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tables/table2.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426"/>
  <workbookPr defaultThemeVersion="166925"/>
  <mc:AlternateContent xmlns:mc="http://schemas.openxmlformats.org/markup-compatibility/2006">
    <mc:Choice Requires="x15">
      <x15ac:absPath xmlns:x15ac="http://schemas.microsoft.com/office/spreadsheetml/2010/11/ac" url="D:\Dropbox\3D\KSP\kiwiTechTree\Source\"/>
    </mc:Choice>
  </mc:AlternateContent>
  <xr:revisionPtr revIDLastSave="0" documentId="13_ncr:1_{CCCFDA5F-E5CB-4F26-9119-625B44D620BC}" xr6:coauthVersionLast="45" xr6:coauthVersionMax="45" xr10:uidLastSave="{00000000-0000-0000-0000-000000000000}"/>
  <bookViews>
    <workbookView xWindow="-110" yWindow="-110" windowWidth="38620" windowHeight="21220" activeTab="1" xr2:uid="{60B31522-CCDD-4E30-A4CA-BDEAEB821CD0}"/>
  </bookViews>
  <sheets>
    <sheet name="CTTComparison" sheetId="3" r:id="rId1"/>
    <sheet name="Outline" sheetId="1" r:id="rId2"/>
    <sheet name="Setup" sheetId="2" r:id="rId3"/>
    <sheet name="Background" sheetId="4" r:id="rId4"/>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C285" i="1" l="1"/>
  <c r="C286" i="1"/>
  <c r="C287" i="1"/>
  <c r="C288" i="1"/>
  <c r="C289" i="1"/>
  <c r="C290" i="1"/>
  <c r="C291" i="1"/>
  <c r="C292" i="1"/>
  <c r="C293" i="1"/>
  <c r="C294" i="1"/>
  <c r="C295" i="1"/>
  <c r="C296" i="1"/>
  <c r="C297" i="1"/>
  <c r="C298" i="1"/>
  <c r="C299" i="1"/>
  <c r="C300" i="1"/>
  <c r="B285" i="1"/>
  <c r="B286" i="1"/>
  <c r="B287" i="1"/>
  <c r="B288" i="1"/>
  <c r="B289" i="1"/>
  <c r="B290" i="1"/>
  <c r="B291" i="1"/>
  <c r="B292" i="1"/>
  <c r="B293" i="1"/>
  <c r="B294" i="1"/>
  <c r="B295" i="1"/>
  <c r="B296" i="1"/>
  <c r="B297" i="1"/>
  <c r="B298" i="1"/>
  <c r="B299" i="1"/>
  <c r="B300" i="1"/>
  <c r="A3" i="1" a="1"/>
  <c r="C282" i="1" s="1"/>
  <c r="I322" i="4"/>
  <c r="I323" i="4"/>
  <c r="I324" i="4"/>
  <c r="I325" i="4"/>
  <c r="I326" i="4"/>
  <c r="I327" i="4"/>
  <c r="I328" i="4"/>
  <c r="I329" i="4"/>
  <c r="I330" i="4"/>
  <c r="I331" i="4"/>
  <c r="I332" i="4"/>
  <c r="I333" i="4"/>
  <c r="I334" i="4"/>
  <c r="I335" i="4"/>
  <c r="I336" i="4"/>
  <c r="I337" i="4"/>
  <c r="I338" i="4"/>
  <c r="I339" i="4"/>
  <c r="I340" i="4"/>
  <c r="I341" i="4"/>
  <c r="I342" i="4"/>
  <c r="I343" i="4"/>
  <c r="I344" i="4"/>
  <c r="I345" i="4"/>
  <c r="I346" i="4"/>
  <c r="I347" i="4"/>
  <c r="I348" i="4"/>
  <c r="I349" i="4"/>
  <c r="I350" i="4"/>
  <c r="I351" i="4"/>
  <c r="I352" i="4"/>
  <c r="I353" i="4"/>
  <c r="I354" i="4"/>
  <c r="I355" i="4"/>
  <c r="I356" i="4"/>
  <c r="I357" i="4"/>
  <c r="I358" i="4"/>
  <c r="I359" i="4"/>
  <c r="I360" i="4"/>
  <c r="I561" i="4"/>
  <c r="I562" i="4"/>
  <c r="I563" i="4"/>
  <c r="I521" i="4"/>
  <c r="I522" i="4"/>
  <c r="I523" i="4"/>
  <c r="I481" i="4"/>
  <c r="I482" i="4"/>
  <c r="I483" i="4"/>
  <c r="I441" i="4"/>
  <c r="I442" i="4"/>
  <c r="I443" i="4"/>
  <c r="I444" i="4"/>
  <c r="I401" i="4"/>
  <c r="I402" i="4"/>
  <c r="I403" i="4"/>
  <c r="I404" i="4"/>
  <c r="I361" i="4"/>
  <c r="I362" i="4"/>
  <c r="I363" i="4"/>
  <c r="I321" i="4"/>
  <c r="B284" i="1" l="1"/>
  <c r="C284" i="1"/>
  <c r="C284" i="2" s="1"/>
  <c r="B283" i="1"/>
  <c r="C283" i="1"/>
  <c r="B282" i="1"/>
  <c r="A3" i="1"/>
  <c r="B3" i="1" s="1"/>
  <c r="C281" i="1"/>
  <c r="B281" i="1"/>
  <c r="B257" i="1"/>
  <c r="B125" i="1"/>
  <c r="B53" i="1"/>
  <c r="C279" i="1"/>
  <c r="C207" i="1"/>
  <c r="C171" i="1"/>
  <c r="C147" i="1"/>
  <c r="C51" i="1"/>
  <c r="B256" i="1"/>
  <c r="B220" i="1"/>
  <c r="B184" i="1"/>
  <c r="B172" i="1"/>
  <c r="B160" i="1"/>
  <c r="B148" i="1"/>
  <c r="B136" i="1"/>
  <c r="B124" i="1"/>
  <c r="B112" i="1"/>
  <c r="B100" i="1"/>
  <c r="B88" i="1"/>
  <c r="B76" i="1"/>
  <c r="B64" i="1"/>
  <c r="B52" i="1"/>
  <c r="B40" i="1"/>
  <c r="B28" i="1"/>
  <c r="B16" i="1"/>
  <c r="B4" i="1"/>
  <c r="C278" i="1"/>
  <c r="C266" i="1"/>
  <c r="C254" i="1"/>
  <c r="C242" i="1"/>
  <c r="C230" i="1"/>
  <c r="C218" i="1"/>
  <c r="C206" i="1"/>
  <c r="C194" i="1"/>
  <c r="C182" i="1"/>
  <c r="C170" i="1"/>
  <c r="C158" i="1"/>
  <c r="C146" i="1"/>
  <c r="C134" i="1"/>
  <c r="C122" i="1"/>
  <c r="C110" i="1"/>
  <c r="C98" i="1"/>
  <c r="C86" i="1"/>
  <c r="C74" i="1"/>
  <c r="C62" i="1"/>
  <c r="C50" i="1"/>
  <c r="C38" i="1"/>
  <c r="C26" i="1"/>
  <c r="C14" i="1"/>
  <c r="B233" i="1"/>
  <c r="C63" i="1"/>
  <c r="B255" i="1"/>
  <c r="B207" i="1"/>
  <c r="B147" i="1"/>
  <c r="B99" i="1"/>
  <c r="B87" i="1"/>
  <c r="B75" i="1"/>
  <c r="B63" i="1"/>
  <c r="B51" i="1"/>
  <c r="B39" i="1"/>
  <c r="B27" i="1"/>
  <c r="B15" i="1"/>
  <c r="C3" i="1"/>
  <c r="C277" i="1"/>
  <c r="C265" i="1"/>
  <c r="C253" i="1"/>
  <c r="C241" i="1"/>
  <c r="C229" i="1"/>
  <c r="C217" i="1"/>
  <c r="C205" i="1"/>
  <c r="C193" i="1"/>
  <c r="C181" i="1"/>
  <c r="C169" i="1"/>
  <c r="C157" i="1"/>
  <c r="C145" i="1"/>
  <c r="C133" i="1"/>
  <c r="C121" i="1"/>
  <c r="C109" i="1"/>
  <c r="C97" i="1"/>
  <c r="C85" i="1"/>
  <c r="C73" i="1"/>
  <c r="C61" i="1"/>
  <c r="C49" i="1"/>
  <c r="C37" i="1"/>
  <c r="C25" i="1"/>
  <c r="C13" i="1"/>
  <c r="B98" i="1"/>
  <c r="B50" i="1"/>
  <c r="B38" i="1"/>
  <c r="B26" i="1"/>
  <c r="B14" i="1"/>
  <c r="C276" i="1"/>
  <c r="C264" i="1"/>
  <c r="C252" i="1"/>
  <c r="C240" i="1"/>
  <c r="C228" i="1"/>
  <c r="C216" i="1"/>
  <c r="C204" i="1"/>
  <c r="C192" i="1"/>
  <c r="C180" i="1"/>
  <c r="C168" i="1"/>
  <c r="C156" i="1"/>
  <c r="C144" i="1"/>
  <c r="C132" i="1"/>
  <c r="C120" i="1"/>
  <c r="C108" i="1"/>
  <c r="C96" i="1"/>
  <c r="C84" i="1"/>
  <c r="C72" i="1"/>
  <c r="C60" i="1"/>
  <c r="C48" i="1"/>
  <c r="C36" i="1"/>
  <c r="C24" i="1"/>
  <c r="C12" i="1"/>
  <c r="B269" i="1"/>
  <c r="B173" i="1"/>
  <c r="B65" i="1"/>
  <c r="C267" i="1"/>
  <c r="C15" i="1"/>
  <c r="B244" i="1"/>
  <c r="B196" i="1"/>
  <c r="B243" i="1"/>
  <c r="B195" i="1"/>
  <c r="B159" i="1"/>
  <c r="B135" i="1"/>
  <c r="B278" i="1"/>
  <c r="B242" i="1"/>
  <c r="B194" i="1"/>
  <c r="B134" i="1"/>
  <c r="B62" i="1"/>
  <c r="B277" i="1"/>
  <c r="B265" i="1"/>
  <c r="B253" i="1"/>
  <c r="B241" i="1"/>
  <c r="B229" i="1"/>
  <c r="B217" i="1"/>
  <c r="B205" i="1"/>
  <c r="B193" i="1"/>
  <c r="B181" i="1"/>
  <c r="B169" i="1"/>
  <c r="B157" i="1"/>
  <c r="B145" i="1"/>
  <c r="B133" i="1"/>
  <c r="B121" i="1"/>
  <c r="B109" i="1"/>
  <c r="B97" i="1"/>
  <c r="B85" i="1"/>
  <c r="B73" i="1"/>
  <c r="B61" i="1"/>
  <c r="B49" i="1"/>
  <c r="B37" i="1"/>
  <c r="B25" i="1"/>
  <c r="B13" i="1"/>
  <c r="C275" i="1"/>
  <c r="C263" i="1"/>
  <c r="C251" i="1"/>
  <c r="C239" i="1"/>
  <c r="C227" i="1"/>
  <c r="C215" i="1"/>
  <c r="C203" i="1"/>
  <c r="C191" i="1"/>
  <c r="C179" i="1"/>
  <c r="C167" i="1"/>
  <c r="C155" i="1"/>
  <c r="C143" i="1"/>
  <c r="C131" i="1"/>
  <c r="C119" i="1"/>
  <c r="C107" i="1"/>
  <c r="C95" i="1"/>
  <c r="C83" i="1"/>
  <c r="C71" i="1"/>
  <c r="C59" i="1"/>
  <c r="C47" i="1"/>
  <c r="C35" i="1"/>
  <c r="C23" i="1"/>
  <c r="C11" i="1"/>
  <c r="B245" i="1"/>
  <c r="B137" i="1"/>
  <c r="B77" i="1"/>
  <c r="B5" i="1"/>
  <c r="C243" i="1"/>
  <c r="C195" i="1"/>
  <c r="C159" i="1"/>
  <c r="C135" i="1"/>
  <c r="C27" i="1"/>
  <c r="B280" i="1"/>
  <c r="B208" i="1"/>
  <c r="B279" i="1"/>
  <c r="B231" i="1"/>
  <c r="B171" i="1"/>
  <c r="B111" i="1"/>
  <c r="B254" i="1"/>
  <c r="B218" i="1"/>
  <c r="B206" i="1"/>
  <c r="B170" i="1"/>
  <c r="B146" i="1"/>
  <c r="B110" i="1"/>
  <c r="B74" i="1"/>
  <c r="B276" i="1"/>
  <c r="B264" i="1"/>
  <c r="B252" i="1"/>
  <c r="B240" i="1"/>
  <c r="B228" i="1"/>
  <c r="B216" i="1"/>
  <c r="B204" i="1"/>
  <c r="B192" i="1"/>
  <c r="B180" i="1"/>
  <c r="B168" i="1"/>
  <c r="B156" i="1"/>
  <c r="B144" i="1"/>
  <c r="B132" i="1"/>
  <c r="B120" i="1"/>
  <c r="B108" i="1"/>
  <c r="B96" i="1"/>
  <c r="B84" i="1"/>
  <c r="B72" i="1"/>
  <c r="B60" i="1"/>
  <c r="B48" i="1"/>
  <c r="B36" i="1"/>
  <c r="B24" i="1"/>
  <c r="B12" i="1"/>
  <c r="C274" i="1"/>
  <c r="C262" i="1"/>
  <c r="C250" i="1"/>
  <c r="C238" i="1"/>
  <c r="C226" i="1"/>
  <c r="C214" i="1"/>
  <c r="C202" i="1"/>
  <c r="C190" i="1"/>
  <c r="C178" i="1"/>
  <c r="C166" i="1"/>
  <c r="C154" i="1"/>
  <c r="C142" i="1"/>
  <c r="C130" i="1"/>
  <c r="C118" i="1"/>
  <c r="C106" i="1"/>
  <c r="C94" i="1"/>
  <c r="C82" i="1"/>
  <c r="C70" i="1"/>
  <c r="C58" i="1"/>
  <c r="C46" i="1"/>
  <c r="C34" i="1"/>
  <c r="C22" i="1"/>
  <c r="C10" i="1"/>
  <c r="B209" i="1"/>
  <c r="B101" i="1"/>
  <c r="B17" i="1"/>
  <c r="C231" i="1"/>
  <c r="C39" i="1"/>
  <c r="B268" i="1"/>
  <c r="B232" i="1"/>
  <c r="B267" i="1"/>
  <c r="B219" i="1"/>
  <c r="B183" i="1"/>
  <c r="B123" i="1"/>
  <c r="B266" i="1"/>
  <c r="B230" i="1"/>
  <c r="B182" i="1"/>
  <c r="B158" i="1"/>
  <c r="B122" i="1"/>
  <c r="B86" i="1"/>
  <c r="B275" i="1"/>
  <c r="B263" i="1"/>
  <c r="B251" i="1"/>
  <c r="B239" i="1"/>
  <c r="B227" i="1"/>
  <c r="B215" i="1"/>
  <c r="B203" i="1"/>
  <c r="B191" i="1"/>
  <c r="B179" i="1"/>
  <c r="B167" i="1"/>
  <c r="B155" i="1"/>
  <c r="B143" i="1"/>
  <c r="B131" i="1"/>
  <c r="B119" i="1"/>
  <c r="B107" i="1"/>
  <c r="B95" i="1"/>
  <c r="B83" i="1"/>
  <c r="B71" i="1"/>
  <c r="B59" i="1"/>
  <c r="B47" i="1"/>
  <c r="B35" i="1"/>
  <c r="B23" i="1"/>
  <c r="B11" i="1"/>
  <c r="C273" i="1"/>
  <c r="C261" i="1"/>
  <c r="C249" i="1"/>
  <c r="C237" i="1"/>
  <c r="C225" i="1"/>
  <c r="C213" i="1"/>
  <c r="C201" i="1"/>
  <c r="C189" i="1"/>
  <c r="C177" i="1"/>
  <c r="C165" i="1"/>
  <c r="C153" i="1"/>
  <c r="C141" i="1"/>
  <c r="C129" i="1"/>
  <c r="C117" i="1"/>
  <c r="C105" i="1"/>
  <c r="C93" i="1"/>
  <c r="C81" i="1"/>
  <c r="C69" i="1"/>
  <c r="C57" i="1"/>
  <c r="C45" i="1"/>
  <c r="C33" i="1"/>
  <c r="C21" i="1"/>
  <c r="C9" i="1"/>
  <c r="B149" i="1"/>
  <c r="C123" i="1"/>
  <c r="B226" i="1"/>
  <c r="B190" i="1"/>
  <c r="B166" i="1"/>
  <c r="B154" i="1"/>
  <c r="B130" i="1"/>
  <c r="B118" i="1"/>
  <c r="B106" i="1"/>
  <c r="B94" i="1"/>
  <c r="B82" i="1"/>
  <c r="B70" i="1"/>
  <c r="B58" i="1"/>
  <c r="B46" i="1"/>
  <c r="B34" i="1"/>
  <c r="B22" i="1"/>
  <c r="B10" i="1"/>
  <c r="C272" i="1"/>
  <c r="C260" i="1"/>
  <c r="C248" i="1"/>
  <c r="C236" i="1"/>
  <c r="C224" i="1"/>
  <c r="C212" i="1"/>
  <c r="C200" i="1"/>
  <c r="C188" i="1"/>
  <c r="C176" i="1"/>
  <c r="C164" i="1"/>
  <c r="C152" i="1"/>
  <c r="C140" i="1"/>
  <c r="C128" i="1"/>
  <c r="C116" i="1"/>
  <c r="C104" i="1"/>
  <c r="C92" i="1"/>
  <c r="C80" i="1"/>
  <c r="C68" i="1"/>
  <c r="C56" i="1"/>
  <c r="C44" i="1"/>
  <c r="C32" i="1"/>
  <c r="C20" i="1"/>
  <c r="C8" i="1"/>
  <c r="B185" i="1"/>
  <c r="C87" i="1"/>
  <c r="B249" i="1"/>
  <c r="B153" i="1"/>
  <c r="B93" i="1"/>
  <c r="B57" i="1"/>
  <c r="B45" i="1"/>
  <c r="B33" i="1"/>
  <c r="B21" i="1"/>
  <c r="B9" i="1"/>
  <c r="C271" i="1"/>
  <c r="C259" i="1"/>
  <c r="C247" i="1"/>
  <c r="C235" i="1"/>
  <c r="C223" i="1"/>
  <c r="C211" i="1"/>
  <c r="C199" i="1"/>
  <c r="C187" i="1"/>
  <c r="C175" i="1"/>
  <c r="C163" i="1"/>
  <c r="C151" i="1"/>
  <c r="C139" i="1"/>
  <c r="C127" i="1"/>
  <c r="C115" i="1"/>
  <c r="C103" i="1"/>
  <c r="C91" i="1"/>
  <c r="C79" i="1"/>
  <c r="C67" i="1"/>
  <c r="C55" i="1"/>
  <c r="C43" i="1"/>
  <c r="C31" i="1"/>
  <c r="C19" i="1"/>
  <c r="C7" i="1"/>
  <c r="B221" i="1"/>
  <c r="B113" i="1"/>
  <c r="B29" i="1"/>
  <c r="C255" i="1"/>
  <c r="C183" i="1"/>
  <c r="C111" i="1"/>
  <c r="B274" i="1"/>
  <c r="B250" i="1"/>
  <c r="B238" i="1"/>
  <c r="B214" i="1"/>
  <c r="B202" i="1"/>
  <c r="B178" i="1"/>
  <c r="B142" i="1"/>
  <c r="B273" i="1"/>
  <c r="B261" i="1"/>
  <c r="B237" i="1"/>
  <c r="B225" i="1"/>
  <c r="B213" i="1"/>
  <c r="B201" i="1"/>
  <c r="B189" i="1"/>
  <c r="B177" i="1"/>
  <c r="B165" i="1"/>
  <c r="B141" i="1"/>
  <c r="B129" i="1"/>
  <c r="B117" i="1"/>
  <c r="B105" i="1"/>
  <c r="B81" i="1"/>
  <c r="B69" i="1"/>
  <c r="B272" i="1"/>
  <c r="B260" i="1"/>
  <c r="B248" i="1"/>
  <c r="B236" i="1"/>
  <c r="B224" i="1"/>
  <c r="B212" i="1"/>
  <c r="B200" i="1"/>
  <c r="B188" i="1"/>
  <c r="B176" i="1"/>
  <c r="B164" i="1"/>
  <c r="B152" i="1"/>
  <c r="B140" i="1"/>
  <c r="B128" i="1"/>
  <c r="B116" i="1"/>
  <c r="B104" i="1"/>
  <c r="B92" i="1"/>
  <c r="B80" i="1"/>
  <c r="B68" i="1"/>
  <c r="B56" i="1"/>
  <c r="B44" i="1"/>
  <c r="B32" i="1"/>
  <c r="B20" i="1"/>
  <c r="B8" i="1"/>
  <c r="C270" i="1"/>
  <c r="C258" i="1"/>
  <c r="C246" i="1"/>
  <c r="C234" i="1"/>
  <c r="C222" i="1"/>
  <c r="C210" i="1"/>
  <c r="C198" i="1"/>
  <c r="C186" i="1"/>
  <c r="C174" i="1"/>
  <c r="C162" i="1"/>
  <c r="C150" i="1"/>
  <c r="C138" i="1"/>
  <c r="C126" i="1"/>
  <c r="C114" i="1"/>
  <c r="C102" i="1"/>
  <c r="C90" i="1"/>
  <c r="C78" i="1"/>
  <c r="C66" i="1"/>
  <c r="C54" i="1"/>
  <c r="C42" i="1"/>
  <c r="C30" i="1"/>
  <c r="C18" i="1"/>
  <c r="C6" i="1"/>
  <c r="B197" i="1"/>
  <c r="C75" i="1"/>
  <c r="B271" i="1"/>
  <c r="B247" i="1"/>
  <c r="B223" i="1"/>
  <c r="B199" i="1"/>
  <c r="B175" i="1"/>
  <c r="B139" i="1"/>
  <c r="B115" i="1"/>
  <c r="B79" i="1"/>
  <c r="B55" i="1"/>
  <c r="B43" i="1"/>
  <c r="B31" i="1"/>
  <c r="B19" i="1"/>
  <c r="B7" i="1"/>
  <c r="C269" i="1"/>
  <c r="C257" i="1"/>
  <c r="C245" i="1"/>
  <c r="C233" i="1"/>
  <c r="C221" i="1"/>
  <c r="C209" i="1"/>
  <c r="C197" i="1"/>
  <c r="C185" i="1"/>
  <c r="C173" i="1"/>
  <c r="C161" i="1"/>
  <c r="C149" i="1"/>
  <c r="C137" i="1"/>
  <c r="C125" i="1"/>
  <c r="C113" i="1"/>
  <c r="C101" i="1"/>
  <c r="C89" i="1"/>
  <c r="C77" i="1"/>
  <c r="C65" i="1"/>
  <c r="C53" i="1"/>
  <c r="C41" i="1"/>
  <c r="C29" i="1"/>
  <c r="C17" i="1"/>
  <c r="C5" i="1"/>
  <c r="B161" i="1"/>
  <c r="B89" i="1"/>
  <c r="B41" i="1"/>
  <c r="C219" i="1"/>
  <c r="C99" i="1"/>
  <c r="B262" i="1"/>
  <c r="B259" i="1"/>
  <c r="B235" i="1"/>
  <c r="B211" i="1"/>
  <c r="B187" i="1"/>
  <c r="B163" i="1"/>
  <c r="B151" i="1"/>
  <c r="B127" i="1"/>
  <c r="B103" i="1"/>
  <c r="B91" i="1"/>
  <c r="B67" i="1"/>
  <c r="B270" i="1"/>
  <c r="B258" i="1"/>
  <c r="B246" i="1"/>
  <c r="B234" i="1"/>
  <c r="B222" i="1"/>
  <c r="B210" i="1"/>
  <c r="B198" i="1"/>
  <c r="B186" i="1"/>
  <c r="B174" i="1"/>
  <c r="B162" i="1"/>
  <c r="B150" i="1"/>
  <c r="B138" i="1"/>
  <c r="B126" i="1"/>
  <c r="B114" i="1"/>
  <c r="B102" i="1"/>
  <c r="B90" i="1"/>
  <c r="B78" i="1"/>
  <c r="B66" i="1"/>
  <c r="B54" i="1"/>
  <c r="B42" i="1"/>
  <c r="B30" i="1"/>
  <c r="B18" i="1"/>
  <c r="B6" i="1"/>
  <c r="C280" i="1"/>
  <c r="C282" i="2" s="1"/>
  <c r="C268" i="1"/>
  <c r="C256" i="1"/>
  <c r="C244" i="1"/>
  <c r="C232" i="1"/>
  <c r="C220" i="1"/>
  <c r="C208" i="1"/>
  <c r="C196" i="1"/>
  <c r="C184" i="1"/>
  <c r="C172" i="1"/>
  <c r="C160" i="1"/>
  <c r="C148" i="1"/>
  <c r="C136" i="1"/>
  <c r="C124" i="1"/>
  <c r="C112" i="1"/>
  <c r="C100" i="1"/>
  <c r="C88" i="1"/>
  <c r="C76" i="1"/>
  <c r="C64" i="1"/>
  <c r="C52" i="1"/>
  <c r="C40" i="1"/>
  <c r="C28" i="1"/>
  <c r="C16" i="1"/>
  <c r="C4" i="1"/>
  <c r="C283" i="2"/>
  <c r="I1" i="4"/>
  <c r="I2" i="4"/>
  <c r="I3" i="4"/>
  <c r="I4" i="4"/>
  <c r="I5" i="4"/>
  <c r="I6" i="4"/>
  <c r="I7" i="4"/>
  <c r="I8" i="4"/>
  <c r="I9" i="4"/>
  <c r="I10" i="4"/>
  <c r="I11" i="4"/>
  <c r="I12" i="4"/>
  <c r="I13" i="4"/>
  <c r="I14" i="4"/>
  <c r="I15" i="4"/>
  <c r="I16" i="4"/>
  <c r="I17" i="4"/>
  <c r="I18" i="4"/>
  <c r="I19" i="4"/>
  <c r="I20" i="4"/>
  <c r="I21" i="4"/>
  <c r="I22" i="4"/>
  <c r="I23" i="4"/>
  <c r="I24" i="4"/>
  <c r="I25" i="4"/>
  <c r="I26" i="4"/>
  <c r="I27" i="4"/>
  <c r="I28" i="4"/>
  <c r="I29" i="4"/>
  <c r="I30" i="4"/>
  <c r="I31" i="4"/>
  <c r="I32" i="4"/>
  <c r="I33" i="4"/>
  <c r="I34" i="4"/>
  <c r="I35" i="4"/>
  <c r="I36" i="4"/>
  <c r="I37" i="4"/>
  <c r="I38" i="4"/>
  <c r="I39" i="4"/>
  <c r="I40" i="4"/>
  <c r="H41" i="4"/>
  <c r="I41" i="4"/>
  <c r="H42" i="4"/>
  <c r="H82" i="4" s="1"/>
  <c r="H122" i="4" s="1"/>
  <c r="H162" i="4" s="1"/>
  <c r="H202" i="4" s="1"/>
  <c r="H242" i="4" s="1"/>
  <c r="H282" i="4" s="1"/>
  <c r="H322" i="4" s="1"/>
  <c r="H362" i="4" s="1"/>
  <c r="H402" i="4" s="1"/>
  <c r="H442" i="4" s="1"/>
  <c r="H482" i="4" s="1"/>
  <c r="H522" i="4" s="1"/>
  <c r="H562" i="4" s="1"/>
  <c r="H602" i="4" s="1"/>
  <c r="H642" i="4" s="1"/>
  <c r="H682" i="4" s="1"/>
  <c r="H722" i="4" s="1"/>
  <c r="H762" i="4" s="1"/>
  <c r="H802" i="4" s="1"/>
  <c r="H842" i="4" s="1"/>
  <c r="H882" i="4" s="1"/>
  <c r="H922" i="4" s="1"/>
  <c r="H962" i="4" s="1"/>
  <c r="H1002" i="4" s="1"/>
  <c r="H1042" i="4" s="1"/>
  <c r="H1082" i="4" s="1"/>
  <c r="H1122" i="4" s="1"/>
  <c r="H1162" i="4" s="1"/>
  <c r="H1202" i="4" s="1"/>
  <c r="I42" i="4"/>
  <c r="H43" i="4"/>
  <c r="H83" i="4" s="1"/>
  <c r="H123" i="4" s="1"/>
  <c r="H163" i="4" s="1"/>
  <c r="H203" i="4" s="1"/>
  <c r="H243" i="4" s="1"/>
  <c r="H283" i="4" s="1"/>
  <c r="H323" i="4" s="1"/>
  <c r="H363" i="4" s="1"/>
  <c r="I43" i="4"/>
  <c r="H44" i="4"/>
  <c r="H84" i="4" s="1"/>
  <c r="H124" i="4" s="1"/>
  <c r="H164" i="4" s="1"/>
  <c r="H204" i="4" s="1"/>
  <c r="H244" i="4" s="1"/>
  <c r="H284" i="4" s="1"/>
  <c r="H324" i="4" s="1"/>
  <c r="H364" i="4" s="1"/>
  <c r="H404" i="4" s="1"/>
  <c r="H444" i="4" s="1"/>
  <c r="H484" i="4" s="1"/>
  <c r="H524" i="4" s="1"/>
  <c r="H564" i="4" s="1"/>
  <c r="H604" i="4" s="1"/>
  <c r="H644" i="4" s="1"/>
  <c r="H684" i="4" s="1"/>
  <c r="H724" i="4" s="1"/>
  <c r="H764" i="4" s="1"/>
  <c r="H804" i="4" s="1"/>
  <c r="H844" i="4" s="1"/>
  <c r="H884" i="4" s="1"/>
  <c r="H924" i="4" s="1"/>
  <c r="H964" i="4" s="1"/>
  <c r="H1004" i="4" s="1"/>
  <c r="H1044" i="4" s="1"/>
  <c r="H1084" i="4" s="1"/>
  <c r="H1124" i="4" s="1"/>
  <c r="H1164" i="4" s="1"/>
  <c r="H1204" i="4" s="1"/>
  <c r="I44" i="4"/>
  <c r="H45" i="4"/>
  <c r="I45" i="4"/>
  <c r="H46" i="4"/>
  <c r="I46" i="4"/>
  <c r="H47" i="4"/>
  <c r="I47" i="4"/>
  <c r="H48" i="4"/>
  <c r="H88" i="4" s="1"/>
  <c r="H128" i="4" s="1"/>
  <c r="H168" i="4" s="1"/>
  <c r="H208" i="4" s="1"/>
  <c r="H248" i="4" s="1"/>
  <c r="H288" i="4" s="1"/>
  <c r="H328" i="4" s="1"/>
  <c r="H368" i="4" s="1"/>
  <c r="H408" i="4" s="1"/>
  <c r="H448" i="4" s="1"/>
  <c r="H488" i="4" s="1"/>
  <c r="H528" i="4" s="1"/>
  <c r="H568" i="4" s="1"/>
  <c r="H608" i="4" s="1"/>
  <c r="H648" i="4" s="1"/>
  <c r="H688" i="4" s="1"/>
  <c r="H728" i="4" s="1"/>
  <c r="H768" i="4" s="1"/>
  <c r="H808" i="4" s="1"/>
  <c r="H848" i="4" s="1"/>
  <c r="H888" i="4" s="1"/>
  <c r="H928" i="4" s="1"/>
  <c r="H968" i="4" s="1"/>
  <c r="H1008" i="4" s="1"/>
  <c r="H1048" i="4" s="1"/>
  <c r="H1088" i="4" s="1"/>
  <c r="H1128" i="4" s="1"/>
  <c r="H1168" i="4" s="1"/>
  <c r="H1208" i="4" s="1"/>
  <c r="I48" i="4"/>
  <c r="H49" i="4"/>
  <c r="H89" i="4" s="1"/>
  <c r="H129" i="4" s="1"/>
  <c r="H169" i="4" s="1"/>
  <c r="H209" i="4" s="1"/>
  <c r="H249" i="4" s="1"/>
  <c r="H289" i="4" s="1"/>
  <c r="H329" i="4" s="1"/>
  <c r="H369" i="4" s="1"/>
  <c r="I49" i="4"/>
  <c r="H50" i="4"/>
  <c r="H90" i="4" s="1"/>
  <c r="H130" i="4" s="1"/>
  <c r="H170" i="4" s="1"/>
  <c r="H210" i="4" s="1"/>
  <c r="H250" i="4" s="1"/>
  <c r="H290" i="4" s="1"/>
  <c r="H330" i="4" s="1"/>
  <c r="H370" i="4" s="1"/>
  <c r="H410" i="4" s="1"/>
  <c r="H450" i="4" s="1"/>
  <c r="H490" i="4" s="1"/>
  <c r="H530" i="4" s="1"/>
  <c r="H570" i="4" s="1"/>
  <c r="H610" i="4" s="1"/>
  <c r="H650" i="4" s="1"/>
  <c r="H690" i="4" s="1"/>
  <c r="H730" i="4" s="1"/>
  <c r="H770" i="4" s="1"/>
  <c r="H810" i="4" s="1"/>
  <c r="H850" i="4" s="1"/>
  <c r="H890" i="4" s="1"/>
  <c r="H930" i="4" s="1"/>
  <c r="H970" i="4" s="1"/>
  <c r="H1010" i="4" s="1"/>
  <c r="H1050" i="4" s="1"/>
  <c r="H1090" i="4" s="1"/>
  <c r="H1130" i="4" s="1"/>
  <c r="H1170" i="4" s="1"/>
  <c r="H1210" i="4" s="1"/>
  <c r="I50" i="4"/>
  <c r="H51" i="4"/>
  <c r="I51" i="4"/>
  <c r="H52" i="4"/>
  <c r="I52" i="4"/>
  <c r="H53" i="4"/>
  <c r="I53" i="4"/>
  <c r="H54" i="4"/>
  <c r="I54" i="4"/>
  <c r="H55" i="4"/>
  <c r="H95" i="4" s="1"/>
  <c r="H135" i="4" s="1"/>
  <c r="H175" i="4" s="1"/>
  <c r="H215" i="4" s="1"/>
  <c r="H255" i="4" s="1"/>
  <c r="H295" i="4" s="1"/>
  <c r="H335" i="4" s="1"/>
  <c r="H375" i="4" s="1"/>
  <c r="I55" i="4"/>
  <c r="H56" i="4"/>
  <c r="H96" i="4" s="1"/>
  <c r="H136" i="4" s="1"/>
  <c r="H176" i="4" s="1"/>
  <c r="H216" i="4" s="1"/>
  <c r="H256" i="4" s="1"/>
  <c r="H296" i="4" s="1"/>
  <c r="H336" i="4" s="1"/>
  <c r="H376" i="4" s="1"/>
  <c r="H416" i="4" s="1"/>
  <c r="H456" i="4" s="1"/>
  <c r="H496" i="4" s="1"/>
  <c r="H536" i="4" s="1"/>
  <c r="H576" i="4" s="1"/>
  <c r="H616" i="4" s="1"/>
  <c r="H656" i="4" s="1"/>
  <c r="H696" i="4" s="1"/>
  <c r="H736" i="4" s="1"/>
  <c r="I56" i="4"/>
  <c r="H57" i="4"/>
  <c r="I57" i="4"/>
  <c r="H58" i="4"/>
  <c r="I58" i="4"/>
  <c r="H59" i="4"/>
  <c r="I59" i="4"/>
  <c r="H60" i="4"/>
  <c r="I60" i="4"/>
  <c r="H61" i="4"/>
  <c r="H101" i="4" s="1"/>
  <c r="H141" i="4" s="1"/>
  <c r="H181" i="4" s="1"/>
  <c r="H221" i="4" s="1"/>
  <c r="H261" i="4" s="1"/>
  <c r="H301" i="4" s="1"/>
  <c r="H341" i="4" s="1"/>
  <c r="H381" i="4" s="1"/>
  <c r="I61" i="4"/>
  <c r="H62" i="4"/>
  <c r="H102" i="4" s="1"/>
  <c r="H142" i="4" s="1"/>
  <c r="H182" i="4" s="1"/>
  <c r="H222" i="4" s="1"/>
  <c r="H262" i="4" s="1"/>
  <c r="H302" i="4" s="1"/>
  <c r="H342" i="4" s="1"/>
  <c r="H382" i="4" s="1"/>
  <c r="H422" i="4" s="1"/>
  <c r="H462" i="4" s="1"/>
  <c r="H502" i="4" s="1"/>
  <c r="H542" i="4" s="1"/>
  <c r="H582" i="4" s="1"/>
  <c r="H622" i="4" s="1"/>
  <c r="H662" i="4" s="1"/>
  <c r="H702" i="4" s="1"/>
  <c r="H742" i="4" s="1"/>
  <c r="H782" i="4" s="1"/>
  <c r="H822" i="4" s="1"/>
  <c r="H862" i="4" s="1"/>
  <c r="H902" i="4" s="1"/>
  <c r="H942" i="4" s="1"/>
  <c r="H982" i="4" s="1"/>
  <c r="H1022" i="4" s="1"/>
  <c r="H1062" i="4" s="1"/>
  <c r="H1102" i="4" s="1"/>
  <c r="H1142" i="4" s="1"/>
  <c r="H1182" i="4" s="1"/>
  <c r="H1222" i="4" s="1"/>
  <c r="I62" i="4"/>
  <c r="H63" i="4"/>
  <c r="I63" i="4"/>
  <c r="H64" i="4"/>
  <c r="I64" i="4"/>
  <c r="H65" i="4"/>
  <c r="I65" i="4"/>
  <c r="H66" i="4"/>
  <c r="I66" i="4"/>
  <c r="H67" i="4"/>
  <c r="H107" i="4" s="1"/>
  <c r="H147" i="4" s="1"/>
  <c r="H187" i="4" s="1"/>
  <c r="H227" i="4" s="1"/>
  <c r="H267" i="4" s="1"/>
  <c r="H307" i="4" s="1"/>
  <c r="H347" i="4" s="1"/>
  <c r="H387" i="4" s="1"/>
  <c r="H427" i="4" s="1"/>
  <c r="H467" i="4" s="1"/>
  <c r="H507" i="4" s="1"/>
  <c r="H547" i="4" s="1"/>
  <c r="H587" i="4" s="1"/>
  <c r="H627" i="4" s="1"/>
  <c r="H667" i="4" s="1"/>
  <c r="H707" i="4" s="1"/>
  <c r="H747" i="4" s="1"/>
  <c r="H787" i="4" s="1"/>
  <c r="H827" i="4" s="1"/>
  <c r="I67" i="4"/>
  <c r="H68" i="4"/>
  <c r="H108" i="4" s="1"/>
  <c r="H148" i="4" s="1"/>
  <c r="H188" i="4" s="1"/>
  <c r="H228" i="4" s="1"/>
  <c r="H268" i="4" s="1"/>
  <c r="H308" i="4" s="1"/>
  <c r="H348" i="4" s="1"/>
  <c r="H388" i="4" s="1"/>
  <c r="H428" i="4" s="1"/>
  <c r="H468" i="4" s="1"/>
  <c r="H508" i="4" s="1"/>
  <c r="H548" i="4" s="1"/>
  <c r="H588" i="4" s="1"/>
  <c r="H628" i="4" s="1"/>
  <c r="H668" i="4" s="1"/>
  <c r="H708" i="4" s="1"/>
  <c r="H748" i="4" s="1"/>
  <c r="H788" i="4" s="1"/>
  <c r="H828" i="4" s="1"/>
  <c r="H868" i="4" s="1"/>
  <c r="H908" i="4" s="1"/>
  <c r="H948" i="4" s="1"/>
  <c r="H988" i="4" s="1"/>
  <c r="H1028" i="4" s="1"/>
  <c r="H1068" i="4" s="1"/>
  <c r="H1108" i="4" s="1"/>
  <c r="H1148" i="4" s="1"/>
  <c r="H1188" i="4" s="1"/>
  <c r="H1228" i="4" s="1"/>
  <c r="I68" i="4"/>
  <c r="H69" i="4"/>
  <c r="I69" i="4"/>
  <c r="H70" i="4"/>
  <c r="I70" i="4"/>
  <c r="H71" i="4"/>
  <c r="I71" i="4"/>
  <c r="H72" i="4"/>
  <c r="H112" i="4" s="1"/>
  <c r="H152" i="4" s="1"/>
  <c r="H192" i="4" s="1"/>
  <c r="H232" i="4" s="1"/>
  <c r="H272" i="4" s="1"/>
  <c r="H312" i="4" s="1"/>
  <c r="H352" i="4" s="1"/>
  <c r="H392" i="4" s="1"/>
  <c r="H432" i="4" s="1"/>
  <c r="H472" i="4" s="1"/>
  <c r="H512" i="4" s="1"/>
  <c r="H552" i="4" s="1"/>
  <c r="H592" i="4" s="1"/>
  <c r="H632" i="4" s="1"/>
  <c r="H672" i="4" s="1"/>
  <c r="H712" i="4" s="1"/>
  <c r="H752" i="4" s="1"/>
  <c r="H792" i="4" s="1"/>
  <c r="H832" i="4" s="1"/>
  <c r="H872" i="4" s="1"/>
  <c r="H912" i="4" s="1"/>
  <c r="H952" i="4" s="1"/>
  <c r="H992" i="4" s="1"/>
  <c r="H1032" i="4" s="1"/>
  <c r="H1072" i="4" s="1"/>
  <c r="H1112" i="4" s="1"/>
  <c r="H1152" i="4" s="1"/>
  <c r="H1192" i="4" s="1"/>
  <c r="H1232" i="4" s="1"/>
  <c r="I72" i="4"/>
  <c r="H73" i="4"/>
  <c r="H113" i="4" s="1"/>
  <c r="H153" i="4" s="1"/>
  <c r="H193" i="4" s="1"/>
  <c r="H233" i="4" s="1"/>
  <c r="H273" i="4" s="1"/>
  <c r="H313" i="4" s="1"/>
  <c r="H353" i="4" s="1"/>
  <c r="H393" i="4" s="1"/>
  <c r="I73" i="4"/>
  <c r="H74" i="4"/>
  <c r="H114" i="4" s="1"/>
  <c r="H154" i="4" s="1"/>
  <c r="H194" i="4" s="1"/>
  <c r="H234" i="4" s="1"/>
  <c r="H274" i="4" s="1"/>
  <c r="H314" i="4" s="1"/>
  <c r="H354" i="4" s="1"/>
  <c r="H394" i="4" s="1"/>
  <c r="H434" i="4" s="1"/>
  <c r="H474" i="4" s="1"/>
  <c r="H514" i="4" s="1"/>
  <c r="H554" i="4" s="1"/>
  <c r="H594" i="4" s="1"/>
  <c r="H634" i="4" s="1"/>
  <c r="H674" i="4" s="1"/>
  <c r="H714" i="4" s="1"/>
  <c r="H754" i="4" s="1"/>
  <c r="H794" i="4" s="1"/>
  <c r="H834" i="4" s="1"/>
  <c r="H874" i="4" s="1"/>
  <c r="H914" i="4" s="1"/>
  <c r="H954" i="4" s="1"/>
  <c r="H994" i="4" s="1"/>
  <c r="H1034" i="4" s="1"/>
  <c r="H1074" i="4" s="1"/>
  <c r="H1114" i="4" s="1"/>
  <c r="H1154" i="4" s="1"/>
  <c r="H1194" i="4" s="1"/>
  <c r="H1234" i="4" s="1"/>
  <c r="I74" i="4"/>
  <c r="H75" i="4"/>
  <c r="I75" i="4"/>
  <c r="H76" i="4"/>
  <c r="I76" i="4"/>
  <c r="H77" i="4"/>
  <c r="I77" i="4"/>
  <c r="H78" i="4"/>
  <c r="I78" i="4"/>
  <c r="H79" i="4"/>
  <c r="H119" i="4" s="1"/>
  <c r="H159" i="4" s="1"/>
  <c r="H199" i="4" s="1"/>
  <c r="H239" i="4" s="1"/>
  <c r="H279" i="4" s="1"/>
  <c r="H319" i="4" s="1"/>
  <c r="H359" i="4" s="1"/>
  <c r="H399" i="4" s="1"/>
  <c r="I79" i="4"/>
  <c r="H80" i="4"/>
  <c r="H120" i="4" s="1"/>
  <c r="H160" i="4" s="1"/>
  <c r="H200" i="4" s="1"/>
  <c r="H240" i="4" s="1"/>
  <c r="H280" i="4" s="1"/>
  <c r="H320" i="4" s="1"/>
  <c r="H360" i="4" s="1"/>
  <c r="H400" i="4" s="1"/>
  <c r="H440" i="4" s="1"/>
  <c r="H480" i="4" s="1"/>
  <c r="H520" i="4" s="1"/>
  <c r="H560" i="4" s="1"/>
  <c r="H600" i="4" s="1"/>
  <c r="H640" i="4" s="1"/>
  <c r="H680" i="4" s="1"/>
  <c r="H720" i="4" s="1"/>
  <c r="H760" i="4" s="1"/>
  <c r="H800" i="4" s="1"/>
  <c r="H840" i="4" s="1"/>
  <c r="H880" i="4" s="1"/>
  <c r="H920" i="4" s="1"/>
  <c r="H960" i="4" s="1"/>
  <c r="H1000" i="4" s="1"/>
  <c r="H1040" i="4" s="1"/>
  <c r="H1080" i="4" s="1"/>
  <c r="H1120" i="4" s="1"/>
  <c r="H1160" i="4" s="1"/>
  <c r="H1200" i="4" s="1"/>
  <c r="H1240" i="4" s="1"/>
  <c r="I80" i="4"/>
  <c r="H81" i="4"/>
  <c r="I81" i="4"/>
  <c r="I82" i="4"/>
  <c r="I83" i="4"/>
  <c r="I84" i="4"/>
  <c r="H85" i="4"/>
  <c r="H125" i="4" s="1"/>
  <c r="H165" i="4" s="1"/>
  <c r="H205" i="4" s="1"/>
  <c r="H245" i="4" s="1"/>
  <c r="H285" i="4" s="1"/>
  <c r="H325" i="4" s="1"/>
  <c r="H365" i="4" s="1"/>
  <c r="H405" i="4" s="1"/>
  <c r="I85" i="4"/>
  <c r="H86" i="4"/>
  <c r="H126" i="4" s="1"/>
  <c r="H166" i="4" s="1"/>
  <c r="H206" i="4" s="1"/>
  <c r="H246" i="4" s="1"/>
  <c r="H286" i="4" s="1"/>
  <c r="H326" i="4" s="1"/>
  <c r="H366" i="4" s="1"/>
  <c r="H406" i="4" s="1"/>
  <c r="H446" i="4" s="1"/>
  <c r="H486" i="4" s="1"/>
  <c r="H526" i="4" s="1"/>
  <c r="H566" i="4" s="1"/>
  <c r="H606" i="4" s="1"/>
  <c r="H646" i="4" s="1"/>
  <c r="H686" i="4" s="1"/>
  <c r="H726" i="4" s="1"/>
  <c r="H766" i="4" s="1"/>
  <c r="I86" i="4"/>
  <c r="H87" i="4"/>
  <c r="H127" i="4" s="1"/>
  <c r="H167" i="4" s="1"/>
  <c r="H207" i="4" s="1"/>
  <c r="H247" i="4" s="1"/>
  <c r="H287" i="4" s="1"/>
  <c r="H327" i="4" s="1"/>
  <c r="H367" i="4" s="1"/>
  <c r="H407" i="4" s="1"/>
  <c r="H447" i="4" s="1"/>
  <c r="H487" i="4" s="1"/>
  <c r="H527" i="4" s="1"/>
  <c r="H567" i="4" s="1"/>
  <c r="H607" i="4" s="1"/>
  <c r="H647" i="4" s="1"/>
  <c r="H687" i="4" s="1"/>
  <c r="H727" i="4" s="1"/>
  <c r="H767" i="4" s="1"/>
  <c r="H807" i="4" s="1"/>
  <c r="H847" i="4" s="1"/>
  <c r="H887" i="4" s="1"/>
  <c r="H927" i="4" s="1"/>
  <c r="H967" i="4" s="1"/>
  <c r="H1007" i="4" s="1"/>
  <c r="H1047" i="4" s="1"/>
  <c r="H1087" i="4" s="1"/>
  <c r="H1127" i="4" s="1"/>
  <c r="H1167" i="4" s="1"/>
  <c r="H1207" i="4" s="1"/>
  <c r="I87" i="4"/>
  <c r="I88" i="4"/>
  <c r="I89" i="4"/>
  <c r="I90" i="4"/>
  <c r="H91" i="4"/>
  <c r="H131" i="4" s="1"/>
  <c r="H171" i="4" s="1"/>
  <c r="H211" i="4" s="1"/>
  <c r="H251" i="4" s="1"/>
  <c r="H291" i="4" s="1"/>
  <c r="H331" i="4" s="1"/>
  <c r="H371" i="4" s="1"/>
  <c r="H411" i="4" s="1"/>
  <c r="I91" i="4"/>
  <c r="H92" i="4"/>
  <c r="H132" i="4" s="1"/>
  <c r="H172" i="4" s="1"/>
  <c r="I92" i="4"/>
  <c r="H93" i="4"/>
  <c r="I93" i="4"/>
  <c r="H94" i="4"/>
  <c r="H134" i="4" s="1"/>
  <c r="H174" i="4" s="1"/>
  <c r="H214" i="4" s="1"/>
  <c r="H254" i="4" s="1"/>
  <c r="H294" i="4" s="1"/>
  <c r="H334" i="4" s="1"/>
  <c r="H374" i="4" s="1"/>
  <c r="H414" i="4" s="1"/>
  <c r="H454" i="4" s="1"/>
  <c r="H494" i="4" s="1"/>
  <c r="H534" i="4" s="1"/>
  <c r="H574" i="4" s="1"/>
  <c r="H614" i="4" s="1"/>
  <c r="H654" i="4" s="1"/>
  <c r="H694" i="4" s="1"/>
  <c r="H734" i="4" s="1"/>
  <c r="H774" i="4" s="1"/>
  <c r="H814" i="4" s="1"/>
  <c r="H854" i="4" s="1"/>
  <c r="H894" i="4" s="1"/>
  <c r="H934" i="4" s="1"/>
  <c r="H974" i="4" s="1"/>
  <c r="H1014" i="4" s="1"/>
  <c r="H1054" i="4" s="1"/>
  <c r="H1094" i="4" s="1"/>
  <c r="H1134" i="4" s="1"/>
  <c r="H1174" i="4" s="1"/>
  <c r="H1214" i="4" s="1"/>
  <c r="I94" i="4"/>
  <c r="I95" i="4"/>
  <c r="I96" i="4"/>
  <c r="H97" i="4"/>
  <c r="H137" i="4" s="1"/>
  <c r="H177" i="4" s="1"/>
  <c r="H217" i="4" s="1"/>
  <c r="H257" i="4" s="1"/>
  <c r="H297" i="4" s="1"/>
  <c r="H337" i="4" s="1"/>
  <c r="H377" i="4" s="1"/>
  <c r="H417" i="4" s="1"/>
  <c r="I97" i="4"/>
  <c r="H98" i="4"/>
  <c r="H138" i="4" s="1"/>
  <c r="H178" i="4" s="1"/>
  <c r="I98" i="4"/>
  <c r="H99" i="4"/>
  <c r="I99" i="4"/>
  <c r="H100" i="4"/>
  <c r="I100" i="4"/>
  <c r="I101" i="4"/>
  <c r="I102" i="4"/>
  <c r="H103" i="4"/>
  <c r="H143" i="4" s="1"/>
  <c r="H183" i="4" s="1"/>
  <c r="H223" i="4" s="1"/>
  <c r="H263" i="4" s="1"/>
  <c r="H303" i="4" s="1"/>
  <c r="H343" i="4" s="1"/>
  <c r="H383" i="4" s="1"/>
  <c r="H423" i="4" s="1"/>
  <c r="I103" i="4"/>
  <c r="H104" i="4"/>
  <c r="H144" i="4" s="1"/>
  <c r="H184" i="4" s="1"/>
  <c r="H224" i="4" s="1"/>
  <c r="H264" i="4" s="1"/>
  <c r="H304" i="4" s="1"/>
  <c r="H344" i="4" s="1"/>
  <c r="H384" i="4" s="1"/>
  <c r="H424" i="4" s="1"/>
  <c r="H464" i="4" s="1"/>
  <c r="H504" i="4" s="1"/>
  <c r="H544" i="4" s="1"/>
  <c r="I104" i="4"/>
  <c r="H105" i="4"/>
  <c r="I105" i="4"/>
  <c r="H106" i="4"/>
  <c r="H146" i="4" s="1"/>
  <c r="H186" i="4" s="1"/>
  <c r="H226" i="4" s="1"/>
  <c r="H266" i="4" s="1"/>
  <c r="H306" i="4" s="1"/>
  <c r="H346" i="4" s="1"/>
  <c r="H386" i="4" s="1"/>
  <c r="H426" i="4" s="1"/>
  <c r="H466" i="4" s="1"/>
  <c r="H506" i="4" s="1"/>
  <c r="H546" i="4" s="1"/>
  <c r="H586" i="4" s="1"/>
  <c r="H626" i="4" s="1"/>
  <c r="H666" i="4" s="1"/>
  <c r="H706" i="4" s="1"/>
  <c r="H746" i="4" s="1"/>
  <c r="H786" i="4" s="1"/>
  <c r="H826" i="4" s="1"/>
  <c r="H866" i="4" s="1"/>
  <c r="H906" i="4" s="1"/>
  <c r="H946" i="4" s="1"/>
  <c r="H986" i="4" s="1"/>
  <c r="H1026" i="4" s="1"/>
  <c r="H1066" i="4" s="1"/>
  <c r="H1106" i="4" s="1"/>
  <c r="H1146" i="4" s="1"/>
  <c r="H1186" i="4" s="1"/>
  <c r="H1226" i="4" s="1"/>
  <c r="I106" i="4"/>
  <c r="I107" i="4"/>
  <c r="I108" i="4"/>
  <c r="H109" i="4"/>
  <c r="H149" i="4" s="1"/>
  <c r="H189" i="4" s="1"/>
  <c r="H229" i="4" s="1"/>
  <c r="H269" i="4" s="1"/>
  <c r="H309" i="4" s="1"/>
  <c r="H349" i="4" s="1"/>
  <c r="H389" i="4" s="1"/>
  <c r="H429" i="4" s="1"/>
  <c r="H469" i="4" s="1"/>
  <c r="H509" i="4" s="1"/>
  <c r="H549" i="4" s="1"/>
  <c r="H589" i="4" s="1"/>
  <c r="H629" i="4" s="1"/>
  <c r="H669" i="4" s="1"/>
  <c r="H709" i="4" s="1"/>
  <c r="H749" i="4" s="1"/>
  <c r="H789" i="4" s="1"/>
  <c r="H829" i="4" s="1"/>
  <c r="H869" i="4" s="1"/>
  <c r="H909" i="4" s="1"/>
  <c r="H949" i="4" s="1"/>
  <c r="H989" i="4" s="1"/>
  <c r="H1029" i="4" s="1"/>
  <c r="H1069" i="4" s="1"/>
  <c r="H1109" i="4" s="1"/>
  <c r="H1149" i="4" s="1"/>
  <c r="H1189" i="4" s="1"/>
  <c r="H1229" i="4" s="1"/>
  <c r="I109" i="4"/>
  <c r="H110" i="4"/>
  <c r="H150" i="4" s="1"/>
  <c r="H190" i="4" s="1"/>
  <c r="I110" i="4"/>
  <c r="H111" i="4"/>
  <c r="I111" i="4"/>
  <c r="I112" i="4"/>
  <c r="I113" i="4"/>
  <c r="I114" i="4"/>
  <c r="H115" i="4"/>
  <c r="H155" i="4" s="1"/>
  <c r="H195" i="4" s="1"/>
  <c r="H235" i="4" s="1"/>
  <c r="H275" i="4" s="1"/>
  <c r="H315" i="4" s="1"/>
  <c r="H355" i="4" s="1"/>
  <c r="H395" i="4" s="1"/>
  <c r="H435" i="4" s="1"/>
  <c r="H475" i="4" s="1"/>
  <c r="H515" i="4" s="1"/>
  <c r="H555" i="4" s="1"/>
  <c r="H595" i="4" s="1"/>
  <c r="H635" i="4" s="1"/>
  <c r="H675" i="4" s="1"/>
  <c r="H715" i="4" s="1"/>
  <c r="H755" i="4" s="1"/>
  <c r="H795" i="4" s="1"/>
  <c r="H835" i="4" s="1"/>
  <c r="H875" i="4" s="1"/>
  <c r="H915" i="4" s="1"/>
  <c r="H955" i="4" s="1"/>
  <c r="H995" i="4" s="1"/>
  <c r="H1035" i="4" s="1"/>
  <c r="H1075" i="4" s="1"/>
  <c r="H1115" i="4" s="1"/>
  <c r="H1155" i="4" s="1"/>
  <c r="H1195" i="4" s="1"/>
  <c r="H1235" i="4" s="1"/>
  <c r="I115" i="4"/>
  <c r="H116" i="4"/>
  <c r="H156" i="4" s="1"/>
  <c r="H196" i="4" s="1"/>
  <c r="H236" i="4" s="1"/>
  <c r="H276" i="4" s="1"/>
  <c r="H316" i="4" s="1"/>
  <c r="H356" i="4" s="1"/>
  <c r="H396" i="4" s="1"/>
  <c r="H436" i="4" s="1"/>
  <c r="H476" i="4" s="1"/>
  <c r="H516" i="4" s="1"/>
  <c r="H556" i="4" s="1"/>
  <c r="H596" i="4" s="1"/>
  <c r="H636" i="4" s="1"/>
  <c r="H676" i="4" s="1"/>
  <c r="H716" i="4" s="1"/>
  <c r="H756" i="4" s="1"/>
  <c r="H796" i="4" s="1"/>
  <c r="H836" i="4" s="1"/>
  <c r="H876" i="4" s="1"/>
  <c r="H916" i="4" s="1"/>
  <c r="H956" i="4" s="1"/>
  <c r="H996" i="4" s="1"/>
  <c r="H1036" i="4" s="1"/>
  <c r="H1076" i="4" s="1"/>
  <c r="H1116" i="4" s="1"/>
  <c r="H1156" i="4" s="1"/>
  <c r="H1196" i="4" s="1"/>
  <c r="H1236" i="4" s="1"/>
  <c r="I116" i="4"/>
  <c r="H117" i="4"/>
  <c r="I117" i="4"/>
  <c r="H118" i="4"/>
  <c r="I118" i="4"/>
  <c r="I119" i="4"/>
  <c r="I120" i="4"/>
  <c r="H121" i="4"/>
  <c r="H161" i="4" s="1"/>
  <c r="H201" i="4" s="1"/>
  <c r="H241" i="4" s="1"/>
  <c r="H281" i="4" s="1"/>
  <c r="H321" i="4" s="1"/>
  <c r="H361" i="4" s="1"/>
  <c r="H401" i="4" s="1"/>
  <c r="H441" i="4" s="1"/>
  <c r="H481" i="4" s="1"/>
  <c r="H521" i="4" s="1"/>
  <c r="H561" i="4" s="1"/>
  <c r="H601" i="4" s="1"/>
  <c r="H641" i="4" s="1"/>
  <c r="H681" i="4" s="1"/>
  <c r="H721" i="4" s="1"/>
  <c r="H761" i="4" s="1"/>
  <c r="H801" i="4" s="1"/>
  <c r="H841" i="4" s="1"/>
  <c r="H881" i="4" s="1"/>
  <c r="H921" i="4" s="1"/>
  <c r="H961" i="4" s="1"/>
  <c r="H1001" i="4" s="1"/>
  <c r="H1041" i="4" s="1"/>
  <c r="H1081" i="4" s="1"/>
  <c r="H1121" i="4" s="1"/>
  <c r="H1161" i="4" s="1"/>
  <c r="H1201" i="4" s="1"/>
  <c r="I121" i="4"/>
  <c r="I122" i="4"/>
  <c r="I123" i="4"/>
  <c r="I124" i="4"/>
  <c r="I125" i="4"/>
  <c r="I126" i="4"/>
  <c r="I127" i="4"/>
  <c r="I128" i="4"/>
  <c r="I129" i="4"/>
  <c r="I130" i="4"/>
  <c r="I131" i="4"/>
  <c r="I132" i="4"/>
  <c r="H133" i="4"/>
  <c r="H173" i="4" s="1"/>
  <c r="H213" i="4" s="1"/>
  <c r="H253" i="4" s="1"/>
  <c r="H293" i="4" s="1"/>
  <c r="H333" i="4" s="1"/>
  <c r="H373" i="4" s="1"/>
  <c r="H413" i="4" s="1"/>
  <c r="H453" i="4" s="1"/>
  <c r="H493" i="4" s="1"/>
  <c r="H533" i="4" s="1"/>
  <c r="H573" i="4" s="1"/>
  <c r="H613" i="4" s="1"/>
  <c r="H653" i="4" s="1"/>
  <c r="H693" i="4" s="1"/>
  <c r="H733" i="4" s="1"/>
  <c r="H773" i="4" s="1"/>
  <c r="H813" i="4" s="1"/>
  <c r="H853" i="4" s="1"/>
  <c r="H893" i="4" s="1"/>
  <c r="H933" i="4" s="1"/>
  <c r="H973" i="4" s="1"/>
  <c r="H1013" i="4" s="1"/>
  <c r="H1053" i="4" s="1"/>
  <c r="H1093" i="4" s="1"/>
  <c r="H1133" i="4" s="1"/>
  <c r="H1173" i="4" s="1"/>
  <c r="H1213" i="4" s="1"/>
  <c r="I133" i="4"/>
  <c r="I134" i="4"/>
  <c r="I135" i="4"/>
  <c r="I136" i="4"/>
  <c r="I137" i="4"/>
  <c r="I138" i="4"/>
  <c r="H139" i="4"/>
  <c r="H179" i="4" s="1"/>
  <c r="H219" i="4" s="1"/>
  <c r="H259" i="4" s="1"/>
  <c r="H299" i="4" s="1"/>
  <c r="H339" i="4" s="1"/>
  <c r="I139" i="4"/>
  <c r="H140" i="4"/>
  <c r="H180" i="4" s="1"/>
  <c r="H220" i="4" s="1"/>
  <c r="H260" i="4" s="1"/>
  <c r="H300" i="4" s="1"/>
  <c r="H340" i="4" s="1"/>
  <c r="H380" i="4" s="1"/>
  <c r="H420" i="4" s="1"/>
  <c r="H460" i="4" s="1"/>
  <c r="H500" i="4" s="1"/>
  <c r="H540" i="4" s="1"/>
  <c r="H580" i="4" s="1"/>
  <c r="H620" i="4" s="1"/>
  <c r="H660" i="4" s="1"/>
  <c r="H700" i="4" s="1"/>
  <c r="H740" i="4" s="1"/>
  <c r="H780" i="4" s="1"/>
  <c r="H820" i="4" s="1"/>
  <c r="H860" i="4" s="1"/>
  <c r="H900" i="4" s="1"/>
  <c r="H940" i="4" s="1"/>
  <c r="H980" i="4" s="1"/>
  <c r="H1020" i="4" s="1"/>
  <c r="H1060" i="4" s="1"/>
  <c r="H1100" i="4" s="1"/>
  <c r="H1140" i="4" s="1"/>
  <c r="H1180" i="4" s="1"/>
  <c r="H1220" i="4" s="1"/>
  <c r="I140" i="4"/>
  <c r="I141" i="4"/>
  <c r="I142" i="4"/>
  <c r="I143" i="4"/>
  <c r="I144" i="4"/>
  <c r="H145" i="4"/>
  <c r="H185" i="4" s="1"/>
  <c r="H225" i="4" s="1"/>
  <c r="H265" i="4" s="1"/>
  <c r="H305" i="4" s="1"/>
  <c r="H345" i="4" s="1"/>
  <c r="I145" i="4"/>
  <c r="I146" i="4"/>
  <c r="I147" i="4"/>
  <c r="I148" i="4"/>
  <c r="I149" i="4"/>
  <c r="I150" i="4"/>
  <c r="H151" i="4"/>
  <c r="H191" i="4" s="1"/>
  <c r="H231" i="4" s="1"/>
  <c r="H271" i="4" s="1"/>
  <c r="H311" i="4" s="1"/>
  <c r="H351" i="4" s="1"/>
  <c r="H391" i="4" s="1"/>
  <c r="H431" i="4" s="1"/>
  <c r="H471" i="4" s="1"/>
  <c r="H511" i="4" s="1"/>
  <c r="H551" i="4" s="1"/>
  <c r="H591" i="4" s="1"/>
  <c r="H631" i="4" s="1"/>
  <c r="H671" i="4" s="1"/>
  <c r="H711" i="4" s="1"/>
  <c r="H751" i="4" s="1"/>
  <c r="H791" i="4" s="1"/>
  <c r="H831" i="4" s="1"/>
  <c r="H871" i="4" s="1"/>
  <c r="H911" i="4" s="1"/>
  <c r="H951" i="4" s="1"/>
  <c r="H991" i="4" s="1"/>
  <c r="H1031" i="4" s="1"/>
  <c r="H1071" i="4" s="1"/>
  <c r="H1111" i="4" s="1"/>
  <c r="H1151" i="4" s="1"/>
  <c r="H1191" i="4" s="1"/>
  <c r="H1231" i="4" s="1"/>
  <c r="I151" i="4"/>
  <c r="I152" i="4"/>
  <c r="I153" i="4"/>
  <c r="I154" i="4"/>
  <c r="I155" i="4"/>
  <c r="I156" i="4"/>
  <c r="H157" i="4"/>
  <c r="H197" i="4" s="1"/>
  <c r="H237" i="4" s="1"/>
  <c r="H277" i="4" s="1"/>
  <c r="H317" i="4" s="1"/>
  <c r="H357" i="4" s="1"/>
  <c r="I157" i="4"/>
  <c r="H158" i="4"/>
  <c r="H198" i="4" s="1"/>
  <c r="H238" i="4" s="1"/>
  <c r="H278" i="4" s="1"/>
  <c r="H318" i="4" s="1"/>
  <c r="H358" i="4" s="1"/>
  <c r="H398" i="4" s="1"/>
  <c r="H438" i="4" s="1"/>
  <c r="H478" i="4" s="1"/>
  <c r="H518" i="4" s="1"/>
  <c r="H558" i="4" s="1"/>
  <c r="H598" i="4" s="1"/>
  <c r="H638" i="4" s="1"/>
  <c r="H678" i="4" s="1"/>
  <c r="H718" i="4" s="1"/>
  <c r="H758" i="4" s="1"/>
  <c r="H798" i="4" s="1"/>
  <c r="H838" i="4" s="1"/>
  <c r="H878" i="4" s="1"/>
  <c r="H918" i="4" s="1"/>
  <c r="H958" i="4" s="1"/>
  <c r="H998" i="4" s="1"/>
  <c r="H1038" i="4" s="1"/>
  <c r="H1078" i="4" s="1"/>
  <c r="H1118" i="4" s="1"/>
  <c r="H1158" i="4" s="1"/>
  <c r="H1198" i="4" s="1"/>
  <c r="H1238" i="4" s="1"/>
  <c r="I158" i="4"/>
  <c r="I159" i="4"/>
  <c r="I160" i="4"/>
  <c r="I161" i="4"/>
  <c r="I162" i="4"/>
  <c r="I163" i="4"/>
  <c r="I164" i="4"/>
  <c r="I165" i="4"/>
  <c r="I166" i="4"/>
  <c r="I167" i="4"/>
  <c r="I168" i="4"/>
  <c r="I169" i="4"/>
  <c r="I170" i="4"/>
  <c r="I171" i="4"/>
  <c r="I172" i="4"/>
  <c r="I173" i="4"/>
  <c r="I174" i="4"/>
  <c r="I175" i="4"/>
  <c r="I176" i="4"/>
  <c r="I177" i="4"/>
  <c r="I178" i="4"/>
  <c r="I179" i="4"/>
  <c r="I180" i="4"/>
  <c r="I181" i="4"/>
  <c r="I182" i="4"/>
  <c r="I183" i="4"/>
  <c r="I184" i="4"/>
  <c r="I185" i="4"/>
  <c r="I186" i="4"/>
  <c r="I187" i="4"/>
  <c r="I188" i="4"/>
  <c r="I189" i="4"/>
  <c r="I190" i="4"/>
  <c r="I191" i="4"/>
  <c r="I192" i="4"/>
  <c r="I193" i="4"/>
  <c r="I194" i="4"/>
  <c r="I195" i="4"/>
  <c r="I196" i="4"/>
  <c r="I197" i="4"/>
  <c r="I198" i="4"/>
  <c r="I199" i="4"/>
  <c r="I200" i="4"/>
  <c r="I201" i="4"/>
  <c r="I202" i="4"/>
  <c r="I203" i="4"/>
  <c r="I204" i="4"/>
  <c r="I205" i="4"/>
  <c r="I206" i="4"/>
  <c r="I207" i="4"/>
  <c r="I208" i="4"/>
  <c r="I209" i="4"/>
  <c r="I210" i="4"/>
  <c r="I211" i="4"/>
  <c r="H212" i="4"/>
  <c r="H252" i="4" s="1"/>
  <c r="H292" i="4" s="1"/>
  <c r="H332" i="4" s="1"/>
  <c r="H372" i="4" s="1"/>
  <c r="H412" i="4" s="1"/>
  <c r="H452" i="4" s="1"/>
  <c r="H492" i="4" s="1"/>
  <c r="H532" i="4" s="1"/>
  <c r="H572" i="4" s="1"/>
  <c r="H612" i="4" s="1"/>
  <c r="H652" i="4" s="1"/>
  <c r="H692" i="4" s="1"/>
  <c r="H732" i="4" s="1"/>
  <c r="H772" i="4" s="1"/>
  <c r="I212" i="4"/>
  <c r="I213" i="4"/>
  <c r="I214" i="4"/>
  <c r="I215" i="4"/>
  <c r="I216" i="4"/>
  <c r="I217" i="4"/>
  <c r="H218" i="4"/>
  <c r="H258" i="4" s="1"/>
  <c r="H298" i="4" s="1"/>
  <c r="H338" i="4" s="1"/>
  <c r="H378" i="4" s="1"/>
  <c r="H418" i="4" s="1"/>
  <c r="H458" i="4" s="1"/>
  <c r="H498" i="4" s="1"/>
  <c r="H538" i="4" s="1"/>
  <c r="H578" i="4" s="1"/>
  <c r="H618" i="4" s="1"/>
  <c r="H658" i="4" s="1"/>
  <c r="H698" i="4" s="1"/>
  <c r="H738" i="4" s="1"/>
  <c r="H778" i="4" s="1"/>
  <c r="H818" i="4" s="1"/>
  <c r="H858" i="4" s="1"/>
  <c r="H898" i="4" s="1"/>
  <c r="H938" i="4" s="1"/>
  <c r="H978" i="4" s="1"/>
  <c r="H1018" i="4" s="1"/>
  <c r="H1058" i="4" s="1"/>
  <c r="H1098" i="4" s="1"/>
  <c r="H1138" i="4" s="1"/>
  <c r="H1178" i="4" s="1"/>
  <c r="H1218" i="4" s="1"/>
  <c r="I218" i="4"/>
  <c r="I219" i="4"/>
  <c r="I220" i="4"/>
  <c r="I221" i="4"/>
  <c r="I222" i="4"/>
  <c r="I223" i="4"/>
  <c r="I224" i="4"/>
  <c r="I225" i="4"/>
  <c r="I226" i="4"/>
  <c r="I227" i="4"/>
  <c r="I228" i="4"/>
  <c r="I229" i="4"/>
  <c r="H230" i="4"/>
  <c r="H270" i="4" s="1"/>
  <c r="H310" i="4" s="1"/>
  <c r="H350" i="4" s="1"/>
  <c r="H390" i="4" s="1"/>
  <c r="H430" i="4" s="1"/>
  <c r="H470" i="4" s="1"/>
  <c r="H510" i="4" s="1"/>
  <c r="H550" i="4" s="1"/>
  <c r="H590" i="4" s="1"/>
  <c r="H630" i="4" s="1"/>
  <c r="H670" i="4" s="1"/>
  <c r="H710" i="4" s="1"/>
  <c r="H750" i="4" s="1"/>
  <c r="H790" i="4" s="1"/>
  <c r="H830" i="4" s="1"/>
  <c r="H870" i="4" s="1"/>
  <c r="H910" i="4" s="1"/>
  <c r="H950" i="4" s="1"/>
  <c r="H990" i="4" s="1"/>
  <c r="H1030" i="4" s="1"/>
  <c r="H1070" i="4" s="1"/>
  <c r="H1110" i="4" s="1"/>
  <c r="H1150" i="4" s="1"/>
  <c r="H1190" i="4" s="1"/>
  <c r="H1230" i="4" s="1"/>
  <c r="I230" i="4"/>
  <c r="I231" i="4"/>
  <c r="I232" i="4"/>
  <c r="I233" i="4"/>
  <c r="I234" i="4"/>
  <c r="I235" i="4"/>
  <c r="I236" i="4"/>
  <c r="I237" i="4"/>
  <c r="I238" i="4"/>
  <c r="I239" i="4"/>
  <c r="I240" i="4"/>
  <c r="I241" i="4"/>
  <c r="I242" i="4"/>
  <c r="I243" i="4"/>
  <c r="I244" i="4"/>
  <c r="I245" i="4"/>
  <c r="I246" i="4"/>
  <c r="I247" i="4"/>
  <c r="I248" i="4"/>
  <c r="I249" i="4"/>
  <c r="I250" i="4"/>
  <c r="I251" i="4"/>
  <c r="I252" i="4"/>
  <c r="I253" i="4"/>
  <c r="I254" i="4"/>
  <c r="I255" i="4"/>
  <c r="I256" i="4"/>
  <c r="I257" i="4"/>
  <c r="I258" i="4"/>
  <c r="I259" i="4"/>
  <c r="I260" i="4"/>
  <c r="I261" i="4"/>
  <c r="I262" i="4"/>
  <c r="I263" i="4"/>
  <c r="I264" i="4"/>
  <c r="I265" i="4"/>
  <c r="I266" i="4"/>
  <c r="I267" i="4"/>
  <c r="I268" i="4"/>
  <c r="I269" i="4"/>
  <c r="I270" i="4"/>
  <c r="I271" i="4"/>
  <c r="I272" i="4"/>
  <c r="I273" i="4"/>
  <c r="I274" i="4"/>
  <c r="I275" i="4"/>
  <c r="I276" i="4"/>
  <c r="I277" i="4"/>
  <c r="I278" i="4"/>
  <c r="I279" i="4"/>
  <c r="I280" i="4"/>
  <c r="I281" i="4"/>
  <c r="I282" i="4"/>
  <c r="I283" i="4"/>
  <c r="I284" i="4"/>
  <c r="I285" i="4"/>
  <c r="I286" i="4"/>
  <c r="I287" i="4"/>
  <c r="I288" i="4"/>
  <c r="I289" i="4"/>
  <c r="I290" i="4"/>
  <c r="I291" i="4"/>
  <c r="I292" i="4"/>
  <c r="I293" i="4"/>
  <c r="I294" i="4"/>
  <c r="I295" i="4"/>
  <c r="I296" i="4"/>
  <c r="I297" i="4"/>
  <c r="I298" i="4"/>
  <c r="I299" i="4"/>
  <c r="I300" i="4"/>
  <c r="I301" i="4"/>
  <c r="I302" i="4"/>
  <c r="I303" i="4"/>
  <c r="I304" i="4"/>
  <c r="I305" i="4"/>
  <c r="I306" i="4"/>
  <c r="I307" i="4"/>
  <c r="I308" i="4"/>
  <c r="I309" i="4"/>
  <c r="I310" i="4"/>
  <c r="I311" i="4"/>
  <c r="I312" i="4"/>
  <c r="I313" i="4"/>
  <c r="I314" i="4"/>
  <c r="I315" i="4"/>
  <c r="I316" i="4"/>
  <c r="I317" i="4"/>
  <c r="I318" i="4"/>
  <c r="I319" i="4"/>
  <c r="I320" i="4"/>
  <c r="I364" i="4"/>
  <c r="I365" i="4"/>
  <c r="I366" i="4"/>
  <c r="I367" i="4"/>
  <c r="I368" i="4"/>
  <c r="I369" i="4"/>
  <c r="I370" i="4"/>
  <c r="I371" i="4"/>
  <c r="I372" i="4"/>
  <c r="I373" i="4"/>
  <c r="I374" i="4"/>
  <c r="I375" i="4"/>
  <c r="I376" i="4"/>
  <c r="I377" i="4"/>
  <c r="I378" i="4"/>
  <c r="H379" i="4"/>
  <c r="H419" i="4" s="1"/>
  <c r="H459" i="4" s="1"/>
  <c r="I379" i="4"/>
  <c r="I380" i="4"/>
  <c r="I381" i="4"/>
  <c r="I382" i="4"/>
  <c r="I383" i="4"/>
  <c r="I384" i="4"/>
  <c r="H385" i="4"/>
  <c r="H425" i="4" s="1"/>
  <c r="H465" i="4" s="1"/>
  <c r="H505" i="4" s="1"/>
  <c r="H545" i="4" s="1"/>
  <c r="H585" i="4" s="1"/>
  <c r="H625" i="4" s="1"/>
  <c r="H665" i="4" s="1"/>
  <c r="H705" i="4" s="1"/>
  <c r="H745" i="4" s="1"/>
  <c r="H785" i="4" s="1"/>
  <c r="H825" i="4" s="1"/>
  <c r="H865" i="4" s="1"/>
  <c r="H905" i="4" s="1"/>
  <c r="H945" i="4" s="1"/>
  <c r="H985" i="4" s="1"/>
  <c r="H1025" i="4" s="1"/>
  <c r="H1065" i="4" s="1"/>
  <c r="H1105" i="4" s="1"/>
  <c r="H1145" i="4" s="1"/>
  <c r="H1185" i="4" s="1"/>
  <c r="H1225" i="4" s="1"/>
  <c r="I385" i="4"/>
  <c r="I386" i="4"/>
  <c r="I387" i="4"/>
  <c r="I388" i="4"/>
  <c r="I389" i="4"/>
  <c r="I390" i="4"/>
  <c r="I391" i="4"/>
  <c r="I392" i="4"/>
  <c r="I393" i="4"/>
  <c r="I394" i="4"/>
  <c r="I395" i="4"/>
  <c r="I396" i="4"/>
  <c r="H397" i="4"/>
  <c r="H437" i="4" s="1"/>
  <c r="H477" i="4" s="1"/>
  <c r="H517" i="4" s="1"/>
  <c r="H557" i="4" s="1"/>
  <c r="H597" i="4" s="1"/>
  <c r="H637" i="4" s="1"/>
  <c r="H677" i="4" s="1"/>
  <c r="H717" i="4" s="1"/>
  <c r="H757" i="4" s="1"/>
  <c r="H797" i="4" s="1"/>
  <c r="I397" i="4"/>
  <c r="I398" i="4"/>
  <c r="I399" i="4"/>
  <c r="I400" i="4"/>
  <c r="H403" i="4"/>
  <c r="H443" i="4" s="1"/>
  <c r="H483" i="4" s="1"/>
  <c r="H523" i="4" s="1"/>
  <c r="H563" i="4" s="1"/>
  <c r="H603" i="4" s="1"/>
  <c r="H643" i="4" s="1"/>
  <c r="H683" i="4" s="1"/>
  <c r="H723" i="4" s="1"/>
  <c r="H763" i="4" s="1"/>
  <c r="H803" i="4" s="1"/>
  <c r="H843" i="4" s="1"/>
  <c r="H883" i="4" s="1"/>
  <c r="H923" i="4" s="1"/>
  <c r="H963" i="4" s="1"/>
  <c r="H1003" i="4" s="1"/>
  <c r="H1043" i="4" s="1"/>
  <c r="H1083" i="4" s="1"/>
  <c r="H1123" i="4" s="1"/>
  <c r="H1163" i="4" s="1"/>
  <c r="H1203" i="4" s="1"/>
  <c r="I405" i="4"/>
  <c r="I406" i="4"/>
  <c r="I407" i="4"/>
  <c r="I408" i="4"/>
  <c r="H409" i="4"/>
  <c r="H449" i="4" s="1"/>
  <c r="H489" i="4" s="1"/>
  <c r="I409" i="4"/>
  <c r="I410" i="4"/>
  <c r="I411" i="4"/>
  <c r="I412" i="4"/>
  <c r="I413" i="4"/>
  <c r="I414" i="4"/>
  <c r="H415" i="4"/>
  <c r="H455" i="4" s="1"/>
  <c r="H495" i="4" s="1"/>
  <c r="H535" i="4" s="1"/>
  <c r="H575" i="4" s="1"/>
  <c r="H615" i="4" s="1"/>
  <c r="H655" i="4" s="1"/>
  <c r="H695" i="4" s="1"/>
  <c r="H735" i="4" s="1"/>
  <c r="H775" i="4" s="1"/>
  <c r="H815" i="4" s="1"/>
  <c r="H855" i="4" s="1"/>
  <c r="H895" i="4" s="1"/>
  <c r="H935" i="4" s="1"/>
  <c r="H975" i="4" s="1"/>
  <c r="H1015" i="4" s="1"/>
  <c r="H1055" i="4" s="1"/>
  <c r="H1095" i="4" s="1"/>
  <c r="H1135" i="4" s="1"/>
  <c r="H1175" i="4" s="1"/>
  <c r="H1215" i="4" s="1"/>
  <c r="I415" i="4"/>
  <c r="I416" i="4"/>
  <c r="I417" i="4"/>
  <c r="I418" i="4"/>
  <c r="I419" i="4"/>
  <c r="I420" i="4"/>
  <c r="H421" i="4"/>
  <c r="H461" i="4" s="1"/>
  <c r="H501" i="4" s="1"/>
  <c r="I421" i="4"/>
  <c r="I422" i="4"/>
  <c r="I423" i="4"/>
  <c r="I424" i="4"/>
  <c r="I425" i="4"/>
  <c r="I426" i="4"/>
  <c r="I427" i="4"/>
  <c r="I428" i="4"/>
  <c r="I429" i="4"/>
  <c r="I430" i="4"/>
  <c r="I431" i="4"/>
  <c r="I432" i="4"/>
  <c r="H433" i="4"/>
  <c r="H473" i="4" s="1"/>
  <c r="H513" i="4" s="1"/>
  <c r="H553" i="4" s="1"/>
  <c r="H593" i="4" s="1"/>
  <c r="H633" i="4" s="1"/>
  <c r="H673" i="4" s="1"/>
  <c r="H713" i="4" s="1"/>
  <c r="H753" i="4" s="1"/>
  <c r="H793" i="4" s="1"/>
  <c r="H833" i="4" s="1"/>
  <c r="I433" i="4"/>
  <c r="I434" i="4"/>
  <c r="I435" i="4"/>
  <c r="I436" i="4"/>
  <c r="I437" i="4"/>
  <c r="I438" i="4"/>
  <c r="H439" i="4"/>
  <c r="H479" i="4" s="1"/>
  <c r="H519" i="4" s="1"/>
  <c r="H559" i="4" s="1"/>
  <c r="H599" i="4" s="1"/>
  <c r="H639" i="4" s="1"/>
  <c r="H679" i="4" s="1"/>
  <c r="H719" i="4" s="1"/>
  <c r="H759" i="4" s="1"/>
  <c r="H799" i="4" s="1"/>
  <c r="H839" i="4" s="1"/>
  <c r="I439" i="4"/>
  <c r="I440" i="4"/>
  <c r="H445" i="4"/>
  <c r="H485" i="4" s="1"/>
  <c r="H525" i="4" s="1"/>
  <c r="H565" i="4" s="1"/>
  <c r="H605" i="4" s="1"/>
  <c r="H645" i="4" s="1"/>
  <c r="H685" i="4" s="1"/>
  <c r="H725" i="4" s="1"/>
  <c r="H765" i="4" s="1"/>
  <c r="H805" i="4" s="1"/>
  <c r="H845" i="4" s="1"/>
  <c r="H885" i="4" s="1"/>
  <c r="H925" i="4" s="1"/>
  <c r="H965" i="4" s="1"/>
  <c r="H1005" i="4" s="1"/>
  <c r="H1045" i="4" s="1"/>
  <c r="H1085" i="4" s="1"/>
  <c r="H1125" i="4" s="1"/>
  <c r="H1165" i="4" s="1"/>
  <c r="H1205" i="4" s="1"/>
  <c r="I445" i="4"/>
  <c r="I446" i="4"/>
  <c r="I447" i="4"/>
  <c r="I448" i="4"/>
  <c r="I449" i="4"/>
  <c r="I450" i="4"/>
  <c r="H451" i="4"/>
  <c r="H491" i="4" s="1"/>
  <c r="H531" i="4" s="1"/>
  <c r="I451" i="4"/>
  <c r="I452" i="4"/>
  <c r="I453" i="4"/>
  <c r="I454" i="4"/>
  <c r="I455" i="4"/>
  <c r="I456" i="4"/>
  <c r="H457" i="4"/>
  <c r="H497" i="4" s="1"/>
  <c r="H537" i="4" s="1"/>
  <c r="I457" i="4"/>
  <c r="I458" i="4"/>
  <c r="I459" i="4"/>
  <c r="I460" i="4"/>
  <c r="I461" i="4"/>
  <c r="I462" i="4"/>
  <c r="H463" i="4"/>
  <c r="H503" i="4" s="1"/>
  <c r="H543" i="4" s="1"/>
  <c r="H583" i="4" s="1"/>
  <c r="H623" i="4" s="1"/>
  <c r="H663" i="4" s="1"/>
  <c r="H703" i="4" s="1"/>
  <c r="H743" i="4" s="1"/>
  <c r="H783" i="4" s="1"/>
  <c r="H823" i="4" s="1"/>
  <c r="H863" i="4" s="1"/>
  <c r="H903" i="4" s="1"/>
  <c r="H943" i="4" s="1"/>
  <c r="H983" i="4" s="1"/>
  <c r="H1023" i="4" s="1"/>
  <c r="H1063" i="4" s="1"/>
  <c r="H1103" i="4" s="1"/>
  <c r="H1143" i="4" s="1"/>
  <c r="H1183" i="4" s="1"/>
  <c r="H1223" i="4" s="1"/>
  <c r="I463" i="4"/>
  <c r="I464" i="4"/>
  <c r="I465" i="4"/>
  <c r="I466" i="4"/>
  <c r="I467" i="4"/>
  <c r="I468" i="4"/>
  <c r="I469" i="4"/>
  <c r="I470" i="4"/>
  <c r="I471" i="4"/>
  <c r="I472" i="4"/>
  <c r="I473" i="4"/>
  <c r="I474" i="4"/>
  <c r="I475" i="4"/>
  <c r="I476" i="4"/>
  <c r="I477" i="4"/>
  <c r="I478" i="4"/>
  <c r="I479" i="4"/>
  <c r="I480" i="4"/>
  <c r="I484" i="4"/>
  <c r="I485" i="4"/>
  <c r="I486" i="4"/>
  <c r="I487" i="4"/>
  <c r="I488" i="4"/>
  <c r="I489" i="4"/>
  <c r="I490" i="4"/>
  <c r="I491" i="4"/>
  <c r="I492" i="4"/>
  <c r="I493" i="4"/>
  <c r="I494" i="4"/>
  <c r="I495" i="4"/>
  <c r="I496" i="4"/>
  <c r="I497" i="4"/>
  <c r="I498" i="4"/>
  <c r="H499" i="4"/>
  <c r="H539" i="4" s="1"/>
  <c r="H579" i="4" s="1"/>
  <c r="I499" i="4"/>
  <c r="I500" i="4"/>
  <c r="I501" i="4"/>
  <c r="I502" i="4"/>
  <c r="I503" i="4"/>
  <c r="I504" i="4"/>
  <c r="I505" i="4"/>
  <c r="I506" i="4"/>
  <c r="I507" i="4"/>
  <c r="I508" i="4"/>
  <c r="I509" i="4"/>
  <c r="I510" i="4"/>
  <c r="I511" i="4"/>
  <c r="I512" i="4"/>
  <c r="I513" i="4"/>
  <c r="I514" i="4"/>
  <c r="I515" i="4"/>
  <c r="I516" i="4"/>
  <c r="I517" i="4"/>
  <c r="I518" i="4"/>
  <c r="I519" i="4"/>
  <c r="I520" i="4"/>
  <c r="I524" i="4"/>
  <c r="I525" i="4"/>
  <c r="I526" i="4"/>
  <c r="I527" i="4"/>
  <c r="I528" i="4"/>
  <c r="H529" i="4"/>
  <c r="H569" i="4" s="1"/>
  <c r="I529" i="4"/>
  <c r="I530" i="4"/>
  <c r="I531" i="4"/>
  <c r="I532" i="4"/>
  <c r="I533" i="4"/>
  <c r="I534" i="4"/>
  <c r="I535" i="4"/>
  <c r="I536" i="4"/>
  <c r="I537" i="4"/>
  <c r="I538" i="4"/>
  <c r="I539" i="4"/>
  <c r="I540" i="4"/>
  <c r="H541" i="4"/>
  <c r="H581" i="4" s="1"/>
  <c r="H621" i="4" s="1"/>
  <c r="H661" i="4" s="1"/>
  <c r="H701" i="4" s="1"/>
  <c r="H741" i="4" s="1"/>
  <c r="H781" i="4" s="1"/>
  <c r="H821" i="4" s="1"/>
  <c r="I541" i="4"/>
  <c r="I542" i="4"/>
  <c r="I543" i="4"/>
  <c r="I544" i="4"/>
  <c r="I545" i="4"/>
  <c r="I546" i="4"/>
  <c r="I547" i="4"/>
  <c r="I548" i="4"/>
  <c r="I549" i="4"/>
  <c r="I550" i="4"/>
  <c r="I551" i="4"/>
  <c r="I552" i="4"/>
  <c r="I553" i="4"/>
  <c r="I554" i="4"/>
  <c r="I555" i="4"/>
  <c r="I556" i="4"/>
  <c r="I557" i="4"/>
  <c r="I558" i="4"/>
  <c r="I559" i="4"/>
  <c r="I560" i="4"/>
  <c r="I564" i="4"/>
  <c r="I565" i="4"/>
  <c r="I566" i="4"/>
  <c r="I567" i="4"/>
  <c r="I568" i="4"/>
  <c r="I569" i="4"/>
  <c r="I570" i="4"/>
  <c r="H571" i="4"/>
  <c r="H611" i="4" s="1"/>
  <c r="H651" i="4" s="1"/>
  <c r="H691" i="4" s="1"/>
  <c r="H731" i="4" s="1"/>
  <c r="H771" i="4" s="1"/>
  <c r="H811" i="4" s="1"/>
  <c r="H851" i="4" s="1"/>
  <c r="H891" i="4" s="1"/>
  <c r="H931" i="4" s="1"/>
  <c r="H971" i="4" s="1"/>
  <c r="H1011" i="4" s="1"/>
  <c r="H1051" i="4" s="1"/>
  <c r="H1091" i="4" s="1"/>
  <c r="H1131" i="4" s="1"/>
  <c r="H1171" i="4" s="1"/>
  <c r="H1211" i="4" s="1"/>
  <c r="I571" i="4"/>
  <c r="I572" i="4"/>
  <c r="I573" i="4"/>
  <c r="I574" i="4"/>
  <c r="I575" i="4"/>
  <c r="I576" i="4"/>
  <c r="H577" i="4"/>
  <c r="H617" i="4" s="1"/>
  <c r="H657" i="4" s="1"/>
  <c r="H697" i="4" s="1"/>
  <c r="H737" i="4" s="1"/>
  <c r="H777" i="4" s="1"/>
  <c r="H817" i="4" s="1"/>
  <c r="H857" i="4" s="1"/>
  <c r="H897" i="4" s="1"/>
  <c r="H937" i="4" s="1"/>
  <c r="H977" i="4" s="1"/>
  <c r="H1017" i="4" s="1"/>
  <c r="H1057" i="4" s="1"/>
  <c r="H1097" i="4" s="1"/>
  <c r="H1137" i="4" s="1"/>
  <c r="H1177" i="4" s="1"/>
  <c r="H1217" i="4" s="1"/>
  <c r="I577" i="4"/>
  <c r="I578" i="4"/>
  <c r="I579" i="4"/>
  <c r="I580" i="4"/>
  <c r="I581" i="4"/>
  <c r="I582" i="4"/>
  <c r="I583" i="4"/>
  <c r="H584" i="4"/>
  <c r="H624" i="4" s="1"/>
  <c r="H664" i="4" s="1"/>
  <c r="H704" i="4" s="1"/>
  <c r="H744" i="4" s="1"/>
  <c r="H784" i="4" s="1"/>
  <c r="H824" i="4" s="1"/>
  <c r="H864" i="4" s="1"/>
  <c r="H904" i="4" s="1"/>
  <c r="H944" i="4" s="1"/>
  <c r="H984" i="4" s="1"/>
  <c r="H1024" i="4" s="1"/>
  <c r="H1064" i="4" s="1"/>
  <c r="H1104" i="4" s="1"/>
  <c r="H1144" i="4" s="1"/>
  <c r="H1184" i="4" s="1"/>
  <c r="H1224" i="4" s="1"/>
  <c r="I584" i="4"/>
  <c r="I585" i="4"/>
  <c r="I586" i="4"/>
  <c r="I587" i="4"/>
  <c r="I588" i="4"/>
  <c r="I589" i="4"/>
  <c r="I590" i="4"/>
  <c r="I591" i="4"/>
  <c r="I592" i="4"/>
  <c r="I593" i="4"/>
  <c r="I594" i="4"/>
  <c r="I595" i="4"/>
  <c r="I596" i="4"/>
  <c r="I597" i="4"/>
  <c r="I598" i="4"/>
  <c r="I599" i="4"/>
  <c r="I600" i="4"/>
  <c r="I601" i="4"/>
  <c r="I602" i="4"/>
  <c r="I603" i="4"/>
  <c r="I604" i="4"/>
  <c r="I605" i="4"/>
  <c r="I606" i="4"/>
  <c r="I607" i="4"/>
  <c r="I608" i="4"/>
  <c r="H609" i="4"/>
  <c r="H649" i="4" s="1"/>
  <c r="H689" i="4" s="1"/>
  <c r="H729" i="4" s="1"/>
  <c r="H769" i="4" s="1"/>
  <c r="H809" i="4" s="1"/>
  <c r="H849" i="4" s="1"/>
  <c r="H889" i="4" s="1"/>
  <c r="H929" i="4" s="1"/>
  <c r="H969" i="4" s="1"/>
  <c r="H1009" i="4" s="1"/>
  <c r="H1049" i="4" s="1"/>
  <c r="H1089" i="4" s="1"/>
  <c r="H1129" i="4" s="1"/>
  <c r="H1169" i="4" s="1"/>
  <c r="H1209" i="4" s="1"/>
  <c r="I609" i="4"/>
  <c r="I610" i="4"/>
  <c r="I611" i="4"/>
  <c r="I612" i="4"/>
  <c r="I613" i="4"/>
  <c r="I614" i="4"/>
  <c r="I615" i="4"/>
  <c r="I616" i="4"/>
  <c r="I617" i="4"/>
  <c r="I618" i="4"/>
  <c r="H619" i="4"/>
  <c r="H659" i="4" s="1"/>
  <c r="H699" i="4" s="1"/>
  <c r="H739" i="4" s="1"/>
  <c r="H779" i="4" s="1"/>
  <c r="H819" i="4" s="1"/>
  <c r="H859" i="4" s="1"/>
  <c r="H899" i="4" s="1"/>
  <c r="H939" i="4" s="1"/>
  <c r="H979" i="4" s="1"/>
  <c r="H1019" i="4" s="1"/>
  <c r="H1059" i="4" s="1"/>
  <c r="H1099" i="4" s="1"/>
  <c r="H1139" i="4" s="1"/>
  <c r="H1179" i="4" s="1"/>
  <c r="H1219" i="4" s="1"/>
  <c r="I619" i="4"/>
  <c r="I620" i="4"/>
  <c r="I621" i="4"/>
  <c r="I622" i="4"/>
  <c r="I623" i="4"/>
  <c r="I624" i="4"/>
  <c r="I625" i="4"/>
  <c r="I626" i="4"/>
  <c r="I627" i="4"/>
  <c r="I628" i="4"/>
  <c r="I629" i="4"/>
  <c r="I630" i="4"/>
  <c r="I631" i="4"/>
  <c r="I632" i="4"/>
  <c r="I633" i="4"/>
  <c r="I634" i="4"/>
  <c r="I635" i="4"/>
  <c r="I636" i="4"/>
  <c r="I637" i="4"/>
  <c r="I638" i="4"/>
  <c r="I639" i="4"/>
  <c r="I640" i="4"/>
  <c r="I641" i="4"/>
  <c r="I642" i="4"/>
  <c r="I643" i="4"/>
  <c r="I644" i="4"/>
  <c r="I645" i="4"/>
  <c r="I646" i="4"/>
  <c r="I647" i="4"/>
  <c r="I648" i="4"/>
  <c r="I649" i="4"/>
  <c r="I650" i="4"/>
  <c r="I651" i="4"/>
  <c r="I652" i="4"/>
  <c r="I653" i="4"/>
  <c r="I654" i="4"/>
  <c r="I655" i="4"/>
  <c r="I656" i="4"/>
  <c r="I657" i="4"/>
  <c r="I658" i="4"/>
  <c r="I659" i="4"/>
  <c r="I660" i="4"/>
  <c r="I661" i="4"/>
  <c r="I662" i="4"/>
  <c r="I663" i="4"/>
  <c r="I664" i="4"/>
  <c r="I665" i="4"/>
  <c r="I666" i="4"/>
  <c r="I667" i="4"/>
  <c r="I668" i="4"/>
  <c r="I669" i="4"/>
  <c r="I670" i="4"/>
  <c r="I671" i="4"/>
  <c r="I672" i="4"/>
  <c r="I673" i="4"/>
  <c r="I674" i="4"/>
  <c r="I675" i="4"/>
  <c r="I676" i="4"/>
  <c r="I677" i="4"/>
  <c r="I678" i="4"/>
  <c r="I679" i="4"/>
  <c r="I680" i="4"/>
  <c r="I681" i="4"/>
  <c r="I682" i="4"/>
  <c r="I683" i="4"/>
  <c r="I684" i="4"/>
  <c r="I685" i="4"/>
  <c r="I686" i="4"/>
  <c r="I687" i="4"/>
  <c r="I688" i="4"/>
  <c r="I689" i="4"/>
  <c r="I690" i="4"/>
  <c r="I691" i="4"/>
  <c r="I692" i="4"/>
  <c r="I693" i="4"/>
  <c r="I694" i="4"/>
  <c r="I695" i="4"/>
  <c r="I696" i="4"/>
  <c r="I697" i="4"/>
  <c r="I698" i="4"/>
  <c r="I699" i="4"/>
  <c r="I700" i="4"/>
  <c r="I701" i="4"/>
  <c r="I702" i="4"/>
  <c r="I703" i="4"/>
  <c r="I704" i="4"/>
  <c r="I705" i="4"/>
  <c r="I706" i="4"/>
  <c r="I707" i="4"/>
  <c r="I708" i="4"/>
  <c r="I709" i="4"/>
  <c r="I710" i="4"/>
  <c r="I711" i="4"/>
  <c r="I712" i="4"/>
  <c r="I713" i="4"/>
  <c r="I714" i="4"/>
  <c r="I715" i="4"/>
  <c r="I716" i="4"/>
  <c r="I717" i="4"/>
  <c r="I718" i="4"/>
  <c r="I719" i="4"/>
  <c r="I720" i="4"/>
  <c r="I721" i="4"/>
  <c r="I722" i="4"/>
  <c r="I723" i="4"/>
  <c r="I724" i="4"/>
  <c r="I725" i="4"/>
  <c r="I726" i="4"/>
  <c r="I727" i="4"/>
  <c r="I728" i="4"/>
  <c r="I729" i="4"/>
  <c r="I730" i="4"/>
  <c r="I731" i="4"/>
  <c r="I732" i="4"/>
  <c r="I733" i="4"/>
  <c r="I734" i="4"/>
  <c r="I735" i="4"/>
  <c r="I736" i="4"/>
  <c r="I737" i="4"/>
  <c r="I738" i="4"/>
  <c r="I739" i="4"/>
  <c r="I740" i="4"/>
  <c r="I741" i="4"/>
  <c r="I742" i="4"/>
  <c r="I743" i="4"/>
  <c r="I744" i="4"/>
  <c r="I745" i="4"/>
  <c r="I746" i="4"/>
  <c r="I747" i="4"/>
  <c r="I748" i="4"/>
  <c r="I749" i="4"/>
  <c r="I750" i="4"/>
  <c r="I751" i="4"/>
  <c r="I752" i="4"/>
  <c r="I753" i="4"/>
  <c r="I754" i="4"/>
  <c r="I755" i="4"/>
  <c r="I756" i="4"/>
  <c r="I757" i="4"/>
  <c r="I758" i="4"/>
  <c r="I759" i="4"/>
  <c r="I760" i="4"/>
  <c r="I761" i="4"/>
  <c r="I762" i="4"/>
  <c r="I763" i="4"/>
  <c r="I764" i="4"/>
  <c r="I765" i="4"/>
  <c r="I766" i="4"/>
  <c r="I767" i="4"/>
  <c r="I768" i="4"/>
  <c r="I769" i="4"/>
  <c r="I770" i="4"/>
  <c r="I771" i="4"/>
  <c r="I772" i="4"/>
  <c r="I773" i="4"/>
  <c r="I774" i="4"/>
  <c r="I775" i="4"/>
  <c r="H776" i="4"/>
  <c r="H816" i="4" s="1"/>
  <c r="H856" i="4" s="1"/>
  <c r="H896" i="4" s="1"/>
  <c r="H936" i="4" s="1"/>
  <c r="H976" i="4" s="1"/>
  <c r="H1016" i="4" s="1"/>
  <c r="H1056" i="4" s="1"/>
  <c r="H1096" i="4" s="1"/>
  <c r="H1136" i="4" s="1"/>
  <c r="H1176" i="4" s="1"/>
  <c r="H1216" i="4" s="1"/>
  <c r="I776" i="4"/>
  <c r="I777" i="4"/>
  <c r="I778" i="4"/>
  <c r="I779" i="4"/>
  <c r="I780" i="4"/>
  <c r="I781" i="4"/>
  <c r="I782" i="4"/>
  <c r="I783" i="4"/>
  <c r="I784" i="4"/>
  <c r="I785" i="4"/>
  <c r="I786" i="4"/>
  <c r="I787" i="4"/>
  <c r="I788" i="4"/>
  <c r="I789" i="4"/>
  <c r="I790" i="4"/>
  <c r="I791" i="4"/>
  <c r="I792" i="4"/>
  <c r="I793" i="4"/>
  <c r="I794" i="4"/>
  <c r="I795" i="4"/>
  <c r="I796" i="4"/>
  <c r="I797" i="4"/>
  <c r="I798" i="4"/>
  <c r="I799" i="4"/>
  <c r="I800" i="4"/>
  <c r="I801" i="4"/>
  <c r="I802" i="4"/>
  <c r="I803" i="4"/>
  <c r="I804" i="4"/>
  <c r="I805" i="4"/>
  <c r="H806" i="4"/>
  <c r="H846" i="4" s="1"/>
  <c r="H886" i="4" s="1"/>
  <c r="H926" i="4" s="1"/>
  <c r="H966" i="4" s="1"/>
  <c r="H1006" i="4" s="1"/>
  <c r="H1046" i="4" s="1"/>
  <c r="H1086" i="4" s="1"/>
  <c r="H1126" i="4" s="1"/>
  <c r="H1166" i="4" s="1"/>
  <c r="H1206" i="4" s="1"/>
  <c r="I806" i="4"/>
  <c r="I807" i="4"/>
  <c r="I808" i="4"/>
  <c r="I809" i="4"/>
  <c r="I810" i="4"/>
  <c r="I811" i="4"/>
  <c r="H812" i="4"/>
  <c r="I812" i="4"/>
  <c r="I813" i="4"/>
  <c r="I814" i="4"/>
  <c r="I815" i="4"/>
  <c r="I816" i="4"/>
  <c r="I817" i="4"/>
  <c r="I818" i="4"/>
  <c r="I819" i="4"/>
  <c r="I820" i="4"/>
  <c r="I821" i="4"/>
  <c r="I822" i="4"/>
  <c r="I823" i="4"/>
  <c r="I824" i="4"/>
  <c r="I825" i="4"/>
  <c r="I826" i="4"/>
  <c r="I827" i="4"/>
  <c r="I828" i="4"/>
  <c r="I829" i="4"/>
  <c r="I830" i="4"/>
  <c r="I831" i="4"/>
  <c r="I832" i="4"/>
  <c r="I833" i="4"/>
  <c r="I834" i="4"/>
  <c r="I835" i="4"/>
  <c r="I836" i="4"/>
  <c r="H837" i="4"/>
  <c r="H877" i="4" s="1"/>
  <c r="H917" i="4" s="1"/>
  <c r="H957" i="4" s="1"/>
  <c r="H997" i="4" s="1"/>
  <c r="H1037" i="4" s="1"/>
  <c r="H1077" i="4" s="1"/>
  <c r="H1117" i="4" s="1"/>
  <c r="H1157" i="4" s="1"/>
  <c r="H1197" i="4" s="1"/>
  <c r="H1237" i="4" s="1"/>
  <c r="I837" i="4"/>
  <c r="I838" i="4"/>
  <c r="I839" i="4"/>
  <c r="I840" i="4"/>
  <c r="I841" i="4"/>
  <c r="I842" i="4"/>
  <c r="I843" i="4"/>
  <c r="I844" i="4"/>
  <c r="I845" i="4"/>
  <c r="I846" i="4"/>
  <c r="I847" i="4"/>
  <c r="I848" i="4"/>
  <c r="I849" i="4"/>
  <c r="I850" i="4"/>
  <c r="I851" i="4"/>
  <c r="H852" i="4"/>
  <c r="H892" i="4" s="1"/>
  <c r="H932" i="4" s="1"/>
  <c r="H972" i="4" s="1"/>
  <c r="H1012" i="4" s="1"/>
  <c r="H1052" i="4" s="1"/>
  <c r="H1092" i="4" s="1"/>
  <c r="H1132" i="4" s="1"/>
  <c r="H1172" i="4" s="1"/>
  <c r="H1212" i="4" s="1"/>
  <c r="I852" i="4"/>
  <c r="I853" i="4"/>
  <c r="I854" i="4"/>
  <c r="I855" i="4"/>
  <c r="I856" i="4"/>
  <c r="I857" i="4"/>
  <c r="I858" i="4"/>
  <c r="I859" i="4"/>
  <c r="I860" i="4"/>
  <c r="H861" i="4"/>
  <c r="H901" i="4" s="1"/>
  <c r="H941" i="4" s="1"/>
  <c r="H981" i="4" s="1"/>
  <c r="H1021" i="4" s="1"/>
  <c r="H1061" i="4" s="1"/>
  <c r="H1101" i="4" s="1"/>
  <c r="H1141" i="4" s="1"/>
  <c r="H1181" i="4" s="1"/>
  <c r="H1221" i="4" s="1"/>
  <c r="I861" i="4"/>
  <c r="I862" i="4"/>
  <c r="I863" i="4"/>
  <c r="I864" i="4"/>
  <c r="I865" i="4"/>
  <c r="I866" i="4"/>
  <c r="H867" i="4"/>
  <c r="H907" i="4" s="1"/>
  <c r="H947" i="4" s="1"/>
  <c r="I867" i="4"/>
  <c r="I868" i="4"/>
  <c r="I869" i="4"/>
  <c r="I870" i="4"/>
  <c r="I871" i="4"/>
  <c r="I872" i="4"/>
  <c r="H873" i="4"/>
  <c r="H913" i="4" s="1"/>
  <c r="H953" i="4" s="1"/>
  <c r="H993" i="4" s="1"/>
  <c r="H1033" i="4" s="1"/>
  <c r="H1073" i="4" s="1"/>
  <c r="H1113" i="4" s="1"/>
  <c r="H1153" i="4" s="1"/>
  <c r="H1193" i="4" s="1"/>
  <c r="H1233" i="4" s="1"/>
  <c r="I873" i="4"/>
  <c r="I874" i="4"/>
  <c r="I875" i="4"/>
  <c r="I876" i="4"/>
  <c r="I877" i="4"/>
  <c r="I878" i="4"/>
  <c r="H879" i="4"/>
  <c r="H919" i="4" s="1"/>
  <c r="H959" i="4" s="1"/>
  <c r="H999" i="4" s="1"/>
  <c r="H1039" i="4" s="1"/>
  <c r="H1079" i="4" s="1"/>
  <c r="H1119" i="4" s="1"/>
  <c r="H1159" i="4" s="1"/>
  <c r="H1199" i="4" s="1"/>
  <c r="H1239" i="4" s="1"/>
  <c r="I879" i="4"/>
  <c r="I880" i="4"/>
  <c r="I881" i="4"/>
  <c r="I882" i="4"/>
  <c r="I883" i="4"/>
  <c r="I884" i="4"/>
  <c r="I885" i="4"/>
  <c r="I886" i="4"/>
  <c r="I887" i="4"/>
  <c r="I888" i="4"/>
  <c r="I889" i="4"/>
  <c r="I890" i="4"/>
  <c r="I891" i="4"/>
  <c r="I892" i="4"/>
  <c r="I893" i="4"/>
  <c r="I894" i="4"/>
  <c r="I895" i="4"/>
  <c r="I896" i="4"/>
  <c r="I897" i="4"/>
  <c r="I898" i="4"/>
  <c r="I899" i="4"/>
  <c r="I900" i="4"/>
  <c r="I901" i="4"/>
  <c r="I902" i="4"/>
  <c r="I903" i="4"/>
  <c r="I904" i="4"/>
  <c r="I905" i="4"/>
  <c r="I906" i="4"/>
  <c r="I907" i="4"/>
  <c r="I908" i="4"/>
  <c r="I909" i="4"/>
  <c r="I910" i="4"/>
  <c r="I911" i="4"/>
  <c r="I912" i="4"/>
  <c r="I913" i="4"/>
  <c r="I914" i="4"/>
  <c r="I915" i="4"/>
  <c r="I916" i="4"/>
  <c r="I917" i="4"/>
  <c r="I918" i="4"/>
  <c r="I919" i="4"/>
  <c r="I920" i="4"/>
  <c r="I921" i="4"/>
  <c r="I922" i="4"/>
  <c r="I923" i="4"/>
  <c r="I924" i="4"/>
  <c r="I925" i="4"/>
  <c r="I926" i="4"/>
  <c r="I927" i="4"/>
  <c r="I928" i="4"/>
  <c r="I929" i="4"/>
  <c r="I930" i="4"/>
  <c r="I931" i="4"/>
  <c r="I932" i="4"/>
  <c r="I933" i="4"/>
  <c r="I934" i="4"/>
  <c r="I935" i="4"/>
  <c r="I936" i="4"/>
  <c r="I937" i="4"/>
  <c r="I938" i="4"/>
  <c r="I939" i="4"/>
  <c r="I940" i="4"/>
  <c r="I941" i="4"/>
  <c r="I942" i="4"/>
  <c r="I943" i="4"/>
  <c r="I944" i="4"/>
  <c r="I945" i="4"/>
  <c r="I946" i="4"/>
  <c r="I947" i="4"/>
  <c r="I948" i="4"/>
  <c r="I949" i="4"/>
  <c r="I950" i="4"/>
  <c r="I951" i="4"/>
  <c r="I952" i="4"/>
  <c r="I953" i="4"/>
  <c r="I954" i="4"/>
  <c r="I955" i="4"/>
  <c r="I956" i="4"/>
  <c r="I957" i="4"/>
  <c r="I958" i="4"/>
  <c r="I959" i="4"/>
  <c r="I960" i="4"/>
  <c r="I961" i="4"/>
  <c r="I962" i="4"/>
  <c r="I963" i="4"/>
  <c r="I964" i="4"/>
  <c r="I965" i="4"/>
  <c r="I966" i="4"/>
  <c r="I967" i="4"/>
  <c r="I968" i="4"/>
  <c r="I969" i="4"/>
  <c r="I970" i="4"/>
  <c r="I971" i="4"/>
  <c r="I972" i="4"/>
  <c r="I973" i="4"/>
  <c r="I974" i="4"/>
  <c r="I975" i="4"/>
  <c r="I976" i="4"/>
  <c r="I977" i="4"/>
  <c r="I978" i="4"/>
  <c r="I979" i="4"/>
  <c r="I980" i="4"/>
  <c r="I981" i="4"/>
  <c r="I982" i="4"/>
  <c r="I983" i="4"/>
  <c r="I984" i="4"/>
  <c r="I985" i="4"/>
  <c r="I986" i="4"/>
  <c r="H987" i="4"/>
  <c r="H1027" i="4" s="1"/>
  <c r="H1067" i="4" s="1"/>
  <c r="H1107" i="4" s="1"/>
  <c r="H1147" i="4" s="1"/>
  <c r="H1187" i="4" s="1"/>
  <c r="H1227" i="4" s="1"/>
  <c r="I987" i="4"/>
  <c r="I988" i="4"/>
  <c r="I989" i="4"/>
  <c r="I990" i="4"/>
  <c r="I991" i="4"/>
  <c r="I992" i="4"/>
  <c r="I993" i="4"/>
  <c r="I994" i="4"/>
  <c r="I995" i="4"/>
  <c r="I996" i="4"/>
  <c r="I997" i="4"/>
  <c r="I998" i="4"/>
  <c r="I999" i="4"/>
  <c r="I1000" i="4"/>
  <c r="I1001" i="4"/>
  <c r="I1002" i="4"/>
  <c r="I1003" i="4"/>
  <c r="I1004" i="4"/>
  <c r="I1005" i="4"/>
  <c r="I1006" i="4"/>
  <c r="I1007" i="4"/>
  <c r="I1008" i="4"/>
  <c r="I1009" i="4"/>
  <c r="I1010" i="4"/>
  <c r="I1011" i="4"/>
  <c r="I1012" i="4"/>
  <c r="I1013" i="4"/>
  <c r="I1014" i="4"/>
  <c r="I1015" i="4"/>
  <c r="I1016" i="4"/>
  <c r="I1017" i="4"/>
  <c r="I1018" i="4"/>
  <c r="I1019" i="4"/>
  <c r="I1020" i="4"/>
  <c r="I1021" i="4"/>
  <c r="I1022" i="4"/>
  <c r="I1023" i="4"/>
  <c r="I1024" i="4"/>
  <c r="I1025" i="4"/>
  <c r="I1026" i="4"/>
  <c r="I1027" i="4"/>
  <c r="I1028" i="4"/>
  <c r="I1029" i="4"/>
  <c r="I1030" i="4"/>
  <c r="I1031" i="4"/>
  <c r="I1032" i="4"/>
  <c r="I1033" i="4"/>
  <c r="I1034" i="4"/>
  <c r="I1035" i="4"/>
  <c r="I1036" i="4"/>
  <c r="I1037" i="4"/>
  <c r="I1038" i="4"/>
  <c r="I1039" i="4"/>
  <c r="I1040" i="4"/>
  <c r="I1041" i="4"/>
  <c r="I1042" i="4"/>
  <c r="I1043" i="4"/>
  <c r="I1044" i="4"/>
  <c r="I1045" i="4"/>
  <c r="I1046" i="4"/>
  <c r="I1047" i="4"/>
  <c r="I1048" i="4"/>
  <c r="I1049" i="4"/>
  <c r="I1050" i="4"/>
  <c r="I1051" i="4"/>
  <c r="I1052" i="4"/>
  <c r="I1053" i="4"/>
  <c r="I1054" i="4"/>
  <c r="I1055" i="4"/>
  <c r="I1056" i="4"/>
  <c r="I1057" i="4"/>
  <c r="I1058" i="4"/>
  <c r="I1059" i="4"/>
  <c r="I1060" i="4"/>
  <c r="I1061" i="4"/>
  <c r="I1062" i="4"/>
  <c r="I1063" i="4"/>
  <c r="I1064" i="4"/>
  <c r="I1065" i="4"/>
  <c r="I1066" i="4"/>
  <c r="I1067" i="4"/>
  <c r="I1068" i="4"/>
  <c r="I1069" i="4"/>
  <c r="I1070" i="4"/>
  <c r="I1071" i="4"/>
  <c r="I1072" i="4"/>
  <c r="I1073" i="4"/>
  <c r="I1074" i="4"/>
  <c r="I1075" i="4"/>
  <c r="I1076" i="4"/>
  <c r="I1077" i="4"/>
  <c r="I1078" i="4"/>
  <c r="I1079" i="4"/>
  <c r="I1080" i="4"/>
  <c r="I1081" i="4"/>
  <c r="I1082" i="4"/>
  <c r="I1083" i="4"/>
  <c r="I1084" i="4"/>
  <c r="I1085" i="4"/>
  <c r="I1086" i="4"/>
  <c r="I1087" i="4"/>
  <c r="I1088" i="4"/>
  <c r="I1089" i="4"/>
  <c r="I1090" i="4"/>
  <c r="I1091" i="4"/>
  <c r="I1092" i="4"/>
  <c r="I1093" i="4"/>
  <c r="I1094" i="4"/>
  <c r="I1095" i="4"/>
  <c r="I1096" i="4"/>
  <c r="I1097" i="4"/>
  <c r="I1098" i="4"/>
  <c r="I1099" i="4"/>
  <c r="I1100" i="4"/>
  <c r="I1101" i="4"/>
  <c r="I1102" i="4"/>
  <c r="I1103" i="4"/>
  <c r="I1104" i="4"/>
  <c r="I1105" i="4"/>
  <c r="I1106" i="4"/>
  <c r="I1107" i="4"/>
  <c r="I1108" i="4"/>
  <c r="I1109" i="4"/>
  <c r="I1110" i="4"/>
  <c r="I1111" i="4"/>
  <c r="I1112" i="4"/>
  <c r="I1113" i="4"/>
  <c r="I1114" i="4"/>
  <c r="I1115" i="4"/>
  <c r="I1116" i="4"/>
  <c r="I1117" i="4"/>
  <c r="I1118" i="4"/>
  <c r="I1119" i="4"/>
  <c r="I1120" i="4"/>
  <c r="I1121" i="4"/>
  <c r="I1122" i="4"/>
  <c r="I1123" i="4"/>
  <c r="I1124" i="4"/>
  <c r="I1125" i="4"/>
  <c r="I1126" i="4"/>
  <c r="I1127" i="4"/>
  <c r="I1128" i="4"/>
  <c r="I1129" i="4"/>
  <c r="I1130" i="4"/>
  <c r="I1131" i="4"/>
  <c r="I1132" i="4"/>
  <c r="I1133" i="4"/>
  <c r="I1134" i="4"/>
  <c r="I1135" i="4"/>
  <c r="I1136" i="4"/>
  <c r="I1137" i="4"/>
  <c r="I1138" i="4"/>
  <c r="I1139" i="4"/>
  <c r="I1140" i="4"/>
  <c r="I1141" i="4"/>
  <c r="I1142" i="4"/>
  <c r="I1143" i="4"/>
  <c r="I1144" i="4"/>
  <c r="I1145" i="4"/>
  <c r="I1146" i="4"/>
  <c r="I1147" i="4"/>
  <c r="I1148" i="4"/>
  <c r="I1149" i="4"/>
  <c r="I1150" i="4"/>
  <c r="I1151" i="4"/>
  <c r="I1152" i="4"/>
  <c r="I1153" i="4"/>
  <c r="I1154" i="4"/>
  <c r="I1155" i="4"/>
  <c r="I1156" i="4"/>
  <c r="I1157" i="4"/>
  <c r="I1158" i="4"/>
  <c r="I1159" i="4"/>
  <c r="I1160" i="4"/>
  <c r="I1161" i="4"/>
  <c r="I1162" i="4"/>
  <c r="I1163" i="4"/>
  <c r="I1164" i="4"/>
  <c r="I1165" i="4"/>
  <c r="I1166" i="4"/>
  <c r="I1167" i="4"/>
  <c r="I1168" i="4"/>
  <c r="I1169" i="4"/>
  <c r="I1170" i="4"/>
  <c r="I1171" i="4"/>
  <c r="I1172" i="4"/>
  <c r="I1173" i="4"/>
  <c r="I1174" i="4"/>
  <c r="I1175" i="4"/>
  <c r="I1176" i="4"/>
  <c r="I1177" i="4"/>
  <c r="I1178" i="4"/>
  <c r="I1179" i="4"/>
  <c r="I1180" i="4"/>
  <c r="I1181" i="4"/>
  <c r="I1182" i="4"/>
  <c r="I1183" i="4"/>
  <c r="I1184" i="4"/>
  <c r="I1185" i="4"/>
  <c r="I1186" i="4"/>
  <c r="I1187" i="4"/>
  <c r="I1188" i="4"/>
  <c r="I1189" i="4"/>
  <c r="I1190" i="4"/>
  <c r="I1191" i="4"/>
  <c r="I1192" i="4"/>
  <c r="I1193" i="4"/>
  <c r="I1194" i="4"/>
  <c r="I1195" i="4"/>
  <c r="I1196" i="4"/>
  <c r="I1197" i="4"/>
  <c r="I1198" i="4"/>
  <c r="I1199" i="4"/>
  <c r="I1200" i="4"/>
  <c r="I1201" i="4"/>
  <c r="I1202" i="4"/>
  <c r="I1203" i="4"/>
  <c r="I1204" i="4"/>
  <c r="I1205" i="4"/>
  <c r="I1206" i="4"/>
  <c r="I1207" i="4"/>
  <c r="I1208" i="4"/>
  <c r="I1209" i="4"/>
  <c r="I1210" i="4"/>
  <c r="I1211" i="4"/>
  <c r="I1212" i="4"/>
  <c r="I1213" i="4"/>
  <c r="I1214" i="4"/>
  <c r="I1215" i="4"/>
  <c r="I1216" i="4"/>
  <c r="I1217" i="4"/>
  <c r="I1218" i="4"/>
  <c r="I1219" i="4"/>
  <c r="I1220" i="4"/>
  <c r="I1221" i="4"/>
  <c r="I1222" i="4"/>
  <c r="I1223" i="4"/>
  <c r="I1224" i="4"/>
  <c r="I1225" i="4"/>
  <c r="I1226" i="4"/>
  <c r="I1227" i="4"/>
  <c r="I1228" i="4"/>
  <c r="I1229" i="4"/>
  <c r="I1230" i="4"/>
  <c r="I1231" i="4"/>
  <c r="I1232" i="4"/>
  <c r="I1233" i="4"/>
  <c r="I1234" i="4"/>
  <c r="I1235" i="4"/>
  <c r="I1236" i="4"/>
  <c r="I1237" i="4"/>
  <c r="I1238" i="4"/>
  <c r="I1239" i="4"/>
  <c r="I1240" i="4"/>
  <c r="A2" i="4" a="1"/>
  <c r="A2" i="4" s="1"/>
  <c r="B58" i="2" l="1"/>
  <c r="C58" i="2"/>
  <c r="C15" i="2"/>
  <c r="B15" i="2"/>
  <c r="C43" i="2"/>
  <c r="B84" i="2"/>
  <c r="C84" i="2"/>
  <c r="B27" i="2"/>
  <c r="C27" i="2"/>
  <c r="D34" i="3"/>
  <c r="D32" i="3"/>
  <c r="D30" i="3"/>
  <c r="D28" i="3"/>
  <c r="D26" i="3"/>
  <c r="D24" i="3"/>
  <c r="D22" i="3"/>
  <c r="D20" i="3"/>
  <c r="D18" i="3"/>
  <c r="D16" i="3"/>
  <c r="D14" i="3"/>
  <c r="D12" i="3"/>
  <c r="D10" i="3"/>
  <c r="D33" i="3"/>
  <c r="D31" i="3"/>
  <c r="D29" i="3"/>
  <c r="D27" i="3"/>
  <c r="D25" i="3"/>
  <c r="D23" i="3"/>
  <c r="F284" i="1"/>
  <c r="F285" i="1"/>
  <c r="F291" i="1"/>
  <c r="F297" i="1"/>
  <c r="D286" i="1" l="1"/>
  <c r="E286" i="1"/>
  <c r="D283" i="1"/>
  <c r="E283" i="1"/>
  <c r="D295" i="1"/>
  <c r="E295" i="1"/>
  <c r="D299" i="1"/>
  <c r="E299" i="1"/>
  <c r="D293" i="1"/>
  <c r="E293" i="1"/>
  <c r="D287" i="1"/>
  <c r="E287" i="1"/>
  <c r="D292" i="1"/>
  <c r="E292" i="1"/>
  <c r="D294" i="1"/>
  <c r="E294" i="1"/>
  <c r="D296" i="1"/>
  <c r="E296" i="1"/>
  <c r="D290" i="1"/>
  <c r="E290" i="1"/>
  <c r="D298" i="1"/>
  <c r="E298" i="1"/>
  <c r="D289" i="1"/>
  <c r="E289" i="1"/>
  <c r="D300" i="1"/>
  <c r="E300" i="1"/>
  <c r="D288" i="1"/>
  <c r="E288" i="1"/>
  <c r="C280" i="2"/>
  <c r="C281" i="2"/>
  <c r="C3" i="2"/>
  <c r="C21" i="2"/>
  <c r="C35" i="2"/>
  <c r="C49" i="2"/>
  <c r="C62" i="2"/>
  <c r="C74" i="2"/>
  <c r="C87" i="2"/>
  <c r="C99" i="2"/>
  <c r="C111" i="2"/>
  <c r="C123" i="2"/>
  <c r="C134" i="2"/>
  <c r="C147" i="2"/>
  <c r="C158" i="2"/>
  <c r="C170" i="2"/>
  <c r="C183" i="2"/>
  <c r="C194" i="2"/>
  <c r="C206" i="2"/>
  <c r="C218" i="2"/>
  <c r="C230" i="2"/>
  <c r="C243" i="2"/>
  <c r="C254" i="2"/>
  <c r="C266" i="2"/>
  <c r="C22" i="2"/>
  <c r="C36" i="2"/>
  <c r="C50" i="2"/>
  <c r="C63" i="2"/>
  <c r="C75" i="2"/>
  <c r="C88" i="2"/>
  <c r="C100" i="2"/>
  <c r="C112" i="2"/>
  <c r="C124" i="2"/>
  <c r="C135" i="2"/>
  <c r="C148" i="2"/>
  <c r="C159" i="2"/>
  <c r="C171" i="2"/>
  <c r="C184" i="2"/>
  <c r="C195" i="2"/>
  <c r="C208" i="2"/>
  <c r="C219" i="2"/>
  <c r="C231" i="2"/>
  <c r="C244" i="2"/>
  <c r="C255" i="2"/>
  <c r="C267" i="2"/>
  <c r="C23" i="2"/>
  <c r="C37" i="2"/>
  <c r="C51" i="2"/>
  <c r="C64" i="2"/>
  <c r="C76" i="2"/>
  <c r="C89" i="2"/>
  <c r="C101" i="2"/>
  <c r="C114" i="2"/>
  <c r="C125" i="2"/>
  <c r="C136" i="2"/>
  <c r="C149" i="2"/>
  <c r="C160" i="2"/>
  <c r="C172" i="2"/>
  <c r="C185" i="2"/>
  <c r="C196" i="2"/>
  <c r="C209" i="2"/>
  <c r="C220" i="2"/>
  <c r="C232" i="2"/>
  <c r="C245" i="2"/>
  <c r="C256" i="2"/>
  <c r="C268" i="2"/>
  <c r="C25" i="2"/>
  <c r="C38" i="2"/>
  <c r="C52" i="2"/>
  <c r="C65" i="2"/>
  <c r="C77" i="2"/>
  <c r="C90" i="2"/>
  <c r="C102" i="2"/>
  <c r="C115" i="2"/>
  <c r="C95" i="2"/>
  <c r="C137" i="2"/>
  <c r="C150" i="2"/>
  <c r="C161" i="2"/>
  <c r="C173" i="2"/>
  <c r="C186" i="2"/>
  <c r="C197" i="2"/>
  <c r="C210" i="2"/>
  <c r="C221" i="2"/>
  <c r="C233" i="2"/>
  <c r="C236" i="2"/>
  <c r="C257" i="2"/>
  <c r="C269" i="2"/>
  <c r="C26" i="2"/>
  <c r="C39" i="2"/>
  <c r="C53" i="2"/>
  <c r="C66" i="2"/>
  <c r="C78" i="2"/>
  <c r="C91" i="2"/>
  <c r="C103" i="2"/>
  <c r="C116" i="2"/>
  <c r="C126" i="2"/>
  <c r="C138" i="2"/>
  <c r="C151" i="2"/>
  <c r="C162" i="2"/>
  <c r="C174" i="2"/>
  <c r="C178" i="2"/>
  <c r="C198" i="2"/>
  <c r="C211" i="2"/>
  <c r="C222" i="2"/>
  <c r="C234" i="2"/>
  <c r="C246" i="2"/>
  <c r="C258" i="2"/>
  <c r="C270" i="2"/>
  <c r="C28" i="2"/>
  <c r="C40" i="2"/>
  <c r="C54" i="2"/>
  <c r="C44" i="2"/>
  <c r="C79" i="2"/>
  <c r="C92" i="2"/>
  <c r="C104" i="2"/>
  <c r="C117" i="2"/>
  <c r="C127" i="2"/>
  <c r="C139" i="2"/>
  <c r="C152" i="2"/>
  <c r="C163" i="2"/>
  <c r="C175" i="2"/>
  <c r="C187" i="2"/>
  <c r="C199" i="2"/>
  <c r="C212" i="2"/>
  <c r="C223" i="2"/>
  <c r="C235" i="2"/>
  <c r="C247" i="2"/>
  <c r="C259" i="2"/>
  <c r="C271" i="2"/>
  <c r="C4" i="2"/>
  <c r="C16" i="2"/>
  <c r="C5" i="2"/>
  <c r="C17" i="2"/>
  <c r="C29" i="2"/>
  <c r="C41" i="2"/>
  <c r="C55" i="2"/>
  <c r="C68" i="2"/>
  <c r="C80" i="2"/>
  <c r="C93" i="2"/>
  <c r="C105" i="2"/>
  <c r="C118" i="2"/>
  <c r="C128" i="2"/>
  <c r="C140" i="2"/>
  <c r="C145" i="2"/>
  <c r="C164" i="2"/>
  <c r="C176" i="2"/>
  <c r="C188" i="2"/>
  <c r="C200" i="2"/>
  <c r="C213" i="2"/>
  <c r="C224" i="2"/>
  <c r="C237" i="2"/>
  <c r="C248" i="2"/>
  <c r="C260" i="2"/>
  <c r="C30" i="2"/>
  <c r="C42" i="2"/>
  <c r="C56" i="2"/>
  <c r="C69" i="2"/>
  <c r="C81" i="2"/>
  <c r="C94" i="2"/>
  <c r="C106" i="2"/>
  <c r="C119" i="2"/>
  <c r="C129" i="2"/>
  <c r="C141" i="2"/>
  <c r="C153" i="2"/>
  <c r="C165" i="2"/>
  <c r="C177" i="2"/>
  <c r="C189" i="2"/>
  <c r="C201" i="2"/>
  <c r="C214" i="2"/>
  <c r="C225" i="2"/>
  <c r="C238" i="2"/>
  <c r="C249" i="2"/>
  <c r="C261" i="2"/>
  <c r="C6" i="2"/>
  <c r="C18" i="2"/>
  <c r="C20" i="2"/>
  <c r="C31" i="2"/>
  <c r="C45" i="2"/>
  <c r="C57" i="2"/>
  <c r="C70" i="2"/>
  <c r="C82" i="2"/>
  <c r="C67" i="2"/>
  <c r="C107" i="2"/>
  <c r="C120" i="2"/>
  <c r="C130" i="2"/>
  <c r="C142" i="2"/>
  <c r="C154" i="2"/>
  <c r="C166" i="2"/>
  <c r="C179" i="2"/>
  <c r="C190" i="2"/>
  <c r="C202" i="2"/>
  <c r="C215" i="2"/>
  <c r="C226" i="2"/>
  <c r="C239" i="2"/>
  <c r="C250" i="2"/>
  <c r="C262" i="2"/>
  <c r="C7" i="2"/>
  <c r="C19" i="2"/>
  <c r="C8" i="2"/>
  <c r="C32" i="2"/>
  <c r="C46" i="2"/>
  <c r="C59" i="2"/>
  <c r="C71" i="2"/>
  <c r="C83" i="2"/>
  <c r="C96" i="2"/>
  <c r="C108" i="2"/>
  <c r="C121" i="2"/>
  <c r="C131" i="2"/>
  <c r="C143" i="2"/>
  <c r="C155" i="2"/>
  <c r="C167" i="2"/>
  <c r="C180" i="2"/>
  <c r="C191" i="2"/>
  <c r="C203" i="2"/>
  <c r="C216" i="2"/>
  <c r="C227" i="2"/>
  <c r="C240" i="2"/>
  <c r="C251" i="2"/>
  <c r="C263" i="2"/>
  <c r="C33" i="2"/>
  <c r="C47" i="2"/>
  <c r="C60" i="2"/>
  <c r="C72" i="2"/>
  <c r="C85" i="2"/>
  <c r="C97" i="2"/>
  <c r="C109" i="2"/>
  <c r="C113" i="2"/>
  <c r="C132" i="2"/>
  <c r="C144" i="2"/>
  <c r="C156" i="2"/>
  <c r="C168" i="2"/>
  <c r="C181" i="2"/>
  <c r="C192" i="2"/>
  <c r="C204" i="2"/>
  <c r="C217" i="2"/>
  <c r="C228" i="2"/>
  <c r="C241" i="2"/>
  <c r="C252" i="2"/>
  <c r="C264" i="2"/>
  <c r="C277" i="2"/>
  <c r="C9" i="2"/>
  <c r="C12" i="2"/>
  <c r="C14" i="2"/>
  <c r="C24" i="2"/>
  <c r="C34" i="2"/>
  <c r="C48" i="2"/>
  <c r="C61" i="2"/>
  <c r="C73" i="2"/>
  <c r="C86" i="2"/>
  <c r="C98" i="2"/>
  <c r="C110" i="2"/>
  <c r="C122" i="2"/>
  <c r="C133" i="2"/>
  <c r="C146" i="2"/>
  <c r="C157" i="2"/>
  <c r="C169" i="2"/>
  <c r="C182" i="2"/>
  <c r="C193" i="2"/>
  <c r="C205" i="2"/>
  <c r="C207" i="2"/>
  <c r="C229" i="2"/>
  <c r="C242" i="2"/>
  <c r="C253" i="2"/>
  <c r="C265" i="2"/>
  <c r="C10" i="2"/>
  <c r="C11" i="2"/>
  <c r="C13" i="2"/>
  <c r="E269" i="1"/>
  <c r="B43" i="2"/>
  <c r="E268" i="1"/>
  <c r="F279" i="1"/>
  <c r="E271" i="1"/>
  <c r="E278" i="1"/>
  <c r="E270" i="1"/>
  <c r="E277" i="1"/>
  <c r="E274" i="1"/>
  <c r="F293" i="1"/>
  <c r="F283" i="1"/>
  <c r="F282" i="1"/>
  <c r="F300" i="1"/>
  <c r="F296" i="1"/>
  <c r="F281" i="1"/>
  <c r="E272" i="1"/>
  <c r="F295" i="1"/>
  <c r="F294" i="1"/>
  <c r="E267" i="1"/>
  <c r="F290" i="1"/>
  <c r="F278" i="1"/>
  <c r="F289" i="1"/>
  <c r="F277" i="1"/>
  <c r="F288" i="1"/>
  <c r="F276" i="1"/>
  <c r="F299" i="1"/>
  <c r="F287" i="1"/>
  <c r="F298" i="1"/>
  <c r="F292" i="1"/>
  <c r="F286" i="1"/>
  <c r="F280" i="1"/>
  <c r="I34" i="3"/>
  <c r="I33" i="3"/>
  <c r="I32" i="3"/>
  <c r="I31" i="3"/>
  <c r="I30" i="3"/>
  <c r="I29" i="3"/>
  <c r="I28" i="3"/>
  <c r="I27" i="3"/>
  <c r="I26" i="3"/>
  <c r="I25" i="3"/>
  <c r="I24" i="3"/>
  <c r="I23" i="3"/>
  <c r="I22" i="3"/>
  <c r="I21" i="3"/>
  <c r="I20" i="3"/>
  <c r="I19" i="3"/>
  <c r="I18" i="3"/>
  <c r="I17" i="3"/>
  <c r="I16" i="3"/>
  <c r="I15" i="3"/>
  <c r="I14" i="3"/>
  <c r="I13" i="3"/>
  <c r="I12" i="3"/>
  <c r="I11" i="3"/>
  <c r="I10" i="3"/>
  <c r="I9" i="3"/>
  <c r="I8" i="3"/>
  <c r="I7" i="3"/>
  <c r="J7" i="3" s="1"/>
  <c r="J8" i="3" s="1"/>
  <c r="J9" i="3" s="1"/>
  <c r="J10" i="3" s="1"/>
  <c r="J11" i="3" s="1"/>
  <c r="J12" i="3" s="1"/>
  <c r="J13" i="3" s="1"/>
  <c r="J14" i="3" s="1"/>
  <c r="J15" i="3" s="1"/>
  <c r="J16" i="3" s="1"/>
  <c r="J17" i="3" s="1"/>
  <c r="J18" i="3" s="1"/>
  <c r="J19" i="3" s="1"/>
  <c r="J20" i="3" s="1"/>
  <c r="J21" i="3" s="1"/>
  <c r="J22" i="3" s="1"/>
  <c r="J23" i="3" s="1"/>
  <c r="J24" i="3" s="1"/>
  <c r="J25" i="3" s="1"/>
  <c r="J26" i="3" s="1"/>
  <c r="J27" i="3" s="1"/>
  <c r="J28" i="3" s="1"/>
  <c r="J29" i="3" s="1"/>
  <c r="J30" i="3" s="1"/>
  <c r="J31" i="3" s="1"/>
  <c r="J32" i="3" s="1"/>
  <c r="J33" i="3" s="1"/>
  <c r="J34" i="3" s="1"/>
  <c r="F275" i="1" l="1"/>
  <c r="F272" i="1"/>
  <c r="C272" i="2"/>
  <c r="F271" i="1"/>
  <c r="F273" i="1"/>
  <c r="C278" i="2"/>
  <c r="F274" i="1"/>
  <c r="C279" i="2"/>
  <c r="F267" i="1"/>
  <c r="C273" i="2"/>
  <c r="F270" i="1"/>
  <c r="C276" i="2"/>
  <c r="F269" i="1"/>
  <c r="C275" i="2"/>
  <c r="F268" i="1"/>
  <c r="C274" i="2"/>
  <c r="D280" i="1"/>
  <c r="E280" i="1"/>
  <c r="D284" i="1"/>
  <c r="E284" i="1"/>
  <c r="D285" i="1"/>
  <c r="E285" i="1"/>
  <c r="D291" i="1"/>
  <c r="E291" i="1"/>
  <c r="D281" i="1"/>
  <c r="E281" i="1"/>
  <c r="D282" i="1"/>
  <c r="E282" i="1"/>
  <c r="D297" i="1"/>
  <c r="E297" i="1"/>
  <c r="D273" i="1"/>
  <c r="E273" i="1"/>
  <c r="D279" i="1"/>
  <c r="E279" i="1"/>
  <c r="D276" i="1"/>
  <c r="E276" i="1"/>
  <c r="D275" i="1"/>
  <c r="E275" i="1"/>
  <c r="D278" i="1"/>
  <c r="D274" i="1"/>
  <c r="D271" i="1"/>
  <c r="D277" i="1"/>
  <c r="D267" i="1"/>
  <c r="D272" i="1"/>
  <c r="D270" i="1"/>
  <c r="D268" i="1"/>
  <c r="D269" i="1"/>
  <c r="D19" i="1" l="1"/>
  <c r="E19" i="1"/>
  <c r="F19" i="1"/>
  <c r="E91" i="1"/>
  <c r="E151" i="1"/>
  <c r="E243" i="1"/>
  <c r="D191" i="1" l="1"/>
  <c r="E191" i="1"/>
  <c r="D79" i="1"/>
  <c r="E79" i="1"/>
  <c r="D238" i="1"/>
  <c r="E238" i="1"/>
  <c r="D130" i="1"/>
  <c r="E130" i="1"/>
  <c r="D260" i="1"/>
  <c r="E260" i="1"/>
  <c r="D164" i="1"/>
  <c r="E164" i="1"/>
  <c r="D264" i="1"/>
  <c r="E264" i="1"/>
  <c r="D252" i="1"/>
  <c r="E252" i="1"/>
  <c r="D240" i="1"/>
  <c r="E240" i="1"/>
  <c r="D228" i="1"/>
  <c r="E228" i="1"/>
  <c r="D216" i="1"/>
  <c r="E216" i="1"/>
  <c r="D204" i="1"/>
  <c r="E204" i="1"/>
  <c r="D192" i="1"/>
  <c r="E192" i="1"/>
  <c r="D180" i="1"/>
  <c r="E180" i="1"/>
  <c r="D168" i="1"/>
  <c r="E168" i="1"/>
  <c r="D156" i="1"/>
  <c r="E156" i="1"/>
  <c r="D144" i="1"/>
  <c r="E144" i="1"/>
  <c r="D132" i="1"/>
  <c r="E132" i="1"/>
  <c r="D120" i="1"/>
  <c r="E120" i="1"/>
  <c r="D104" i="1"/>
  <c r="E104" i="1"/>
  <c r="D92" i="1"/>
  <c r="E92" i="1"/>
  <c r="D80" i="1"/>
  <c r="E80" i="1"/>
  <c r="D68" i="1"/>
  <c r="E68" i="1"/>
  <c r="D56" i="1"/>
  <c r="E56" i="1"/>
  <c r="D44" i="1"/>
  <c r="E44" i="1"/>
  <c r="D32" i="1"/>
  <c r="E32" i="1"/>
  <c r="D20" i="1"/>
  <c r="E20" i="1"/>
  <c r="D7" i="1"/>
  <c r="E7" i="1"/>
  <c r="D179" i="1"/>
  <c r="E179" i="1"/>
  <c r="D67" i="1"/>
  <c r="E67" i="1"/>
  <c r="D226" i="1"/>
  <c r="E226" i="1"/>
  <c r="D118" i="1"/>
  <c r="E118" i="1"/>
  <c r="D17" i="1"/>
  <c r="E17" i="1"/>
  <c r="D5" i="1"/>
  <c r="E5" i="1"/>
  <c r="D261" i="1"/>
  <c r="E261" i="1"/>
  <c r="D249" i="1"/>
  <c r="E249" i="1"/>
  <c r="D237" i="1"/>
  <c r="E237" i="1"/>
  <c r="D225" i="1"/>
  <c r="E225" i="1"/>
  <c r="D213" i="1"/>
  <c r="E213" i="1"/>
  <c r="D201" i="1"/>
  <c r="E201" i="1"/>
  <c r="D189" i="1"/>
  <c r="E189" i="1"/>
  <c r="D177" i="1"/>
  <c r="E177" i="1"/>
  <c r="D165" i="1"/>
  <c r="E165" i="1"/>
  <c r="D153" i="1"/>
  <c r="E153" i="1"/>
  <c r="D141" i="1"/>
  <c r="E141" i="1"/>
  <c r="D129" i="1"/>
  <c r="E129" i="1"/>
  <c r="D117" i="1"/>
  <c r="E117" i="1"/>
  <c r="D101" i="1"/>
  <c r="E101" i="1"/>
  <c r="D89" i="1"/>
  <c r="E89" i="1"/>
  <c r="D77" i="1"/>
  <c r="E77" i="1"/>
  <c r="D65" i="1"/>
  <c r="E65" i="1"/>
  <c r="D53" i="1"/>
  <c r="E53" i="1"/>
  <c r="D41" i="1"/>
  <c r="E41" i="1"/>
  <c r="D29" i="1"/>
  <c r="E29" i="1"/>
  <c r="D16" i="1"/>
  <c r="E16" i="1"/>
  <c r="D4" i="1"/>
  <c r="E4" i="1"/>
  <c r="D215" i="1"/>
  <c r="E215" i="1"/>
  <c r="D119" i="1"/>
  <c r="E119" i="1"/>
  <c r="D262" i="1"/>
  <c r="E262" i="1"/>
  <c r="D154" i="1"/>
  <c r="E154" i="1"/>
  <c r="D42" i="1"/>
  <c r="E42" i="1"/>
  <c r="D188" i="1"/>
  <c r="E188" i="1"/>
  <c r="D88" i="1"/>
  <c r="E88" i="1"/>
  <c r="D15" i="1"/>
  <c r="E15" i="1"/>
  <c r="D247" i="1"/>
  <c r="E247" i="1"/>
  <c r="D235" i="1"/>
  <c r="E235" i="1"/>
  <c r="D223" i="1"/>
  <c r="E223" i="1"/>
  <c r="D211" i="1"/>
  <c r="E211" i="1"/>
  <c r="D199" i="1"/>
  <c r="E199" i="1"/>
  <c r="D187" i="1"/>
  <c r="E187" i="1"/>
  <c r="D175" i="1"/>
  <c r="E175" i="1"/>
  <c r="D163" i="1"/>
  <c r="E163" i="1"/>
  <c r="D139" i="1"/>
  <c r="E139" i="1"/>
  <c r="D127" i="1"/>
  <c r="E127" i="1"/>
  <c r="D115" i="1"/>
  <c r="E115" i="1"/>
  <c r="D99" i="1"/>
  <c r="E99" i="1"/>
  <c r="D87" i="1"/>
  <c r="E87" i="1"/>
  <c r="D75" i="1"/>
  <c r="E75" i="1"/>
  <c r="D63" i="1"/>
  <c r="E63" i="1"/>
  <c r="D51" i="1"/>
  <c r="E51" i="1"/>
  <c r="D39" i="1"/>
  <c r="E39" i="1"/>
  <c r="D27" i="1"/>
  <c r="E27" i="1"/>
  <c r="D14" i="1"/>
  <c r="E14" i="1"/>
  <c r="D110" i="1"/>
  <c r="E110" i="1"/>
  <c r="D227" i="1"/>
  <c r="E227" i="1"/>
  <c r="D103" i="1"/>
  <c r="E103" i="1"/>
  <c r="D6" i="1"/>
  <c r="E6" i="1"/>
  <c r="D166" i="1"/>
  <c r="E166" i="1"/>
  <c r="D54" i="1"/>
  <c r="E54" i="1"/>
  <c r="D200" i="1"/>
  <c r="E200" i="1"/>
  <c r="D100" i="1"/>
  <c r="E100" i="1"/>
  <c r="D3" i="1"/>
  <c r="E3" i="1"/>
  <c r="D246" i="1"/>
  <c r="E246" i="1"/>
  <c r="D234" i="1"/>
  <c r="E234" i="1"/>
  <c r="D222" i="1"/>
  <c r="E222" i="1"/>
  <c r="D210" i="1"/>
  <c r="E210" i="1"/>
  <c r="D198" i="1"/>
  <c r="E198" i="1"/>
  <c r="D186" i="1"/>
  <c r="E186" i="1"/>
  <c r="D174" i="1"/>
  <c r="E174" i="1"/>
  <c r="D162" i="1"/>
  <c r="E162" i="1"/>
  <c r="D150" i="1"/>
  <c r="E150" i="1"/>
  <c r="D138" i="1"/>
  <c r="E138" i="1"/>
  <c r="D126" i="1"/>
  <c r="E126" i="1"/>
  <c r="D114" i="1"/>
  <c r="E114" i="1"/>
  <c r="D98" i="1"/>
  <c r="E98" i="1"/>
  <c r="D86" i="1"/>
  <c r="E86" i="1"/>
  <c r="D74" i="1"/>
  <c r="E74" i="1"/>
  <c r="D62" i="1"/>
  <c r="E62" i="1"/>
  <c r="D50" i="1"/>
  <c r="E50" i="1"/>
  <c r="D38" i="1"/>
  <c r="E38" i="1"/>
  <c r="D26" i="1"/>
  <c r="E26" i="1"/>
  <c r="D13" i="1"/>
  <c r="E13" i="1"/>
  <c r="D109" i="1"/>
  <c r="E109" i="1"/>
  <c r="D239" i="1"/>
  <c r="E239" i="1"/>
  <c r="D131" i="1"/>
  <c r="E131" i="1"/>
  <c r="D18" i="1"/>
  <c r="E18" i="1"/>
  <c r="D190" i="1"/>
  <c r="E190" i="1"/>
  <c r="D78" i="1"/>
  <c r="E78" i="1"/>
  <c r="D224" i="1"/>
  <c r="E224" i="1"/>
  <c r="D128" i="1"/>
  <c r="E128" i="1"/>
  <c r="D40" i="1"/>
  <c r="E40" i="1"/>
  <c r="D258" i="1"/>
  <c r="E258" i="1"/>
  <c r="D257" i="1"/>
  <c r="E257" i="1"/>
  <c r="D245" i="1"/>
  <c r="E245" i="1"/>
  <c r="D233" i="1"/>
  <c r="E233" i="1"/>
  <c r="D221" i="1"/>
  <c r="E221" i="1"/>
  <c r="D209" i="1"/>
  <c r="E209" i="1"/>
  <c r="D197" i="1"/>
  <c r="E197" i="1"/>
  <c r="D185" i="1"/>
  <c r="E185" i="1"/>
  <c r="D173" i="1"/>
  <c r="E173" i="1"/>
  <c r="D161" i="1"/>
  <c r="E161" i="1"/>
  <c r="D149" i="1"/>
  <c r="E149" i="1"/>
  <c r="D137" i="1"/>
  <c r="E137" i="1"/>
  <c r="D125" i="1"/>
  <c r="E125" i="1"/>
  <c r="D113" i="1"/>
  <c r="E113" i="1"/>
  <c r="D97" i="1"/>
  <c r="E97" i="1"/>
  <c r="D85" i="1"/>
  <c r="E85" i="1"/>
  <c r="D73" i="1"/>
  <c r="E73" i="1"/>
  <c r="D61" i="1"/>
  <c r="E61" i="1"/>
  <c r="D49" i="1"/>
  <c r="E49" i="1"/>
  <c r="D37" i="1"/>
  <c r="E37" i="1"/>
  <c r="D25" i="1"/>
  <c r="E25" i="1"/>
  <c r="D12" i="1"/>
  <c r="E12" i="1"/>
  <c r="D108" i="1"/>
  <c r="E108" i="1"/>
  <c r="D203" i="1"/>
  <c r="E203" i="1"/>
  <c r="D250" i="1"/>
  <c r="E250" i="1"/>
  <c r="D142" i="1"/>
  <c r="E142" i="1"/>
  <c r="D30" i="1"/>
  <c r="E30" i="1"/>
  <c r="D176" i="1"/>
  <c r="E176" i="1"/>
  <c r="D76" i="1"/>
  <c r="E76" i="1"/>
  <c r="D259" i="1"/>
  <c r="E259" i="1"/>
  <c r="D244" i="1"/>
  <c r="E244" i="1"/>
  <c r="D232" i="1"/>
  <c r="E232" i="1"/>
  <c r="D220" i="1"/>
  <c r="E220" i="1"/>
  <c r="D208" i="1"/>
  <c r="E208" i="1"/>
  <c r="D196" i="1"/>
  <c r="E196" i="1"/>
  <c r="D184" i="1"/>
  <c r="E184" i="1"/>
  <c r="D172" i="1"/>
  <c r="E172" i="1"/>
  <c r="D160" i="1"/>
  <c r="E160" i="1"/>
  <c r="D148" i="1"/>
  <c r="E148" i="1"/>
  <c r="D136" i="1"/>
  <c r="E136" i="1"/>
  <c r="D124" i="1"/>
  <c r="E124" i="1"/>
  <c r="D112" i="1"/>
  <c r="E112" i="1"/>
  <c r="D96" i="1"/>
  <c r="E96" i="1"/>
  <c r="D84" i="1"/>
  <c r="E84" i="1"/>
  <c r="D72" i="1"/>
  <c r="E72" i="1"/>
  <c r="D60" i="1"/>
  <c r="E60" i="1"/>
  <c r="D48" i="1"/>
  <c r="E48" i="1"/>
  <c r="D36" i="1"/>
  <c r="E36" i="1"/>
  <c r="D24" i="1"/>
  <c r="E24" i="1"/>
  <c r="D11" i="1"/>
  <c r="E11" i="1"/>
  <c r="D107" i="1"/>
  <c r="E107" i="1"/>
  <c r="D263" i="1"/>
  <c r="E263" i="1"/>
  <c r="D155" i="1"/>
  <c r="E155" i="1"/>
  <c r="D43" i="1"/>
  <c r="E43" i="1"/>
  <c r="D202" i="1"/>
  <c r="E202" i="1"/>
  <c r="D90" i="1"/>
  <c r="E90" i="1"/>
  <c r="D236" i="1"/>
  <c r="E236" i="1"/>
  <c r="D140" i="1"/>
  <c r="E140" i="1"/>
  <c r="D52" i="1"/>
  <c r="E52" i="1"/>
  <c r="D256" i="1"/>
  <c r="E256" i="1"/>
  <c r="D255" i="1"/>
  <c r="E255" i="1"/>
  <c r="D231" i="1"/>
  <c r="E231" i="1"/>
  <c r="D219" i="1"/>
  <c r="E219" i="1"/>
  <c r="D207" i="1"/>
  <c r="E207" i="1"/>
  <c r="D195" i="1"/>
  <c r="E195" i="1"/>
  <c r="D183" i="1"/>
  <c r="E183" i="1"/>
  <c r="D171" i="1"/>
  <c r="E171" i="1"/>
  <c r="D159" i="1"/>
  <c r="E159" i="1"/>
  <c r="D147" i="1"/>
  <c r="E147" i="1"/>
  <c r="D135" i="1"/>
  <c r="E135" i="1"/>
  <c r="D123" i="1"/>
  <c r="E123" i="1"/>
  <c r="D111" i="1"/>
  <c r="E111" i="1"/>
  <c r="D95" i="1"/>
  <c r="E95" i="1"/>
  <c r="D83" i="1"/>
  <c r="E83" i="1"/>
  <c r="D71" i="1"/>
  <c r="E71" i="1"/>
  <c r="D59" i="1"/>
  <c r="E59" i="1"/>
  <c r="D47" i="1"/>
  <c r="E47" i="1"/>
  <c r="D35" i="1"/>
  <c r="E35" i="1"/>
  <c r="D23" i="1"/>
  <c r="E23" i="1"/>
  <c r="D10" i="1"/>
  <c r="E10" i="1"/>
  <c r="D251" i="1"/>
  <c r="E251" i="1"/>
  <c r="D143" i="1"/>
  <c r="E143" i="1"/>
  <c r="D31" i="1"/>
  <c r="E31" i="1"/>
  <c r="D178" i="1"/>
  <c r="E178" i="1"/>
  <c r="D66" i="1"/>
  <c r="E66" i="1"/>
  <c r="D212" i="1"/>
  <c r="E212" i="1"/>
  <c r="D116" i="1"/>
  <c r="E116" i="1"/>
  <c r="D28" i="1"/>
  <c r="E28" i="1"/>
  <c r="D266" i="1"/>
  <c r="E266" i="1"/>
  <c r="D254" i="1"/>
  <c r="E254" i="1"/>
  <c r="D242" i="1"/>
  <c r="E242" i="1"/>
  <c r="D230" i="1"/>
  <c r="E230" i="1"/>
  <c r="D218" i="1"/>
  <c r="E218" i="1"/>
  <c r="D206" i="1"/>
  <c r="E206" i="1"/>
  <c r="D194" i="1"/>
  <c r="E194" i="1"/>
  <c r="D182" i="1"/>
  <c r="E182" i="1"/>
  <c r="D170" i="1"/>
  <c r="E170" i="1"/>
  <c r="D158" i="1"/>
  <c r="E158" i="1"/>
  <c r="D146" i="1"/>
  <c r="E146" i="1"/>
  <c r="D134" i="1"/>
  <c r="E134" i="1"/>
  <c r="D122" i="1"/>
  <c r="E122" i="1"/>
  <c r="D106" i="1"/>
  <c r="E106" i="1"/>
  <c r="D94" i="1"/>
  <c r="E94" i="1"/>
  <c r="D82" i="1"/>
  <c r="E82" i="1"/>
  <c r="D70" i="1"/>
  <c r="E70" i="1"/>
  <c r="D58" i="1"/>
  <c r="E58" i="1"/>
  <c r="D46" i="1"/>
  <c r="E46" i="1"/>
  <c r="D34" i="1"/>
  <c r="E34" i="1"/>
  <c r="D22" i="1"/>
  <c r="E22" i="1"/>
  <c r="D9" i="1"/>
  <c r="E9" i="1"/>
  <c r="D167" i="1"/>
  <c r="E167" i="1"/>
  <c r="D55" i="1"/>
  <c r="E55" i="1"/>
  <c r="D214" i="1"/>
  <c r="E214" i="1"/>
  <c r="D102" i="1"/>
  <c r="E102" i="1"/>
  <c r="D248" i="1"/>
  <c r="E248" i="1"/>
  <c r="D152" i="1"/>
  <c r="E152" i="1"/>
  <c r="D64" i="1"/>
  <c r="E64" i="1"/>
  <c r="D265" i="1"/>
  <c r="E265" i="1"/>
  <c r="D253" i="1"/>
  <c r="E253" i="1"/>
  <c r="D241" i="1"/>
  <c r="E241" i="1"/>
  <c r="D229" i="1"/>
  <c r="E229" i="1"/>
  <c r="D217" i="1"/>
  <c r="E217" i="1"/>
  <c r="D205" i="1"/>
  <c r="E205" i="1"/>
  <c r="D193" i="1"/>
  <c r="E193" i="1"/>
  <c r="D181" i="1"/>
  <c r="E181" i="1"/>
  <c r="D169" i="1"/>
  <c r="E169" i="1"/>
  <c r="D157" i="1"/>
  <c r="E157" i="1"/>
  <c r="D145" i="1"/>
  <c r="E145" i="1"/>
  <c r="D133" i="1"/>
  <c r="E133" i="1"/>
  <c r="D121" i="1"/>
  <c r="E121" i="1"/>
  <c r="D105" i="1"/>
  <c r="E105" i="1"/>
  <c r="D93" i="1"/>
  <c r="E93" i="1"/>
  <c r="D81" i="1"/>
  <c r="E81" i="1"/>
  <c r="D69" i="1"/>
  <c r="E69" i="1"/>
  <c r="D57" i="1"/>
  <c r="E57" i="1"/>
  <c r="D45" i="1"/>
  <c r="E45" i="1"/>
  <c r="D33" i="1"/>
  <c r="E33" i="1"/>
  <c r="D21" i="1"/>
  <c r="E21" i="1"/>
  <c r="D8" i="1"/>
  <c r="E8" i="1"/>
  <c r="D151" i="1"/>
  <c r="B156" i="2"/>
  <c r="D243" i="1"/>
  <c r="B248" i="2"/>
  <c r="D91" i="1"/>
  <c r="B97" i="2"/>
  <c r="B284" i="2"/>
  <c r="O284" i="2" s="1"/>
  <c r="B283" i="2"/>
  <c r="O283" i="2" s="1"/>
  <c r="B282" i="2"/>
  <c r="O282" i="2" s="1"/>
  <c r="B281" i="2"/>
  <c r="O281" i="2" s="1"/>
  <c r="B280" i="2"/>
  <c r="O280" i="2" s="1"/>
  <c r="B279" i="2"/>
  <c r="O279" i="2" s="1"/>
  <c r="B5" i="2"/>
  <c r="B9" i="2"/>
  <c r="B7" i="2"/>
  <c r="B129" i="2"/>
  <c r="B13" i="2"/>
  <c r="B8" i="2"/>
  <c r="B272" i="2"/>
  <c r="O272" i="2" s="1"/>
  <c r="B4" i="2"/>
  <c r="B3" i="2"/>
  <c r="B12" i="2"/>
  <c r="B276" i="2"/>
  <c r="O276" i="2" s="1"/>
  <c r="B274" i="2"/>
  <c r="O274" i="2" s="1"/>
  <c r="B6" i="2"/>
  <c r="B278" i="2"/>
  <c r="O278" i="2" s="1"/>
  <c r="B277" i="2"/>
  <c r="O277" i="2" s="1"/>
  <c r="B275" i="2"/>
  <c r="O275" i="2" s="1"/>
  <c r="B114" i="2"/>
  <c r="B16" i="2"/>
  <c r="B76" i="2"/>
  <c r="B38" i="2"/>
  <c r="B271" i="2"/>
  <c r="B184" i="2"/>
  <c r="B112" i="2"/>
  <c r="B111" i="2"/>
  <c r="B20" i="2"/>
  <c r="B273" i="2"/>
  <c r="O273" i="2" s="1"/>
  <c r="B270" i="2"/>
  <c r="B243" i="2"/>
  <c r="B230" i="2"/>
  <c r="B218" i="2"/>
  <c r="B206" i="2"/>
  <c r="B88" i="2"/>
  <c r="B266" i="2"/>
  <c r="B253" i="2"/>
  <c r="B25" i="2"/>
  <c r="B245" i="2"/>
  <c r="B232" i="2"/>
  <c r="B268" i="2"/>
  <c r="B256" i="2"/>
  <c r="B244" i="2"/>
  <c r="B219" i="2"/>
  <c r="B209" i="2"/>
  <c r="B170" i="2"/>
  <c r="B158" i="2"/>
  <c r="B146" i="2"/>
  <c r="B29" i="2"/>
  <c r="B14" i="2"/>
  <c r="B267" i="2"/>
  <c r="B255" i="2"/>
  <c r="B190" i="2"/>
  <c r="B183" i="2"/>
  <c r="B169" i="2"/>
  <c r="B157" i="2"/>
  <c r="B143" i="2"/>
  <c r="B28" i="2"/>
  <c r="B242" i="2"/>
  <c r="B229" i="2"/>
  <c r="B207" i="2"/>
  <c r="B205" i="2"/>
  <c r="B182" i="2"/>
  <c r="B168" i="2"/>
  <c r="B155" i="2"/>
  <c r="B142" i="2"/>
  <c r="B131" i="2"/>
  <c r="B96" i="2"/>
  <c r="B71" i="2"/>
  <c r="B39" i="2"/>
  <c r="B26" i="2"/>
  <c r="B265" i="2"/>
  <c r="B254" i="2"/>
  <c r="B61" i="2"/>
  <c r="B10" i="2"/>
  <c r="B110" i="2"/>
  <c r="B41" i="2"/>
  <c r="B53" i="2"/>
  <c r="B113" i="2"/>
  <c r="B126" i="2"/>
  <c r="B86" i="2"/>
  <c r="B127" i="2"/>
  <c r="B241" i="2"/>
  <c r="B228" i="2"/>
  <c r="B217" i="2"/>
  <c r="B204" i="2"/>
  <c r="B193" i="2"/>
  <c r="B181" i="2"/>
  <c r="B130" i="2"/>
  <c r="B99" i="2"/>
  <c r="B95" i="2"/>
  <c r="B264" i="2"/>
  <c r="B252" i="2"/>
  <c r="B240" i="2"/>
  <c r="B227" i="2"/>
  <c r="B216" i="2"/>
  <c r="B203" i="2"/>
  <c r="B192" i="2"/>
  <c r="B180" i="2"/>
  <c r="B166" i="2"/>
  <c r="B153" i="2"/>
  <c r="B140" i="2"/>
  <c r="B128" i="2"/>
  <c r="B98" i="2"/>
  <c r="B82" i="2"/>
  <c r="B70" i="2"/>
  <c r="B263" i="2"/>
  <c r="B251" i="2"/>
  <c r="B239" i="2"/>
  <c r="B225" i="2"/>
  <c r="B215" i="2"/>
  <c r="B202" i="2"/>
  <c r="B191" i="2"/>
  <c r="B179" i="2"/>
  <c r="B139" i="2"/>
  <c r="B109" i="2"/>
  <c r="B67" i="2"/>
  <c r="B125" i="2"/>
  <c r="B262" i="2"/>
  <c r="B250" i="2"/>
  <c r="B226" i="2"/>
  <c r="B214" i="2"/>
  <c r="B201" i="2"/>
  <c r="B189" i="2"/>
  <c r="B176" i="2"/>
  <c r="B152" i="2"/>
  <c r="B108" i="2"/>
  <c r="B261" i="2"/>
  <c r="B249" i="2"/>
  <c r="B238" i="2"/>
  <c r="B188" i="2"/>
  <c r="B175" i="2"/>
  <c r="B164" i="2"/>
  <c r="B137" i="2"/>
  <c r="B107" i="2"/>
  <c r="B66" i="2"/>
  <c r="B19" i="2"/>
  <c r="O19" i="2" s="1"/>
  <c r="B124" i="2"/>
  <c r="B260" i="2"/>
  <c r="B212" i="2"/>
  <c r="B199" i="2"/>
  <c r="B136" i="2"/>
  <c r="B120" i="2"/>
  <c r="B106" i="2"/>
  <c r="B92" i="2"/>
  <c r="B78" i="2"/>
  <c r="B65" i="2"/>
  <c r="B246" i="2"/>
  <c r="B234" i="2"/>
  <c r="B222" i="2"/>
  <c r="B118" i="2"/>
  <c r="B105" i="2"/>
  <c r="B104" i="2"/>
  <c r="B91" i="2"/>
  <c r="B77" i="2"/>
  <c r="B258" i="2"/>
  <c r="B236" i="2"/>
  <c r="B233" i="2"/>
  <c r="B221" i="2"/>
  <c r="B210" i="2"/>
  <c r="B197" i="2"/>
  <c r="B186" i="2"/>
  <c r="B172" i="2"/>
  <c r="B161" i="2"/>
  <c r="B144" i="2"/>
  <c r="B148" i="2"/>
  <c r="B134" i="2"/>
  <c r="B117" i="2"/>
  <c r="B103" i="2"/>
  <c r="B90" i="2"/>
  <c r="B75" i="2"/>
  <c r="B62" i="2"/>
  <c r="B47" i="2"/>
  <c r="B40" i="2"/>
  <c r="B194" i="2"/>
  <c r="B177" i="2"/>
  <c r="B269" i="2"/>
  <c r="B257" i="2"/>
  <c r="B220" i="2"/>
  <c r="B208" i="2"/>
  <c r="B196" i="2"/>
  <c r="B185" i="2"/>
  <c r="B171" i="2"/>
  <c r="B160" i="2"/>
  <c r="B147" i="2"/>
  <c r="B133" i="2"/>
  <c r="B116" i="2"/>
  <c r="B102" i="2"/>
  <c r="B89" i="2"/>
  <c r="B74" i="2"/>
  <c r="B60" i="2"/>
  <c r="B52" i="2"/>
  <c r="B45" i="2"/>
  <c r="B31" i="2"/>
  <c r="B24" i="2"/>
  <c r="B231" i="2"/>
  <c r="B195" i="2"/>
  <c r="B132" i="2"/>
  <c r="B119" i="2"/>
  <c r="B73" i="2"/>
  <c r="B115" i="2"/>
  <c r="B101" i="2"/>
  <c r="B87" i="2"/>
  <c r="B59" i="2"/>
  <c r="B46" i="2"/>
  <c r="B100" i="2"/>
  <c r="B72" i="2"/>
  <c r="B57" i="2"/>
  <c r="B42" i="2"/>
  <c r="B85" i="2"/>
  <c r="B56" i="2"/>
  <c r="B167" i="2"/>
  <c r="B154" i="2"/>
  <c r="B141" i="2"/>
  <c r="B83" i="2"/>
  <c r="B68" i="2"/>
  <c r="B55" i="2"/>
  <c r="B54" i="2"/>
  <c r="B37" i="2"/>
  <c r="B23" i="2"/>
  <c r="B11" i="2"/>
  <c r="B165" i="2"/>
  <c r="B145" i="2"/>
  <c r="B123" i="2"/>
  <c r="B81" i="2"/>
  <c r="B69" i="2"/>
  <c r="B36" i="2"/>
  <c r="B22" i="2"/>
  <c r="B237" i="2"/>
  <c r="B159" i="2"/>
  <c r="B138" i="2"/>
  <c r="B122" i="2"/>
  <c r="B94" i="2"/>
  <c r="B80" i="2"/>
  <c r="B44" i="2"/>
  <c r="B51" i="2"/>
  <c r="B35" i="2"/>
  <c r="B21" i="2"/>
  <c r="B224" i="2"/>
  <c r="B213" i="2"/>
  <c r="B200" i="2"/>
  <c r="B151" i="2"/>
  <c r="B93" i="2"/>
  <c r="B79" i="2"/>
  <c r="B50" i="2"/>
  <c r="B34" i="2"/>
  <c r="B247" i="2"/>
  <c r="B235" i="2"/>
  <c r="B223" i="2"/>
  <c r="B187" i="2"/>
  <c r="B174" i="2"/>
  <c r="B163" i="2"/>
  <c r="B150" i="2"/>
  <c r="B49" i="2"/>
  <c r="B33" i="2"/>
  <c r="B18" i="2"/>
  <c r="B259" i="2"/>
  <c r="B211" i="2"/>
  <c r="B198" i="2"/>
  <c r="B178" i="2"/>
  <c r="B173" i="2"/>
  <c r="B162" i="2"/>
  <c r="B149" i="2"/>
  <c r="B135" i="2"/>
  <c r="B64" i="2"/>
  <c r="B48" i="2"/>
  <c r="B32" i="2"/>
  <c r="B17" i="2"/>
  <c r="B30" i="2"/>
  <c r="B63" i="2"/>
  <c r="B121" i="2"/>
  <c r="C18" i="3"/>
  <c r="E18" i="3" s="1"/>
  <c r="C25" i="3"/>
  <c r="E25" i="3" s="1"/>
  <c r="C13" i="3"/>
  <c r="E13" i="3" s="1"/>
  <c r="C16" i="3"/>
  <c r="E16" i="3" s="1"/>
  <c r="C8" i="3"/>
  <c r="E8" i="3" s="1"/>
  <c r="C10" i="3"/>
  <c r="E10" i="3" s="1"/>
  <c r="C34" i="3"/>
  <c r="C29" i="3"/>
  <c r="E29" i="3" s="1"/>
  <c r="C21" i="3"/>
  <c r="E21" i="3" s="1"/>
  <c r="C19" i="3"/>
  <c r="E19" i="3" s="1"/>
  <c r="C22" i="3"/>
  <c r="E22" i="3" s="1"/>
  <c r="C17" i="3"/>
  <c r="E17" i="3" s="1"/>
  <c r="C24" i="3"/>
  <c r="E24" i="3" s="1"/>
  <c r="C9" i="3"/>
  <c r="E9" i="3" s="1"/>
  <c r="C15" i="3"/>
  <c r="E15" i="3" s="1"/>
  <c r="C7" i="3"/>
  <c r="E7" i="3" s="1"/>
  <c r="F7" i="3" s="1"/>
  <c r="C5" i="3"/>
  <c r="E5" i="3" s="1"/>
  <c r="C12" i="3"/>
  <c r="E12" i="3" s="1"/>
  <c r="C33" i="3"/>
  <c r="C28" i="3"/>
  <c r="E28" i="3" s="1"/>
  <c r="C6" i="3"/>
  <c r="E6" i="3" s="1"/>
  <c r="C30" i="3"/>
  <c r="E30" i="3" s="1"/>
  <c r="C23" i="3"/>
  <c r="E23" i="3" s="1"/>
  <c r="C32" i="3"/>
  <c r="C4" i="3"/>
  <c r="E4" i="3" s="1"/>
  <c r="C11" i="3"/>
  <c r="E11" i="3" s="1"/>
  <c r="C20" i="3"/>
  <c r="E20" i="3" s="1"/>
  <c r="C27" i="3"/>
  <c r="E27" i="3" s="1"/>
  <c r="C31" i="3"/>
  <c r="C26" i="3"/>
  <c r="E26" i="3" s="1"/>
  <c r="C14" i="3"/>
  <c r="E14" i="3" s="1"/>
  <c r="C3" i="3"/>
  <c r="E3" i="3" s="1"/>
  <c r="F110" i="1"/>
  <c r="F62" i="1"/>
  <c r="F109" i="1"/>
  <c r="F87" i="1"/>
  <c r="F108" i="1"/>
  <c r="F107" i="1"/>
  <c r="F61" i="1"/>
  <c r="F86" i="1"/>
  <c r="F264" i="1" l="1"/>
  <c r="O269" i="2" s="1"/>
  <c r="F266" i="1"/>
  <c r="O271" i="2" s="1"/>
  <c r="F265" i="1"/>
  <c r="O270" i="2" s="1"/>
  <c r="F18" i="1"/>
  <c r="O18" i="2" s="1"/>
  <c r="F173" i="1"/>
  <c r="F41" i="1"/>
  <c r="F231" i="1"/>
  <c r="F171" i="1"/>
  <c r="F135" i="1"/>
  <c r="F111" i="1"/>
  <c r="F69" i="1"/>
  <c r="F52" i="1"/>
  <c r="F40" i="1"/>
  <c r="F28" i="1"/>
  <c r="F15" i="1"/>
  <c r="F254" i="1"/>
  <c r="F242" i="1"/>
  <c r="F230" i="1"/>
  <c r="F218" i="1"/>
  <c r="F206" i="1"/>
  <c r="F194" i="1"/>
  <c r="F182" i="1"/>
  <c r="F170" i="1"/>
  <c r="F158" i="1"/>
  <c r="F146" i="1"/>
  <c r="F134" i="1"/>
  <c r="F122" i="1"/>
  <c r="F106" i="1"/>
  <c r="F94" i="1"/>
  <c r="F80" i="1"/>
  <c r="F68" i="1"/>
  <c r="F257" i="1"/>
  <c r="F149" i="1"/>
  <c r="F16" i="1"/>
  <c r="O16" i="2" s="1"/>
  <c r="F207" i="1"/>
  <c r="F51" i="1"/>
  <c r="F253" i="1"/>
  <c r="F193" i="1"/>
  <c r="F169" i="1"/>
  <c r="F145" i="1"/>
  <c r="F121" i="1"/>
  <c r="F93" i="1"/>
  <c r="F67" i="1"/>
  <c r="F221" i="1"/>
  <c r="F125" i="1"/>
  <c r="F255" i="1"/>
  <c r="F183" i="1"/>
  <c r="F27" i="1"/>
  <c r="F241" i="1"/>
  <c r="F205" i="1"/>
  <c r="F181" i="1"/>
  <c r="F157" i="1"/>
  <c r="F133" i="1"/>
  <c r="F105" i="1"/>
  <c r="F79" i="1"/>
  <c r="F50" i="1"/>
  <c r="F38" i="1"/>
  <c r="F26" i="1"/>
  <c r="F13" i="1"/>
  <c r="O13" i="2" s="1"/>
  <c r="F252" i="1"/>
  <c r="F240" i="1"/>
  <c r="F228" i="1"/>
  <c r="F216" i="1"/>
  <c r="F204" i="1"/>
  <c r="F192" i="1"/>
  <c r="F180" i="1"/>
  <c r="F168" i="1"/>
  <c r="F156" i="1"/>
  <c r="F144" i="1"/>
  <c r="F132" i="1"/>
  <c r="O137" i="2" s="1"/>
  <c r="F120" i="1"/>
  <c r="F104" i="1"/>
  <c r="O110" i="2" s="1"/>
  <c r="F92" i="1"/>
  <c r="F78" i="1"/>
  <c r="F66" i="1"/>
  <c r="F233" i="1"/>
  <c r="F137" i="1"/>
  <c r="F3" i="1"/>
  <c r="O3" i="2" s="1"/>
  <c r="F195" i="1"/>
  <c r="F39" i="1"/>
  <c r="F217" i="1"/>
  <c r="F49" i="1"/>
  <c r="F25" i="1"/>
  <c r="F263" i="1"/>
  <c r="O268" i="2" s="1"/>
  <c r="F239" i="1"/>
  <c r="F215" i="1"/>
  <c r="F203" i="1"/>
  <c r="F179" i="1"/>
  <c r="F155" i="1"/>
  <c r="F131" i="1"/>
  <c r="F103" i="1"/>
  <c r="F77" i="1"/>
  <c r="F5" i="1"/>
  <c r="O5" i="2" s="1"/>
  <c r="F161" i="1"/>
  <c r="F29" i="1"/>
  <c r="F219" i="1"/>
  <c r="F147" i="1"/>
  <c r="F14" i="1"/>
  <c r="O14" i="2" s="1"/>
  <c r="F229" i="1"/>
  <c r="F63" i="1"/>
  <c r="F37" i="1"/>
  <c r="F12" i="1"/>
  <c r="O12" i="2" s="1"/>
  <c r="F251" i="1"/>
  <c r="F227" i="1"/>
  <c r="F191" i="1"/>
  <c r="F167" i="1"/>
  <c r="F143" i="1"/>
  <c r="F119" i="1"/>
  <c r="F91" i="1"/>
  <c r="F65" i="1"/>
  <c r="F60" i="1"/>
  <c r="F48" i="1"/>
  <c r="F36" i="1"/>
  <c r="F24" i="1"/>
  <c r="F11" i="1"/>
  <c r="O11" i="2" s="1"/>
  <c r="F262" i="1"/>
  <c r="O267" i="2" s="1"/>
  <c r="F250" i="1"/>
  <c r="F238" i="1"/>
  <c r="O244" i="2" s="1"/>
  <c r="F226" i="1"/>
  <c r="O231" i="2" s="1"/>
  <c r="F214" i="1"/>
  <c r="F202" i="1"/>
  <c r="F190" i="1"/>
  <c r="O195" i="2" s="1"/>
  <c r="F178" i="1"/>
  <c r="F166" i="1"/>
  <c r="F154" i="1"/>
  <c r="F142" i="1"/>
  <c r="F130" i="1"/>
  <c r="F118" i="1"/>
  <c r="F102" i="1"/>
  <c r="O108" i="2" s="1"/>
  <c r="F90" i="1"/>
  <c r="O96" i="2" s="1"/>
  <c r="F76" i="1"/>
  <c r="F64" i="1"/>
  <c r="F55" i="1"/>
  <c r="F35" i="1"/>
  <c r="F261" i="1"/>
  <c r="O266" i="2" s="1"/>
  <c r="F237" i="1"/>
  <c r="F213" i="1"/>
  <c r="F189" i="1"/>
  <c r="F165" i="1"/>
  <c r="F141" i="1"/>
  <c r="F117" i="1"/>
  <c r="F89" i="1"/>
  <c r="O67" i="2" s="1"/>
  <c r="F7" i="1"/>
  <c r="O7" i="2" s="1"/>
  <c r="F245" i="1"/>
  <c r="F23" i="1"/>
  <c r="O23" i="2" s="1"/>
  <c r="F249" i="1"/>
  <c r="F225" i="1"/>
  <c r="O230" i="2" s="1"/>
  <c r="F201" i="1"/>
  <c r="F177" i="1"/>
  <c r="F153" i="1"/>
  <c r="F129" i="1"/>
  <c r="F101" i="1"/>
  <c r="F75" i="1"/>
  <c r="F58" i="1"/>
  <c r="F46" i="1"/>
  <c r="O50" i="2" s="1"/>
  <c r="F34" i="1"/>
  <c r="F22" i="1"/>
  <c r="O22" i="2" s="1"/>
  <c r="F9" i="1"/>
  <c r="O9" i="2" s="1"/>
  <c r="F260" i="1"/>
  <c r="F248" i="1"/>
  <c r="F236" i="1"/>
  <c r="F224" i="1"/>
  <c r="F212" i="1"/>
  <c r="F200" i="1"/>
  <c r="F188" i="1"/>
  <c r="F176" i="1"/>
  <c r="O182" i="2" s="1"/>
  <c r="F164" i="1"/>
  <c r="O169" i="2" s="1"/>
  <c r="F152" i="1"/>
  <c r="F140" i="1"/>
  <c r="F128" i="1"/>
  <c r="O133" i="2" s="1"/>
  <c r="F116" i="1"/>
  <c r="F100" i="1"/>
  <c r="F88" i="1"/>
  <c r="F74" i="1"/>
  <c r="F47" i="1"/>
  <c r="F57" i="1"/>
  <c r="F33" i="1"/>
  <c r="F8" i="1"/>
  <c r="O8" i="2" s="1"/>
  <c r="F247" i="1"/>
  <c r="F223" i="1"/>
  <c r="F199" i="1"/>
  <c r="O204" i="2" s="1"/>
  <c r="F175" i="1"/>
  <c r="O181" i="2" s="1"/>
  <c r="F151" i="1"/>
  <c r="F127" i="1"/>
  <c r="F99" i="1"/>
  <c r="F73" i="1"/>
  <c r="F59" i="1"/>
  <c r="F10" i="1"/>
  <c r="O10" i="2" s="1"/>
  <c r="F45" i="1"/>
  <c r="F21" i="1"/>
  <c r="O21" i="2" s="1"/>
  <c r="F259" i="1"/>
  <c r="O264" i="2" s="1"/>
  <c r="F235" i="1"/>
  <c r="F211" i="1"/>
  <c r="F187" i="1"/>
  <c r="O192" i="2" s="1"/>
  <c r="F163" i="1"/>
  <c r="O168" i="2" s="1"/>
  <c r="F139" i="1"/>
  <c r="F115" i="1"/>
  <c r="F85" i="1"/>
  <c r="F56" i="1"/>
  <c r="F44" i="1"/>
  <c r="F32" i="1"/>
  <c r="F20" i="1"/>
  <c r="O20" i="2" s="1"/>
  <c r="F6" i="1"/>
  <c r="O6" i="2" s="1"/>
  <c r="F258" i="1"/>
  <c r="O263" i="2" s="1"/>
  <c r="F246" i="1"/>
  <c r="O251" i="2" s="1"/>
  <c r="F234" i="1"/>
  <c r="F222" i="1"/>
  <c r="O227" i="2" s="1"/>
  <c r="F210" i="1"/>
  <c r="F198" i="1"/>
  <c r="F186" i="1"/>
  <c r="F174" i="1"/>
  <c r="O180" i="2" s="1"/>
  <c r="F162" i="1"/>
  <c r="F150" i="1"/>
  <c r="O155" i="2" s="1"/>
  <c r="F138" i="1"/>
  <c r="F126" i="1"/>
  <c r="O131" i="2" s="1"/>
  <c r="F114" i="1"/>
  <c r="F98" i="1"/>
  <c r="F84" i="1"/>
  <c r="F72" i="1"/>
  <c r="O77" i="2" s="1"/>
  <c r="F43" i="1"/>
  <c r="F197" i="1"/>
  <c r="F97" i="1"/>
  <c r="F71" i="1"/>
  <c r="F209" i="1"/>
  <c r="F113" i="1"/>
  <c r="F83" i="1"/>
  <c r="O89" i="2" s="1"/>
  <c r="F54" i="1"/>
  <c r="O59" i="2" s="1"/>
  <c r="F42" i="1"/>
  <c r="F30" i="1"/>
  <c r="F17" i="1"/>
  <c r="O17" i="2" s="1"/>
  <c r="F4" i="1"/>
  <c r="O4" i="2" s="1"/>
  <c r="F256" i="1"/>
  <c r="F244" i="1"/>
  <c r="F232" i="1"/>
  <c r="F220" i="1"/>
  <c r="F208" i="1"/>
  <c r="F196" i="1"/>
  <c r="F184" i="1"/>
  <c r="O189" i="2" s="1"/>
  <c r="F172" i="1"/>
  <c r="O177" i="2" s="1"/>
  <c r="F160" i="1"/>
  <c r="O165" i="2" s="1"/>
  <c r="F148" i="1"/>
  <c r="O153" i="2" s="1"/>
  <c r="F136" i="1"/>
  <c r="O141" i="2" s="1"/>
  <c r="F124" i="1"/>
  <c r="O129" i="2" s="1"/>
  <c r="F112" i="1"/>
  <c r="F96" i="1"/>
  <c r="F82" i="1"/>
  <c r="F70" i="1"/>
  <c r="F31" i="1"/>
  <c r="F185" i="1"/>
  <c r="F53" i="1"/>
  <c r="O57" i="2" s="1"/>
  <c r="F243" i="1"/>
  <c r="O248" i="2" s="1"/>
  <c r="F159" i="1"/>
  <c r="F123" i="1"/>
  <c r="F95" i="1"/>
  <c r="F81" i="1"/>
  <c r="O87" i="2" s="1"/>
  <c r="K7" i="3"/>
  <c r="F8" i="3"/>
  <c r="E31" i="3"/>
  <c r="E32" i="3"/>
  <c r="O215" i="2" l="1"/>
  <c r="O252" i="2"/>
  <c r="O88" i="2"/>
  <c r="O206" i="2"/>
  <c r="O241" i="2"/>
  <c r="O201" i="2"/>
  <c r="O63" i="2"/>
  <c r="O193" i="2"/>
  <c r="O205" i="2"/>
  <c r="O147" i="2"/>
  <c r="O190" i="2"/>
  <c r="O81" i="2"/>
  <c r="O167" i="2"/>
  <c r="O214" i="2"/>
  <c r="O66" i="2"/>
  <c r="O69" i="2"/>
  <c r="O143" i="2"/>
  <c r="O34" i="2"/>
  <c r="O64" i="2"/>
  <c r="O170" i="2"/>
  <c r="O207" i="2"/>
  <c r="O25" i="2"/>
  <c r="O120" i="2"/>
  <c r="O124" i="2"/>
  <c r="O232" i="2"/>
  <c r="O82" i="2"/>
  <c r="O76" i="2"/>
  <c r="O135" i="2"/>
  <c r="O256" i="2"/>
  <c r="O191" i="2"/>
  <c r="O136" i="2"/>
  <c r="O111" i="2"/>
  <c r="O102" i="2"/>
  <c r="O113" i="2"/>
  <c r="O38" i="2"/>
  <c r="O196" i="2"/>
  <c r="O144" i="2"/>
  <c r="O243" i="2"/>
  <c r="O112" i="2"/>
  <c r="O65" i="2"/>
  <c r="O24" i="2"/>
  <c r="O90" i="2"/>
  <c r="O83" i="2"/>
  <c r="O217" i="2"/>
  <c r="O42" i="2"/>
  <c r="O125" i="2"/>
  <c r="O15" i="2"/>
  <c r="O149" i="2"/>
  <c r="O26" i="2"/>
  <c r="O175" i="2"/>
  <c r="O58" i="2"/>
  <c r="O109" i="2"/>
  <c r="O203" i="2"/>
  <c r="O94" i="2"/>
  <c r="O242" i="2"/>
  <c r="O119" i="2"/>
  <c r="O173" i="2"/>
  <c r="O171" i="2"/>
  <c r="O183" i="2"/>
  <c r="O218" i="2"/>
  <c r="O159" i="2"/>
  <c r="O255" i="2"/>
  <c r="O103" i="2"/>
  <c r="O148" i="2"/>
  <c r="O101" i="2"/>
  <c r="O202" i="2"/>
  <c r="O164" i="2"/>
  <c r="O46" i="2"/>
  <c r="O121" i="2"/>
  <c r="O157" i="2"/>
  <c r="O250" i="2"/>
  <c r="O80" i="2"/>
  <c r="O238" i="2"/>
  <c r="O91" i="2"/>
  <c r="O229" i="2"/>
  <c r="O158" i="2"/>
  <c r="O194" i="2"/>
  <c r="O132" i="2"/>
  <c r="O106" i="2"/>
  <c r="O253" i="2"/>
  <c r="O52" i="2"/>
  <c r="O156" i="2"/>
  <c r="O71" i="2"/>
  <c r="O37" i="2"/>
  <c r="O70" i="2"/>
  <c r="O220" i="2"/>
  <c r="O233" i="2"/>
  <c r="O104" i="2"/>
  <c r="O208" i="2"/>
  <c r="O97" i="2"/>
  <c r="O36" i="2"/>
  <c r="O29" i="2"/>
  <c r="O49" i="2"/>
  <c r="O33" i="2"/>
  <c r="O48" i="2"/>
  <c r="O62" i="2"/>
  <c r="O41" i="2"/>
  <c r="O61" i="2"/>
  <c r="O51" i="2"/>
  <c r="O134" i="2"/>
  <c r="O72" i="2"/>
  <c r="O123" i="2"/>
  <c r="O78" i="2"/>
  <c r="O79" i="2"/>
  <c r="O172" i="2"/>
  <c r="O249" i="2"/>
  <c r="O105" i="2"/>
  <c r="O39" i="2"/>
  <c r="O197" i="2"/>
  <c r="O261" i="2"/>
  <c r="O47" i="2"/>
  <c r="O185" i="2"/>
  <c r="O151" i="2"/>
  <c r="O184" i="2"/>
  <c r="O209" i="2"/>
  <c r="O240" i="2"/>
  <c r="O128" i="2"/>
  <c r="O32" i="2"/>
  <c r="O146" i="2"/>
  <c r="O145" i="2"/>
  <c r="O228" i="2"/>
  <c r="O219" i="2"/>
  <c r="O224" i="2"/>
  <c r="O257" i="2"/>
  <c r="O55" i="2"/>
  <c r="O163" i="2"/>
  <c r="O56" i="2"/>
  <c r="O92" i="2"/>
  <c r="O60" i="2"/>
  <c r="O245" i="2"/>
  <c r="O98" i="2"/>
  <c r="O236" i="2"/>
  <c r="O246" i="2"/>
  <c r="O258" i="2"/>
  <c r="O152" i="2"/>
  <c r="O31" i="2"/>
  <c r="O95" i="2"/>
  <c r="O188" i="2"/>
  <c r="O213" i="2"/>
  <c r="O74" i="2"/>
  <c r="O93" i="2"/>
  <c r="O166" i="2"/>
  <c r="O53" i="2"/>
  <c r="O28" i="2"/>
  <c r="O260" i="2"/>
  <c r="O187" i="2"/>
  <c r="O118" i="2"/>
  <c r="O116" i="2"/>
  <c r="O35" i="2"/>
  <c r="O222" i="2"/>
  <c r="O150" i="2"/>
  <c r="O40" i="2"/>
  <c r="O130" i="2"/>
  <c r="O154" i="2"/>
  <c r="O199" i="2"/>
  <c r="O140" i="2"/>
  <c r="O107" i="2"/>
  <c r="O161" i="2"/>
  <c r="O54" i="2"/>
  <c r="O226" i="2"/>
  <c r="O262" i="2"/>
  <c r="O212" i="2"/>
  <c r="O176" i="2"/>
  <c r="O114" i="2"/>
  <c r="O75" i="2"/>
  <c r="O225" i="2"/>
  <c r="O200" i="2"/>
  <c r="O85" i="2"/>
  <c r="O73" i="2"/>
  <c r="O223" i="2"/>
  <c r="O237" i="2"/>
  <c r="O117" i="2"/>
  <c r="O186" i="2"/>
  <c r="O99" i="2"/>
  <c r="O86" i="2"/>
  <c r="O235" i="2"/>
  <c r="O45" i="2"/>
  <c r="O44" i="2"/>
  <c r="O160" i="2"/>
  <c r="O142" i="2"/>
  <c r="O138" i="2"/>
  <c r="O126" i="2"/>
  <c r="O100" i="2"/>
  <c r="O247" i="2"/>
  <c r="O179" i="2"/>
  <c r="O115" i="2"/>
  <c r="O216" i="2"/>
  <c r="O68" i="2"/>
  <c r="O239" i="2"/>
  <c r="O210" i="2"/>
  <c r="O162" i="2"/>
  <c r="O259" i="2"/>
  <c r="O43" i="2"/>
  <c r="O122" i="2"/>
  <c r="O265" i="2"/>
  <c r="O234" i="2"/>
  <c r="O221" i="2"/>
  <c r="O178" i="2"/>
  <c r="O174" i="2"/>
  <c r="O127" i="2"/>
  <c r="O84" i="2"/>
  <c r="O254" i="2"/>
  <c r="O211" i="2"/>
  <c r="O198" i="2"/>
  <c r="O139" i="2"/>
  <c r="O30" i="2"/>
  <c r="O27" i="2"/>
  <c r="K8" i="3"/>
  <c r="F9" i="3"/>
  <c r="E33" i="3"/>
  <c r="E34" i="3"/>
  <c r="K9" i="3" l="1"/>
  <c r="F10" i="3"/>
  <c r="K10" i="3" l="1"/>
  <c r="F11" i="3"/>
  <c r="K11" i="3" l="1"/>
  <c r="F12" i="3"/>
  <c r="K12" i="3" l="1"/>
  <c r="F13" i="3"/>
  <c r="K13" i="3" l="1"/>
  <c r="F14" i="3"/>
  <c r="K14" i="3" l="1"/>
  <c r="F15" i="3"/>
  <c r="K15" i="3" l="1"/>
  <c r="F16" i="3"/>
  <c r="K16" i="3" l="1"/>
  <c r="F17" i="3"/>
  <c r="K17" i="3" l="1"/>
  <c r="F18" i="3"/>
  <c r="K18" i="3" l="1"/>
  <c r="F19" i="3"/>
  <c r="K19" i="3" l="1"/>
  <c r="F20" i="3"/>
  <c r="K20" i="3" l="1"/>
  <c r="F21" i="3"/>
  <c r="K21" i="3" l="1"/>
  <c r="F22" i="3"/>
  <c r="K22" i="3" l="1"/>
  <c r="F23" i="3"/>
  <c r="K23" i="3" l="1"/>
  <c r="F24" i="3"/>
  <c r="K24" i="3" l="1"/>
  <c r="F25" i="3"/>
  <c r="K25" i="3" l="1"/>
  <c r="F26" i="3"/>
  <c r="K26" i="3" l="1"/>
  <c r="F27" i="3"/>
  <c r="K27" i="3" l="1"/>
  <c r="F28" i="3"/>
  <c r="K28" i="3" l="1"/>
  <c r="F29" i="3"/>
  <c r="K29" i="3" l="1"/>
  <c r="F30" i="3"/>
  <c r="K30" i="3" l="1"/>
  <c r="F31" i="3"/>
  <c r="K31" i="3" l="1"/>
  <c r="F32" i="3"/>
  <c r="K32" i="3" l="1"/>
  <c r="F33" i="3"/>
  <c r="K33" i="3" l="1"/>
  <c r="F34" i="3"/>
  <c r="K34" i="3"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<sst xmlns="http://schemas.openxmlformats.org/spreadsheetml/2006/main" count="2889" uniqueCount="1084">
  <si>
    <t>start</t>
  </si>
  <si>
    <t>groundVehicles</t>
  </si>
  <si>
    <t>deprecated</t>
  </si>
  <si>
    <t>otherParts</t>
  </si>
  <si>
    <t>basicRocketry</t>
  </si>
  <si>
    <t>basicCryoRocketry</t>
  </si>
  <si>
    <t>soundingRockets</t>
  </si>
  <si>
    <t>earlyFlight</t>
  </si>
  <si>
    <t>engineering101</t>
  </si>
  <si>
    <t>basicFlightControl</t>
  </si>
  <si>
    <t>tinyBoosters</t>
  </si>
  <si>
    <t>generalCryoRocketry</t>
  </si>
  <si>
    <t>generalRocketry</t>
  </si>
  <si>
    <t>earlyFuelSystems</t>
  </si>
  <si>
    <t>basicConstruction</t>
  </si>
  <si>
    <t>stability</t>
  </si>
  <si>
    <t>survivability</t>
  </si>
  <si>
    <t>science201</t>
  </si>
  <si>
    <t>serviceModules</t>
  </si>
  <si>
    <t>flightControl</t>
  </si>
  <si>
    <t>smallBoosters</t>
  </si>
  <si>
    <t>advancedCryoRocketry</t>
  </si>
  <si>
    <t>advRocketry</t>
  </si>
  <si>
    <t>basicFuelSystems</t>
  </si>
  <si>
    <t>fuelLines</t>
  </si>
  <si>
    <t>decoupling</t>
  </si>
  <si>
    <t>generalConstruction</t>
  </si>
  <si>
    <t>proceduralWings</t>
  </si>
  <si>
    <t>aviation</t>
  </si>
  <si>
    <t>enhancedSurvivability</t>
  </si>
  <si>
    <t>basicReentryModule</t>
  </si>
  <si>
    <t>basicScience</t>
  </si>
  <si>
    <t>batteryTech</t>
  </si>
  <si>
    <t>advFlightControl</t>
  </si>
  <si>
    <t>propulsionSystems</t>
  </si>
  <si>
    <t>mediumBoosters</t>
  </si>
  <si>
    <t>heavyCryoRocketry</t>
  </si>
  <si>
    <t>heavyRocketry</t>
  </si>
  <si>
    <t>fuelSystems</t>
  </si>
  <si>
    <t>flexibleFuelSolutions</t>
  </si>
  <si>
    <t>docking</t>
  </si>
  <si>
    <t>advConstruction</t>
  </si>
  <si>
    <t>earlyActuators</t>
  </si>
  <si>
    <t>streamlinedFlight</t>
  </si>
  <si>
    <t>aerodynamicSystems</t>
  </si>
  <si>
    <t>landing</t>
  </si>
  <si>
    <t>subsonicFlight</t>
  </si>
  <si>
    <t>simpleCommandModules</t>
  </si>
  <si>
    <t>simpleCommandModulesExtensions</t>
  </si>
  <si>
    <t>reentryModule</t>
  </si>
  <si>
    <t>spaceExploration</t>
  </si>
  <si>
    <t>appliedScience</t>
  </si>
  <si>
    <t>earlyProbes</t>
  </si>
  <si>
    <t>miniaturization</t>
  </si>
  <si>
    <t>electrics</t>
  </si>
  <si>
    <t>basicProbes</t>
  </si>
  <si>
    <t>recycling</t>
  </si>
  <si>
    <t>storageTech</t>
  </si>
  <si>
    <t>specializedControl</t>
  </si>
  <si>
    <t>precisionPropulsion</t>
  </si>
  <si>
    <t>largeBoosters</t>
  </si>
  <si>
    <t>heavierCryoRocketry</t>
  </si>
  <si>
    <t>heavierRocketry</t>
  </si>
  <si>
    <t>advFuelSystems</t>
  </si>
  <si>
    <t>advancedFlexibleFuelSystems</t>
  </si>
  <si>
    <t>advancedDecoupling</t>
  </si>
  <si>
    <t>specializedConstruction</t>
  </si>
  <si>
    <t>actuators</t>
  </si>
  <si>
    <t>supersonicFlight</t>
  </si>
  <si>
    <t>advAerodynamics</t>
  </si>
  <si>
    <t>efficientFlightSystems</t>
  </si>
  <si>
    <t>fieldScience</t>
  </si>
  <si>
    <t>commandModules</t>
  </si>
  <si>
    <t>commandModulesExtensions</t>
  </si>
  <si>
    <t>advancedReentryModule</t>
  </si>
  <si>
    <t>advExploration</t>
  </si>
  <si>
    <t>exactScience</t>
  </si>
  <si>
    <t>communicationSatellites</t>
  </si>
  <si>
    <t>precisionEngineering</t>
  </si>
  <si>
    <t>advElectrics</t>
  </si>
  <si>
    <t>hydroponics</t>
  </si>
  <si>
    <t>earlyLogistics</t>
  </si>
  <si>
    <t>nuclearPower</t>
  </si>
  <si>
    <t>nuclearPropulsion</t>
  </si>
  <si>
    <t>experimentalControl</t>
  </si>
  <si>
    <t>experimentalPropulsion</t>
  </si>
  <si>
    <t>largerBoosters</t>
  </si>
  <si>
    <t>evenHeavierCryoRocketry</t>
  </si>
  <si>
    <t>evenHeavierRocketry</t>
  </si>
  <si>
    <t>largeVolumeContainment</t>
  </si>
  <si>
    <t>enginePlates</t>
  </si>
  <si>
    <t>advMetalworks</t>
  </si>
  <si>
    <t>composites</t>
  </si>
  <si>
    <t>advActuators</t>
  </si>
  <si>
    <t>highAltitudeFlight</t>
  </si>
  <si>
    <t>heavyAerodynamics</t>
  </si>
  <si>
    <t>advancedFlightSystems</t>
  </si>
  <si>
    <t>advLanding</t>
  </si>
  <si>
    <t>heavyCommandModules</t>
  </si>
  <si>
    <t>heavyCommandModulesExtensions</t>
  </si>
  <si>
    <t>scienceTech</t>
  </si>
  <si>
    <t>highGainCommunications</t>
  </si>
  <si>
    <t>unmannedTech</t>
  </si>
  <si>
    <t>electronics</t>
  </si>
  <si>
    <t>largeElectrics</t>
  </si>
  <si>
    <t>intermediateHeatManagement</t>
  </si>
  <si>
    <t>heatManagementSystems</t>
  </si>
  <si>
    <t>earlyStations</t>
  </si>
  <si>
    <t>logistics</t>
  </si>
  <si>
    <t>nuclearFuelSystems</t>
  </si>
  <si>
    <t>largeNuclearPower</t>
  </si>
  <si>
    <t>improvedNuclearPropulsion</t>
  </si>
  <si>
    <t>nobleGasFuelSystems</t>
  </si>
  <si>
    <t>ionPropulsion</t>
  </si>
  <si>
    <t>tech</t>
  </si>
  <si>
    <t>tier</t>
  </si>
  <si>
    <t>row</t>
  </si>
  <si>
    <t>Row</t>
  </si>
  <si>
    <t>primitiveBoosters</t>
  </si>
  <si>
    <t>basicHypergolicRocketry</t>
  </si>
  <si>
    <t>generalHypergolicRocketry</t>
  </si>
  <si>
    <t>advancedHypergolicRocketry</t>
  </si>
  <si>
    <t>heavyHypergolicRocketry</t>
  </si>
  <si>
    <t>heavierHypergolicRocketry</t>
  </si>
  <si>
    <t>evenHeavierHypergolicRocketry</t>
  </si>
  <si>
    <t>firstFlight</t>
  </si>
  <si>
    <t>earlyConstruction</t>
  </si>
  <si>
    <t>nonCommericalFlight</t>
  </si>
  <si>
    <t>testPilots</t>
  </si>
  <si>
    <t>airLaunch</t>
  </si>
  <si>
    <t>basicLanding</t>
  </si>
  <si>
    <t>algebra</t>
  </si>
  <si>
    <t>exoticControl</t>
  </si>
  <si>
    <t>exoticPropulsion</t>
  </si>
  <si>
    <t>hugeBoosters</t>
  </si>
  <si>
    <t>veryHeavyCryoRocketry</t>
  </si>
  <si>
    <t>veryHeavyHypergolicRocketry</t>
  </si>
  <si>
    <t>veryHeavyRocketry</t>
  </si>
  <si>
    <t>highPerformanceFuelSystems</t>
  </si>
  <si>
    <t>advancedDocking</t>
  </si>
  <si>
    <t>nanolathing</t>
  </si>
  <si>
    <t>metaMaterials</t>
  </si>
  <si>
    <t>experimentalActuators</t>
  </si>
  <si>
    <t>hypersonicFlight</t>
  </si>
  <si>
    <t>experimentalAerodynamics</t>
  </si>
  <si>
    <t>specializedFlightSystems</t>
  </si>
  <si>
    <t>heavyLanding</t>
  </si>
  <si>
    <t>specializedCommandModules</t>
  </si>
  <si>
    <t>advScienceTech</t>
  </si>
  <si>
    <t>specializedScienceTech</t>
  </si>
  <si>
    <t>groundScience</t>
  </si>
  <si>
    <t>signalProcessing</t>
  </si>
  <si>
    <t>advUnmanned</t>
  </si>
  <si>
    <t>automation</t>
  </si>
  <si>
    <t>lowGainCommunications</t>
  </si>
  <si>
    <t>advHeatManagement</t>
  </si>
  <si>
    <t>specializedElectrics</t>
  </si>
  <si>
    <t>advSolarTech</t>
  </si>
  <si>
    <t>shortTermHabitation</t>
  </si>
  <si>
    <t>isru</t>
  </si>
  <si>
    <t>advNuclearPower</t>
  </si>
  <si>
    <t>advNuclearPropulsion</t>
  </si>
  <si>
    <t>advIonPropulsion</t>
  </si>
  <si>
    <t>aBitMoreExoticPropulsion</t>
  </si>
  <si>
    <t>gargantuanBoosters</t>
  </si>
  <si>
    <t>experimentalCryoRocketry</t>
  </si>
  <si>
    <t>experimentalHypergolicRocketry</t>
  </si>
  <si>
    <t>experimentalRocketry</t>
  </si>
  <si>
    <t>specializedFuelStorage</t>
  </si>
  <si>
    <t>advancedEnginePlates</t>
  </si>
  <si>
    <t>experimentalFlightSystems</t>
  </si>
  <si>
    <t>exoticAlloys</t>
  </si>
  <si>
    <t>orbitalAssembly</t>
  </si>
  <si>
    <t>offworldManufacturing</t>
  </si>
  <si>
    <t>aerospaceTech</t>
  </si>
  <si>
    <t>aerospaceComposites</t>
  </si>
  <si>
    <t>advancedMotors</t>
  </si>
  <si>
    <t>specializedLanders</t>
  </si>
  <si>
    <t>specializedCommandCenters</t>
  </si>
  <si>
    <t>heavyLanders</t>
  </si>
  <si>
    <t>heavyCommandCenters</t>
  </si>
  <si>
    <t>experimentalScience</t>
  </si>
  <si>
    <t>longTermScienceTech</t>
  </si>
  <si>
    <t>scientificOutposts</t>
  </si>
  <si>
    <t>digitalSignalProcessing</t>
  </si>
  <si>
    <t>experimentalHeatManagement</t>
  </si>
  <si>
    <t>mechatronics</t>
  </si>
  <si>
    <t>largeUnmanned</t>
  </si>
  <si>
    <t>artificialIntelligence</t>
  </si>
  <si>
    <t>experimentalElectrics</t>
  </si>
  <si>
    <t>highTechElectricalSystems</t>
  </si>
  <si>
    <t>highPowerElectricalSystems</t>
  </si>
  <si>
    <t>experimentalElectricalSystems</t>
  </si>
  <si>
    <t>exoticElectricalSystems</t>
  </si>
  <si>
    <t>advPVMaterials</t>
  </si>
  <si>
    <t>cuttingEdgeSolarTech</t>
  </si>
  <si>
    <t>exoticSolarTech</t>
  </si>
  <si>
    <t>microwavePowerTransmission</t>
  </si>
  <si>
    <t>beamedPowerPropulsion</t>
  </si>
  <si>
    <t>advLogistics</t>
  </si>
  <si>
    <t>longTermHabitation</t>
  </si>
  <si>
    <t>colonization</t>
  </si>
  <si>
    <t>advColonization</t>
  </si>
  <si>
    <t>fusionPower</t>
  </si>
  <si>
    <t>expNuclearPower</t>
  </si>
  <si>
    <t>expNuclearPropulsion</t>
  </si>
  <si>
    <t>fusionRockets</t>
  </si>
  <si>
    <t>lithiumFuelSystems</t>
  </si>
  <si>
    <t>plasmaPropulsion</t>
  </si>
  <si>
    <t>advGriddedThrusters</t>
  </si>
  <si>
    <t>expAircraftEngines</t>
  </si>
  <si>
    <t>giganticCryoRocketry</t>
  </si>
  <si>
    <t>giganticHypergolicRocketry</t>
  </si>
  <si>
    <t>giganticRocketry</t>
  </si>
  <si>
    <t>exoticFuelStorage</t>
  </si>
  <si>
    <t>automatedDecouplingSystems</t>
  </si>
  <si>
    <t>aerographite</t>
  </si>
  <si>
    <t>hugeFlexibleFuelSystems</t>
  </si>
  <si>
    <t>largeFlexibleFuelSystems</t>
  </si>
  <si>
    <t>experimentalAerospaceTech</t>
  </si>
  <si>
    <t>orbitalMegastructures</t>
  </si>
  <si>
    <t>highPerformanceFlexibleFuelSystems</t>
  </si>
  <si>
    <t>primitiveFuelSystems</t>
  </si>
  <si>
    <t>advAerospaceEngineering</t>
  </si>
  <si>
    <t>metascience</t>
  </si>
  <si>
    <t>xBandCommunications</t>
  </si>
  <si>
    <t>specializedRadiators</t>
  </si>
  <si>
    <t>advancedStations</t>
  </si>
  <si>
    <t>advOffworldMining</t>
  </si>
  <si>
    <t>exoticNuclearPower</t>
  </si>
  <si>
    <t>exoticNuclearPropulsion</t>
  </si>
  <si>
    <t>advFusionReactions</t>
  </si>
  <si>
    <t>advEMSystems</t>
  </si>
  <si>
    <t>expGriddedThrusters</t>
  </si>
  <si>
    <t>hybridAircraftEngines</t>
  </si>
  <si>
    <t>colossalCryoRocketry</t>
  </si>
  <si>
    <t>colossalHypergolicRocketry</t>
  </si>
  <si>
    <t>colossalRocketry</t>
  </si>
  <si>
    <t>extremeFuelStorage</t>
  </si>
  <si>
    <t>bioActivatedAerographite</t>
  </si>
  <si>
    <t>highEnergyScience</t>
  </si>
  <si>
    <t>appliedHighEnergyPhysics</t>
  </si>
  <si>
    <t>ultraHighEnergyPhysics</t>
  </si>
  <si>
    <t>deepSpaceOpticalCommunications</t>
  </si>
  <si>
    <t>omegaSolarTech</t>
  </si>
  <si>
    <t>resourceExploitation</t>
  </si>
  <si>
    <t>antimatterPower</t>
  </si>
  <si>
    <t>exoticReactions</t>
  </si>
  <si>
    <t>highPowerExoticNuclearPropulsion</t>
  </si>
  <si>
    <t>specializedPlasmaGeneration</t>
  </si>
  <si>
    <t>exoticGriddedThrusters</t>
  </si>
  <si>
    <t>quantumCommunications</t>
  </si>
  <si>
    <t>experimentalBeamedPowerPropulsion</t>
  </si>
  <si>
    <t>exoticBeamedPowerPropulsion</t>
  </si>
  <si>
    <t>exoticRadiators</t>
  </si>
  <si>
    <t>unifiedFieldTheory</t>
  </si>
  <si>
    <t>quantumReactions</t>
  </si>
  <si>
    <t>exoticPlasmaPropulsion</t>
  </si>
  <si>
    <t>quantumSolarTech</t>
  </si>
  <si>
    <t>Reworking  existing node</t>
  </si>
  <si>
    <t>Node added by Mod</t>
  </si>
  <si>
    <t>generalLaunchPad</t>
  </si>
  <si>
    <t>launchPlates</t>
  </si>
  <si>
    <t>launchStands</t>
  </si>
  <si>
    <t>soyuzLaunchBase</t>
  </si>
  <si>
    <t>saturnLaunchPad</t>
  </si>
  <si>
    <t>shuttleLaunchPad</t>
  </si>
  <si>
    <t>basicLaunchStands</t>
  </si>
  <si>
    <t>Tier</t>
  </si>
  <si>
    <t>Nodes</t>
  </si>
  <si>
    <t>Premium</t>
  </si>
  <si>
    <t>primitiveFlightControl</t>
  </si>
  <si>
    <t>Base Cost</t>
  </si>
  <si>
    <t>Tier Cost</t>
  </si>
  <si>
    <t>Running Cost</t>
  </si>
  <si>
    <t>id</t>
  </si>
  <si>
    <t>title</t>
  </si>
  <si>
    <t>description</t>
  </si>
  <si>
    <t>Parent 1</t>
  </si>
  <si>
    <t>Parent 2</t>
  </si>
  <si>
    <t>Parent Search:</t>
  </si>
  <si>
    <t>Search List</t>
  </si>
  <si>
    <t>id_0</t>
  </si>
  <si>
    <t>id_1</t>
  </si>
  <si>
    <t>lineFrom_0</t>
  </si>
  <si>
    <t>lineTo_0</t>
  </si>
  <si>
    <t>lineFrom_1</t>
  </si>
  <si>
    <t>lineTo_1</t>
  </si>
  <si>
    <t>LEFT</t>
  </si>
  <si>
    <t>RIGHT</t>
  </si>
  <si>
    <t>TOP</t>
  </si>
  <si>
    <t>BOTTOM</t>
  </si>
  <si>
    <t>Direction</t>
  </si>
  <si>
    <t>Deprecated</t>
  </si>
  <si>
    <t>These are parts that don't quite fit in.</t>
  </si>
  <si>
    <t>General Launch Bases</t>
  </si>
  <si>
    <t>Launch Plates</t>
  </si>
  <si>
    <t>Launch Stands</t>
  </si>
  <si>
    <t>Other Parts</t>
  </si>
  <si>
    <t>Ground Vehicles</t>
  </si>
  <si>
    <t>Sounding Rockets</t>
  </si>
  <si>
    <t>Early Construction</t>
  </si>
  <si>
    <t>First Flight</t>
  </si>
  <si>
    <t>Test Pilots</t>
  </si>
  <si>
    <t>Early Flight</t>
  </si>
  <si>
    <t>Saturn Launch Pad</t>
  </si>
  <si>
    <t>Soyuz Launch Base</t>
  </si>
  <si>
    <t>Shuttle Launch Pad</t>
  </si>
  <si>
    <t>Modular Launch Pads Launch Stand parts.</t>
  </si>
  <si>
    <t>Modular Launch Pads Launch Plate parts.</t>
  </si>
  <si>
    <t>Modular Launch Pads General Launch Base parts.</t>
  </si>
  <si>
    <t>Modular Launch Pads Soyuz Launch Base parts.</t>
  </si>
  <si>
    <t>Modular Launch Pads Saturn Mobile Launcher parts.</t>
  </si>
  <si>
    <t>Modular Launch Pads Space Shuttle launcher parts.</t>
  </si>
  <si>
    <t>RDicon_rocketry-general</t>
  </si>
  <si>
    <t>RDicon_rocketry-heavy</t>
  </si>
  <si>
    <t>RDicon_rocketry-veryHeavy</t>
  </si>
  <si>
    <t>ModularLaunchPads</t>
  </si>
  <si>
    <t>Code</t>
  </si>
  <si>
    <t>KiwiTechTree</t>
  </si>
  <si>
    <t>ModularLaunchPads,KiwiTechTree</t>
  </si>
  <si>
    <t>icon</t>
  </si>
  <si>
    <t>#autoLOC_501020 //#autoLOC_501020 = Start</t>
  </si>
  <si>
    <t>#autoLOC_501021 //#autoLOC_501021 = The technology we started out with.</t>
  </si>
  <si>
    <t>mod</t>
  </si>
  <si>
    <t>Squad</t>
  </si>
  <si>
    <t>x</t>
  </si>
  <si>
    <t>y</t>
  </si>
  <si>
    <t>Basic Launch Stands</t>
  </si>
  <si>
    <t>Algebra</t>
  </si>
  <si>
    <t>Basic Hypergolic Rocketry</t>
  </si>
  <si>
    <t>Primitive Flight Control</t>
  </si>
  <si>
    <t>Primitive Fuel Systems</t>
  </si>
  <si>
    <t>General Hypergolic Rocketry</t>
  </si>
  <si>
    <t>Basic Flight Control</t>
  </si>
  <si>
    <t>Early Fuel Systems</t>
  </si>
  <si>
    <t>Basic Fuel Systems</t>
  </si>
  <si>
    <t>Heavy Hypergolic Rocketry</t>
  </si>
  <si>
    <t>Modula Launch Stands for early rockets</t>
  </si>
  <si>
    <t>A place for everything and everything in it's place.</t>
  </si>
  <si>
    <t>Every kerbin dreams of flying in a rocket, but these are the vehicles for those who are deemed too likely to crash the rocket into the administration building.</t>
  </si>
  <si>
    <t>Grounded,KiwiTechTree</t>
  </si>
  <si>
    <t>We have some high quality duct tape holding these parts together!</t>
  </si>
  <si>
    <t>The first flight (after several large explosions)</t>
  </si>
  <si>
    <t>Kiwi Tech Tree</t>
  </si>
  <si>
    <t>Community Tech Tree</t>
  </si>
  <si>
    <t>Early Actuators</t>
  </si>
  <si>
    <t>Heavier Hypergolic Rocketry</t>
  </si>
  <si>
    <t>Even Heavier Hypergolic Rocketry</t>
  </si>
  <si>
    <t>Even Heavier Rocketry</t>
  </si>
  <si>
    <t>Very Heavy Hypergolic Rocketry</t>
  </si>
  <si>
    <t>Experimental Hypergolic Rocketry</t>
  </si>
  <si>
    <t>Gigantic Hypergolic Rocketry</t>
  </si>
  <si>
    <t>Aerographite</t>
  </si>
  <si>
    <t>Colossal Hypergolic Rocketry</t>
  </si>
  <si>
    <t>High Power Exotic Nuclear Propulsion</t>
  </si>
  <si>
    <t>Experimental Beamed Power Propulsion</t>
  </si>
  <si>
    <t>Exotic Beamed Power Propulsion</t>
  </si>
  <si>
    <t>I think it's gonna be a long, long time til touch down brings me round again to find I'm not the Kerbal they think I am at home.</t>
  </si>
  <si>
    <t>These thrusters have a chance to keep your rocket under control, in the right circumstances.</t>
  </si>
  <si>
    <t>KAL, open the pod bay doors.</t>
  </si>
  <si>
    <t>Kerbals are advised to not EVA too close to these engines within several thousand years after firing.</t>
  </si>
  <si>
    <t>Since you are here, did you know that Jebediah and Valentina now have an exclusive podcast on Krakenify?  The first 50 kerbals to use the code JebVal10 will get 10 percent off an annual subscription!</t>
  </si>
  <si>
    <t>A still more glorious dawn awaits, not a sunrise, but a galaxy rise! A morning filled with 400 billion suns!</t>
  </si>
  <si>
    <t>This has the power to revolutionize the industry.  Just think of the possibilities if it can also be bio-activated!</t>
  </si>
  <si>
    <t>Exotic Electrostatic Thrusters</t>
  </si>
  <si>
    <t>We don't need no education to create thrusters this awesome.</t>
  </si>
  <si>
    <t>Basic Cryogenic Rocketry</t>
  </si>
  <si>
    <t>General Cryogenic Rocketry</t>
  </si>
  <si>
    <t>Advanced Cryogenic Rocketry</t>
  </si>
  <si>
    <t>Heavy Cryogenic Rocketry</t>
  </si>
  <si>
    <t>We learned that you cannot just use Liquid Hydrogen or Methane instead of Liquid Fuel for the same rocket design.</t>
  </si>
  <si>
    <t>Those bigger rockets now have ice powers.</t>
  </si>
  <si>
    <t>Our Cryo Rockets are advanced, or something.</t>
  </si>
  <si>
    <t>Heavier Cryogenic Rocketry</t>
  </si>
  <si>
    <t>Experimental Cryogenic Rocketry</t>
  </si>
  <si>
    <t>Gigantic Cryogenic Rocketry</t>
  </si>
  <si>
    <t>Colossal Cryogenic Rocketry</t>
  </si>
  <si>
    <t>Sometimes we just need a lot of oomph to get us going where we want to go.</t>
  </si>
  <si>
    <t>Did you know that Ice XVI is the least dense crstalline form of water, topologically equivalent to the empty structure of sII clathrate hydrates?</t>
  </si>
  <si>
    <t>These rockets are great at blasting us away from our problems.</t>
  </si>
  <si>
    <t>Even Heavier Cryogenic Rocketry</t>
  </si>
  <si>
    <t>It is big, but we didn't know of a proper descriptor between Very Heavy and Gigantic.</t>
  </si>
  <si>
    <t>These rockets are pretty big and they use some pretty chill fuel.</t>
  </si>
  <si>
    <t>Ice Ice Baby.</t>
  </si>
  <si>
    <t>Very Heavy Cryogenic Rocketry</t>
  </si>
  <si>
    <t>Just read the description in the box below and add: using cryogenic fuel.</t>
  </si>
  <si>
    <t>anyToUnlock</t>
  </si>
  <si>
    <t>Setup</t>
  </si>
  <si>
    <t>True</t>
  </si>
  <si>
    <t>False</t>
  </si>
  <si>
    <t>#autoLOC_501022 //#autoLOC_501022 = Basic Rocketry</t>
  </si>
  <si>
    <t>#autoLOC_501023 //#autoLOC_501023 = How hard can Rocket Science be anyway?</t>
  </si>
  <si>
    <t>RDicon_rocketry-basic</t>
  </si>
  <si>
    <t>See that can lying over there?  Let's fill it up with that explosive liquid and try setting it on fire!</t>
  </si>
  <si>
    <t>We need someone to be the first to jump off the bridge before we all follow.</t>
  </si>
  <si>
    <t>Kerbals have been flying since the discovery of Solid Fuel.</t>
  </si>
  <si>
    <t>#autoLOC_501024 //#autoLOC_501024 = Engineering 101</t>
  </si>
  <si>
    <t>#autoLOC_501025 //#autoLOC_501025 = How hard can Aerospace Engineering be anyway?</t>
  </si>
  <si>
    <t>The more you try to control something, the more it controls you.</t>
  </si>
  <si>
    <t>Primitive Solid Rocket Boosters</t>
  </si>
  <si>
    <t>Tiny Solid Rocket Boosters</t>
  </si>
  <si>
    <t>Small Solid Rocket Boosters</t>
  </si>
  <si>
    <t>Medium Solid Rocket Boosters</t>
  </si>
  <si>
    <t>Large Solid Rocket Boosters</t>
  </si>
  <si>
    <t>Larger Solid Rocket Boosters</t>
  </si>
  <si>
    <t>Huge Solid Rocket Boosters</t>
  </si>
  <si>
    <t>Gargantuan Solid Rocket Boosters</t>
  </si>
  <si>
    <t>What is this?  A booster for ants?! How can we be expected to give kerbals a chance to get into space if they can't even fit inside the tank?</t>
  </si>
  <si>
    <t xml:space="preserve">We solved the problem! Kerbals could, theoretically, fit inside the solid tanks of these boosters. </t>
  </si>
  <si>
    <t>At some point, we want to get into orbit using only solid rockets to challenge our doubters and naysayers.</t>
  </si>
  <si>
    <t>Bigger is better.</t>
  </si>
  <si>
    <t>If bigger is better, biggerer is betterer.</t>
  </si>
  <si>
    <t>It is pronounced: hue-guh.</t>
  </si>
  <si>
    <t>Many kerbals died to bring us solid rockets this hueguh.</t>
  </si>
  <si>
    <t>#autoLOC_501030 //#autoLOC_501030 = General Rocketry</t>
  </si>
  <si>
    <t>#autoLOC_501031 //#autoLOC_501031 = More engines, more fuel, more ambitious ideas.</t>
  </si>
  <si>
    <t>#autoLOC_501038 //#autoLOC_501038 = Advanced Rocketry</t>
  </si>
  <si>
    <t>#autoLOC_501039 //#autoLOC_501039 = A new step ahead in rocket technology.</t>
  </si>
  <si>
    <t>#autoLOC_501054 //#autoLOC_501054 = Heavy Rocketry</t>
  </si>
  <si>
    <t>#autoLOC_501055 //#autoLOC_501055 = The next logical step for rocketry technology is to just go bigger.</t>
  </si>
  <si>
    <t>#autoLOC_501066 //#autoLOC_501066 = Heavier Rocketry</t>
  </si>
  <si>
    <t>#autoLOC_501067 //#autoLOC_501067 = There may be an upper limit to how large a rocket can be built, but we're not there yet.</t>
  </si>
  <si>
    <t>Designing rockets this big and awesome requires using squiggle wiggle pens.</t>
  </si>
  <si>
    <t>#autoLOC_501122 //#autoLOC_501122 = Very Heavy Rocketry</t>
  </si>
  <si>
    <t>#autoLOC_501123 //#autoLOC_501123 = While ever-larger rockets may not be the answer every time, for all other times, we've developed these.</t>
  </si>
  <si>
    <t>#LOC_CTT_experimentalRocketry_title</t>
  </si>
  <si>
    <t>#LOC_CTT_experimentalRocketry_description</t>
  </si>
  <si>
    <t>CommunityTechTree</t>
  </si>
  <si>
    <t>#LOC_CTT_giganticRocketry_title</t>
  </si>
  <si>
    <t>#LOC_CTT_giganticRocketry_description</t>
  </si>
  <si>
    <t>#LOC_CTT_colossalRocketry_title</t>
  </si>
  <si>
    <t>#LOC_CTT_colossalRocketry_description</t>
  </si>
  <si>
    <t xml:space="preserve">We built some containers to hold that oily, black stuff we found in the local tar pits. </t>
  </si>
  <si>
    <t xml:space="preserve">We now have a basic understanding of how fuel should flow through a rocket. </t>
  </si>
  <si>
    <t>#autoLOC_501056 //#autoLOC_501056 = Fuel Systems</t>
  </si>
  <si>
    <t>#autoLOC_501057 //#autoLOC_501057 = Advancements towards a better understanding of how fuel flows through a</t>
  </si>
  <si>
    <t>RDicon_fuelSystems</t>
  </si>
  <si>
    <t>RDicon_emgineering101</t>
  </si>
  <si>
    <t>RDicon_rocketry-advanced</t>
  </si>
  <si>
    <t>RDicon_rocketry-heavier</t>
  </si>
  <si>
    <t>RDicon_rocketry-experimental</t>
  </si>
  <si>
    <t>CommunityTechTree/UI/ctt_icon_giganticRocketry</t>
  </si>
  <si>
    <t>CommunityTechTree/UI/ctt_icon_colossalRocketry</t>
  </si>
  <si>
    <t>#autoLOC_501078 //#autoLOC_501078 = Adv. Fuel Systems</t>
  </si>
  <si>
    <t>#autoLOC_501079 //#autoLOC_501079 = Advanced Advancements towards a better understanding of how fuel flows through a rocket.</t>
  </si>
  <si>
    <t>RDicon_fuelSystems-advanced</t>
  </si>
  <si>
    <t>#autoLOC_501102 //#autoLOC_501102 = Large Volume Containment</t>
  </si>
  <si>
    <t>#autoLOC_501103 //#autoLOC_501103 = Maximize the payload capacity of your spacecraft by maximizing the size of your spacecraft.</t>
  </si>
  <si>
    <t>RDicon_largeVolumeContainment</t>
  </si>
  <si>
    <t>#autoLOC_501130 //#autoLOC_501130 = High-Performance Fuel Systems</t>
  </si>
  <si>
    <t>#autoLOC_501131 //#autoLOC_501131 = Massive engines require massive fuel storage solutions.</t>
  </si>
  <si>
    <t>RDicon_fuelSystems-highPerformance</t>
  </si>
  <si>
    <t>#LOC_CTT_specializedFuelStorage_title</t>
  </si>
  <si>
    <t>#LOC_CTT_specializedFuelStorage_description</t>
  </si>
  <si>
    <t>CommunityTechTree/UI/ctt_icon_specializedFuelStorage</t>
  </si>
  <si>
    <t>#LOC_CTT_exoticFuelStorage_title</t>
  </si>
  <si>
    <t>#LOC_CTT_exoticFuelStorage_description</t>
  </si>
  <si>
    <t>CommunityTechTree/UI/ctt_icon_exoticFuelStorage</t>
  </si>
  <si>
    <t>#LOC_CTT_extremeFuelStorage_title</t>
  </si>
  <si>
    <t>#LOC_CTT_extremeFuelStorage_description</t>
  </si>
  <si>
    <t>Basic Construction</t>
  </si>
  <si>
    <t>Some odds and ends we found lying around Margo's backyard.</t>
  </si>
  <si>
    <t>#autoLOC_501040 //#autoLOC_501040 = General Construction</t>
  </si>
  <si>
    <t>#autoLOC_501041 //#autoLOC_501041 = New equipment to help out in keeping things stable, especially useful when the size of the spacecraft defies the current bounds of sanity.</t>
  </si>
  <si>
    <t>RDicon_construction-general</t>
  </si>
  <si>
    <t>#autoLOC_501058 //#autoLOC_501058 = Advanced Construction</t>
  </si>
  <si>
    <t>#autoLOC_501059 //#autoLOC_501059 = New advances in construction make it possible to build larger than ever before.</t>
  </si>
  <si>
    <t>#autoLOC_501082 //#autoLOC_501082 = Specialized Construction</t>
  </si>
  <si>
    <t>#autoLOC_501083 //#autoLOC_501083 = Specialized construction techniques provide new ways of attaching things together, and detaching things on purpose.</t>
  </si>
  <si>
    <t>RDicon_automation</t>
  </si>
  <si>
    <t>RDicon_construction-advanced</t>
  </si>
  <si>
    <t>Non-Commercial Flights</t>
  </si>
  <si>
    <t>That was some of the best flying I've seen to date -- Right up to the part where you got killed.</t>
  </si>
  <si>
    <t>#autoLOC_501028 //#autoLOC_501028 = Stability</t>
  </si>
  <si>
    <t>#autoLOC_501029 //#autoLOC_501029 = Reaching for the stars starts with keeping our spacecraft pointed generally in the right direction.</t>
  </si>
  <si>
    <t>RDicon_stability</t>
  </si>
  <si>
    <t>#autoLOC_501026 //#autoLOC_501026 = Survivability</t>
  </si>
  <si>
    <t>#autoLOC_501027 //#autoLOC_501027 = The art and science of landing and walking away from it.</t>
  </si>
  <si>
    <t>Science 201</t>
  </si>
  <si>
    <t>People want us to try and know more about how all that "stuff" works besides just watching all of the pretty explosions.</t>
  </si>
  <si>
    <t>Service Modules</t>
  </si>
  <si>
    <t>Fuel Lines</t>
  </si>
  <si>
    <t>Air Launch</t>
  </si>
  <si>
    <t>Basic Landing</t>
  </si>
  <si>
    <t>Ground Science</t>
  </si>
  <si>
    <t>Basic Probes</t>
  </si>
  <si>
    <t>Battery Tech</t>
  </si>
  <si>
    <t>Procedural Wings</t>
  </si>
  <si>
    <t>Placing our science instruments, batteries and fuel cells inside may help them survive going into space.</t>
  </si>
  <si>
    <t>#autoLOC_501036 //#autoLOC_501036 = Flight Control</t>
  </si>
  <si>
    <t>#autoLOC_501037 //#autoLOC_501037 = Tumbling out of control may be fun, but our engineers insist there's more to rocket science than that.</t>
  </si>
  <si>
    <t>Advances have been made to connect fuel tanks together.</t>
  </si>
  <si>
    <t>solarTech</t>
  </si>
  <si>
    <t>avionics</t>
  </si>
  <si>
    <t>advancedAvionics</t>
  </si>
  <si>
    <t>landingFrames</t>
  </si>
  <si>
    <t>heavyDutyLandingFrames</t>
  </si>
  <si>
    <t>primitiveProbes</t>
  </si>
  <si>
    <t>antennaArrays</t>
  </si>
  <si>
    <t>parabolicAntennas</t>
  </si>
  <si>
    <t>fairings</t>
  </si>
  <si>
    <t>noseCones</t>
  </si>
  <si>
    <t>Decoupling</t>
  </si>
  <si>
    <t>The kerbals at the lab were inspired by their Matryoshka dolls.</t>
  </si>
  <si>
    <t>Fairings</t>
  </si>
  <si>
    <t>#autoLOC_501032 //#autoLOC_501032 = Aviation</t>
  </si>
  <si>
    <t>#autoLOC_501033 //#autoLOC_501033 = The art and science of keeping heavier-than-air objects aloft for extended periods of time.</t>
  </si>
  <si>
    <t>RDicon_aerospaceTech</t>
  </si>
  <si>
    <t>#LOC_CTT_enhancedSurvivability_title</t>
  </si>
  <si>
    <t>#LOC_CTT_enhancedSurvivability_description</t>
  </si>
  <si>
    <t>#autoLOC_501034 //#autoLOC_501034 = Basic Science</t>
  </si>
  <si>
    <t>#autoLOC_501035 //#autoLOC_501035 = We are going to ask all the big questions of the Universe... eventually. For now, we're starting with these.</t>
  </si>
  <si>
    <t>RDicon_scienceTech</t>
  </si>
  <si>
    <t>Primitive Probes</t>
  </si>
  <si>
    <t>Solar Tech</t>
  </si>
  <si>
    <t>Avionics</t>
  </si>
  <si>
    <t>Advanced Avionics</t>
  </si>
  <si>
    <t>Landing Frames</t>
  </si>
  <si>
    <t>Heavy-Duty Landing Frames</t>
  </si>
  <si>
    <t>Antenna Arrays</t>
  </si>
  <si>
    <t>Parabolic Antennas</t>
  </si>
  <si>
    <t>Engine Adapters</t>
  </si>
  <si>
    <t>Nose Cones</t>
  </si>
  <si>
    <t>Batteries help us get a bit more bang for our buck.</t>
  </si>
  <si>
    <t>There comes a time in every kerbal's short, but exciting life in which they say, "The heck with using 25 pieces to assemble a wing, I am going to hammer out my own. It will be as good as those others."  They will be sadly missed.</t>
  </si>
  <si>
    <t>earlySolar</t>
  </si>
  <si>
    <t>Early Solar Panels</t>
  </si>
  <si>
    <t>B9_Aerospace_ProceduralWings,KiwiTechTree</t>
  </si>
  <si>
    <t>Sometimes we need someone older and bigger than us to lift us up a bit higher than we can reach on our own.</t>
  </si>
  <si>
    <t>Rumors have it that wheels improve the ability of some aircraft to land without unplanned disassembly upon returning to land.</t>
  </si>
  <si>
    <t>These experiments are one step above poking a stick at the ground.</t>
  </si>
  <si>
    <t xml:space="preserve">01000001 01101100 01101100 00100000 01111001 01101111 01110101 01110010 00100000 01100010 01100001 01110011 01100101 00100000 01100001 01110010 01100101 00100000 01100010 01100101 01101100 01101111 01101110 01100111 00100000 01110100 01101111 00100000 01110101 01110011 00100001 </t>
  </si>
  <si>
    <t>48 6f 77 20 6d 75 63 68 20 77 6f 6f 64 20 77 6f 75 6c 64 20 61 20 77 6f 6f 64 63 68 75 63 6b 20 63 68 75 63 6b 20 69 66 20 61 20 77 6f 6f 64 63 68 75 63 6b 20 63 6f 75 6c 64 20 63 68 75 63 6b 20 77 6f 6f 64 3f</t>
  </si>
  <si>
    <t>kqdzp sslzc caomw bcgqh idbwv iibkr ogzai djaak</t>
  </si>
  <si>
    <t>We'll leave a light on for you.</t>
  </si>
  <si>
    <t>After 18,067 flights, Kerbals are starting to feel a bit tired of flying everything themselves.</t>
  </si>
  <si>
    <t>Combining antennas so we can communicate farther!</t>
  </si>
  <si>
    <t>A lot of electronics and probes do not really like being exposed to the high temperatures present during a launch.  Use these to cover them up.</t>
  </si>
  <si>
    <t>They say these help the aerodynamic profile of aircraft and launchers.  That is just a rumor.  Who is they?</t>
  </si>
  <si>
    <t>adapters</t>
  </si>
  <si>
    <t>For cases where we want to stack thinner fuel tanks or probes on top of wider fuel tanks (and probes?)</t>
  </si>
  <si>
    <t>Jebediah, I choose you!</t>
  </si>
  <si>
    <t>Basic Re-Entry Module</t>
  </si>
  <si>
    <t>Re-Entry Module</t>
  </si>
  <si>
    <t>Twice the kerbals, twice the danger.</t>
  </si>
  <si>
    <t>Fifty percent more kerbals, much less fun.</t>
  </si>
  <si>
    <t>Advanced Re-Entry Module</t>
  </si>
  <si>
    <t>#autoLOC_501046 //#autoLOC_501046 = Advanced Flight Control</t>
  </si>
  <si>
    <t>#autoLOC_501047 //#autoLOC_501047 = The latest advancements in keeping the correct end of the ship pointing towards where you want it to go.</t>
  </si>
  <si>
    <t>RDicon_control-flight</t>
  </si>
  <si>
    <t>RDicon_control-flight-advanced</t>
  </si>
  <si>
    <t>#autoLOC_501072 //#autoLOC_501072 = Specialized Control</t>
  </si>
  <si>
    <t>#autoLOC_501073 //#autoLOC_501073 = A new state-of-the-art in control technology.</t>
  </si>
  <si>
    <t>RDicon_control-large</t>
  </si>
  <si>
    <t>Experimental Control</t>
  </si>
  <si>
    <t>It is unclear why these particular thrusters and SAS modules are experimental whereas the previous ones we tested were not deemed to be experimental. Stop asking questions.</t>
  </si>
  <si>
    <t>Exotic Control</t>
  </si>
  <si>
    <t>Turning the control dial up to 11.</t>
  </si>
  <si>
    <t>#autoLOC_501042 //#autoLOC_501042 = Propulsion Systems</t>
  </si>
  <si>
    <t>#autoLOC_501043 //#autoLOC_501043 = A positively different approach to existing trends in rocketry. These small, lightweight propulsion systems may not seem as exciting, but they might prove just as useful.</t>
  </si>
  <si>
    <t>RDicon_propulsionSystems</t>
  </si>
  <si>
    <t>Flexible Fuel Solutions</t>
  </si>
  <si>
    <t>Mmm, doughnuts.</t>
  </si>
  <si>
    <t>Docking</t>
  </si>
  <si>
    <t>The engineers have said they are pretty sure that the seal on the Clamp-O-Tron will hold.  If not, it will only cause a rapid unplanned disassembly.</t>
  </si>
  <si>
    <t>Streamlined Flight</t>
  </si>
  <si>
    <t>Applied Science</t>
  </si>
  <si>
    <t>Early Probes</t>
  </si>
  <si>
    <t>We are never getting off this rock in a flying saucer, or will we?</t>
  </si>
  <si>
    <t>#autoLOC_501050 //#autoLOC_501050 = Aerodynamics</t>
  </si>
  <si>
    <t>#autoLOC_501051 //#autoLOC_501051 = New breakthroughs from C7 Aerospace allow for new types of craft to be built. We're looking into hiring some of their engineers as well.</t>
  </si>
  <si>
    <t>RDicon_aerodynamicSystems</t>
  </si>
  <si>
    <t>#LOC_CTT_subsonicFlight_title</t>
  </si>
  <si>
    <t>#LOC_CTT_subsonicFlight_description</t>
  </si>
  <si>
    <t>CommunityTechTree/UI/ctt_icon_subsonicFlight</t>
  </si>
  <si>
    <t>#LOC_CTT_efficientFlightSystems_title</t>
  </si>
  <si>
    <t>#LOC_CTT_efficientFlightSystems_description</t>
  </si>
  <si>
    <t>CommunityTechTree/UI/ctt_icon_efficientFlight</t>
  </si>
  <si>
    <t>Advanced Flight Systems</t>
  </si>
  <si>
    <t>Who are these kerbals who would design craft using these?</t>
  </si>
  <si>
    <t>#LOC_CTT_specializedFlightSystems_title</t>
  </si>
  <si>
    <t>#LOC_CTT_specializedFlightSystems_description</t>
  </si>
  <si>
    <t>CommunityTechTree/UI/ctt_icon_specializedFlight</t>
  </si>
  <si>
    <t>Experimental Flight Systems</t>
  </si>
  <si>
    <t xml:space="preserve">Now this is flying in style. </t>
  </si>
  <si>
    <t>#autoLOC_501048 //#autoLOC_501048 = Landing</t>
  </si>
  <si>
    <t>#autoLOC_501049 //#autoLOC_501049 = Our Engineers are nothing if not optimistic.</t>
  </si>
  <si>
    <t>RDicon_landing</t>
  </si>
  <si>
    <t>#autoLOC_501044 //#autoLOC_501044 = Space Exploration</t>
  </si>
  <si>
    <t>#autoLOC_501045 //#autoLOC_501045 = To boldly go where no green man has gone before.</t>
  </si>
  <si>
    <t>RDicon_evaTech</t>
  </si>
  <si>
    <t>#LOC_CTT_simpleCommandModules_title</t>
  </si>
  <si>
    <t>#LOC_CTT_simpleCommandModules_description</t>
  </si>
  <si>
    <t>CommunityTechTree/UI/ctt_icon_simpleCommandModules</t>
  </si>
  <si>
    <t>-2</t>
  </si>
  <si>
    <t>-1.5</t>
  </si>
  <si>
    <t>-1</t>
  </si>
  <si>
    <t>-0.5</t>
  </si>
  <si>
    <t>0</t>
  </si>
  <si>
    <t>0.5</t>
  </si>
  <si>
    <t>1</t>
  </si>
  <si>
    <t>1.5</t>
  </si>
  <si>
    <t>2</t>
  </si>
  <si>
    <t>2.5</t>
  </si>
  <si>
    <t>3</t>
  </si>
  <si>
    <t>3.5</t>
  </si>
  <si>
    <t>4</t>
  </si>
  <si>
    <t>4.5</t>
  </si>
  <si>
    <t>5</t>
  </si>
  <si>
    <t>5.5</t>
  </si>
  <si>
    <t>6</t>
  </si>
  <si>
    <t>6.5</t>
  </si>
  <si>
    <t>7</t>
  </si>
  <si>
    <t>7.5</t>
  </si>
  <si>
    <t>8</t>
  </si>
  <si>
    <t>8.5</t>
  </si>
  <si>
    <t>9</t>
  </si>
  <si>
    <t>9.5</t>
  </si>
  <si>
    <t>10</t>
  </si>
  <si>
    <t>10.5</t>
  </si>
  <si>
    <t>11</t>
  </si>
  <si>
    <t>11.5</t>
  </si>
  <si>
    <t>12</t>
  </si>
  <si>
    <t>12.5</t>
  </si>
  <si>
    <t>13</t>
  </si>
  <si>
    <t>KiwiTechTree/Icons/ktt_icon_start</t>
  </si>
  <si>
    <t>We have asked our scientists to start applying what they know to practical devices with real Kerbin applications.</t>
  </si>
  <si>
    <t>#autoLOC_501060 //#autoLOC_501060 = Miniaturization</t>
  </si>
  <si>
    <t>#autoLOC_501061 //#autoLOC_501061 = These aren't your standard hobby miniature models. We've been assured they look good enough to actually fly.</t>
  </si>
  <si>
    <t>Today's lesson: On the axis of a circular paraboloid, there is a point called the focus, such that, if the paraboloid is a mirror, waves from a point source at the focus is reflected into a parallel beam, parallel to the axis of the paraboloid. Knowing this is only half the battle.  The other half, is learning how to point a mix of red and blue lasers at a parabolic reflector in such a way that they are subsequently reflected to a focal point.</t>
  </si>
  <si>
    <t>#autoLOC_501052 //#autoLOC_501052 = Electrics</t>
  </si>
  <si>
    <t>#autoLOC_501053 //#autoLOC_501053 = We did know about electricity before inventing space flight. The big breakthrough here was combining the two.</t>
  </si>
  <si>
    <t>#LOC_CTT_recycling_title</t>
  </si>
  <si>
    <t>#LOC_CTT_recycling_description</t>
  </si>
  <si>
    <t>CommunityTechTree/UI/ctt_icon_recycling</t>
  </si>
  <si>
    <t>#LOC_CTT_storageTech_title</t>
  </si>
  <si>
    <t>#LOC_CTT_storageTech_description</t>
  </si>
  <si>
    <t>CommunityTechTree/UI/ctt_icon_storageTech</t>
  </si>
  <si>
    <t>Simple Command Module Extensions</t>
  </si>
  <si>
    <t>We want to add a few more parts that fit nicely, but do not want to go full upgrade.</t>
  </si>
  <si>
    <t>Command Module Extensions</t>
  </si>
  <si>
    <t>These command modules aren't quite independent enough to go to space without parental guidance.</t>
  </si>
  <si>
    <t>Heavy Command Module Extensions</t>
  </si>
  <si>
    <t>I am sure you are not reading the descriptions by this point in the playthrough.</t>
  </si>
  <si>
    <t>#autoLOC_501064 //#autoLOC_501064 = Command Modules</t>
  </si>
  <si>
    <t>#autoLOC_501065 //#autoLOC_501065 = Flight control technology has evolved far enough that we feel we can honestly say pilots are in command now.</t>
  </si>
  <si>
    <t>RDicon_commandmodules</t>
  </si>
  <si>
    <t>#LOC_CTT_heavyCommandModules_title</t>
  </si>
  <si>
    <t>#LOC_CTT_heavyCommandModules_description</t>
  </si>
  <si>
    <t>CommunityTechTree/UI/ctt_icon_heavyCommandModules</t>
  </si>
  <si>
    <t>#LOC_CTT_specializedCommandModules_title</t>
  </si>
  <si>
    <t>#LOC_CTT_specializedCommandModules_description</t>
  </si>
  <si>
    <t>CommunityTechTree/UI/ctt_icon_specializedCommandModules</t>
  </si>
  <si>
    <t>#LOC_CTT_specializedCommandCenters_title</t>
  </si>
  <si>
    <t>#LOC_CTT_specializedCommandCenters_description</t>
  </si>
  <si>
    <t>CommunityTechTree/UI/ctt_icon_specializedCommandCenters</t>
  </si>
  <si>
    <t>#LOC_CTT_heavyCommandCenters_title</t>
  </si>
  <si>
    <t>#LOC_CTT_heavyCommandCenters_description</t>
  </si>
  <si>
    <t>CommunityTechTree/UI/ctt_icon_heavyCommandCenters</t>
  </si>
  <si>
    <t>#LOC_CTT_specializedLanders_title</t>
  </si>
  <si>
    <t>#LOC_CTT_specializedLanders_description</t>
  </si>
  <si>
    <t>CommunityTechTree/UI/ctt_icon_specializedLanders</t>
  </si>
  <si>
    <t>#LOC_CTT_heavyLanders_title</t>
  </si>
  <si>
    <t>#LOC_CTT_heavyLanders_description</t>
  </si>
  <si>
    <t>CommunityTechTree/UI/ctt_icon_heavyLanders</t>
  </si>
  <si>
    <t>#autoLOC_501084 //#autoLOC_501084 = Precision Propulsion</t>
  </si>
  <si>
    <t>#autoLOC_501085 //#autoLOC_501085 = Any level of precision achieved in controlling the sustained explosion inside a rocket engine is nothing short of remarkable. It might be quite expensive, too.</t>
  </si>
  <si>
    <t>RDicon_propulsion-precision</t>
  </si>
  <si>
    <t>earlyIonPropulsion</t>
  </si>
  <si>
    <t>13.5</t>
  </si>
  <si>
    <t>14</t>
  </si>
  <si>
    <t>Error</t>
  </si>
  <si>
    <t>Experimental Propulsion</t>
  </si>
  <si>
    <t>Exotic Propulsion</t>
  </si>
  <si>
    <t>We just need to think not inside the box.</t>
  </si>
  <si>
    <t>One Kerbal's exotic is another Kerbal's conventional.</t>
  </si>
  <si>
    <t>A Bit More Exotic Propulsion</t>
  </si>
  <si>
    <t>These parts were taken from the drawer labelled, "Plan C".</t>
  </si>
  <si>
    <t>Hybrid Aircraft Engines</t>
  </si>
  <si>
    <t>These are definitely not just for taking a slow cruise around Kerbin.</t>
  </si>
  <si>
    <t>#LOC_CTT_expAircraftEngines_title</t>
  </si>
  <si>
    <t>#LOC_CTT_expAircraftEngines_description</t>
  </si>
  <si>
    <t>CommunityTechTree/UI/ctt_icon_experimentalAircraftEngines</t>
  </si>
  <si>
    <t>Unlike kerbals, fuel tanks come in all sorts of shapes and sizes.</t>
  </si>
  <si>
    <t>Advanced Flexible Fuel Systems</t>
  </si>
  <si>
    <t>Advanced Decoupling</t>
  </si>
  <si>
    <t>Exact Science</t>
  </si>
  <si>
    <t>Communication Satellites</t>
  </si>
  <si>
    <t>Early Logistics</t>
  </si>
  <si>
    <t>Large Flexible Fuel Systems</t>
  </si>
  <si>
    <t>Engine Plates</t>
  </si>
  <si>
    <t>Science Tech</t>
  </si>
  <si>
    <t>We have gotten better at disconnecting bigger parts of the ship that we no longer want attached.</t>
  </si>
  <si>
    <t>#autoLOC_501062 //#autoLOC_501062 = Actuators</t>
  </si>
  <si>
    <t>#autoLOC_501063 //#autoLOC_501063 = Perfecting the art of making things mobile, without the explicit use of explosives. Our engineers assure us, this is actually a good thing.</t>
  </si>
  <si>
    <t>RDicon_construction-specialized</t>
  </si>
  <si>
    <t>#autoLOC_501076 //#autoLOC_501076 = Supersonic Flight</t>
  </si>
  <si>
    <t>#autoLOC_501077 //#autoLOC_501077 = A new line of aircraft parts that allow for unprecedented maneuverability and speed.</t>
  </si>
  <si>
    <t>RDicon_flight-supersonic</t>
  </si>
  <si>
    <t>#autoLOC_501086 //#autoLOC_501086 = Advanced Aerodynamics</t>
  </si>
  <si>
    <t>#autoLOC_501087 //#autoLOC_501087 = Advances in fluid dynamics research technology have allowed development of a new set of streamlined aircraft components, And also these parts here.</t>
  </si>
  <si>
    <t>RDicon_aerodynamics-advanced</t>
  </si>
  <si>
    <t>#autoLOC_501098 //#autoLOC_501098 = Field Science</t>
  </si>
  <si>
    <t>#autoLOC_501099 //#autoLOC_501099 = Freedom to roam as far as curiosity will take you, or as long as batteries last.</t>
  </si>
  <si>
    <t>RDicon_science-field</t>
  </si>
  <si>
    <t>#autoLOC_501070 //#autoLOC_501070 = Advanced Exploration</t>
  </si>
  <si>
    <t>#autoLOC_501071 //#autoLOC_501071 = They are Self-Deploying Astronaut Mobility Enhancement Devices, I don't know what you mean by "ladders".</t>
  </si>
  <si>
    <t>RDicon_exploration-advanced</t>
  </si>
  <si>
    <t>Early Stations</t>
  </si>
  <si>
    <t>The managers have taken a course in six sigma and now they think they understand engineering.</t>
  </si>
  <si>
    <t>#autoLOC_501068 //#autoLOC_501068 = Precision Engineering</t>
  </si>
  <si>
    <t>#autoLOC_501069 //#autoLOC_501069 = Precise engineering techniques allow for construction of ever smaller parts.</t>
  </si>
  <si>
    <t>RDicon_engineering-precision</t>
  </si>
  <si>
    <t>Low-Gain Communications</t>
  </si>
  <si>
    <t>We do not always need MOAR power.</t>
  </si>
  <si>
    <t>We would like to be able to communicate with Kerbin at all times.</t>
  </si>
  <si>
    <t>Oh, Jebediah, don't let's ask for the moon. We have the stars.</t>
  </si>
  <si>
    <t>Early Ion Propulsion</t>
  </si>
  <si>
    <t>Despite the repeated failures, these advanced avionic units have the greatest enthusiasm and confidence that they will be able to complete the mission, someday.</t>
  </si>
  <si>
    <t>#autoLOC_501080 //#autoLOC_501080 = Advanced Electrics</t>
  </si>
  <si>
    <t>#autoLOC_501081 //#autoLOC_501081 = We're fairly certain no one will ever need more than 64kw of power for anything.</t>
  </si>
  <si>
    <t>We don't want to conquer the cosmos, we simply want to extend the boundaries of Kerbin to the frontiers of the cosmos.</t>
  </si>
  <si>
    <t>#LOC_CTT_heatManagementSystems_title</t>
  </si>
  <si>
    <t>#LOC_CTT_heatManagementSystems_description</t>
  </si>
  <si>
    <t>CommunityTechTree/UI/ctt_icon_heatManagementSystems</t>
  </si>
  <si>
    <t>#LOC_CTT_hydroponics_title</t>
  </si>
  <si>
    <t>#LOC_CTT_hydroponics_description</t>
  </si>
  <si>
    <t>CommunityTechTree/UI/ctt_icon_hydroponics</t>
  </si>
  <si>
    <t>We love logistics.</t>
  </si>
  <si>
    <t>#LOC_CTT_nuclearPower_title</t>
  </si>
  <si>
    <t>#LOC_CTT_nuclearPower_description</t>
  </si>
  <si>
    <t>CommunityTechTree/UI/ctt_icon_nuclearPower</t>
  </si>
  <si>
    <t>#autoLOC_501094 //#autoLOC_501094 = Nuclear Propulsion</t>
  </si>
  <si>
    <t>#autoLOC_501095 //#autoLOC_501095 = Nuclear engines don't burn fuel, they totally annihilate it. We just hope it doesn't begin any conflicts.</t>
  </si>
  <si>
    <t>RDicon_propulsion-nuclear</t>
  </si>
  <si>
    <t>#LOC_CTT_nuclearFuelSystems_title</t>
  </si>
  <si>
    <t>#LOC_CTT_nuclearFuelSystems_description</t>
  </si>
  <si>
    <t>CommunityTechTree/UI/ctt_icon_nuclearFuelSystems</t>
  </si>
  <si>
    <t>#LOC_CTT_largeNuclearPower_title</t>
  </si>
  <si>
    <t>#LOC_CTT_largeNuclearPower_description</t>
  </si>
  <si>
    <t>CommunityTechTree/UI/ctt_icon_improvedNuclearPower</t>
  </si>
  <si>
    <t>#LOC_CTT_advNuclearPower_title</t>
  </si>
  <si>
    <t>#LOC_CTT_advNuclearPower_description</t>
  </si>
  <si>
    <t>CommunityTechTree/UI/ctt_icon_highEnergyNuclearPower</t>
  </si>
  <si>
    <t>#LOC_CTT_expNuclearPower_title</t>
  </si>
  <si>
    <t>#LOC_CTT_expNuclearPower_description</t>
  </si>
  <si>
    <t>#LOC_CTT_exoticNuclearPower_title</t>
  </si>
  <si>
    <t>#LOC_CTT_exoticNuclearPower_description</t>
  </si>
  <si>
    <t>#LOC_CTT_fusionPower_title</t>
  </si>
  <si>
    <t>#LOC_CTT_fusionPower_description</t>
  </si>
  <si>
    <t>CommunityTechTree/UI/ctt_icon_fusionPower</t>
  </si>
  <si>
    <t>#LOC_CTT_advFusionReactions_title</t>
  </si>
  <si>
    <t>#LOC_CTT_advFusionReactions_description</t>
  </si>
  <si>
    <t>CommunityTechTree/UI/ctt_icon_advFusionReactions</t>
  </si>
  <si>
    <t>#LOC_CTT_exoticReactions_title</t>
  </si>
  <si>
    <t>#LOC_CTT_exoticReactions_description</t>
  </si>
  <si>
    <t>CommunityTechTree/UI/ctt_icon_exoticFusionReactions</t>
  </si>
  <si>
    <t>#LOC_CTT_quantumReactions_title</t>
  </si>
  <si>
    <t>#LOC_CTT_quantumReactions_description</t>
  </si>
  <si>
    <t>#LOC_CTT_antimatterPower_title</t>
  </si>
  <si>
    <t>#LOC_CTT_antimatterPower_description</t>
  </si>
  <si>
    <t>CommunityTechTree/UI/ctt_icon_antimatterPower</t>
  </si>
  <si>
    <t>#LOC_CTT_unifiedFieldTheory_title</t>
  </si>
  <si>
    <t>#LOC_CTT_unifiedFieldTheory_description</t>
  </si>
  <si>
    <t>CommunityTechTree/UI/ctt_icon_unifiedFieldTheory</t>
  </si>
  <si>
    <t>#LOC_CTT_improvedNuclearPropulsion_title</t>
  </si>
  <si>
    <t>#LOC_CTT_improvedNuclearPropulsion_description</t>
  </si>
  <si>
    <t>CommunityTechTree/UI/ctt_icon_improvedNuclearPropulsion</t>
  </si>
  <si>
    <t>#LOC_CTT_advNuclearPropulsion_title</t>
  </si>
  <si>
    <t>#LOC_CTT_advNuclearPropulsion_description</t>
  </si>
  <si>
    <t>CommunityTechTree/UI/ctt_icon_highEfficiencyNuclearPropulsion</t>
  </si>
  <si>
    <t>#LOC_CTT_expNuclearPropulsion_title</t>
  </si>
  <si>
    <t>#LOC_CTT_expNuclearPropulsion_description</t>
  </si>
  <si>
    <t>CommunityTechTree/UI/ctt_icon_experimentalNuclearPropulsion</t>
  </si>
  <si>
    <t>earlyNuclearSystems</t>
  </si>
  <si>
    <t>Early Nuclear Systems</t>
  </si>
  <si>
    <t>Festivals are fun for young kerbalings, fun for parents and offer a break from the stresses of the nuclear family.  Wait, what?  Is this not the inspirational yet slightly ironic quote you were looking for?</t>
  </si>
  <si>
    <t>#LOC_CTT_exoticNuclearPropulsion_title</t>
  </si>
  <si>
    <t>#LOC_CTT_exoticNuclearPropulsion_description</t>
  </si>
  <si>
    <t>CommunityTechTree/UI/ctt_icon_exoticNuclearPropulsion</t>
  </si>
  <si>
    <t>#LOC_CTT_fusionRockets_title</t>
  </si>
  <si>
    <t>#LOC_CTT_fusionRockets_description</t>
  </si>
  <si>
    <t>CommunityTechTree/UI/ctt_icon_fusionRockets</t>
  </si>
  <si>
    <t>Huge Flexible Fuel Systems</t>
  </si>
  <si>
    <t>High Performance Flexible Fuel Systems</t>
  </si>
  <si>
    <t>These are great for a cheap method to hold fuel.  Just keep them away from that haystack, we lost a needle in it and those things are sharp!</t>
  </si>
  <si>
    <t>Not really sure what we mean by calling it high perfomance.  One does not typically call a fuel tank that explodes a few thousand meters above the ground as "Medium Performance."</t>
  </si>
  <si>
    <t xml:space="preserve">These fuel tanks are large and in charge. </t>
  </si>
  <si>
    <t>Advanced Docking</t>
  </si>
  <si>
    <t>Signal Processing</t>
  </si>
  <si>
    <t>On rare occasions, it is nice to put many small engines together rather than just one really ridiculously big engine.  In those situations, these will help.</t>
  </si>
  <si>
    <t>#autoLOC_501096 //#autoLOC_501096 = Advanced MetalWorks</t>
  </si>
  <si>
    <t>#autoLOC_501097 //#autoLOC_501097 = These new construction techniques allow for craft designs that were considered insane not too long ago... and still are. But they're now possible!</t>
  </si>
  <si>
    <t>RDicon_metalworks-advanced</t>
  </si>
  <si>
    <t>#autoLOC_501104 //#autoLOC_501104 = Composites</t>
  </si>
  <si>
    <t>#autoLOC_501105 //#autoLOC_501105 = Lightweight and strong! and don't worry, we're sure the glue will dry off in no time.</t>
  </si>
  <si>
    <t>RDicon_composites</t>
  </si>
  <si>
    <t>#LOC_CTT_advActuators_title</t>
  </si>
  <si>
    <t>#LOC_CTT_advActuators_description</t>
  </si>
  <si>
    <t>CommunityTechTree/UI/ctt_icon_advancedActuators</t>
  </si>
  <si>
    <t>#autoLOC_501100 //#autoLOC_501100 = High Altitude Flight</t>
  </si>
  <si>
    <t>#autoLOC_501101 //#autoLOC_501101 = New breakthroughs in engine and intake development to enable flying through the upper reaches of the atmosphere.</t>
  </si>
  <si>
    <t>RDicon_flight-highAltitude</t>
  </si>
  <si>
    <t>#autoLOC_501110 //#autoLOC_501110 = Heavy Aerodynamics</t>
  </si>
  <si>
    <t>#autoLOC_501111 //#autoLOC_501111 = Advances in construction technology enabled new breakthroughs in aerospace materials.</t>
  </si>
  <si>
    <t>RDicon_aerospaceTech2</t>
  </si>
  <si>
    <t>#autoLOC_501074 //#autoLOC_501074 = Advanced Landing</t>
  </si>
  <si>
    <t>#autoLOC_501075 //#autoLOC_501075 = Further advances in landing devices, allowing for more controlled descents and a much higher number of parts still attached to the ship after touchdown.</t>
  </si>
  <si>
    <t>RDicon_landing-advanced</t>
  </si>
  <si>
    <t>Kerbals are no longer constrained to try and land things on wheels or the engine.</t>
  </si>
  <si>
    <t>#autoLOC_501091 //#autoLOC_501091 = Why wonder about what's over the next hill when you can wonder about what's under it?</t>
  </si>
  <si>
    <t>RDicon_telescope</t>
  </si>
  <si>
    <t>#autoLOC_501106 //#autoLOC_501106 = Electronics</t>
  </si>
  <si>
    <t>#autoLOC_501107 //#autoLOC_501107 = Hopefully these won't become obsolete in the next couple of months.</t>
  </si>
  <si>
    <t>RDicon_electronics</t>
  </si>
  <si>
    <t>High Gain Communications</t>
  </si>
  <si>
    <t>Bill, we need more power!</t>
  </si>
  <si>
    <t>Unkerballed Tech</t>
  </si>
  <si>
    <t>Advanced Unkerballed Tech</t>
  </si>
  <si>
    <t>#autoLOC_501093 //#autoLOC_501093 = Warning: May contain traces of sentience.</t>
  </si>
  <si>
    <t>RDicon_unmanned-advanced</t>
  </si>
  <si>
    <t>#autoLOC_501119 //#autoLOC_501119 = Improvements in remote control technology for a new generation of probe designs.</t>
  </si>
  <si>
    <t>RDicon_unmannedTech</t>
  </si>
  <si>
    <t>#autoLOC_501108 //#autoLOC_501108 = High-Power Electrics</t>
  </si>
  <si>
    <t>#autoLOC_501109 //#autoLOC_501109 = Maximize your energy production and storage potential by maximizing the size of the electrical components on your vessels.</t>
  </si>
  <si>
    <t>RDicon_electrics-large</t>
  </si>
  <si>
    <t>Intermediate Heat Management</t>
  </si>
  <si>
    <t>improvedSolarTech</t>
  </si>
  <si>
    <t>Improved Solar Tech</t>
  </si>
  <si>
    <t>These are hand-picked solar panels, the best of the best are used to survive the rigours of space radiation.</t>
  </si>
  <si>
    <t>Hopefully these are not too little too late.</t>
  </si>
  <si>
    <t>It's Kerbin's first station! How cute that you think that the Clamp-o-Tron Jr will be useful.</t>
  </si>
  <si>
    <t>#LOC_CTT_logistics_title</t>
  </si>
  <si>
    <t>#LOC_CTT_logistics_description</t>
  </si>
  <si>
    <t>CommunityTechTree/UI/ctt_icon_logistics</t>
  </si>
  <si>
    <t>#autoLOC_501112 //#autoLOC_501112 = Ion Propulsion</t>
  </si>
  <si>
    <t>#autoLOC_501113 //#autoLOC_501113 = Turns out, it's not science fiction.</t>
  </si>
  <si>
    <t>Noble Gas Fuel Systems</t>
  </si>
  <si>
    <t>Advanced Engine Plates</t>
  </si>
  <si>
    <t>Why does the noble gas always cry? Because all his friends Argon.</t>
  </si>
  <si>
    <t>RDicon_propulsion-ion</t>
  </si>
  <si>
    <t>Our craft have gotten bigger, the docking solutions need to match our needs.</t>
  </si>
  <si>
    <t>#autoLOC_501116 //#autoLOC_501116 = Nanolathing</t>
  </si>
  <si>
    <t>#autoLOC_501117 //#autoLOC_501117 = Despite the threatening appearance of the green metablobs shot out of the Nanolathing Injectors, none can argue the fact that Kerbals have indeed developed technologies at least just as dangerous as this one.</t>
  </si>
  <si>
    <t>RDicon_generic</t>
  </si>
  <si>
    <t>advMetalWorks</t>
  </si>
  <si>
    <t>#autoLOC_501120 //#autoLOC_501120 = Meta-Materials</t>
  </si>
  <si>
    <t>#autoLOC_501121 //#autoLOC_501121 = An advancement in spacecraft construction so revolutionary, you won't even mind that its naming was wildly inaccurate.</t>
  </si>
  <si>
    <t>RDicon_metamaterials</t>
  </si>
  <si>
    <t>#LOC_CTT_experimentalActuators_title</t>
  </si>
  <si>
    <t>#LOC_CTT_experimentalActuators_description</t>
  </si>
  <si>
    <t>CommunityTechTree/UI/ctt_icon_experimentalActuators</t>
  </si>
  <si>
    <t>#autoLOC_501114 //#autoLOC_501114 = Hypersonic Flight</t>
  </si>
  <si>
    <t>#autoLOC_501115 //#autoLOC_501115 = Push your aircraft to the upper limits of airspeed and sanity.</t>
  </si>
  <si>
    <t>RDicon_flight-hypersonic</t>
  </si>
  <si>
    <t>#autoLOC_501132 //#autoLOC_501132 = Experimental Aerodynamics</t>
  </si>
  <si>
    <t>#autoLOC_501133 //#autoLOC_501133 = Winged flight technology is soaring to unprecedented heights. It could even be said that it's properly taking off now.</t>
  </si>
  <si>
    <t>RDicon_aerodynamics-heavy</t>
  </si>
  <si>
    <t>#autoLOC_501088 //#autoLOC_501088 = Heavy Landing</t>
  </si>
  <si>
    <t>#autoLOC_501089 //#autoLOC_501089 = A good landing is one where you walk away from it. A great landing is one where you get to use the aircraft again.</t>
  </si>
  <si>
    <t>RDicon_motors-experimental</t>
  </si>
  <si>
    <t>These will allow colonial structures stability on foreign planets and moons.</t>
  </si>
  <si>
    <t>#autoLOC_501124 //#autoLOC_501124 = Advanced Science Tech</t>
  </si>
  <si>
    <t>#autoLOC_501125 //#autoLOC_501125 = Scientific advancements allow new advanced technologies for advancing Science.</t>
  </si>
  <si>
    <t>RDicon_scienceTech-advanced</t>
  </si>
  <si>
    <t>#LOC_CTT_specializedScienceTech_title</t>
  </si>
  <si>
    <t>#LOC_CTT_specializedScienceTech_description</t>
  </si>
  <si>
    <t>CommunityTechTree/UI/ctt_icon_specializedScienceTech</t>
  </si>
  <si>
    <t>Power is good, but we also need to look beneath the signal, what did it really intend to tell us?</t>
  </si>
  <si>
    <t>#autoLOC_501134 //#autoLOC_501134 = Automation</t>
  </si>
  <si>
    <t>#autoLOC_501135 //#autoLOC_501135 = We can't think of anything that could go wrong with letting an experimental AI handle every aspect of a mission.</t>
  </si>
  <si>
    <t>RDicon_robotics</t>
  </si>
  <si>
    <t>#autoLOC_501128 //#autoLOC_501128 = Specialized Electrics</t>
  </si>
  <si>
    <t>#autoLOC_501129 //#autoLOC_501129 = Experience the warm glow of the latest in electrical technology. Figuratively, of course, and maybe also quite literally as well. Actually, try to avoid direct exposure.</t>
  </si>
  <si>
    <t>RDicon_electrics-specialized</t>
  </si>
  <si>
    <t>#LOC_CTT_advSolarTech_title</t>
  </si>
  <si>
    <t>#LOC_CTT_advSolarTech_description</t>
  </si>
  <si>
    <t>CommunityTechTree/UI/ctt_icon_advSolarTech</t>
  </si>
  <si>
    <t>#LOC_CTT_advHeatManagement_title</t>
  </si>
  <si>
    <t>#LOC_CTT_advHeatManagement_description</t>
  </si>
  <si>
    <t>CommunityTechTree/UI/ctt_icon_advancedHeatManagement</t>
  </si>
  <si>
    <t>#LOC_CTT_shortTermHabitation_title</t>
  </si>
  <si>
    <t>#LOC_CTT_shortTermHabitation_description</t>
  </si>
  <si>
    <t>In-Situ Resource Utilization</t>
  </si>
  <si>
    <t>Alchemists have long sought a mystical ore which is capable of transmuting to other elements.</t>
  </si>
  <si>
    <t>#LOC_CTT_advIonPropulsion_title</t>
  </si>
  <si>
    <t>#LOC_CTT_advIonPropulsion_description</t>
  </si>
  <si>
    <t>CommunityTechTree/UI/ctt_icon_advancedIonPropulsion</t>
  </si>
  <si>
    <t>Digital Signal Processing</t>
  </si>
  <si>
    <t>Experimental Heat Management</t>
  </si>
  <si>
    <t>When neither more nor bigger is enough, sometimes we need both!</t>
  </si>
  <si>
    <t>#LOC_CTT_exoticAlloys_title</t>
  </si>
  <si>
    <t>#LOC_CTT_exoticAlloys_description</t>
  </si>
  <si>
    <t>CommunityTechTree/UI/ctt_icon_exoticAlloys</t>
  </si>
  <si>
    <t>#LOC_CTT_offworldManufacturing_title</t>
  </si>
  <si>
    <t>#LOC_CTT_offworldManufacturing_description</t>
  </si>
  <si>
    <t>#LOC_CTT_orbitalAssembly_title</t>
  </si>
  <si>
    <t>#LOC_CTT_orbitalAssembly_description</t>
  </si>
  <si>
    <t>CommunityTechTree/UI/ctt_icon_orbitalAssembly</t>
  </si>
  <si>
    <t>#autoLOC_501136 //#autoLOC_501136 = Aerospace Tech</t>
  </si>
  <si>
    <t>#autoLOC_501137 //#autoLOC_501137 = The absolute cutting-edge in aerospace technology. Quite literally, some of those edges are very sharp. Handle with care.</t>
  </si>
  <si>
    <t>RDicon_aerodynamics-experimental</t>
  </si>
  <si>
    <t>#LOC_CTT_aerospaceComposites_title</t>
  </si>
  <si>
    <t>#LOC_CTT_aerospaceComposites_description</t>
  </si>
  <si>
    <t>CommunityTechTree/UI/ctt_icon_aerospaceComposites</t>
  </si>
  <si>
    <t>#autoLOC_501126 //#autoLOC_501126 = Advanced Motors</t>
  </si>
  <si>
    <t>#autoLOC_501127 //#autoLOC_501127 = Wheel technology is just rolling along now. You could even say our engineers are on a roll with it.</t>
  </si>
  <si>
    <t>RDicon_motors-advanced</t>
  </si>
  <si>
    <t>#autoLOC_501140 //#autoLOC_501140 = Experimental Science</t>
  </si>
  <si>
    <t>#autoLOC_501141 //#autoLOC_501141 = Explore novel fields of science that we didn't even know were there.</t>
  </si>
  <si>
    <t>RDicon_science-experimental</t>
  </si>
  <si>
    <t>#LOC_CTT_longTermScienceTech_title</t>
  </si>
  <si>
    <t>#LOC_CTT_longTermScienceTech_description</t>
  </si>
  <si>
    <t>CommunityTechTree/UI/ctt_icon_longTermScienceTech</t>
  </si>
  <si>
    <t>Automated Decoupling Systems</t>
  </si>
  <si>
    <t>Experimental Aerospace Tech</t>
  </si>
  <si>
    <t>Metascience</t>
  </si>
  <si>
    <t>X Band Communications</t>
  </si>
  <si>
    <t>Advanced Stations</t>
  </si>
  <si>
    <t>Today we have entered a new era, Digital Innovation 4.2.1 Release Candidate 4.</t>
  </si>
  <si>
    <t>#autoLOC_501138 //#autoLOC_501138 = Large Probes</t>
  </si>
  <si>
    <t>#autoLOC_501139 //#autoLOC_501139 = The rumours of probe-led world domination are greatly exaggerated.</t>
  </si>
  <si>
    <t>RDicon_probes-large</t>
  </si>
  <si>
    <t>#LOC_CTT_mechatronics_title</t>
  </si>
  <si>
    <t>#LOC_CTT_mechatronics_description</t>
  </si>
  <si>
    <t>#autoLOC_501144 //#autoLOC_501144 = Experimental Electrics</t>
  </si>
  <si>
    <t>#autoLOC_501145 //#autoLOC_501145 = The very latest in electrical systems technology. Our engineers are buzzing with excitement over it. They also seem to glow in the dark now. Fascinating!</t>
  </si>
  <si>
    <t>RDicon_electrics-experimental</t>
  </si>
  <si>
    <t>#LOC_CTT_advPVMaterials_title</t>
  </si>
  <si>
    <t>#LOC_CTT_advPVMaterials_description</t>
  </si>
  <si>
    <t>CommunityTechTree/UI/ctt_icon_advPVMaterials</t>
  </si>
  <si>
    <t>#LOC_CTT_cuttingEdgeSolarTech_title</t>
  </si>
  <si>
    <t>#LOC_CTT_cuttingEdgeSolarTech_description</t>
  </si>
  <si>
    <t>CommunityTechTree/UI/ctt_icon_cuttingEdgeSolar</t>
  </si>
  <si>
    <t>#LOC_CTT_exoticSolarTech_title</t>
  </si>
  <si>
    <t>#LOC_CTT_exoticSolarTech_description</t>
  </si>
  <si>
    <t>CommunityTechTree/UI/ctt_icon_exoticSolarTech</t>
  </si>
  <si>
    <t>Lithium Fuel Systems</t>
  </si>
  <si>
    <t>When it comes to managing heat from nuclear reactions or getting into a close solar orbit, learning that the system is experimental is not very comforting.</t>
  </si>
  <si>
    <t>#LOC_CTT_longTermHabitation_title</t>
  </si>
  <si>
    <t>#LOC_CTT_longTermHabitation_description</t>
  </si>
  <si>
    <t>RDicon_start</t>
  </si>
  <si>
    <t>#LOC_CTT_advLogistics_title</t>
  </si>
  <si>
    <t>#LOC_CTT_advLogistics_description</t>
  </si>
  <si>
    <t>CommunityTechTree/UI/ctt_icon_advancedLogistics</t>
  </si>
  <si>
    <t>#LOC_CTT_advGriddedThrusters_title</t>
  </si>
  <si>
    <t>#LOC_CTT_advGriddedThrusters_description</t>
  </si>
  <si>
    <t>CommunityTechTree/UI/ctt_icon_advancedElectrostaticPropulsion</t>
  </si>
  <si>
    <t>#LOC_CTT_expGriddedThrusters_title</t>
  </si>
  <si>
    <t>#LOC_CTT_expGriddedThrusters_description</t>
  </si>
  <si>
    <t>CommunityTechTree/UI/ctt_icon_experimentalElectrostaticPropulsion</t>
  </si>
  <si>
    <t>#LOC_CTT_plasmaPropulsion_title</t>
  </si>
  <si>
    <t>#LOC_CTT_plasmaPropulsion_description</t>
  </si>
  <si>
    <t>CommunityTechTree/UI/ctt_icon_plasmaPropulsion</t>
  </si>
  <si>
    <t>#LOC_CTT_advEMSystems_title</t>
  </si>
  <si>
    <t>#LOC_CTT_advEMSystems_description</t>
  </si>
  <si>
    <t>CommunityTechTree/UI/ctt_icon_advancedPlasmaPropulsion</t>
  </si>
  <si>
    <t>#LOC_CTT_specializedPlasmaGeneration_title</t>
  </si>
  <si>
    <t>#LOC_CTT_specializedPlasmaGeneration_description</t>
  </si>
  <si>
    <t>CommunityTechTree/UI/ctt_icon_specializedPlasmaPropulsion</t>
  </si>
  <si>
    <t>#LOC_CTT_exoticPlasmaPropulsion_title</t>
  </si>
  <si>
    <t>#LOC_CTT_exoticPlasmaPropulsion_description</t>
  </si>
  <si>
    <t>Sometimes Kerbals are just too slow to react, we need a system to anticipate the need to dissassemble.</t>
  </si>
  <si>
    <t>Bio-Activated Aerographite</t>
  </si>
  <si>
    <t>Please don't tell the marketing department that if something went from 0% of something to 100% of something, it is not 100% more that thing.  Math…</t>
  </si>
  <si>
    <t>#LOC_CTT_orbitalMegastructures_title</t>
  </si>
  <si>
    <t>#LOC_CTT_orbitalMegastructures_description</t>
  </si>
  <si>
    <t>CommunityTechTree/UI/ctt_icon_orbitalMegastructures</t>
  </si>
  <si>
    <t>Deep Space Optical Communications</t>
  </si>
  <si>
    <t>Quantum Communications</t>
  </si>
  <si>
    <t>Quantum Solar Tech</t>
  </si>
  <si>
    <t>There is a fine line at this point for what is a plane and what is a space plane. These lean a little bit towards former and a bit less of the latter.</t>
  </si>
  <si>
    <t>#LOC_CTT_advAerospaceEngineering_title</t>
  </si>
  <si>
    <t>#LOC_CTT_advAerospaceEngineering_description</t>
  </si>
  <si>
    <t>CommunityTechTree/UI/ctt_icon_advAerospaceEngineering</t>
  </si>
  <si>
    <t>Before we go any further, we need to scientifically understand how we do science.</t>
  </si>
  <si>
    <t>#LOC_CTT_scientificOutposts_title</t>
  </si>
  <si>
    <t>#LOC_CTT_scientificOutposts_description</t>
  </si>
  <si>
    <t>CommunityTechTree/UI/ctt_icon_scientificOutposts</t>
  </si>
  <si>
    <t>Getting super high before conversing with distant friends is always preferred.</t>
  </si>
  <si>
    <t>#LOC_CTT_artificialIntelligence_title</t>
  </si>
  <si>
    <t>#LOC_CTT_artificialIntelligence_description</t>
  </si>
  <si>
    <t>#LOC_CTT_highTechElectricalSystems_title</t>
  </si>
  <si>
    <t>#LOC_CTT_highTechElectricalSystems_description</t>
  </si>
  <si>
    <t>CommunityTechTree/UI/ctt_icon_highTechElectricalSystems</t>
  </si>
  <si>
    <t>#LOC_CTT_highPowerElectricalSystems_title</t>
  </si>
  <si>
    <t>#LOC_CTT_highPowerElectricalSystems_description</t>
  </si>
  <si>
    <t>CommunityTechTree/UI/ctt_icon_highPowerElectricalSystems</t>
  </si>
  <si>
    <t>#LOC_CTT_experimentalElectricalSystems_title</t>
  </si>
  <si>
    <t>CommunityTechTree/UI/ctt_icon_expElectricalSystems</t>
  </si>
  <si>
    <t>#LOC_CTT_experimentalElectricalSystems_description</t>
  </si>
  <si>
    <t>#LOC_CTT_exoticElectricalSystems_title</t>
  </si>
  <si>
    <t>#LOC_CTT_exoticElectricalSystems_description</t>
  </si>
  <si>
    <t>CommunityTechTree/UI/ctt_icon_exoticElectricalSystems</t>
  </si>
  <si>
    <t>#LOC_CTT_microwavePowerTransmission_title</t>
  </si>
  <si>
    <t>#LOC_CTT_microwavePowerTransmission_description</t>
  </si>
  <si>
    <t>CommunityTechTree/UI/ctt_icon_microwavePower</t>
  </si>
  <si>
    <t>#LOC_CTT_specializedRadiators_title</t>
  </si>
  <si>
    <t>#LOC_CTT_specializedRadiators_description</t>
  </si>
  <si>
    <t>CommunityTechTree/UI/ctt_icon_specializedRadiators</t>
  </si>
  <si>
    <t>#LOC_CTT_exoticRadiators_title</t>
  </si>
  <si>
    <t>#LOC_CTT_exoticRadiators_description</t>
  </si>
  <si>
    <t>CommunityTechTree/UI/ctt_icon_exoticRadiators</t>
  </si>
  <si>
    <t>After irradiating the atmosphere from Project Orion, we now have the technology to live above it.</t>
  </si>
  <si>
    <t>#LOC_CTT_advOffworldMining_title</t>
  </si>
  <si>
    <t>#LOC_CTT_advOffworldMining_description</t>
  </si>
  <si>
    <t>These fuel systems represent the best of our ability to contain elements that want nothing more than to blow up our kerbonauts.</t>
  </si>
  <si>
    <t>#LOC_CTT_highEnergyScience_title</t>
  </si>
  <si>
    <t>#LOC_CTT_highEnergyScience_description</t>
  </si>
  <si>
    <t>It is like fiber optic cables, but without the cables.</t>
  </si>
  <si>
    <t>#LOC_BeamedPower_TechNodePropulsion</t>
  </si>
  <si>
    <t>#LOC_BeamedPower_TechNodePropulsion_Desc</t>
  </si>
  <si>
    <t>BeamedPowerStandalone</t>
  </si>
  <si>
    <t>KiwiTechTree/Icons/ktt_icon_beamedPowerPropulsion</t>
  </si>
  <si>
    <t>Omega Solar Technology</t>
  </si>
  <si>
    <t>Every line ends somewhere, or does it?</t>
  </si>
  <si>
    <t>#LOC_CTT_colonization_title</t>
  </si>
  <si>
    <t>#LOC_CTT_colonization_description</t>
  </si>
  <si>
    <t>KiwiTechTree/Icons/ktt_icon_colonization</t>
  </si>
  <si>
    <t>KiwiTechTree/Icons/ktt_icon_advancedColonization</t>
  </si>
  <si>
    <t>#LOC_CTT_advColonization_title</t>
  </si>
  <si>
    <t>#LOC_CTT_advColonization_description</t>
  </si>
  <si>
    <t>#LOC_CTT_resourceExploitation_title</t>
  </si>
  <si>
    <t>#LOC_CTT_resourceExploitation_description</t>
  </si>
  <si>
    <t>#LOC_CTT_appliedHighEnergyPhysics_title</t>
  </si>
  <si>
    <t>#LOC_CTT_appliedHighEnergyPhysics_description</t>
  </si>
  <si>
    <t>#LOC_CTT_ultraHighEnergyPhysics_title</t>
  </si>
  <si>
    <t>#LOC_CTT_ultraHighEnergyPhysics_description</t>
  </si>
  <si>
    <t>Quantum communication entails the transfer of quantum states from one place to another via a quantum channel (Citation needed).</t>
  </si>
  <si>
    <t>We have placed Schrödinger's cat in a sealed box with radioactive source and a poison that is triggered by a geiger counter. Before placing it in the box, we informed it that if it did not invent a better solar panel, we will observe it and decompose it's superposition.</t>
  </si>
  <si>
    <t>RDicon_survivability</t>
  </si>
  <si>
    <t>CommunityTechTree/UI/ctt_icon_enhancedSurvivability</t>
  </si>
  <si>
    <t>RDicon_miniaturization</t>
  </si>
  <si>
    <t>RDicon_electrics-advanced</t>
  </si>
  <si>
    <t>RDicon_electrics</t>
  </si>
  <si>
    <t>Advanced Hypergolic Rocketry</t>
  </si>
  <si>
    <t>Solve for X?  I was first told that X equals 5 and then later told that X equals 10.  How can I solve for something that equals one thing and then another thing depending on how it is feeling at that particular moment!?</t>
  </si>
  <si>
    <t>KiwiTechTree/Icons/ktt_icon_heavierRocketry</t>
  </si>
  <si>
    <t>heatShields</t>
  </si>
  <si>
    <t>Heat Shields</t>
  </si>
  <si>
    <t>These can be helpful to avoid rapid unplanned disassembly in the atmosphere.</t>
  </si>
  <si>
    <t>Basic Re-Entry</t>
  </si>
  <si>
    <t>basicReEntry</t>
  </si>
  <si>
    <t>I want to go home NOW!</t>
  </si>
  <si>
    <t>primitiveConstruction</t>
  </si>
  <si>
    <t>Primitive Construction</t>
  </si>
  <si>
    <t>Jebediah: What is that?     Bill: I call it a wheel!     Jebediah: A wha-eel?</t>
  </si>
  <si>
    <t>basicCommandModules</t>
  </si>
  <si>
    <t>Basic Command Modules</t>
  </si>
  <si>
    <t>They are not pretty, but they get the job done.</t>
  </si>
  <si>
    <t>New Node (Needs Icon)</t>
  </si>
  <si>
    <t>Early sounding rockets are critical to prove that our space program is awesome sauce.</t>
  </si>
  <si>
    <t>New or Changed Icon</t>
  </si>
  <si>
    <t>KiwiTechTree/Icons/ktt_icon_extremeFuelStorage</t>
  </si>
  <si>
    <t>KiwiTechTree/Icons/ktt_icon_mechatronics</t>
  </si>
  <si>
    <t>KiwiTechTree/Icons/ktt_icon_artificialIntelligence</t>
  </si>
  <si>
    <t>KiwiTechTree/Icons/ktt_icon_highEnergyScience</t>
  </si>
  <si>
    <t>KiwiTechTree/Icons/ktt_icon_appliedHighEnergyPhysics</t>
  </si>
  <si>
    <t>KiwiTechTree/Icons/ktt_icon_ultraHighEnergyPhysics</t>
  </si>
  <si>
    <t>KiwiTechTree/Icons/ktt_icon_advOffworldMining</t>
  </si>
  <si>
    <t>KiwiTechTree/Icons/ktt_icon_resourceExploitation</t>
  </si>
  <si>
    <t>KiwiTechTree/Icons/ktt_icon_automation</t>
  </si>
  <si>
    <t>pressureFedEngines</t>
  </si>
  <si>
    <t>basicPressureFedEngines</t>
  </si>
  <si>
    <t>complexPressureFedEngines</t>
  </si>
  <si>
    <t>basicGasGeneratorEngines</t>
  </si>
  <si>
    <t>gasGeneratorEngines</t>
  </si>
  <si>
    <t>complexGasGeneratorEngines</t>
  </si>
  <si>
    <t>earlyStagedCombusionEngines</t>
  </si>
  <si>
    <t>stagedCombustionEngines</t>
  </si>
  <si>
    <t>complexStagedCombustionEngines</t>
  </si>
  <si>
    <t>prototypeGasGeneratorEngines</t>
  </si>
  <si>
    <t>experimentalGasGeneratorEngines</t>
  </si>
  <si>
    <t>expanderCycleEngines</t>
  </si>
  <si>
    <t>complexExpanderCycleEngines</t>
  </si>
  <si>
    <t>experimentalStagedCombustionEngines</t>
  </si>
  <si>
    <t>experimentalExpanderCycleEngines</t>
  </si>
  <si>
    <t>exoticGasGeneratorEngines</t>
  </si>
  <si>
    <t>exoticStagedCombustionEngines</t>
  </si>
  <si>
    <t>experimentalPressureFedEngines</t>
  </si>
  <si>
    <t>aBitMoreExoticEngines</t>
  </si>
  <si>
    <t>exoticExpanderCycleEngines</t>
  </si>
  <si>
    <t>electricPumpFedEngine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</si>
</sst>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3" formatCode="_-* #,##0.00_-;\-* #,##0.00_-;_-* &quot;-&quot;??_-;_-@_-"/>
    <numFmt numFmtId="164" formatCode="_-* #,##0_-;\-* #,##0_-;_-* &quot;-&quot;??_-;_-@_-"/>
  </numFmts>
  <fonts count="6" x14ac:knownFonts="1">
    <font>
      <sz val="11"/>
      <color theme="1"/>
      <name val="Calibri"/>
      <family val="2"/>
      <scheme val="minor"/>
    </font>
    <font>
      <sz val="8"/>
      <color theme="1"/>
      <name val="Calibri"/>
      <family val="2"/>
      <scheme val="minor"/>
    </font>
    <font>
      <sz val="11"/>
      <color theme="1"/>
      <name val="Calibri"/>
      <family val="2"/>
      <scheme val="minor"/>
    </font>
    <font>
      <b/>
      <sz val="11"/>
      <color theme="1"/>
      <name val="Calibri"/>
      <family val="2"/>
      <scheme val="minor"/>
    </font>
    <font>
      <sz val="8"/>
      <name val="Calibri"/>
      <family val="2"/>
      <scheme val="minor"/>
    </font>
    <font>
      <b/>
      <sz val="16"/>
      <color theme="1"/>
      <name val="Calibri"/>
      <family val="2"/>
      <scheme val="minor"/>
    </font>
  </fonts>
  <fills count="6">
    <fill>
      <patternFill patternType="none"/>
    </fill>
    <fill>
      <patternFill patternType="gray125"/>
    </fill>
    <fill>
      <patternFill patternType="solid">
        <fgColor rgb="FF92D050"/>
        <bgColor indexed="64"/>
      </patternFill>
    </fill>
    <fill>
      <patternFill patternType="solid">
        <fgColor rgb="FFFFC000"/>
        <bgColor indexed="64"/>
      </patternFill>
    </fill>
    <fill>
      <patternFill patternType="solid">
        <fgColor rgb="FF00B0F0"/>
        <bgColor indexed="64"/>
      </patternFill>
    </fill>
    <fill>
      <patternFill patternType="solid">
        <fgColor rgb="FFBD92DE"/>
        <bgColor indexed="64"/>
      </patternFill>
    </fill>
  </fills>
  <borders count="13">
    <border>
      <left/>
      <right/>
      <top/>
      <bottom/>
      <diagonal/>
    </border>
    <border>
      <left/>
      <right/>
      <top/>
      <bottom style="thin">
        <color indexed="64"/>
      </bottom>
      <diagonal/>
    </border>
    <border>
      <left/>
      <right style="thin">
        <color indexed="64"/>
      </right>
      <top/>
      <bottom/>
      <diagonal/>
    </border>
    <border>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diagonal/>
    </border>
    <border>
      <left style="thin">
        <color indexed="64"/>
      </left>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s>
  <cellStyleXfs count="2">
    <xf numFmtId="0" fontId="0" fillId="0" borderId="0"/>
    <xf numFmtId="43" fontId="2" fillId="0" borderId="0" applyFont="0" applyFill="0" applyBorder="0" applyAlignment="0" applyProtection="0"/>
  </cellStyleXfs>
  <cellXfs count="41">
    <xf numFmtId="0" fontId="0" fillId="0" borderId="0" xfId="0"/>
    <xf numFmtId="0" fontId="1" fillId="0" borderId="0" xfId="0" applyFont="1"/>
    <xf numFmtId="0" fontId="1" fillId="0" borderId="0" xfId="0" applyFont="1" applyFill="1"/>
    <xf numFmtId="0" fontId="1" fillId="4" borderId="0" xfId="0" applyFont="1" applyFill="1"/>
    <xf numFmtId="0" fontId="1" fillId="0" borderId="0" xfId="0" applyFont="1" applyAlignment="1">
      <alignment horizontal="right"/>
    </xf>
    <xf numFmtId="0" fontId="1" fillId="2" borderId="0" xfId="0" applyFont="1" applyFill="1" applyAlignment="1">
      <alignment horizontal="right"/>
    </xf>
    <xf numFmtId="0" fontId="1" fillId="3" borderId="0" xfId="0" applyFont="1" applyFill="1" applyAlignment="1">
      <alignment horizontal="right"/>
    </xf>
    <xf numFmtId="0" fontId="1" fillId="0" borderId="0" xfId="0" applyFont="1" applyFill="1" applyAlignment="1">
      <alignment horizontal="right"/>
    </xf>
    <xf numFmtId="0" fontId="1" fillId="4" borderId="0" xfId="0" applyFont="1" applyFill="1" applyAlignment="1">
      <alignment horizontal="right"/>
    </xf>
    <xf numFmtId="0" fontId="3" fillId="0" borderId="5" xfId="0" applyFont="1" applyBorder="1" applyAlignment="1">
      <alignment horizontal="right"/>
    </xf>
    <xf numFmtId="0" fontId="0" fillId="0" borderId="8" xfId="0" applyFont="1" applyBorder="1" applyAlignment="1">
      <alignment horizontal="right"/>
    </xf>
    <xf numFmtId="0" fontId="0" fillId="0" borderId="9" xfId="0" applyFont="1" applyBorder="1" applyAlignment="1">
      <alignment horizontal="right"/>
    </xf>
    <xf numFmtId="0" fontId="0" fillId="0" borderId="10" xfId="0" applyBorder="1"/>
    <xf numFmtId="0" fontId="0" fillId="0" borderId="12" xfId="0" applyFont="1" applyBorder="1" applyAlignment="1">
      <alignment horizontal="right"/>
    </xf>
    <xf numFmtId="0" fontId="0" fillId="0" borderId="11" xfId="0" applyFont="1" applyBorder="1" applyAlignment="1">
      <alignment horizontal="right"/>
    </xf>
    <xf numFmtId="0" fontId="3" fillId="0" borderId="4" xfId="0" applyFont="1" applyBorder="1" applyAlignment="1">
      <alignment horizontal="center"/>
    </xf>
    <xf numFmtId="0" fontId="3" fillId="0" borderId="6" xfId="0" applyFont="1" applyBorder="1" applyAlignment="1">
      <alignment horizontal="right"/>
    </xf>
    <xf numFmtId="0" fontId="3" fillId="0" borderId="7" xfId="0" applyFont="1" applyBorder="1" applyAlignment="1">
      <alignment horizontal="right"/>
    </xf>
    <xf numFmtId="0" fontId="0" fillId="0" borderId="0" xfId="0" applyFont="1" applyBorder="1" applyAlignment="1">
      <alignment horizontal="right"/>
    </xf>
    <xf numFmtId="164" fontId="0" fillId="0" borderId="2" xfId="1" applyNumberFormat="1" applyFont="1" applyBorder="1" applyAlignment="1">
      <alignment horizontal="right"/>
    </xf>
    <xf numFmtId="164" fontId="0" fillId="0" borderId="0" xfId="1" applyNumberFormat="1" applyFont="1" applyBorder="1" applyAlignment="1">
      <alignment horizontal="right"/>
    </xf>
    <xf numFmtId="0" fontId="0" fillId="0" borderId="1" xfId="0" applyFont="1" applyBorder="1" applyAlignment="1">
      <alignment horizontal="right"/>
    </xf>
    <xf numFmtId="164" fontId="0" fillId="0" borderId="3" xfId="1" applyNumberFormat="1" applyFont="1" applyBorder="1" applyAlignment="1">
      <alignment horizontal="right"/>
    </xf>
    <xf numFmtId="164" fontId="0" fillId="0" borderId="1" xfId="1" applyNumberFormat="1" applyFont="1" applyBorder="1" applyAlignment="1">
      <alignment horizontal="right"/>
    </xf>
    <xf numFmtId="0" fontId="0" fillId="0" borderId="0" xfId="0" applyAlignment="1"/>
    <xf numFmtId="0" fontId="0" fillId="2" borderId="0" xfId="0" applyFill="1"/>
    <xf numFmtId="0" fontId="3" fillId="0" borderId="12" xfId="0" applyFont="1" applyBorder="1" applyAlignment="1">
      <alignment horizontal="center"/>
    </xf>
    <xf numFmtId="0" fontId="3" fillId="0" borderId="11" xfId="0" applyFont="1" applyBorder="1" applyAlignment="1">
      <alignment horizontal="center"/>
    </xf>
    <xf numFmtId="0" fontId="0" fillId="0" borderId="0" xfId="0" applyFont="1" applyFill="1" applyBorder="1" applyAlignment="1">
      <alignment horizontal="right"/>
    </xf>
    <xf numFmtId="0" fontId="0" fillId="0" borderId="1" xfId="0" applyFont="1" applyFill="1" applyBorder="1" applyAlignment="1">
      <alignment horizontal="right"/>
    </xf>
    <xf numFmtId="0" fontId="0" fillId="0" borderId="0" xfId="0" applyNumberFormat="1"/>
    <xf numFmtId="0" fontId="0" fillId="0" borderId="0" xfId="0" quotePrefix="1"/>
    <xf numFmtId="0" fontId="0" fillId="0" borderId="0" xfId="0" quotePrefix="1" applyNumberFormat="1"/>
    <xf numFmtId="0" fontId="0" fillId="3" borderId="0" xfId="0" applyFill="1"/>
    <xf numFmtId="0" fontId="0" fillId="0" borderId="0" xfId="0" applyFill="1"/>
    <xf numFmtId="0" fontId="1" fillId="5" borderId="0" xfId="0" applyFont="1" applyFill="1" applyAlignment="1">
      <alignment horizontal="right"/>
    </xf>
    <xf numFmtId="0" fontId="1" fillId="5" borderId="0" xfId="0" applyFont="1" applyFill="1"/>
    <xf numFmtId="0" fontId="5" fillId="0" borderId="1" xfId="0" applyFont="1" applyBorder="1" applyAlignment="1">
      <alignment horizontal="center"/>
    </xf>
    <xf numFmtId="0" fontId="5" fillId="0" borderId="3" xfId="0" applyFont="1" applyBorder="1" applyAlignment="1">
      <alignment horizontal="center"/>
    </xf>
    <xf numFmtId="0" fontId="3" fillId="0" borderId="0" xfId="0" applyFont="1" applyAlignment="1">
      <alignment horizontal="center"/>
    </xf>
    <xf numFmtId="0" fontId="0" fillId="0" borderId="0" xfId="0" applyAlignment="1">
      <alignment horizontal="center"/>
    </xf>
  </cellXfs>
  <cellStyles count="2">
    <cellStyle name="Comma" xfId="1" builtinId="3"/>
    <cellStyle name="Normal" xfId="0" builtinId="0"/>
  </cellStyles>
  <dxfs count="39">
    <dxf>
      <numFmt numFmtId="0" formatCode="General"/>
    </dxf>
    <dxf>
      <numFmt numFmtId="0" formatCode="General"/>
    </dxf>
    <dxf>
      <numFmt numFmtId="0" formatCode="General"/>
    </dxf>
    <dxf>
      <font>
        <b val="0"/>
        <i val="0"/>
        <strike val="0"/>
        <condense val="0"/>
        <extend val="0"/>
        <outline val="0"/>
        <shadow val="0"/>
        <u val="none"/>
        <vertAlign val="baseline"/>
        <sz val="8"/>
        <color theme="1"/>
        <name val="Calibri"/>
        <family val="2"/>
        <scheme val="minor"/>
      </font>
      <alignment horizontal="right" vertical="bottom" textRotation="0" wrapText="0" indent="0" justifyLastLine="0" shrinkToFit="0" readingOrder="0"/>
    </dxf>
    <dxf>
      <font>
        <b val="0"/>
        <i val="0"/>
        <strike val="0"/>
        <condense val="0"/>
        <extend val="0"/>
        <outline val="0"/>
        <shadow val="0"/>
        <u val="none"/>
        <vertAlign val="baseline"/>
        <sz val="8"/>
        <color theme="1"/>
        <name val="Calibri"/>
        <family val="2"/>
        <scheme val="minor"/>
      </font>
      <alignment horizontal="right" vertical="bottom" textRotation="0" wrapText="0" indent="0" justifyLastLine="0" shrinkToFit="0" readingOrder="0"/>
    </dxf>
    <dxf>
      <font>
        <b val="0"/>
        <i val="0"/>
        <strike val="0"/>
        <condense val="0"/>
        <extend val="0"/>
        <outline val="0"/>
        <shadow val="0"/>
        <u val="none"/>
        <vertAlign val="baseline"/>
        <sz val="8"/>
        <color theme="1"/>
        <name val="Calibri"/>
        <family val="2"/>
        <scheme val="minor"/>
      </font>
      <alignment horizontal="right" vertical="bottom" textRotation="0" wrapText="0" indent="0" justifyLastLine="0" shrinkToFit="0" readingOrder="0"/>
    </dxf>
    <dxf>
      <font>
        <b val="0"/>
        <i val="0"/>
        <strike val="0"/>
        <condense val="0"/>
        <extend val="0"/>
        <outline val="0"/>
        <shadow val="0"/>
        <u val="none"/>
        <vertAlign val="baseline"/>
        <sz val="8"/>
        <color theme="1"/>
        <name val="Calibri"/>
        <family val="2"/>
        <scheme val="minor"/>
      </font>
      <alignment horizontal="right" vertical="bottom" textRotation="0" wrapText="0" indent="0" justifyLastLine="0" shrinkToFit="0" readingOrder="0"/>
    </dxf>
    <dxf>
      <font>
        <b val="0"/>
        <i val="0"/>
        <strike val="0"/>
        <condense val="0"/>
        <extend val="0"/>
        <outline val="0"/>
        <shadow val="0"/>
        <u val="none"/>
        <vertAlign val="baseline"/>
        <sz val="8"/>
        <color theme="1"/>
        <name val="Calibri"/>
        <family val="2"/>
        <scheme val="minor"/>
      </font>
      <alignment horizontal="right" vertical="bottom" textRotation="0" wrapText="0" indent="0" justifyLastLine="0" shrinkToFit="0" readingOrder="0"/>
    </dxf>
    <dxf>
      <font>
        <b val="0"/>
        <i val="0"/>
        <strike val="0"/>
        <condense val="0"/>
        <extend val="0"/>
        <outline val="0"/>
        <shadow val="0"/>
        <u val="none"/>
        <vertAlign val="baseline"/>
        <sz val="8"/>
        <color theme="1"/>
        <name val="Calibri"/>
        <family val="2"/>
        <scheme val="minor"/>
      </font>
      <alignment horizontal="right" vertical="bottom" textRotation="0" wrapText="0" indent="0" justifyLastLine="0" shrinkToFit="0" readingOrder="0"/>
    </dxf>
    <dxf>
      <font>
        <b val="0"/>
        <i val="0"/>
        <strike val="0"/>
        <condense val="0"/>
        <extend val="0"/>
        <outline val="0"/>
        <shadow val="0"/>
        <u val="none"/>
        <vertAlign val="baseline"/>
        <sz val="8"/>
        <color theme="1"/>
        <name val="Calibri"/>
        <family val="2"/>
        <scheme val="minor"/>
      </font>
      <alignment horizontal="right" vertical="bottom" textRotation="0" wrapText="0" indent="0" justifyLastLine="0" shrinkToFit="0" readingOrder="0"/>
    </dxf>
    <dxf>
      <font>
        <b val="0"/>
        <i val="0"/>
        <strike val="0"/>
        <condense val="0"/>
        <extend val="0"/>
        <outline val="0"/>
        <shadow val="0"/>
        <u val="none"/>
        <vertAlign val="baseline"/>
        <sz val="8"/>
        <color theme="1"/>
        <name val="Calibri"/>
        <family val="2"/>
        <scheme val="minor"/>
      </font>
      <alignment horizontal="right" vertical="bottom" textRotation="0" wrapText="0" indent="0" justifyLastLine="0" shrinkToFit="0" readingOrder="0"/>
    </dxf>
    <dxf>
      <font>
        <b val="0"/>
        <i val="0"/>
        <strike val="0"/>
        <condense val="0"/>
        <extend val="0"/>
        <outline val="0"/>
        <shadow val="0"/>
        <u val="none"/>
        <vertAlign val="baseline"/>
        <sz val="8"/>
        <color theme="1"/>
        <name val="Calibri"/>
        <family val="2"/>
        <scheme val="minor"/>
      </font>
      <alignment horizontal="right" vertical="bottom" textRotation="0" wrapText="0" indent="0" justifyLastLine="0" shrinkToFit="0" readingOrder="0"/>
    </dxf>
    <dxf>
      <font>
        <b val="0"/>
        <i val="0"/>
        <strike val="0"/>
        <condense val="0"/>
        <extend val="0"/>
        <outline val="0"/>
        <shadow val="0"/>
        <u val="none"/>
        <vertAlign val="baseline"/>
        <sz val="8"/>
        <color theme="1"/>
        <name val="Calibri"/>
        <family val="2"/>
        <scheme val="minor"/>
      </font>
      <alignment horizontal="right" vertical="bottom" textRotation="0" wrapText="0" indent="0" justifyLastLine="0" shrinkToFit="0" readingOrder="0"/>
    </dxf>
    <dxf>
      <font>
        <b val="0"/>
        <i val="0"/>
        <strike val="0"/>
        <condense val="0"/>
        <extend val="0"/>
        <outline val="0"/>
        <shadow val="0"/>
        <u val="none"/>
        <vertAlign val="baseline"/>
        <sz val="8"/>
        <color theme="1"/>
        <name val="Calibri"/>
        <family val="2"/>
        <scheme val="minor"/>
      </font>
      <alignment horizontal="right" vertical="bottom" textRotation="0" wrapText="0" indent="0" justifyLastLine="0" shrinkToFit="0" readingOrder="0"/>
    </dxf>
    <dxf>
      <font>
        <b val="0"/>
        <i val="0"/>
        <strike val="0"/>
        <condense val="0"/>
        <extend val="0"/>
        <outline val="0"/>
        <shadow val="0"/>
        <u val="none"/>
        <vertAlign val="baseline"/>
        <sz val="8"/>
        <color theme="1"/>
        <name val="Calibri"/>
        <family val="2"/>
        <scheme val="minor"/>
      </font>
      <alignment horizontal="right" vertical="bottom" textRotation="0" wrapText="0" indent="0" justifyLastLine="0" shrinkToFit="0" readingOrder="0"/>
    </dxf>
    <dxf>
      <font>
        <b val="0"/>
        <i val="0"/>
        <strike val="0"/>
        <condense val="0"/>
        <extend val="0"/>
        <outline val="0"/>
        <shadow val="0"/>
        <u val="none"/>
        <vertAlign val="baseline"/>
        <sz val="8"/>
        <color theme="1"/>
        <name val="Calibri"/>
        <family val="2"/>
        <scheme val="minor"/>
      </font>
      <alignment horizontal="right" vertical="bottom" textRotation="0" wrapText="0" indent="0" justifyLastLine="0" shrinkToFit="0" readingOrder="0"/>
    </dxf>
    <dxf>
      <font>
        <b val="0"/>
        <i val="0"/>
        <strike val="0"/>
        <condense val="0"/>
        <extend val="0"/>
        <outline val="0"/>
        <shadow val="0"/>
        <u val="none"/>
        <vertAlign val="baseline"/>
        <sz val="8"/>
        <color theme="1"/>
        <name val="Calibri"/>
        <family val="2"/>
        <scheme val="minor"/>
      </font>
      <alignment horizontal="right" vertical="bottom" textRotation="0" wrapText="0" indent="0" justifyLastLine="0" shrinkToFit="0" readingOrder="0"/>
    </dxf>
    <dxf>
      <font>
        <b val="0"/>
        <i val="0"/>
        <strike val="0"/>
        <condense val="0"/>
        <extend val="0"/>
        <outline val="0"/>
        <shadow val="0"/>
        <u val="none"/>
        <vertAlign val="baseline"/>
        <sz val="8"/>
        <color theme="1"/>
        <name val="Calibri"/>
        <family val="2"/>
        <scheme val="minor"/>
      </font>
      <alignment horizontal="right" vertical="bottom" textRotation="0" wrapText="0" indent="0" justifyLastLine="0" shrinkToFit="0" readingOrder="0"/>
    </dxf>
    <dxf>
      <font>
        <b val="0"/>
        <i val="0"/>
        <strike val="0"/>
        <condense val="0"/>
        <extend val="0"/>
        <outline val="0"/>
        <shadow val="0"/>
        <u val="none"/>
        <vertAlign val="baseline"/>
        <sz val="8"/>
        <color theme="1"/>
        <name val="Calibri"/>
        <family val="2"/>
        <scheme val="minor"/>
      </font>
      <alignment horizontal="right" vertical="bottom" textRotation="0" wrapText="0" indent="0" justifyLastLine="0" shrinkToFit="0" readingOrder="0"/>
    </dxf>
    <dxf>
      <font>
        <b val="0"/>
        <i val="0"/>
        <strike val="0"/>
        <condense val="0"/>
        <extend val="0"/>
        <outline val="0"/>
        <shadow val="0"/>
        <u val="none"/>
        <vertAlign val="baseline"/>
        <sz val="8"/>
        <color theme="1"/>
        <name val="Calibri"/>
        <family val="2"/>
        <scheme val="minor"/>
      </font>
      <alignment horizontal="right" vertical="bottom" textRotation="0" wrapText="0" indent="0" justifyLastLine="0" shrinkToFit="0" readingOrder="0"/>
    </dxf>
    <dxf>
      <font>
        <b val="0"/>
        <i val="0"/>
        <strike val="0"/>
        <condense val="0"/>
        <extend val="0"/>
        <outline val="0"/>
        <shadow val="0"/>
        <u val="none"/>
        <vertAlign val="baseline"/>
        <sz val="8"/>
        <color theme="1"/>
        <name val="Calibri"/>
        <family val="2"/>
        <scheme val="minor"/>
      </font>
      <alignment horizontal="right" vertical="bottom" textRotation="0" wrapText="0" indent="0" justifyLastLine="0" shrinkToFit="0" readingOrder="0"/>
    </dxf>
    <dxf>
      <font>
        <b val="0"/>
        <i val="0"/>
        <strike val="0"/>
        <condense val="0"/>
        <extend val="0"/>
        <outline val="0"/>
        <shadow val="0"/>
        <u val="none"/>
        <vertAlign val="baseline"/>
        <sz val="8"/>
        <color theme="1"/>
        <name val="Calibri"/>
        <family val="2"/>
        <scheme val="minor"/>
      </font>
      <alignment horizontal="right" vertical="bottom" textRotation="0" wrapText="0" indent="0" justifyLastLine="0" shrinkToFit="0" readingOrder="0"/>
    </dxf>
    <dxf>
      <font>
        <b val="0"/>
        <i val="0"/>
        <strike val="0"/>
        <condense val="0"/>
        <extend val="0"/>
        <outline val="0"/>
        <shadow val="0"/>
        <u val="none"/>
        <vertAlign val="baseline"/>
        <sz val="8"/>
        <color theme="1"/>
        <name val="Calibri"/>
        <family val="2"/>
        <scheme val="minor"/>
      </font>
      <alignment horizontal="right" vertical="bottom" textRotation="0" wrapText="0" indent="0" justifyLastLine="0" shrinkToFit="0" readingOrder="0"/>
    </dxf>
    <dxf>
      <font>
        <b val="0"/>
        <i val="0"/>
        <strike val="0"/>
        <condense val="0"/>
        <extend val="0"/>
        <outline val="0"/>
        <shadow val="0"/>
        <u val="none"/>
        <vertAlign val="baseline"/>
        <sz val="8"/>
        <color theme="1"/>
        <name val="Calibri"/>
        <family val="2"/>
        <scheme val="minor"/>
      </font>
      <alignment horizontal="right" vertical="bottom" textRotation="0" wrapText="0" indent="0" justifyLastLine="0" shrinkToFit="0" readingOrder="0"/>
    </dxf>
    <dxf>
      <font>
        <b val="0"/>
        <i val="0"/>
        <strike val="0"/>
        <condense val="0"/>
        <extend val="0"/>
        <outline val="0"/>
        <shadow val="0"/>
        <u val="none"/>
        <vertAlign val="baseline"/>
        <sz val="8"/>
        <color theme="1"/>
        <name val="Calibri"/>
        <family val="2"/>
        <scheme val="minor"/>
      </font>
      <alignment horizontal="right" vertical="bottom" textRotation="0" wrapText="0" indent="0" justifyLastLine="0" shrinkToFit="0" readingOrder="0"/>
    </dxf>
    <dxf>
      <font>
        <b val="0"/>
        <i val="0"/>
        <strike val="0"/>
        <condense val="0"/>
        <extend val="0"/>
        <outline val="0"/>
        <shadow val="0"/>
        <u val="none"/>
        <vertAlign val="baseline"/>
        <sz val="8"/>
        <color theme="1"/>
        <name val="Calibri"/>
        <family val="2"/>
        <scheme val="minor"/>
      </font>
      <alignment horizontal="right" vertical="bottom" textRotation="0" wrapText="0" indent="0" justifyLastLine="0" shrinkToFit="0" readingOrder="0"/>
    </dxf>
    <dxf>
      <font>
        <b val="0"/>
        <i val="0"/>
        <strike val="0"/>
        <condense val="0"/>
        <extend val="0"/>
        <outline val="0"/>
        <shadow val="0"/>
        <u val="none"/>
        <vertAlign val="baseline"/>
        <sz val="8"/>
        <color theme="1"/>
        <name val="Calibri"/>
        <family val="2"/>
        <scheme val="minor"/>
      </font>
      <alignment horizontal="right" vertical="bottom" textRotation="0" wrapText="0" indent="0" justifyLastLine="0" shrinkToFit="0" readingOrder="0"/>
    </dxf>
    <dxf>
      <font>
        <b val="0"/>
        <i val="0"/>
        <strike val="0"/>
        <condense val="0"/>
        <extend val="0"/>
        <outline val="0"/>
        <shadow val="0"/>
        <u val="none"/>
        <vertAlign val="baseline"/>
        <sz val="8"/>
        <color theme="1"/>
        <name val="Calibri"/>
        <family val="2"/>
        <scheme val="minor"/>
      </font>
      <alignment horizontal="right" vertical="bottom" textRotation="0" wrapText="0" indent="0" justifyLastLine="0" shrinkToFit="0" readingOrder="0"/>
    </dxf>
    <dxf>
      <font>
        <b val="0"/>
        <i val="0"/>
        <strike val="0"/>
        <condense val="0"/>
        <extend val="0"/>
        <outline val="0"/>
        <shadow val="0"/>
        <u val="none"/>
        <vertAlign val="baseline"/>
        <sz val="8"/>
        <color theme="1"/>
        <name val="Calibri"/>
        <family val="2"/>
        <scheme val="minor"/>
      </font>
      <alignment horizontal="right" vertical="bottom" textRotation="0" wrapText="0" indent="0" justifyLastLine="0" shrinkToFit="0" readingOrder="0"/>
    </dxf>
    <dxf>
      <font>
        <b val="0"/>
        <i val="0"/>
        <strike val="0"/>
        <condense val="0"/>
        <extend val="0"/>
        <outline val="0"/>
        <shadow val="0"/>
        <u val="none"/>
        <vertAlign val="baseline"/>
        <sz val="8"/>
        <color theme="1"/>
        <name val="Calibri"/>
        <family val="2"/>
        <scheme val="minor"/>
      </font>
      <alignment horizontal="right" vertical="bottom" textRotation="0" wrapText="0" indent="0" justifyLastLine="0" shrinkToFit="0" readingOrder="0"/>
    </dxf>
    <dxf>
      <font>
        <b val="0"/>
        <i val="0"/>
        <strike val="0"/>
        <condense val="0"/>
        <extend val="0"/>
        <outline val="0"/>
        <shadow val="0"/>
        <u val="none"/>
        <vertAlign val="baseline"/>
        <sz val="8"/>
        <color theme="1"/>
        <name val="Calibri"/>
        <family val="2"/>
        <scheme val="minor"/>
      </font>
      <alignment horizontal="right" vertical="bottom" textRotation="0" wrapText="0" indent="0" justifyLastLine="0" shrinkToFit="0" readingOrder="0"/>
    </dxf>
    <dxf>
      <font>
        <b val="0"/>
        <i val="0"/>
        <strike val="0"/>
        <condense val="0"/>
        <extend val="0"/>
        <outline val="0"/>
        <shadow val="0"/>
        <u val="none"/>
        <vertAlign val="baseline"/>
        <sz val="8"/>
        <color theme="1"/>
        <name val="Calibri"/>
        <family val="2"/>
        <scheme val="minor"/>
      </font>
      <alignment horizontal="right" vertical="bottom" textRotation="0" wrapText="0" indent="0" justifyLastLine="0" shrinkToFit="0" readingOrder="0"/>
    </dxf>
    <dxf>
      <font>
        <b val="0"/>
        <i val="0"/>
        <strike val="0"/>
        <condense val="0"/>
        <extend val="0"/>
        <outline val="0"/>
        <shadow val="0"/>
        <u val="none"/>
        <vertAlign val="baseline"/>
        <sz val="8"/>
        <color theme="1"/>
        <name val="Calibri"/>
        <family val="2"/>
        <scheme val="minor"/>
      </font>
    </dxf>
    <dxf>
      <font>
        <b val="0"/>
        <i val="0"/>
        <strike val="0"/>
        <condense val="0"/>
        <extend val="0"/>
        <outline val="0"/>
        <shadow val="0"/>
        <u val="none"/>
        <vertAlign val="baseline"/>
        <sz val="8"/>
        <color theme="1"/>
        <name val="Calibri"/>
        <family val="2"/>
        <scheme val="minor"/>
      </font>
    </dxf>
    <dxf>
      <font>
        <b val="0"/>
        <i val="0"/>
        <strike val="0"/>
        <condense val="0"/>
        <extend val="0"/>
        <outline val="0"/>
        <shadow val="0"/>
        <u val="none"/>
        <vertAlign val="baseline"/>
        <sz val="8"/>
        <color theme="1"/>
        <name val="Calibri"/>
        <family val="2"/>
        <scheme val="minor"/>
      </font>
    </dxf>
    <dxf>
      <font>
        <b val="0"/>
        <i val="0"/>
        <strike val="0"/>
        <condense val="0"/>
        <extend val="0"/>
        <outline val="0"/>
        <shadow val="0"/>
        <u val="none"/>
        <vertAlign val="baseline"/>
        <sz val="8"/>
        <color theme="1"/>
        <name val="Calibri"/>
        <family val="2"/>
        <scheme val="minor"/>
      </font>
    </dxf>
    <dxf>
      <font>
        <b val="0"/>
        <i val="0"/>
        <strike val="0"/>
        <condense val="0"/>
        <extend val="0"/>
        <outline val="0"/>
        <shadow val="0"/>
        <u val="none"/>
        <vertAlign val="baseline"/>
        <sz val="8"/>
        <color theme="1"/>
        <name val="Calibri"/>
        <family val="2"/>
        <scheme val="minor"/>
      </font>
    </dxf>
    <dxf>
      <font>
        <b val="0"/>
        <i val="0"/>
        <strike val="0"/>
        <condense val="0"/>
        <extend val="0"/>
        <outline val="0"/>
        <shadow val="0"/>
        <u val="none"/>
        <vertAlign val="baseline"/>
        <sz val="8"/>
        <color theme="1"/>
        <name val="Calibri"/>
        <family val="2"/>
        <scheme val="minor"/>
      </font>
      <alignment horizontal="right" vertical="bottom" textRotation="0" wrapText="0" indent="0" justifyLastLine="0" shrinkToFit="0" readingOrder="0"/>
    </dxf>
    <dxf>
      <font>
        <b val="0"/>
        <i val="0"/>
        <strike val="0"/>
        <condense val="0"/>
        <extend val="0"/>
        <outline val="0"/>
        <shadow val="0"/>
        <u val="none"/>
        <vertAlign val="baseline"/>
        <sz val="8"/>
        <color theme="1"/>
        <name val="Calibri"/>
        <family val="2"/>
        <scheme val="minor"/>
      </font>
      <alignment horizontal="right" vertical="bottom" textRotation="0" wrapText="0" indent="0" justifyLastLine="0" shrinkToFit="0" readingOrder="0"/>
    </dxf>
  </dxfs>
  <tableStyles count="0" defaultTableStyle="TableStyleMedium2" defaultPivotStyle="PivotStyleLight16"/>
  <colors>
    <mruColors>
      <color rgb="FFBD92DE"/>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eetMetadata" Target="metadata.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calcChain" Target="calcChain.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1AB534DC-CDBB-4285-956A-F3358D890511}" name="Table4" displayName="Table4" ref="H2:AO47" totalsRowShown="0" headerRowDxfId="38" dataDxfId="37">
  <autoFilter ref="H2:AO47" xr:uid="{675F664A-FE1D-4B35-8683-53A66ACBAD4E}">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filterColumn colId="15" hiddenButton="1"/>
    <filterColumn colId="16" hiddenButton="1"/>
    <filterColumn colId="17" hiddenButton="1"/>
    <filterColumn colId="18" hiddenButton="1"/>
    <filterColumn colId="19" hiddenButton="1"/>
    <filterColumn colId="20" hiddenButton="1"/>
    <filterColumn colId="21" hiddenButton="1"/>
    <filterColumn colId="22" hiddenButton="1"/>
    <filterColumn colId="23" hiddenButton="1"/>
    <filterColumn colId="24" hiddenButton="1"/>
    <filterColumn colId="25" hiddenButton="1"/>
    <filterColumn colId="26" hiddenButton="1"/>
    <filterColumn colId="27" hiddenButton="1"/>
    <filterColumn colId="28" hiddenButton="1"/>
    <filterColumn colId="29" hiddenButton="1"/>
    <filterColumn colId="30" hiddenButton="1"/>
    <filterColumn colId="31" hiddenButton="1"/>
    <filterColumn colId="32" hiddenButton="1"/>
    <filterColumn colId="33" hiddenButton="1"/>
  </autoFilter>
  <tableColumns count="34">
    <tableColumn id="1" xr3:uid="{46044B26-D223-4703-9B9F-26E3BB9956A0}" name="Row" dataDxfId="36"/>
    <tableColumn id="2" xr3:uid="{3EE15278-00D2-4CFD-AFCD-E5B0773A1F9F}" name="-2" dataDxfId="35"/>
    <tableColumn id="3" xr3:uid="{C6D83E15-739A-4492-86F3-60747F49BEF2}" name="-1.5" dataDxfId="34"/>
    <tableColumn id="4" xr3:uid="{07E0005E-EA05-4005-AC95-6AD22C371B01}" name="-1" dataDxfId="33"/>
    <tableColumn id="5" xr3:uid="{83B1CDE6-35BA-4450-B59A-E29B3BE20EEF}" name="-0.5" dataDxfId="32"/>
    <tableColumn id="6" xr3:uid="{EBBC2466-4937-437D-9F7A-C2244C0B1E32}" name="0" dataDxfId="31"/>
    <tableColumn id="7" xr3:uid="{8B332BDC-E68D-4B36-A7AF-FA770E35D2BD}" name="0.5" dataDxfId="30"/>
    <tableColumn id="8" xr3:uid="{5B5AAF49-6823-4327-9903-744484F35591}" name="1" dataDxfId="29"/>
    <tableColumn id="9" xr3:uid="{3A00162F-CD22-4BA3-B176-87781EF96717}" name="1.5" dataDxfId="28"/>
    <tableColumn id="10" xr3:uid="{0ED43C87-6780-4160-83C3-B7EE21115F9E}" name="2" dataDxfId="27"/>
    <tableColumn id="11" xr3:uid="{1EF3BA5C-5E2E-4AE2-8F09-3B095AAC84C6}" name="2.5" dataDxfId="26"/>
    <tableColumn id="12" xr3:uid="{709446F0-DBEC-410B-ABCC-249CAAAD1B04}" name="3" dataDxfId="25"/>
    <tableColumn id="13" xr3:uid="{31A633F5-BC2B-4C4D-9287-A60F7C03C585}" name="3.5" dataDxfId="24"/>
    <tableColumn id="14" xr3:uid="{0A85D2B2-C6C6-41BD-A2AB-82FAFBBA5E2C}" name="4" dataDxfId="23"/>
    <tableColumn id="15" xr3:uid="{9D04BB63-2A08-4688-84AA-5DE8D2817947}" name="4.5" dataDxfId="22"/>
    <tableColumn id="16" xr3:uid="{60E11BCF-F3AE-48DC-A8DD-F75677C6A842}" name="5" dataDxfId="21"/>
    <tableColumn id="17" xr3:uid="{BA6C49CB-7FBD-4104-8EC8-41DE7622FFA6}" name="5.5" dataDxfId="20"/>
    <tableColumn id="18" xr3:uid="{196653AE-82C7-4A73-9D88-6974D3603CC1}" name="6" dataDxfId="19"/>
    <tableColumn id="19" xr3:uid="{3AC00284-A8C8-400C-BED3-85DC7507964D}" name="6.5" dataDxfId="18"/>
    <tableColumn id="20" xr3:uid="{C34387F2-9B3E-4872-81F2-F25A4E8AD8EC}" name="7" dataDxfId="17"/>
    <tableColumn id="21" xr3:uid="{995C9836-E9CF-4597-84D2-43322F8E1D6B}" name="7.5" dataDxfId="16"/>
    <tableColumn id="22" xr3:uid="{E82CDE82-0B0C-43AF-A192-94959D718CF1}" name="8" dataDxfId="15"/>
    <tableColumn id="23" xr3:uid="{B461DF87-03FB-454D-BA3A-AA3D7C365C2A}" name="8.5" dataDxfId="14"/>
    <tableColumn id="24" xr3:uid="{86619078-FD1D-4579-B868-7279F58C9766}" name="9" dataDxfId="13"/>
    <tableColumn id="25" xr3:uid="{46B4456D-AA4B-4429-BAB5-724B0F29A071}" name="9.5" dataDxfId="12"/>
    <tableColumn id="26" xr3:uid="{69671739-A91C-4DE0-982D-C33FE18EFA76}" name="10" dataDxfId="11"/>
    <tableColumn id="27" xr3:uid="{C8C34315-A1BD-483D-9306-A828F8CB21B9}" name="10.5" dataDxfId="10"/>
    <tableColumn id="28" xr3:uid="{17B4E2A7-8B8E-40D8-81D1-B16C65CB6604}" name="11" dataDxfId="9"/>
    <tableColumn id="29" xr3:uid="{F0EC64D8-C306-44EA-AECF-2DA9D82E65A9}" name="11.5" dataDxfId="8"/>
    <tableColumn id="30" xr3:uid="{2FA1933D-B7E7-4359-B5B8-85970FA95509}" name="12" dataDxfId="7"/>
    <tableColumn id="31" xr3:uid="{94C37E9A-8433-4125-8083-FC98A2D680E0}" name="12.5" dataDxfId="6"/>
    <tableColumn id="32" xr3:uid="{11C2A606-174F-4C58-AABA-71D6B728FBFC}" name="13" dataDxfId="5"/>
    <tableColumn id="33" xr3:uid="{708A7372-554F-48C6-B8D3-556786C193E9}" name="13.5" dataDxfId="4"/>
    <tableColumn id="34" xr3:uid="{DB49208B-833B-4F5B-BC1B-7653BA1F8094}" name="14" dataDxfId="3"/>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7376B8B8-94C6-44A3-8DE4-AE6A52E3B39F}" name="primaryTable" displayName="primaryTable" ref="A2:O284" totalsRowShown="0">
  <autoFilter ref="A2:O284" xr:uid="{C87C8C3E-97BA-4370-99F9-1BA626211837}"/>
  <sortState xmlns:xlrd2="http://schemas.microsoft.com/office/spreadsheetml/2017/richdata2" ref="A3:O284">
    <sortCondition ref="B3:B284"/>
    <sortCondition ref="C3:C284"/>
  </sortState>
  <tableColumns count="15">
    <tableColumn id="13" xr3:uid="{D488349F-CA33-4D08-AD4D-CBBB3DDD6D0E}" name="id"/>
    <tableColumn id="2" xr3:uid="{70710B09-E692-4BD4-82C8-37E9E9F7566E}" name="tier" dataDxfId="2">
      <calculatedColumnFormula>VLOOKUP(primaryTable[[#This Row],[id]],Outline!$A$3:$C$300,2,FALSE)</calculatedColumnFormula>
    </tableColumn>
    <tableColumn id="1" xr3:uid="{31C2D982-491C-4BA9-847A-3741F9EB9885}" name="row" dataDxfId="1">
      <calculatedColumnFormula>VLOOKUP(primaryTable[[#This Row],[id]],Outline!$A$3:$C$300,3,FALSE)</calculatedColumnFormula>
    </tableColumn>
    <tableColumn id="4" xr3:uid="{22A16191-BBB7-4515-802B-DE881E59DFE7}" name="title"/>
    <tableColumn id="5" xr3:uid="{24F22116-7AEB-4FD2-8B9F-AF64BD36B4E6}" name="description"/>
    <tableColumn id="16" xr3:uid="{00271054-6503-4658-A7F3-33ABCD85B10D}" name="anyToUnlock"/>
    <tableColumn id="6" xr3:uid="{0B2E7CBD-D022-4081-88B7-C223D10C32B6}" name="icon"/>
    <tableColumn id="7" xr3:uid="{7F2AE2AB-698D-44EC-B6A3-9C760141BE65}" name="id_0"/>
    <tableColumn id="8" xr3:uid="{7E4FBBE9-11C3-4B01-8440-02B1E60C32F3}" name="lineFrom_0"/>
    <tableColumn id="9" xr3:uid="{127D330F-B0A0-4CA4-92A1-C7AD6E7CCB41}" name="lineTo_0"/>
    <tableColumn id="10" xr3:uid="{05D2852F-46E7-410A-A2D9-1C8ECD34D5B1}" name="id_1"/>
    <tableColumn id="11" xr3:uid="{959FF1AC-95A6-46FE-86DF-83E539F1AF0A}" name="lineFrom_1"/>
    <tableColumn id="12" xr3:uid="{DB1E9CEB-A07A-4552-A869-9A3D1745063E}" name="lineTo_1"/>
    <tableColumn id="14" xr3:uid="{53378E67-1405-4966-81A3-C6CF12211FD6}" name="mod"/>
    <tableColumn id="15" xr3:uid="{60A2BFE3-CE12-4199-936D-D9567E1F579E}" name="Code" dataDxfId="0">
      <calculatedColumnFormula>_xlfn.CONCAT("RDNode:NEEDS[",primaryTable[[#This Row],[mod]],"]",CHAR(10),"{",CHAR(10),"    id = ",primaryTable[[#This Row],[id]],CHAR(10),"    tier = ",primaryTable[[#This Row],[tier]],CHAR(10),IF(LEFT(primaryTable[[#This Row],[title]],1)="#",_xlfn.CONCAT("    title = ",primaryTable[[#This Row],[title]]),_xlfn.CONCAT("    title = #LOC_KTT_",primaryTable[[#This Row],[id]],"_Title // ",primaryTable[[#This Row],[title]])),CHAR(10),IF(LEFT(primaryTable[[#This Row],[description]],1)="#",_xlfn.CONCAT("    description = ",primaryTable[[#This Row],[description]]),_xlfn.CONCAT("    description = #LOC_KTT_",primaryTable[[#This Row],[id]],"_Description // ",primaryTable[[#This Row],[description]])),CHAR(10),_xlfn.CONCAT("    cost = ",_xlfn.XLOOKUP(primaryTable[[#This Row],[tier]],CTTComparison!$B$3:$B$34,CTTComparison!$D$3:$D$34,0,0,1)),CHAR(10),"    hideEmpty = False",CHAR(10),"    nodeName = ktt_",primaryTable[[#This Row],[id]],CHAR(10),"    anyToUnlock = ",IF(primaryTable[[#This Row],[anyToUnlock]]="","False",PROPER(primaryTable[[#This Row],[anyToUnlock]])),CHAR(10),"    icon = ",IF(primaryTable[[#This Row],[icon]]="",_xlfn.CONCAT("KiwiTechTree/Icons/ktt_icon_",primaryTable[[#This Row],[id]]),primaryTable[[#This Row],[icon]]),CHAR(10),"    pos = ",_xlfn.XLOOKUP(primaryTable[[#This Row],[id]],Outline!$A$3:$A$300,Outline!$E$3:$E$300,999,0,1),",",_xlfn.XLOOKUP(primaryTable[[#This Row],[id]],Outline!$A$3:$A$300,Outline!$F$3:$F$300,999,0,1),",0",CHAR(10),"    scale = 0.6",IF(primaryTable[[#This Row],[id_0]]&lt;&gt;"",_xlfn.CONCAT(CHAR(10),"    Parent",CHAR(10),"    {",CHAR(10),"        parentID = ",primaryTable[[#This Row],[id_0]],CHAR(10),"        lineFrom = ",primaryTable[[#This Row],[lineFrom_0]],CHAR(10),"        lineTo = ",primaryTable[[#This Row],[lineTo_0]],CHAR(10),"    }"),""),IF(primaryTable[[#This Row],[id_1]]&lt;&gt;"",_xlfn.CONCAT(CHAR(10),"    Parent",CHAR(10),"    {",CHAR(10),"        parentID = ",primaryTable[[#This Row],[id_1]],CHAR(10),"        lineFrom = ",primaryTable[[#This Row],[lineFrom_1]],CHAR(10),"        lineTo = ",primaryTable[[#This Row],[lineTo_1]],CHAR(10),"    }"),""),CHAR(10),"}")</calculatedColumnFormula>
    </tableColumn>
  </tableColumns>
  <tableStyleInfo name="TableStyleMedium1"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CA55F69-EFCD-497F-A60E-0FDC09320AEF}">
  <dimension ref="B1:K34"/>
  <sheetViews>
    <sheetView showGridLines="0" workbookViewId="0">
      <selection activeCell="D29" sqref="D29"/>
    </sheetView>
  </sheetViews>
  <sheetFormatPr defaultRowHeight="14.5" x14ac:dyDescent="0.35"/>
  <cols>
    <col min="2" max="2" width="8.1796875" customWidth="1"/>
    <col min="3" max="10" width="13.6328125" customWidth="1"/>
    <col min="11" max="11" width="10.81640625" customWidth="1"/>
  </cols>
  <sheetData>
    <row r="1" spans="2:11" ht="21" x14ac:dyDescent="0.5">
      <c r="C1" s="37" t="s">
        <v>344</v>
      </c>
      <c r="D1" s="37"/>
      <c r="E1" s="37"/>
      <c r="F1" s="37"/>
      <c r="G1" s="37" t="s">
        <v>345</v>
      </c>
      <c r="H1" s="37"/>
      <c r="I1" s="37"/>
      <c r="J1" s="38"/>
      <c r="K1" s="12"/>
    </row>
    <row r="2" spans="2:11" x14ac:dyDescent="0.35">
      <c r="B2" s="15" t="s">
        <v>268</v>
      </c>
      <c r="C2" s="9" t="s">
        <v>269</v>
      </c>
      <c r="D2" s="16" t="s">
        <v>272</v>
      </c>
      <c r="E2" s="16" t="s">
        <v>273</v>
      </c>
      <c r="F2" s="17" t="s">
        <v>274</v>
      </c>
      <c r="G2" s="9" t="s">
        <v>269</v>
      </c>
      <c r="H2" s="16" t="s">
        <v>272</v>
      </c>
      <c r="I2" s="16" t="s">
        <v>273</v>
      </c>
      <c r="J2" s="16" t="s">
        <v>274</v>
      </c>
      <c r="K2" s="15" t="s">
        <v>270</v>
      </c>
    </row>
    <row r="3" spans="2:11" x14ac:dyDescent="0.35">
      <c r="B3" s="26">
        <v>-2</v>
      </c>
      <c r="C3" s="10">
        <f>COUNTIF(Outline!B$3:B$300,B3)</f>
        <v>1</v>
      </c>
      <c r="D3" s="18">
        <v>10001</v>
      </c>
      <c r="E3" s="20">
        <f>D3*C3</f>
        <v>10001</v>
      </c>
      <c r="F3" s="19"/>
      <c r="G3" s="10"/>
      <c r="H3" s="18"/>
      <c r="I3" s="18"/>
      <c r="J3" s="18"/>
      <c r="K3" s="13"/>
    </row>
    <row r="4" spans="2:11" x14ac:dyDescent="0.35">
      <c r="B4" s="26">
        <v>-1.5</v>
      </c>
      <c r="C4" s="10">
        <f>COUNTIF(Outline!B$3:B$300,B4)</f>
        <v>0</v>
      </c>
      <c r="D4" s="18">
        <v>0</v>
      </c>
      <c r="E4" s="20">
        <f>D4*C4</f>
        <v>0</v>
      </c>
      <c r="F4" s="19"/>
      <c r="G4" s="10"/>
      <c r="H4" s="18"/>
      <c r="I4" s="18"/>
      <c r="J4" s="18"/>
      <c r="K4" s="13"/>
    </row>
    <row r="5" spans="2:11" x14ac:dyDescent="0.35">
      <c r="B5" s="26">
        <v>-1</v>
      </c>
      <c r="C5" s="10">
        <f>COUNTIF(Outline!B$3:B$300,B5)</f>
        <v>6</v>
      </c>
      <c r="D5" s="18">
        <v>15</v>
      </c>
      <c r="E5" s="20">
        <f>D5*C5</f>
        <v>90</v>
      </c>
      <c r="F5" s="19"/>
      <c r="G5" s="10"/>
      <c r="H5" s="18"/>
      <c r="I5" s="18"/>
      <c r="J5" s="18"/>
      <c r="K5" s="13"/>
    </row>
    <row r="6" spans="2:11" x14ac:dyDescent="0.35">
      <c r="B6" s="26">
        <v>-0.5</v>
      </c>
      <c r="C6" s="10">
        <f>COUNTIF(Outline!B$3:B$300,B6)</f>
        <v>0</v>
      </c>
      <c r="D6" s="18">
        <v>0</v>
      </c>
      <c r="E6" s="20">
        <f>D6*C6</f>
        <v>0</v>
      </c>
      <c r="F6" s="19"/>
      <c r="G6" s="10"/>
      <c r="H6" s="18"/>
      <c r="I6" s="18"/>
      <c r="J6" s="18"/>
      <c r="K6" s="13"/>
    </row>
    <row r="7" spans="2:11" x14ac:dyDescent="0.35">
      <c r="B7" s="26">
        <v>0</v>
      </c>
      <c r="C7" s="10">
        <f>COUNTIF(Outline!B$3:B$300,B7)</f>
        <v>1</v>
      </c>
      <c r="D7" s="18">
        <v>0</v>
      </c>
      <c r="E7" s="20">
        <f t="shared" ref="E7:E34" si="0">D7*C7</f>
        <v>0</v>
      </c>
      <c r="F7" s="19">
        <f t="shared" ref="F7:F34" si="1">F6+E7</f>
        <v>0</v>
      </c>
      <c r="G7" s="10">
        <v>1</v>
      </c>
      <c r="H7" s="18">
        <v>0</v>
      </c>
      <c r="I7" s="20">
        <f t="shared" ref="I7:I34" si="2">H7*G7</f>
        <v>0</v>
      </c>
      <c r="J7" s="20">
        <f t="shared" ref="J7:J34" si="3">J6+I7</f>
        <v>0</v>
      </c>
      <c r="K7" s="13" t="str">
        <f>IFERROR(TEXT((F7-J7)/J7,"0%"),"N/A")</f>
        <v>N/A</v>
      </c>
    </row>
    <row r="8" spans="2:11" x14ac:dyDescent="0.35">
      <c r="B8" s="26">
        <v>0.5</v>
      </c>
      <c r="C8" s="10">
        <f>COUNTIF(Outline!B$3:B$300,B8)</f>
        <v>3</v>
      </c>
      <c r="D8" s="18">
        <v>5</v>
      </c>
      <c r="E8" s="20">
        <f t="shared" si="0"/>
        <v>15</v>
      </c>
      <c r="F8" s="19">
        <f t="shared" si="1"/>
        <v>15</v>
      </c>
      <c r="G8" s="10">
        <v>0</v>
      </c>
      <c r="H8" s="18"/>
      <c r="I8" s="20">
        <f t="shared" si="2"/>
        <v>0</v>
      </c>
      <c r="J8" s="20">
        <f t="shared" si="3"/>
        <v>0</v>
      </c>
      <c r="K8" s="13" t="str">
        <f t="shared" ref="K8:K34" si="4">IFERROR(TEXT((F8-J8)/J8,"0%"),"N/A")</f>
        <v>N/A</v>
      </c>
    </row>
    <row r="9" spans="2:11" x14ac:dyDescent="0.35">
      <c r="B9" s="26">
        <v>1</v>
      </c>
      <c r="C9" s="10">
        <f>COUNTIF(Outline!B$3:B$300,B9)</f>
        <v>4</v>
      </c>
      <c r="D9" s="18">
        <v>5</v>
      </c>
      <c r="E9" s="20">
        <f t="shared" si="0"/>
        <v>20</v>
      </c>
      <c r="F9" s="19">
        <f t="shared" si="1"/>
        <v>35</v>
      </c>
      <c r="G9" s="10">
        <v>0</v>
      </c>
      <c r="H9" s="18"/>
      <c r="I9" s="20">
        <f t="shared" si="2"/>
        <v>0</v>
      </c>
      <c r="J9" s="20">
        <f t="shared" si="3"/>
        <v>0</v>
      </c>
      <c r="K9" s="13" t="str">
        <f t="shared" si="4"/>
        <v>N/A</v>
      </c>
    </row>
    <row r="10" spans="2:11" x14ac:dyDescent="0.35">
      <c r="B10" s="26">
        <v>1.5</v>
      </c>
      <c r="C10" s="10">
        <f>COUNTIF(Outline!B$3:B$300,B10)</f>
        <v>0</v>
      </c>
      <c r="D10" s="28">
        <f>ROUND(AVERAGE(D9,D11),0)</f>
        <v>8</v>
      </c>
      <c r="E10" s="20">
        <f t="shared" si="0"/>
        <v>0</v>
      </c>
      <c r="F10" s="19">
        <f t="shared" si="1"/>
        <v>35</v>
      </c>
      <c r="G10" s="10">
        <v>0</v>
      </c>
      <c r="H10" s="18"/>
      <c r="I10" s="20">
        <f t="shared" si="2"/>
        <v>0</v>
      </c>
      <c r="J10" s="20">
        <f t="shared" si="3"/>
        <v>0</v>
      </c>
      <c r="K10" s="13" t="str">
        <f t="shared" si="4"/>
        <v>N/A</v>
      </c>
    </row>
    <row r="11" spans="2:11" x14ac:dyDescent="0.35">
      <c r="B11" s="26">
        <v>2</v>
      </c>
      <c r="C11" s="10">
        <f>COUNTIF(Outline!B$3:B$300,B11)</f>
        <v>8</v>
      </c>
      <c r="D11" s="28">
        <v>10</v>
      </c>
      <c r="E11" s="20">
        <f t="shared" si="0"/>
        <v>80</v>
      </c>
      <c r="F11" s="19">
        <f t="shared" si="1"/>
        <v>115</v>
      </c>
      <c r="G11" s="10">
        <v>2</v>
      </c>
      <c r="H11" s="18">
        <v>5</v>
      </c>
      <c r="I11" s="20">
        <f t="shared" si="2"/>
        <v>10</v>
      </c>
      <c r="J11" s="20">
        <f t="shared" si="3"/>
        <v>10</v>
      </c>
      <c r="K11" s="13" t="str">
        <f t="shared" si="4"/>
        <v>1050%</v>
      </c>
    </row>
    <row r="12" spans="2:11" x14ac:dyDescent="0.35">
      <c r="B12" s="26">
        <v>2.5</v>
      </c>
      <c r="C12" s="10">
        <f>COUNTIF(Outline!B$3:B$300,B12)</f>
        <v>0</v>
      </c>
      <c r="D12" s="28">
        <f>ROUND(AVERAGE(D11,D13),0)</f>
        <v>15</v>
      </c>
      <c r="E12" s="20">
        <f t="shared" si="0"/>
        <v>0</v>
      </c>
      <c r="F12" s="19">
        <f t="shared" si="1"/>
        <v>115</v>
      </c>
      <c r="G12" s="10">
        <v>0</v>
      </c>
      <c r="H12" s="18"/>
      <c r="I12" s="20">
        <f t="shared" si="2"/>
        <v>0</v>
      </c>
      <c r="J12" s="20">
        <f t="shared" si="3"/>
        <v>10</v>
      </c>
      <c r="K12" s="13" t="str">
        <f t="shared" si="4"/>
        <v>1050%</v>
      </c>
    </row>
    <row r="13" spans="2:11" x14ac:dyDescent="0.35">
      <c r="B13" s="26">
        <v>3</v>
      </c>
      <c r="C13" s="10">
        <f>COUNTIF(Outline!B$3:B$300,B13)</f>
        <v>11</v>
      </c>
      <c r="D13" s="28">
        <v>20</v>
      </c>
      <c r="E13" s="20">
        <f t="shared" si="0"/>
        <v>220</v>
      </c>
      <c r="F13" s="19">
        <f t="shared" si="1"/>
        <v>335</v>
      </c>
      <c r="G13" s="10">
        <v>3</v>
      </c>
      <c r="H13" s="18">
        <v>18</v>
      </c>
      <c r="I13" s="20">
        <f t="shared" si="2"/>
        <v>54</v>
      </c>
      <c r="J13" s="20">
        <f t="shared" si="3"/>
        <v>64</v>
      </c>
      <c r="K13" s="13" t="str">
        <f t="shared" si="4"/>
        <v>423%</v>
      </c>
    </row>
    <row r="14" spans="2:11" x14ac:dyDescent="0.35">
      <c r="B14" s="26">
        <v>3.5</v>
      </c>
      <c r="C14" s="10">
        <f>COUNTIF(Outline!B$3:B$300,B14)</f>
        <v>1</v>
      </c>
      <c r="D14" s="28">
        <f>ROUND(AVERAGE(D13,D15),0)</f>
        <v>35</v>
      </c>
      <c r="E14" s="20">
        <f t="shared" si="0"/>
        <v>35</v>
      </c>
      <c r="F14" s="19">
        <f t="shared" si="1"/>
        <v>370</v>
      </c>
      <c r="G14" s="10">
        <v>0</v>
      </c>
      <c r="H14" s="18"/>
      <c r="I14" s="20">
        <f t="shared" si="2"/>
        <v>0</v>
      </c>
      <c r="J14" s="20">
        <f t="shared" si="3"/>
        <v>64</v>
      </c>
      <c r="K14" s="13" t="str">
        <f t="shared" si="4"/>
        <v>478%</v>
      </c>
    </row>
    <row r="15" spans="2:11" x14ac:dyDescent="0.35">
      <c r="B15" s="26">
        <v>4</v>
      </c>
      <c r="C15" s="10">
        <f>COUNTIF(Outline!B$3:B$300,B15)</f>
        <v>18</v>
      </c>
      <c r="D15" s="28">
        <v>50</v>
      </c>
      <c r="E15" s="20">
        <f t="shared" si="0"/>
        <v>900</v>
      </c>
      <c r="F15" s="19">
        <f t="shared" si="1"/>
        <v>1270</v>
      </c>
      <c r="G15" s="10">
        <v>6</v>
      </c>
      <c r="H15" s="18">
        <v>45</v>
      </c>
      <c r="I15" s="20">
        <f t="shared" si="2"/>
        <v>270</v>
      </c>
      <c r="J15" s="20">
        <f t="shared" si="3"/>
        <v>334</v>
      </c>
      <c r="K15" s="13" t="str">
        <f t="shared" si="4"/>
        <v>280%</v>
      </c>
    </row>
    <row r="16" spans="2:11" x14ac:dyDescent="0.35">
      <c r="B16" s="26">
        <v>4.5</v>
      </c>
      <c r="C16" s="10">
        <f>COUNTIF(Outline!B$3:B$300,B16)</f>
        <v>2</v>
      </c>
      <c r="D16" s="28">
        <f>ROUND(AVERAGE(D15,D17),0)</f>
        <v>75</v>
      </c>
      <c r="E16" s="20">
        <f t="shared" si="0"/>
        <v>150</v>
      </c>
      <c r="F16" s="19">
        <f t="shared" si="1"/>
        <v>1420</v>
      </c>
      <c r="G16" s="10">
        <v>0</v>
      </c>
      <c r="H16" s="18"/>
      <c r="I16" s="20">
        <f t="shared" si="2"/>
        <v>0</v>
      </c>
      <c r="J16" s="20">
        <f t="shared" si="3"/>
        <v>334</v>
      </c>
      <c r="K16" s="13" t="str">
        <f t="shared" si="4"/>
        <v>325%</v>
      </c>
    </row>
    <row r="17" spans="2:11" x14ac:dyDescent="0.35">
      <c r="B17" s="26">
        <v>5</v>
      </c>
      <c r="C17" s="10">
        <f>COUNTIF(Outline!B$3:B$300,B17)</f>
        <v>23</v>
      </c>
      <c r="D17" s="28">
        <v>100</v>
      </c>
      <c r="E17" s="20">
        <f t="shared" si="0"/>
        <v>2300</v>
      </c>
      <c r="F17" s="19">
        <f t="shared" si="1"/>
        <v>3720</v>
      </c>
      <c r="G17" s="10">
        <v>14</v>
      </c>
      <c r="H17" s="18">
        <v>90</v>
      </c>
      <c r="I17" s="20">
        <f t="shared" si="2"/>
        <v>1260</v>
      </c>
      <c r="J17" s="20">
        <f t="shared" si="3"/>
        <v>1594</v>
      </c>
      <c r="K17" s="13" t="str">
        <f t="shared" si="4"/>
        <v>133%</v>
      </c>
    </row>
    <row r="18" spans="2:11" x14ac:dyDescent="0.35">
      <c r="B18" s="26">
        <v>5.5</v>
      </c>
      <c r="C18" s="10">
        <f>COUNTIF(Outline!B$3:B$300,B18)</f>
        <v>2</v>
      </c>
      <c r="D18" s="28">
        <f>ROUND(AVERAGE(D17,D19),0)</f>
        <v>150</v>
      </c>
      <c r="E18" s="20">
        <f t="shared" si="0"/>
        <v>300</v>
      </c>
      <c r="F18" s="19">
        <f t="shared" si="1"/>
        <v>4020</v>
      </c>
      <c r="G18" s="10">
        <v>0</v>
      </c>
      <c r="H18" s="18"/>
      <c r="I18" s="20">
        <f t="shared" si="2"/>
        <v>0</v>
      </c>
      <c r="J18" s="20">
        <f t="shared" si="3"/>
        <v>1594</v>
      </c>
      <c r="K18" s="13" t="str">
        <f t="shared" si="4"/>
        <v>152%</v>
      </c>
    </row>
    <row r="19" spans="2:11" x14ac:dyDescent="0.35">
      <c r="B19" s="26">
        <v>6</v>
      </c>
      <c r="C19" s="10">
        <f>COUNTIF(Outline!B$3:B$300,B19)</f>
        <v>26</v>
      </c>
      <c r="D19" s="28">
        <v>200</v>
      </c>
      <c r="E19" s="20">
        <f t="shared" si="0"/>
        <v>5200</v>
      </c>
      <c r="F19" s="19">
        <f t="shared" si="1"/>
        <v>9220</v>
      </c>
      <c r="G19" s="10">
        <v>16</v>
      </c>
      <c r="H19" s="18">
        <v>160</v>
      </c>
      <c r="I19" s="20">
        <f t="shared" si="2"/>
        <v>2560</v>
      </c>
      <c r="J19" s="20">
        <f t="shared" si="3"/>
        <v>4154</v>
      </c>
      <c r="K19" s="13" t="str">
        <f t="shared" si="4"/>
        <v>122%</v>
      </c>
    </row>
    <row r="20" spans="2:11" x14ac:dyDescent="0.35">
      <c r="B20" s="26">
        <v>6.5</v>
      </c>
      <c r="C20" s="10">
        <f>COUNTIF(Outline!B$3:B$300,B20)</f>
        <v>1</v>
      </c>
      <c r="D20" s="28">
        <f>ROUND(AVERAGE(D19,D21),0)</f>
        <v>300</v>
      </c>
      <c r="E20" s="20">
        <f t="shared" si="0"/>
        <v>300</v>
      </c>
      <c r="F20" s="19">
        <f t="shared" si="1"/>
        <v>9520</v>
      </c>
      <c r="G20" s="10">
        <v>0</v>
      </c>
      <c r="H20" s="18"/>
      <c r="I20" s="20">
        <f t="shared" si="2"/>
        <v>0</v>
      </c>
      <c r="J20" s="20">
        <f t="shared" si="3"/>
        <v>4154</v>
      </c>
      <c r="K20" s="13" t="str">
        <f t="shared" si="4"/>
        <v>129%</v>
      </c>
    </row>
    <row r="21" spans="2:11" x14ac:dyDescent="0.35">
      <c r="B21" s="26">
        <v>7</v>
      </c>
      <c r="C21" s="10">
        <f>COUNTIF(Outline!B$3:B$300,B21)</f>
        <v>26</v>
      </c>
      <c r="D21" s="28">
        <v>400</v>
      </c>
      <c r="E21" s="20">
        <f t="shared" si="0"/>
        <v>10400</v>
      </c>
      <c r="F21" s="19">
        <f t="shared" si="1"/>
        <v>19920</v>
      </c>
      <c r="G21" s="10">
        <v>16</v>
      </c>
      <c r="H21" s="18">
        <v>300</v>
      </c>
      <c r="I21" s="20">
        <f t="shared" si="2"/>
        <v>4800</v>
      </c>
      <c r="J21" s="20">
        <f t="shared" si="3"/>
        <v>8954</v>
      </c>
      <c r="K21" s="13" t="str">
        <f t="shared" si="4"/>
        <v>122%</v>
      </c>
    </row>
    <row r="22" spans="2:11" x14ac:dyDescent="0.35">
      <c r="B22" s="26">
        <v>7.5</v>
      </c>
      <c r="C22" s="10">
        <f>COUNTIF(Outline!B$3:B$300,B22)</f>
        <v>3</v>
      </c>
      <c r="D22" s="28">
        <f>ROUND(AVERAGE(D21,D23),0)</f>
        <v>500</v>
      </c>
      <c r="E22" s="20">
        <f t="shared" si="0"/>
        <v>1500</v>
      </c>
      <c r="F22" s="19">
        <f t="shared" si="1"/>
        <v>21420</v>
      </c>
      <c r="G22" s="10">
        <v>0</v>
      </c>
      <c r="H22" s="18"/>
      <c r="I22" s="20">
        <f t="shared" si="2"/>
        <v>0</v>
      </c>
      <c r="J22" s="20">
        <f t="shared" si="3"/>
        <v>8954</v>
      </c>
      <c r="K22" s="13" t="str">
        <f t="shared" si="4"/>
        <v>139%</v>
      </c>
    </row>
    <row r="23" spans="2:11" x14ac:dyDescent="0.35">
      <c r="B23" s="26">
        <v>8</v>
      </c>
      <c r="C23" s="10">
        <f>COUNTIF(Outline!B$3:B$300,B23)</f>
        <v>27</v>
      </c>
      <c r="D23" s="28">
        <f>ROUND(D21*1.5,0)</f>
        <v>600</v>
      </c>
      <c r="E23" s="20">
        <f t="shared" si="0"/>
        <v>16200</v>
      </c>
      <c r="F23" s="19">
        <f t="shared" si="1"/>
        <v>37620</v>
      </c>
      <c r="G23" s="10">
        <v>22</v>
      </c>
      <c r="H23" s="18">
        <v>550</v>
      </c>
      <c r="I23" s="20">
        <f t="shared" si="2"/>
        <v>12100</v>
      </c>
      <c r="J23" s="20">
        <f t="shared" si="3"/>
        <v>21054</v>
      </c>
      <c r="K23" s="13" t="str">
        <f t="shared" si="4"/>
        <v>79%</v>
      </c>
    </row>
    <row r="24" spans="2:11" x14ac:dyDescent="0.35">
      <c r="B24" s="26">
        <v>8.5</v>
      </c>
      <c r="C24" s="10">
        <f>COUNTIF(Outline!B$3:B$300,B24)</f>
        <v>0</v>
      </c>
      <c r="D24" s="28">
        <f>ROUND(AVERAGE(D23,D25),0)</f>
        <v>750</v>
      </c>
      <c r="E24" s="20">
        <f t="shared" si="0"/>
        <v>0</v>
      </c>
      <c r="F24" s="19">
        <f t="shared" si="1"/>
        <v>37620</v>
      </c>
      <c r="G24" s="10">
        <v>0</v>
      </c>
      <c r="H24" s="18"/>
      <c r="I24" s="20">
        <f t="shared" si="2"/>
        <v>0</v>
      </c>
      <c r="J24" s="20">
        <f t="shared" si="3"/>
        <v>21054</v>
      </c>
      <c r="K24" s="13" t="str">
        <f t="shared" si="4"/>
        <v>79%</v>
      </c>
    </row>
    <row r="25" spans="2:11" x14ac:dyDescent="0.35">
      <c r="B25" s="26">
        <v>9</v>
      </c>
      <c r="C25" s="10">
        <f>COUNTIF(Outline!B$3:B$300,B25)</f>
        <v>27</v>
      </c>
      <c r="D25" s="28">
        <f>ROUND(D23*1.5,0)</f>
        <v>900</v>
      </c>
      <c r="E25" s="20">
        <f t="shared" si="0"/>
        <v>24300</v>
      </c>
      <c r="F25" s="19">
        <f t="shared" si="1"/>
        <v>61920</v>
      </c>
      <c r="G25" s="10">
        <v>20</v>
      </c>
      <c r="H25" s="18">
        <v>1000</v>
      </c>
      <c r="I25" s="20">
        <f t="shared" si="2"/>
        <v>20000</v>
      </c>
      <c r="J25" s="20">
        <f t="shared" si="3"/>
        <v>41054</v>
      </c>
      <c r="K25" s="13" t="str">
        <f t="shared" si="4"/>
        <v>51%</v>
      </c>
    </row>
    <row r="26" spans="2:11" x14ac:dyDescent="0.35">
      <c r="B26" s="26">
        <v>9.5</v>
      </c>
      <c r="C26" s="10">
        <f>COUNTIF(Outline!B$3:B$300,B26)</f>
        <v>0</v>
      </c>
      <c r="D26" s="28">
        <f>ROUND(AVERAGE(D25,D27),0)</f>
        <v>1125</v>
      </c>
      <c r="E26" s="20">
        <f t="shared" si="0"/>
        <v>0</v>
      </c>
      <c r="F26" s="19">
        <f t="shared" si="1"/>
        <v>61920</v>
      </c>
      <c r="G26" s="10">
        <v>0</v>
      </c>
      <c r="H26" s="18"/>
      <c r="I26" s="20">
        <f t="shared" si="2"/>
        <v>0</v>
      </c>
      <c r="J26" s="20">
        <f t="shared" si="3"/>
        <v>41054</v>
      </c>
      <c r="K26" s="13" t="str">
        <f t="shared" si="4"/>
        <v>51%</v>
      </c>
    </row>
    <row r="27" spans="2:11" x14ac:dyDescent="0.35">
      <c r="B27" s="26">
        <v>10</v>
      </c>
      <c r="C27" s="10">
        <f>COUNTIF(Outline!B$3:B$300,B27)</f>
        <v>25</v>
      </c>
      <c r="D27" s="28">
        <f>ROUND(D25*1.5,0)</f>
        <v>1350</v>
      </c>
      <c r="E27" s="20">
        <f t="shared" si="0"/>
        <v>33750</v>
      </c>
      <c r="F27" s="19">
        <f t="shared" si="1"/>
        <v>95670</v>
      </c>
      <c r="G27" s="10">
        <v>21</v>
      </c>
      <c r="H27" s="18">
        <v>1500</v>
      </c>
      <c r="I27" s="20">
        <f t="shared" si="2"/>
        <v>31500</v>
      </c>
      <c r="J27" s="20">
        <f t="shared" si="3"/>
        <v>72554</v>
      </c>
      <c r="K27" s="13" t="str">
        <f t="shared" si="4"/>
        <v>32%</v>
      </c>
    </row>
    <row r="28" spans="2:11" x14ac:dyDescent="0.35">
      <c r="B28" s="26">
        <v>10.5</v>
      </c>
      <c r="C28" s="10">
        <f>COUNTIF(Outline!B$3:B$300,B28)</f>
        <v>1</v>
      </c>
      <c r="D28" s="28">
        <f>ROUND(AVERAGE(D27,D29),0)</f>
        <v>1688</v>
      </c>
      <c r="E28" s="20">
        <f t="shared" si="0"/>
        <v>1688</v>
      </c>
      <c r="F28" s="19">
        <f t="shared" si="1"/>
        <v>97358</v>
      </c>
      <c r="G28" s="10">
        <v>0</v>
      </c>
      <c r="H28" s="18"/>
      <c r="I28" s="20">
        <f t="shared" si="2"/>
        <v>0</v>
      </c>
      <c r="J28" s="20">
        <f t="shared" si="3"/>
        <v>72554</v>
      </c>
      <c r="K28" s="13" t="str">
        <f t="shared" si="4"/>
        <v>34%</v>
      </c>
    </row>
    <row r="29" spans="2:11" x14ac:dyDescent="0.35">
      <c r="B29" s="26">
        <v>11</v>
      </c>
      <c r="C29" s="10">
        <f>COUNTIF(Outline!B$3:B$300,B29)</f>
        <v>15</v>
      </c>
      <c r="D29" s="28">
        <f>ROUND(D27*1.5,0)</f>
        <v>2025</v>
      </c>
      <c r="E29" s="20">
        <f t="shared" si="0"/>
        <v>30375</v>
      </c>
      <c r="F29" s="19">
        <f t="shared" si="1"/>
        <v>127733</v>
      </c>
      <c r="G29" s="10">
        <v>11</v>
      </c>
      <c r="H29" s="18">
        <v>2250</v>
      </c>
      <c r="I29" s="20">
        <f t="shared" si="2"/>
        <v>24750</v>
      </c>
      <c r="J29" s="20">
        <f t="shared" si="3"/>
        <v>97304</v>
      </c>
      <c r="K29" s="13" t="str">
        <f t="shared" si="4"/>
        <v>31%</v>
      </c>
    </row>
    <row r="30" spans="2:11" x14ac:dyDescent="0.35">
      <c r="B30" s="26">
        <v>11.5</v>
      </c>
      <c r="C30" s="10">
        <f>COUNTIF(Outline!B$3:B$300,B30)</f>
        <v>0</v>
      </c>
      <c r="D30" s="28">
        <f>ROUND(AVERAGE(D29,D31),0)</f>
        <v>2532</v>
      </c>
      <c r="E30" s="20">
        <f t="shared" si="0"/>
        <v>0</v>
      </c>
      <c r="F30" s="19">
        <f t="shared" si="1"/>
        <v>127733</v>
      </c>
      <c r="G30" s="10">
        <v>0</v>
      </c>
      <c r="H30" s="18"/>
      <c r="I30" s="20">
        <f t="shared" si="2"/>
        <v>0</v>
      </c>
      <c r="J30" s="20">
        <f t="shared" si="3"/>
        <v>97304</v>
      </c>
      <c r="K30" s="13" t="str">
        <f t="shared" si="4"/>
        <v>31%</v>
      </c>
    </row>
    <row r="31" spans="2:11" x14ac:dyDescent="0.35">
      <c r="B31" s="26">
        <v>12</v>
      </c>
      <c r="C31" s="10">
        <f>COUNTIF(Outline!B$3:B$300,B31)</f>
        <v>12</v>
      </c>
      <c r="D31" s="28">
        <f>ROUND(D29*1.5,0)</f>
        <v>3038</v>
      </c>
      <c r="E31" s="20">
        <f t="shared" si="0"/>
        <v>36456</v>
      </c>
      <c r="F31" s="19">
        <f t="shared" si="1"/>
        <v>164189</v>
      </c>
      <c r="G31" s="10">
        <v>7</v>
      </c>
      <c r="H31" s="18">
        <v>4000</v>
      </c>
      <c r="I31" s="20">
        <f t="shared" si="2"/>
        <v>28000</v>
      </c>
      <c r="J31" s="20">
        <f t="shared" si="3"/>
        <v>125304</v>
      </c>
      <c r="K31" s="13" t="str">
        <f t="shared" si="4"/>
        <v>31%</v>
      </c>
    </row>
    <row r="32" spans="2:11" x14ac:dyDescent="0.35">
      <c r="B32" s="26">
        <v>12.5</v>
      </c>
      <c r="C32" s="10">
        <f>COUNTIF(Outline!B$3:B$300,B32)</f>
        <v>0</v>
      </c>
      <c r="D32" s="28">
        <f>ROUND(AVERAGE(D31,D33),0)</f>
        <v>3798</v>
      </c>
      <c r="E32" s="20">
        <f t="shared" si="0"/>
        <v>0</v>
      </c>
      <c r="F32" s="19">
        <f t="shared" si="1"/>
        <v>164189</v>
      </c>
      <c r="G32" s="10">
        <v>0</v>
      </c>
      <c r="H32" s="18"/>
      <c r="I32" s="20">
        <f t="shared" si="2"/>
        <v>0</v>
      </c>
      <c r="J32" s="20">
        <f t="shared" si="3"/>
        <v>125304</v>
      </c>
      <c r="K32" s="13" t="str">
        <f t="shared" si="4"/>
        <v>31%</v>
      </c>
    </row>
    <row r="33" spans="2:11" x14ac:dyDescent="0.35">
      <c r="B33" s="26">
        <v>13</v>
      </c>
      <c r="C33" s="10">
        <f>COUNTIF(Outline!B$3:B$300,B33)</f>
        <v>6</v>
      </c>
      <c r="D33" s="28">
        <f>ROUND(D31*1.5,0)</f>
        <v>4557</v>
      </c>
      <c r="E33" s="20">
        <f t="shared" si="0"/>
        <v>27342</v>
      </c>
      <c r="F33" s="19">
        <f t="shared" si="1"/>
        <v>191531</v>
      </c>
      <c r="G33" s="10">
        <v>5</v>
      </c>
      <c r="H33" s="18">
        <v>10000</v>
      </c>
      <c r="I33" s="20">
        <f t="shared" si="2"/>
        <v>50000</v>
      </c>
      <c r="J33" s="20">
        <f t="shared" si="3"/>
        <v>175304</v>
      </c>
      <c r="K33" s="13" t="str">
        <f t="shared" si="4"/>
        <v>9%</v>
      </c>
    </row>
    <row r="34" spans="2:11" x14ac:dyDescent="0.35">
      <c r="B34" s="27">
        <v>13.5</v>
      </c>
      <c r="C34" s="11">
        <f>COUNTIF(Outline!B$3:B$300,B34)</f>
        <v>0</v>
      </c>
      <c r="D34" s="29">
        <f>ROUND(AVERAGE(D33,10000),0)</f>
        <v>7279</v>
      </c>
      <c r="E34" s="23">
        <f t="shared" si="0"/>
        <v>0</v>
      </c>
      <c r="F34" s="22">
        <f t="shared" si="1"/>
        <v>191531</v>
      </c>
      <c r="G34" s="11">
        <v>0</v>
      </c>
      <c r="H34" s="21"/>
      <c r="I34" s="23">
        <f t="shared" si="2"/>
        <v>0</v>
      </c>
      <c r="J34" s="23">
        <f t="shared" si="3"/>
        <v>175304</v>
      </c>
      <c r="K34" s="14" t="str">
        <f t="shared" si="4"/>
        <v>9%</v>
      </c>
    </row>
  </sheetData>
  <mergeCells count="2">
    <mergeCell ref="C1:F1"/>
    <mergeCell ref="G1:J1"/>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709DBC-CD8D-4731-99EA-1E688929A70D}">
  <dimension ref="A1:AO303"/>
  <sheetViews>
    <sheetView showGridLines="0" tabSelected="1" topLeftCell="J1" zoomScaleNormal="100" workbookViewId="0">
      <selection activeCell="AA16" sqref="AA16"/>
    </sheetView>
  </sheetViews>
  <sheetFormatPr defaultRowHeight="10.5" x14ac:dyDescent="0.25"/>
  <cols>
    <col min="1" max="1" width="31.54296875" style="2" bestFit="1" customWidth="1"/>
    <col min="2" max="3" width="8.7265625" style="1"/>
    <col min="4" max="4" width="7.08984375" style="1" bestFit="1" customWidth="1"/>
    <col min="5" max="6" width="8.7265625" style="1"/>
    <col min="7" max="7" width="5.90625" style="1" customWidth="1"/>
    <col min="8" max="8" width="8.7265625" style="1"/>
    <col min="9" max="9" width="17.26953125" style="1" customWidth="1"/>
    <col min="10" max="10" width="7" style="1" customWidth="1"/>
    <col min="11" max="11" width="17.26953125" style="1" customWidth="1"/>
    <col min="12" max="12" width="7" style="1" customWidth="1"/>
    <col min="13" max="13" width="16.36328125" style="4" customWidth="1"/>
    <col min="14" max="14" width="7" style="4" customWidth="1"/>
    <col min="15" max="15" width="16.36328125" style="4" customWidth="1"/>
    <col min="16" max="16" width="7" style="4" customWidth="1"/>
    <col min="17" max="17" width="16.36328125" style="4" customWidth="1"/>
    <col min="18" max="18" width="7" style="4" customWidth="1"/>
    <col min="19" max="19" width="16.36328125" style="4" customWidth="1"/>
    <col min="20" max="20" width="7" style="4" customWidth="1"/>
    <col min="21" max="21" width="16.36328125" style="4" customWidth="1"/>
    <col min="22" max="22" width="7" style="4" customWidth="1"/>
    <col min="23" max="23" width="16.36328125" style="4" customWidth="1"/>
    <col min="24" max="24" width="7" style="4" customWidth="1"/>
    <col min="25" max="25" width="16.36328125" style="4" customWidth="1"/>
    <col min="26" max="26" width="7" style="4" customWidth="1"/>
    <col min="27" max="27" width="16.36328125" style="4" customWidth="1"/>
    <col min="28" max="28" width="7" style="4" customWidth="1"/>
    <col min="29" max="29" width="16.36328125" style="4" customWidth="1"/>
    <col min="30" max="30" width="7" style="4" customWidth="1"/>
    <col min="31" max="31" width="16.36328125" style="4" customWidth="1"/>
    <col min="32" max="32" width="7" style="4" customWidth="1"/>
    <col min="33" max="33" width="16.36328125" style="4" customWidth="1"/>
    <col min="34" max="34" width="7" style="4" customWidth="1"/>
    <col min="35" max="35" width="16.36328125" style="4" customWidth="1"/>
    <col min="36" max="36" width="7" style="4" customWidth="1"/>
    <col min="37" max="37" width="16.36328125" style="4" customWidth="1"/>
    <col min="38" max="38" width="8.7265625" style="4"/>
    <col min="39" max="39" width="16.36328125" style="4" customWidth="1"/>
    <col min="40" max="16384" width="8.7265625" style="1"/>
  </cols>
  <sheetData>
    <row r="1" spans="1:41" ht="15" customHeight="1" x14ac:dyDescent="0.25">
      <c r="I1" s="1">
        <v>1</v>
      </c>
      <c r="J1" s="1">
        <v>2</v>
      </c>
      <c r="K1" s="1">
        <v>3</v>
      </c>
      <c r="L1" s="1">
        <v>4</v>
      </c>
      <c r="M1" s="4">
        <v>5</v>
      </c>
      <c r="N1" s="4">
        <v>6</v>
      </c>
      <c r="O1" s="4">
        <v>7</v>
      </c>
      <c r="P1" s="4">
        <v>8</v>
      </c>
      <c r="Q1" s="4">
        <v>9</v>
      </c>
      <c r="R1" s="4">
        <v>10</v>
      </c>
      <c r="S1" s="4">
        <v>11</v>
      </c>
      <c r="T1" s="4">
        <v>12</v>
      </c>
      <c r="U1" s="4">
        <v>13</v>
      </c>
      <c r="V1" s="4">
        <v>14</v>
      </c>
      <c r="W1" s="4">
        <v>15</v>
      </c>
      <c r="X1" s="4">
        <v>16</v>
      </c>
      <c r="Y1" s="4">
        <v>17</v>
      </c>
      <c r="Z1" s="4">
        <v>18</v>
      </c>
      <c r="AA1" s="4">
        <v>19</v>
      </c>
      <c r="AB1" s="4">
        <v>20</v>
      </c>
      <c r="AC1" s="4">
        <v>21</v>
      </c>
      <c r="AD1" s="4">
        <v>22</v>
      </c>
      <c r="AE1" s="4">
        <v>23</v>
      </c>
      <c r="AF1" s="4">
        <v>24</v>
      </c>
      <c r="AG1" s="4">
        <v>25</v>
      </c>
      <c r="AH1" s="4">
        <v>26</v>
      </c>
      <c r="AI1" s="4">
        <v>27</v>
      </c>
      <c r="AJ1" s="4">
        <v>28</v>
      </c>
      <c r="AK1" s="4">
        <v>29</v>
      </c>
      <c r="AL1" s="4">
        <v>30</v>
      </c>
      <c r="AM1" s="4">
        <v>31</v>
      </c>
    </row>
    <row r="2" spans="1:41" ht="15" customHeight="1" x14ac:dyDescent="0.25">
      <c r="A2" s="2" t="s">
        <v>114</v>
      </c>
      <c r="B2" s="1" t="s">
        <v>115</v>
      </c>
      <c r="C2" s="1" t="s">
        <v>116</v>
      </c>
      <c r="D2" s="1" t="s">
        <v>672</v>
      </c>
      <c r="E2" s="1" t="s">
        <v>326</v>
      </c>
      <c r="F2" s="1" t="s">
        <v>327</v>
      </c>
      <c r="H2" s="1" t="s">
        <v>117</v>
      </c>
      <c r="I2" s="1" t="s">
        <v>595</v>
      </c>
      <c r="J2" s="1" t="s">
        <v>596</v>
      </c>
      <c r="K2" s="1" t="s">
        <v>597</v>
      </c>
      <c r="L2" s="1" t="s">
        <v>598</v>
      </c>
      <c r="M2" s="4" t="s">
        <v>599</v>
      </c>
      <c r="N2" s="4" t="s">
        <v>600</v>
      </c>
      <c r="O2" s="4" t="s">
        <v>601</v>
      </c>
      <c r="P2" s="4" t="s">
        <v>602</v>
      </c>
      <c r="Q2" s="4" t="s">
        <v>603</v>
      </c>
      <c r="R2" s="4" t="s">
        <v>604</v>
      </c>
      <c r="S2" s="4" t="s">
        <v>605</v>
      </c>
      <c r="T2" s="4" t="s">
        <v>606</v>
      </c>
      <c r="U2" s="4" t="s">
        <v>607</v>
      </c>
      <c r="V2" s="4" t="s">
        <v>608</v>
      </c>
      <c r="W2" s="4" t="s">
        <v>609</v>
      </c>
      <c r="X2" s="4" t="s">
        <v>610</v>
      </c>
      <c r="Y2" s="4" t="s">
        <v>611</v>
      </c>
      <c r="Z2" s="4" t="s">
        <v>612</v>
      </c>
      <c r="AA2" s="4" t="s">
        <v>613</v>
      </c>
      <c r="AB2" s="4" t="s">
        <v>614</v>
      </c>
      <c r="AC2" s="4" t="s">
        <v>615</v>
      </c>
      <c r="AD2" s="4" t="s">
        <v>616</v>
      </c>
      <c r="AE2" s="4" t="s">
        <v>617</v>
      </c>
      <c r="AF2" s="4" t="s">
        <v>618</v>
      </c>
      <c r="AG2" s="4" t="s">
        <v>619</v>
      </c>
      <c r="AH2" s="4" t="s">
        <v>620</v>
      </c>
      <c r="AI2" s="4" t="s">
        <v>621</v>
      </c>
      <c r="AJ2" s="4" t="s">
        <v>622</v>
      </c>
      <c r="AK2" s="4" t="s">
        <v>623</v>
      </c>
      <c r="AL2" s="4" t="s">
        <v>624</v>
      </c>
      <c r="AM2" s="4" t="s">
        <v>625</v>
      </c>
      <c r="AN2" s="4" t="s">
        <v>670</v>
      </c>
      <c r="AO2" s="4" t="s">
        <v>671</v>
      </c>
    </row>
    <row r="3" spans="1:41" ht="15" customHeight="1" x14ac:dyDescent="0.25">
      <c r="A3" s="2" t="str" cm="1">
        <f t="array" ref="A3:A284">_xlfn._xlws.FILTER(primaryTable[id],ISTEXT(primaryTable[id]))</f>
        <v>deprecated</v>
      </c>
      <c r="B3" s="1">
        <f>(IFERROR(MATCH(A3,$I$3:$AO$3,0),0)+IFERROR(MATCH(A3,$I$4:$AO$4,0),0)+IFERROR(MATCH(A3,$I$5:$AO$5,0),0)+IFERROR(MATCH(A3,$I$6:$AO$6,0),0)+IFERROR(MATCH(A3,$I$7:$AO$7,0),0)+IFERROR(MATCH(A3,$I$8:$AO$8,0),0)+IFERROR(MATCH(A3,$I$9:$AO$9,0),0)+IFERROR(MATCH(A3,$I$10:$AO$10,0),0)+IFERROR(MATCH(A3,$I$11:$AO$11,0),0)+IFERROR(MATCH(A3,$I$12:$AO$12,0),0)+IFERROR(MATCH(A3,$I$13:$AO$13,0),0)+IFERROR(MATCH(A3,$I$14:$AO$14,0),0)+IFERROR(MATCH(A3,$I$15:$AO$15,0),0)+IFERROR(MATCH(A3,$I$16:$AO$16,0),0)+IFERROR(MATCH(A3,$I$17:$AO$17,0),0)+IFERROR(MATCH(A3,$I$18:$AO$18,0),0)+IFERROR(MATCH(A3,$I$19:$AO$19,0),0)+IFERROR(MATCH(A3,$I$20:$AO$20,0),0)+IFERROR(MATCH(A3,$I$21:$AO$21,0),0)+IFERROR(MATCH(A3,$I$22:$AO$22,0),0)+IFERROR(MATCH(A3,$I$23:$AO$23,0),0)+IFERROR(MATCH(A3,$I$24:$AO$24,0),0)+IFERROR(MATCH(A3,$I$25:$AO$25,0),0)+IFERROR(MATCH(A3,$I$26:$AO$26,0),0)+IFERROR(MATCH(A3,$I$27:$AO$27,0),0)+IFERROR(MATCH(A3,$I$28:$AO$28,0),0)+IFERROR(MATCH(A3,$I$29:$AO$29,0),0)+IFERROR(MATCH(A3,$I$30:$AO$30,0),0)+IFERROR(MATCH(A3,$I$31:$AO$31,0),0)+IFERROR(MATCH(A3,$I$32:$AO$32,0),0)+IFERROR(MATCH(A3,$I$33:$AO$33,0),0)+IFERROR(MATCH(A3,$I$34:$AO$34,0),0)+IFERROR(MATCH(A3,$I$35:$AO$35,0),0)+IFERROR(MATCH(A3,$I$36:$AO$36,0),0)+IFERROR(MATCH(A3,$I$37:$AO$37,0),0)+IFERROR(MATCH(A3,$I$38:$AO$38,0),0)+IFERROR(MATCH(A3,$I$39:$AO$39,0),0)+IFERROR(MATCH(A3,$I$40:$AO$40,0),0)+IFERROR(MATCH(A3,$I$41:$AO$41,0),0)+IFERROR(MATCH(A3,$I$42:$AO$42,0),0)+IFERROR(MATCH(A3,#REF!,0),0)+IFERROR(MATCH(A3,#REF!,0),0)+IFERROR(MATCH(A3,$I$47:$AO$47,0),0)+IFERROR(MATCH(A3,$I$46:$AO$46,0),0)+IFERROR(MATCH(A3,$I$45:$AO$45,0),0)+IFERROR(MATCH(A3,$I$44:$AO$44,0),0)+IFERROR(MATCH(A3,$I$43:$AO$43,0),0)-5)/2</f>
        <v>-2</v>
      </c>
      <c r="C3" s="1">
        <f t="shared" ref="C3:C66" si="0">IFERROR(MATCH(A3,$I$3:$I$47,0),0)+IFERROR(MATCH(A3,$J$3:$J$47,0),0)+IFERROR(MATCH(A3,$K$3:$K$47,0),0)+IFERROR(MATCH(A3,$L$3:$L$47,0),0)+IFERROR(MATCH(A3,$M$3:$M$47,0),0)+IFERROR(MATCH(A3,$N$3:$N$47,0),0)+IFERROR(MATCH(A3,$O$3:$O$47,0),0)+IFERROR(MATCH(A3,$P$3:$P$47,0),0)+IFERROR(MATCH(A3,$Q$3:$Q$47,0),0)+IFERROR(MATCH(A3,$R$3:$R$47,0),0)+IFERROR(MATCH(A3,$S$3:$S$47,0),0)+IFERROR(MATCH(A3,$T$3:$T$47,0),0)+IFERROR(MATCH(A3,$U$3:$U$47,0),0)+IFERROR(MATCH(A3,$V$3:$V$47,0),0)+IFERROR(MATCH(A3,$W$3:$W$47,0),0)+IFERROR(MATCH(A3,$X$3:$X$47,0),0)+IFERROR(MATCH(A3,$Y$3:$Y$47,0),0)+IFERROR(MATCH(A3,$Z$3:$Z$47,0),0)+IFERROR(MATCH(A3,$AA$3:$AA$47,0),0)+IFERROR(MATCH(A3,$AB$3:$AB$47,0),0)+IFERROR(MATCH(A3,$AC$3:$AC$47,0),0)+IFERROR(MATCH(A3,$AD$3:$AD$47,0),0)+IFERROR(MATCH(A3,$AE$3:$AE$47,0),0)+IFERROR(MATCH(A3,$AF$3:$AF$47,0),0)+IFERROR(MATCH(A3,$AG$3:$AG$47,0),0)+IFERROR(MATCH(A3,$AH$3:$AH$47,0),0)+IFERROR(MATCH(A3,$AI$3:$AI$47,0),0)+IFERROR(MATCH(A3,$AJ$3:$AJ$47,0),0)+IFERROR(MATCH(A3,$AK$3:$AK$47,0),0)+IFERROR(MATCH(A3,$AL$3:$AL$47,0),0)+IFERROR(MATCH(A3,$AM$3:$AM$47,0),0)+IFERROR(MATCH(A3,$AN$3:$AN$47,0),0)+IFERROR(MATCH(A3,$AO$3:$AO$47,0),0)</f>
        <v>24</v>
      </c>
      <c r="D3" s="1" t="str">
        <f>IF(OR(B3=-2.5,C3=0)=TRUE,"Not Found","")</f>
        <v/>
      </c>
      <c r="E3" s="1">
        <f>(B3+2)*200-3800+IF(MOD(B3,1)&lt;&gt;0,-50,0)</f>
        <v>-3800</v>
      </c>
      <c r="F3" s="1">
        <f>(C3-1)*-50+2250</f>
        <v>1100</v>
      </c>
      <c r="H3" s="1">
        <v>1</v>
      </c>
      <c r="I3" s="2"/>
      <c r="Q3" s="35" t="s">
        <v>118</v>
      </c>
      <c r="S3" s="4" t="s">
        <v>10</v>
      </c>
      <c r="U3" s="4" t="s">
        <v>20</v>
      </c>
      <c r="W3" s="4" t="s">
        <v>35</v>
      </c>
      <c r="Y3" s="4" t="s">
        <v>60</v>
      </c>
      <c r="AA3" s="4" t="s">
        <v>86</v>
      </c>
      <c r="AC3" s="4" t="s">
        <v>134</v>
      </c>
      <c r="AE3" s="4" t="s">
        <v>164</v>
      </c>
      <c r="AN3" s="4"/>
      <c r="AO3" s="4"/>
    </row>
    <row r="4" spans="1:41" ht="15" customHeight="1" x14ac:dyDescent="0.25">
      <c r="A4" s="2" t="str">
        <v>generalLaunchPad</v>
      </c>
      <c r="B4" s="1">
        <f>(IFERROR(MATCH(A4,$I$3:$AO$3,0),0)+IFERROR(MATCH(A4,$I$4:$AO$4,0),0)+IFERROR(MATCH(A4,$I$5:$AO$5,0),0)+IFERROR(MATCH(A4,$I$6:$AO$6,0),0)+IFERROR(MATCH(A4,$I$7:$AO$7,0),0)+IFERROR(MATCH(A4,$I$8:$AO$8,0),0)+IFERROR(MATCH(A4,$I$9:$AO$9,0),0)+IFERROR(MATCH(A4,$I$10:$AO$10,0),0)+IFERROR(MATCH(A4,$I$11:$AO$11,0),0)+IFERROR(MATCH(A4,$I$12:$AO$12,0),0)+IFERROR(MATCH(A4,$I$13:$AO$13,0),0)+IFERROR(MATCH(A4,$I$14:$AO$14,0),0)+IFERROR(MATCH(A4,$I$15:$AO$15,0),0)+IFERROR(MATCH(A4,$I$16:$AO$16,0),0)+IFERROR(MATCH(A4,$I$17:$AO$17,0),0)+IFERROR(MATCH(A4,$I$18:$AO$18,0),0)+IFERROR(MATCH(A4,$I$19:$AO$19,0),0)+IFERROR(MATCH(A4,$I$20:$AO$20,0),0)+IFERROR(MATCH(A4,$I$21:$AO$21,0),0)+IFERROR(MATCH(A4,$I$22:$AO$22,0),0)+IFERROR(MATCH(A4,$I$23:$AO$23,0),0)+IFERROR(MATCH(A4,$I$24:$AO$24,0),0)+IFERROR(MATCH(A4,$I$25:$AO$25,0),0)+IFERROR(MATCH(A4,$I$26:$AO$26,0),0)+IFERROR(MATCH(A4,$I$27:$AO$27,0),0)+IFERROR(MATCH(A4,$I$28:$AO$28,0),0)+IFERROR(MATCH(A4,$I$29:$AO$29,0),0)+IFERROR(MATCH(A4,$I$30:$AO$30,0),0)+IFERROR(MATCH(A4,$I$31:$AO$31,0),0)+IFERROR(MATCH(A4,$I$32:$AO$32,0),0)+IFERROR(MATCH(A4,$I$33:$AO$33,0),0)+IFERROR(MATCH(A4,$I$34:$AO$34,0),0)+IFERROR(MATCH(A4,$I$35:$AO$35,0),0)+IFERROR(MATCH(A4,$I$36:$AO$36,0),0)+IFERROR(MATCH(A4,$I$37:$AO$37,0),0)+IFERROR(MATCH(A4,$I$38:$AO$38,0),0)+IFERROR(MATCH(A4,$I$39:$AO$39,0),0)+IFERROR(MATCH(A4,$I$40:$AO$40,0),0)+IFERROR(MATCH(A4,$I$41:$AO$41,0),0)+IFERROR(MATCH(A4,$I$42:$AO$42,0),0)+IFERROR(MATCH(A4,#REF!,0),0)+IFERROR(MATCH(A4,#REF!,0),0)+IFERROR(MATCH(A4,$I$47:$AO$47,0),0)+IFERROR(MATCH(A4,$I$46:$AO$46,0),0)+IFERROR(MATCH(A4,$I$45:$AO$45,0),0)+IFERROR(MATCH(A4,$I$44:$AO$44,0),0)+IFERROR(MATCH(A4,$I$43:$AO$43,0),0)-5)/2</f>
        <v>-1</v>
      </c>
      <c r="C4" s="1">
        <f t="shared" si="0"/>
        <v>18</v>
      </c>
      <c r="D4" s="1" t="str">
        <f t="shared" ref="D4:D67" si="1">IF(OR(B4=-2.5,C4=0)=TRUE,"Not Found","")</f>
        <v/>
      </c>
      <c r="E4" s="1">
        <f t="shared" ref="E4:E67" si="2">(B4+2)*200-3800+IF(MOD(B4,1)&lt;&gt;0,-50,0)</f>
        <v>-3600</v>
      </c>
      <c r="F4" s="1">
        <f t="shared" ref="F4:F67" si="3">(C4-1)*-50+2250</f>
        <v>1400</v>
      </c>
      <c r="H4" s="1">
        <v>2</v>
      </c>
      <c r="K4" s="6" t="s">
        <v>259</v>
      </c>
      <c r="O4" s="7"/>
      <c r="AB4" s="4" t="s">
        <v>109</v>
      </c>
      <c r="AG4" s="4" t="s">
        <v>203</v>
      </c>
      <c r="AN4" s="4"/>
      <c r="AO4" s="4"/>
    </row>
    <row r="5" spans="1:41" ht="15" customHeight="1" x14ac:dyDescent="0.25">
      <c r="A5" s="2" t="str">
        <v>launchPlates</v>
      </c>
      <c r="B5" s="1">
        <f>(IFERROR(MATCH(A5,$I$3:$AO$3,0),0)+IFERROR(MATCH(A5,$I$4:$AO$4,0),0)+IFERROR(MATCH(A5,$I$5:$AO$5,0),0)+IFERROR(MATCH(A5,$I$6:$AO$6,0),0)+IFERROR(MATCH(A5,$I$7:$AO$7,0),0)+IFERROR(MATCH(A5,$I$8:$AO$8,0),0)+IFERROR(MATCH(A5,$I$9:$AO$9,0),0)+IFERROR(MATCH(A5,$I$10:$AO$10,0),0)+IFERROR(MATCH(A5,$I$11:$AO$11,0),0)+IFERROR(MATCH(A5,$I$12:$AO$12,0),0)+IFERROR(MATCH(A5,$I$13:$AO$13,0),0)+IFERROR(MATCH(A5,$I$14:$AO$14,0),0)+IFERROR(MATCH(A5,$I$15:$AO$15,0),0)+IFERROR(MATCH(A5,$I$16:$AO$16,0),0)+IFERROR(MATCH(A5,$I$17:$AO$17,0),0)+IFERROR(MATCH(A5,$I$18:$AO$18,0),0)+IFERROR(MATCH(A5,$I$19:$AO$19,0),0)+IFERROR(MATCH(A5,$I$20:$AO$20,0),0)+IFERROR(MATCH(A5,$I$21:$AO$21,0),0)+IFERROR(MATCH(A5,$I$22:$AO$22,0),0)+IFERROR(MATCH(A5,$I$23:$AO$23,0),0)+IFERROR(MATCH(A5,$I$24:$AO$24,0),0)+IFERROR(MATCH(A5,$I$25:$AO$25,0),0)+IFERROR(MATCH(A5,$I$26:$AO$26,0),0)+IFERROR(MATCH(A5,$I$27:$AO$27,0),0)+IFERROR(MATCH(A5,$I$28:$AO$28,0),0)+IFERROR(MATCH(A5,$I$29:$AO$29,0),0)+IFERROR(MATCH(A5,$I$30:$AO$30,0),0)+IFERROR(MATCH(A5,$I$31:$AO$31,0),0)+IFERROR(MATCH(A5,$I$32:$AO$32,0),0)+IFERROR(MATCH(A5,$I$33:$AO$33,0),0)+IFERROR(MATCH(A5,$I$34:$AO$34,0),0)+IFERROR(MATCH(A5,$I$35:$AO$35,0),0)+IFERROR(MATCH(A5,$I$36:$AO$36,0),0)+IFERROR(MATCH(A5,$I$37:$AO$37,0),0)+IFERROR(MATCH(A5,$I$38:$AO$38,0),0)+IFERROR(MATCH(A5,$I$39:$AO$39,0),0)+IFERROR(MATCH(A5,$I$40:$AO$40,0),0)+IFERROR(MATCH(A5,$I$41:$AO$41,0),0)+IFERROR(MATCH(A5,$I$42:$AO$42,0),0)+IFERROR(MATCH(A5,#REF!,0),0)+IFERROR(MATCH(A5,#REF!,0),0)+IFERROR(MATCH(A5,$I$47:$AO$47,0),0)+IFERROR(MATCH(A5,$I$46:$AO$46,0),0)+IFERROR(MATCH(A5,$I$45:$AO$45,0),0)+IFERROR(MATCH(A5,$I$44:$AO$44,0),0)+IFERROR(MATCH(A5,$I$43:$AO$43,0),0)-5)/2</f>
        <v>-1</v>
      </c>
      <c r="C5" s="1">
        <f t="shared" si="0"/>
        <v>20</v>
      </c>
      <c r="D5" s="1" t="str">
        <f t="shared" si="1"/>
        <v/>
      </c>
      <c r="E5" s="1">
        <f t="shared" si="2"/>
        <v>-3600</v>
      </c>
      <c r="F5" s="1">
        <f t="shared" si="3"/>
        <v>1300</v>
      </c>
      <c r="H5" s="1">
        <v>3</v>
      </c>
      <c r="K5" s="5" t="s">
        <v>1051</v>
      </c>
      <c r="O5" s="7"/>
      <c r="AA5" s="4" t="s">
        <v>82</v>
      </c>
      <c r="AC5" s="4" t="s">
        <v>110</v>
      </c>
      <c r="AE5" s="4" t="s">
        <v>160</v>
      </c>
      <c r="AG5" s="4" t="s">
        <v>204</v>
      </c>
      <c r="AI5" s="4" t="s">
        <v>229</v>
      </c>
      <c r="AK5" s="4" t="s">
        <v>246</v>
      </c>
      <c r="AM5" s="4" t="s">
        <v>255</v>
      </c>
      <c r="AN5" s="4"/>
      <c r="AO5" s="4"/>
    </row>
    <row r="6" spans="1:41" ht="15" customHeight="1" x14ac:dyDescent="0.25">
      <c r="A6" s="2" t="str">
        <v>launchStands</v>
      </c>
      <c r="B6" s="1">
        <f>(IFERROR(MATCH(A6,$I$3:$AO$3,0),0)+IFERROR(MATCH(A6,$I$4:$AO$4,0),0)+IFERROR(MATCH(A6,$I$5:$AO$5,0),0)+IFERROR(MATCH(A6,$I$6:$AO$6,0),0)+IFERROR(MATCH(A6,$I$7:$AO$7,0),0)+IFERROR(MATCH(A6,$I$8:$AO$8,0),0)+IFERROR(MATCH(A6,$I$9:$AO$9,0),0)+IFERROR(MATCH(A6,$I$10:$AO$10,0),0)+IFERROR(MATCH(A6,$I$11:$AO$11,0),0)+IFERROR(MATCH(A6,$I$12:$AO$12,0),0)+IFERROR(MATCH(A6,$I$13:$AO$13,0),0)+IFERROR(MATCH(A6,$I$14:$AO$14,0),0)+IFERROR(MATCH(A6,$I$15:$AO$15,0),0)+IFERROR(MATCH(A6,$I$16:$AO$16,0),0)+IFERROR(MATCH(A6,$I$17:$AO$17,0),0)+IFERROR(MATCH(A6,$I$18:$AO$18,0),0)+IFERROR(MATCH(A6,$I$19:$AO$19,0),0)+IFERROR(MATCH(A6,$I$20:$AO$20,0),0)+IFERROR(MATCH(A6,$I$21:$AO$21,0),0)+IFERROR(MATCH(A6,$I$22:$AO$22,0),0)+IFERROR(MATCH(A6,$I$23:$AO$23,0),0)+IFERROR(MATCH(A6,$I$24:$AO$24,0),0)+IFERROR(MATCH(A6,$I$25:$AO$25,0),0)+IFERROR(MATCH(A6,$I$26:$AO$26,0),0)+IFERROR(MATCH(A6,$I$27:$AO$27,0),0)+IFERROR(MATCH(A6,$I$28:$AO$28,0),0)+IFERROR(MATCH(A6,$I$29:$AO$29,0),0)+IFERROR(MATCH(A6,$I$30:$AO$30,0),0)+IFERROR(MATCH(A6,$I$31:$AO$31,0),0)+IFERROR(MATCH(A6,$I$32:$AO$32,0),0)+IFERROR(MATCH(A6,$I$33:$AO$33,0),0)+IFERROR(MATCH(A6,$I$34:$AO$34,0),0)+IFERROR(MATCH(A6,$I$35:$AO$35,0),0)+IFERROR(MATCH(A6,$I$36:$AO$36,0),0)+IFERROR(MATCH(A6,$I$37:$AO$37,0),0)+IFERROR(MATCH(A6,$I$38:$AO$38,0),0)+IFERROR(MATCH(A6,$I$39:$AO$39,0),0)+IFERROR(MATCH(A6,$I$40:$AO$40,0),0)+IFERROR(MATCH(A6,$I$41:$AO$41,0),0)+IFERROR(MATCH(A6,$I$42:$AO$42,0),0)+IFERROR(MATCH(A6,#REF!,0),0)+IFERROR(MATCH(A6,#REF!,0),0)+IFERROR(MATCH(A6,$I$47:$AO$47,0),0)+IFERROR(MATCH(A6,$I$46:$AO$46,0),0)+IFERROR(MATCH(A6,$I$45:$AO$45,0),0)+IFERROR(MATCH(A6,$I$44:$AO$44,0),0)+IFERROR(MATCH(A6,$I$43:$AO$43,0),0)-5)/2</f>
        <v>-1</v>
      </c>
      <c r="C6" s="1">
        <f t="shared" si="0"/>
        <v>22</v>
      </c>
      <c r="D6" s="1" t="str">
        <f t="shared" si="1"/>
        <v/>
      </c>
      <c r="E6" s="1">
        <f t="shared" si="2"/>
        <v>-3600</v>
      </c>
      <c r="F6" s="1">
        <f t="shared" si="3"/>
        <v>1200</v>
      </c>
      <c r="H6" s="1">
        <v>4</v>
      </c>
      <c r="K6" s="8" t="s">
        <v>260</v>
      </c>
      <c r="O6" s="7"/>
      <c r="Y6" s="35" t="s">
        <v>775</v>
      </c>
      <c r="AA6" s="4" t="s">
        <v>83</v>
      </c>
      <c r="AC6" s="4" t="s">
        <v>111</v>
      </c>
      <c r="AE6" s="4" t="s">
        <v>161</v>
      </c>
      <c r="AG6" s="4" t="s">
        <v>205</v>
      </c>
      <c r="AI6" s="4" t="s">
        <v>230</v>
      </c>
      <c r="AK6" s="4" t="s">
        <v>248</v>
      </c>
      <c r="AN6" s="4"/>
      <c r="AO6" s="4"/>
    </row>
    <row r="7" spans="1:41" ht="15" customHeight="1" x14ac:dyDescent="0.25">
      <c r="A7" s="2" t="str">
        <v>soyuzLaunchBase</v>
      </c>
      <c r="B7" s="1">
        <f>(IFERROR(MATCH(A7,$I$3:$AO$3,0),0)+IFERROR(MATCH(A7,$I$4:$AO$4,0),0)+IFERROR(MATCH(A7,$I$5:$AO$5,0),0)+IFERROR(MATCH(A7,$I$6:$AO$6,0),0)+IFERROR(MATCH(A7,$I$7:$AO$7,0),0)+IFERROR(MATCH(A7,$I$8:$AO$8,0),0)+IFERROR(MATCH(A7,$I$9:$AO$9,0),0)+IFERROR(MATCH(A7,$I$10:$AO$10,0),0)+IFERROR(MATCH(A7,$I$11:$AO$11,0),0)+IFERROR(MATCH(A7,$I$12:$AO$12,0),0)+IFERROR(MATCH(A7,$I$13:$AO$13,0),0)+IFERROR(MATCH(A7,$I$14:$AO$14,0),0)+IFERROR(MATCH(A7,$I$15:$AO$15,0),0)+IFERROR(MATCH(A7,$I$16:$AO$16,0),0)+IFERROR(MATCH(A7,$I$17:$AO$17,0),0)+IFERROR(MATCH(A7,$I$18:$AO$18,0),0)+IFERROR(MATCH(A7,$I$19:$AO$19,0),0)+IFERROR(MATCH(A7,$I$20:$AO$20,0),0)+IFERROR(MATCH(A7,$I$21:$AO$21,0),0)+IFERROR(MATCH(A7,$I$22:$AO$22,0),0)+IFERROR(MATCH(A7,$I$23:$AO$23,0),0)+IFERROR(MATCH(A7,$I$24:$AO$24,0),0)+IFERROR(MATCH(A7,$I$25:$AO$25,0),0)+IFERROR(MATCH(A7,$I$26:$AO$26,0),0)+IFERROR(MATCH(A7,$I$27:$AO$27,0),0)+IFERROR(MATCH(A7,$I$28:$AO$28,0),0)+IFERROR(MATCH(A7,$I$29:$AO$29,0),0)+IFERROR(MATCH(A7,$I$30:$AO$30,0),0)+IFERROR(MATCH(A7,$I$31:$AO$31,0),0)+IFERROR(MATCH(A7,$I$32:$AO$32,0),0)+IFERROR(MATCH(A7,$I$33:$AO$33,0),0)+IFERROR(MATCH(A7,$I$34:$AO$34,0),0)+IFERROR(MATCH(A7,$I$35:$AO$35,0),0)+IFERROR(MATCH(A7,$I$36:$AO$36,0),0)+IFERROR(MATCH(A7,$I$37:$AO$37,0),0)+IFERROR(MATCH(A7,$I$38:$AO$38,0),0)+IFERROR(MATCH(A7,$I$39:$AO$39,0),0)+IFERROR(MATCH(A7,$I$40:$AO$40,0),0)+IFERROR(MATCH(A7,$I$41:$AO$41,0),0)+IFERROR(MATCH(A7,$I$42:$AO$42,0),0)+IFERROR(MATCH(A7,#REF!,0),0)+IFERROR(MATCH(A7,#REF!,0),0)+IFERROR(MATCH(A7,$I$47:$AO$47,0),0)+IFERROR(MATCH(A7,$I$46:$AO$46,0),0)+IFERROR(MATCH(A7,$I$45:$AO$45,0),0)+IFERROR(MATCH(A7,$I$44:$AO$44,0),0)+IFERROR(MATCH(A7,$I$43:$AO$43,0),0)-5)/2</f>
        <v>-1</v>
      </c>
      <c r="C7" s="1">
        <f t="shared" si="0"/>
        <v>26</v>
      </c>
      <c r="D7" s="1" t="str">
        <f t="shared" si="1"/>
        <v/>
      </c>
      <c r="E7" s="1">
        <f t="shared" si="2"/>
        <v>-3600</v>
      </c>
      <c r="F7" s="1">
        <f t="shared" si="3"/>
        <v>1000</v>
      </c>
      <c r="H7" s="1">
        <v>5</v>
      </c>
      <c r="K7" s="36" t="s">
        <v>1053</v>
      </c>
      <c r="AG7" s="4" t="s">
        <v>206</v>
      </c>
      <c r="AI7" s="4" t="s">
        <v>231</v>
      </c>
      <c r="AK7" s="4" t="s">
        <v>247</v>
      </c>
      <c r="AM7" s="4" t="s">
        <v>256</v>
      </c>
      <c r="AN7" s="4"/>
      <c r="AO7" s="4"/>
    </row>
    <row r="8" spans="1:41" ht="15" customHeight="1" x14ac:dyDescent="0.25">
      <c r="A8" s="2" t="str">
        <v>saturnLaunchPad</v>
      </c>
      <c r="B8" s="1">
        <f>(IFERROR(MATCH(A8,$I$3:$AO$3,0),0)+IFERROR(MATCH(A8,$I$4:$AO$4,0),0)+IFERROR(MATCH(A8,$I$5:$AO$5,0),0)+IFERROR(MATCH(A8,$I$6:$AO$6,0),0)+IFERROR(MATCH(A8,$I$7:$AO$7,0),0)+IFERROR(MATCH(A8,$I$8:$AO$8,0),0)+IFERROR(MATCH(A8,$I$9:$AO$9,0),0)+IFERROR(MATCH(A8,$I$10:$AO$10,0),0)+IFERROR(MATCH(A8,$I$11:$AO$11,0),0)+IFERROR(MATCH(A8,$I$12:$AO$12,0),0)+IFERROR(MATCH(A8,$I$13:$AO$13,0),0)+IFERROR(MATCH(A8,$I$14:$AO$14,0),0)+IFERROR(MATCH(A8,$I$15:$AO$15,0),0)+IFERROR(MATCH(A8,$I$16:$AO$16,0),0)+IFERROR(MATCH(A8,$I$17:$AO$17,0),0)+IFERROR(MATCH(A8,$I$18:$AO$18,0),0)+IFERROR(MATCH(A8,$I$19:$AO$19,0),0)+IFERROR(MATCH(A8,$I$20:$AO$20,0),0)+IFERROR(MATCH(A8,$I$21:$AO$21,0),0)+IFERROR(MATCH(A8,$I$22:$AO$22,0),0)+IFERROR(MATCH(A8,$I$23:$AO$23,0),0)+IFERROR(MATCH(A8,$I$24:$AO$24,0),0)+IFERROR(MATCH(A8,$I$25:$AO$25,0),0)+IFERROR(MATCH(A8,$I$26:$AO$26,0),0)+IFERROR(MATCH(A8,$I$27:$AO$27,0),0)+IFERROR(MATCH(A8,$I$28:$AO$28,0),0)+IFERROR(MATCH(A8,$I$29:$AO$29,0),0)+IFERROR(MATCH(A8,$I$30:$AO$30,0),0)+IFERROR(MATCH(A8,$I$31:$AO$31,0),0)+IFERROR(MATCH(A8,$I$32:$AO$32,0),0)+IFERROR(MATCH(A8,$I$33:$AO$33,0),0)+IFERROR(MATCH(A8,$I$34:$AO$34,0),0)+IFERROR(MATCH(A8,$I$35:$AO$35,0),0)+IFERROR(MATCH(A8,$I$36:$AO$36,0),0)+IFERROR(MATCH(A8,$I$37:$AO$37,0),0)+IFERROR(MATCH(A8,$I$38:$AO$38,0),0)+IFERROR(MATCH(A8,$I$39:$AO$39,0),0)+IFERROR(MATCH(A8,$I$40:$AO$40,0),0)+IFERROR(MATCH(A8,$I$41:$AO$41,0),0)+IFERROR(MATCH(A8,$I$42:$AO$42,0),0)+IFERROR(MATCH(A8,#REF!,0),0)+IFERROR(MATCH(A8,#REF!,0),0)+IFERROR(MATCH(A8,$I$47:$AO$47,0),0)+IFERROR(MATCH(A8,$I$46:$AO$46,0),0)+IFERROR(MATCH(A8,$I$45:$AO$45,0),0)+IFERROR(MATCH(A8,$I$44:$AO$44,0),0)+IFERROR(MATCH(A8,$I$43:$AO$43,0),0)-5)/2</f>
        <v>-1</v>
      </c>
      <c r="C8" s="1">
        <f t="shared" si="0"/>
        <v>28</v>
      </c>
      <c r="D8" s="1" t="str">
        <f t="shared" si="1"/>
        <v/>
      </c>
      <c r="E8" s="1">
        <f t="shared" si="2"/>
        <v>-3600</v>
      </c>
      <c r="F8" s="1">
        <f t="shared" si="3"/>
        <v>900</v>
      </c>
      <c r="H8" s="1">
        <v>6</v>
      </c>
      <c r="AN8" s="4"/>
      <c r="AO8" s="4"/>
    </row>
    <row r="9" spans="1:41" ht="15" customHeight="1" x14ac:dyDescent="0.25">
      <c r="A9" s="2" t="str">
        <v>shuttleLaunchPad</v>
      </c>
      <c r="B9" s="1">
        <f>(IFERROR(MATCH(A9,$I$3:$AO$3,0),0)+IFERROR(MATCH(A9,$I$4:$AO$4,0),0)+IFERROR(MATCH(A9,$I$5:$AO$5,0),0)+IFERROR(MATCH(A9,$I$6:$AO$6,0),0)+IFERROR(MATCH(A9,$I$7:$AO$7,0),0)+IFERROR(MATCH(A9,$I$8:$AO$8,0),0)+IFERROR(MATCH(A9,$I$9:$AO$9,0),0)+IFERROR(MATCH(A9,$I$10:$AO$10,0),0)+IFERROR(MATCH(A9,$I$11:$AO$11,0),0)+IFERROR(MATCH(A9,$I$12:$AO$12,0),0)+IFERROR(MATCH(A9,$I$13:$AO$13,0),0)+IFERROR(MATCH(A9,$I$14:$AO$14,0),0)+IFERROR(MATCH(A9,$I$15:$AO$15,0),0)+IFERROR(MATCH(A9,$I$16:$AO$16,0),0)+IFERROR(MATCH(A9,$I$17:$AO$17,0),0)+IFERROR(MATCH(A9,$I$18:$AO$18,0),0)+IFERROR(MATCH(A9,$I$19:$AO$19,0),0)+IFERROR(MATCH(A9,$I$20:$AO$20,0),0)+IFERROR(MATCH(A9,$I$21:$AO$21,0),0)+IFERROR(MATCH(A9,$I$22:$AO$22,0),0)+IFERROR(MATCH(A9,$I$23:$AO$23,0),0)+IFERROR(MATCH(A9,$I$24:$AO$24,0),0)+IFERROR(MATCH(A9,$I$25:$AO$25,0),0)+IFERROR(MATCH(A9,$I$26:$AO$26,0),0)+IFERROR(MATCH(A9,$I$27:$AO$27,0),0)+IFERROR(MATCH(A9,$I$28:$AO$28,0),0)+IFERROR(MATCH(A9,$I$29:$AO$29,0),0)+IFERROR(MATCH(A9,$I$30:$AO$30,0),0)+IFERROR(MATCH(A9,$I$31:$AO$31,0),0)+IFERROR(MATCH(A9,$I$32:$AO$32,0),0)+IFERROR(MATCH(A9,$I$33:$AO$33,0),0)+IFERROR(MATCH(A9,$I$34:$AO$34,0),0)+IFERROR(MATCH(A9,$I$35:$AO$35,0),0)+IFERROR(MATCH(A9,$I$36:$AO$36,0),0)+IFERROR(MATCH(A9,$I$37:$AO$37,0),0)+IFERROR(MATCH(A9,$I$38:$AO$38,0),0)+IFERROR(MATCH(A9,$I$39:$AO$39,0),0)+IFERROR(MATCH(A9,$I$40:$AO$40,0),0)+IFERROR(MATCH(A9,$I$41:$AO$41,0),0)+IFERROR(MATCH(A9,$I$42:$AO$42,0),0)+IFERROR(MATCH(A9,#REF!,0),0)+IFERROR(MATCH(A9,#REF!,0),0)+IFERROR(MATCH(A9,$I$47:$AO$47,0),0)+IFERROR(MATCH(A9,$I$46:$AO$46,0),0)+IFERROR(MATCH(A9,$I$45:$AO$45,0),0)+IFERROR(MATCH(A9,$I$44:$AO$44,0),0)+IFERROR(MATCH(A9,$I$43:$AO$43,0),0)-5)/2</f>
        <v>-1</v>
      </c>
      <c r="C9" s="1">
        <f t="shared" si="0"/>
        <v>30</v>
      </c>
      <c r="D9" s="1" t="str">
        <f t="shared" si="1"/>
        <v/>
      </c>
      <c r="E9" s="1">
        <f t="shared" si="2"/>
        <v>-3600</v>
      </c>
      <c r="F9" s="1">
        <f t="shared" si="3"/>
        <v>800</v>
      </c>
      <c r="H9" s="1">
        <v>7</v>
      </c>
      <c r="AA9" s="35" t="s">
        <v>669</v>
      </c>
      <c r="AC9" s="4" t="s">
        <v>113</v>
      </c>
      <c r="AE9" s="4" t="s">
        <v>162</v>
      </c>
      <c r="AG9" s="4" t="s">
        <v>209</v>
      </c>
      <c r="AI9" s="4" t="s">
        <v>233</v>
      </c>
      <c r="AK9" s="4" t="s">
        <v>250</v>
      </c>
      <c r="AM9" s="4" t="s">
        <v>257</v>
      </c>
      <c r="AN9" s="4"/>
      <c r="AO9" s="4"/>
    </row>
    <row r="10" spans="1:41" ht="15" customHeight="1" x14ac:dyDescent="0.25">
      <c r="A10" s="2" t="str">
        <v>start</v>
      </c>
      <c r="B10" s="1">
        <f>(IFERROR(MATCH(A10,$I$3:$AO$3,0),0)+IFERROR(MATCH(A10,$I$4:$AO$4,0),0)+IFERROR(MATCH(A10,$I$5:$AO$5,0),0)+IFERROR(MATCH(A10,$I$6:$AO$6,0),0)+IFERROR(MATCH(A10,$I$7:$AO$7,0),0)+IFERROR(MATCH(A10,$I$8:$AO$8,0),0)+IFERROR(MATCH(A10,$I$9:$AO$9,0),0)+IFERROR(MATCH(A10,$I$10:$AO$10,0),0)+IFERROR(MATCH(A10,$I$11:$AO$11,0),0)+IFERROR(MATCH(A10,$I$12:$AO$12,0),0)+IFERROR(MATCH(A10,$I$13:$AO$13,0),0)+IFERROR(MATCH(A10,$I$14:$AO$14,0),0)+IFERROR(MATCH(A10,$I$15:$AO$15,0),0)+IFERROR(MATCH(A10,$I$16:$AO$16,0),0)+IFERROR(MATCH(A10,$I$17:$AO$17,0),0)+IFERROR(MATCH(A10,$I$18:$AO$18,0),0)+IFERROR(MATCH(A10,$I$19:$AO$19,0),0)+IFERROR(MATCH(A10,$I$20:$AO$20,0),0)+IFERROR(MATCH(A10,$I$21:$AO$21,0),0)+IFERROR(MATCH(A10,$I$22:$AO$22,0),0)+IFERROR(MATCH(A10,$I$23:$AO$23,0),0)+IFERROR(MATCH(A10,$I$24:$AO$24,0),0)+IFERROR(MATCH(A10,$I$25:$AO$25,0),0)+IFERROR(MATCH(A10,$I$26:$AO$26,0),0)+IFERROR(MATCH(A10,$I$27:$AO$27,0),0)+IFERROR(MATCH(A10,$I$28:$AO$28,0),0)+IFERROR(MATCH(A10,$I$29:$AO$29,0),0)+IFERROR(MATCH(A10,$I$30:$AO$30,0),0)+IFERROR(MATCH(A10,$I$31:$AO$31,0),0)+IFERROR(MATCH(A10,$I$32:$AO$32,0),0)+IFERROR(MATCH(A10,$I$33:$AO$33,0),0)+IFERROR(MATCH(A10,$I$34:$AO$34,0),0)+IFERROR(MATCH(A10,$I$35:$AO$35,0),0)+IFERROR(MATCH(A10,$I$36:$AO$36,0),0)+IFERROR(MATCH(A10,$I$37:$AO$37,0),0)+IFERROR(MATCH(A10,$I$38:$AO$38,0),0)+IFERROR(MATCH(A10,$I$39:$AO$39,0),0)+IFERROR(MATCH(A10,$I$40:$AO$40,0),0)+IFERROR(MATCH(A10,$I$41:$AO$41,0),0)+IFERROR(MATCH(A10,$I$42:$AO$42,0),0)+IFERROR(MATCH(A10,#REF!,0),0)+IFERROR(MATCH(A10,#REF!,0),0)+IFERROR(MATCH(A10,$I$47:$AO$47,0),0)+IFERROR(MATCH(A10,$I$46:$AO$46,0),0)+IFERROR(MATCH(A10,$I$45:$AO$45,0),0)+IFERROR(MATCH(A10,$I$44:$AO$44,0),0)+IFERROR(MATCH(A10,$I$43:$AO$43,0),0)-5)/2</f>
        <v>0</v>
      </c>
      <c r="C10" s="1">
        <f t="shared" si="0"/>
        <v>24</v>
      </c>
      <c r="D10" s="1" t="str">
        <f t="shared" si="1"/>
        <v/>
      </c>
      <c r="E10" s="1">
        <f t="shared" si="2"/>
        <v>-3400</v>
      </c>
      <c r="F10" s="1">
        <f t="shared" si="3"/>
        <v>1100</v>
      </c>
      <c r="H10" s="1">
        <v>8</v>
      </c>
      <c r="W10" s="4" t="s">
        <v>34</v>
      </c>
      <c r="Y10" s="4" t="s">
        <v>59</v>
      </c>
      <c r="AB10" s="4" t="s">
        <v>112</v>
      </c>
      <c r="AG10" s="4" t="s">
        <v>208</v>
      </c>
      <c r="AI10" s="4" t="s">
        <v>232</v>
      </c>
      <c r="AK10" s="4" t="s">
        <v>249</v>
      </c>
      <c r="AN10" s="4"/>
      <c r="AO10" s="4"/>
    </row>
    <row r="11" spans="1:41" ht="15" customHeight="1" x14ac:dyDescent="0.25">
      <c r="A11" s="2" t="str">
        <v>basicLaunchStands</v>
      </c>
      <c r="B11" s="1">
        <f>(IFERROR(MATCH(A11,$I$3:$AO$3,0),0)+IFERROR(MATCH(A11,$I$4:$AO$4,0),0)+IFERROR(MATCH(A11,$I$5:$AO$5,0),0)+IFERROR(MATCH(A11,$I$6:$AO$6,0),0)+IFERROR(MATCH(A11,$I$7:$AO$7,0),0)+IFERROR(MATCH(A11,$I$8:$AO$8,0),0)+IFERROR(MATCH(A11,$I$9:$AO$9,0),0)+IFERROR(MATCH(A11,$I$10:$AO$10,0),0)+IFERROR(MATCH(A11,$I$11:$AO$11,0),0)+IFERROR(MATCH(A11,$I$12:$AO$12,0),0)+IFERROR(MATCH(A11,$I$13:$AO$13,0),0)+IFERROR(MATCH(A11,$I$14:$AO$14,0),0)+IFERROR(MATCH(A11,$I$15:$AO$15,0),0)+IFERROR(MATCH(A11,$I$16:$AO$16,0),0)+IFERROR(MATCH(A11,$I$17:$AO$17,0),0)+IFERROR(MATCH(A11,$I$18:$AO$18,0),0)+IFERROR(MATCH(A11,$I$19:$AO$19,0),0)+IFERROR(MATCH(A11,$I$20:$AO$20,0),0)+IFERROR(MATCH(A11,$I$21:$AO$21,0),0)+IFERROR(MATCH(A11,$I$22:$AO$22,0),0)+IFERROR(MATCH(A11,$I$23:$AO$23,0),0)+IFERROR(MATCH(A11,$I$24:$AO$24,0),0)+IFERROR(MATCH(A11,$I$25:$AO$25,0),0)+IFERROR(MATCH(A11,$I$26:$AO$26,0),0)+IFERROR(MATCH(A11,$I$27:$AO$27,0),0)+IFERROR(MATCH(A11,$I$28:$AO$28,0),0)+IFERROR(MATCH(A11,$I$29:$AO$29,0),0)+IFERROR(MATCH(A11,$I$30:$AO$30,0),0)+IFERROR(MATCH(A11,$I$31:$AO$31,0),0)+IFERROR(MATCH(A11,$I$32:$AO$32,0),0)+IFERROR(MATCH(A11,$I$33:$AO$33,0),0)+IFERROR(MATCH(A11,$I$34:$AO$34,0),0)+IFERROR(MATCH(A11,$I$35:$AO$35,0),0)+IFERROR(MATCH(A11,$I$36:$AO$36,0),0)+IFERROR(MATCH(A11,$I$37:$AO$37,0),0)+IFERROR(MATCH(A11,$I$38:$AO$38,0),0)+IFERROR(MATCH(A11,$I$39:$AO$39,0),0)+IFERROR(MATCH(A11,$I$40:$AO$40,0),0)+IFERROR(MATCH(A11,$I$41:$AO$41,0),0)+IFERROR(MATCH(A11,$I$42:$AO$42,0),0)+IFERROR(MATCH(A11,#REF!,0),0)+IFERROR(MATCH(A11,#REF!,0),0)+IFERROR(MATCH(A11,$I$47:$AO$47,0),0)+IFERROR(MATCH(A11,$I$46:$AO$46,0),0)+IFERROR(MATCH(A11,$I$45:$AO$45,0),0)+IFERROR(MATCH(A11,$I$44:$AO$44,0),0)+IFERROR(MATCH(A11,$I$43:$AO$43,0),0)-5)/2</f>
        <v>0.5</v>
      </c>
      <c r="C11" s="1">
        <f t="shared" si="0"/>
        <v>22</v>
      </c>
      <c r="D11" s="1" t="str">
        <f t="shared" si="1"/>
        <v/>
      </c>
      <c r="E11" s="1">
        <f t="shared" si="2"/>
        <v>-3350</v>
      </c>
      <c r="F11" s="1">
        <f t="shared" si="3"/>
        <v>1200</v>
      </c>
      <c r="H11" s="1">
        <v>9</v>
      </c>
      <c r="Q11" s="35" t="s">
        <v>271</v>
      </c>
      <c r="S11" s="4" t="s">
        <v>9</v>
      </c>
      <c r="U11" s="4" t="s">
        <v>19</v>
      </c>
      <c r="W11" s="4" t="s">
        <v>33</v>
      </c>
      <c r="Y11" s="4" t="s">
        <v>58</v>
      </c>
      <c r="AA11" s="4" t="s">
        <v>84</v>
      </c>
      <c r="AC11" s="4" t="s">
        <v>132</v>
      </c>
      <c r="AH11" s="4" t="s">
        <v>207</v>
      </c>
      <c r="AN11" s="4"/>
      <c r="AO11" s="4"/>
    </row>
    <row r="12" spans="1:41" ht="15" customHeight="1" x14ac:dyDescent="0.25">
      <c r="A12" s="2" t="str">
        <v>otherParts</v>
      </c>
      <c r="B12" s="1">
        <f>(IFERROR(MATCH(A12,$I$3:$AO$3,0),0)+IFERROR(MATCH(A12,$I$4:$AO$4,0),0)+IFERROR(MATCH(A12,$I$5:$AO$5,0),0)+IFERROR(MATCH(A12,$I$6:$AO$6,0),0)+IFERROR(MATCH(A12,$I$7:$AO$7,0),0)+IFERROR(MATCH(A12,$I$8:$AO$8,0),0)+IFERROR(MATCH(A12,$I$9:$AO$9,0),0)+IFERROR(MATCH(A12,$I$10:$AO$10,0),0)+IFERROR(MATCH(A12,$I$11:$AO$11,0),0)+IFERROR(MATCH(A12,$I$12:$AO$12,0),0)+IFERROR(MATCH(A12,$I$13:$AO$13,0),0)+IFERROR(MATCH(A12,$I$14:$AO$14,0),0)+IFERROR(MATCH(A12,$I$15:$AO$15,0),0)+IFERROR(MATCH(A12,$I$16:$AO$16,0),0)+IFERROR(MATCH(A12,$I$17:$AO$17,0),0)+IFERROR(MATCH(A12,$I$18:$AO$18,0),0)+IFERROR(MATCH(A12,$I$19:$AO$19,0),0)+IFERROR(MATCH(A12,$I$20:$AO$20,0),0)+IFERROR(MATCH(A12,$I$21:$AO$21,0),0)+IFERROR(MATCH(A12,$I$22:$AO$22,0),0)+IFERROR(MATCH(A12,$I$23:$AO$23,0),0)+IFERROR(MATCH(A12,$I$24:$AO$24,0),0)+IFERROR(MATCH(A12,$I$25:$AO$25,0),0)+IFERROR(MATCH(A12,$I$26:$AO$26,0),0)+IFERROR(MATCH(A12,$I$27:$AO$27,0),0)+IFERROR(MATCH(A12,$I$28:$AO$28,0),0)+IFERROR(MATCH(A12,$I$29:$AO$29,0),0)+IFERROR(MATCH(A12,$I$30:$AO$30,0),0)+IFERROR(MATCH(A12,$I$31:$AO$31,0),0)+IFERROR(MATCH(A12,$I$32:$AO$32,0),0)+IFERROR(MATCH(A12,$I$33:$AO$33,0),0)+IFERROR(MATCH(A12,$I$34:$AO$34,0),0)+IFERROR(MATCH(A12,$I$35:$AO$35,0),0)+IFERROR(MATCH(A12,$I$36:$AO$36,0),0)+IFERROR(MATCH(A12,$I$37:$AO$37,0),0)+IFERROR(MATCH(A12,$I$38:$AO$38,0),0)+IFERROR(MATCH(A12,$I$39:$AO$39,0),0)+IFERROR(MATCH(A12,$I$40:$AO$40,0),0)+IFERROR(MATCH(A12,$I$41:$AO$41,0),0)+IFERROR(MATCH(A12,$I$42:$AO$42,0),0)+IFERROR(MATCH(A12,#REF!,0),0)+IFERROR(MATCH(A12,#REF!,0),0)+IFERROR(MATCH(A12,$I$47:$AO$47,0),0)+IFERROR(MATCH(A12,$I$46:$AO$46,0),0)+IFERROR(MATCH(A12,$I$45:$AO$45,0),0)+IFERROR(MATCH(A12,$I$44:$AO$44,0),0)+IFERROR(MATCH(A12,$I$43:$AO$43,0),0)-5)/2</f>
        <v>0.5</v>
      </c>
      <c r="C12" s="1">
        <f t="shared" si="0"/>
        <v>23</v>
      </c>
      <c r="D12" s="1" t="str">
        <f t="shared" si="1"/>
        <v/>
      </c>
      <c r="E12" s="1">
        <f t="shared" si="2"/>
        <v>-3350</v>
      </c>
      <c r="F12" s="1">
        <f t="shared" si="3"/>
        <v>1150</v>
      </c>
      <c r="H12" s="1">
        <v>10</v>
      </c>
      <c r="Q12" s="7"/>
      <c r="R12" s="7"/>
      <c r="S12" s="7"/>
      <c r="T12" s="7"/>
      <c r="U12" s="5" t="s">
        <v>1069</v>
      </c>
      <c r="W12" s="5" t="s">
        <v>1070</v>
      </c>
      <c r="Y12" s="5" t="s">
        <v>1071</v>
      </c>
      <c r="AA12" s="5" t="s">
        <v>1076</v>
      </c>
      <c r="AC12" s="5" t="s">
        <v>1079</v>
      </c>
      <c r="AE12" s="4" t="s">
        <v>1081</v>
      </c>
      <c r="AG12" s="4" t="s">
        <v>210</v>
      </c>
      <c r="AI12" s="4" t="s">
        <v>234</v>
      </c>
      <c r="AN12" s="4"/>
      <c r="AO12" s="4"/>
    </row>
    <row r="13" spans="1:41" ht="15" customHeight="1" x14ac:dyDescent="0.25">
      <c r="A13" s="2" t="str">
        <v>groundVehicles</v>
      </c>
      <c r="B13" s="1">
        <f>(IFERROR(MATCH(A13,$I$3:$AO$3,0),0)+IFERROR(MATCH(A13,$I$4:$AO$4,0),0)+IFERROR(MATCH(A13,$I$5:$AO$5,0),0)+IFERROR(MATCH(A13,$I$6:$AO$6,0),0)+IFERROR(MATCH(A13,$I$7:$AO$7,0),0)+IFERROR(MATCH(A13,$I$8:$AO$8,0),0)+IFERROR(MATCH(A13,$I$9:$AO$9,0),0)+IFERROR(MATCH(A13,$I$10:$AO$10,0),0)+IFERROR(MATCH(A13,$I$11:$AO$11,0),0)+IFERROR(MATCH(A13,$I$12:$AO$12,0),0)+IFERROR(MATCH(A13,$I$13:$AO$13,0),0)+IFERROR(MATCH(A13,$I$14:$AO$14,0),0)+IFERROR(MATCH(A13,$I$15:$AO$15,0),0)+IFERROR(MATCH(A13,$I$16:$AO$16,0),0)+IFERROR(MATCH(A13,$I$17:$AO$17,0),0)+IFERROR(MATCH(A13,$I$18:$AO$18,0),0)+IFERROR(MATCH(A13,$I$19:$AO$19,0),0)+IFERROR(MATCH(A13,$I$20:$AO$20,0),0)+IFERROR(MATCH(A13,$I$21:$AO$21,0),0)+IFERROR(MATCH(A13,$I$22:$AO$22,0),0)+IFERROR(MATCH(A13,$I$23:$AO$23,0),0)+IFERROR(MATCH(A13,$I$24:$AO$24,0),0)+IFERROR(MATCH(A13,$I$25:$AO$25,0),0)+IFERROR(MATCH(A13,$I$26:$AO$26,0),0)+IFERROR(MATCH(A13,$I$27:$AO$27,0),0)+IFERROR(MATCH(A13,$I$28:$AO$28,0),0)+IFERROR(MATCH(A13,$I$29:$AO$29,0),0)+IFERROR(MATCH(A13,$I$30:$AO$30,0),0)+IFERROR(MATCH(A13,$I$31:$AO$31,0),0)+IFERROR(MATCH(A13,$I$32:$AO$32,0),0)+IFERROR(MATCH(A13,$I$33:$AO$33,0),0)+IFERROR(MATCH(A13,$I$34:$AO$34,0),0)+IFERROR(MATCH(A13,$I$35:$AO$35,0),0)+IFERROR(MATCH(A13,$I$36:$AO$36,0),0)+IFERROR(MATCH(A13,$I$37:$AO$37,0),0)+IFERROR(MATCH(A13,$I$38:$AO$38,0),0)+IFERROR(MATCH(A13,$I$39:$AO$39,0),0)+IFERROR(MATCH(A13,$I$40:$AO$40,0),0)+IFERROR(MATCH(A13,$I$41:$AO$41,0),0)+IFERROR(MATCH(A13,$I$42:$AO$42,0),0)+IFERROR(MATCH(A13,#REF!,0),0)+IFERROR(MATCH(A13,#REF!,0),0)+IFERROR(MATCH(A13,$I$47:$AO$47,0),0)+IFERROR(MATCH(A13,$I$46:$AO$46,0),0)+IFERROR(MATCH(A13,$I$45:$AO$45,0),0)+IFERROR(MATCH(A13,$I$44:$AO$44,0),0)+IFERROR(MATCH(A13,$I$43:$AO$43,0),0)-5)/2</f>
        <v>0.5</v>
      </c>
      <c r="C13" s="1">
        <f t="shared" si="0"/>
        <v>25</v>
      </c>
      <c r="D13" s="1" t="str">
        <f t="shared" si="1"/>
        <v/>
      </c>
      <c r="E13" s="1">
        <f t="shared" si="2"/>
        <v>-3350</v>
      </c>
      <c r="F13" s="1">
        <f t="shared" si="3"/>
        <v>1050</v>
      </c>
      <c r="H13" s="1">
        <v>11</v>
      </c>
      <c r="P13" s="7"/>
      <c r="Q13" s="5" t="s">
        <v>1066</v>
      </c>
      <c r="R13" s="7"/>
      <c r="S13" s="5" t="s">
        <v>1067</v>
      </c>
      <c r="T13" s="7"/>
      <c r="U13" s="5" t="s">
        <v>1068</v>
      </c>
      <c r="V13" s="7"/>
      <c r="W13" s="5" t="s">
        <v>1072</v>
      </c>
      <c r="X13" s="7"/>
      <c r="Y13" s="5" t="s">
        <v>1073</v>
      </c>
      <c r="Z13" s="7"/>
      <c r="AA13" s="5" t="s">
        <v>1078</v>
      </c>
      <c r="AB13" s="7"/>
      <c r="AC13" s="7"/>
      <c r="AD13" s="7"/>
      <c r="AE13" s="7"/>
      <c r="AF13" s="7"/>
      <c r="AG13" s="7"/>
      <c r="AH13" s="7"/>
      <c r="AI13" s="7"/>
      <c r="AN13" s="4"/>
      <c r="AO13" s="4"/>
    </row>
    <row r="14" spans="1:41" ht="15" customHeight="1" x14ac:dyDescent="0.25">
      <c r="A14" s="2" t="str">
        <v>soundingRockets</v>
      </c>
      <c r="B14" s="1">
        <f>(IFERROR(MATCH(A14,$I$3:$AO$3,0),0)+IFERROR(MATCH(A14,$I$4:$AO$4,0),0)+IFERROR(MATCH(A14,$I$5:$AO$5,0),0)+IFERROR(MATCH(A14,$I$6:$AO$6,0),0)+IFERROR(MATCH(A14,$I$7:$AO$7,0),0)+IFERROR(MATCH(A14,$I$8:$AO$8,0),0)+IFERROR(MATCH(A14,$I$9:$AO$9,0),0)+IFERROR(MATCH(A14,$I$10:$AO$10,0),0)+IFERROR(MATCH(A14,$I$11:$AO$11,0),0)+IFERROR(MATCH(A14,$I$12:$AO$12,0),0)+IFERROR(MATCH(A14,$I$13:$AO$13,0),0)+IFERROR(MATCH(A14,$I$14:$AO$14,0),0)+IFERROR(MATCH(A14,$I$15:$AO$15,0),0)+IFERROR(MATCH(A14,$I$16:$AO$16,0),0)+IFERROR(MATCH(A14,$I$17:$AO$17,0),0)+IFERROR(MATCH(A14,$I$18:$AO$18,0),0)+IFERROR(MATCH(A14,$I$19:$AO$19,0),0)+IFERROR(MATCH(A14,$I$20:$AO$20,0),0)+IFERROR(MATCH(A14,$I$21:$AO$21,0),0)+IFERROR(MATCH(A14,$I$22:$AO$22,0),0)+IFERROR(MATCH(A14,$I$23:$AO$23,0),0)+IFERROR(MATCH(A14,$I$24:$AO$24,0),0)+IFERROR(MATCH(A14,$I$25:$AO$25,0),0)+IFERROR(MATCH(A14,$I$26:$AO$26,0),0)+IFERROR(MATCH(A14,$I$27:$AO$27,0),0)+IFERROR(MATCH(A14,$I$28:$AO$28,0),0)+IFERROR(MATCH(A14,$I$29:$AO$29,0),0)+IFERROR(MATCH(A14,$I$30:$AO$30,0),0)+IFERROR(MATCH(A14,$I$31:$AO$31,0),0)+IFERROR(MATCH(A14,$I$32:$AO$32,0),0)+IFERROR(MATCH(A14,$I$33:$AO$33,0),0)+IFERROR(MATCH(A14,$I$34:$AO$34,0),0)+IFERROR(MATCH(A14,$I$35:$AO$35,0),0)+IFERROR(MATCH(A14,$I$36:$AO$36,0),0)+IFERROR(MATCH(A14,$I$37:$AO$37,0),0)+IFERROR(MATCH(A14,$I$38:$AO$38,0),0)+IFERROR(MATCH(A14,$I$39:$AO$39,0),0)+IFERROR(MATCH(A14,$I$40:$AO$40,0),0)+IFERROR(MATCH(A14,$I$41:$AO$41,0),0)+IFERROR(MATCH(A14,$I$42:$AO$42,0),0)+IFERROR(MATCH(A14,#REF!,0),0)+IFERROR(MATCH(A14,#REF!,0),0)+IFERROR(MATCH(A14,$I$47:$AO$47,0),0)+IFERROR(MATCH(A14,$I$46:$AO$46,0),0)+IFERROR(MATCH(A14,$I$45:$AO$45,0),0)+IFERROR(MATCH(A14,$I$44:$AO$44,0),0)+IFERROR(MATCH(A14,$I$43:$AO$43,0),0)-5)/2</f>
        <v>1</v>
      </c>
      <c r="C14" s="1">
        <f t="shared" si="0"/>
        <v>13</v>
      </c>
      <c r="D14" s="1" t="str">
        <f t="shared" si="1"/>
        <v/>
      </c>
      <c r="E14" s="1">
        <f t="shared" si="2"/>
        <v>-3200</v>
      </c>
      <c r="F14" s="1">
        <f t="shared" si="3"/>
        <v>1650</v>
      </c>
      <c r="H14" s="1">
        <v>12</v>
      </c>
      <c r="P14" s="7"/>
      <c r="Q14" s="7"/>
      <c r="R14" s="7"/>
      <c r="S14" s="7"/>
      <c r="T14" s="7"/>
      <c r="U14" s="7"/>
      <c r="V14" s="7"/>
      <c r="W14" s="7"/>
      <c r="X14" s="7"/>
      <c r="Y14" s="5" t="s">
        <v>1074</v>
      </c>
      <c r="Z14" s="7"/>
      <c r="AA14" s="5" t="s">
        <v>1075</v>
      </c>
      <c r="AB14" s="7"/>
      <c r="AC14" s="5" t="s">
        <v>1077</v>
      </c>
      <c r="AD14" s="7"/>
      <c r="AE14" s="5" t="s">
        <v>1082</v>
      </c>
      <c r="AF14" s="7"/>
      <c r="AG14" s="7"/>
      <c r="AH14" s="7"/>
      <c r="AI14" s="7"/>
      <c r="AN14" s="4"/>
      <c r="AO14" s="4"/>
    </row>
    <row r="15" spans="1:41" ht="15" customHeight="1" x14ac:dyDescent="0.25">
      <c r="A15" s="2" t="str">
        <v>primitiveConstruction</v>
      </c>
      <c r="B15" s="1">
        <f>(IFERROR(MATCH(A15,$I$3:$AO$3,0),0)+IFERROR(MATCH(A15,$I$4:$AO$4,0),0)+IFERROR(MATCH(A15,$I$5:$AO$5,0),0)+IFERROR(MATCH(A15,$I$6:$AO$6,0),0)+IFERROR(MATCH(A15,$I$7:$AO$7,0),0)+IFERROR(MATCH(A15,$I$8:$AO$8,0),0)+IFERROR(MATCH(A15,$I$9:$AO$9,0),0)+IFERROR(MATCH(A15,$I$10:$AO$10,0),0)+IFERROR(MATCH(A15,$I$11:$AO$11,0),0)+IFERROR(MATCH(A15,$I$12:$AO$12,0),0)+IFERROR(MATCH(A15,$I$13:$AO$13,0),0)+IFERROR(MATCH(A15,$I$14:$AO$14,0),0)+IFERROR(MATCH(A15,$I$15:$AO$15,0),0)+IFERROR(MATCH(A15,$I$16:$AO$16,0),0)+IFERROR(MATCH(A15,$I$17:$AO$17,0),0)+IFERROR(MATCH(A15,$I$18:$AO$18,0),0)+IFERROR(MATCH(A15,$I$19:$AO$19,0),0)+IFERROR(MATCH(A15,$I$20:$AO$20,0),0)+IFERROR(MATCH(A15,$I$21:$AO$21,0),0)+IFERROR(MATCH(A15,$I$22:$AO$22,0),0)+IFERROR(MATCH(A15,$I$23:$AO$23,0),0)+IFERROR(MATCH(A15,$I$24:$AO$24,0),0)+IFERROR(MATCH(A15,$I$25:$AO$25,0),0)+IFERROR(MATCH(A15,$I$26:$AO$26,0),0)+IFERROR(MATCH(A15,$I$27:$AO$27,0),0)+IFERROR(MATCH(A15,$I$28:$AO$28,0),0)+IFERROR(MATCH(A15,$I$29:$AO$29,0),0)+IFERROR(MATCH(A15,$I$30:$AO$30,0),0)+IFERROR(MATCH(A15,$I$31:$AO$31,0),0)+IFERROR(MATCH(A15,$I$32:$AO$32,0),0)+IFERROR(MATCH(A15,$I$33:$AO$33,0),0)+IFERROR(MATCH(A15,$I$34:$AO$34,0),0)+IFERROR(MATCH(A15,$I$35:$AO$35,0),0)+IFERROR(MATCH(A15,$I$36:$AO$36,0),0)+IFERROR(MATCH(A15,$I$37:$AO$37,0),0)+IFERROR(MATCH(A15,$I$38:$AO$38,0),0)+IFERROR(MATCH(A15,$I$39:$AO$39,0),0)+IFERROR(MATCH(A15,$I$40:$AO$40,0),0)+IFERROR(MATCH(A15,$I$41:$AO$41,0),0)+IFERROR(MATCH(A15,$I$42:$AO$42,0),0)+IFERROR(MATCH(A15,#REF!,0),0)+IFERROR(MATCH(A15,#REF!,0),0)+IFERROR(MATCH(A15,$I$47:$AO$47,0),0)+IFERROR(MATCH(A15,$I$46:$AO$46,0),0)+IFERROR(MATCH(A15,$I$45:$AO$45,0),0)+IFERROR(MATCH(A15,$I$44:$AO$44,0),0)+IFERROR(MATCH(A15,$I$43:$AO$43,0),0)-5)/2</f>
        <v>1</v>
      </c>
      <c r="C15" s="1">
        <f t="shared" si="0"/>
        <v>19</v>
      </c>
      <c r="D15" s="1" t="str">
        <f t="shared" si="1"/>
        <v/>
      </c>
      <c r="E15" s="1">
        <f t="shared" si="2"/>
        <v>-3200</v>
      </c>
      <c r="F15" s="1">
        <f t="shared" si="3"/>
        <v>1350</v>
      </c>
      <c r="H15" s="1">
        <v>13</v>
      </c>
      <c r="O15" s="6" t="s">
        <v>6</v>
      </c>
      <c r="Q15" s="5" t="s">
        <v>1064</v>
      </c>
      <c r="R15" s="7"/>
      <c r="S15" s="5" t="s">
        <v>1063</v>
      </c>
      <c r="T15" s="7"/>
      <c r="U15" s="5" t="s">
        <v>1065</v>
      </c>
      <c r="W15" s="5" t="s">
        <v>1080</v>
      </c>
      <c r="AC15" s="5" t="s">
        <v>1083</v>
      </c>
      <c r="AN15" s="4"/>
      <c r="AO15" s="4"/>
    </row>
    <row r="16" spans="1:41" ht="15" customHeight="1" x14ac:dyDescent="0.25">
      <c r="A16" s="2" t="str">
        <v>firstFlight</v>
      </c>
      <c r="B16" s="1">
        <f>(IFERROR(MATCH(A16,$I$3:$AO$3,0),0)+IFERROR(MATCH(A16,$I$4:$AO$4,0),0)+IFERROR(MATCH(A16,$I$5:$AO$5,0),0)+IFERROR(MATCH(A16,$I$6:$AO$6,0),0)+IFERROR(MATCH(A16,$I$7:$AO$7,0),0)+IFERROR(MATCH(A16,$I$8:$AO$8,0),0)+IFERROR(MATCH(A16,$I$9:$AO$9,0),0)+IFERROR(MATCH(A16,$I$10:$AO$10,0),0)+IFERROR(MATCH(A16,$I$11:$AO$11,0),0)+IFERROR(MATCH(A16,$I$12:$AO$12,0),0)+IFERROR(MATCH(A16,$I$13:$AO$13,0),0)+IFERROR(MATCH(A16,$I$14:$AO$14,0),0)+IFERROR(MATCH(A16,$I$15:$AO$15,0),0)+IFERROR(MATCH(A16,$I$16:$AO$16,0),0)+IFERROR(MATCH(A16,$I$17:$AO$17,0),0)+IFERROR(MATCH(A16,$I$18:$AO$18,0),0)+IFERROR(MATCH(A16,$I$19:$AO$19,0),0)+IFERROR(MATCH(A16,$I$20:$AO$20,0),0)+IFERROR(MATCH(A16,$I$21:$AO$21,0),0)+IFERROR(MATCH(A16,$I$22:$AO$22,0),0)+IFERROR(MATCH(A16,$I$23:$AO$23,0),0)+IFERROR(MATCH(A16,$I$24:$AO$24,0),0)+IFERROR(MATCH(A16,$I$25:$AO$25,0),0)+IFERROR(MATCH(A16,$I$26:$AO$26,0),0)+IFERROR(MATCH(A16,$I$27:$AO$27,0),0)+IFERROR(MATCH(A16,$I$28:$AO$28,0),0)+IFERROR(MATCH(A16,$I$29:$AO$29,0),0)+IFERROR(MATCH(A16,$I$30:$AO$30,0),0)+IFERROR(MATCH(A16,$I$31:$AO$31,0),0)+IFERROR(MATCH(A16,$I$32:$AO$32,0),0)+IFERROR(MATCH(A16,$I$33:$AO$33,0),0)+IFERROR(MATCH(A16,$I$34:$AO$34,0),0)+IFERROR(MATCH(A16,$I$35:$AO$35,0),0)+IFERROR(MATCH(A16,$I$36:$AO$36,0),0)+IFERROR(MATCH(A16,$I$37:$AO$37,0),0)+IFERROR(MATCH(A16,$I$38:$AO$38,0),0)+IFERROR(MATCH(A16,$I$39:$AO$39,0),0)+IFERROR(MATCH(A16,$I$40:$AO$40,0),0)+IFERROR(MATCH(A16,$I$41:$AO$41,0),0)+IFERROR(MATCH(A16,$I$42:$AO$42,0),0)+IFERROR(MATCH(A16,#REF!,0),0)+IFERROR(MATCH(A16,#REF!,0),0)+IFERROR(MATCH(A16,$I$47:$AO$47,0),0)+IFERROR(MATCH(A16,$I$46:$AO$46,0),0)+IFERROR(MATCH(A16,$I$45:$AO$45,0),0)+IFERROR(MATCH(A16,$I$44:$AO$44,0),0)+IFERROR(MATCH(A16,$I$43:$AO$43,0),0)-5)/2</f>
        <v>1</v>
      </c>
      <c r="C16" s="1">
        <f t="shared" si="0"/>
        <v>24</v>
      </c>
      <c r="D16" s="1" t="str">
        <f t="shared" si="1"/>
        <v/>
      </c>
      <c r="E16" s="1">
        <f t="shared" si="2"/>
        <v>-3200</v>
      </c>
      <c r="F16" s="1">
        <f t="shared" si="3"/>
        <v>1100</v>
      </c>
      <c r="H16" s="1">
        <v>14</v>
      </c>
      <c r="O16" s="7"/>
      <c r="P16" s="7"/>
      <c r="AJ16" s="7"/>
      <c r="AN16" s="4"/>
      <c r="AO16" s="4"/>
    </row>
    <row r="17" spans="1:41" ht="15.5" customHeight="1" x14ac:dyDescent="0.25">
      <c r="A17" s="2" t="str">
        <v>algebra</v>
      </c>
      <c r="B17" s="1">
        <f>(IFERROR(MATCH(A17,$I$3:$AO$3,0),0)+IFERROR(MATCH(A17,$I$4:$AO$4,0),0)+IFERROR(MATCH(A17,$I$5:$AO$5,0),0)+IFERROR(MATCH(A17,$I$6:$AO$6,0),0)+IFERROR(MATCH(A17,$I$7:$AO$7,0),0)+IFERROR(MATCH(A17,$I$8:$AO$8,0),0)+IFERROR(MATCH(A17,$I$9:$AO$9,0),0)+IFERROR(MATCH(A17,$I$10:$AO$10,0),0)+IFERROR(MATCH(A17,$I$11:$AO$11,0),0)+IFERROR(MATCH(A17,$I$12:$AO$12,0),0)+IFERROR(MATCH(A17,$I$13:$AO$13,0),0)+IFERROR(MATCH(A17,$I$14:$AO$14,0),0)+IFERROR(MATCH(A17,$I$15:$AO$15,0),0)+IFERROR(MATCH(A17,$I$16:$AO$16,0),0)+IFERROR(MATCH(A17,$I$17:$AO$17,0),0)+IFERROR(MATCH(A17,$I$18:$AO$18,0),0)+IFERROR(MATCH(A17,$I$19:$AO$19,0),0)+IFERROR(MATCH(A17,$I$20:$AO$20,0),0)+IFERROR(MATCH(A17,$I$21:$AO$21,0),0)+IFERROR(MATCH(A17,$I$22:$AO$22,0),0)+IFERROR(MATCH(A17,$I$23:$AO$23,0),0)+IFERROR(MATCH(A17,$I$24:$AO$24,0),0)+IFERROR(MATCH(A17,$I$25:$AO$25,0),0)+IFERROR(MATCH(A17,$I$26:$AO$26,0),0)+IFERROR(MATCH(A17,$I$27:$AO$27,0),0)+IFERROR(MATCH(A17,$I$28:$AO$28,0),0)+IFERROR(MATCH(A17,$I$29:$AO$29,0),0)+IFERROR(MATCH(A17,$I$30:$AO$30,0),0)+IFERROR(MATCH(A17,$I$31:$AO$31,0),0)+IFERROR(MATCH(A17,$I$32:$AO$32,0),0)+IFERROR(MATCH(A17,$I$33:$AO$33,0),0)+IFERROR(MATCH(A17,$I$34:$AO$34,0),0)+IFERROR(MATCH(A17,$I$35:$AO$35,0),0)+IFERROR(MATCH(A17,$I$36:$AO$36,0),0)+IFERROR(MATCH(A17,$I$37:$AO$37,0),0)+IFERROR(MATCH(A17,$I$38:$AO$38,0),0)+IFERROR(MATCH(A17,$I$39:$AO$39,0),0)+IFERROR(MATCH(A17,$I$40:$AO$40,0),0)+IFERROR(MATCH(A17,$I$41:$AO$41,0),0)+IFERROR(MATCH(A17,$I$42:$AO$42,0),0)+IFERROR(MATCH(A17,#REF!,0),0)+IFERROR(MATCH(A17,#REF!,0),0)+IFERROR(MATCH(A17,$I$47:$AO$47,0),0)+IFERROR(MATCH(A17,$I$46:$AO$46,0),0)+IFERROR(MATCH(A17,$I$45:$AO$45,0),0)+IFERROR(MATCH(A17,$I$44:$AO$44,0),0)+IFERROR(MATCH(A17,$I$43:$AO$43,0),0)-5)/2</f>
        <v>1</v>
      </c>
      <c r="C17" s="1">
        <f t="shared" si="0"/>
        <v>38</v>
      </c>
      <c r="D17" s="1" t="str">
        <f t="shared" si="1"/>
        <v/>
      </c>
      <c r="E17" s="1">
        <f t="shared" si="2"/>
        <v>-3200</v>
      </c>
      <c r="F17" s="1">
        <f t="shared" si="3"/>
        <v>400</v>
      </c>
      <c r="H17" s="1">
        <v>15</v>
      </c>
      <c r="K17" s="2"/>
      <c r="Q17" s="35" t="s">
        <v>222</v>
      </c>
      <c r="S17" s="35" t="s">
        <v>13</v>
      </c>
      <c r="U17" s="35" t="s">
        <v>23</v>
      </c>
      <c r="W17" s="4" t="s">
        <v>38</v>
      </c>
      <c r="Y17" s="4" t="s">
        <v>63</v>
      </c>
      <c r="AA17" s="4" t="s">
        <v>89</v>
      </c>
      <c r="AC17" s="4" t="s">
        <v>138</v>
      </c>
      <c r="AE17" s="4" t="s">
        <v>168</v>
      </c>
      <c r="AG17" s="4" t="s">
        <v>214</v>
      </c>
      <c r="AI17" s="35" t="s">
        <v>238</v>
      </c>
      <c r="AN17" s="4"/>
      <c r="AO17" s="4"/>
    </row>
    <row r="18" spans="1:41" ht="15" customHeight="1" x14ac:dyDescent="0.25">
      <c r="A18" s="2" t="str">
        <v>basicHypergolicRocketry</v>
      </c>
      <c r="B18" s="1">
        <f>(IFERROR(MATCH(A18,$I$3:$AO$3,0),0)+IFERROR(MATCH(A18,$I$4:$AO$4,0),0)+IFERROR(MATCH(A18,$I$5:$AO$5,0),0)+IFERROR(MATCH(A18,$I$6:$AO$6,0),0)+IFERROR(MATCH(A18,$I$7:$AO$7,0),0)+IFERROR(MATCH(A18,$I$8:$AO$8,0),0)+IFERROR(MATCH(A18,$I$9:$AO$9,0),0)+IFERROR(MATCH(A18,$I$10:$AO$10,0),0)+IFERROR(MATCH(A18,$I$11:$AO$11,0),0)+IFERROR(MATCH(A18,$I$12:$AO$12,0),0)+IFERROR(MATCH(A18,$I$13:$AO$13,0),0)+IFERROR(MATCH(A18,$I$14:$AO$14,0),0)+IFERROR(MATCH(A18,$I$15:$AO$15,0),0)+IFERROR(MATCH(A18,$I$16:$AO$16,0),0)+IFERROR(MATCH(A18,$I$17:$AO$17,0),0)+IFERROR(MATCH(A18,$I$18:$AO$18,0),0)+IFERROR(MATCH(A18,$I$19:$AO$19,0),0)+IFERROR(MATCH(A18,$I$20:$AO$20,0),0)+IFERROR(MATCH(A18,$I$21:$AO$21,0),0)+IFERROR(MATCH(A18,$I$22:$AO$22,0),0)+IFERROR(MATCH(A18,$I$23:$AO$23,0),0)+IFERROR(MATCH(A18,$I$24:$AO$24,0),0)+IFERROR(MATCH(A18,$I$25:$AO$25,0),0)+IFERROR(MATCH(A18,$I$26:$AO$26,0),0)+IFERROR(MATCH(A18,$I$27:$AO$27,0),0)+IFERROR(MATCH(A18,$I$28:$AO$28,0),0)+IFERROR(MATCH(A18,$I$29:$AO$29,0),0)+IFERROR(MATCH(A18,$I$30:$AO$30,0),0)+IFERROR(MATCH(A18,$I$31:$AO$31,0),0)+IFERROR(MATCH(A18,$I$32:$AO$32,0),0)+IFERROR(MATCH(A18,$I$33:$AO$33,0),0)+IFERROR(MATCH(A18,$I$34:$AO$34,0),0)+IFERROR(MATCH(A18,$I$35:$AO$35,0),0)+IFERROR(MATCH(A18,$I$36:$AO$36,0),0)+IFERROR(MATCH(A18,$I$37:$AO$37,0),0)+IFERROR(MATCH(A18,$I$38:$AO$38,0),0)+IFERROR(MATCH(A18,$I$39:$AO$39,0),0)+IFERROR(MATCH(A18,$I$40:$AO$40,0),0)+IFERROR(MATCH(A18,$I$41:$AO$41,0),0)+IFERROR(MATCH(A18,$I$42:$AO$42,0),0)+IFERROR(MATCH(A18,#REF!,0),0)+IFERROR(MATCH(A18,#REF!,0),0)+IFERROR(MATCH(A18,$I$47:$AO$47,0),0)+IFERROR(MATCH(A18,$I$46:$AO$46,0),0)+IFERROR(MATCH(A18,$I$45:$AO$45,0),0)+IFERROR(MATCH(A18,$I$44:$AO$44,0),0)+IFERROR(MATCH(A18,$I$43:$AO$43,0),0)-5)/2</f>
        <v>-2.5</v>
      </c>
      <c r="C18" s="1">
        <f t="shared" si="0"/>
        <v>0</v>
      </c>
      <c r="D18" s="1" t="str">
        <f t="shared" si="1"/>
        <v>Not Found</v>
      </c>
      <c r="E18" s="1">
        <f t="shared" si="2"/>
        <v>-3950</v>
      </c>
      <c r="F18" s="1">
        <f t="shared" si="3"/>
        <v>2300</v>
      </c>
      <c r="H18" s="1">
        <v>16</v>
      </c>
      <c r="K18" s="2"/>
      <c r="U18" s="7" t="s">
        <v>24</v>
      </c>
      <c r="V18" s="7"/>
      <c r="W18" s="35" t="s">
        <v>39</v>
      </c>
      <c r="X18" s="7"/>
      <c r="Y18" s="35" t="s">
        <v>64</v>
      </c>
      <c r="AA18" s="35" t="s">
        <v>218</v>
      </c>
      <c r="AC18" s="35" t="s">
        <v>217</v>
      </c>
      <c r="AE18" s="35" t="s">
        <v>221</v>
      </c>
      <c r="AN18" s="4"/>
      <c r="AO18" s="4"/>
    </row>
    <row r="19" spans="1:41" ht="15" customHeight="1" x14ac:dyDescent="0.25">
      <c r="A19" s="2" t="str">
        <v>primitiveBoosters</v>
      </c>
      <c r="B19" s="1">
        <f>(IFERROR(MATCH(A19,$I$3:$AO$3,0),0)+IFERROR(MATCH(A19,$I$4:$AO$4,0),0)+IFERROR(MATCH(A19,$I$5:$AO$5,0),0)+IFERROR(MATCH(A19,$I$6:$AO$6,0),0)+IFERROR(MATCH(A19,$I$7:$AO$7,0),0)+IFERROR(MATCH(A19,$I$8:$AO$8,0),0)+IFERROR(MATCH(A19,$I$9:$AO$9,0),0)+IFERROR(MATCH(A19,$I$10:$AO$10,0),0)+IFERROR(MATCH(A19,$I$11:$AO$11,0),0)+IFERROR(MATCH(A19,$I$12:$AO$12,0),0)+IFERROR(MATCH(A19,$I$13:$AO$13,0),0)+IFERROR(MATCH(A19,$I$14:$AO$14,0),0)+IFERROR(MATCH(A19,$I$15:$AO$15,0),0)+IFERROR(MATCH(A19,$I$16:$AO$16,0),0)+IFERROR(MATCH(A19,$I$17:$AO$17,0),0)+IFERROR(MATCH(A19,$I$18:$AO$18,0),0)+IFERROR(MATCH(A19,$I$19:$AO$19,0),0)+IFERROR(MATCH(A19,$I$20:$AO$20,0),0)+IFERROR(MATCH(A19,$I$21:$AO$21,0),0)+IFERROR(MATCH(A19,$I$22:$AO$22,0),0)+IFERROR(MATCH(A19,$I$23:$AO$23,0),0)+IFERROR(MATCH(A19,$I$24:$AO$24,0),0)+IFERROR(MATCH(A19,$I$25:$AO$25,0),0)+IFERROR(MATCH(A19,$I$26:$AO$26,0),0)+IFERROR(MATCH(A19,$I$27:$AO$27,0),0)+IFERROR(MATCH(A19,$I$28:$AO$28,0),0)+IFERROR(MATCH(A19,$I$29:$AO$29,0),0)+IFERROR(MATCH(A19,$I$30:$AO$30,0),0)+IFERROR(MATCH(A19,$I$31:$AO$31,0),0)+IFERROR(MATCH(A19,$I$32:$AO$32,0),0)+IFERROR(MATCH(A19,$I$33:$AO$33,0),0)+IFERROR(MATCH(A19,$I$34:$AO$34,0),0)+IFERROR(MATCH(A19,$I$35:$AO$35,0),0)+IFERROR(MATCH(A19,$I$36:$AO$36,0),0)+IFERROR(MATCH(A19,$I$37:$AO$37,0),0)+IFERROR(MATCH(A19,$I$38:$AO$38,0),0)+IFERROR(MATCH(A19,$I$39:$AO$39,0),0)+IFERROR(MATCH(A19,$I$40:$AO$40,0),0)+IFERROR(MATCH(A19,$I$41:$AO$41,0),0)+IFERROR(MATCH(A19,$I$42:$AO$42,0),0)+IFERROR(MATCH(A19,#REF!,0),0)+IFERROR(MATCH(A19,#REF!,0),0)+IFERROR(MATCH(A19,$I$47:$AO$47,0),0)+IFERROR(MATCH(A19,$I$46:$AO$46,0),0)+IFERROR(MATCH(A19,$I$45:$AO$45,0),0)+IFERROR(MATCH(A19,$I$44:$AO$44,0),0)+IFERROR(MATCH(A19,$I$43:$AO$43,0),0)-5)/2</f>
        <v>2</v>
      </c>
      <c r="C19" s="1">
        <f t="shared" si="0"/>
        <v>1</v>
      </c>
      <c r="D19" s="1" t="str">
        <f t="shared" si="1"/>
        <v/>
      </c>
      <c r="E19" s="1">
        <f t="shared" si="2"/>
        <v>-3000</v>
      </c>
      <c r="F19" s="1">
        <f t="shared" si="3"/>
        <v>2250</v>
      </c>
      <c r="H19" s="1">
        <v>17</v>
      </c>
      <c r="K19" s="2"/>
      <c r="AN19" s="4"/>
      <c r="AO19" s="4"/>
    </row>
    <row r="20" spans="1:41" ht="15" customHeight="1" x14ac:dyDescent="0.25">
      <c r="A20" s="2" t="str">
        <v>primitiveFlightControl</v>
      </c>
      <c r="B20" s="1">
        <f>(IFERROR(MATCH(A20,$I$3:$AO$3,0),0)+IFERROR(MATCH(A20,$I$4:$AO$4,0),0)+IFERROR(MATCH(A20,$I$5:$AO$5,0),0)+IFERROR(MATCH(A20,$I$6:$AO$6,0),0)+IFERROR(MATCH(A20,$I$7:$AO$7,0),0)+IFERROR(MATCH(A20,$I$8:$AO$8,0),0)+IFERROR(MATCH(A20,$I$9:$AO$9,0),0)+IFERROR(MATCH(A20,$I$10:$AO$10,0),0)+IFERROR(MATCH(A20,$I$11:$AO$11,0),0)+IFERROR(MATCH(A20,$I$12:$AO$12,0),0)+IFERROR(MATCH(A20,$I$13:$AO$13,0),0)+IFERROR(MATCH(A20,$I$14:$AO$14,0),0)+IFERROR(MATCH(A20,$I$15:$AO$15,0),0)+IFERROR(MATCH(A20,$I$16:$AO$16,0),0)+IFERROR(MATCH(A20,$I$17:$AO$17,0),0)+IFERROR(MATCH(A20,$I$18:$AO$18,0),0)+IFERROR(MATCH(A20,$I$19:$AO$19,0),0)+IFERROR(MATCH(A20,$I$20:$AO$20,0),0)+IFERROR(MATCH(A20,$I$21:$AO$21,0),0)+IFERROR(MATCH(A20,$I$22:$AO$22,0),0)+IFERROR(MATCH(A20,$I$23:$AO$23,0),0)+IFERROR(MATCH(A20,$I$24:$AO$24,0),0)+IFERROR(MATCH(A20,$I$25:$AO$25,0),0)+IFERROR(MATCH(A20,$I$26:$AO$26,0),0)+IFERROR(MATCH(A20,$I$27:$AO$27,0),0)+IFERROR(MATCH(A20,$I$28:$AO$28,0),0)+IFERROR(MATCH(A20,$I$29:$AO$29,0),0)+IFERROR(MATCH(A20,$I$30:$AO$30,0),0)+IFERROR(MATCH(A20,$I$31:$AO$31,0),0)+IFERROR(MATCH(A20,$I$32:$AO$32,0),0)+IFERROR(MATCH(A20,$I$33:$AO$33,0),0)+IFERROR(MATCH(A20,$I$34:$AO$34,0),0)+IFERROR(MATCH(A20,$I$35:$AO$35,0),0)+IFERROR(MATCH(A20,$I$36:$AO$36,0),0)+IFERROR(MATCH(A20,$I$37:$AO$37,0),0)+IFERROR(MATCH(A20,$I$38:$AO$38,0),0)+IFERROR(MATCH(A20,$I$39:$AO$39,0),0)+IFERROR(MATCH(A20,$I$40:$AO$40,0),0)+IFERROR(MATCH(A20,$I$41:$AO$41,0),0)+IFERROR(MATCH(A20,$I$42:$AO$42,0),0)+IFERROR(MATCH(A20,#REF!,0),0)+IFERROR(MATCH(A20,#REF!,0),0)+IFERROR(MATCH(A20,$I$47:$AO$47,0),0)+IFERROR(MATCH(A20,$I$46:$AO$46,0),0)+IFERROR(MATCH(A20,$I$45:$AO$45,0),0)+IFERROR(MATCH(A20,$I$44:$AO$44,0),0)+IFERROR(MATCH(A20,$I$43:$AO$43,0),0)-5)/2</f>
        <v>2</v>
      </c>
      <c r="C20" s="1">
        <f t="shared" si="0"/>
        <v>9</v>
      </c>
      <c r="D20" s="1" t="str">
        <f t="shared" si="1"/>
        <v/>
      </c>
      <c r="E20" s="1">
        <f t="shared" si="2"/>
        <v>-3000</v>
      </c>
      <c r="F20" s="1">
        <f t="shared" si="3"/>
        <v>1850</v>
      </c>
      <c r="H20" s="1">
        <v>18</v>
      </c>
      <c r="K20" s="3" t="s">
        <v>261</v>
      </c>
      <c r="U20" s="35" t="s">
        <v>25</v>
      </c>
      <c r="W20" s="4" t="s">
        <v>40</v>
      </c>
      <c r="Y20" s="4" t="s">
        <v>65</v>
      </c>
      <c r="AA20" s="4" t="s">
        <v>90</v>
      </c>
      <c r="AC20" s="4" t="s">
        <v>139</v>
      </c>
      <c r="AE20" s="4" t="s">
        <v>169</v>
      </c>
      <c r="AG20" s="4" t="s">
        <v>215</v>
      </c>
      <c r="AN20" s="4"/>
      <c r="AO20" s="4"/>
    </row>
    <row r="21" spans="1:41" ht="15" customHeight="1" x14ac:dyDescent="0.25">
      <c r="A21" s="2" t="str">
        <v>basicCryoRocketry</v>
      </c>
      <c r="B21" s="1">
        <f>(IFERROR(MATCH(A21,$I$3:$AO$3,0),0)+IFERROR(MATCH(A21,$I$4:$AO$4,0),0)+IFERROR(MATCH(A21,$I$5:$AO$5,0),0)+IFERROR(MATCH(A21,$I$6:$AO$6,0),0)+IFERROR(MATCH(A21,$I$7:$AO$7,0),0)+IFERROR(MATCH(A21,$I$8:$AO$8,0),0)+IFERROR(MATCH(A21,$I$9:$AO$9,0),0)+IFERROR(MATCH(A21,$I$10:$AO$10,0),0)+IFERROR(MATCH(A21,$I$11:$AO$11,0),0)+IFERROR(MATCH(A21,$I$12:$AO$12,0),0)+IFERROR(MATCH(A21,$I$13:$AO$13,0),0)+IFERROR(MATCH(A21,$I$14:$AO$14,0),0)+IFERROR(MATCH(A21,$I$15:$AO$15,0),0)+IFERROR(MATCH(A21,$I$16:$AO$16,0),0)+IFERROR(MATCH(A21,$I$17:$AO$17,0),0)+IFERROR(MATCH(A21,$I$18:$AO$18,0),0)+IFERROR(MATCH(A21,$I$19:$AO$19,0),0)+IFERROR(MATCH(A21,$I$20:$AO$20,0),0)+IFERROR(MATCH(A21,$I$21:$AO$21,0),0)+IFERROR(MATCH(A21,$I$22:$AO$22,0),0)+IFERROR(MATCH(A21,$I$23:$AO$23,0),0)+IFERROR(MATCH(A21,$I$24:$AO$24,0),0)+IFERROR(MATCH(A21,$I$25:$AO$25,0),0)+IFERROR(MATCH(A21,$I$26:$AO$26,0),0)+IFERROR(MATCH(A21,$I$27:$AO$27,0),0)+IFERROR(MATCH(A21,$I$28:$AO$28,0),0)+IFERROR(MATCH(A21,$I$29:$AO$29,0),0)+IFERROR(MATCH(A21,$I$30:$AO$30,0),0)+IFERROR(MATCH(A21,$I$31:$AO$31,0),0)+IFERROR(MATCH(A21,$I$32:$AO$32,0),0)+IFERROR(MATCH(A21,$I$33:$AO$33,0),0)+IFERROR(MATCH(A21,$I$34:$AO$34,0),0)+IFERROR(MATCH(A21,$I$35:$AO$35,0),0)+IFERROR(MATCH(A21,$I$36:$AO$36,0),0)+IFERROR(MATCH(A21,$I$37:$AO$37,0),0)+IFERROR(MATCH(A21,$I$38:$AO$38,0),0)+IFERROR(MATCH(A21,$I$39:$AO$39,0),0)+IFERROR(MATCH(A21,$I$40:$AO$40,0),0)+IFERROR(MATCH(A21,$I$41:$AO$41,0),0)+IFERROR(MATCH(A21,$I$42:$AO$42,0),0)+IFERROR(MATCH(A21,#REF!,0),0)+IFERROR(MATCH(A21,#REF!,0),0)+IFERROR(MATCH(A21,$I$47:$AO$47,0),0)+IFERROR(MATCH(A21,$I$46:$AO$46,0),0)+IFERROR(MATCH(A21,$I$45:$AO$45,0),0)+IFERROR(MATCH(A21,$I$44:$AO$44,0),0)+IFERROR(MATCH(A21,$I$43:$AO$43,0),0)-5)/2</f>
        <v>-2.5</v>
      </c>
      <c r="C21" s="1">
        <f t="shared" si="0"/>
        <v>0</v>
      </c>
      <c r="D21" s="1" t="str">
        <f t="shared" si="1"/>
        <v>Not Found</v>
      </c>
      <c r="E21" s="1">
        <f t="shared" si="2"/>
        <v>-3950</v>
      </c>
      <c r="F21" s="1">
        <f t="shared" si="3"/>
        <v>2300</v>
      </c>
      <c r="H21" s="1">
        <v>19</v>
      </c>
      <c r="O21" s="35" t="s">
        <v>1045</v>
      </c>
      <c r="Q21" s="35" t="s">
        <v>126</v>
      </c>
      <c r="S21" s="35" t="s">
        <v>14</v>
      </c>
      <c r="U21" s="35" t="s">
        <v>501</v>
      </c>
      <c r="W21" s="35" t="s">
        <v>540</v>
      </c>
      <c r="Y21" s="35" t="s">
        <v>502</v>
      </c>
      <c r="AA21" s="4" t="s">
        <v>91</v>
      </c>
      <c r="AC21" s="4" t="s">
        <v>140</v>
      </c>
      <c r="AE21" s="4" t="s">
        <v>171</v>
      </c>
      <c r="AG21" s="4" t="s">
        <v>216</v>
      </c>
      <c r="AI21" s="35" t="s">
        <v>239</v>
      </c>
      <c r="AN21" s="4"/>
      <c r="AO21" s="4"/>
    </row>
    <row r="22" spans="1:41" ht="15" customHeight="1" x14ac:dyDescent="0.25">
      <c r="A22" s="2" t="str">
        <v>basicRocketry</v>
      </c>
      <c r="B22" s="1">
        <f>(IFERROR(MATCH(A22,$I$3:$AO$3,0),0)+IFERROR(MATCH(A22,$I$4:$AO$4,0),0)+IFERROR(MATCH(A22,$I$5:$AO$5,0),0)+IFERROR(MATCH(A22,$I$6:$AO$6,0),0)+IFERROR(MATCH(A22,$I$7:$AO$7,0),0)+IFERROR(MATCH(A22,$I$8:$AO$8,0),0)+IFERROR(MATCH(A22,$I$9:$AO$9,0),0)+IFERROR(MATCH(A22,$I$10:$AO$10,0),0)+IFERROR(MATCH(A22,$I$11:$AO$11,0),0)+IFERROR(MATCH(A22,$I$12:$AO$12,0),0)+IFERROR(MATCH(A22,$I$13:$AO$13,0),0)+IFERROR(MATCH(A22,$I$14:$AO$14,0),0)+IFERROR(MATCH(A22,$I$15:$AO$15,0),0)+IFERROR(MATCH(A22,$I$16:$AO$16,0),0)+IFERROR(MATCH(A22,$I$17:$AO$17,0),0)+IFERROR(MATCH(A22,$I$18:$AO$18,0),0)+IFERROR(MATCH(A22,$I$19:$AO$19,0),0)+IFERROR(MATCH(A22,$I$20:$AO$20,0),0)+IFERROR(MATCH(A22,$I$21:$AO$21,0),0)+IFERROR(MATCH(A22,$I$22:$AO$22,0),0)+IFERROR(MATCH(A22,$I$23:$AO$23,0),0)+IFERROR(MATCH(A22,$I$24:$AO$24,0),0)+IFERROR(MATCH(A22,$I$25:$AO$25,0),0)+IFERROR(MATCH(A22,$I$26:$AO$26,0),0)+IFERROR(MATCH(A22,$I$27:$AO$27,0),0)+IFERROR(MATCH(A22,$I$28:$AO$28,0),0)+IFERROR(MATCH(A22,$I$29:$AO$29,0),0)+IFERROR(MATCH(A22,$I$30:$AO$30,0),0)+IFERROR(MATCH(A22,$I$31:$AO$31,0),0)+IFERROR(MATCH(A22,$I$32:$AO$32,0),0)+IFERROR(MATCH(A22,$I$33:$AO$33,0),0)+IFERROR(MATCH(A22,$I$34:$AO$34,0),0)+IFERROR(MATCH(A22,$I$35:$AO$35,0),0)+IFERROR(MATCH(A22,$I$36:$AO$36,0),0)+IFERROR(MATCH(A22,$I$37:$AO$37,0),0)+IFERROR(MATCH(A22,$I$38:$AO$38,0),0)+IFERROR(MATCH(A22,$I$39:$AO$39,0),0)+IFERROR(MATCH(A22,$I$40:$AO$40,0),0)+IFERROR(MATCH(A22,$I$41:$AO$41,0),0)+IFERROR(MATCH(A22,$I$42:$AO$42,0),0)+IFERROR(MATCH(A22,#REF!,0),0)+IFERROR(MATCH(A22,#REF!,0),0)+IFERROR(MATCH(A22,$I$47:$AO$47,0),0)+IFERROR(MATCH(A22,$I$46:$AO$46,0),0)+IFERROR(MATCH(A22,$I$45:$AO$45,0),0)+IFERROR(MATCH(A22,$I$44:$AO$44,0),0)+IFERROR(MATCH(A22,$I$43:$AO$43,0),0)-5)/2</f>
        <v>-2.5</v>
      </c>
      <c r="C22" s="1">
        <f t="shared" si="0"/>
        <v>0</v>
      </c>
      <c r="D22" s="1" t="str">
        <f t="shared" si="1"/>
        <v>Not Found</v>
      </c>
      <c r="E22" s="1">
        <f t="shared" si="2"/>
        <v>-3950</v>
      </c>
      <c r="F22" s="1">
        <f t="shared" si="3"/>
        <v>2300</v>
      </c>
      <c r="H22" s="1">
        <v>20</v>
      </c>
      <c r="K22" s="3" t="s">
        <v>262</v>
      </c>
      <c r="U22" s="4" t="s">
        <v>26</v>
      </c>
      <c r="W22" s="4" t="s">
        <v>41</v>
      </c>
      <c r="Y22" s="4" t="s">
        <v>66</v>
      </c>
      <c r="AA22" s="4" t="s">
        <v>92</v>
      </c>
      <c r="AC22" s="4" t="s">
        <v>141</v>
      </c>
      <c r="AE22" s="4" t="s">
        <v>172</v>
      </c>
      <c r="AG22" s="4" t="s">
        <v>220</v>
      </c>
      <c r="AN22" s="4"/>
      <c r="AO22" s="4"/>
    </row>
    <row r="23" spans="1:41" ht="15" customHeight="1" x14ac:dyDescent="0.25">
      <c r="A23" s="2" t="str">
        <v>primitiveFuelSystems</v>
      </c>
      <c r="B23" s="1">
        <f>(IFERROR(MATCH(A23,$I$3:$AO$3,0),0)+IFERROR(MATCH(A23,$I$4:$AO$4,0),0)+IFERROR(MATCH(A23,$I$5:$AO$5,0),0)+IFERROR(MATCH(A23,$I$6:$AO$6,0),0)+IFERROR(MATCH(A23,$I$7:$AO$7,0),0)+IFERROR(MATCH(A23,$I$8:$AO$8,0),0)+IFERROR(MATCH(A23,$I$9:$AO$9,0),0)+IFERROR(MATCH(A23,$I$10:$AO$10,0),0)+IFERROR(MATCH(A23,$I$11:$AO$11,0),0)+IFERROR(MATCH(A23,$I$12:$AO$12,0),0)+IFERROR(MATCH(A23,$I$13:$AO$13,0),0)+IFERROR(MATCH(A23,$I$14:$AO$14,0),0)+IFERROR(MATCH(A23,$I$15:$AO$15,0),0)+IFERROR(MATCH(A23,$I$16:$AO$16,0),0)+IFERROR(MATCH(A23,$I$17:$AO$17,0),0)+IFERROR(MATCH(A23,$I$18:$AO$18,0),0)+IFERROR(MATCH(A23,$I$19:$AO$19,0),0)+IFERROR(MATCH(A23,$I$20:$AO$20,0),0)+IFERROR(MATCH(A23,$I$21:$AO$21,0),0)+IFERROR(MATCH(A23,$I$22:$AO$22,0),0)+IFERROR(MATCH(A23,$I$23:$AO$23,0),0)+IFERROR(MATCH(A23,$I$24:$AO$24,0),0)+IFERROR(MATCH(A23,$I$25:$AO$25,0),0)+IFERROR(MATCH(A23,$I$26:$AO$26,0),0)+IFERROR(MATCH(A23,$I$27:$AO$27,0),0)+IFERROR(MATCH(A23,$I$28:$AO$28,0),0)+IFERROR(MATCH(A23,$I$29:$AO$29,0),0)+IFERROR(MATCH(A23,$I$30:$AO$30,0),0)+IFERROR(MATCH(A23,$I$31:$AO$31,0),0)+IFERROR(MATCH(A23,$I$32:$AO$32,0),0)+IFERROR(MATCH(A23,$I$33:$AO$33,0),0)+IFERROR(MATCH(A23,$I$34:$AO$34,0),0)+IFERROR(MATCH(A23,$I$35:$AO$35,0),0)+IFERROR(MATCH(A23,$I$36:$AO$36,0),0)+IFERROR(MATCH(A23,$I$37:$AO$37,0),0)+IFERROR(MATCH(A23,$I$38:$AO$38,0),0)+IFERROR(MATCH(A23,$I$39:$AO$39,0),0)+IFERROR(MATCH(A23,$I$40:$AO$40,0),0)+IFERROR(MATCH(A23,$I$41:$AO$41,0),0)+IFERROR(MATCH(A23,$I$42:$AO$42,0),0)+IFERROR(MATCH(A23,#REF!,0),0)+IFERROR(MATCH(A23,#REF!,0),0)+IFERROR(MATCH(A23,$I$47:$AO$47,0),0)+IFERROR(MATCH(A23,$I$46:$AO$46,0),0)+IFERROR(MATCH(A23,$I$45:$AO$45,0),0)+IFERROR(MATCH(A23,$I$44:$AO$44,0),0)+IFERROR(MATCH(A23,$I$43:$AO$43,0),0)-5)/2</f>
        <v>2</v>
      </c>
      <c r="C23" s="1">
        <f t="shared" si="0"/>
        <v>15</v>
      </c>
      <c r="D23" s="1" t="str">
        <f t="shared" si="1"/>
        <v/>
      </c>
      <c r="E23" s="1">
        <f t="shared" si="2"/>
        <v>-3000</v>
      </c>
      <c r="F23" s="1">
        <f t="shared" si="3"/>
        <v>1550</v>
      </c>
      <c r="H23" s="1">
        <v>21</v>
      </c>
      <c r="W23" s="4" t="s">
        <v>42</v>
      </c>
      <c r="Y23" s="4" t="s">
        <v>67</v>
      </c>
      <c r="AA23" s="4" t="s">
        <v>93</v>
      </c>
      <c r="AC23" s="4" t="s">
        <v>142</v>
      </c>
      <c r="AE23" s="4" t="s">
        <v>173</v>
      </c>
      <c r="AN23" s="4"/>
      <c r="AO23" s="4"/>
    </row>
    <row r="24" spans="1:41" ht="15" customHeight="1" x14ac:dyDescent="0.25">
      <c r="A24" s="2" t="str">
        <v>earlyConstruction</v>
      </c>
      <c r="B24" s="1">
        <f>(IFERROR(MATCH(A24,$I$3:$AO$3,0),0)+IFERROR(MATCH(A24,$I$4:$AO$4,0),0)+IFERROR(MATCH(A24,$I$5:$AO$5,0),0)+IFERROR(MATCH(A24,$I$6:$AO$6,0),0)+IFERROR(MATCH(A24,$I$7:$AO$7,0),0)+IFERROR(MATCH(A24,$I$8:$AO$8,0),0)+IFERROR(MATCH(A24,$I$9:$AO$9,0),0)+IFERROR(MATCH(A24,$I$10:$AO$10,0),0)+IFERROR(MATCH(A24,$I$11:$AO$11,0),0)+IFERROR(MATCH(A24,$I$12:$AO$12,0),0)+IFERROR(MATCH(A24,$I$13:$AO$13,0),0)+IFERROR(MATCH(A24,$I$14:$AO$14,0),0)+IFERROR(MATCH(A24,$I$15:$AO$15,0),0)+IFERROR(MATCH(A24,$I$16:$AO$16,0),0)+IFERROR(MATCH(A24,$I$17:$AO$17,0),0)+IFERROR(MATCH(A24,$I$18:$AO$18,0),0)+IFERROR(MATCH(A24,$I$19:$AO$19,0),0)+IFERROR(MATCH(A24,$I$20:$AO$20,0),0)+IFERROR(MATCH(A24,$I$21:$AO$21,0),0)+IFERROR(MATCH(A24,$I$22:$AO$22,0),0)+IFERROR(MATCH(A24,$I$23:$AO$23,0),0)+IFERROR(MATCH(A24,$I$24:$AO$24,0),0)+IFERROR(MATCH(A24,$I$25:$AO$25,0),0)+IFERROR(MATCH(A24,$I$26:$AO$26,0),0)+IFERROR(MATCH(A24,$I$27:$AO$27,0),0)+IFERROR(MATCH(A24,$I$28:$AO$28,0),0)+IFERROR(MATCH(A24,$I$29:$AO$29,0),0)+IFERROR(MATCH(A24,$I$30:$AO$30,0),0)+IFERROR(MATCH(A24,$I$31:$AO$31,0),0)+IFERROR(MATCH(A24,$I$32:$AO$32,0),0)+IFERROR(MATCH(A24,$I$33:$AO$33,0),0)+IFERROR(MATCH(A24,$I$34:$AO$34,0),0)+IFERROR(MATCH(A24,$I$35:$AO$35,0),0)+IFERROR(MATCH(A24,$I$36:$AO$36,0),0)+IFERROR(MATCH(A24,$I$37:$AO$37,0),0)+IFERROR(MATCH(A24,$I$38:$AO$38,0),0)+IFERROR(MATCH(A24,$I$39:$AO$39,0),0)+IFERROR(MATCH(A24,$I$40:$AO$40,0),0)+IFERROR(MATCH(A24,$I$41:$AO$41,0),0)+IFERROR(MATCH(A24,$I$42:$AO$42,0),0)+IFERROR(MATCH(A24,#REF!,0),0)+IFERROR(MATCH(A24,#REF!,0),0)+IFERROR(MATCH(A24,$I$47:$AO$47,0),0)+IFERROR(MATCH(A24,$I$46:$AO$46,0),0)+IFERROR(MATCH(A24,$I$45:$AO$45,0),0)+IFERROR(MATCH(A24,$I$44:$AO$44,0),0)+IFERROR(MATCH(A24,$I$43:$AO$43,0),0)-5)/2</f>
        <v>2</v>
      </c>
      <c r="C24" s="1">
        <f t="shared" si="0"/>
        <v>19</v>
      </c>
      <c r="D24" s="1" t="str">
        <f t="shared" si="1"/>
        <v/>
      </c>
      <c r="E24" s="1">
        <f t="shared" si="2"/>
        <v>-3000</v>
      </c>
      <c r="F24" s="1">
        <f t="shared" si="3"/>
        <v>1350</v>
      </c>
      <c r="H24" s="1">
        <v>22</v>
      </c>
      <c r="K24" s="3" t="s">
        <v>263</v>
      </c>
      <c r="N24" s="35" t="s">
        <v>267</v>
      </c>
      <c r="O24" s="7"/>
      <c r="P24" s="7"/>
      <c r="Q24" s="7"/>
      <c r="R24" s="7"/>
      <c r="S24" s="7"/>
      <c r="T24" s="7"/>
      <c r="U24" s="7"/>
      <c r="V24" s="7"/>
      <c r="W24" s="7"/>
      <c r="X24" s="7"/>
      <c r="Y24" s="7"/>
      <c r="Z24" s="7"/>
      <c r="AA24" s="7"/>
      <c r="AB24" s="7"/>
      <c r="AC24" s="7"/>
      <c r="AD24" s="7"/>
      <c r="AE24" s="7"/>
      <c r="AF24" s="7"/>
      <c r="AG24" s="7"/>
      <c r="AH24" s="7"/>
      <c r="AI24" s="7"/>
      <c r="AN24" s="4"/>
      <c r="AO24" s="4"/>
    </row>
    <row r="25" spans="1:41" ht="15" customHeight="1" x14ac:dyDescent="0.25">
      <c r="A25" s="2" t="str">
        <v>testPilots</v>
      </c>
      <c r="B25" s="1">
        <f>(IFERROR(MATCH(A25,$I$3:$AO$3,0),0)+IFERROR(MATCH(A25,$I$4:$AO$4,0),0)+IFERROR(MATCH(A25,$I$5:$AO$5,0),0)+IFERROR(MATCH(A25,$I$6:$AO$6,0),0)+IFERROR(MATCH(A25,$I$7:$AO$7,0),0)+IFERROR(MATCH(A25,$I$8:$AO$8,0),0)+IFERROR(MATCH(A25,$I$9:$AO$9,0),0)+IFERROR(MATCH(A25,$I$10:$AO$10,0),0)+IFERROR(MATCH(A25,$I$11:$AO$11,0),0)+IFERROR(MATCH(A25,$I$12:$AO$12,0),0)+IFERROR(MATCH(A25,$I$13:$AO$13,0),0)+IFERROR(MATCH(A25,$I$14:$AO$14,0),0)+IFERROR(MATCH(A25,$I$15:$AO$15,0),0)+IFERROR(MATCH(A25,$I$16:$AO$16,0),0)+IFERROR(MATCH(A25,$I$17:$AO$17,0),0)+IFERROR(MATCH(A25,$I$18:$AO$18,0),0)+IFERROR(MATCH(A25,$I$19:$AO$19,0),0)+IFERROR(MATCH(A25,$I$20:$AO$20,0),0)+IFERROR(MATCH(A25,$I$21:$AO$21,0),0)+IFERROR(MATCH(A25,$I$22:$AO$22,0),0)+IFERROR(MATCH(A25,$I$23:$AO$23,0),0)+IFERROR(MATCH(A25,$I$24:$AO$24,0),0)+IFERROR(MATCH(A25,$I$25:$AO$25,0),0)+IFERROR(MATCH(A25,$I$26:$AO$26,0),0)+IFERROR(MATCH(A25,$I$27:$AO$27,0),0)+IFERROR(MATCH(A25,$I$28:$AO$28,0),0)+IFERROR(MATCH(A25,$I$29:$AO$29,0),0)+IFERROR(MATCH(A25,$I$30:$AO$30,0),0)+IFERROR(MATCH(A25,$I$31:$AO$31,0),0)+IFERROR(MATCH(A25,$I$32:$AO$32,0),0)+IFERROR(MATCH(A25,$I$33:$AO$33,0),0)+IFERROR(MATCH(A25,$I$34:$AO$34,0),0)+IFERROR(MATCH(A25,$I$35:$AO$35,0),0)+IFERROR(MATCH(A25,$I$36:$AO$36,0),0)+IFERROR(MATCH(A25,$I$37:$AO$37,0),0)+IFERROR(MATCH(A25,$I$38:$AO$38,0),0)+IFERROR(MATCH(A25,$I$39:$AO$39,0),0)+IFERROR(MATCH(A25,$I$40:$AO$40,0),0)+IFERROR(MATCH(A25,$I$41:$AO$41,0),0)+IFERROR(MATCH(A25,$I$42:$AO$42,0),0)+IFERROR(MATCH(A25,#REF!,0),0)+IFERROR(MATCH(A25,#REF!,0),0)+IFERROR(MATCH(A25,$I$47:$AO$47,0),0)+IFERROR(MATCH(A25,$I$46:$AO$46,0),0)+IFERROR(MATCH(A25,$I$45:$AO$45,0),0)+IFERROR(MATCH(A25,$I$44:$AO$44,0),0)+IFERROR(MATCH(A25,$I$43:$AO$43,0),0)-5)/2</f>
        <v>2</v>
      </c>
      <c r="C25" s="1">
        <f t="shared" si="0"/>
        <v>23</v>
      </c>
      <c r="D25" s="1" t="str">
        <f t="shared" si="1"/>
        <v/>
      </c>
      <c r="E25" s="1">
        <f t="shared" si="2"/>
        <v>-3000</v>
      </c>
      <c r="F25" s="1">
        <f t="shared" si="3"/>
        <v>1150</v>
      </c>
      <c r="H25" s="1">
        <v>23</v>
      </c>
      <c r="N25" s="4" t="s">
        <v>3</v>
      </c>
      <c r="Q25" s="35" t="s">
        <v>128</v>
      </c>
      <c r="S25" s="35" t="s">
        <v>127</v>
      </c>
      <c r="U25" s="35" t="s">
        <v>129</v>
      </c>
      <c r="W25" s="4" t="s">
        <v>43</v>
      </c>
      <c r="Y25" s="4" t="s">
        <v>68</v>
      </c>
      <c r="AA25" s="4" t="s">
        <v>94</v>
      </c>
      <c r="AC25" s="4" t="s">
        <v>143</v>
      </c>
      <c r="AE25" s="4" t="s">
        <v>174</v>
      </c>
      <c r="AG25" s="4" t="s">
        <v>219</v>
      </c>
      <c r="AN25" s="4"/>
      <c r="AO25" s="4"/>
    </row>
    <row r="26" spans="1:41" ht="15" customHeight="1" x14ac:dyDescent="0.25">
      <c r="A26" s="2" t="str">
        <v>earlyFlight</v>
      </c>
      <c r="B26" s="1">
        <f>(IFERROR(MATCH(A26,$I$3:$AO$3,0),0)+IFERROR(MATCH(A26,$I$4:$AO$4,0),0)+IFERROR(MATCH(A26,$I$5:$AO$5,0),0)+IFERROR(MATCH(A26,$I$6:$AO$6,0),0)+IFERROR(MATCH(A26,$I$7:$AO$7,0),0)+IFERROR(MATCH(A26,$I$8:$AO$8,0),0)+IFERROR(MATCH(A26,$I$9:$AO$9,0),0)+IFERROR(MATCH(A26,$I$10:$AO$10,0),0)+IFERROR(MATCH(A26,$I$11:$AO$11,0),0)+IFERROR(MATCH(A26,$I$12:$AO$12,0),0)+IFERROR(MATCH(A26,$I$13:$AO$13,0),0)+IFERROR(MATCH(A26,$I$14:$AO$14,0),0)+IFERROR(MATCH(A26,$I$15:$AO$15,0),0)+IFERROR(MATCH(A26,$I$16:$AO$16,0),0)+IFERROR(MATCH(A26,$I$17:$AO$17,0),0)+IFERROR(MATCH(A26,$I$18:$AO$18,0),0)+IFERROR(MATCH(A26,$I$19:$AO$19,0),0)+IFERROR(MATCH(A26,$I$20:$AO$20,0),0)+IFERROR(MATCH(A26,$I$21:$AO$21,0),0)+IFERROR(MATCH(A26,$I$22:$AO$22,0),0)+IFERROR(MATCH(A26,$I$23:$AO$23,0),0)+IFERROR(MATCH(A26,$I$24:$AO$24,0),0)+IFERROR(MATCH(A26,$I$25:$AO$25,0),0)+IFERROR(MATCH(A26,$I$26:$AO$26,0),0)+IFERROR(MATCH(A26,$I$27:$AO$27,0),0)+IFERROR(MATCH(A26,$I$28:$AO$28,0),0)+IFERROR(MATCH(A26,$I$29:$AO$29,0),0)+IFERROR(MATCH(A26,$I$30:$AO$30,0),0)+IFERROR(MATCH(A26,$I$31:$AO$31,0),0)+IFERROR(MATCH(A26,$I$32:$AO$32,0),0)+IFERROR(MATCH(A26,$I$33:$AO$33,0),0)+IFERROR(MATCH(A26,$I$34:$AO$34,0),0)+IFERROR(MATCH(A26,$I$35:$AO$35,0),0)+IFERROR(MATCH(A26,$I$36:$AO$36,0),0)+IFERROR(MATCH(A26,$I$37:$AO$37,0),0)+IFERROR(MATCH(A26,$I$38:$AO$38,0),0)+IFERROR(MATCH(A26,$I$39:$AO$39,0),0)+IFERROR(MATCH(A26,$I$40:$AO$40,0),0)+IFERROR(MATCH(A26,$I$41:$AO$41,0),0)+IFERROR(MATCH(A26,$I$42:$AO$42,0),0)+IFERROR(MATCH(A26,#REF!,0),0)+IFERROR(MATCH(A26,#REF!,0),0)+IFERROR(MATCH(A26,$I$47:$AO$47,0),0)+IFERROR(MATCH(A26,$I$46:$AO$46,0),0)+IFERROR(MATCH(A26,$I$45:$AO$45,0),0)+IFERROR(MATCH(A26,$I$44:$AO$44,0),0)+IFERROR(MATCH(A26,$I$43:$AO$43,0),0)-5)/2</f>
        <v>2</v>
      </c>
      <c r="C26" s="1">
        <f t="shared" si="0"/>
        <v>24</v>
      </c>
      <c r="D26" s="1" t="str">
        <f t="shared" si="1"/>
        <v/>
      </c>
      <c r="E26" s="1">
        <f t="shared" si="2"/>
        <v>-3000</v>
      </c>
      <c r="F26" s="1">
        <f t="shared" si="3"/>
        <v>1100</v>
      </c>
      <c r="H26" s="1">
        <v>24</v>
      </c>
      <c r="I26" s="1" t="s">
        <v>2</v>
      </c>
      <c r="M26" s="4" t="s">
        <v>0</v>
      </c>
      <c r="O26" s="35" t="s">
        <v>125</v>
      </c>
      <c r="Q26" s="4" t="s">
        <v>7</v>
      </c>
      <c r="S26" s="4" t="s">
        <v>15</v>
      </c>
      <c r="U26" s="4" t="s">
        <v>28</v>
      </c>
      <c r="W26" s="4" t="s">
        <v>44</v>
      </c>
      <c r="Y26" s="4" t="s">
        <v>69</v>
      </c>
      <c r="AA26" s="4" t="s">
        <v>95</v>
      </c>
      <c r="AC26" s="4" t="s">
        <v>144</v>
      </c>
      <c r="AE26" s="4" t="s">
        <v>175</v>
      </c>
      <c r="AG26" s="4" t="s">
        <v>223</v>
      </c>
      <c r="AN26" s="4"/>
      <c r="AO26" s="4"/>
    </row>
    <row r="27" spans="1:41" ht="15" customHeight="1" x14ac:dyDescent="0.25">
      <c r="A27" s="2" t="str">
        <v>basicReEntry</v>
      </c>
      <c r="B27" s="1">
        <f>(IFERROR(MATCH(A27,$I$3:$AO$3,0),0)+IFERROR(MATCH(A27,$I$4:$AO$4,0),0)+IFERROR(MATCH(A27,$I$5:$AO$5,0),0)+IFERROR(MATCH(A27,$I$6:$AO$6,0),0)+IFERROR(MATCH(A27,$I$7:$AO$7,0),0)+IFERROR(MATCH(A27,$I$8:$AO$8,0),0)+IFERROR(MATCH(A27,$I$9:$AO$9,0),0)+IFERROR(MATCH(A27,$I$10:$AO$10,0),0)+IFERROR(MATCH(A27,$I$11:$AO$11,0),0)+IFERROR(MATCH(A27,$I$12:$AO$12,0),0)+IFERROR(MATCH(A27,$I$13:$AO$13,0),0)+IFERROR(MATCH(A27,$I$14:$AO$14,0),0)+IFERROR(MATCH(A27,$I$15:$AO$15,0),0)+IFERROR(MATCH(A27,$I$16:$AO$16,0),0)+IFERROR(MATCH(A27,$I$17:$AO$17,0),0)+IFERROR(MATCH(A27,$I$18:$AO$18,0),0)+IFERROR(MATCH(A27,$I$19:$AO$19,0),0)+IFERROR(MATCH(A27,$I$20:$AO$20,0),0)+IFERROR(MATCH(A27,$I$21:$AO$21,0),0)+IFERROR(MATCH(A27,$I$22:$AO$22,0),0)+IFERROR(MATCH(A27,$I$23:$AO$23,0),0)+IFERROR(MATCH(A27,$I$24:$AO$24,0),0)+IFERROR(MATCH(A27,$I$25:$AO$25,0),0)+IFERROR(MATCH(A27,$I$26:$AO$26,0),0)+IFERROR(MATCH(A27,$I$27:$AO$27,0),0)+IFERROR(MATCH(A27,$I$28:$AO$28,0),0)+IFERROR(MATCH(A27,$I$29:$AO$29,0),0)+IFERROR(MATCH(A27,$I$30:$AO$30,0),0)+IFERROR(MATCH(A27,$I$31:$AO$31,0),0)+IFERROR(MATCH(A27,$I$32:$AO$32,0),0)+IFERROR(MATCH(A27,$I$33:$AO$33,0),0)+IFERROR(MATCH(A27,$I$34:$AO$34,0),0)+IFERROR(MATCH(A27,$I$35:$AO$35,0),0)+IFERROR(MATCH(A27,$I$36:$AO$36,0),0)+IFERROR(MATCH(A27,$I$37:$AO$37,0),0)+IFERROR(MATCH(A27,$I$38:$AO$38,0),0)+IFERROR(MATCH(A27,$I$39:$AO$39,0),0)+IFERROR(MATCH(A27,$I$40:$AO$40,0),0)+IFERROR(MATCH(A27,$I$41:$AO$41,0),0)+IFERROR(MATCH(A27,$I$42:$AO$42,0),0)+IFERROR(MATCH(A27,#REF!,0),0)+IFERROR(MATCH(A27,#REF!,0),0)+IFERROR(MATCH(A27,$I$47:$AO$47,0),0)+IFERROR(MATCH(A27,$I$46:$AO$46,0),0)+IFERROR(MATCH(A27,$I$45:$AO$45,0),0)+IFERROR(MATCH(A27,$I$44:$AO$44,0),0)+IFERROR(MATCH(A27,$I$43:$AO$43,0),0)-5)/2</f>
        <v>2</v>
      </c>
      <c r="C27" s="1">
        <f t="shared" si="0"/>
        <v>29</v>
      </c>
      <c r="D27" s="1" t="str">
        <f t="shared" si="1"/>
        <v/>
      </c>
      <c r="E27" s="1">
        <f t="shared" si="2"/>
        <v>-3000</v>
      </c>
      <c r="F27" s="1">
        <f t="shared" si="3"/>
        <v>850</v>
      </c>
      <c r="H27" s="1">
        <v>25</v>
      </c>
      <c r="N27" s="8" t="s">
        <v>1</v>
      </c>
      <c r="V27" s="8" t="s">
        <v>27</v>
      </c>
      <c r="W27" s="4" t="s">
        <v>46</v>
      </c>
      <c r="Y27" s="4" t="s">
        <v>70</v>
      </c>
      <c r="AA27" s="4" t="s">
        <v>96</v>
      </c>
      <c r="AC27" s="4" t="s">
        <v>145</v>
      </c>
      <c r="AE27" s="4" t="s">
        <v>170</v>
      </c>
      <c r="AN27" s="4"/>
      <c r="AO27" s="4"/>
    </row>
    <row r="28" spans="1:41" ht="15" customHeight="1" x14ac:dyDescent="0.25">
      <c r="A28" s="2" t="str">
        <v>engineering101</v>
      </c>
      <c r="B28" s="1">
        <f>(IFERROR(MATCH(A28,$I$3:$AO$3,0),0)+IFERROR(MATCH(A28,$I$4:$AO$4,0),0)+IFERROR(MATCH(A28,$I$5:$AO$5,0),0)+IFERROR(MATCH(A28,$I$6:$AO$6,0),0)+IFERROR(MATCH(A28,$I$7:$AO$7,0),0)+IFERROR(MATCH(A28,$I$8:$AO$8,0),0)+IFERROR(MATCH(A28,$I$9:$AO$9,0),0)+IFERROR(MATCH(A28,$I$10:$AO$10,0),0)+IFERROR(MATCH(A28,$I$11:$AO$11,0),0)+IFERROR(MATCH(A28,$I$12:$AO$12,0),0)+IFERROR(MATCH(A28,$I$13:$AO$13,0),0)+IFERROR(MATCH(A28,$I$14:$AO$14,0),0)+IFERROR(MATCH(A28,$I$15:$AO$15,0),0)+IFERROR(MATCH(A28,$I$16:$AO$16,0),0)+IFERROR(MATCH(A28,$I$17:$AO$17,0),0)+IFERROR(MATCH(A28,$I$18:$AO$18,0),0)+IFERROR(MATCH(A28,$I$19:$AO$19,0),0)+IFERROR(MATCH(A28,$I$20:$AO$20,0),0)+IFERROR(MATCH(A28,$I$21:$AO$21,0),0)+IFERROR(MATCH(A28,$I$22:$AO$22,0),0)+IFERROR(MATCH(A28,$I$23:$AO$23,0),0)+IFERROR(MATCH(A28,$I$24:$AO$24,0),0)+IFERROR(MATCH(A28,$I$25:$AO$25,0),0)+IFERROR(MATCH(A28,$I$26:$AO$26,0),0)+IFERROR(MATCH(A28,$I$27:$AO$27,0),0)+IFERROR(MATCH(A28,$I$28:$AO$28,0),0)+IFERROR(MATCH(A28,$I$29:$AO$29,0),0)+IFERROR(MATCH(A28,$I$30:$AO$30,0),0)+IFERROR(MATCH(A28,$I$31:$AO$31,0),0)+IFERROR(MATCH(A28,$I$32:$AO$32,0),0)+IFERROR(MATCH(A28,$I$33:$AO$33,0),0)+IFERROR(MATCH(A28,$I$34:$AO$34,0),0)+IFERROR(MATCH(A28,$I$35:$AO$35,0),0)+IFERROR(MATCH(A28,$I$36:$AO$36,0),0)+IFERROR(MATCH(A28,$I$37:$AO$37,0),0)+IFERROR(MATCH(A28,$I$38:$AO$38,0),0)+IFERROR(MATCH(A28,$I$39:$AO$39,0),0)+IFERROR(MATCH(A28,$I$40:$AO$40,0),0)+IFERROR(MATCH(A28,$I$41:$AO$41,0),0)+IFERROR(MATCH(A28,$I$42:$AO$42,0),0)+IFERROR(MATCH(A28,#REF!,0),0)+IFERROR(MATCH(A28,#REF!,0),0)+IFERROR(MATCH(A28,$I$47:$AO$47,0),0)+IFERROR(MATCH(A28,$I$46:$AO$46,0),0)+IFERROR(MATCH(A28,$I$45:$AO$45,0),0)+IFERROR(MATCH(A28,$I$44:$AO$44,0),0)+IFERROR(MATCH(A28,$I$43:$AO$43,0),0)-5)/2</f>
        <v>2</v>
      </c>
      <c r="C28" s="1">
        <f t="shared" si="0"/>
        <v>38</v>
      </c>
      <c r="D28" s="1" t="str">
        <f t="shared" si="1"/>
        <v/>
      </c>
      <c r="E28" s="1">
        <f t="shared" si="2"/>
        <v>-3000</v>
      </c>
      <c r="F28" s="1">
        <f t="shared" si="3"/>
        <v>400</v>
      </c>
      <c r="H28" s="1">
        <v>26</v>
      </c>
      <c r="K28" s="3" t="s">
        <v>264</v>
      </c>
      <c r="U28" s="35" t="s">
        <v>130</v>
      </c>
      <c r="W28" s="4" t="s">
        <v>45</v>
      </c>
      <c r="Y28" s="4" t="s">
        <v>71</v>
      </c>
      <c r="AA28" s="4" t="s">
        <v>97</v>
      </c>
      <c r="AC28" s="4" t="s">
        <v>146</v>
      </c>
      <c r="AE28" s="4" t="s">
        <v>176</v>
      </c>
      <c r="AN28" s="4"/>
      <c r="AO28" s="4"/>
    </row>
    <row r="29" spans="1:41" ht="15" customHeight="1" x14ac:dyDescent="0.25">
      <c r="A29" s="2" t="str">
        <v>generalHypergolicRocketry</v>
      </c>
      <c r="B29" s="1">
        <f>(IFERROR(MATCH(A29,$I$3:$AO$3,0),0)+IFERROR(MATCH(A29,$I$4:$AO$4,0),0)+IFERROR(MATCH(A29,$I$5:$AO$5,0),0)+IFERROR(MATCH(A29,$I$6:$AO$6,0),0)+IFERROR(MATCH(A29,$I$7:$AO$7,0),0)+IFERROR(MATCH(A29,$I$8:$AO$8,0),0)+IFERROR(MATCH(A29,$I$9:$AO$9,0),0)+IFERROR(MATCH(A29,$I$10:$AO$10,0),0)+IFERROR(MATCH(A29,$I$11:$AO$11,0),0)+IFERROR(MATCH(A29,$I$12:$AO$12,0),0)+IFERROR(MATCH(A29,$I$13:$AO$13,0),0)+IFERROR(MATCH(A29,$I$14:$AO$14,0),0)+IFERROR(MATCH(A29,$I$15:$AO$15,0),0)+IFERROR(MATCH(A29,$I$16:$AO$16,0),0)+IFERROR(MATCH(A29,$I$17:$AO$17,0),0)+IFERROR(MATCH(A29,$I$18:$AO$18,0),0)+IFERROR(MATCH(A29,$I$19:$AO$19,0),0)+IFERROR(MATCH(A29,$I$20:$AO$20,0),0)+IFERROR(MATCH(A29,$I$21:$AO$21,0),0)+IFERROR(MATCH(A29,$I$22:$AO$22,0),0)+IFERROR(MATCH(A29,$I$23:$AO$23,0),0)+IFERROR(MATCH(A29,$I$24:$AO$24,0),0)+IFERROR(MATCH(A29,$I$25:$AO$25,0),0)+IFERROR(MATCH(A29,$I$26:$AO$26,0),0)+IFERROR(MATCH(A29,$I$27:$AO$27,0),0)+IFERROR(MATCH(A29,$I$28:$AO$28,0),0)+IFERROR(MATCH(A29,$I$29:$AO$29,0),0)+IFERROR(MATCH(A29,$I$30:$AO$30,0),0)+IFERROR(MATCH(A29,$I$31:$AO$31,0),0)+IFERROR(MATCH(A29,$I$32:$AO$32,0),0)+IFERROR(MATCH(A29,$I$33:$AO$33,0),0)+IFERROR(MATCH(A29,$I$34:$AO$34,0),0)+IFERROR(MATCH(A29,$I$35:$AO$35,0),0)+IFERROR(MATCH(A29,$I$36:$AO$36,0),0)+IFERROR(MATCH(A29,$I$37:$AO$37,0),0)+IFERROR(MATCH(A29,$I$38:$AO$38,0),0)+IFERROR(MATCH(A29,$I$39:$AO$39,0),0)+IFERROR(MATCH(A29,$I$40:$AO$40,0),0)+IFERROR(MATCH(A29,$I$41:$AO$41,0),0)+IFERROR(MATCH(A29,$I$42:$AO$42,0),0)+IFERROR(MATCH(A29,#REF!,0),0)+IFERROR(MATCH(A29,#REF!,0),0)+IFERROR(MATCH(A29,$I$47:$AO$47,0),0)+IFERROR(MATCH(A29,$I$46:$AO$46,0),0)+IFERROR(MATCH(A29,$I$45:$AO$45,0),0)+IFERROR(MATCH(A29,$I$44:$AO$44,0),0)+IFERROR(MATCH(A29,$I$43:$AO$43,0),0)-5)/2</f>
        <v>-2.5</v>
      </c>
      <c r="C29" s="1">
        <f t="shared" si="0"/>
        <v>0</v>
      </c>
      <c r="D29" s="1" t="str">
        <f t="shared" si="1"/>
        <v>Not Found</v>
      </c>
      <c r="E29" s="1">
        <f t="shared" si="2"/>
        <v>-3950</v>
      </c>
      <c r="F29" s="1">
        <f t="shared" si="3"/>
        <v>2300</v>
      </c>
      <c r="H29" s="1">
        <v>27</v>
      </c>
      <c r="W29" s="6" t="s">
        <v>50</v>
      </c>
      <c r="X29" s="6"/>
      <c r="Y29" s="6" t="s">
        <v>75</v>
      </c>
      <c r="AA29" s="35" t="s">
        <v>496</v>
      </c>
      <c r="AC29" s="35" t="s">
        <v>497</v>
      </c>
      <c r="AN29" s="4"/>
      <c r="AO29" s="4"/>
    </row>
    <row r="30" spans="1:41" ht="15" customHeight="1" x14ac:dyDescent="0.25">
      <c r="A30" s="2" t="str">
        <v>tinyBoosters</v>
      </c>
      <c r="B30" s="1">
        <f>(IFERROR(MATCH(A30,$I$3:$AO$3,0),0)+IFERROR(MATCH(A30,$I$4:$AO$4,0),0)+IFERROR(MATCH(A30,$I$5:$AO$5,0),0)+IFERROR(MATCH(A30,$I$6:$AO$6,0),0)+IFERROR(MATCH(A30,$I$7:$AO$7,0),0)+IFERROR(MATCH(A30,$I$8:$AO$8,0),0)+IFERROR(MATCH(A30,$I$9:$AO$9,0),0)+IFERROR(MATCH(A30,$I$10:$AO$10,0),0)+IFERROR(MATCH(A30,$I$11:$AO$11,0),0)+IFERROR(MATCH(A30,$I$12:$AO$12,0),0)+IFERROR(MATCH(A30,$I$13:$AO$13,0),0)+IFERROR(MATCH(A30,$I$14:$AO$14,0),0)+IFERROR(MATCH(A30,$I$15:$AO$15,0),0)+IFERROR(MATCH(A30,$I$16:$AO$16,0),0)+IFERROR(MATCH(A30,$I$17:$AO$17,0),0)+IFERROR(MATCH(A30,$I$18:$AO$18,0),0)+IFERROR(MATCH(A30,$I$19:$AO$19,0),0)+IFERROR(MATCH(A30,$I$20:$AO$20,0),0)+IFERROR(MATCH(A30,$I$21:$AO$21,0),0)+IFERROR(MATCH(A30,$I$22:$AO$22,0),0)+IFERROR(MATCH(A30,$I$23:$AO$23,0),0)+IFERROR(MATCH(A30,$I$24:$AO$24,0),0)+IFERROR(MATCH(A30,$I$25:$AO$25,0),0)+IFERROR(MATCH(A30,$I$26:$AO$26,0),0)+IFERROR(MATCH(A30,$I$27:$AO$27,0),0)+IFERROR(MATCH(A30,$I$28:$AO$28,0),0)+IFERROR(MATCH(A30,$I$29:$AO$29,0),0)+IFERROR(MATCH(A30,$I$30:$AO$30,0),0)+IFERROR(MATCH(A30,$I$31:$AO$31,0),0)+IFERROR(MATCH(A30,$I$32:$AO$32,0),0)+IFERROR(MATCH(A30,$I$33:$AO$33,0),0)+IFERROR(MATCH(A30,$I$34:$AO$34,0),0)+IFERROR(MATCH(A30,$I$35:$AO$35,0),0)+IFERROR(MATCH(A30,$I$36:$AO$36,0),0)+IFERROR(MATCH(A30,$I$37:$AO$37,0),0)+IFERROR(MATCH(A30,$I$38:$AO$38,0),0)+IFERROR(MATCH(A30,$I$39:$AO$39,0),0)+IFERROR(MATCH(A30,$I$40:$AO$40,0),0)+IFERROR(MATCH(A30,$I$41:$AO$41,0),0)+IFERROR(MATCH(A30,$I$42:$AO$42,0),0)+IFERROR(MATCH(A30,#REF!,0),0)+IFERROR(MATCH(A30,#REF!,0),0)+IFERROR(MATCH(A30,$I$47:$AO$47,0),0)+IFERROR(MATCH(A30,$I$46:$AO$46,0),0)+IFERROR(MATCH(A30,$I$45:$AO$45,0),0)+IFERROR(MATCH(A30,$I$44:$AO$44,0),0)+IFERROR(MATCH(A30,$I$43:$AO$43,0),0)-5)/2</f>
        <v>3</v>
      </c>
      <c r="C30" s="1">
        <f t="shared" si="0"/>
        <v>1</v>
      </c>
      <c r="D30" s="1" t="str">
        <f t="shared" si="1"/>
        <v/>
      </c>
      <c r="E30" s="1">
        <f t="shared" si="2"/>
        <v>-2800</v>
      </c>
      <c r="F30" s="1">
        <f t="shared" si="3"/>
        <v>2250</v>
      </c>
      <c r="H30" s="1">
        <v>28</v>
      </c>
      <c r="K30" s="3" t="s">
        <v>265</v>
      </c>
      <c r="W30" s="35" t="s">
        <v>1039</v>
      </c>
      <c r="Y30" s="4" t="s">
        <v>106</v>
      </c>
      <c r="AA30" s="4" t="s">
        <v>105</v>
      </c>
      <c r="AC30" s="4" t="s">
        <v>155</v>
      </c>
      <c r="AE30" s="4" t="s">
        <v>185</v>
      </c>
      <c r="AG30" s="4" t="s">
        <v>226</v>
      </c>
      <c r="AK30" s="4" t="s">
        <v>254</v>
      </c>
      <c r="AN30" s="4"/>
      <c r="AO30" s="4"/>
    </row>
    <row r="31" spans="1:41" ht="15" customHeight="1" x14ac:dyDescent="0.25">
      <c r="A31" s="2" t="str">
        <v>basicFlightControl</v>
      </c>
      <c r="B31" s="1">
        <f>(IFERROR(MATCH(A31,$I$3:$AO$3,0),0)+IFERROR(MATCH(A31,$I$4:$AO$4,0),0)+IFERROR(MATCH(A31,$I$5:$AO$5,0),0)+IFERROR(MATCH(A31,$I$6:$AO$6,0),0)+IFERROR(MATCH(A31,$I$7:$AO$7,0),0)+IFERROR(MATCH(A31,$I$8:$AO$8,0),0)+IFERROR(MATCH(A31,$I$9:$AO$9,0),0)+IFERROR(MATCH(A31,$I$10:$AO$10,0),0)+IFERROR(MATCH(A31,$I$11:$AO$11,0),0)+IFERROR(MATCH(A31,$I$12:$AO$12,0),0)+IFERROR(MATCH(A31,$I$13:$AO$13,0),0)+IFERROR(MATCH(A31,$I$14:$AO$14,0),0)+IFERROR(MATCH(A31,$I$15:$AO$15,0),0)+IFERROR(MATCH(A31,$I$16:$AO$16,0),0)+IFERROR(MATCH(A31,$I$17:$AO$17,0),0)+IFERROR(MATCH(A31,$I$18:$AO$18,0),0)+IFERROR(MATCH(A31,$I$19:$AO$19,0),0)+IFERROR(MATCH(A31,$I$20:$AO$20,0),0)+IFERROR(MATCH(A31,$I$21:$AO$21,0),0)+IFERROR(MATCH(A31,$I$22:$AO$22,0),0)+IFERROR(MATCH(A31,$I$23:$AO$23,0),0)+IFERROR(MATCH(A31,$I$24:$AO$24,0),0)+IFERROR(MATCH(A31,$I$25:$AO$25,0),0)+IFERROR(MATCH(A31,$I$26:$AO$26,0),0)+IFERROR(MATCH(A31,$I$27:$AO$27,0),0)+IFERROR(MATCH(A31,$I$28:$AO$28,0),0)+IFERROR(MATCH(A31,$I$29:$AO$29,0),0)+IFERROR(MATCH(A31,$I$30:$AO$30,0),0)+IFERROR(MATCH(A31,$I$31:$AO$31,0),0)+IFERROR(MATCH(A31,$I$32:$AO$32,0),0)+IFERROR(MATCH(A31,$I$33:$AO$33,0),0)+IFERROR(MATCH(A31,$I$34:$AO$34,0),0)+IFERROR(MATCH(A31,$I$35:$AO$35,0),0)+IFERROR(MATCH(A31,$I$36:$AO$36,0),0)+IFERROR(MATCH(A31,$I$37:$AO$37,0),0)+IFERROR(MATCH(A31,$I$38:$AO$38,0),0)+IFERROR(MATCH(A31,$I$39:$AO$39,0),0)+IFERROR(MATCH(A31,$I$40:$AO$40,0),0)+IFERROR(MATCH(A31,$I$41:$AO$41,0),0)+IFERROR(MATCH(A31,$I$42:$AO$42,0),0)+IFERROR(MATCH(A31,#REF!,0),0)+IFERROR(MATCH(A31,#REF!,0),0)+IFERROR(MATCH(A31,$I$47:$AO$47,0),0)+IFERROR(MATCH(A31,$I$46:$AO$46,0),0)+IFERROR(MATCH(A31,$I$45:$AO$45,0),0)+IFERROR(MATCH(A31,$I$44:$AO$44,0),0)+IFERROR(MATCH(A31,$I$43:$AO$43,0),0)-5)/2</f>
        <v>3</v>
      </c>
      <c r="C31" s="1">
        <f t="shared" si="0"/>
        <v>9</v>
      </c>
      <c r="D31" s="1" t="str">
        <f t="shared" si="1"/>
        <v/>
      </c>
      <c r="E31" s="1">
        <f t="shared" si="2"/>
        <v>-2800</v>
      </c>
      <c r="F31" s="1">
        <f t="shared" si="3"/>
        <v>1850</v>
      </c>
      <c r="H31" s="1">
        <v>29</v>
      </c>
      <c r="Q31" s="35" t="s">
        <v>1043</v>
      </c>
      <c r="S31" s="4" t="s">
        <v>16</v>
      </c>
      <c r="U31" s="4" t="s">
        <v>29</v>
      </c>
      <c r="AH31" s="7"/>
      <c r="AI31" s="7"/>
      <c r="AJ31" s="7"/>
      <c r="AK31" s="7"/>
      <c r="AL31" s="7"/>
      <c r="AM31" s="7"/>
      <c r="AN31" s="4"/>
      <c r="AO31" s="4"/>
    </row>
    <row r="32" spans="1:41" ht="15" customHeight="1" x14ac:dyDescent="0.25">
      <c r="A32" s="2" t="str">
        <v>generalCryoRocketry</v>
      </c>
      <c r="B32" s="1">
        <f>(IFERROR(MATCH(A32,$I$3:$AO$3,0),0)+IFERROR(MATCH(A32,$I$4:$AO$4,0),0)+IFERROR(MATCH(A32,$I$5:$AO$5,0),0)+IFERROR(MATCH(A32,$I$6:$AO$6,0),0)+IFERROR(MATCH(A32,$I$7:$AO$7,0),0)+IFERROR(MATCH(A32,$I$8:$AO$8,0),0)+IFERROR(MATCH(A32,$I$9:$AO$9,0),0)+IFERROR(MATCH(A32,$I$10:$AO$10,0),0)+IFERROR(MATCH(A32,$I$11:$AO$11,0),0)+IFERROR(MATCH(A32,$I$12:$AO$12,0),0)+IFERROR(MATCH(A32,$I$13:$AO$13,0),0)+IFERROR(MATCH(A32,$I$14:$AO$14,0),0)+IFERROR(MATCH(A32,$I$15:$AO$15,0),0)+IFERROR(MATCH(A32,$I$16:$AO$16,0),0)+IFERROR(MATCH(A32,$I$17:$AO$17,0),0)+IFERROR(MATCH(A32,$I$18:$AO$18,0),0)+IFERROR(MATCH(A32,$I$19:$AO$19,0),0)+IFERROR(MATCH(A32,$I$20:$AO$20,0),0)+IFERROR(MATCH(A32,$I$21:$AO$21,0),0)+IFERROR(MATCH(A32,$I$22:$AO$22,0),0)+IFERROR(MATCH(A32,$I$23:$AO$23,0),0)+IFERROR(MATCH(A32,$I$24:$AO$24,0),0)+IFERROR(MATCH(A32,$I$25:$AO$25,0),0)+IFERROR(MATCH(A32,$I$26:$AO$26,0),0)+IFERROR(MATCH(A32,$I$27:$AO$27,0),0)+IFERROR(MATCH(A32,$I$28:$AO$28,0),0)+IFERROR(MATCH(A32,$I$29:$AO$29,0),0)+IFERROR(MATCH(A32,$I$30:$AO$30,0),0)+IFERROR(MATCH(A32,$I$31:$AO$31,0),0)+IFERROR(MATCH(A32,$I$32:$AO$32,0),0)+IFERROR(MATCH(A32,$I$33:$AO$33,0),0)+IFERROR(MATCH(A32,$I$34:$AO$34,0),0)+IFERROR(MATCH(A32,$I$35:$AO$35,0),0)+IFERROR(MATCH(A32,$I$36:$AO$36,0),0)+IFERROR(MATCH(A32,$I$37:$AO$37,0),0)+IFERROR(MATCH(A32,$I$38:$AO$38,0),0)+IFERROR(MATCH(A32,$I$39:$AO$39,0),0)+IFERROR(MATCH(A32,$I$40:$AO$40,0),0)+IFERROR(MATCH(A32,$I$41:$AO$41,0),0)+IFERROR(MATCH(A32,$I$42:$AO$42,0),0)+IFERROR(MATCH(A32,#REF!,0),0)+IFERROR(MATCH(A32,#REF!,0),0)+IFERROR(MATCH(A32,$I$47:$AO$47,0),0)+IFERROR(MATCH(A32,$I$46:$AO$46,0),0)+IFERROR(MATCH(A32,$I$45:$AO$45,0),0)+IFERROR(MATCH(A32,$I$44:$AO$44,0),0)+IFERROR(MATCH(A32,$I$43:$AO$43,0),0)-5)/2</f>
        <v>-2.5</v>
      </c>
      <c r="C32" s="1">
        <f t="shared" si="0"/>
        <v>0</v>
      </c>
      <c r="D32" s="1" t="str">
        <f t="shared" si="1"/>
        <v>Not Found</v>
      </c>
      <c r="E32" s="1">
        <f t="shared" si="2"/>
        <v>-3950</v>
      </c>
      <c r="F32" s="1">
        <f t="shared" si="3"/>
        <v>2300</v>
      </c>
      <c r="H32" s="1">
        <v>30</v>
      </c>
      <c r="K32" s="3" t="s">
        <v>266</v>
      </c>
      <c r="Q32" s="7"/>
      <c r="U32" s="35" t="s">
        <v>1048</v>
      </c>
      <c r="W32" s="4" t="s">
        <v>47</v>
      </c>
      <c r="Y32" s="4" t="s">
        <v>72</v>
      </c>
      <c r="AA32" s="4" t="s">
        <v>98</v>
      </c>
      <c r="AC32" s="4" t="s">
        <v>147</v>
      </c>
      <c r="AE32" s="4" t="s">
        <v>178</v>
      </c>
      <c r="AG32" s="4" t="s">
        <v>180</v>
      </c>
      <c r="AH32" s="7"/>
      <c r="AI32" s="7"/>
      <c r="AJ32" s="7"/>
      <c r="AK32" s="7"/>
      <c r="AL32" s="7"/>
      <c r="AM32" s="7"/>
      <c r="AN32" s="4"/>
      <c r="AO32" s="4"/>
    </row>
    <row r="33" spans="1:41" ht="15" customHeight="1" x14ac:dyDescent="0.25">
      <c r="A33" s="2" t="str">
        <v>generalRocketry</v>
      </c>
      <c r="B33" s="1">
        <f>(IFERROR(MATCH(A33,$I$3:$AO$3,0),0)+IFERROR(MATCH(A33,$I$4:$AO$4,0),0)+IFERROR(MATCH(A33,$I$5:$AO$5,0),0)+IFERROR(MATCH(A33,$I$6:$AO$6,0),0)+IFERROR(MATCH(A33,$I$7:$AO$7,0),0)+IFERROR(MATCH(A33,$I$8:$AO$8,0),0)+IFERROR(MATCH(A33,$I$9:$AO$9,0),0)+IFERROR(MATCH(A33,$I$10:$AO$10,0),0)+IFERROR(MATCH(A33,$I$11:$AO$11,0),0)+IFERROR(MATCH(A33,$I$12:$AO$12,0),0)+IFERROR(MATCH(A33,$I$13:$AO$13,0),0)+IFERROR(MATCH(A33,$I$14:$AO$14,0),0)+IFERROR(MATCH(A33,$I$15:$AO$15,0),0)+IFERROR(MATCH(A33,$I$16:$AO$16,0),0)+IFERROR(MATCH(A33,$I$17:$AO$17,0),0)+IFERROR(MATCH(A33,$I$18:$AO$18,0),0)+IFERROR(MATCH(A33,$I$19:$AO$19,0),0)+IFERROR(MATCH(A33,$I$20:$AO$20,0),0)+IFERROR(MATCH(A33,$I$21:$AO$21,0),0)+IFERROR(MATCH(A33,$I$22:$AO$22,0),0)+IFERROR(MATCH(A33,$I$23:$AO$23,0),0)+IFERROR(MATCH(A33,$I$24:$AO$24,0),0)+IFERROR(MATCH(A33,$I$25:$AO$25,0),0)+IFERROR(MATCH(A33,$I$26:$AO$26,0),0)+IFERROR(MATCH(A33,$I$27:$AO$27,0),0)+IFERROR(MATCH(A33,$I$28:$AO$28,0),0)+IFERROR(MATCH(A33,$I$29:$AO$29,0),0)+IFERROR(MATCH(A33,$I$30:$AO$30,0),0)+IFERROR(MATCH(A33,$I$31:$AO$31,0),0)+IFERROR(MATCH(A33,$I$32:$AO$32,0),0)+IFERROR(MATCH(A33,$I$33:$AO$33,0),0)+IFERROR(MATCH(A33,$I$34:$AO$34,0),0)+IFERROR(MATCH(A33,$I$35:$AO$35,0),0)+IFERROR(MATCH(A33,$I$36:$AO$36,0),0)+IFERROR(MATCH(A33,$I$37:$AO$37,0),0)+IFERROR(MATCH(A33,$I$38:$AO$38,0),0)+IFERROR(MATCH(A33,$I$39:$AO$39,0),0)+IFERROR(MATCH(A33,$I$40:$AO$40,0),0)+IFERROR(MATCH(A33,$I$41:$AO$41,0),0)+IFERROR(MATCH(A33,$I$42:$AO$42,0),0)+IFERROR(MATCH(A33,#REF!,0),0)+IFERROR(MATCH(A33,#REF!,0),0)+IFERROR(MATCH(A33,$I$47:$AO$47,0),0)+IFERROR(MATCH(A33,$I$46:$AO$46,0),0)+IFERROR(MATCH(A33,$I$45:$AO$45,0),0)+IFERROR(MATCH(A33,$I$44:$AO$44,0),0)+IFERROR(MATCH(A33,$I$43:$AO$43,0),0)-5)/2</f>
        <v>-2.5</v>
      </c>
      <c r="C33" s="1">
        <f t="shared" si="0"/>
        <v>0</v>
      </c>
      <c r="D33" s="1" t="str">
        <f t="shared" si="1"/>
        <v>Not Found</v>
      </c>
      <c r="E33" s="1">
        <f t="shared" si="2"/>
        <v>-3950</v>
      </c>
      <c r="F33" s="1">
        <f t="shared" si="3"/>
        <v>2300</v>
      </c>
      <c r="H33" s="1">
        <v>31</v>
      </c>
      <c r="Q33" s="7"/>
      <c r="X33" s="4" t="s">
        <v>48</v>
      </c>
      <c r="Z33" s="4" t="s">
        <v>73</v>
      </c>
      <c r="AB33" s="4" t="s">
        <v>99</v>
      </c>
      <c r="AE33" s="4" t="s">
        <v>177</v>
      </c>
      <c r="AG33" s="4" t="s">
        <v>179</v>
      </c>
      <c r="AH33" s="7"/>
      <c r="AI33" s="7"/>
      <c r="AJ33" s="7"/>
      <c r="AK33" s="7"/>
      <c r="AL33" s="7"/>
      <c r="AM33" s="7"/>
      <c r="AN33" s="4"/>
      <c r="AO33" s="4"/>
    </row>
    <row r="34" spans="1:41" ht="15" customHeight="1" x14ac:dyDescent="0.25">
      <c r="A34" s="2" t="str">
        <v>earlyFuelSystems</v>
      </c>
      <c r="B34" s="1">
        <f>(IFERROR(MATCH(A34,$I$3:$AO$3,0),0)+IFERROR(MATCH(A34,$I$4:$AO$4,0),0)+IFERROR(MATCH(A34,$I$5:$AO$5,0),0)+IFERROR(MATCH(A34,$I$6:$AO$6,0),0)+IFERROR(MATCH(A34,$I$7:$AO$7,0),0)+IFERROR(MATCH(A34,$I$8:$AO$8,0),0)+IFERROR(MATCH(A34,$I$9:$AO$9,0),0)+IFERROR(MATCH(A34,$I$10:$AO$10,0),0)+IFERROR(MATCH(A34,$I$11:$AO$11,0),0)+IFERROR(MATCH(A34,$I$12:$AO$12,0),0)+IFERROR(MATCH(A34,$I$13:$AO$13,0),0)+IFERROR(MATCH(A34,$I$14:$AO$14,0),0)+IFERROR(MATCH(A34,$I$15:$AO$15,0),0)+IFERROR(MATCH(A34,$I$16:$AO$16,0),0)+IFERROR(MATCH(A34,$I$17:$AO$17,0),0)+IFERROR(MATCH(A34,$I$18:$AO$18,0),0)+IFERROR(MATCH(A34,$I$19:$AO$19,0),0)+IFERROR(MATCH(A34,$I$20:$AO$20,0),0)+IFERROR(MATCH(A34,$I$21:$AO$21,0),0)+IFERROR(MATCH(A34,$I$22:$AO$22,0),0)+IFERROR(MATCH(A34,$I$23:$AO$23,0),0)+IFERROR(MATCH(A34,$I$24:$AO$24,0),0)+IFERROR(MATCH(A34,$I$25:$AO$25,0),0)+IFERROR(MATCH(A34,$I$26:$AO$26,0),0)+IFERROR(MATCH(A34,$I$27:$AO$27,0),0)+IFERROR(MATCH(A34,$I$28:$AO$28,0),0)+IFERROR(MATCH(A34,$I$29:$AO$29,0),0)+IFERROR(MATCH(A34,$I$30:$AO$30,0),0)+IFERROR(MATCH(A34,$I$31:$AO$31,0),0)+IFERROR(MATCH(A34,$I$32:$AO$32,0),0)+IFERROR(MATCH(A34,$I$33:$AO$33,0),0)+IFERROR(MATCH(A34,$I$34:$AO$34,0),0)+IFERROR(MATCH(A34,$I$35:$AO$35,0),0)+IFERROR(MATCH(A34,$I$36:$AO$36,0),0)+IFERROR(MATCH(A34,$I$37:$AO$37,0),0)+IFERROR(MATCH(A34,$I$38:$AO$38,0),0)+IFERROR(MATCH(A34,$I$39:$AO$39,0),0)+IFERROR(MATCH(A34,$I$40:$AO$40,0),0)+IFERROR(MATCH(A34,$I$41:$AO$41,0),0)+IFERROR(MATCH(A34,$I$42:$AO$42,0),0)+IFERROR(MATCH(A34,#REF!,0),0)+IFERROR(MATCH(A34,#REF!,0),0)+IFERROR(MATCH(A34,$I$47:$AO$47,0),0)+IFERROR(MATCH(A34,$I$46:$AO$46,0),0)+IFERROR(MATCH(A34,$I$45:$AO$45,0),0)+IFERROR(MATCH(A34,$I$44:$AO$44,0),0)+IFERROR(MATCH(A34,$I$43:$AO$43,0),0)-5)/2</f>
        <v>3</v>
      </c>
      <c r="C34" s="1">
        <f t="shared" si="0"/>
        <v>15</v>
      </c>
      <c r="D34" s="1" t="str">
        <f t="shared" si="1"/>
        <v/>
      </c>
      <c r="E34" s="1">
        <f t="shared" si="2"/>
        <v>-2800</v>
      </c>
      <c r="F34" s="1">
        <f t="shared" si="3"/>
        <v>1550</v>
      </c>
      <c r="H34" s="1">
        <v>32</v>
      </c>
      <c r="O34" s="7"/>
      <c r="P34" s="7"/>
      <c r="Q34" s="7"/>
      <c r="T34" s="4" t="s">
        <v>30</v>
      </c>
      <c r="V34" s="4" t="s">
        <v>49</v>
      </c>
      <c r="X34" s="4" t="s">
        <v>74</v>
      </c>
      <c r="AH34" s="7"/>
      <c r="AI34" s="7"/>
      <c r="AJ34" s="7"/>
      <c r="AK34" s="7"/>
      <c r="AN34" s="4"/>
      <c r="AO34" s="4"/>
    </row>
    <row r="35" spans="1:41" ht="15" customHeight="1" x14ac:dyDescent="0.25">
      <c r="A35" s="2" t="str">
        <v>basicConstruction</v>
      </c>
      <c r="B35" s="1">
        <f>(IFERROR(MATCH(A35,$I$3:$AO$3,0),0)+IFERROR(MATCH(A35,$I$4:$AO$4,0),0)+IFERROR(MATCH(A35,$I$5:$AO$5,0),0)+IFERROR(MATCH(A35,$I$6:$AO$6,0),0)+IFERROR(MATCH(A35,$I$7:$AO$7,0),0)+IFERROR(MATCH(A35,$I$8:$AO$8,0),0)+IFERROR(MATCH(A35,$I$9:$AO$9,0),0)+IFERROR(MATCH(A35,$I$10:$AO$10,0),0)+IFERROR(MATCH(A35,$I$11:$AO$11,0),0)+IFERROR(MATCH(A35,$I$12:$AO$12,0),0)+IFERROR(MATCH(A35,$I$13:$AO$13,0),0)+IFERROR(MATCH(A35,$I$14:$AO$14,0),0)+IFERROR(MATCH(A35,$I$15:$AO$15,0),0)+IFERROR(MATCH(A35,$I$16:$AO$16,0),0)+IFERROR(MATCH(A35,$I$17:$AO$17,0),0)+IFERROR(MATCH(A35,$I$18:$AO$18,0),0)+IFERROR(MATCH(A35,$I$19:$AO$19,0),0)+IFERROR(MATCH(A35,$I$20:$AO$20,0),0)+IFERROR(MATCH(A35,$I$21:$AO$21,0),0)+IFERROR(MATCH(A35,$I$22:$AO$22,0),0)+IFERROR(MATCH(A35,$I$23:$AO$23,0),0)+IFERROR(MATCH(A35,$I$24:$AO$24,0),0)+IFERROR(MATCH(A35,$I$25:$AO$25,0),0)+IFERROR(MATCH(A35,$I$26:$AO$26,0),0)+IFERROR(MATCH(A35,$I$27:$AO$27,0),0)+IFERROR(MATCH(A35,$I$28:$AO$28,0),0)+IFERROR(MATCH(A35,$I$29:$AO$29,0),0)+IFERROR(MATCH(A35,$I$30:$AO$30,0),0)+IFERROR(MATCH(A35,$I$31:$AO$31,0),0)+IFERROR(MATCH(A35,$I$32:$AO$32,0),0)+IFERROR(MATCH(A35,$I$33:$AO$33,0),0)+IFERROR(MATCH(A35,$I$34:$AO$34,0),0)+IFERROR(MATCH(A35,$I$35:$AO$35,0),0)+IFERROR(MATCH(A35,$I$36:$AO$36,0),0)+IFERROR(MATCH(A35,$I$37:$AO$37,0),0)+IFERROR(MATCH(A35,$I$38:$AO$38,0),0)+IFERROR(MATCH(A35,$I$39:$AO$39,0),0)+IFERROR(MATCH(A35,$I$40:$AO$40,0),0)+IFERROR(MATCH(A35,$I$41:$AO$41,0),0)+IFERROR(MATCH(A35,$I$42:$AO$42,0),0)+IFERROR(MATCH(A35,#REF!,0),0)+IFERROR(MATCH(A35,#REF!,0),0)+IFERROR(MATCH(A35,$I$47:$AO$47,0),0)+IFERROR(MATCH(A35,$I$46:$AO$46,0),0)+IFERROR(MATCH(A35,$I$45:$AO$45,0),0)+IFERROR(MATCH(A35,$I$44:$AO$44,0),0)+IFERROR(MATCH(A35,$I$43:$AO$43,0),0)-5)/2</f>
        <v>3</v>
      </c>
      <c r="C35" s="1">
        <f t="shared" si="0"/>
        <v>19</v>
      </c>
      <c r="D35" s="1" t="str">
        <f t="shared" si="1"/>
        <v/>
      </c>
      <c r="E35" s="1">
        <f t="shared" si="2"/>
        <v>-2800</v>
      </c>
      <c r="F35" s="1">
        <f t="shared" si="3"/>
        <v>1350</v>
      </c>
      <c r="H35" s="1">
        <v>33</v>
      </c>
      <c r="S35" s="7"/>
      <c r="T35" s="7"/>
      <c r="U35" s="7"/>
      <c r="V35" s="7"/>
      <c r="W35" s="7"/>
      <c r="X35" s="7"/>
      <c r="Y35" s="7"/>
      <c r="Z35" s="7"/>
      <c r="AA35" s="7"/>
      <c r="AB35" s="7"/>
      <c r="AC35" s="7"/>
      <c r="AD35" s="7"/>
      <c r="AE35" s="7"/>
      <c r="AF35" s="7"/>
      <c r="AG35" s="7"/>
      <c r="AH35" s="7"/>
      <c r="AI35" s="7"/>
      <c r="AJ35" s="7"/>
      <c r="AK35" s="7"/>
      <c r="AN35" s="4"/>
      <c r="AO35" s="4"/>
    </row>
    <row r="36" spans="1:41" ht="15" customHeight="1" x14ac:dyDescent="0.25">
      <c r="A36" s="2" t="str">
        <v>nonCommericalFlight</v>
      </c>
      <c r="B36" s="1">
        <f>(IFERROR(MATCH(A36,$I$3:$AO$3,0),0)+IFERROR(MATCH(A36,$I$4:$AO$4,0),0)+IFERROR(MATCH(A36,$I$5:$AO$5,0),0)+IFERROR(MATCH(A36,$I$6:$AO$6,0),0)+IFERROR(MATCH(A36,$I$7:$AO$7,0),0)+IFERROR(MATCH(A36,$I$8:$AO$8,0),0)+IFERROR(MATCH(A36,$I$9:$AO$9,0),0)+IFERROR(MATCH(A36,$I$10:$AO$10,0),0)+IFERROR(MATCH(A36,$I$11:$AO$11,0),0)+IFERROR(MATCH(A36,$I$12:$AO$12,0),0)+IFERROR(MATCH(A36,$I$13:$AO$13,0),0)+IFERROR(MATCH(A36,$I$14:$AO$14,0),0)+IFERROR(MATCH(A36,$I$15:$AO$15,0),0)+IFERROR(MATCH(A36,$I$16:$AO$16,0),0)+IFERROR(MATCH(A36,$I$17:$AO$17,0),0)+IFERROR(MATCH(A36,$I$18:$AO$18,0),0)+IFERROR(MATCH(A36,$I$19:$AO$19,0),0)+IFERROR(MATCH(A36,$I$20:$AO$20,0),0)+IFERROR(MATCH(A36,$I$21:$AO$21,0),0)+IFERROR(MATCH(A36,$I$22:$AO$22,0),0)+IFERROR(MATCH(A36,$I$23:$AO$23,0),0)+IFERROR(MATCH(A36,$I$24:$AO$24,0),0)+IFERROR(MATCH(A36,$I$25:$AO$25,0),0)+IFERROR(MATCH(A36,$I$26:$AO$26,0),0)+IFERROR(MATCH(A36,$I$27:$AO$27,0),0)+IFERROR(MATCH(A36,$I$28:$AO$28,0),0)+IFERROR(MATCH(A36,$I$29:$AO$29,0),0)+IFERROR(MATCH(A36,$I$30:$AO$30,0),0)+IFERROR(MATCH(A36,$I$31:$AO$31,0),0)+IFERROR(MATCH(A36,$I$32:$AO$32,0),0)+IFERROR(MATCH(A36,$I$33:$AO$33,0),0)+IFERROR(MATCH(A36,$I$34:$AO$34,0),0)+IFERROR(MATCH(A36,$I$35:$AO$35,0),0)+IFERROR(MATCH(A36,$I$36:$AO$36,0),0)+IFERROR(MATCH(A36,$I$37:$AO$37,0),0)+IFERROR(MATCH(A36,$I$38:$AO$38,0),0)+IFERROR(MATCH(A36,$I$39:$AO$39,0),0)+IFERROR(MATCH(A36,$I$40:$AO$40,0),0)+IFERROR(MATCH(A36,$I$41:$AO$41,0),0)+IFERROR(MATCH(A36,$I$42:$AO$42,0),0)+IFERROR(MATCH(A36,#REF!,0),0)+IFERROR(MATCH(A36,#REF!,0),0)+IFERROR(MATCH(A36,$I$47:$AO$47,0),0)+IFERROR(MATCH(A36,$I$46:$AO$46,0),0)+IFERROR(MATCH(A36,$I$45:$AO$45,0),0)+IFERROR(MATCH(A36,$I$44:$AO$44,0),0)+IFERROR(MATCH(A36,$I$43:$AO$43,0),0)-5)/2</f>
        <v>3</v>
      </c>
      <c r="C36" s="1">
        <f t="shared" si="0"/>
        <v>23</v>
      </c>
      <c r="D36" s="1" t="str">
        <f t="shared" si="1"/>
        <v/>
      </c>
      <c r="E36" s="1">
        <f t="shared" si="2"/>
        <v>-2800</v>
      </c>
      <c r="F36" s="1">
        <f t="shared" si="3"/>
        <v>1150</v>
      </c>
      <c r="H36" s="1">
        <v>34</v>
      </c>
      <c r="U36" s="4" t="s">
        <v>31</v>
      </c>
      <c r="W36" s="4" t="s">
        <v>51</v>
      </c>
      <c r="Y36" s="4" t="s">
        <v>76</v>
      </c>
      <c r="AA36" s="4" t="s">
        <v>100</v>
      </c>
      <c r="AC36" s="4" t="s">
        <v>148</v>
      </c>
      <c r="AE36" s="4" t="s">
        <v>181</v>
      </c>
      <c r="AG36" s="4" t="s">
        <v>224</v>
      </c>
      <c r="AN36" s="4"/>
      <c r="AO36" s="4"/>
    </row>
    <row r="37" spans="1:41" ht="15" customHeight="1" x14ac:dyDescent="0.25">
      <c r="A37" s="2" t="str">
        <v>stability</v>
      </c>
      <c r="B37" s="1">
        <f>(IFERROR(MATCH(A37,$I$3:$AO$3,0),0)+IFERROR(MATCH(A37,$I$4:$AO$4,0),0)+IFERROR(MATCH(A37,$I$5:$AO$5,0),0)+IFERROR(MATCH(A37,$I$6:$AO$6,0),0)+IFERROR(MATCH(A37,$I$7:$AO$7,0),0)+IFERROR(MATCH(A37,$I$8:$AO$8,0),0)+IFERROR(MATCH(A37,$I$9:$AO$9,0),0)+IFERROR(MATCH(A37,$I$10:$AO$10,0),0)+IFERROR(MATCH(A37,$I$11:$AO$11,0),0)+IFERROR(MATCH(A37,$I$12:$AO$12,0),0)+IFERROR(MATCH(A37,$I$13:$AO$13,0),0)+IFERROR(MATCH(A37,$I$14:$AO$14,0),0)+IFERROR(MATCH(A37,$I$15:$AO$15,0),0)+IFERROR(MATCH(A37,$I$16:$AO$16,0),0)+IFERROR(MATCH(A37,$I$17:$AO$17,0),0)+IFERROR(MATCH(A37,$I$18:$AO$18,0),0)+IFERROR(MATCH(A37,$I$19:$AO$19,0),0)+IFERROR(MATCH(A37,$I$20:$AO$20,0),0)+IFERROR(MATCH(A37,$I$21:$AO$21,0),0)+IFERROR(MATCH(A37,$I$22:$AO$22,0),0)+IFERROR(MATCH(A37,$I$23:$AO$23,0),0)+IFERROR(MATCH(A37,$I$24:$AO$24,0),0)+IFERROR(MATCH(A37,$I$25:$AO$25,0),0)+IFERROR(MATCH(A37,$I$26:$AO$26,0),0)+IFERROR(MATCH(A37,$I$27:$AO$27,0),0)+IFERROR(MATCH(A37,$I$28:$AO$28,0),0)+IFERROR(MATCH(A37,$I$29:$AO$29,0),0)+IFERROR(MATCH(A37,$I$30:$AO$30,0),0)+IFERROR(MATCH(A37,$I$31:$AO$31,0),0)+IFERROR(MATCH(A37,$I$32:$AO$32,0),0)+IFERROR(MATCH(A37,$I$33:$AO$33,0),0)+IFERROR(MATCH(A37,$I$34:$AO$34,0),0)+IFERROR(MATCH(A37,$I$35:$AO$35,0),0)+IFERROR(MATCH(A37,$I$36:$AO$36,0),0)+IFERROR(MATCH(A37,$I$37:$AO$37,0),0)+IFERROR(MATCH(A37,$I$38:$AO$38,0),0)+IFERROR(MATCH(A37,$I$39:$AO$39,0),0)+IFERROR(MATCH(A37,$I$40:$AO$40,0),0)+IFERROR(MATCH(A37,$I$41:$AO$41,0),0)+IFERROR(MATCH(A37,$I$42:$AO$42,0),0)+IFERROR(MATCH(A37,#REF!,0),0)+IFERROR(MATCH(A37,#REF!,0),0)+IFERROR(MATCH(A37,$I$47:$AO$47,0),0)+IFERROR(MATCH(A37,$I$46:$AO$46,0),0)+IFERROR(MATCH(A37,$I$45:$AO$45,0),0)+IFERROR(MATCH(A37,$I$44:$AO$44,0),0)+IFERROR(MATCH(A37,$I$43:$AO$43,0),0)-5)/2</f>
        <v>3</v>
      </c>
      <c r="C37" s="1">
        <f t="shared" si="0"/>
        <v>24</v>
      </c>
      <c r="D37" s="1" t="str">
        <f t="shared" si="1"/>
        <v/>
      </c>
      <c r="E37" s="1">
        <f t="shared" si="2"/>
        <v>-2800</v>
      </c>
      <c r="F37" s="1">
        <f t="shared" si="3"/>
        <v>1100</v>
      </c>
      <c r="H37" s="1">
        <v>35</v>
      </c>
      <c r="S37" s="4" t="s">
        <v>17</v>
      </c>
      <c r="U37" s="35" t="s">
        <v>150</v>
      </c>
      <c r="W37" s="6" t="s">
        <v>53</v>
      </c>
      <c r="X37" s="6"/>
      <c r="Y37" s="6" t="s">
        <v>78</v>
      </c>
      <c r="Z37" s="6"/>
      <c r="AA37" s="6" t="s">
        <v>103</v>
      </c>
      <c r="AC37" s="4" t="s">
        <v>149</v>
      </c>
      <c r="AE37" s="4" t="s">
        <v>182</v>
      </c>
      <c r="AG37" s="4" t="s">
        <v>183</v>
      </c>
      <c r="AI37" s="35" t="s">
        <v>240</v>
      </c>
      <c r="AK37" s="35" t="s">
        <v>241</v>
      </c>
      <c r="AM37" s="35" t="s">
        <v>242</v>
      </c>
      <c r="AN37" s="4"/>
      <c r="AO37" s="4"/>
    </row>
    <row r="38" spans="1:41" ht="15" customHeight="1" x14ac:dyDescent="0.25">
      <c r="A38" s="2" t="str">
        <v>survivability</v>
      </c>
      <c r="B38" s="1">
        <f>(IFERROR(MATCH(A38,$I$3:$AO$3,0),0)+IFERROR(MATCH(A38,$I$4:$AO$4,0),0)+IFERROR(MATCH(A38,$I$5:$AO$5,0),0)+IFERROR(MATCH(A38,$I$6:$AO$6,0),0)+IFERROR(MATCH(A38,$I$7:$AO$7,0),0)+IFERROR(MATCH(A38,$I$8:$AO$8,0),0)+IFERROR(MATCH(A38,$I$9:$AO$9,0),0)+IFERROR(MATCH(A38,$I$10:$AO$10,0),0)+IFERROR(MATCH(A38,$I$11:$AO$11,0),0)+IFERROR(MATCH(A38,$I$12:$AO$12,0),0)+IFERROR(MATCH(A38,$I$13:$AO$13,0),0)+IFERROR(MATCH(A38,$I$14:$AO$14,0),0)+IFERROR(MATCH(A38,$I$15:$AO$15,0),0)+IFERROR(MATCH(A38,$I$16:$AO$16,0),0)+IFERROR(MATCH(A38,$I$17:$AO$17,0),0)+IFERROR(MATCH(A38,$I$18:$AO$18,0),0)+IFERROR(MATCH(A38,$I$19:$AO$19,0),0)+IFERROR(MATCH(A38,$I$20:$AO$20,0),0)+IFERROR(MATCH(A38,$I$21:$AO$21,0),0)+IFERROR(MATCH(A38,$I$22:$AO$22,0),0)+IFERROR(MATCH(A38,$I$23:$AO$23,0),0)+IFERROR(MATCH(A38,$I$24:$AO$24,0),0)+IFERROR(MATCH(A38,$I$25:$AO$25,0),0)+IFERROR(MATCH(A38,$I$26:$AO$26,0),0)+IFERROR(MATCH(A38,$I$27:$AO$27,0),0)+IFERROR(MATCH(A38,$I$28:$AO$28,0),0)+IFERROR(MATCH(A38,$I$29:$AO$29,0),0)+IFERROR(MATCH(A38,$I$30:$AO$30,0),0)+IFERROR(MATCH(A38,$I$31:$AO$31,0),0)+IFERROR(MATCH(A38,$I$32:$AO$32,0),0)+IFERROR(MATCH(A38,$I$33:$AO$33,0),0)+IFERROR(MATCH(A38,$I$34:$AO$34,0),0)+IFERROR(MATCH(A38,$I$35:$AO$35,0),0)+IFERROR(MATCH(A38,$I$36:$AO$36,0),0)+IFERROR(MATCH(A38,$I$37:$AO$37,0),0)+IFERROR(MATCH(A38,$I$38:$AO$38,0),0)+IFERROR(MATCH(A38,$I$39:$AO$39,0),0)+IFERROR(MATCH(A38,$I$40:$AO$40,0),0)+IFERROR(MATCH(A38,$I$41:$AO$41,0),0)+IFERROR(MATCH(A38,$I$42:$AO$42,0),0)+IFERROR(MATCH(A38,#REF!,0),0)+IFERROR(MATCH(A38,#REF!,0),0)+IFERROR(MATCH(A38,$I$47:$AO$47,0),0)+IFERROR(MATCH(A38,$I$46:$AO$46,0),0)+IFERROR(MATCH(A38,$I$45:$AO$45,0),0)+IFERROR(MATCH(A38,$I$44:$AO$44,0),0)+IFERROR(MATCH(A38,$I$43:$AO$43,0),0)-5)/2</f>
        <v>3</v>
      </c>
      <c r="C38" s="1">
        <f t="shared" si="0"/>
        <v>29</v>
      </c>
      <c r="D38" s="1" t="str">
        <f t="shared" si="1"/>
        <v/>
      </c>
      <c r="E38" s="1">
        <f t="shared" si="2"/>
        <v>-2800</v>
      </c>
      <c r="F38" s="1">
        <f t="shared" si="3"/>
        <v>850</v>
      </c>
      <c r="H38" s="1">
        <v>36</v>
      </c>
      <c r="U38" s="7"/>
      <c r="V38" s="7"/>
      <c r="W38" s="7"/>
      <c r="X38" s="7"/>
      <c r="Y38" s="7"/>
      <c r="Z38" s="7"/>
      <c r="AA38" s="7"/>
      <c r="AB38" s="7"/>
      <c r="AC38" s="7"/>
      <c r="AD38" s="7"/>
      <c r="AE38" s="7"/>
      <c r="AF38" s="7"/>
      <c r="AG38" s="7"/>
      <c r="AH38" s="7"/>
      <c r="AI38" s="7"/>
      <c r="AJ38" s="7"/>
      <c r="AK38" s="7"/>
      <c r="AL38" s="7"/>
      <c r="AM38" s="7"/>
      <c r="AN38" s="4"/>
      <c r="AO38" s="4"/>
    </row>
    <row r="39" spans="1:41" ht="15" customHeight="1" x14ac:dyDescent="0.25">
      <c r="A39" s="2" t="str">
        <v>science201</v>
      </c>
      <c r="B39" s="1">
        <f>(IFERROR(MATCH(A39,$I$3:$AO$3,0),0)+IFERROR(MATCH(A39,$I$4:$AO$4,0),0)+IFERROR(MATCH(A39,$I$5:$AO$5,0),0)+IFERROR(MATCH(A39,$I$6:$AO$6,0),0)+IFERROR(MATCH(A39,$I$7:$AO$7,0),0)+IFERROR(MATCH(A39,$I$8:$AO$8,0),0)+IFERROR(MATCH(A39,$I$9:$AO$9,0),0)+IFERROR(MATCH(A39,$I$10:$AO$10,0),0)+IFERROR(MATCH(A39,$I$11:$AO$11,0),0)+IFERROR(MATCH(A39,$I$12:$AO$12,0),0)+IFERROR(MATCH(A39,$I$13:$AO$13,0),0)+IFERROR(MATCH(A39,$I$14:$AO$14,0),0)+IFERROR(MATCH(A39,$I$15:$AO$15,0),0)+IFERROR(MATCH(A39,$I$16:$AO$16,0),0)+IFERROR(MATCH(A39,$I$17:$AO$17,0),0)+IFERROR(MATCH(A39,$I$18:$AO$18,0),0)+IFERROR(MATCH(A39,$I$19:$AO$19,0),0)+IFERROR(MATCH(A39,$I$20:$AO$20,0),0)+IFERROR(MATCH(A39,$I$21:$AO$21,0),0)+IFERROR(MATCH(A39,$I$22:$AO$22,0),0)+IFERROR(MATCH(A39,$I$23:$AO$23,0),0)+IFERROR(MATCH(A39,$I$24:$AO$24,0),0)+IFERROR(MATCH(A39,$I$25:$AO$25,0),0)+IFERROR(MATCH(A39,$I$26:$AO$26,0),0)+IFERROR(MATCH(A39,$I$27:$AO$27,0),0)+IFERROR(MATCH(A39,$I$28:$AO$28,0),0)+IFERROR(MATCH(A39,$I$29:$AO$29,0),0)+IFERROR(MATCH(A39,$I$30:$AO$30,0),0)+IFERROR(MATCH(A39,$I$31:$AO$31,0),0)+IFERROR(MATCH(A39,$I$32:$AO$32,0),0)+IFERROR(MATCH(A39,$I$33:$AO$33,0),0)+IFERROR(MATCH(A39,$I$34:$AO$34,0),0)+IFERROR(MATCH(A39,$I$35:$AO$35,0),0)+IFERROR(MATCH(A39,$I$36:$AO$36,0),0)+IFERROR(MATCH(A39,$I$37:$AO$37,0),0)+IFERROR(MATCH(A39,$I$38:$AO$38,0),0)+IFERROR(MATCH(A39,$I$39:$AO$39,0),0)+IFERROR(MATCH(A39,$I$40:$AO$40,0),0)+IFERROR(MATCH(A39,$I$41:$AO$41,0),0)+IFERROR(MATCH(A39,$I$42:$AO$42,0),0)+IFERROR(MATCH(A39,#REF!,0),0)+IFERROR(MATCH(A39,#REF!,0),0)+IFERROR(MATCH(A39,$I$47:$AO$47,0),0)+IFERROR(MATCH(A39,$I$46:$AO$46,0),0)+IFERROR(MATCH(A39,$I$45:$AO$45,0),0)+IFERROR(MATCH(A39,$I$44:$AO$44,0),0)+IFERROR(MATCH(A39,$I$43:$AO$43,0),0)-5)/2</f>
        <v>3</v>
      </c>
      <c r="C39" s="1">
        <f t="shared" si="0"/>
        <v>35</v>
      </c>
      <c r="D39" s="1" t="str">
        <f t="shared" si="1"/>
        <v/>
      </c>
      <c r="E39" s="1">
        <f t="shared" si="2"/>
        <v>-2800</v>
      </c>
      <c r="F39" s="1">
        <f t="shared" si="3"/>
        <v>550</v>
      </c>
      <c r="H39" s="1">
        <v>37</v>
      </c>
      <c r="U39" s="35" t="s">
        <v>499</v>
      </c>
      <c r="W39" s="35" t="s">
        <v>500</v>
      </c>
      <c r="Y39" s="35" t="s">
        <v>154</v>
      </c>
      <c r="AA39" s="4" t="s">
        <v>101</v>
      </c>
      <c r="AC39" s="4" t="s">
        <v>151</v>
      </c>
      <c r="AE39" s="4" t="s">
        <v>184</v>
      </c>
      <c r="AG39" s="4" t="s">
        <v>225</v>
      </c>
      <c r="AI39" s="4" t="s">
        <v>243</v>
      </c>
      <c r="AK39" s="4" t="s">
        <v>251</v>
      </c>
      <c r="AL39" s="7"/>
      <c r="AM39" s="7"/>
      <c r="AN39" s="4"/>
      <c r="AO39" s="4"/>
    </row>
    <row r="40" spans="1:41" ht="15" customHeight="1" x14ac:dyDescent="0.25">
      <c r="A40" s="2" t="str">
        <v>primitiveProbes</v>
      </c>
      <c r="B40" s="1">
        <f>(IFERROR(MATCH(A40,$I$3:$AO$3,0),0)+IFERROR(MATCH(A40,$I$4:$AO$4,0),0)+IFERROR(MATCH(A40,$I$5:$AO$5,0),0)+IFERROR(MATCH(A40,$I$6:$AO$6,0),0)+IFERROR(MATCH(A40,$I$7:$AO$7,0),0)+IFERROR(MATCH(A40,$I$8:$AO$8,0),0)+IFERROR(MATCH(A40,$I$9:$AO$9,0),0)+IFERROR(MATCH(A40,$I$10:$AO$10,0),0)+IFERROR(MATCH(A40,$I$11:$AO$11,0),0)+IFERROR(MATCH(A40,$I$12:$AO$12,0),0)+IFERROR(MATCH(A40,$I$13:$AO$13,0),0)+IFERROR(MATCH(A40,$I$14:$AO$14,0),0)+IFERROR(MATCH(A40,$I$15:$AO$15,0),0)+IFERROR(MATCH(A40,$I$16:$AO$16,0),0)+IFERROR(MATCH(A40,$I$17:$AO$17,0),0)+IFERROR(MATCH(A40,$I$18:$AO$18,0),0)+IFERROR(MATCH(A40,$I$19:$AO$19,0),0)+IFERROR(MATCH(A40,$I$20:$AO$20,0),0)+IFERROR(MATCH(A40,$I$21:$AO$21,0),0)+IFERROR(MATCH(A40,$I$22:$AO$22,0),0)+IFERROR(MATCH(A40,$I$23:$AO$23,0),0)+IFERROR(MATCH(A40,$I$24:$AO$24,0),0)+IFERROR(MATCH(A40,$I$25:$AO$25,0),0)+IFERROR(MATCH(A40,$I$26:$AO$26,0),0)+IFERROR(MATCH(A40,$I$27:$AO$27,0),0)+IFERROR(MATCH(A40,$I$28:$AO$28,0),0)+IFERROR(MATCH(A40,$I$29:$AO$29,0),0)+IFERROR(MATCH(A40,$I$30:$AO$30,0),0)+IFERROR(MATCH(A40,$I$31:$AO$31,0),0)+IFERROR(MATCH(A40,$I$32:$AO$32,0),0)+IFERROR(MATCH(A40,$I$33:$AO$33,0),0)+IFERROR(MATCH(A40,$I$34:$AO$34,0),0)+IFERROR(MATCH(A40,$I$35:$AO$35,0),0)+IFERROR(MATCH(A40,$I$36:$AO$36,0),0)+IFERROR(MATCH(A40,$I$37:$AO$37,0),0)+IFERROR(MATCH(A40,$I$38:$AO$38,0),0)+IFERROR(MATCH(A40,$I$39:$AO$39,0),0)+IFERROR(MATCH(A40,$I$40:$AO$40,0),0)+IFERROR(MATCH(A40,$I$41:$AO$41,0),0)+IFERROR(MATCH(A40,$I$42:$AO$42,0),0)+IFERROR(MATCH(A40,#REF!,0),0)+IFERROR(MATCH(A40,#REF!,0),0)+IFERROR(MATCH(A40,$I$47:$AO$47,0),0)+IFERROR(MATCH(A40,$I$46:$AO$46,0),0)+IFERROR(MATCH(A40,$I$45:$AO$45,0),0)+IFERROR(MATCH(A40,$I$44:$AO$44,0),0)+IFERROR(MATCH(A40,$I$43:$AO$43,0),0)-5)/2</f>
        <v>3</v>
      </c>
      <c r="C40" s="1">
        <f t="shared" si="0"/>
        <v>38</v>
      </c>
      <c r="D40" s="1" t="str">
        <f t="shared" si="1"/>
        <v/>
      </c>
      <c r="E40" s="1">
        <f t="shared" si="2"/>
        <v>-2800</v>
      </c>
      <c r="F40" s="1">
        <f t="shared" si="3"/>
        <v>400</v>
      </c>
      <c r="H40" s="1">
        <v>38</v>
      </c>
      <c r="O40" s="35" t="s">
        <v>131</v>
      </c>
      <c r="Q40" s="4" t="s">
        <v>8</v>
      </c>
      <c r="S40" s="35" t="s">
        <v>498</v>
      </c>
      <c r="U40" s="35" t="s">
        <v>55</v>
      </c>
      <c r="W40" s="35" t="s">
        <v>52</v>
      </c>
      <c r="Y40" s="4" t="s">
        <v>77</v>
      </c>
      <c r="AA40" s="4" t="s">
        <v>102</v>
      </c>
      <c r="AC40" s="4" t="s">
        <v>152</v>
      </c>
      <c r="AE40" s="4" t="s">
        <v>187</v>
      </c>
      <c r="AG40" s="35" t="s">
        <v>188</v>
      </c>
      <c r="AL40" s="7"/>
      <c r="AM40" s="7"/>
      <c r="AN40" s="4"/>
      <c r="AO40" s="4"/>
    </row>
    <row r="41" spans="1:41" ht="15" customHeight="1" x14ac:dyDescent="0.25">
      <c r="A41" s="2" t="str">
        <v>earlySolar</v>
      </c>
      <c r="B41" s="1">
        <f>(IFERROR(MATCH(A41,$I$3:$AO$3,0),0)+IFERROR(MATCH(A41,$I$4:$AO$4,0),0)+IFERROR(MATCH(A41,$I$5:$AO$5,0),0)+IFERROR(MATCH(A41,$I$6:$AO$6,0),0)+IFERROR(MATCH(A41,$I$7:$AO$7,0),0)+IFERROR(MATCH(A41,$I$8:$AO$8,0),0)+IFERROR(MATCH(A41,$I$9:$AO$9,0),0)+IFERROR(MATCH(A41,$I$10:$AO$10,0),0)+IFERROR(MATCH(A41,$I$11:$AO$11,0),0)+IFERROR(MATCH(A41,$I$12:$AO$12,0),0)+IFERROR(MATCH(A41,$I$13:$AO$13,0),0)+IFERROR(MATCH(A41,$I$14:$AO$14,0),0)+IFERROR(MATCH(A41,$I$15:$AO$15,0),0)+IFERROR(MATCH(A41,$I$16:$AO$16,0),0)+IFERROR(MATCH(A41,$I$17:$AO$17,0),0)+IFERROR(MATCH(A41,$I$18:$AO$18,0),0)+IFERROR(MATCH(A41,$I$19:$AO$19,0),0)+IFERROR(MATCH(A41,$I$20:$AO$20,0),0)+IFERROR(MATCH(A41,$I$21:$AO$21,0),0)+IFERROR(MATCH(A41,$I$22:$AO$22,0),0)+IFERROR(MATCH(A41,$I$23:$AO$23,0),0)+IFERROR(MATCH(A41,$I$24:$AO$24,0),0)+IFERROR(MATCH(A41,$I$25:$AO$25,0),0)+IFERROR(MATCH(A41,$I$26:$AO$26,0),0)+IFERROR(MATCH(A41,$I$27:$AO$27,0),0)+IFERROR(MATCH(A41,$I$28:$AO$28,0),0)+IFERROR(MATCH(A41,$I$29:$AO$29,0),0)+IFERROR(MATCH(A41,$I$30:$AO$30,0),0)+IFERROR(MATCH(A41,$I$31:$AO$31,0),0)+IFERROR(MATCH(A41,$I$32:$AO$32,0),0)+IFERROR(MATCH(A41,$I$33:$AO$33,0),0)+IFERROR(MATCH(A41,$I$34:$AO$34,0),0)+IFERROR(MATCH(A41,$I$35:$AO$35,0),0)+IFERROR(MATCH(A41,$I$36:$AO$36,0),0)+IFERROR(MATCH(A41,$I$37:$AO$37,0),0)+IFERROR(MATCH(A41,$I$38:$AO$38,0),0)+IFERROR(MATCH(A41,$I$39:$AO$39,0),0)+IFERROR(MATCH(A41,$I$40:$AO$40,0),0)+IFERROR(MATCH(A41,$I$41:$AO$41,0),0)+IFERROR(MATCH(A41,$I$42:$AO$42,0),0)+IFERROR(MATCH(A41,#REF!,0),0)+IFERROR(MATCH(A41,#REF!,0),0)+IFERROR(MATCH(A41,$I$47:$AO$47,0),0)+IFERROR(MATCH(A41,$I$46:$AO$46,0),0)+IFERROR(MATCH(A41,$I$45:$AO$45,0),0)+IFERROR(MATCH(A41,$I$44:$AO$44,0),0)+IFERROR(MATCH(A41,$I$43:$AO$43,0),0)-5)/2</f>
        <v>3</v>
      </c>
      <c r="C41" s="1">
        <f t="shared" si="0"/>
        <v>41</v>
      </c>
      <c r="D41" s="1" t="str">
        <f t="shared" si="1"/>
        <v/>
      </c>
      <c r="E41" s="1">
        <f t="shared" si="2"/>
        <v>-2800</v>
      </c>
      <c r="F41" s="1">
        <f t="shared" si="3"/>
        <v>250</v>
      </c>
      <c r="H41" s="1">
        <v>39</v>
      </c>
      <c r="S41" s="7"/>
      <c r="U41" s="35" t="s">
        <v>494</v>
      </c>
      <c r="Y41" s="35" t="s">
        <v>495</v>
      </c>
      <c r="AC41" s="35" t="s">
        <v>153</v>
      </c>
      <c r="AE41" s="35" t="s">
        <v>186</v>
      </c>
      <c r="AN41" s="4"/>
      <c r="AO41" s="4"/>
    </row>
    <row r="42" spans="1:41" ht="15" customHeight="1" x14ac:dyDescent="0.25">
      <c r="A42" s="2" t="str">
        <v>serviceModules</v>
      </c>
      <c r="B42" s="1">
        <f>(IFERROR(MATCH(A42,$I$3:$AO$3,0),0)+IFERROR(MATCH(A42,$I$4:$AO$4,0),0)+IFERROR(MATCH(A42,$I$5:$AO$5,0),0)+IFERROR(MATCH(A42,$I$6:$AO$6,0),0)+IFERROR(MATCH(A42,$I$7:$AO$7,0),0)+IFERROR(MATCH(A42,$I$8:$AO$8,0),0)+IFERROR(MATCH(A42,$I$9:$AO$9,0),0)+IFERROR(MATCH(A42,$I$10:$AO$10,0),0)+IFERROR(MATCH(A42,$I$11:$AO$11,0),0)+IFERROR(MATCH(A42,$I$12:$AO$12,0),0)+IFERROR(MATCH(A42,$I$13:$AO$13,0),0)+IFERROR(MATCH(A42,$I$14:$AO$14,0),0)+IFERROR(MATCH(A42,$I$15:$AO$15,0),0)+IFERROR(MATCH(A42,$I$16:$AO$16,0),0)+IFERROR(MATCH(A42,$I$17:$AO$17,0),0)+IFERROR(MATCH(A42,$I$18:$AO$18,0),0)+IFERROR(MATCH(A42,$I$19:$AO$19,0),0)+IFERROR(MATCH(A42,$I$20:$AO$20,0),0)+IFERROR(MATCH(A42,$I$21:$AO$21,0),0)+IFERROR(MATCH(A42,$I$22:$AO$22,0),0)+IFERROR(MATCH(A42,$I$23:$AO$23,0),0)+IFERROR(MATCH(A42,$I$24:$AO$24,0),0)+IFERROR(MATCH(A42,$I$25:$AO$25,0),0)+IFERROR(MATCH(A42,$I$26:$AO$26,0),0)+IFERROR(MATCH(A42,$I$27:$AO$27,0),0)+IFERROR(MATCH(A42,$I$28:$AO$28,0),0)+IFERROR(MATCH(A42,$I$29:$AO$29,0),0)+IFERROR(MATCH(A42,$I$30:$AO$30,0),0)+IFERROR(MATCH(A42,$I$31:$AO$31,0),0)+IFERROR(MATCH(A42,$I$32:$AO$32,0),0)+IFERROR(MATCH(A42,$I$33:$AO$33,0),0)+IFERROR(MATCH(A42,$I$34:$AO$34,0),0)+IFERROR(MATCH(A42,$I$35:$AO$35,0),0)+IFERROR(MATCH(A42,$I$36:$AO$36,0),0)+IFERROR(MATCH(A42,$I$37:$AO$37,0),0)+IFERROR(MATCH(A42,$I$38:$AO$38,0),0)+IFERROR(MATCH(A42,$I$39:$AO$39,0),0)+IFERROR(MATCH(A42,$I$40:$AO$40,0),0)+IFERROR(MATCH(A42,$I$41:$AO$41,0),0)+IFERROR(MATCH(A42,$I$42:$AO$42,0),0)+IFERROR(MATCH(A42,#REF!,0),0)+IFERROR(MATCH(A42,#REF!,0),0)+IFERROR(MATCH(A42,$I$47:$AO$47,0),0)+IFERROR(MATCH(A42,$I$46:$AO$46,0),0)+IFERROR(MATCH(A42,$I$45:$AO$45,0),0)+IFERROR(MATCH(A42,$I$44:$AO$44,0),0)+IFERROR(MATCH(A42,$I$43:$AO$43,0),0)-5)/2</f>
        <v>3</v>
      </c>
      <c r="C42" s="1">
        <f t="shared" si="0"/>
        <v>44</v>
      </c>
      <c r="D42" s="1" t="str">
        <f t="shared" si="1"/>
        <v/>
      </c>
      <c r="E42" s="1">
        <f t="shared" si="2"/>
        <v>-2800</v>
      </c>
      <c r="F42" s="1">
        <f t="shared" si="3"/>
        <v>100</v>
      </c>
      <c r="H42" s="1">
        <v>40</v>
      </c>
      <c r="AN42" s="4"/>
      <c r="AO42" s="4"/>
    </row>
    <row r="43" spans="1:41" ht="15" customHeight="1" x14ac:dyDescent="0.25">
      <c r="A43" s="2" t="str">
        <v>advancedHypergolicRocketry</v>
      </c>
      <c r="B43" s="1">
        <f>(IFERROR(MATCH(A43,$I$3:$AO$3,0),0)+IFERROR(MATCH(A43,$I$4:$AO$4,0),0)+IFERROR(MATCH(A43,$I$5:$AO$5,0),0)+IFERROR(MATCH(A43,$I$6:$AO$6,0),0)+IFERROR(MATCH(A43,$I$7:$AO$7,0),0)+IFERROR(MATCH(A43,$I$8:$AO$8,0),0)+IFERROR(MATCH(A43,$I$9:$AO$9,0),0)+IFERROR(MATCH(A43,$I$10:$AO$10,0),0)+IFERROR(MATCH(A43,$I$11:$AO$11,0),0)+IFERROR(MATCH(A43,$I$12:$AO$12,0),0)+IFERROR(MATCH(A43,$I$13:$AO$13,0),0)+IFERROR(MATCH(A43,$I$14:$AO$14,0),0)+IFERROR(MATCH(A43,$I$15:$AO$15,0),0)+IFERROR(MATCH(A43,$I$16:$AO$16,0),0)+IFERROR(MATCH(A43,$I$17:$AO$17,0),0)+IFERROR(MATCH(A43,$I$18:$AO$18,0),0)+IFERROR(MATCH(A43,$I$19:$AO$19,0),0)+IFERROR(MATCH(A43,$I$20:$AO$20,0),0)+IFERROR(MATCH(A43,$I$21:$AO$21,0),0)+IFERROR(MATCH(A43,$I$22:$AO$22,0),0)+IFERROR(MATCH(A43,$I$23:$AO$23,0),0)+IFERROR(MATCH(A43,$I$24:$AO$24,0),0)+IFERROR(MATCH(A43,$I$25:$AO$25,0),0)+IFERROR(MATCH(A43,$I$26:$AO$26,0),0)+IFERROR(MATCH(A43,$I$27:$AO$27,0),0)+IFERROR(MATCH(A43,$I$28:$AO$28,0),0)+IFERROR(MATCH(A43,$I$29:$AO$29,0),0)+IFERROR(MATCH(A43,$I$30:$AO$30,0),0)+IFERROR(MATCH(A43,$I$31:$AO$31,0),0)+IFERROR(MATCH(A43,$I$32:$AO$32,0),0)+IFERROR(MATCH(A43,$I$33:$AO$33,0),0)+IFERROR(MATCH(A43,$I$34:$AO$34,0),0)+IFERROR(MATCH(A43,$I$35:$AO$35,0),0)+IFERROR(MATCH(A43,$I$36:$AO$36,0),0)+IFERROR(MATCH(A43,$I$37:$AO$37,0),0)+IFERROR(MATCH(A43,$I$38:$AO$38,0),0)+IFERROR(MATCH(A43,$I$39:$AO$39,0),0)+IFERROR(MATCH(A43,$I$40:$AO$40,0),0)+IFERROR(MATCH(A43,$I$41:$AO$41,0),0)+IFERROR(MATCH(A43,$I$42:$AO$42,0),0)+IFERROR(MATCH(A43,#REF!,0),0)+IFERROR(MATCH(A43,#REF!,0),0)+IFERROR(MATCH(A43,$I$47:$AO$47,0),0)+IFERROR(MATCH(A43,$I$46:$AO$46,0),0)+IFERROR(MATCH(A43,$I$45:$AO$45,0),0)+IFERROR(MATCH(A43,$I$44:$AO$44,0),0)+IFERROR(MATCH(A43,$I$43:$AO$43,0),0)-5)/2</f>
        <v>-2.5</v>
      </c>
      <c r="C43" s="1">
        <f t="shared" si="0"/>
        <v>0</v>
      </c>
      <c r="D43" s="1" t="str">
        <f t="shared" si="1"/>
        <v>Not Found</v>
      </c>
      <c r="E43" s="1">
        <f t="shared" si="2"/>
        <v>-3950</v>
      </c>
      <c r="F43" s="1">
        <f t="shared" si="3"/>
        <v>2300</v>
      </c>
      <c r="H43" s="1">
        <v>41</v>
      </c>
      <c r="S43" s="35" t="s">
        <v>526</v>
      </c>
      <c r="U43" s="4" t="s">
        <v>32</v>
      </c>
      <c r="W43" s="4" t="s">
        <v>54</v>
      </c>
      <c r="Y43" s="4" t="s">
        <v>79</v>
      </c>
      <c r="AA43" s="6" t="s">
        <v>104</v>
      </c>
      <c r="AC43" s="4" t="s">
        <v>156</v>
      </c>
      <c r="AE43" s="4" t="s">
        <v>189</v>
      </c>
      <c r="AG43" s="4" t="s">
        <v>190</v>
      </c>
      <c r="AI43" s="4" t="s">
        <v>191</v>
      </c>
      <c r="AK43" s="4" t="s">
        <v>192</v>
      </c>
      <c r="AM43" s="4" t="s">
        <v>193</v>
      </c>
      <c r="AN43" s="4"/>
      <c r="AO43" s="4"/>
    </row>
    <row r="44" spans="1:41" ht="15" customHeight="1" x14ac:dyDescent="0.25">
      <c r="A44" s="2" t="str">
        <v>basicReentryModule</v>
      </c>
      <c r="B44" s="1">
        <f>(IFERROR(MATCH(A44,$I$3:$AO$3,0),0)+IFERROR(MATCH(A44,$I$4:$AO$4,0),0)+IFERROR(MATCH(A44,$I$5:$AO$5,0),0)+IFERROR(MATCH(A44,$I$6:$AO$6,0),0)+IFERROR(MATCH(A44,$I$7:$AO$7,0),0)+IFERROR(MATCH(A44,$I$8:$AO$8,0),0)+IFERROR(MATCH(A44,$I$9:$AO$9,0),0)+IFERROR(MATCH(A44,$I$10:$AO$10,0),0)+IFERROR(MATCH(A44,$I$11:$AO$11,0),0)+IFERROR(MATCH(A44,$I$12:$AO$12,0),0)+IFERROR(MATCH(A44,$I$13:$AO$13,0),0)+IFERROR(MATCH(A44,$I$14:$AO$14,0),0)+IFERROR(MATCH(A44,$I$15:$AO$15,0),0)+IFERROR(MATCH(A44,$I$16:$AO$16,0),0)+IFERROR(MATCH(A44,$I$17:$AO$17,0),0)+IFERROR(MATCH(A44,$I$18:$AO$18,0),0)+IFERROR(MATCH(A44,$I$19:$AO$19,0),0)+IFERROR(MATCH(A44,$I$20:$AO$20,0),0)+IFERROR(MATCH(A44,$I$21:$AO$21,0),0)+IFERROR(MATCH(A44,$I$22:$AO$22,0),0)+IFERROR(MATCH(A44,$I$23:$AO$23,0),0)+IFERROR(MATCH(A44,$I$24:$AO$24,0),0)+IFERROR(MATCH(A44,$I$25:$AO$25,0),0)+IFERROR(MATCH(A44,$I$26:$AO$26,0),0)+IFERROR(MATCH(A44,$I$27:$AO$27,0),0)+IFERROR(MATCH(A44,$I$28:$AO$28,0),0)+IFERROR(MATCH(A44,$I$29:$AO$29,0),0)+IFERROR(MATCH(A44,$I$30:$AO$30,0),0)+IFERROR(MATCH(A44,$I$31:$AO$31,0),0)+IFERROR(MATCH(A44,$I$32:$AO$32,0),0)+IFERROR(MATCH(A44,$I$33:$AO$33,0),0)+IFERROR(MATCH(A44,$I$34:$AO$34,0),0)+IFERROR(MATCH(A44,$I$35:$AO$35,0),0)+IFERROR(MATCH(A44,$I$36:$AO$36,0),0)+IFERROR(MATCH(A44,$I$37:$AO$37,0),0)+IFERROR(MATCH(A44,$I$38:$AO$38,0),0)+IFERROR(MATCH(A44,$I$39:$AO$39,0),0)+IFERROR(MATCH(A44,$I$40:$AO$40,0),0)+IFERROR(MATCH(A44,$I$41:$AO$41,0),0)+IFERROR(MATCH(A44,$I$42:$AO$42,0),0)+IFERROR(MATCH(A44,#REF!,0),0)+IFERROR(MATCH(A44,#REF!,0),0)+IFERROR(MATCH(A44,$I$47:$AO$47,0),0)+IFERROR(MATCH(A44,$I$46:$AO$46,0),0)+IFERROR(MATCH(A44,$I$45:$AO$45,0),0)+IFERROR(MATCH(A44,$I$44:$AO$44,0),0)+IFERROR(MATCH(A44,$I$43:$AO$43,0),0)-5)/2</f>
        <v>3.5</v>
      </c>
      <c r="C44" s="1">
        <f t="shared" si="0"/>
        <v>32</v>
      </c>
      <c r="D44" s="1" t="str">
        <f t="shared" si="1"/>
        <v/>
      </c>
      <c r="E44" s="1">
        <f t="shared" si="2"/>
        <v>-2750</v>
      </c>
      <c r="F44" s="1">
        <f t="shared" si="3"/>
        <v>700</v>
      </c>
      <c r="H44" s="1">
        <v>42</v>
      </c>
      <c r="Y44" s="35" t="s">
        <v>493</v>
      </c>
      <c r="AA44" s="35" t="s">
        <v>828</v>
      </c>
      <c r="AC44" s="4" t="s">
        <v>157</v>
      </c>
      <c r="AE44" s="4" t="s">
        <v>194</v>
      </c>
      <c r="AG44" s="4" t="s">
        <v>197</v>
      </c>
      <c r="AI44" s="8" t="s">
        <v>198</v>
      </c>
      <c r="AK44" s="4" t="s">
        <v>252</v>
      </c>
      <c r="AM44" s="4" t="s">
        <v>253</v>
      </c>
      <c r="AN44" s="4"/>
      <c r="AO44" s="4"/>
    </row>
    <row r="45" spans="1:41" ht="15" customHeight="1" x14ac:dyDescent="0.25">
      <c r="A45" s="2" t="str">
        <v>smallBoosters</v>
      </c>
      <c r="B45" s="1">
        <f>(IFERROR(MATCH(A45,$I$3:$AO$3,0),0)+IFERROR(MATCH(A45,$I$4:$AO$4,0),0)+IFERROR(MATCH(A45,$I$5:$AO$5,0),0)+IFERROR(MATCH(A45,$I$6:$AO$6,0),0)+IFERROR(MATCH(A45,$I$7:$AO$7,0),0)+IFERROR(MATCH(A45,$I$8:$AO$8,0),0)+IFERROR(MATCH(A45,$I$9:$AO$9,0),0)+IFERROR(MATCH(A45,$I$10:$AO$10,0),0)+IFERROR(MATCH(A45,$I$11:$AO$11,0),0)+IFERROR(MATCH(A45,$I$12:$AO$12,0),0)+IFERROR(MATCH(A45,$I$13:$AO$13,0),0)+IFERROR(MATCH(A45,$I$14:$AO$14,0),0)+IFERROR(MATCH(A45,$I$15:$AO$15,0),0)+IFERROR(MATCH(A45,$I$16:$AO$16,0),0)+IFERROR(MATCH(A45,$I$17:$AO$17,0),0)+IFERROR(MATCH(A45,$I$18:$AO$18,0),0)+IFERROR(MATCH(A45,$I$19:$AO$19,0),0)+IFERROR(MATCH(A45,$I$20:$AO$20,0),0)+IFERROR(MATCH(A45,$I$21:$AO$21,0),0)+IFERROR(MATCH(A45,$I$22:$AO$22,0),0)+IFERROR(MATCH(A45,$I$23:$AO$23,0),0)+IFERROR(MATCH(A45,$I$24:$AO$24,0),0)+IFERROR(MATCH(A45,$I$25:$AO$25,0),0)+IFERROR(MATCH(A45,$I$26:$AO$26,0),0)+IFERROR(MATCH(A45,$I$27:$AO$27,0),0)+IFERROR(MATCH(A45,$I$28:$AO$28,0),0)+IFERROR(MATCH(A45,$I$29:$AO$29,0),0)+IFERROR(MATCH(A45,$I$30:$AO$30,0),0)+IFERROR(MATCH(A45,$I$31:$AO$31,0),0)+IFERROR(MATCH(A45,$I$32:$AO$32,0),0)+IFERROR(MATCH(A45,$I$33:$AO$33,0),0)+IFERROR(MATCH(A45,$I$34:$AO$34,0),0)+IFERROR(MATCH(A45,$I$35:$AO$35,0),0)+IFERROR(MATCH(A45,$I$36:$AO$36,0),0)+IFERROR(MATCH(A45,$I$37:$AO$37,0),0)+IFERROR(MATCH(A45,$I$38:$AO$38,0),0)+IFERROR(MATCH(A45,$I$39:$AO$39,0),0)+IFERROR(MATCH(A45,$I$40:$AO$40,0),0)+IFERROR(MATCH(A45,$I$41:$AO$41,0),0)+IFERROR(MATCH(A45,$I$42:$AO$42,0),0)+IFERROR(MATCH(A45,#REF!,0),0)+IFERROR(MATCH(A45,#REF!,0),0)+IFERROR(MATCH(A45,$I$47:$AO$47,0),0)+IFERROR(MATCH(A45,$I$46:$AO$46,0),0)+IFERROR(MATCH(A45,$I$45:$AO$45,0),0)+IFERROR(MATCH(A45,$I$44:$AO$44,0),0)+IFERROR(MATCH(A45,$I$43:$AO$43,0),0)-5)/2</f>
        <v>4</v>
      </c>
      <c r="C45" s="1">
        <f t="shared" si="0"/>
        <v>1</v>
      </c>
      <c r="D45" s="1" t="str">
        <f t="shared" si="1"/>
        <v/>
      </c>
      <c r="E45" s="1">
        <f t="shared" si="2"/>
        <v>-2600</v>
      </c>
      <c r="F45" s="1">
        <f t="shared" si="3"/>
        <v>2250</v>
      </c>
      <c r="H45" s="1">
        <v>43</v>
      </c>
      <c r="AE45" s="4" t="s">
        <v>195</v>
      </c>
      <c r="AG45" s="4" t="s">
        <v>196</v>
      </c>
      <c r="AI45" s="4" t="s">
        <v>244</v>
      </c>
      <c r="AK45" s="35" t="s">
        <v>258</v>
      </c>
      <c r="AN45" s="4"/>
      <c r="AO45" s="4"/>
    </row>
    <row r="46" spans="1:41" ht="15" customHeight="1" x14ac:dyDescent="0.25">
      <c r="A46" s="2" t="str">
        <v>flightControl</v>
      </c>
      <c r="B46" s="1">
        <f>(IFERROR(MATCH(A46,$I$3:$AO$3,0),0)+IFERROR(MATCH(A46,$I$4:$AO$4,0),0)+IFERROR(MATCH(A46,$I$5:$AO$5,0),0)+IFERROR(MATCH(A46,$I$6:$AO$6,0),0)+IFERROR(MATCH(A46,$I$7:$AO$7,0),0)+IFERROR(MATCH(A46,$I$8:$AO$8,0),0)+IFERROR(MATCH(A46,$I$9:$AO$9,0),0)+IFERROR(MATCH(A46,$I$10:$AO$10,0),0)+IFERROR(MATCH(A46,$I$11:$AO$11,0),0)+IFERROR(MATCH(A46,$I$12:$AO$12,0),0)+IFERROR(MATCH(A46,$I$13:$AO$13,0),0)+IFERROR(MATCH(A46,$I$14:$AO$14,0),0)+IFERROR(MATCH(A46,$I$15:$AO$15,0),0)+IFERROR(MATCH(A46,$I$16:$AO$16,0),0)+IFERROR(MATCH(A46,$I$17:$AO$17,0),0)+IFERROR(MATCH(A46,$I$18:$AO$18,0),0)+IFERROR(MATCH(A46,$I$19:$AO$19,0),0)+IFERROR(MATCH(A46,$I$20:$AO$20,0),0)+IFERROR(MATCH(A46,$I$21:$AO$21,0),0)+IFERROR(MATCH(A46,$I$22:$AO$22,0),0)+IFERROR(MATCH(A46,$I$23:$AO$23,0),0)+IFERROR(MATCH(A46,$I$24:$AO$24,0),0)+IFERROR(MATCH(A46,$I$25:$AO$25,0),0)+IFERROR(MATCH(A46,$I$26:$AO$26,0),0)+IFERROR(MATCH(A46,$I$27:$AO$27,0),0)+IFERROR(MATCH(A46,$I$28:$AO$28,0),0)+IFERROR(MATCH(A46,$I$29:$AO$29,0),0)+IFERROR(MATCH(A46,$I$30:$AO$30,0),0)+IFERROR(MATCH(A46,$I$31:$AO$31,0),0)+IFERROR(MATCH(A46,$I$32:$AO$32,0),0)+IFERROR(MATCH(A46,$I$33:$AO$33,0),0)+IFERROR(MATCH(A46,$I$34:$AO$34,0),0)+IFERROR(MATCH(A46,$I$35:$AO$35,0),0)+IFERROR(MATCH(A46,$I$36:$AO$36,0),0)+IFERROR(MATCH(A46,$I$37:$AO$37,0),0)+IFERROR(MATCH(A46,$I$38:$AO$38,0),0)+IFERROR(MATCH(A46,$I$39:$AO$39,0),0)+IFERROR(MATCH(A46,$I$40:$AO$40,0),0)+IFERROR(MATCH(A46,$I$41:$AO$41,0),0)+IFERROR(MATCH(A46,$I$42:$AO$42,0),0)+IFERROR(MATCH(A46,#REF!,0),0)+IFERROR(MATCH(A46,#REF!,0),0)+IFERROR(MATCH(A46,$I$47:$AO$47,0),0)+IFERROR(MATCH(A46,$I$46:$AO$46,0),0)+IFERROR(MATCH(A46,$I$45:$AO$45,0),0)+IFERROR(MATCH(A46,$I$44:$AO$44,0),0)+IFERROR(MATCH(A46,$I$43:$AO$43,0),0)-5)/2</f>
        <v>4</v>
      </c>
      <c r="C46" s="1">
        <f t="shared" si="0"/>
        <v>9</v>
      </c>
      <c r="D46" s="1" t="str">
        <f t="shared" si="1"/>
        <v/>
      </c>
      <c r="E46" s="1">
        <f t="shared" si="2"/>
        <v>-2600</v>
      </c>
      <c r="F46" s="1">
        <f t="shared" si="3"/>
        <v>1850</v>
      </c>
      <c r="H46" s="1">
        <v>44</v>
      </c>
      <c r="S46" s="4" t="s">
        <v>18</v>
      </c>
      <c r="W46" s="6" t="s">
        <v>56</v>
      </c>
      <c r="Y46" s="4" t="s">
        <v>80</v>
      </c>
      <c r="AA46" s="4" t="s">
        <v>107</v>
      </c>
      <c r="AC46" s="4" t="s">
        <v>158</v>
      </c>
      <c r="AE46" s="4" t="s">
        <v>200</v>
      </c>
      <c r="AG46" s="4" t="s">
        <v>227</v>
      </c>
      <c r="AI46" s="4" t="s">
        <v>201</v>
      </c>
      <c r="AK46" s="4" t="s">
        <v>202</v>
      </c>
      <c r="AN46" s="4"/>
      <c r="AO46" s="4"/>
    </row>
    <row r="47" spans="1:41" ht="15" customHeight="1" x14ac:dyDescent="0.25">
      <c r="A47" s="2" t="str">
        <v>advancedCryoRocketry</v>
      </c>
      <c r="B47" s="1">
        <f>(IFERROR(MATCH(A47,$I$3:$AO$3,0),0)+IFERROR(MATCH(A47,$I$4:$AO$4,0),0)+IFERROR(MATCH(A47,$I$5:$AO$5,0),0)+IFERROR(MATCH(A47,$I$6:$AO$6,0),0)+IFERROR(MATCH(A47,$I$7:$AO$7,0),0)+IFERROR(MATCH(A47,$I$8:$AO$8,0),0)+IFERROR(MATCH(A47,$I$9:$AO$9,0),0)+IFERROR(MATCH(A47,$I$10:$AO$10,0),0)+IFERROR(MATCH(A47,$I$11:$AO$11,0),0)+IFERROR(MATCH(A47,$I$12:$AO$12,0),0)+IFERROR(MATCH(A47,$I$13:$AO$13,0),0)+IFERROR(MATCH(A47,$I$14:$AO$14,0),0)+IFERROR(MATCH(A47,$I$15:$AO$15,0),0)+IFERROR(MATCH(A47,$I$16:$AO$16,0),0)+IFERROR(MATCH(A47,$I$17:$AO$17,0),0)+IFERROR(MATCH(A47,$I$18:$AO$18,0),0)+IFERROR(MATCH(A47,$I$19:$AO$19,0),0)+IFERROR(MATCH(A47,$I$20:$AO$20,0),0)+IFERROR(MATCH(A47,$I$21:$AO$21,0),0)+IFERROR(MATCH(A47,$I$22:$AO$22,0),0)+IFERROR(MATCH(A47,$I$23:$AO$23,0),0)+IFERROR(MATCH(A47,$I$24:$AO$24,0),0)+IFERROR(MATCH(A47,$I$25:$AO$25,0),0)+IFERROR(MATCH(A47,$I$26:$AO$26,0),0)+IFERROR(MATCH(A47,$I$27:$AO$27,0),0)+IFERROR(MATCH(A47,$I$28:$AO$28,0),0)+IFERROR(MATCH(A47,$I$29:$AO$29,0),0)+IFERROR(MATCH(A47,$I$30:$AO$30,0),0)+IFERROR(MATCH(A47,$I$31:$AO$31,0),0)+IFERROR(MATCH(A47,$I$32:$AO$32,0),0)+IFERROR(MATCH(A47,$I$33:$AO$33,0),0)+IFERROR(MATCH(A47,$I$34:$AO$34,0),0)+IFERROR(MATCH(A47,$I$35:$AO$35,0),0)+IFERROR(MATCH(A47,$I$36:$AO$36,0),0)+IFERROR(MATCH(A47,$I$37:$AO$37,0),0)+IFERROR(MATCH(A47,$I$38:$AO$38,0),0)+IFERROR(MATCH(A47,$I$39:$AO$39,0),0)+IFERROR(MATCH(A47,$I$40:$AO$40,0),0)+IFERROR(MATCH(A47,$I$41:$AO$41,0),0)+IFERROR(MATCH(A47,$I$42:$AO$42,0),0)+IFERROR(MATCH(A47,#REF!,0),0)+IFERROR(MATCH(A47,#REF!,0),0)+IFERROR(MATCH(A47,$I$47:$AO$47,0),0)+IFERROR(MATCH(A47,$I$46:$AO$46,0),0)+IFERROR(MATCH(A47,$I$45:$AO$45,0),0)+IFERROR(MATCH(A47,$I$44:$AO$44,0),0)+IFERROR(MATCH(A47,$I$43:$AO$43,0),0)-5)/2</f>
        <v>-2.5</v>
      </c>
      <c r="C47" s="1">
        <f t="shared" si="0"/>
        <v>0</v>
      </c>
      <c r="D47" s="1" t="str">
        <f t="shared" si="1"/>
        <v>Not Found</v>
      </c>
      <c r="E47" s="1">
        <f t="shared" si="2"/>
        <v>-3950</v>
      </c>
      <c r="F47" s="1">
        <f t="shared" si="3"/>
        <v>2300</v>
      </c>
      <c r="H47" s="1">
        <v>45</v>
      </c>
      <c r="W47" s="4" t="s">
        <v>57</v>
      </c>
      <c r="Y47" s="4" t="s">
        <v>81</v>
      </c>
      <c r="AA47" s="4" t="s">
        <v>108</v>
      </c>
      <c r="AC47" s="4" t="s">
        <v>159</v>
      </c>
      <c r="AE47" s="4" t="s">
        <v>199</v>
      </c>
      <c r="AG47" s="35" t="s">
        <v>228</v>
      </c>
      <c r="AI47" s="35" t="s">
        <v>245</v>
      </c>
      <c r="AN47" s="4"/>
      <c r="AO47" s="4"/>
    </row>
    <row r="48" spans="1:41" ht="15" customHeight="1" x14ac:dyDescent="0.25">
      <c r="A48" s="2" t="str">
        <v>advRocketry</v>
      </c>
      <c r="B48" s="1">
        <f>(IFERROR(MATCH(A48,$I$3:$AO$3,0),0)+IFERROR(MATCH(A48,$I$4:$AO$4,0),0)+IFERROR(MATCH(A48,$I$5:$AO$5,0),0)+IFERROR(MATCH(A48,$I$6:$AO$6,0),0)+IFERROR(MATCH(A48,$I$7:$AO$7,0),0)+IFERROR(MATCH(A48,$I$8:$AO$8,0),0)+IFERROR(MATCH(A48,$I$9:$AO$9,0),0)+IFERROR(MATCH(A48,$I$10:$AO$10,0),0)+IFERROR(MATCH(A48,$I$11:$AO$11,0),0)+IFERROR(MATCH(A48,$I$12:$AO$12,0),0)+IFERROR(MATCH(A48,$I$13:$AO$13,0),0)+IFERROR(MATCH(A48,$I$14:$AO$14,0),0)+IFERROR(MATCH(A48,$I$15:$AO$15,0),0)+IFERROR(MATCH(A48,$I$16:$AO$16,0),0)+IFERROR(MATCH(A48,$I$17:$AO$17,0),0)+IFERROR(MATCH(A48,$I$18:$AO$18,0),0)+IFERROR(MATCH(A48,$I$19:$AO$19,0),0)+IFERROR(MATCH(A48,$I$20:$AO$20,0),0)+IFERROR(MATCH(A48,$I$21:$AO$21,0),0)+IFERROR(MATCH(A48,$I$22:$AO$22,0),0)+IFERROR(MATCH(A48,$I$23:$AO$23,0),0)+IFERROR(MATCH(A48,$I$24:$AO$24,0),0)+IFERROR(MATCH(A48,$I$25:$AO$25,0),0)+IFERROR(MATCH(A48,$I$26:$AO$26,0),0)+IFERROR(MATCH(A48,$I$27:$AO$27,0),0)+IFERROR(MATCH(A48,$I$28:$AO$28,0),0)+IFERROR(MATCH(A48,$I$29:$AO$29,0),0)+IFERROR(MATCH(A48,$I$30:$AO$30,0),0)+IFERROR(MATCH(A48,$I$31:$AO$31,0),0)+IFERROR(MATCH(A48,$I$32:$AO$32,0),0)+IFERROR(MATCH(A48,$I$33:$AO$33,0),0)+IFERROR(MATCH(A48,$I$34:$AO$34,0),0)+IFERROR(MATCH(A48,$I$35:$AO$35,0),0)+IFERROR(MATCH(A48,$I$36:$AO$36,0),0)+IFERROR(MATCH(A48,$I$37:$AO$37,0),0)+IFERROR(MATCH(A48,$I$38:$AO$38,0),0)+IFERROR(MATCH(A48,$I$39:$AO$39,0),0)+IFERROR(MATCH(A48,$I$40:$AO$40,0),0)+IFERROR(MATCH(A48,$I$41:$AO$41,0),0)+IFERROR(MATCH(A48,$I$42:$AO$42,0),0)+IFERROR(MATCH(A48,#REF!,0),0)+IFERROR(MATCH(A48,#REF!,0),0)+IFERROR(MATCH(A48,$I$47:$AO$47,0),0)+IFERROR(MATCH(A48,$I$46:$AO$46,0),0)+IFERROR(MATCH(A48,$I$45:$AO$45,0),0)+IFERROR(MATCH(A48,$I$44:$AO$44,0),0)+IFERROR(MATCH(A48,$I$43:$AO$43,0),0)-5)/2</f>
        <v>-2.5</v>
      </c>
      <c r="C48" s="1">
        <f t="shared" si="0"/>
        <v>0</v>
      </c>
      <c r="D48" s="1" t="str">
        <f t="shared" si="1"/>
        <v>Not Found</v>
      </c>
      <c r="E48" s="1">
        <f t="shared" si="2"/>
        <v>-3950</v>
      </c>
      <c r="F48" s="1">
        <f t="shared" si="3"/>
        <v>2300</v>
      </c>
    </row>
    <row r="49" spans="1:12" ht="15" customHeight="1" x14ac:dyDescent="0.25">
      <c r="A49" s="2" t="str">
        <v>basicFuelSystems</v>
      </c>
      <c r="B49" s="1">
        <f>(IFERROR(MATCH(A49,$I$3:$AO$3,0),0)+IFERROR(MATCH(A49,$I$4:$AO$4,0),0)+IFERROR(MATCH(A49,$I$5:$AO$5,0),0)+IFERROR(MATCH(A49,$I$6:$AO$6,0),0)+IFERROR(MATCH(A49,$I$7:$AO$7,0),0)+IFERROR(MATCH(A49,$I$8:$AO$8,0),0)+IFERROR(MATCH(A49,$I$9:$AO$9,0),0)+IFERROR(MATCH(A49,$I$10:$AO$10,0),0)+IFERROR(MATCH(A49,$I$11:$AO$11,0),0)+IFERROR(MATCH(A49,$I$12:$AO$12,0),0)+IFERROR(MATCH(A49,$I$13:$AO$13,0),0)+IFERROR(MATCH(A49,$I$14:$AO$14,0),0)+IFERROR(MATCH(A49,$I$15:$AO$15,0),0)+IFERROR(MATCH(A49,$I$16:$AO$16,0),0)+IFERROR(MATCH(A49,$I$17:$AO$17,0),0)+IFERROR(MATCH(A49,$I$18:$AO$18,0),0)+IFERROR(MATCH(A49,$I$19:$AO$19,0),0)+IFERROR(MATCH(A49,$I$20:$AO$20,0),0)+IFERROR(MATCH(A49,$I$21:$AO$21,0),0)+IFERROR(MATCH(A49,$I$22:$AO$22,0),0)+IFERROR(MATCH(A49,$I$23:$AO$23,0),0)+IFERROR(MATCH(A49,$I$24:$AO$24,0),0)+IFERROR(MATCH(A49,$I$25:$AO$25,0),0)+IFERROR(MATCH(A49,$I$26:$AO$26,0),0)+IFERROR(MATCH(A49,$I$27:$AO$27,0),0)+IFERROR(MATCH(A49,$I$28:$AO$28,0),0)+IFERROR(MATCH(A49,$I$29:$AO$29,0),0)+IFERROR(MATCH(A49,$I$30:$AO$30,0),0)+IFERROR(MATCH(A49,$I$31:$AO$31,0),0)+IFERROR(MATCH(A49,$I$32:$AO$32,0),0)+IFERROR(MATCH(A49,$I$33:$AO$33,0),0)+IFERROR(MATCH(A49,$I$34:$AO$34,0),0)+IFERROR(MATCH(A49,$I$35:$AO$35,0),0)+IFERROR(MATCH(A49,$I$36:$AO$36,0),0)+IFERROR(MATCH(A49,$I$37:$AO$37,0),0)+IFERROR(MATCH(A49,$I$38:$AO$38,0),0)+IFERROR(MATCH(A49,$I$39:$AO$39,0),0)+IFERROR(MATCH(A49,$I$40:$AO$40,0),0)+IFERROR(MATCH(A49,$I$41:$AO$41,0),0)+IFERROR(MATCH(A49,$I$42:$AO$42,0),0)+IFERROR(MATCH(A49,#REF!,0),0)+IFERROR(MATCH(A49,#REF!,0),0)+IFERROR(MATCH(A49,$I$47:$AO$47,0),0)+IFERROR(MATCH(A49,$I$46:$AO$46,0),0)+IFERROR(MATCH(A49,$I$45:$AO$45,0),0)+IFERROR(MATCH(A49,$I$44:$AO$44,0),0)+IFERROR(MATCH(A49,$I$43:$AO$43,0),0)-5)/2</f>
        <v>4</v>
      </c>
      <c r="C49" s="1">
        <f t="shared" si="0"/>
        <v>15</v>
      </c>
      <c r="D49" s="1" t="str">
        <f t="shared" si="1"/>
        <v/>
      </c>
      <c r="E49" s="1">
        <f t="shared" si="2"/>
        <v>-2600</v>
      </c>
      <c r="F49" s="1">
        <f t="shared" si="3"/>
        <v>1550</v>
      </c>
    </row>
    <row r="50" spans="1:12" ht="15" customHeight="1" x14ac:dyDescent="0.25">
      <c r="A50" s="2" t="str">
        <v>fuelLines</v>
      </c>
      <c r="B50" s="1">
        <f>(IFERROR(MATCH(A50,$I$3:$AO$3,0),0)+IFERROR(MATCH(A50,$I$4:$AO$4,0),0)+IFERROR(MATCH(A50,$I$5:$AO$5,0),0)+IFERROR(MATCH(A50,$I$6:$AO$6,0),0)+IFERROR(MATCH(A50,$I$7:$AO$7,0),0)+IFERROR(MATCH(A50,$I$8:$AO$8,0),0)+IFERROR(MATCH(A50,$I$9:$AO$9,0),0)+IFERROR(MATCH(A50,$I$10:$AO$10,0),0)+IFERROR(MATCH(A50,$I$11:$AO$11,0),0)+IFERROR(MATCH(A50,$I$12:$AO$12,0),0)+IFERROR(MATCH(A50,$I$13:$AO$13,0),0)+IFERROR(MATCH(A50,$I$14:$AO$14,0),0)+IFERROR(MATCH(A50,$I$15:$AO$15,0),0)+IFERROR(MATCH(A50,$I$16:$AO$16,0),0)+IFERROR(MATCH(A50,$I$17:$AO$17,0),0)+IFERROR(MATCH(A50,$I$18:$AO$18,0),0)+IFERROR(MATCH(A50,$I$19:$AO$19,0),0)+IFERROR(MATCH(A50,$I$20:$AO$20,0),0)+IFERROR(MATCH(A50,$I$21:$AO$21,0),0)+IFERROR(MATCH(A50,$I$22:$AO$22,0),0)+IFERROR(MATCH(A50,$I$23:$AO$23,0),0)+IFERROR(MATCH(A50,$I$24:$AO$24,0),0)+IFERROR(MATCH(A50,$I$25:$AO$25,0),0)+IFERROR(MATCH(A50,$I$26:$AO$26,0),0)+IFERROR(MATCH(A50,$I$27:$AO$27,0),0)+IFERROR(MATCH(A50,$I$28:$AO$28,0),0)+IFERROR(MATCH(A50,$I$29:$AO$29,0),0)+IFERROR(MATCH(A50,$I$30:$AO$30,0),0)+IFERROR(MATCH(A50,$I$31:$AO$31,0),0)+IFERROR(MATCH(A50,$I$32:$AO$32,0),0)+IFERROR(MATCH(A50,$I$33:$AO$33,0),0)+IFERROR(MATCH(A50,$I$34:$AO$34,0),0)+IFERROR(MATCH(A50,$I$35:$AO$35,0),0)+IFERROR(MATCH(A50,$I$36:$AO$36,0),0)+IFERROR(MATCH(A50,$I$37:$AO$37,0),0)+IFERROR(MATCH(A50,$I$38:$AO$38,0),0)+IFERROR(MATCH(A50,$I$39:$AO$39,0),0)+IFERROR(MATCH(A50,$I$40:$AO$40,0),0)+IFERROR(MATCH(A50,$I$41:$AO$41,0),0)+IFERROR(MATCH(A50,$I$42:$AO$42,0),0)+IFERROR(MATCH(A50,#REF!,0),0)+IFERROR(MATCH(A50,#REF!,0),0)+IFERROR(MATCH(A50,$I$47:$AO$47,0),0)+IFERROR(MATCH(A50,$I$46:$AO$46,0),0)+IFERROR(MATCH(A50,$I$45:$AO$45,0),0)+IFERROR(MATCH(A50,$I$44:$AO$44,0),0)+IFERROR(MATCH(A50,$I$43:$AO$43,0),0)-5)/2</f>
        <v>4</v>
      </c>
      <c r="C50" s="1">
        <f t="shared" si="0"/>
        <v>16</v>
      </c>
      <c r="D50" s="1" t="str">
        <f t="shared" si="1"/>
        <v/>
      </c>
      <c r="E50" s="1">
        <f t="shared" si="2"/>
        <v>-2600</v>
      </c>
      <c r="F50" s="1">
        <f t="shared" si="3"/>
        <v>1500</v>
      </c>
    </row>
    <row r="51" spans="1:12" ht="15" customHeight="1" x14ac:dyDescent="0.25">
      <c r="A51" s="2" t="str">
        <v>decoupling</v>
      </c>
      <c r="B51" s="1">
        <f>(IFERROR(MATCH(A51,$I$3:$AO$3,0),0)+IFERROR(MATCH(A51,$I$4:$AO$4,0),0)+IFERROR(MATCH(A51,$I$5:$AO$5,0),0)+IFERROR(MATCH(A51,$I$6:$AO$6,0),0)+IFERROR(MATCH(A51,$I$7:$AO$7,0),0)+IFERROR(MATCH(A51,$I$8:$AO$8,0),0)+IFERROR(MATCH(A51,$I$9:$AO$9,0),0)+IFERROR(MATCH(A51,$I$10:$AO$10,0),0)+IFERROR(MATCH(A51,$I$11:$AO$11,0),0)+IFERROR(MATCH(A51,$I$12:$AO$12,0),0)+IFERROR(MATCH(A51,$I$13:$AO$13,0),0)+IFERROR(MATCH(A51,$I$14:$AO$14,0),0)+IFERROR(MATCH(A51,$I$15:$AO$15,0),0)+IFERROR(MATCH(A51,$I$16:$AO$16,0),0)+IFERROR(MATCH(A51,$I$17:$AO$17,0),0)+IFERROR(MATCH(A51,$I$18:$AO$18,0),0)+IFERROR(MATCH(A51,$I$19:$AO$19,0),0)+IFERROR(MATCH(A51,$I$20:$AO$20,0),0)+IFERROR(MATCH(A51,$I$21:$AO$21,0),0)+IFERROR(MATCH(A51,$I$22:$AO$22,0),0)+IFERROR(MATCH(A51,$I$23:$AO$23,0),0)+IFERROR(MATCH(A51,$I$24:$AO$24,0),0)+IFERROR(MATCH(A51,$I$25:$AO$25,0),0)+IFERROR(MATCH(A51,$I$26:$AO$26,0),0)+IFERROR(MATCH(A51,$I$27:$AO$27,0),0)+IFERROR(MATCH(A51,$I$28:$AO$28,0),0)+IFERROR(MATCH(A51,$I$29:$AO$29,0),0)+IFERROR(MATCH(A51,$I$30:$AO$30,0),0)+IFERROR(MATCH(A51,$I$31:$AO$31,0),0)+IFERROR(MATCH(A51,$I$32:$AO$32,0),0)+IFERROR(MATCH(A51,$I$33:$AO$33,0),0)+IFERROR(MATCH(A51,$I$34:$AO$34,0),0)+IFERROR(MATCH(A51,$I$35:$AO$35,0),0)+IFERROR(MATCH(A51,$I$36:$AO$36,0),0)+IFERROR(MATCH(A51,$I$37:$AO$37,0),0)+IFERROR(MATCH(A51,$I$38:$AO$38,0),0)+IFERROR(MATCH(A51,$I$39:$AO$39,0),0)+IFERROR(MATCH(A51,$I$40:$AO$40,0),0)+IFERROR(MATCH(A51,$I$41:$AO$41,0),0)+IFERROR(MATCH(A51,$I$42:$AO$42,0),0)+IFERROR(MATCH(A51,#REF!,0),0)+IFERROR(MATCH(A51,#REF!,0),0)+IFERROR(MATCH(A51,$I$47:$AO$47,0),0)+IFERROR(MATCH(A51,$I$46:$AO$46,0),0)+IFERROR(MATCH(A51,$I$45:$AO$45,0),0)+IFERROR(MATCH(A51,$I$44:$AO$44,0),0)+IFERROR(MATCH(A51,$I$43:$AO$43,0),0)-5)/2</f>
        <v>4</v>
      </c>
      <c r="C51" s="1">
        <f t="shared" si="0"/>
        <v>18</v>
      </c>
      <c r="D51" s="1" t="str">
        <f t="shared" si="1"/>
        <v/>
      </c>
      <c r="E51" s="1">
        <f t="shared" si="2"/>
        <v>-2600</v>
      </c>
      <c r="F51" s="1">
        <f t="shared" si="3"/>
        <v>1400</v>
      </c>
      <c r="K51" s="4"/>
      <c r="L51" s="4"/>
    </row>
    <row r="52" spans="1:12" ht="15" customHeight="1" x14ac:dyDescent="0.25">
      <c r="A52" s="2" t="str">
        <v>fairings</v>
      </c>
      <c r="B52" s="1">
        <f>(IFERROR(MATCH(A52,$I$3:$AO$3,0),0)+IFERROR(MATCH(A52,$I$4:$AO$4,0),0)+IFERROR(MATCH(A52,$I$5:$AO$5,0),0)+IFERROR(MATCH(A52,$I$6:$AO$6,0),0)+IFERROR(MATCH(A52,$I$7:$AO$7,0),0)+IFERROR(MATCH(A52,$I$8:$AO$8,0),0)+IFERROR(MATCH(A52,$I$9:$AO$9,0),0)+IFERROR(MATCH(A52,$I$10:$AO$10,0),0)+IFERROR(MATCH(A52,$I$11:$AO$11,0),0)+IFERROR(MATCH(A52,$I$12:$AO$12,0),0)+IFERROR(MATCH(A52,$I$13:$AO$13,0),0)+IFERROR(MATCH(A52,$I$14:$AO$14,0),0)+IFERROR(MATCH(A52,$I$15:$AO$15,0),0)+IFERROR(MATCH(A52,$I$16:$AO$16,0),0)+IFERROR(MATCH(A52,$I$17:$AO$17,0),0)+IFERROR(MATCH(A52,$I$18:$AO$18,0),0)+IFERROR(MATCH(A52,$I$19:$AO$19,0),0)+IFERROR(MATCH(A52,$I$20:$AO$20,0),0)+IFERROR(MATCH(A52,$I$21:$AO$21,0),0)+IFERROR(MATCH(A52,$I$22:$AO$22,0),0)+IFERROR(MATCH(A52,$I$23:$AO$23,0),0)+IFERROR(MATCH(A52,$I$24:$AO$24,0),0)+IFERROR(MATCH(A52,$I$25:$AO$25,0),0)+IFERROR(MATCH(A52,$I$26:$AO$26,0),0)+IFERROR(MATCH(A52,$I$27:$AO$27,0),0)+IFERROR(MATCH(A52,$I$28:$AO$28,0),0)+IFERROR(MATCH(A52,$I$29:$AO$29,0),0)+IFERROR(MATCH(A52,$I$30:$AO$30,0),0)+IFERROR(MATCH(A52,$I$31:$AO$31,0),0)+IFERROR(MATCH(A52,$I$32:$AO$32,0),0)+IFERROR(MATCH(A52,$I$33:$AO$33,0),0)+IFERROR(MATCH(A52,$I$34:$AO$34,0),0)+IFERROR(MATCH(A52,$I$35:$AO$35,0),0)+IFERROR(MATCH(A52,$I$36:$AO$36,0),0)+IFERROR(MATCH(A52,$I$37:$AO$37,0),0)+IFERROR(MATCH(A52,$I$38:$AO$38,0),0)+IFERROR(MATCH(A52,$I$39:$AO$39,0),0)+IFERROR(MATCH(A52,$I$40:$AO$40,0),0)+IFERROR(MATCH(A52,$I$41:$AO$41,0),0)+IFERROR(MATCH(A52,$I$42:$AO$42,0),0)+IFERROR(MATCH(A52,#REF!,0),0)+IFERROR(MATCH(A52,#REF!,0),0)+IFERROR(MATCH(A52,$I$47:$AO$47,0),0)+IFERROR(MATCH(A52,$I$46:$AO$46,0),0)+IFERROR(MATCH(A52,$I$45:$AO$45,0),0)+IFERROR(MATCH(A52,$I$44:$AO$44,0),0)+IFERROR(MATCH(A52,$I$43:$AO$43,0),0)-5)/2</f>
        <v>4</v>
      </c>
      <c r="C52" s="1">
        <f t="shared" si="0"/>
        <v>19</v>
      </c>
      <c r="D52" s="1" t="str">
        <f t="shared" si="1"/>
        <v/>
      </c>
      <c r="E52" s="1">
        <f t="shared" si="2"/>
        <v>-2600</v>
      </c>
      <c r="F52" s="1">
        <f t="shared" si="3"/>
        <v>1350</v>
      </c>
    </row>
    <row r="53" spans="1:12" ht="15" customHeight="1" x14ac:dyDescent="0.25">
      <c r="A53" s="2" t="str">
        <v>generalConstruction</v>
      </c>
      <c r="B53" s="1">
        <f>(IFERROR(MATCH(A53,$I$3:$AO$3,0),0)+IFERROR(MATCH(A53,$I$4:$AO$4,0),0)+IFERROR(MATCH(A53,$I$5:$AO$5,0),0)+IFERROR(MATCH(A53,$I$6:$AO$6,0),0)+IFERROR(MATCH(A53,$I$7:$AO$7,0),0)+IFERROR(MATCH(A53,$I$8:$AO$8,0),0)+IFERROR(MATCH(A53,$I$9:$AO$9,0),0)+IFERROR(MATCH(A53,$I$10:$AO$10,0),0)+IFERROR(MATCH(A53,$I$11:$AO$11,0),0)+IFERROR(MATCH(A53,$I$12:$AO$12,0),0)+IFERROR(MATCH(A53,$I$13:$AO$13,0),0)+IFERROR(MATCH(A53,$I$14:$AO$14,0),0)+IFERROR(MATCH(A53,$I$15:$AO$15,0),0)+IFERROR(MATCH(A53,$I$16:$AO$16,0),0)+IFERROR(MATCH(A53,$I$17:$AO$17,0),0)+IFERROR(MATCH(A53,$I$18:$AO$18,0),0)+IFERROR(MATCH(A53,$I$19:$AO$19,0),0)+IFERROR(MATCH(A53,$I$20:$AO$20,0),0)+IFERROR(MATCH(A53,$I$21:$AO$21,0),0)+IFERROR(MATCH(A53,$I$22:$AO$22,0),0)+IFERROR(MATCH(A53,$I$23:$AO$23,0),0)+IFERROR(MATCH(A53,$I$24:$AO$24,0),0)+IFERROR(MATCH(A53,$I$25:$AO$25,0),0)+IFERROR(MATCH(A53,$I$26:$AO$26,0),0)+IFERROR(MATCH(A53,$I$27:$AO$27,0),0)+IFERROR(MATCH(A53,$I$28:$AO$28,0),0)+IFERROR(MATCH(A53,$I$29:$AO$29,0),0)+IFERROR(MATCH(A53,$I$30:$AO$30,0),0)+IFERROR(MATCH(A53,$I$31:$AO$31,0),0)+IFERROR(MATCH(A53,$I$32:$AO$32,0),0)+IFERROR(MATCH(A53,$I$33:$AO$33,0),0)+IFERROR(MATCH(A53,$I$34:$AO$34,0),0)+IFERROR(MATCH(A53,$I$35:$AO$35,0),0)+IFERROR(MATCH(A53,$I$36:$AO$36,0),0)+IFERROR(MATCH(A53,$I$37:$AO$37,0),0)+IFERROR(MATCH(A53,$I$38:$AO$38,0),0)+IFERROR(MATCH(A53,$I$39:$AO$39,0),0)+IFERROR(MATCH(A53,$I$40:$AO$40,0),0)+IFERROR(MATCH(A53,$I$41:$AO$41,0),0)+IFERROR(MATCH(A53,$I$42:$AO$42,0),0)+IFERROR(MATCH(A53,#REF!,0),0)+IFERROR(MATCH(A53,#REF!,0),0)+IFERROR(MATCH(A53,$I$47:$AO$47,0),0)+IFERROR(MATCH(A53,$I$46:$AO$46,0),0)+IFERROR(MATCH(A53,$I$45:$AO$45,0),0)+IFERROR(MATCH(A53,$I$44:$AO$44,0),0)+IFERROR(MATCH(A53,$I$43:$AO$43,0),0)-5)/2</f>
        <v>4</v>
      </c>
      <c r="C53" s="1">
        <f t="shared" si="0"/>
        <v>20</v>
      </c>
      <c r="D53" s="1" t="str">
        <f t="shared" si="1"/>
        <v/>
      </c>
      <c r="E53" s="1">
        <f t="shared" si="2"/>
        <v>-2600</v>
      </c>
      <c r="F53" s="1">
        <f t="shared" si="3"/>
        <v>1300</v>
      </c>
    </row>
    <row r="54" spans="1:12" ht="15" customHeight="1" x14ac:dyDescent="0.25">
      <c r="A54" s="2" t="str">
        <v>airLaunch</v>
      </c>
      <c r="B54" s="1">
        <f>(IFERROR(MATCH(A54,$I$3:$AO$3,0),0)+IFERROR(MATCH(A54,$I$4:$AO$4,0),0)+IFERROR(MATCH(A54,$I$5:$AO$5,0),0)+IFERROR(MATCH(A54,$I$6:$AO$6,0),0)+IFERROR(MATCH(A54,$I$7:$AO$7,0),0)+IFERROR(MATCH(A54,$I$8:$AO$8,0),0)+IFERROR(MATCH(A54,$I$9:$AO$9,0),0)+IFERROR(MATCH(A54,$I$10:$AO$10,0),0)+IFERROR(MATCH(A54,$I$11:$AO$11,0),0)+IFERROR(MATCH(A54,$I$12:$AO$12,0),0)+IFERROR(MATCH(A54,$I$13:$AO$13,0),0)+IFERROR(MATCH(A54,$I$14:$AO$14,0),0)+IFERROR(MATCH(A54,$I$15:$AO$15,0),0)+IFERROR(MATCH(A54,$I$16:$AO$16,0),0)+IFERROR(MATCH(A54,$I$17:$AO$17,0),0)+IFERROR(MATCH(A54,$I$18:$AO$18,0),0)+IFERROR(MATCH(A54,$I$19:$AO$19,0),0)+IFERROR(MATCH(A54,$I$20:$AO$20,0),0)+IFERROR(MATCH(A54,$I$21:$AO$21,0),0)+IFERROR(MATCH(A54,$I$22:$AO$22,0),0)+IFERROR(MATCH(A54,$I$23:$AO$23,0),0)+IFERROR(MATCH(A54,$I$24:$AO$24,0),0)+IFERROR(MATCH(A54,$I$25:$AO$25,0),0)+IFERROR(MATCH(A54,$I$26:$AO$26,0),0)+IFERROR(MATCH(A54,$I$27:$AO$27,0),0)+IFERROR(MATCH(A54,$I$28:$AO$28,0),0)+IFERROR(MATCH(A54,$I$29:$AO$29,0),0)+IFERROR(MATCH(A54,$I$30:$AO$30,0),0)+IFERROR(MATCH(A54,$I$31:$AO$31,0),0)+IFERROR(MATCH(A54,$I$32:$AO$32,0),0)+IFERROR(MATCH(A54,$I$33:$AO$33,0),0)+IFERROR(MATCH(A54,$I$34:$AO$34,0),0)+IFERROR(MATCH(A54,$I$35:$AO$35,0),0)+IFERROR(MATCH(A54,$I$36:$AO$36,0),0)+IFERROR(MATCH(A54,$I$37:$AO$37,0),0)+IFERROR(MATCH(A54,$I$38:$AO$38,0),0)+IFERROR(MATCH(A54,$I$39:$AO$39,0),0)+IFERROR(MATCH(A54,$I$40:$AO$40,0),0)+IFERROR(MATCH(A54,$I$41:$AO$41,0),0)+IFERROR(MATCH(A54,$I$42:$AO$42,0),0)+IFERROR(MATCH(A54,#REF!,0),0)+IFERROR(MATCH(A54,#REF!,0),0)+IFERROR(MATCH(A54,$I$47:$AO$47,0),0)+IFERROR(MATCH(A54,$I$46:$AO$46,0),0)+IFERROR(MATCH(A54,$I$45:$AO$45,0),0)+IFERROR(MATCH(A54,$I$44:$AO$44,0),0)+IFERROR(MATCH(A54,$I$43:$AO$43,0),0)-5)/2</f>
        <v>4</v>
      </c>
      <c r="C54" s="1">
        <f t="shared" si="0"/>
        <v>23</v>
      </c>
      <c r="D54" s="1" t="str">
        <f t="shared" si="1"/>
        <v/>
      </c>
      <c r="E54" s="1">
        <f t="shared" si="2"/>
        <v>-2600</v>
      </c>
      <c r="F54" s="1">
        <f t="shared" si="3"/>
        <v>1150</v>
      </c>
    </row>
    <row r="55" spans="1:12" ht="15" customHeight="1" x14ac:dyDescent="0.25">
      <c r="A55" s="2" t="str">
        <v>aviation</v>
      </c>
      <c r="B55" s="1">
        <f>(IFERROR(MATCH(A55,$I$3:$AO$3,0),0)+IFERROR(MATCH(A55,$I$4:$AO$4,0),0)+IFERROR(MATCH(A55,$I$5:$AO$5,0),0)+IFERROR(MATCH(A55,$I$6:$AO$6,0),0)+IFERROR(MATCH(A55,$I$7:$AO$7,0),0)+IFERROR(MATCH(A55,$I$8:$AO$8,0),0)+IFERROR(MATCH(A55,$I$9:$AO$9,0),0)+IFERROR(MATCH(A55,$I$10:$AO$10,0),0)+IFERROR(MATCH(A55,$I$11:$AO$11,0),0)+IFERROR(MATCH(A55,$I$12:$AO$12,0),0)+IFERROR(MATCH(A55,$I$13:$AO$13,0),0)+IFERROR(MATCH(A55,$I$14:$AO$14,0),0)+IFERROR(MATCH(A55,$I$15:$AO$15,0),0)+IFERROR(MATCH(A55,$I$16:$AO$16,0),0)+IFERROR(MATCH(A55,$I$17:$AO$17,0),0)+IFERROR(MATCH(A55,$I$18:$AO$18,0),0)+IFERROR(MATCH(A55,$I$19:$AO$19,0),0)+IFERROR(MATCH(A55,$I$20:$AO$20,0),0)+IFERROR(MATCH(A55,$I$21:$AO$21,0),0)+IFERROR(MATCH(A55,$I$22:$AO$22,0),0)+IFERROR(MATCH(A55,$I$23:$AO$23,0),0)+IFERROR(MATCH(A55,$I$24:$AO$24,0),0)+IFERROR(MATCH(A55,$I$25:$AO$25,0),0)+IFERROR(MATCH(A55,$I$26:$AO$26,0),0)+IFERROR(MATCH(A55,$I$27:$AO$27,0),0)+IFERROR(MATCH(A55,$I$28:$AO$28,0),0)+IFERROR(MATCH(A55,$I$29:$AO$29,0),0)+IFERROR(MATCH(A55,$I$30:$AO$30,0),0)+IFERROR(MATCH(A55,$I$31:$AO$31,0),0)+IFERROR(MATCH(A55,$I$32:$AO$32,0),0)+IFERROR(MATCH(A55,$I$33:$AO$33,0),0)+IFERROR(MATCH(A55,$I$34:$AO$34,0),0)+IFERROR(MATCH(A55,$I$35:$AO$35,0),0)+IFERROR(MATCH(A55,$I$36:$AO$36,0),0)+IFERROR(MATCH(A55,$I$37:$AO$37,0),0)+IFERROR(MATCH(A55,$I$38:$AO$38,0),0)+IFERROR(MATCH(A55,$I$39:$AO$39,0),0)+IFERROR(MATCH(A55,$I$40:$AO$40,0),0)+IFERROR(MATCH(A55,$I$41:$AO$41,0),0)+IFERROR(MATCH(A55,$I$42:$AO$42,0),0)+IFERROR(MATCH(A55,#REF!,0),0)+IFERROR(MATCH(A55,#REF!,0),0)+IFERROR(MATCH(A55,$I$47:$AO$47,0),0)+IFERROR(MATCH(A55,$I$46:$AO$46,0),0)+IFERROR(MATCH(A55,$I$45:$AO$45,0),0)+IFERROR(MATCH(A55,$I$44:$AO$44,0),0)+IFERROR(MATCH(A55,$I$43:$AO$43,0),0)-5)/2</f>
        <v>4</v>
      </c>
      <c r="C55" s="1">
        <f t="shared" si="0"/>
        <v>24</v>
      </c>
      <c r="D55" s="1" t="str">
        <f t="shared" si="1"/>
        <v/>
      </c>
      <c r="E55" s="1">
        <f t="shared" si="2"/>
        <v>-2600</v>
      </c>
      <c r="F55" s="1">
        <f t="shared" si="3"/>
        <v>1100</v>
      </c>
    </row>
    <row r="56" spans="1:12" ht="15" customHeight="1" x14ac:dyDescent="0.25">
      <c r="A56" s="2" t="str">
        <v>basicLanding</v>
      </c>
      <c r="B56" s="1">
        <f>(IFERROR(MATCH(A56,$I$3:$AO$3,0),0)+IFERROR(MATCH(A56,$I$4:$AO$4,0),0)+IFERROR(MATCH(A56,$I$5:$AO$5,0),0)+IFERROR(MATCH(A56,$I$6:$AO$6,0),0)+IFERROR(MATCH(A56,$I$7:$AO$7,0),0)+IFERROR(MATCH(A56,$I$8:$AO$8,0),0)+IFERROR(MATCH(A56,$I$9:$AO$9,0),0)+IFERROR(MATCH(A56,$I$10:$AO$10,0),0)+IFERROR(MATCH(A56,$I$11:$AO$11,0),0)+IFERROR(MATCH(A56,$I$12:$AO$12,0),0)+IFERROR(MATCH(A56,$I$13:$AO$13,0),0)+IFERROR(MATCH(A56,$I$14:$AO$14,0),0)+IFERROR(MATCH(A56,$I$15:$AO$15,0),0)+IFERROR(MATCH(A56,$I$16:$AO$16,0),0)+IFERROR(MATCH(A56,$I$17:$AO$17,0),0)+IFERROR(MATCH(A56,$I$18:$AO$18,0),0)+IFERROR(MATCH(A56,$I$19:$AO$19,0),0)+IFERROR(MATCH(A56,$I$20:$AO$20,0),0)+IFERROR(MATCH(A56,$I$21:$AO$21,0),0)+IFERROR(MATCH(A56,$I$22:$AO$22,0),0)+IFERROR(MATCH(A56,$I$23:$AO$23,0),0)+IFERROR(MATCH(A56,$I$24:$AO$24,0),0)+IFERROR(MATCH(A56,$I$25:$AO$25,0),0)+IFERROR(MATCH(A56,$I$26:$AO$26,0),0)+IFERROR(MATCH(A56,$I$27:$AO$27,0),0)+IFERROR(MATCH(A56,$I$28:$AO$28,0),0)+IFERROR(MATCH(A56,$I$29:$AO$29,0),0)+IFERROR(MATCH(A56,$I$30:$AO$30,0),0)+IFERROR(MATCH(A56,$I$31:$AO$31,0),0)+IFERROR(MATCH(A56,$I$32:$AO$32,0),0)+IFERROR(MATCH(A56,$I$33:$AO$33,0),0)+IFERROR(MATCH(A56,$I$34:$AO$34,0),0)+IFERROR(MATCH(A56,$I$35:$AO$35,0),0)+IFERROR(MATCH(A56,$I$36:$AO$36,0),0)+IFERROR(MATCH(A56,$I$37:$AO$37,0),0)+IFERROR(MATCH(A56,$I$38:$AO$38,0),0)+IFERROR(MATCH(A56,$I$39:$AO$39,0),0)+IFERROR(MATCH(A56,$I$40:$AO$40,0),0)+IFERROR(MATCH(A56,$I$41:$AO$41,0),0)+IFERROR(MATCH(A56,$I$42:$AO$42,0),0)+IFERROR(MATCH(A56,#REF!,0),0)+IFERROR(MATCH(A56,#REF!,0),0)+IFERROR(MATCH(A56,$I$47:$AO$47,0),0)+IFERROR(MATCH(A56,$I$46:$AO$46,0),0)+IFERROR(MATCH(A56,$I$45:$AO$45,0),0)+IFERROR(MATCH(A56,$I$44:$AO$44,0),0)+IFERROR(MATCH(A56,$I$43:$AO$43,0),0)-5)/2</f>
        <v>4</v>
      </c>
      <c r="C56" s="1">
        <f t="shared" si="0"/>
        <v>26</v>
      </c>
      <c r="D56" s="1" t="str">
        <f t="shared" si="1"/>
        <v/>
      </c>
      <c r="E56" s="1">
        <f t="shared" si="2"/>
        <v>-2600</v>
      </c>
      <c r="F56" s="1">
        <f t="shared" si="3"/>
        <v>1000</v>
      </c>
    </row>
    <row r="57" spans="1:12" ht="15" customHeight="1" x14ac:dyDescent="0.25">
      <c r="A57" s="2" t="str">
        <v>enhancedSurvivability</v>
      </c>
      <c r="B57" s="1">
        <f>(IFERROR(MATCH(A57,$I$3:$AO$3,0),0)+IFERROR(MATCH(A57,$I$4:$AO$4,0),0)+IFERROR(MATCH(A57,$I$5:$AO$5,0),0)+IFERROR(MATCH(A57,$I$6:$AO$6,0),0)+IFERROR(MATCH(A57,$I$7:$AO$7,0),0)+IFERROR(MATCH(A57,$I$8:$AO$8,0),0)+IFERROR(MATCH(A57,$I$9:$AO$9,0),0)+IFERROR(MATCH(A57,$I$10:$AO$10,0),0)+IFERROR(MATCH(A57,$I$11:$AO$11,0),0)+IFERROR(MATCH(A57,$I$12:$AO$12,0),0)+IFERROR(MATCH(A57,$I$13:$AO$13,0),0)+IFERROR(MATCH(A57,$I$14:$AO$14,0),0)+IFERROR(MATCH(A57,$I$15:$AO$15,0),0)+IFERROR(MATCH(A57,$I$16:$AO$16,0),0)+IFERROR(MATCH(A57,$I$17:$AO$17,0),0)+IFERROR(MATCH(A57,$I$18:$AO$18,0),0)+IFERROR(MATCH(A57,$I$19:$AO$19,0),0)+IFERROR(MATCH(A57,$I$20:$AO$20,0),0)+IFERROR(MATCH(A57,$I$21:$AO$21,0),0)+IFERROR(MATCH(A57,$I$22:$AO$22,0),0)+IFERROR(MATCH(A57,$I$23:$AO$23,0),0)+IFERROR(MATCH(A57,$I$24:$AO$24,0),0)+IFERROR(MATCH(A57,$I$25:$AO$25,0),0)+IFERROR(MATCH(A57,$I$26:$AO$26,0),0)+IFERROR(MATCH(A57,$I$27:$AO$27,0),0)+IFERROR(MATCH(A57,$I$28:$AO$28,0),0)+IFERROR(MATCH(A57,$I$29:$AO$29,0),0)+IFERROR(MATCH(A57,$I$30:$AO$30,0),0)+IFERROR(MATCH(A57,$I$31:$AO$31,0),0)+IFERROR(MATCH(A57,$I$32:$AO$32,0),0)+IFERROR(MATCH(A57,$I$33:$AO$33,0),0)+IFERROR(MATCH(A57,$I$34:$AO$34,0),0)+IFERROR(MATCH(A57,$I$35:$AO$35,0),0)+IFERROR(MATCH(A57,$I$36:$AO$36,0),0)+IFERROR(MATCH(A57,$I$37:$AO$37,0),0)+IFERROR(MATCH(A57,$I$38:$AO$38,0),0)+IFERROR(MATCH(A57,$I$39:$AO$39,0),0)+IFERROR(MATCH(A57,$I$40:$AO$40,0),0)+IFERROR(MATCH(A57,$I$41:$AO$41,0),0)+IFERROR(MATCH(A57,$I$42:$AO$42,0),0)+IFERROR(MATCH(A57,#REF!,0),0)+IFERROR(MATCH(A57,#REF!,0),0)+IFERROR(MATCH(A57,$I$47:$AO$47,0),0)+IFERROR(MATCH(A57,$I$46:$AO$46,0),0)+IFERROR(MATCH(A57,$I$45:$AO$45,0),0)+IFERROR(MATCH(A57,$I$44:$AO$44,0),0)+IFERROR(MATCH(A57,$I$43:$AO$43,0),0)-5)/2</f>
        <v>4</v>
      </c>
      <c r="C57" s="1">
        <f t="shared" si="0"/>
        <v>29</v>
      </c>
      <c r="D57" s="1" t="str">
        <f t="shared" si="1"/>
        <v/>
      </c>
      <c r="E57" s="1">
        <f t="shared" si="2"/>
        <v>-2600</v>
      </c>
      <c r="F57" s="1">
        <f t="shared" si="3"/>
        <v>850</v>
      </c>
    </row>
    <row r="58" spans="1:12" ht="15" customHeight="1" x14ac:dyDescent="0.25">
      <c r="A58" s="2" t="str">
        <v>basicCommandModules</v>
      </c>
      <c r="B58" s="1">
        <f>(IFERROR(MATCH(A58,$I$3:$AO$3,0),0)+IFERROR(MATCH(A58,$I$4:$AO$4,0),0)+IFERROR(MATCH(A58,$I$5:$AO$5,0),0)+IFERROR(MATCH(A58,$I$6:$AO$6,0),0)+IFERROR(MATCH(A58,$I$7:$AO$7,0),0)+IFERROR(MATCH(A58,$I$8:$AO$8,0),0)+IFERROR(MATCH(A58,$I$9:$AO$9,0),0)+IFERROR(MATCH(A58,$I$10:$AO$10,0),0)+IFERROR(MATCH(A58,$I$11:$AO$11,0),0)+IFERROR(MATCH(A58,$I$12:$AO$12,0),0)+IFERROR(MATCH(A58,$I$13:$AO$13,0),0)+IFERROR(MATCH(A58,$I$14:$AO$14,0),0)+IFERROR(MATCH(A58,$I$15:$AO$15,0),0)+IFERROR(MATCH(A58,$I$16:$AO$16,0),0)+IFERROR(MATCH(A58,$I$17:$AO$17,0),0)+IFERROR(MATCH(A58,$I$18:$AO$18,0),0)+IFERROR(MATCH(A58,$I$19:$AO$19,0),0)+IFERROR(MATCH(A58,$I$20:$AO$20,0),0)+IFERROR(MATCH(A58,$I$21:$AO$21,0),0)+IFERROR(MATCH(A58,$I$22:$AO$22,0),0)+IFERROR(MATCH(A58,$I$23:$AO$23,0),0)+IFERROR(MATCH(A58,$I$24:$AO$24,0),0)+IFERROR(MATCH(A58,$I$25:$AO$25,0),0)+IFERROR(MATCH(A58,$I$26:$AO$26,0),0)+IFERROR(MATCH(A58,$I$27:$AO$27,0),0)+IFERROR(MATCH(A58,$I$28:$AO$28,0),0)+IFERROR(MATCH(A58,$I$29:$AO$29,0),0)+IFERROR(MATCH(A58,$I$30:$AO$30,0),0)+IFERROR(MATCH(A58,$I$31:$AO$31,0),0)+IFERROR(MATCH(A58,$I$32:$AO$32,0),0)+IFERROR(MATCH(A58,$I$33:$AO$33,0),0)+IFERROR(MATCH(A58,$I$34:$AO$34,0),0)+IFERROR(MATCH(A58,$I$35:$AO$35,0),0)+IFERROR(MATCH(A58,$I$36:$AO$36,0),0)+IFERROR(MATCH(A58,$I$37:$AO$37,0),0)+IFERROR(MATCH(A58,$I$38:$AO$38,0),0)+IFERROR(MATCH(A58,$I$39:$AO$39,0),0)+IFERROR(MATCH(A58,$I$40:$AO$40,0),0)+IFERROR(MATCH(A58,$I$41:$AO$41,0),0)+IFERROR(MATCH(A58,$I$42:$AO$42,0),0)+IFERROR(MATCH(A58,#REF!,0),0)+IFERROR(MATCH(A58,#REF!,0),0)+IFERROR(MATCH(A58,$I$47:$AO$47,0),0)+IFERROR(MATCH(A58,$I$46:$AO$46,0),0)+IFERROR(MATCH(A58,$I$45:$AO$45,0),0)+IFERROR(MATCH(A58,$I$44:$AO$44,0),0)+IFERROR(MATCH(A58,$I$43:$AO$43,0),0)-5)/2</f>
        <v>4</v>
      </c>
      <c r="C58" s="1">
        <f t="shared" si="0"/>
        <v>30</v>
      </c>
      <c r="D58" s="1" t="str">
        <f t="shared" si="1"/>
        <v/>
      </c>
      <c r="E58" s="1">
        <f t="shared" si="2"/>
        <v>-2600</v>
      </c>
      <c r="F58" s="1">
        <f t="shared" si="3"/>
        <v>800</v>
      </c>
    </row>
    <row r="59" spans="1:12" ht="15" customHeight="1" x14ac:dyDescent="0.25">
      <c r="A59" s="2" t="str">
        <v>basicScience</v>
      </c>
      <c r="B59" s="1">
        <f>(IFERROR(MATCH(A59,$I$3:$AO$3,0),0)+IFERROR(MATCH(A59,$I$4:$AO$4,0),0)+IFERROR(MATCH(A59,$I$5:$AO$5,0),0)+IFERROR(MATCH(A59,$I$6:$AO$6,0),0)+IFERROR(MATCH(A59,$I$7:$AO$7,0),0)+IFERROR(MATCH(A59,$I$8:$AO$8,0),0)+IFERROR(MATCH(A59,$I$9:$AO$9,0),0)+IFERROR(MATCH(A59,$I$10:$AO$10,0),0)+IFERROR(MATCH(A59,$I$11:$AO$11,0),0)+IFERROR(MATCH(A59,$I$12:$AO$12,0),0)+IFERROR(MATCH(A59,$I$13:$AO$13,0),0)+IFERROR(MATCH(A59,$I$14:$AO$14,0),0)+IFERROR(MATCH(A59,$I$15:$AO$15,0),0)+IFERROR(MATCH(A59,$I$16:$AO$16,0),0)+IFERROR(MATCH(A59,$I$17:$AO$17,0),0)+IFERROR(MATCH(A59,$I$18:$AO$18,0),0)+IFERROR(MATCH(A59,$I$19:$AO$19,0),0)+IFERROR(MATCH(A59,$I$20:$AO$20,0),0)+IFERROR(MATCH(A59,$I$21:$AO$21,0),0)+IFERROR(MATCH(A59,$I$22:$AO$22,0),0)+IFERROR(MATCH(A59,$I$23:$AO$23,0),0)+IFERROR(MATCH(A59,$I$24:$AO$24,0),0)+IFERROR(MATCH(A59,$I$25:$AO$25,0),0)+IFERROR(MATCH(A59,$I$26:$AO$26,0),0)+IFERROR(MATCH(A59,$I$27:$AO$27,0),0)+IFERROR(MATCH(A59,$I$28:$AO$28,0),0)+IFERROR(MATCH(A59,$I$29:$AO$29,0),0)+IFERROR(MATCH(A59,$I$30:$AO$30,0),0)+IFERROR(MATCH(A59,$I$31:$AO$31,0),0)+IFERROR(MATCH(A59,$I$32:$AO$32,0),0)+IFERROR(MATCH(A59,$I$33:$AO$33,0),0)+IFERROR(MATCH(A59,$I$34:$AO$34,0),0)+IFERROR(MATCH(A59,$I$35:$AO$35,0),0)+IFERROR(MATCH(A59,$I$36:$AO$36,0),0)+IFERROR(MATCH(A59,$I$37:$AO$37,0),0)+IFERROR(MATCH(A59,$I$38:$AO$38,0),0)+IFERROR(MATCH(A59,$I$39:$AO$39,0),0)+IFERROR(MATCH(A59,$I$40:$AO$40,0),0)+IFERROR(MATCH(A59,$I$41:$AO$41,0),0)+IFERROR(MATCH(A59,$I$42:$AO$42,0),0)+IFERROR(MATCH(A59,#REF!,0),0)+IFERROR(MATCH(A59,#REF!,0),0)+IFERROR(MATCH(A59,$I$47:$AO$47,0),0)+IFERROR(MATCH(A59,$I$46:$AO$46,0),0)+IFERROR(MATCH(A59,$I$45:$AO$45,0),0)+IFERROR(MATCH(A59,$I$44:$AO$44,0),0)+IFERROR(MATCH(A59,$I$43:$AO$43,0),0)-5)/2</f>
        <v>4</v>
      </c>
      <c r="C59" s="1">
        <f t="shared" si="0"/>
        <v>34</v>
      </c>
      <c r="D59" s="1" t="str">
        <f t="shared" si="1"/>
        <v/>
      </c>
      <c r="E59" s="1">
        <f t="shared" si="2"/>
        <v>-2600</v>
      </c>
      <c r="F59" s="1">
        <f t="shared" si="3"/>
        <v>600</v>
      </c>
    </row>
    <row r="60" spans="1:12" ht="15" customHeight="1" x14ac:dyDescent="0.25">
      <c r="A60" s="2" t="str">
        <v>groundScience</v>
      </c>
      <c r="B60" s="1">
        <f>(IFERROR(MATCH(A60,$I$3:$AO$3,0),0)+IFERROR(MATCH(A60,$I$4:$AO$4,0),0)+IFERROR(MATCH(A60,$I$5:$AO$5,0),0)+IFERROR(MATCH(A60,$I$6:$AO$6,0),0)+IFERROR(MATCH(A60,$I$7:$AO$7,0),0)+IFERROR(MATCH(A60,$I$8:$AO$8,0),0)+IFERROR(MATCH(A60,$I$9:$AO$9,0),0)+IFERROR(MATCH(A60,$I$10:$AO$10,0),0)+IFERROR(MATCH(A60,$I$11:$AO$11,0),0)+IFERROR(MATCH(A60,$I$12:$AO$12,0),0)+IFERROR(MATCH(A60,$I$13:$AO$13,0),0)+IFERROR(MATCH(A60,$I$14:$AO$14,0),0)+IFERROR(MATCH(A60,$I$15:$AO$15,0),0)+IFERROR(MATCH(A60,$I$16:$AO$16,0),0)+IFERROR(MATCH(A60,$I$17:$AO$17,0),0)+IFERROR(MATCH(A60,$I$18:$AO$18,0),0)+IFERROR(MATCH(A60,$I$19:$AO$19,0),0)+IFERROR(MATCH(A60,$I$20:$AO$20,0),0)+IFERROR(MATCH(A60,$I$21:$AO$21,0),0)+IFERROR(MATCH(A60,$I$22:$AO$22,0),0)+IFERROR(MATCH(A60,$I$23:$AO$23,0),0)+IFERROR(MATCH(A60,$I$24:$AO$24,0),0)+IFERROR(MATCH(A60,$I$25:$AO$25,0),0)+IFERROR(MATCH(A60,$I$26:$AO$26,0),0)+IFERROR(MATCH(A60,$I$27:$AO$27,0),0)+IFERROR(MATCH(A60,$I$28:$AO$28,0),0)+IFERROR(MATCH(A60,$I$29:$AO$29,0),0)+IFERROR(MATCH(A60,$I$30:$AO$30,0),0)+IFERROR(MATCH(A60,$I$31:$AO$31,0),0)+IFERROR(MATCH(A60,$I$32:$AO$32,0),0)+IFERROR(MATCH(A60,$I$33:$AO$33,0),0)+IFERROR(MATCH(A60,$I$34:$AO$34,0),0)+IFERROR(MATCH(A60,$I$35:$AO$35,0),0)+IFERROR(MATCH(A60,$I$36:$AO$36,0),0)+IFERROR(MATCH(A60,$I$37:$AO$37,0),0)+IFERROR(MATCH(A60,$I$38:$AO$38,0),0)+IFERROR(MATCH(A60,$I$39:$AO$39,0),0)+IFERROR(MATCH(A60,$I$40:$AO$40,0),0)+IFERROR(MATCH(A60,$I$41:$AO$41,0),0)+IFERROR(MATCH(A60,$I$42:$AO$42,0),0)+IFERROR(MATCH(A60,#REF!,0),0)+IFERROR(MATCH(A60,#REF!,0),0)+IFERROR(MATCH(A60,$I$47:$AO$47,0),0)+IFERROR(MATCH(A60,$I$46:$AO$46,0),0)+IFERROR(MATCH(A60,$I$45:$AO$45,0),0)+IFERROR(MATCH(A60,$I$44:$AO$44,0),0)+IFERROR(MATCH(A60,$I$43:$AO$43,0),0)-5)/2</f>
        <v>4</v>
      </c>
      <c r="C60" s="1">
        <f t="shared" si="0"/>
        <v>35</v>
      </c>
      <c r="D60" s="1" t="str">
        <f t="shared" si="1"/>
        <v/>
      </c>
      <c r="E60" s="1">
        <f t="shared" si="2"/>
        <v>-2600</v>
      </c>
      <c r="F60" s="1">
        <f t="shared" si="3"/>
        <v>550</v>
      </c>
    </row>
    <row r="61" spans="1:12" ht="15" customHeight="1" x14ac:dyDescent="0.25">
      <c r="A61" s="2" t="str">
        <v>antennaArrays</v>
      </c>
      <c r="B61" s="1">
        <f>(IFERROR(MATCH(A61,$I$3:$AO$3,0),0)+IFERROR(MATCH(A61,$I$4:$AO$4,0),0)+IFERROR(MATCH(A61,$I$5:$AO$5,0),0)+IFERROR(MATCH(A61,$I$6:$AO$6,0),0)+IFERROR(MATCH(A61,$I$7:$AO$7,0),0)+IFERROR(MATCH(A61,$I$8:$AO$8,0),0)+IFERROR(MATCH(A61,$I$9:$AO$9,0),0)+IFERROR(MATCH(A61,$I$10:$AO$10,0),0)+IFERROR(MATCH(A61,$I$11:$AO$11,0),0)+IFERROR(MATCH(A61,$I$12:$AO$12,0),0)+IFERROR(MATCH(A61,$I$13:$AO$13,0),0)+IFERROR(MATCH(A61,$I$14:$AO$14,0),0)+IFERROR(MATCH(A61,$I$15:$AO$15,0),0)+IFERROR(MATCH(A61,$I$16:$AO$16,0),0)+IFERROR(MATCH(A61,$I$17:$AO$17,0),0)+IFERROR(MATCH(A61,$I$18:$AO$18,0),0)+IFERROR(MATCH(A61,$I$19:$AO$19,0),0)+IFERROR(MATCH(A61,$I$20:$AO$20,0),0)+IFERROR(MATCH(A61,$I$21:$AO$21,0),0)+IFERROR(MATCH(A61,$I$22:$AO$22,0),0)+IFERROR(MATCH(A61,$I$23:$AO$23,0),0)+IFERROR(MATCH(A61,$I$24:$AO$24,0),0)+IFERROR(MATCH(A61,$I$25:$AO$25,0),0)+IFERROR(MATCH(A61,$I$26:$AO$26,0),0)+IFERROR(MATCH(A61,$I$27:$AO$27,0),0)+IFERROR(MATCH(A61,$I$28:$AO$28,0),0)+IFERROR(MATCH(A61,$I$29:$AO$29,0),0)+IFERROR(MATCH(A61,$I$30:$AO$30,0),0)+IFERROR(MATCH(A61,$I$31:$AO$31,0),0)+IFERROR(MATCH(A61,$I$32:$AO$32,0),0)+IFERROR(MATCH(A61,$I$33:$AO$33,0),0)+IFERROR(MATCH(A61,$I$34:$AO$34,0),0)+IFERROR(MATCH(A61,$I$35:$AO$35,0),0)+IFERROR(MATCH(A61,$I$36:$AO$36,0),0)+IFERROR(MATCH(A61,$I$37:$AO$37,0),0)+IFERROR(MATCH(A61,$I$38:$AO$38,0),0)+IFERROR(MATCH(A61,$I$39:$AO$39,0),0)+IFERROR(MATCH(A61,$I$40:$AO$40,0),0)+IFERROR(MATCH(A61,$I$41:$AO$41,0),0)+IFERROR(MATCH(A61,$I$42:$AO$42,0),0)+IFERROR(MATCH(A61,#REF!,0),0)+IFERROR(MATCH(A61,#REF!,0),0)+IFERROR(MATCH(A61,$I$47:$AO$47,0),0)+IFERROR(MATCH(A61,$I$46:$AO$46,0),0)+IFERROR(MATCH(A61,$I$45:$AO$45,0),0)+IFERROR(MATCH(A61,$I$44:$AO$44,0),0)+IFERROR(MATCH(A61,$I$43:$AO$43,0),0)-5)/2</f>
        <v>4</v>
      </c>
      <c r="C61" s="1">
        <f t="shared" si="0"/>
        <v>37</v>
      </c>
      <c r="D61" s="1" t="str">
        <f t="shared" si="1"/>
        <v/>
      </c>
      <c r="E61" s="1">
        <f t="shared" si="2"/>
        <v>-2600</v>
      </c>
      <c r="F61" s="1">
        <f t="shared" si="3"/>
        <v>450</v>
      </c>
    </row>
    <row r="62" spans="1:12" ht="15" customHeight="1" x14ac:dyDescent="0.25">
      <c r="A62" s="2" t="str">
        <v>basicProbes</v>
      </c>
      <c r="B62" s="1">
        <f>(IFERROR(MATCH(A62,$I$3:$AO$3,0),0)+IFERROR(MATCH(A62,$I$4:$AO$4,0),0)+IFERROR(MATCH(A62,$I$5:$AO$5,0),0)+IFERROR(MATCH(A62,$I$6:$AO$6,0),0)+IFERROR(MATCH(A62,$I$7:$AO$7,0),0)+IFERROR(MATCH(A62,$I$8:$AO$8,0),0)+IFERROR(MATCH(A62,$I$9:$AO$9,0),0)+IFERROR(MATCH(A62,$I$10:$AO$10,0),0)+IFERROR(MATCH(A62,$I$11:$AO$11,0),0)+IFERROR(MATCH(A62,$I$12:$AO$12,0),0)+IFERROR(MATCH(A62,$I$13:$AO$13,0),0)+IFERROR(MATCH(A62,$I$14:$AO$14,0),0)+IFERROR(MATCH(A62,$I$15:$AO$15,0),0)+IFERROR(MATCH(A62,$I$16:$AO$16,0),0)+IFERROR(MATCH(A62,$I$17:$AO$17,0),0)+IFERROR(MATCH(A62,$I$18:$AO$18,0),0)+IFERROR(MATCH(A62,$I$19:$AO$19,0),0)+IFERROR(MATCH(A62,$I$20:$AO$20,0),0)+IFERROR(MATCH(A62,$I$21:$AO$21,0),0)+IFERROR(MATCH(A62,$I$22:$AO$22,0),0)+IFERROR(MATCH(A62,$I$23:$AO$23,0),0)+IFERROR(MATCH(A62,$I$24:$AO$24,0),0)+IFERROR(MATCH(A62,$I$25:$AO$25,0),0)+IFERROR(MATCH(A62,$I$26:$AO$26,0),0)+IFERROR(MATCH(A62,$I$27:$AO$27,0),0)+IFERROR(MATCH(A62,$I$28:$AO$28,0),0)+IFERROR(MATCH(A62,$I$29:$AO$29,0),0)+IFERROR(MATCH(A62,$I$30:$AO$30,0),0)+IFERROR(MATCH(A62,$I$31:$AO$31,0),0)+IFERROR(MATCH(A62,$I$32:$AO$32,0),0)+IFERROR(MATCH(A62,$I$33:$AO$33,0),0)+IFERROR(MATCH(A62,$I$34:$AO$34,0),0)+IFERROR(MATCH(A62,$I$35:$AO$35,0),0)+IFERROR(MATCH(A62,$I$36:$AO$36,0),0)+IFERROR(MATCH(A62,$I$37:$AO$37,0),0)+IFERROR(MATCH(A62,$I$38:$AO$38,0),0)+IFERROR(MATCH(A62,$I$39:$AO$39,0),0)+IFERROR(MATCH(A62,$I$40:$AO$40,0),0)+IFERROR(MATCH(A62,$I$41:$AO$41,0),0)+IFERROR(MATCH(A62,$I$42:$AO$42,0),0)+IFERROR(MATCH(A62,#REF!,0),0)+IFERROR(MATCH(A62,#REF!,0),0)+IFERROR(MATCH(A62,$I$47:$AO$47,0),0)+IFERROR(MATCH(A62,$I$46:$AO$46,0),0)+IFERROR(MATCH(A62,$I$45:$AO$45,0),0)+IFERROR(MATCH(A62,$I$44:$AO$44,0),0)+IFERROR(MATCH(A62,$I$43:$AO$43,0),0)-5)/2</f>
        <v>4</v>
      </c>
      <c r="C62" s="1">
        <f t="shared" si="0"/>
        <v>38</v>
      </c>
      <c r="D62" s="1" t="str">
        <f t="shared" si="1"/>
        <v/>
      </c>
      <c r="E62" s="1">
        <f t="shared" si="2"/>
        <v>-2600</v>
      </c>
      <c r="F62" s="1">
        <f t="shared" si="3"/>
        <v>400</v>
      </c>
    </row>
    <row r="63" spans="1:12" ht="15" customHeight="1" x14ac:dyDescent="0.25">
      <c r="A63" s="2" t="str">
        <v>avionics</v>
      </c>
      <c r="B63" s="1">
        <f>(IFERROR(MATCH(A63,$I$3:$AO$3,0),0)+IFERROR(MATCH(A63,$I$4:$AO$4,0),0)+IFERROR(MATCH(A63,$I$5:$AO$5,0),0)+IFERROR(MATCH(A63,$I$6:$AO$6,0),0)+IFERROR(MATCH(A63,$I$7:$AO$7,0),0)+IFERROR(MATCH(A63,$I$8:$AO$8,0),0)+IFERROR(MATCH(A63,$I$9:$AO$9,0),0)+IFERROR(MATCH(A63,$I$10:$AO$10,0),0)+IFERROR(MATCH(A63,$I$11:$AO$11,0),0)+IFERROR(MATCH(A63,$I$12:$AO$12,0),0)+IFERROR(MATCH(A63,$I$13:$AO$13,0),0)+IFERROR(MATCH(A63,$I$14:$AO$14,0),0)+IFERROR(MATCH(A63,$I$15:$AO$15,0),0)+IFERROR(MATCH(A63,$I$16:$AO$16,0),0)+IFERROR(MATCH(A63,$I$17:$AO$17,0),0)+IFERROR(MATCH(A63,$I$18:$AO$18,0),0)+IFERROR(MATCH(A63,$I$19:$AO$19,0),0)+IFERROR(MATCH(A63,$I$20:$AO$20,0),0)+IFERROR(MATCH(A63,$I$21:$AO$21,0),0)+IFERROR(MATCH(A63,$I$22:$AO$22,0),0)+IFERROR(MATCH(A63,$I$23:$AO$23,0),0)+IFERROR(MATCH(A63,$I$24:$AO$24,0),0)+IFERROR(MATCH(A63,$I$25:$AO$25,0),0)+IFERROR(MATCH(A63,$I$26:$AO$26,0),0)+IFERROR(MATCH(A63,$I$27:$AO$27,0),0)+IFERROR(MATCH(A63,$I$28:$AO$28,0),0)+IFERROR(MATCH(A63,$I$29:$AO$29,0),0)+IFERROR(MATCH(A63,$I$30:$AO$30,0),0)+IFERROR(MATCH(A63,$I$31:$AO$31,0),0)+IFERROR(MATCH(A63,$I$32:$AO$32,0),0)+IFERROR(MATCH(A63,$I$33:$AO$33,0),0)+IFERROR(MATCH(A63,$I$34:$AO$34,0),0)+IFERROR(MATCH(A63,$I$35:$AO$35,0),0)+IFERROR(MATCH(A63,$I$36:$AO$36,0),0)+IFERROR(MATCH(A63,$I$37:$AO$37,0),0)+IFERROR(MATCH(A63,$I$38:$AO$38,0),0)+IFERROR(MATCH(A63,$I$39:$AO$39,0),0)+IFERROR(MATCH(A63,$I$40:$AO$40,0),0)+IFERROR(MATCH(A63,$I$41:$AO$41,0),0)+IFERROR(MATCH(A63,$I$42:$AO$42,0),0)+IFERROR(MATCH(A63,#REF!,0),0)+IFERROR(MATCH(A63,#REF!,0),0)+IFERROR(MATCH(A63,$I$47:$AO$47,0),0)+IFERROR(MATCH(A63,$I$46:$AO$46,0),0)+IFERROR(MATCH(A63,$I$45:$AO$45,0),0)+IFERROR(MATCH(A63,$I$44:$AO$44,0),0)+IFERROR(MATCH(A63,$I$43:$AO$43,0),0)-5)/2</f>
        <v>4</v>
      </c>
      <c r="C63" s="1">
        <f t="shared" si="0"/>
        <v>39</v>
      </c>
      <c r="D63" s="1" t="str">
        <f t="shared" si="1"/>
        <v/>
      </c>
      <c r="E63" s="1">
        <f t="shared" si="2"/>
        <v>-2600</v>
      </c>
      <c r="F63" s="1">
        <f t="shared" si="3"/>
        <v>350</v>
      </c>
    </row>
    <row r="64" spans="1:12" ht="15" customHeight="1" x14ac:dyDescent="0.25">
      <c r="A64" s="2" t="str">
        <v>batteryTech</v>
      </c>
      <c r="B64" s="1">
        <f>(IFERROR(MATCH(A64,$I$3:$AO$3,0),0)+IFERROR(MATCH(A64,$I$4:$AO$4,0),0)+IFERROR(MATCH(A64,$I$5:$AO$5,0),0)+IFERROR(MATCH(A64,$I$6:$AO$6,0),0)+IFERROR(MATCH(A64,$I$7:$AO$7,0),0)+IFERROR(MATCH(A64,$I$8:$AO$8,0),0)+IFERROR(MATCH(A64,$I$9:$AO$9,0),0)+IFERROR(MATCH(A64,$I$10:$AO$10,0),0)+IFERROR(MATCH(A64,$I$11:$AO$11,0),0)+IFERROR(MATCH(A64,$I$12:$AO$12,0),0)+IFERROR(MATCH(A64,$I$13:$AO$13,0),0)+IFERROR(MATCH(A64,$I$14:$AO$14,0),0)+IFERROR(MATCH(A64,$I$15:$AO$15,0),0)+IFERROR(MATCH(A64,$I$16:$AO$16,0),0)+IFERROR(MATCH(A64,$I$17:$AO$17,0),0)+IFERROR(MATCH(A64,$I$18:$AO$18,0),0)+IFERROR(MATCH(A64,$I$19:$AO$19,0),0)+IFERROR(MATCH(A64,$I$20:$AO$20,0),0)+IFERROR(MATCH(A64,$I$21:$AO$21,0),0)+IFERROR(MATCH(A64,$I$22:$AO$22,0),0)+IFERROR(MATCH(A64,$I$23:$AO$23,0),0)+IFERROR(MATCH(A64,$I$24:$AO$24,0),0)+IFERROR(MATCH(A64,$I$25:$AO$25,0),0)+IFERROR(MATCH(A64,$I$26:$AO$26,0),0)+IFERROR(MATCH(A64,$I$27:$AO$27,0),0)+IFERROR(MATCH(A64,$I$28:$AO$28,0),0)+IFERROR(MATCH(A64,$I$29:$AO$29,0),0)+IFERROR(MATCH(A64,$I$30:$AO$30,0),0)+IFERROR(MATCH(A64,$I$31:$AO$31,0),0)+IFERROR(MATCH(A64,$I$32:$AO$32,0),0)+IFERROR(MATCH(A64,$I$33:$AO$33,0),0)+IFERROR(MATCH(A64,$I$34:$AO$34,0),0)+IFERROR(MATCH(A64,$I$35:$AO$35,0),0)+IFERROR(MATCH(A64,$I$36:$AO$36,0),0)+IFERROR(MATCH(A64,$I$37:$AO$37,0),0)+IFERROR(MATCH(A64,$I$38:$AO$38,0),0)+IFERROR(MATCH(A64,$I$39:$AO$39,0),0)+IFERROR(MATCH(A64,$I$40:$AO$40,0),0)+IFERROR(MATCH(A64,$I$41:$AO$41,0),0)+IFERROR(MATCH(A64,$I$42:$AO$42,0),0)+IFERROR(MATCH(A64,#REF!,0),0)+IFERROR(MATCH(A64,#REF!,0),0)+IFERROR(MATCH(A64,$I$47:$AO$47,0),0)+IFERROR(MATCH(A64,$I$46:$AO$46,0),0)+IFERROR(MATCH(A64,$I$45:$AO$45,0),0)+IFERROR(MATCH(A64,$I$44:$AO$44,0),0)+IFERROR(MATCH(A64,$I$43:$AO$43,0),0)-5)/2</f>
        <v>4</v>
      </c>
      <c r="C64" s="1">
        <f t="shared" si="0"/>
        <v>41</v>
      </c>
      <c r="D64" s="1" t="str">
        <f t="shared" si="1"/>
        <v/>
      </c>
      <c r="E64" s="1">
        <f t="shared" si="2"/>
        <v>-2600</v>
      </c>
      <c r="F64" s="1">
        <f t="shared" si="3"/>
        <v>250</v>
      </c>
    </row>
    <row r="65" spans="1:6" ht="15" customHeight="1" x14ac:dyDescent="0.25">
      <c r="A65" s="2" t="str">
        <v>heavyHypergolicRocketry</v>
      </c>
      <c r="B65" s="1">
        <f>(IFERROR(MATCH(A65,$I$3:$AO$3,0),0)+IFERROR(MATCH(A65,$I$4:$AO$4,0),0)+IFERROR(MATCH(A65,$I$5:$AO$5,0),0)+IFERROR(MATCH(A65,$I$6:$AO$6,0),0)+IFERROR(MATCH(A65,$I$7:$AO$7,0),0)+IFERROR(MATCH(A65,$I$8:$AO$8,0),0)+IFERROR(MATCH(A65,$I$9:$AO$9,0),0)+IFERROR(MATCH(A65,$I$10:$AO$10,0),0)+IFERROR(MATCH(A65,$I$11:$AO$11,0),0)+IFERROR(MATCH(A65,$I$12:$AO$12,0),0)+IFERROR(MATCH(A65,$I$13:$AO$13,0),0)+IFERROR(MATCH(A65,$I$14:$AO$14,0),0)+IFERROR(MATCH(A65,$I$15:$AO$15,0),0)+IFERROR(MATCH(A65,$I$16:$AO$16,0),0)+IFERROR(MATCH(A65,$I$17:$AO$17,0),0)+IFERROR(MATCH(A65,$I$18:$AO$18,0),0)+IFERROR(MATCH(A65,$I$19:$AO$19,0),0)+IFERROR(MATCH(A65,$I$20:$AO$20,0),0)+IFERROR(MATCH(A65,$I$21:$AO$21,0),0)+IFERROR(MATCH(A65,$I$22:$AO$22,0),0)+IFERROR(MATCH(A65,$I$23:$AO$23,0),0)+IFERROR(MATCH(A65,$I$24:$AO$24,0),0)+IFERROR(MATCH(A65,$I$25:$AO$25,0),0)+IFERROR(MATCH(A65,$I$26:$AO$26,0),0)+IFERROR(MATCH(A65,$I$27:$AO$27,0),0)+IFERROR(MATCH(A65,$I$28:$AO$28,0),0)+IFERROR(MATCH(A65,$I$29:$AO$29,0),0)+IFERROR(MATCH(A65,$I$30:$AO$30,0),0)+IFERROR(MATCH(A65,$I$31:$AO$31,0),0)+IFERROR(MATCH(A65,$I$32:$AO$32,0),0)+IFERROR(MATCH(A65,$I$33:$AO$33,0),0)+IFERROR(MATCH(A65,$I$34:$AO$34,0),0)+IFERROR(MATCH(A65,$I$35:$AO$35,0),0)+IFERROR(MATCH(A65,$I$36:$AO$36,0),0)+IFERROR(MATCH(A65,$I$37:$AO$37,0),0)+IFERROR(MATCH(A65,$I$38:$AO$38,0),0)+IFERROR(MATCH(A65,$I$39:$AO$39,0),0)+IFERROR(MATCH(A65,$I$40:$AO$40,0),0)+IFERROR(MATCH(A65,$I$41:$AO$41,0),0)+IFERROR(MATCH(A65,$I$42:$AO$42,0),0)+IFERROR(MATCH(A65,#REF!,0),0)+IFERROR(MATCH(A65,#REF!,0),0)+IFERROR(MATCH(A65,$I$47:$AO$47,0),0)+IFERROR(MATCH(A65,$I$46:$AO$46,0),0)+IFERROR(MATCH(A65,$I$45:$AO$45,0),0)+IFERROR(MATCH(A65,$I$44:$AO$44,0),0)+IFERROR(MATCH(A65,$I$43:$AO$43,0),0)-5)/2</f>
        <v>-2.5</v>
      </c>
      <c r="C65" s="1">
        <f t="shared" si="0"/>
        <v>0</v>
      </c>
      <c r="D65" s="1" t="str">
        <f t="shared" si="1"/>
        <v>Not Found</v>
      </c>
      <c r="E65" s="1">
        <f t="shared" si="2"/>
        <v>-3950</v>
      </c>
      <c r="F65" s="1">
        <f t="shared" si="3"/>
        <v>2300</v>
      </c>
    </row>
    <row r="66" spans="1:6" ht="15" customHeight="1" x14ac:dyDescent="0.25">
      <c r="A66" s="2" t="str">
        <v>proceduralWings</v>
      </c>
      <c r="B66" s="1">
        <f>(IFERROR(MATCH(A66,$I$3:$AO$3,0),0)+IFERROR(MATCH(A66,$I$4:$AO$4,0),0)+IFERROR(MATCH(A66,$I$5:$AO$5,0),0)+IFERROR(MATCH(A66,$I$6:$AO$6,0),0)+IFERROR(MATCH(A66,$I$7:$AO$7,0),0)+IFERROR(MATCH(A66,$I$8:$AO$8,0),0)+IFERROR(MATCH(A66,$I$9:$AO$9,0),0)+IFERROR(MATCH(A66,$I$10:$AO$10,0),0)+IFERROR(MATCH(A66,$I$11:$AO$11,0),0)+IFERROR(MATCH(A66,$I$12:$AO$12,0),0)+IFERROR(MATCH(A66,$I$13:$AO$13,0),0)+IFERROR(MATCH(A66,$I$14:$AO$14,0),0)+IFERROR(MATCH(A66,$I$15:$AO$15,0),0)+IFERROR(MATCH(A66,$I$16:$AO$16,0),0)+IFERROR(MATCH(A66,$I$17:$AO$17,0),0)+IFERROR(MATCH(A66,$I$18:$AO$18,0),0)+IFERROR(MATCH(A66,$I$19:$AO$19,0),0)+IFERROR(MATCH(A66,$I$20:$AO$20,0),0)+IFERROR(MATCH(A66,$I$21:$AO$21,0),0)+IFERROR(MATCH(A66,$I$22:$AO$22,0),0)+IFERROR(MATCH(A66,$I$23:$AO$23,0),0)+IFERROR(MATCH(A66,$I$24:$AO$24,0),0)+IFERROR(MATCH(A66,$I$25:$AO$25,0),0)+IFERROR(MATCH(A66,$I$26:$AO$26,0),0)+IFERROR(MATCH(A66,$I$27:$AO$27,0),0)+IFERROR(MATCH(A66,$I$28:$AO$28,0),0)+IFERROR(MATCH(A66,$I$29:$AO$29,0),0)+IFERROR(MATCH(A66,$I$30:$AO$30,0),0)+IFERROR(MATCH(A66,$I$31:$AO$31,0),0)+IFERROR(MATCH(A66,$I$32:$AO$32,0),0)+IFERROR(MATCH(A66,$I$33:$AO$33,0),0)+IFERROR(MATCH(A66,$I$34:$AO$34,0),0)+IFERROR(MATCH(A66,$I$35:$AO$35,0),0)+IFERROR(MATCH(A66,$I$36:$AO$36,0),0)+IFERROR(MATCH(A66,$I$37:$AO$37,0),0)+IFERROR(MATCH(A66,$I$38:$AO$38,0),0)+IFERROR(MATCH(A66,$I$39:$AO$39,0),0)+IFERROR(MATCH(A66,$I$40:$AO$40,0),0)+IFERROR(MATCH(A66,$I$41:$AO$41,0),0)+IFERROR(MATCH(A66,$I$42:$AO$42,0),0)+IFERROR(MATCH(A66,#REF!,0),0)+IFERROR(MATCH(A66,#REF!,0),0)+IFERROR(MATCH(A66,$I$47:$AO$47,0),0)+IFERROR(MATCH(A66,$I$46:$AO$46,0),0)+IFERROR(MATCH(A66,$I$45:$AO$45,0),0)+IFERROR(MATCH(A66,$I$44:$AO$44,0),0)+IFERROR(MATCH(A66,$I$43:$AO$43,0),0)-5)/2</f>
        <v>4.5</v>
      </c>
      <c r="C66" s="1">
        <f t="shared" si="0"/>
        <v>25</v>
      </c>
      <c r="D66" s="1" t="str">
        <f t="shared" si="1"/>
        <v/>
      </c>
      <c r="E66" s="1">
        <f t="shared" si="2"/>
        <v>-2550</v>
      </c>
      <c r="F66" s="1">
        <f t="shared" si="3"/>
        <v>1050</v>
      </c>
    </row>
    <row r="67" spans="1:6" ht="15" customHeight="1" x14ac:dyDescent="0.25">
      <c r="A67" s="2" t="str">
        <v>reentryModule</v>
      </c>
      <c r="B67" s="1">
        <f>(IFERROR(MATCH(A67,$I$3:$AO$3,0),0)+IFERROR(MATCH(A67,$I$4:$AO$4,0),0)+IFERROR(MATCH(A67,$I$5:$AO$5,0),0)+IFERROR(MATCH(A67,$I$6:$AO$6,0),0)+IFERROR(MATCH(A67,$I$7:$AO$7,0),0)+IFERROR(MATCH(A67,$I$8:$AO$8,0),0)+IFERROR(MATCH(A67,$I$9:$AO$9,0),0)+IFERROR(MATCH(A67,$I$10:$AO$10,0),0)+IFERROR(MATCH(A67,$I$11:$AO$11,0),0)+IFERROR(MATCH(A67,$I$12:$AO$12,0),0)+IFERROR(MATCH(A67,$I$13:$AO$13,0),0)+IFERROR(MATCH(A67,$I$14:$AO$14,0),0)+IFERROR(MATCH(A67,$I$15:$AO$15,0),0)+IFERROR(MATCH(A67,$I$16:$AO$16,0),0)+IFERROR(MATCH(A67,$I$17:$AO$17,0),0)+IFERROR(MATCH(A67,$I$18:$AO$18,0),0)+IFERROR(MATCH(A67,$I$19:$AO$19,0),0)+IFERROR(MATCH(A67,$I$20:$AO$20,0),0)+IFERROR(MATCH(A67,$I$21:$AO$21,0),0)+IFERROR(MATCH(A67,$I$22:$AO$22,0),0)+IFERROR(MATCH(A67,$I$23:$AO$23,0),0)+IFERROR(MATCH(A67,$I$24:$AO$24,0),0)+IFERROR(MATCH(A67,$I$25:$AO$25,0),0)+IFERROR(MATCH(A67,$I$26:$AO$26,0),0)+IFERROR(MATCH(A67,$I$27:$AO$27,0),0)+IFERROR(MATCH(A67,$I$28:$AO$28,0),0)+IFERROR(MATCH(A67,$I$29:$AO$29,0),0)+IFERROR(MATCH(A67,$I$30:$AO$30,0),0)+IFERROR(MATCH(A67,$I$31:$AO$31,0),0)+IFERROR(MATCH(A67,$I$32:$AO$32,0),0)+IFERROR(MATCH(A67,$I$33:$AO$33,0),0)+IFERROR(MATCH(A67,$I$34:$AO$34,0),0)+IFERROR(MATCH(A67,$I$35:$AO$35,0),0)+IFERROR(MATCH(A67,$I$36:$AO$36,0),0)+IFERROR(MATCH(A67,$I$37:$AO$37,0),0)+IFERROR(MATCH(A67,$I$38:$AO$38,0),0)+IFERROR(MATCH(A67,$I$39:$AO$39,0),0)+IFERROR(MATCH(A67,$I$40:$AO$40,0),0)+IFERROR(MATCH(A67,$I$41:$AO$41,0),0)+IFERROR(MATCH(A67,$I$42:$AO$42,0),0)+IFERROR(MATCH(A67,#REF!,0),0)+IFERROR(MATCH(A67,#REF!,0),0)+IFERROR(MATCH(A67,$I$47:$AO$47,0),0)+IFERROR(MATCH(A67,$I$46:$AO$46,0),0)+IFERROR(MATCH(A67,$I$45:$AO$45,0),0)+IFERROR(MATCH(A67,$I$44:$AO$44,0),0)+IFERROR(MATCH(A67,$I$43:$AO$43,0),0)-5)/2</f>
        <v>4.5</v>
      </c>
      <c r="C67" s="1">
        <f t="shared" ref="C67:C130" si="4">IFERROR(MATCH(A67,$I$3:$I$47,0),0)+IFERROR(MATCH(A67,$J$3:$J$47,0),0)+IFERROR(MATCH(A67,$K$3:$K$47,0),0)+IFERROR(MATCH(A67,$L$3:$L$47,0),0)+IFERROR(MATCH(A67,$M$3:$M$47,0),0)+IFERROR(MATCH(A67,$N$3:$N$47,0),0)+IFERROR(MATCH(A67,$O$3:$O$47,0),0)+IFERROR(MATCH(A67,$P$3:$P$47,0),0)+IFERROR(MATCH(A67,$Q$3:$Q$47,0),0)+IFERROR(MATCH(A67,$R$3:$R$47,0),0)+IFERROR(MATCH(A67,$S$3:$S$47,0),0)+IFERROR(MATCH(A67,$T$3:$T$47,0),0)+IFERROR(MATCH(A67,$U$3:$U$47,0),0)+IFERROR(MATCH(A67,$V$3:$V$47,0),0)+IFERROR(MATCH(A67,$W$3:$W$47,0),0)+IFERROR(MATCH(A67,$X$3:$X$47,0),0)+IFERROR(MATCH(A67,$Y$3:$Y$47,0),0)+IFERROR(MATCH(A67,$Z$3:$Z$47,0),0)+IFERROR(MATCH(A67,$AA$3:$AA$47,0),0)+IFERROR(MATCH(A67,$AB$3:$AB$47,0),0)+IFERROR(MATCH(A67,$AC$3:$AC$47,0),0)+IFERROR(MATCH(A67,$AD$3:$AD$47,0),0)+IFERROR(MATCH(A67,$AE$3:$AE$47,0),0)+IFERROR(MATCH(A67,$AF$3:$AF$47,0),0)+IFERROR(MATCH(A67,$AG$3:$AG$47,0),0)+IFERROR(MATCH(A67,$AH$3:$AH$47,0),0)+IFERROR(MATCH(A67,$AI$3:$AI$47,0),0)+IFERROR(MATCH(A67,$AJ$3:$AJ$47,0),0)+IFERROR(MATCH(A67,$AK$3:$AK$47,0),0)+IFERROR(MATCH(A67,$AL$3:$AL$47,0),0)+IFERROR(MATCH(A67,$AM$3:$AM$47,0),0)+IFERROR(MATCH(A67,$AN$3:$AN$47,0),0)+IFERROR(MATCH(A67,$AO$3:$AO$47,0),0)</f>
        <v>32</v>
      </c>
      <c r="D67" s="1" t="str">
        <f t="shared" si="1"/>
        <v/>
      </c>
      <c r="E67" s="1">
        <f t="shared" si="2"/>
        <v>-2550</v>
      </c>
      <c r="F67" s="1">
        <f t="shared" si="3"/>
        <v>700</v>
      </c>
    </row>
    <row r="68" spans="1:6" ht="15" customHeight="1" x14ac:dyDescent="0.25">
      <c r="A68" s="2" t="str">
        <v>mediumBoosters</v>
      </c>
      <c r="B68" s="1">
        <f>(IFERROR(MATCH(A68,$I$3:$AO$3,0),0)+IFERROR(MATCH(A68,$I$4:$AO$4,0),0)+IFERROR(MATCH(A68,$I$5:$AO$5,0),0)+IFERROR(MATCH(A68,$I$6:$AO$6,0),0)+IFERROR(MATCH(A68,$I$7:$AO$7,0),0)+IFERROR(MATCH(A68,$I$8:$AO$8,0),0)+IFERROR(MATCH(A68,$I$9:$AO$9,0),0)+IFERROR(MATCH(A68,$I$10:$AO$10,0),0)+IFERROR(MATCH(A68,$I$11:$AO$11,0),0)+IFERROR(MATCH(A68,$I$12:$AO$12,0),0)+IFERROR(MATCH(A68,$I$13:$AO$13,0),0)+IFERROR(MATCH(A68,$I$14:$AO$14,0),0)+IFERROR(MATCH(A68,$I$15:$AO$15,0),0)+IFERROR(MATCH(A68,$I$16:$AO$16,0),0)+IFERROR(MATCH(A68,$I$17:$AO$17,0),0)+IFERROR(MATCH(A68,$I$18:$AO$18,0),0)+IFERROR(MATCH(A68,$I$19:$AO$19,0),0)+IFERROR(MATCH(A68,$I$20:$AO$20,0),0)+IFERROR(MATCH(A68,$I$21:$AO$21,0),0)+IFERROR(MATCH(A68,$I$22:$AO$22,0),0)+IFERROR(MATCH(A68,$I$23:$AO$23,0),0)+IFERROR(MATCH(A68,$I$24:$AO$24,0),0)+IFERROR(MATCH(A68,$I$25:$AO$25,0),0)+IFERROR(MATCH(A68,$I$26:$AO$26,0),0)+IFERROR(MATCH(A68,$I$27:$AO$27,0),0)+IFERROR(MATCH(A68,$I$28:$AO$28,0),0)+IFERROR(MATCH(A68,$I$29:$AO$29,0),0)+IFERROR(MATCH(A68,$I$30:$AO$30,0),0)+IFERROR(MATCH(A68,$I$31:$AO$31,0),0)+IFERROR(MATCH(A68,$I$32:$AO$32,0),0)+IFERROR(MATCH(A68,$I$33:$AO$33,0),0)+IFERROR(MATCH(A68,$I$34:$AO$34,0),0)+IFERROR(MATCH(A68,$I$35:$AO$35,0),0)+IFERROR(MATCH(A68,$I$36:$AO$36,0),0)+IFERROR(MATCH(A68,$I$37:$AO$37,0),0)+IFERROR(MATCH(A68,$I$38:$AO$38,0),0)+IFERROR(MATCH(A68,$I$39:$AO$39,0),0)+IFERROR(MATCH(A68,$I$40:$AO$40,0),0)+IFERROR(MATCH(A68,$I$41:$AO$41,0),0)+IFERROR(MATCH(A68,$I$42:$AO$42,0),0)+IFERROR(MATCH(A68,#REF!,0),0)+IFERROR(MATCH(A68,#REF!,0),0)+IFERROR(MATCH(A68,$I$47:$AO$47,0),0)+IFERROR(MATCH(A68,$I$46:$AO$46,0),0)+IFERROR(MATCH(A68,$I$45:$AO$45,0),0)+IFERROR(MATCH(A68,$I$44:$AO$44,0),0)+IFERROR(MATCH(A68,$I$43:$AO$43,0),0)-5)/2</f>
        <v>5</v>
      </c>
      <c r="C68" s="1">
        <f t="shared" si="4"/>
        <v>1</v>
      </c>
      <c r="D68" s="1" t="str">
        <f t="shared" ref="D68:D131" si="5">IF(OR(B68=-2.5,C68=0)=TRUE,"Not Found","")</f>
        <v/>
      </c>
      <c r="E68" s="1">
        <f t="shared" ref="E68:E131" si="6">(B68+2)*200-3800+IF(MOD(B68,1)&lt;&gt;0,-50,0)</f>
        <v>-2400</v>
      </c>
      <c r="F68" s="1">
        <f t="shared" ref="F68:F131" si="7">(C68-1)*-50+2250</f>
        <v>2250</v>
      </c>
    </row>
    <row r="69" spans="1:6" ht="15" customHeight="1" x14ac:dyDescent="0.25">
      <c r="A69" s="2" t="str">
        <v>advFlightControl</v>
      </c>
      <c r="B69" s="1">
        <f>(IFERROR(MATCH(A69,$I$3:$AO$3,0),0)+IFERROR(MATCH(A69,$I$4:$AO$4,0),0)+IFERROR(MATCH(A69,$I$5:$AO$5,0),0)+IFERROR(MATCH(A69,$I$6:$AO$6,0),0)+IFERROR(MATCH(A69,$I$7:$AO$7,0),0)+IFERROR(MATCH(A69,$I$8:$AO$8,0),0)+IFERROR(MATCH(A69,$I$9:$AO$9,0),0)+IFERROR(MATCH(A69,$I$10:$AO$10,0),0)+IFERROR(MATCH(A69,$I$11:$AO$11,0),0)+IFERROR(MATCH(A69,$I$12:$AO$12,0),0)+IFERROR(MATCH(A69,$I$13:$AO$13,0),0)+IFERROR(MATCH(A69,$I$14:$AO$14,0),0)+IFERROR(MATCH(A69,$I$15:$AO$15,0),0)+IFERROR(MATCH(A69,$I$16:$AO$16,0),0)+IFERROR(MATCH(A69,$I$17:$AO$17,0),0)+IFERROR(MATCH(A69,$I$18:$AO$18,0),0)+IFERROR(MATCH(A69,$I$19:$AO$19,0),0)+IFERROR(MATCH(A69,$I$20:$AO$20,0),0)+IFERROR(MATCH(A69,$I$21:$AO$21,0),0)+IFERROR(MATCH(A69,$I$22:$AO$22,0),0)+IFERROR(MATCH(A69,$I$23:$AO$23,0),0)+IFERROR(MATCH(A69,$I$24:$AO$24,0),0)+IFERROR(MATCH(A69,$I$25:$AO$25,0),0)+IFERROR(MATCH(A69,$I$26:$AO$26,0),0)+IFERROR(MATCH(A69,$I$27:$AO$27,0),0)+IFERROR(MATCH(A69,$I$28:$AO$28,0),0)+IFERROR(MATCH(A69,$I$29:$AO$29,0),0)+IFERROR(MATCH(A69,$I$30:$AO$30,0),0)+IFERROR(MATCH(A69,$I$31:$AO$31,0),0)+IFERROR(MATCH(A69,$I$32:$AO$32,0),0)+IFERROR(MATCH(A69,$I$33:$AO$33,0),0)+IFERROR(MATCH(A69,$I$34:$AO$34,0),0)+IFERROR(MATCH(A69,$I$35:$AO$35,0),0)+IFERROR(MATCH(A69,$I$36:$AO$36,0),0)+IFERROR(MATCH(A69,$I$37:$AO$37,0),0)+IFERROR(MATCH(A69,$I$38:$AO$38,0),0)+IFERROR(MATCH(A69,$I$39:$AO$39,0),0)+IFERROR(MATCH(A69,$I$40:$AO$40,0),0)+IFERROR(MATCH(A69,$I$41:$AO$41,0),0)+IFERROR(MATCH(A69,$I$42:$AO$42,0),0)+IFERROR(MATCH(A69,#REF!,0),0)+IFERROR(MATCH(A69,#REF!,0),0)+IFERROR(MATCH(A69,$I$47:$AO$47,0),0)+IFERROR(MATCH(A69,$I$46:$AO$46,0),0)+IFERROR(MATCH(A69,$I$45:$AO$45,0),0)+IFERROR(MATCH(A69,$I$44:$AO$44,0),0)+IFERROR(MATCH(A69,$I$43:$AO$43,0),0)-5)/2</f>
        <v>5</v>
      </c>
      <c r="C69" s="1">
        <f t="shared" si="4"/>
        <v>9</v>
      </c>
      <c r="D69" s="1" t="str">
        <f t="shared" si="5"/>
        <v/>
      </c>
      <c r="E69" s="1">
        <f t="shared" si="6"/>
        <v>-2400</v>
      </c>
      <c r="F69" s="1">
        <f t="shared" si="7"/>
        <v>1850</v>
      </c>
    </row>
    <row r="70" spans="1:6" ht="15" customHeight="1" x14ac:dyDescent="0.25">
      <c r="A70" s="2" t="str">
        <v>propulsionSystems</v>
      </c>
      <c r="B70" s="1">
        <f>(IFERROR(MATCH(A70,$I$3:$AO$3,0),0)+IFERROR(MATCH(A70,$I$4:$AO$4,0),0)+IFERROR(MATCH(A70,$I$5:$AO$5,0),0)+IFERROR(MATCH(A70,$I$6:$AO$6,0),0)+IFERROR(MATCH(A70,$I$7:$AO$7,0),0)+IFERROR(MATCH(A70,$I$8:$AO$8,0),0)+IFERROR(MATCH(A70,$I$9:$AO$9,0),0)+IFERROR(MATCH(A70,$I$10:$AO$10,0),0)+IFERROR(MATCH(A70,$I$11:$AO$11,0),0)+IFERROR(MATCH(A70,$I$12:$AO$12,0),0)+IFERROR(MATCH(A70,$I$13:$AO$13,0),0)+IFERROR(MATCH(A70,$I$14:$AO$14,0),0)+IFERROR(MATCH(A70,$I$15:$AO$15,0),0)+IFERROR(MATCH(A70,$I$16:$AO$16,0),0)+IFERROR(MATCH(A70,$I$17:$AO$17,0),0)+IFERROR(MATCH(A70,$I$18:$AO$18,0),0)+IFERROR(MATCH(A70,$I$19:$AO$19,0),0)+IFERROR(MATCH(A70,$I$20:$AO$20,0),0)+IFERROR(MATCH(A70,$I$21:$AO$21,0),0)+IFERROR(MATCH(A70,$I$22:$AO$22,0),0)+IFERROR(MATCH(A70,$I$23:$AO$23,0),0)+IFERROR(MATCH(A70,$I$24:$AO$24,0),0)+IFERROR(MATCH(A70,$I$25:$AO$25,0),0)+IFERROR(MATCH(A70,$I$26:$AO$26,0),0)+IFERROR(MATCH(A70,$I$27:$AO$27,0),0)+IFERROR(MATCH(A70,$I$28:$AO$28,0),0)+IFERROR(MATCH(A70,$I$29:$AO$29,0),0)+IFERROR(MATCH(A70,$I$30:$AO$30,0),0)+IFERROR(MATCH(A70,$I$31:$AO$31,0),0)+IFERROR(MATCH(A70,$I$32:$AO$32,0),0)+IFERROR(MATCH(A70,$I$33:$AO$33,0),0)+IFERROR(MATCH(A70,$I$34:$AO$34,0),0)+IFERROR(MATCH(A70,$I$35:$AO$35,0),0)+IFERROR(MATCH(A70,$I$36:$AO$36,0),0)+IFERROR(MATCH(A70,$I$37:$AO$37,0),0)+IFERROR(MATCH(A70,$I$38:$AO$38,0),0)+IFERROR(MATCH(A70,$I$39:$AO$39,0),0)+IFERROR(MATCH(A70,$I$40:$AO$40,0),0)+IFERROR(MATCH(A70,$I$41:$AO$41,0),0)+IFERROR(MATCH(A70,$I$42:$AO$42,0),0)+IFERROR(MATCH(A70,#REF!,0),0)+IFERROR(MATCH(A70,#REF!,0),0)+IFERROR(MATCH(A70,$I$47:$AO$47,0),0)+IFERROR(MATCH(A70,$I$46:$AO$46,0),0)+IFERROR(MATCH(A70,$I$45:$AO$45,0),0)+IFERROR(MATCH(A70,$I$44:$AO$44,0),0)+IFERROR(MATCH(A70,$I$43:$AO$43,0),0)-5)/2</f>
        <v>5</v>
      </c>
      <c r="C70" s="1">
        <f t="shared" si="4"/>
        <v>8</v>
      </c>
      <c r="D70" s="1" t="str">
        <f t="shared" si="5"/>
        <v/>
      </c>
      <c r="E70" s="1">
        <f t="shared" si="6"/>
        <v>-2400</v>
      </c>
      <c r="F70" s="1">
        <f t="shared" si="7"/>
        <v>1900</v>
      </c>
    </row>
    <row r="71" spans="1:6" ht="15" customHeight="1" x14ac:dyDescent="0.25">
      <c r="A71" s="2" t="str">
        <v>heavyCryoRocketry</v>
      </c>
      <c r="B71" s="1">
        <f>(IFERROR(MATCH(A71,$I$3:$AO$3,0),0)+IFERROR(MATCH(A71,$I$4:$AO$4,0),0)+IFERROR(MATCH(A71,$I$5:$AO$5,0),0)+IFERROR(MATCH(A71,$I$6:$AO$6,0),0)+IFERROR(MATCH(A71,$I$7:$AO$7,0),0)+IFERROR(MATCH(A71,$I$8:$AO$8,0),0)+IFERROR(MATCH(A71,$I$9:$AO$9,0),0)+IFERROR(MATCH(A71,$I$10:$AO$10,0),0)+IFERROR(MATCH(A71,$I$11:$AO$11,0),0)+IFERROR(MATCH(A71,$I$12:$AO$12,0),0)+IFERROR(MATCH(A71,$I$13:$AO$13,0),0)+IFERROR(MATCH(A71,$I$14:$AO$14,0),0)+IFERROR(MATCH(A71,$I$15:$AO$15,0),0)+IFERROR(MATCH(A71,$I$16:$AO$16,0),0)+IFERROR(MATCH(A71,$I$17:$AO$17,0),0)+IFERROR(MATCH(A71,$I$18:$AO$18,0),0)+IFERROR(MATCH(A71,$I$19:$AO$19,0),0)+IFERROR(MATCH(A71,$I$20:$AO$20,0),0)+IFERROR(MATCH(A71,$I$21:$AO$21,0),0)+IFERROR(MATCH(A71,$I$22:$AO$22,0),0)+IFERROR(MATCH(A71,$I$23:$AO$23,0),0)+IFERROR(MATCH(A71,$I$24:$AO$24,0),0)+IFERROR(MATCH(A71,$I$25:$AO$25,0),0)+IFERROR(MATCH(A71,$I$26:$AO$26,0),0)+IFERROR(MATCH(A71,$I$27:$AO$27,0),0)+IFERROR(MATCH(A71,$I$28:$AO$28,0),0)+IFERROR(MATCH(A71,$I$29:$AO$29,0),0)+IFERROR(MATCH(A71,$I$30:$AO$30,0),0)+IFERROR(MATCH(A71,$I$31:$AO$31,0),0)+IFERROR(MATCH(A71,$I$32:$AO$32,0),0)+IFERROR(MATCH(A71,$I$33:$AO$33,0),0)+IFERROR(MATCH(A71,$I$34:$AO$34,0),0)+IFERROR(MATCH(A71,$I$35:$AO$35,0),0)+IFERROR(MATCH(A71,$I$36:$AO$36,0),0)+IFERROR(MATCH(A71,$I$37:$AO$37,0),0)+IFERROR(MATCH(A71,$I$38:$AO$38,0),0)+IFERROR(MATCH(A71,$I$39:$AO$39,0),0)+IFERROR(MATCH(A71,$I$40:$AO$40,0),0)+IFERROR(MATCH(A71,$I$41:$AO$41,0),0)+IFERROR(MATCH(A71,$I$42:$AO$42,0),0)+IFERROR(MATCH(A71,#REF!,0),0)+IFERROR(MATCH(A71,#REF!,0),0)+IFERROR(MATCH(A71,$I$47:$AO$47,0),0)+IFERROR(MATCH(A71,$I$46:$AO$46,0),0)+IFERROR(MATCH(A71,$I$45:$AO$45,0),0)+IFERROR(MATCH(A71,$I$44:$AO$44,0),0)+IFERROR(MATCH(A71,$I$43:$AO$43,0),0)-5)/2</f>
        <v>-2.5</v>
      </c>
      <c r="C71" s="1">
        <f t="shared" si="4"/>
        <v>0</v>
      </c>
      <c r="D71" s="1" t="str">
        <f t="shared" si="5"/>
        <v>Not Found</v>
      </c>
      <c r="E71" s="1">
        <f t="shared" si="6"/>
        <v>-3950</v>
      </c>
      <c r="F71" s="1">
        <f t="shared" si="7"/>
        <v>2300</v>
      </c>
    </row>
    <row r="72" spans="1:6" ht="15" customHeight="1" x14ac:dyDescent="0.25">
      <c r="A72" s="2" t="str">
        <v>heavyRocketry</v>
      </c>
      <c r="B72" s="1">
        <f>(IFERROR(MATCH(A72,$I$3:$AO$3,0),0)+IFERROR(MATCH(A72,$I$4:$AO$4,0),0)+IFERROR(MATCH(A72,$I$5:$AO$5,0),0)+IFERROR(MATCH(A72,$I$6:$AO$6,0),0)+IFERROR(MATCH(A72,$I$7:$AO$7,0),0)+IFERROR(MATCH(A72,$I$8:$AO$8,0),0)+IFERROR(MATCH(A72,$I$9:$AO$9,0),0)+IFERROR(MATCH(A72,$I$10:$AO$10,0),0)+IFERROR(MATCH(A72,$I$11:$AO$11,0),0)+IFERROR(MATCH(A72,$I$12:$AO$12,0),0)+IFERROR(MATCH(A72,$I$13:$AO$13,0),0)+IFERROR(MATCH(A72,$I$14:$AO$14,0),0)+IFERROR(MATCH(A72,$I$15:$AO$15,0),0)+IFERROR(MATCH(A72,$I$16:$AO$16,0),0)+IFERROR(MATCH(A72,$I$17:$AO$17,0),0)+IFERROR(MATCH(A72,$I$18:$AO$18,0),0)+IFERROR(MATCH(A72,$I$19:$AO$19,0),0)+IFERROR(MATCH(A72,$I$20:$AO$20,0),0)+IFERROR(MATCH(A72,$I$21:$AO$21,0),0)+IFERROR(MATCH(A72,$I$22:$AO$22,0),0)+IFERROR(MATCH(A72,$I$23:$AO$23,0),0)+IFERROR(MATCH(A72,$I$24:$AO$24,0),0)+IFERROR(MATCH(A72,$I$25:$AO$25,0),0)+IFERROR(MATCH(A72,$I$26:$AO$26,0),0)+IFERROR(MATCH(A72,$I$27:$AO$27,0),0)+IFERROR(MATCH(A72,$I$28:$AO$28,0),0)+IFERROR(MATCH(A72,$I$29:$AO$29,0),0)+IFERROR(MATCH(A72,$I$30:$AO$30,0),0)+IFERROR(MATCH(A72,$I$31:$AO$31,0),0)+IFERROR(MATCH(A72,$I$32:$AO$32,0),0)+IFERROR(MATCH(A72,$I$33:$AO$33,0),0)+IFERROR(MATCH(A72,$I$34:$AO$34,0),0)+IFERROR(MATCH(A72,$I$35:$AO$35,0),0)+IFERROR(MATCH(A72,$I$36:$AO$36,0),0)+IFERROR(MATCH(A72,$I$37:$AO$37,0),0)+IFERROR(MATCH(A72,$I$38:$AO$38,0),0)+IFERROR(MATCH(A72,$I$39:$AO$39,0),0)+IFERROR(MATCH(A72,$I$40:$AO$40,0),0)+IFERROR(MATCH(A72,$I$41:$AO$41,0),0)+IFERROR(MATCH(A72,$I$42:$AO$42,0),0)+IFERROR(MATCH(A72,#REF!,0),0)+IFERROR(MATCH(A72,#REF!,0),0)+IFERROR(MATCH(A72,$I$47:$AO$47,0),0)+IFERROR(MATCH(A72,$I$46:$AO$46,0),0)+IFERROR(MATCH(A72,$I$45:$AO$45,0),0)+IFERROR(MATCH(A72,$I$44:$AO$44,0),0)+IFERROR(MATCH(A72,$I$43:$AO$43,0),0)-5)/2</f>
        <v>-2.5</v>
      </c>
      <c r="C72" s="1">
        <f t="shared" si="4"/>
        <v>0</v>
      </c>
      <c r="D72" s="1" t="str">
        <f t="shared" si="5"/>
        <v>Not Found</v>
      </c>
      <c r="E72" s="1">
        <f t="shared" si="6"/>
        <v>-3950</v>
      </c>
      <c r="F72" s="1">
        <f t="shared" si="7"/>
        <v>2300</v>
      </c>
    </row>
    <row r="73" spans="1:6" ht="15" customHeight="1" x14ac:dyDescent="0.25">
      <c r="A73" s="2" t="str">
        <v>fuelSystems</v>
      </c>
      <c r="B73" s="1">
        <f>(IFERROR(MATCH(A73,$I$3:$AO$3,0),0)+IFERROR(MATCH(A73,$I$4:$AO$4,0),0)+IFERROR(MATCH(A73,$I$5:$AO$5,0),0)+IFERROR(MATCH(A73,$I$6:$AO$6,0),0)+IFERROR(MATCH(A73,$I$7:$AO$7,0),0)+IFERROR(MATCH(A73,$I$8:$AO$8,0),0)+IFERROR(MATCH(A73,$I$9:$AO$9,0),0)+IFERROR(MATCH(A73,$I$10:$AO$10,0),0)+IFERROR(MATCH(A73,$I$11:$AO$11,0),0)+IFERROR(MATCH(A73,$I$12:$AO$12,0),0)+IFERROR(MATCH(A73,$I$13:$AO$13,0),0)+IFERROR(MATCH(A73,$I$14:$AO$14,0),0)+IFERROR(MATCH(A73,$I$15:$AO$15,0),0)+IFERROR(MATCH(A73,$I$16:$AO$16,0),0)+IFERROR(MATCH(A73,$I$17:$AO$17,0),0)+IFERROR(MATCH(A73,$I$18:$AO$18,0),0)+IFERROR(MATCH(A73,$I$19:$AO$19,0),0)+IFERROR(MATCH(A73,$I$20:$AO$20,0),0)+IFERROR(MATCH(A73,$I$21:$AO$21,0),0)+IFERROR(MATCH(A73,$I$22:$AO$22,0),0)+IFERROR(MATCH(A73,$I$23:$AO$23,0),0)+IFERROR(MATCH(A73,$I$24:$AO$24,0),0)+IFERROR(MATCH(A73,$I$25:$AO$25,0),0)+IFERROR(MATCH(A73,$I$26:$AO$26,0),0)+IFERROR(MATCH(A73,$I$27:$AO$27,0),0)+IFERROR(MATCH(A73,$I$28:$AO$28,0),0)+IFERROR(MATCH(A73,$I$29:$AO$29,0),0)+IFERROR(MATCH(A73,$I$30:$AO$30,0),0)+IFERROR(MATCH(A73,$I$31:$AO$31,0),0)+IFERROR(MATCH(A73,$I$32:$AO$32,0),0)+IFERROR(MATCH(A73,$I$33:$AO$33,0),0)+IFERROR(MATCH(A73,$I$34:$AO$34,0),0)+IFERROR(MATCH(A73,$I$35:$AO$35,0),0)+IFERROR(MATCH(A73,$I$36:$AO$36,0),0)+IFERROR(MATCH(A73,$I$37:$AO$37,0),0)+IFERROR(MATCH(A73,$I$38:$AO$38,0),0)+IFERROR(MATCH(A73,$I$39:$AO$39,0),0)+IFERROR(MATCH(A73,$I$40:$AO$40,0),0)+IFERROR(MATCH(A73,$I$41:$AO$41,0),0)+IFERROR(MATCH(A73,$I$42:$AO$42,0),0)+IFERROR(MATCH(A73,#REF!,0),0)+IFERROR(MATCH(A73,#REF!,0),0)+IFERROR(MATCH(A73,$I$47:$AO$47,0),0)+IFERROR(MATCH(A73,$I$46:$AO$46,0),0)+IFERROR(MATCH(A73,$I$45:$AO$45,0),0)+IFERROR(MATCH(A73,$I$44:$AO$44,0),0)+IFERROR(MATCH(A73,$I$43:$AO$43,0),0)-5)/2</f>
        <v>5</v>
      </c>
      <c r="C73" s="1">
        <f t="shared" si="4"/>
        <v>15</v>
      </c>
      <c r="D73" s="1" t="str">
        <f t="shared" si="5"/>
        <v/>
      </c>
      <c r="E73" s="1">
        <f t="shared" si="6"/>
        <v>-2400</v>
      </c>
      <c r="F73" s="1">
        <f t="shared" si="7"/>
        <v>1550</v>
      </c>
    </row>
    <row r="74" spans="1:6" ht="15" customHeight="1" x14ac:dyDescent="0.25">
      <c r="A74" s="2" t="str">
        <v>flexibleFuelSolutions</v>
      </c>
      <c r="B74" s="1">
        <f>(IFERROR(MATCH(A74,$I$3:$AO$3,0),0)+IFERROR(MATCH(A74,$I$4:$AO$4,0),0)+IFERROR(MATCH(A74,$I$5:$AO$5,0),0)+IFERROR(MATCH(A74,$I$6:$AO$6,0),0)+IFERROR(MATCH(A74,$I$7:$AO$7,0),0)+IFERROR(MATCH(A74,$I$8:$AO$8,0),0)+IFERROR(MATCH(A74,$I$9:$AO$9,0),0)+IFERROR(MATCH(A74,$I$10:$AO$10,0),0)+IFERROR(MATCH(A74,$I$11:$AO$11,0),0)+IFERROR(MATCH(A74,$I$12:$AO$12,0),0)+IFERROR(MATCH(A74,$I$13:$AO$13,0),0)+IFERROR(MATCH(A74,$I$14:$AO$14,0),0)+IFERROR(MATCH(A74,$I$15:$AO$15,0),0)+IFERROR(MATCH(A74,$I$16:$AO$16,0),0)+IFERROR(MATCH(A74,$I$17:$AO$17,0),0)+IFERROR(MATCH(A74,$I$18:$AO$18,0),0)+IFERROR(MATCH(A74,$I$19:$AO$19,0),0)+IFERROR(MATCH(A74,$I$20:$AO$20,0),0)+IFERROR(MATCH(A74,$I$21:$AO$21,0),0)+IFERROR(MATCH(A74,$I$22:$AO$22,0),0)+IFERROR(MATCH(A74,$I$23:$AO$23,0),0)+IFERROR(MATCH(A74,$I$24:$AO$24,0),0)+IFERROR(MATCH(A74,$I$25:$AO$25,0),0)+IFERROR(MATCH(A74,$I$26:$AO$26,0),0)+IFERROR(MATCH(A74,$I$27:$AO$27,0),0)+IFERROR(MATCH(A74,$I$28:$AO$28,0),0)+IFERROR(MATCH(A74,$I$29:$AO$29,0),0)+IFERROR(MATCH(A74,$I$30:$AO$30,0),0)+IFERROR(MATCH(A74,$I$31:$AO$31,0),0)+IFERROR(MATCH(A74,$I$32:$AO$32,0),0)+IFERROR(MATCH(A74,$I$33:$AO$33,0),0)+IFERROR(MATCH(A74,$I$34:$AO$34,0),0)+IFERROR(MATCH(A74,$I$35:$AO$35,0),0)+IFERROR(MATCH(A74,$I$36:$AO$36,0),0)+IFERROR(MATCH(A74,$I$37:$AO$37,0),0)+IFERROR(MATCH(A74,$I$38:$AO$38,0),0)+IFERROR(MATCH(A74,$I$39:$AO$39,0),0)+IFERROR(MATCH(A74,$I$40:$AO$40,0),0)+IFERROR(MATCH(A74,$I$41:$AO$41,0),0)+IFERROR(MATCH(A74,$I$42:$AO$42,0),0)+IFERROR(MATCH(A74,#REF!,0),0)+IFERROR(MATCH(A74,#REF!,0),0)+IFERROR(MATCH(A74,$I$47:$AO$47,0),0)+IFERROR(MATCH(A74,$I$46:$AO$46,0),0)+IFERROR(MATCH(A74,$I$45:$AO$45,0),0)+IFERROR(MATCH(A74,$I$44:$AO$44,0),0)+IFERROR(MATCH(A74,$I$43:$AO$43,0),0)-5)/2</f>
        <v>5</v>
      </c>
      <c r="C74" s="1">
        <f t="shared" si="4"/>
        <v>16</v>
      </c>
      <c r="D74" s="1" t="str">
        <f t="shared" si="5"/>
        <v/>
      </c>
      <c r="E74" s="1">
        <f t="shared" si="6"/>
        <v>-2400</v>
      </c>
      <c r="F74" s="1">
        <f t="shared" si="7"/>
        <v>1500</v>
      </c>
    </row>
    <row r="75" spans="1:6" ht="15" customHeight="1" x14ac:dyDescent="0.25">
      <c r="A75" s="2" t="str">
        <v>docking</v>
      </c>
      <c r="B75" s="1">
        <f>(IFERROR(MATCH(A75,$I$3:$AO$3,0),0)+IFERROR(MATCH(A75,$I$4:$AO$4,0),0)+IFERROR(MATCH(A75,$I$5:$AO$5,0),0)+IFERROR(MATCH(A75,$I$6:$AO$6,0),0)+IFERROR(MATCH(A75,$I$7:$AO$7,0),0)+IFERROR(MATCH(A75,$I$8:$AO$8,0),0)+IFERROR(MATCH(A75,$I$9:$AO$9,0),0)+IFERROR(MATCH(A75,$I$10:$AO$10,0),0)+IFERROR(MATCH(A75,$I$11:$AO$11,0),0)+IFERROR(MATCH(A75,$I$12:$AO$12,0),0)+IFERROR(MATCH(A75,$I$13:$AO$13,0),0)+IFERROR(MATCH(A75,$I$14:$AO$14,0),0)+IFERROR(MATCH(A75,$I$15:$AO$15,0),0)+IFERROR(MATCH(A75,$I$16:$AO$16,0),0)+IFERROR(MATCH(A75,$I$17:$AO$17,0),0)+IFERROR(MATCH(A75,$I$18:$AO$18,0),0)+IFERROR(MATCH(A75,$I$19:$AO$19,0),0)+IFERROR(MATCH(A75,$I$20:$AO$20,0),0)+IFERROR(MATCH(A75,$I$21:$AO$21,0),0)+IFERROR(MATCH(A75,$I$22:$AO$22,0),0)+IFERROR(MATCH(A75,$I$23:$AO$23,0),0)+IFERROR(MATCH(A75,$I$24:$AO$24,0),0)+IFERROR(MATCH(A75,$I$25:$AO$25,0),0)+IFERROR(MATCH(A75,$I$26:$AO$26,0),0)+IFERROR(MATCH(A75,$I$27:$AO$27,0),0)+IFERROR(MATCH(A75,$I$28:$AO$28,0),0)+IFERROR(MATCH(A75,$I$29:$AO$29,0),0)+IFERROR(MATCH(A75,$I$30:$AO$30,0),0)+IFERROR(MATCH(A75,$I$31:$AO$31,0),0)+IFERROR(MATCH(A75,$I$32:$AO$32,0),0)+IFERROR(MATCH(A75,$I$33:$AO$33,0),0)+IFERROR(MATCH(A75,$I$34:$AO$34,0),0)+IFERROR(MATCH(A75,$I$35:$AO$35,0),0)+IFERROR(MATCH(A75,$I$36:$AO$36,0),0)+IFERROR(MATCH(A75,$I$37:$AO$37,0),0)+IFERROR(MATCH(A75,$I$38:$AO$38,0),0)+IFERROR(MATCH(A75,$I$39:$AO$39,0),0)+IFERROR(MATCH(A75,$I$40:$AO$40,0),0)+IFERROR(MATCH(A75,$I$41:$AO$41,0),0)+IFERROR(MATCH(A75,$I$42:$AO$42,0),0)+IFERROR(MATCH(A75,#REF!,0),0)+IFERROR(MATCH(A75,#REF!,0),0)+IFERROR(MATCH(A75,$I$47:$AO$47,0),0)+IFERROR(MATCH(A75,$I$46:$AO$46,0),0)+IFERROR(MATCH(A75,$I$45:$AO$45,0),0)+IFERROR(MATCH(A75,$I$44:$AO$44,0),0)+IFERROR(MATCH(A75,$I$43:$AO$43,0),0)-5)/2</f>
        <v>5</v>
      </c>
      <c r="C75" s="1">
        <f t="shared" si="4"/>
        <v>18</v>
      </c>
      <c r="D75" s="1" t="str">
        <f t="shared" si="5"/>
        <v/>
      </c>
      <c r="E75" s="1">
        <f t="shared" si="6"/>
        <v>-2400</v>
      </c>
      <c r="F75" s="1">
        <f t="shared" si="7"/>
        <v>1400</v>
      </c>
    </row>
    <row r="76" spans="1:6" ht="15" customHeight="1" x14ac:dyDescent="0.25">
      <c r="A76" s="2" t="str">
        <v>adapters</v>
      </c>
      <c r="B76" s="1">
        <f>(IFERROR(MATCH(A76,$I$3:$AO$3,0),0)+IFERROR(MATCH(A76,$I$4:$AO$4,0),0)+IFERROR(MATCH(A76,$I$5:$AO$5,0),0)+IFERROR(MATCH(A76,$I$6:$AO$6,0),0)+IFERROR(MATCH(A76,$I$7:$AO$7,0),0)+IFERROR(MATCH(A76,$I$8:$AO$8,0),0)+IFERROR(MATCH(A76,$I$9:$AO$9,0),0)+IFERROR(MATCH(A76,$I$10:$AO$10,0),0)+IFERROR(MATCH(A76,$I$11:$AO$11,0),0)+IFERROR(MATCH(A76,$I$12:$AO$12,0),0)+IFERROR(MATCH(A76,$I$13:$AO$13,0),0)+IFERROR(MATCH(A76,$I$14:$AO$14,0),0)+IFERROR(MATCH(A76,$I$15:$AO$15,0),0)+IFERROR(MATCH(A76,$I$16:$AO$16,0),0)+IFERROR(MATCH(A76,$I$17:$AO$17,0),0)+IFERROR(MATCH(A76,$I$18:$AO$18,0),0)+IFERROR(MATCH(A76,$I$19:$AO$19,0),0)+IFERROR(MATCH(A76,$I$20:$AO$20,0),0)+IFERROR(MATCH(A76,$I$21:$AO$21,0),0)+IFERROR(MATCH(A76,$I$22:$AO$22,0),0)+IFERROR(MATCH(A76,$I$23:$AO$23,0),0)+IFERROR(MATCH(A76,$I$24:$AO$24,0),0)+IFERROR(MATCH(A76,$I$25:$AO$25,0),0)+IFERROR(MATCH(A76,$I$26:$AO$26,0),0)+IFERROR(MATCH(A76,$I$27:$AO$27,0),0)+IFERROR(MATCH(A76,$I$28:$AO$28,0),0)+IFERROR(MATCH(A76,$I$29:$AO$29,0),0)+IFERROR(MATCH(A76,$I$30:$AO$30,0),0)+IFERROR(MATCH(A76,$I$31:$AO$31,0),0)+IFERROR(MATCH(A76,$I$32:$AO$32,0),0)+IFERROR(MATCH(A76,$I$33:$AO$33,0),0)+IFERROR(MATCH(A76,$I$34:$AO$34,0),0)+IFERROR(MATCH(A76,$I$35:$AO$35,0),0)+IFERROR(MATCH(A76,$I$36:$AO$36,0),0)+IFERROR(MATCH(A76,$I$37:$AO$37,0),0)+IFERROR(MATCH(A76,$I$38:$AO$38,0),0)+IFERROR(MATCH(A76,$I$39:$AO$39,0),0)+IFERROR(MATCH(A76,$I$40:$AO$40,0),0)+IFERROR(MATCH(A76,$I$41:$AO$41,0),0)+IFERROR(MATCH(A76,$I$42:$AO$42,0),0)+IFERROR(MATCH(A76,#REF!,0),0)+IFERROR(MATCH(A76,#REF!,0),0)+IFERROR(MATCH(A76,$I$47:$AO$47,0),0)+IFERROR(MATCH(A76,$I$46:$AO$46,0),0)+IFERROR(MATCH(A76,$I$45:$AO$45,0),0)+IFERROR(MATCH(A76,$I$44:$AO$44,0),0)+IFERROR(MATCH(A76,$I$43:$AO$43,0),0)-5)/2</f>
        <v>5</v>
      </c>
      <c r="C76" s="1">
        <f t="shared" si="4"/>
        <v>19</v>
      </c>
      <c r="D76" s="1" t="str">
        <f t="shared" si="5"/>
        <v/>
      </c>
      <c r="E76" s="1">
        <f t="shared" si="6"/>
        <v>-2400</v>
      </c>
      <c r="F76" s="1">
        <f t="shared" si="7"/>
        <v>1350</v>
      </c>
    </row>
    <row r="77" spans="1:6" ht="15" customHeight="1" x14ac:dyDescent="0.25">
      <c r="A77" s="2" t="str">
        <v>advConstruction</v>
      </c>
      <c r="B77" s="1">
        <f>(IFERROR(MATCH(A77,$I$3:$AO$3,0),0)+IFERROR(MATCH(A77,$I$4:$AO$4,0),0)+IFERROR(MATCH(A77,$I$5:$AO$5,0),0)+IFERROR(MATCH(A77,$I$6:$AO$6,0),0)+IFERROR(MATCH(A77,$I$7:$AO$7,0),0)+IFERROR(MATCH(A77,$I$8:$AO$8,0),0)+IFERROR(MATCH(A77,$I$9:$AO$9,0),0)+IFERROR(MATCH(A77,$I$10:$AO$10,0),0)+IFERROR(MATCH(A77,$I$11:$AO$11,0),0)+IFERROR(MATCH(A77,$I$12:$AO$12,0),0)+IFERROR(MATCH(A77,$I$13:$AO$13,0),0)+IFERROR(MATCH(A77,$I$14:$AO$14,0),0)+IFERROR(MATCH(A77,$I$15:$AO$15,0),0)+IFERROR(MATCH(A77,$I$16:$AO$16,0),0)+IFERROR(MATCH(A77,$I$17:$AO$17,0),0)+IFERROR(MATCH(A77,$I$18:$AO$18,0),0)+IFERROR(MATCH(A77,$I$19:$AO$19,0),0)+IFERROR(MATCH(A77,$I$20:$AO$20,0),0)+IFERROR(MATCH(A77,$I$21:$AO$21,0),0)+IFERROR(MATCH(A77,$I$22:$AO$22,0),0)+IFERROR(MATCH(A77,$I$23:$AO$23,0),0)+IFERROR(MATCH(A77,$I$24:$AO$24,0),0)+IFERROR(MATCH(A77,$I$25:$AO$25,0),0)+IFERROR(MATCH(A77,$I$26:$AO$26,0),0)+IFERROR(MATCH(A77,$I$27:$AO$27,0),0)+IFERROR(MATCH(A77,$I$28:$AO$28,0),0)+IFERROR(MATCH(A77,$I$29:$AO$29,0),0)+IFERROR(MATCH(A77,$I$30:$AO$30,0),0)+IFERROR(MATCH(A77,$I$31:$AO$31,0),0)+IFERROR(MATCH(A77,$I$32:$AO$32,0),0)+IFERROR(MATCH(A77,$I$33:$AO$33,0),0)+IFERROR(MATCH(A77,$I$34:$AO$34,0),0)+IFERROR(MATCH(A77,$I$35:$AO$35,0),0)+IFERROR(MATCH(A77,$I$36:$AO$36,0),0)+IFERROR(MATCH(A77,$I$37:$AO$37,0),0)+IFERROR(MATCH(A77,$I$38:$AO$38,0),0)+IFERROR(MATCH(A77,$I$39:$AO$39,0),0)+IFERROR(MATCH(A77,$I$40:$AO$40,0),0)+IFERROR(MATCH(A77,$I$41:$AO$41,0),0)+IFERROR(MATCH(A77,$I$42:$AO$42,0),0)+IFERROR(MATCH(A77,#REF!,0),0)+IFERROR(MATCH(A77,#REF!,0),0)+IFERROR(MATCH(A77,$I$47:$AO$47,0),0)+IFERROR(MATCH(A77,$I$46:$AO$46,0),0)+IFERROR(MATCH(A77,$I$45:$AO$45,0),0)+IFERROR(MATCH(A77,$I$44:$AO$44,0),0)+IFERROR(MATCH(A77,$I$43:$AO$43,0),0)-5)/2</f>
        <v>5</v>
      </c>
      <c r="C77" s="1">
        <f t="shared" si="4"/>
        <v>20</v>
      </c>
      <c r="D77" s="1" t="str">
        <f t="shared" si="5"/>
        <v/>
      </c>
      <c r="E77" s="1">
        <f t="shared" si="6"/>
        <v>-2400</v>
      </c>
      <c r="F77" s="1">
        <f t="shared" si="7"/>
        <v>1300</v>
      </c>
    </row>
    <row r="78" spans="1:6" ht="15" customHeight="1" x14ac:dyDescent="0.25">
      <c r="A78" s="2" t="str">
        <v>earlyActuators</v>
      </c>
      <c r="B78" s="1">
        <f>(IFERROR(MATCH(A78,$I$3:$AO$3,0),0)+IFERROR(MATCH(A78,$I$4:$AO$4,0),0)+IFERROR(MATCH(A78,$I$5:$AO$5,0),0)+IFERROR(MATCH(A78,$I$6:$AO$6,0),0)+IFERROR(MATCH(A78,$I$7:$AO$7,0),0)+IFERROR(MATCH(A78,$I$8:$AO$8,0),0)+IFERROR(MATCH(A78,$I$9:$AO$9,0),0)+IFERROR(MATCH(A78,$I$10:$AO$10,0),0)+IFERROR(MATCH(A78,$I$11:$AO$11,0),0)+IFERROR(MATCH(A78,$I$12:$AO$12,0),0)+IFERROR(MATCH(A78,$I$13:$AO$13,0),0)+IFERROR(MATCH(A78,$I$14:$AO$14,0),0)+IFERROR(MATCH(A78,$I$15:$AO$15,0),0)+IFERROR(MATCH(A78,$I$16:$AO$16,0),0)+IFERROR(MATCH(A78,$I$17:$AO$17,0),0)+IFERROR(MATCH(A78,$I$18:$AO$18,0),0)+IFERROR(MATCH(A78,$I$19:$AO$19,0),0)+IFERROR(MATCH(A78,$I$20:$AO$20,0),0)+IFERROR(MATCH(A78,$I$21:$AO$21,0),0)+IFERROR(MATCH(A78,$I$22:$AO$22,0),0)+IFERROR(MATCH(A78,$I$23:$AO$23,0),0)+IFERROR(MATCH(A78,$I$24:$AO$24,0),0)+IFERROR(MATCH(A78,$I$25:$AO$25,0),0)+IFERROR(MATCH(A78,$I$26:$AO$26,0),0)+IFERROR(MATCH(A78,$I$27:$AO$27,0),0)+IFERROR(MATCH(A78,$I$28:$AO$28,0),0)+IFERROR(MATCH(A78,$I$29:$AO$29,0),0)+IFERROR(MATCH(A78,$I$30:$AO$30,0),0)+IFERROR(MATCH(A78,$I$31:$AO$31,0),0)+IFERROR(MATCH(A78,$I$32:$AO$32,0),0)+IFERROR(MATCH(A78,$I$33:$AO$33,0),0)+IFERROR(MATCH(A78,$I$34:$AO$34,0),0)+IFERROR(MATCH(A78,$I$35:$AO$35,0),0)+IFERROR(MATCH(A78,$I$36:$AO$36,0),0)+IFERROR(MATCH(A78,$I$37:$AO$37,0),0)+IFERROR(MATCH(A78,$I$38:$AO$38,0),0)+IFERROR(MATCH(A78,$I$39:$AO$39,0),0)+IFERROR(MATCH(A78,$I$40:$AO$40,0),0)+IFERROR(MATCH(A78,$I$41:$AO$41,0),0)+IFERROR(MATCH(A78,$I$42:$AO$42,0),0)+IFERROR(MATCH(A78,#REF!,0),0)+IFERROR(MATCH(A78,#REF!,0),0)+IFERROR(MATCH(A78,$I$47:$AO$47,0),0)+IFERROR(MATCH(A78,$I$46:$AO$46,0),0)+IFERROR(MATCH(A78,$I$45:$AO$45,0),0)+IFERROR(MATCH(A78,$I$44:$AO$44,0),0)+IFERROR(MATCH(A78,$I$43:$AO$43,0),0)-5)/2</f>
        <v>5</v>
      </c>
      <c r="C78" s="1">
        <f t="shared" si="4"/>
        <v>21</v>
      </c>
      <c r="D78" s="1" t="str">
        <f t="shared" si="5"/>
        <v/>
      </c>
      <c r="E78" s="1">
        <f t="shared" si="6"/>
        <v>-2400</v>
      </c>
      <c r="F78" s="1">
        <f t="shared" si="7"/>
        <v>1250</v>
      </c>
    </row>
    <row r="79" spans="1:6" ht="15" customHeight="1" x14ac:dyDescent="0.25">
      <c r="A79" s="2" t="str">
        <v>streamlinedFlight</v>
      </c>
      <c r="B79" s="1">
        <f>(IFERROR(MATCH(A79,$I$3:$AO$3,0),0)+IFERROR(MATCH(A79,$I$4:$AO$4,0),0)+IFERROR(MATCH(A79,$I$5:$AO$5,0),0)+IFERROR(MATCH(A79,$I$6:$AO$6,0),0)+IFERROR(MATCH(A79,$I$7:$AO$7,0),0)+IFERROR(MATCH(A79,$I$8:$AO$8,0),0)+IFERROR(MATCH(A79,$I$9:$AO$9,0),0)+IFERROR(MATCH(A79,$I$10:$AO$10,0),0)+IFERROR(MATCH(A79,$I$11:$AO$11,0),0)+IFERROR(MATCH(A79,$I$12:$AO$12,0),0)+IFERROR(MATCH(A79,$I$13:$AO$13,0),0)+IFERROR(MATCH(A79,$I$14:$AO$14,0),0)+IFERROR(MATCH(A79,$I$15:$AO$15,0),0)+IFERROR(MATCH(A79,$I$16:$AO$16,0),0)+IFERROR(MATCH(A79,$I$17:$AO$17,0),0)+IFERROR(MATCH(A79,$I$18:$AO$18,0),0)+IFERROR(MATCH(A79,$I$19:$AO$19,0),0)+IFERROR(MATCH(A79,$I$20:$AO$20,0),0)+IFERROR(MATCH(A79,$I$21:$AO$21,0),0)+IFERROR(MATCH(A79,$I$22:$AO$22,0),0)+IFERROR(MATCH(A79,$I$23:$AO$23,0),0)+IFERROR(MATCH(A79,$I$24:$AO$24,0),0)+IFERROR(MATCH(A79,$I$25:$AO$25,0),0)+IFERROR(MATCH(A79,$I$26:$AO$26,0),0)+IFERROR(MATCH(A79,$I$27:$AO$27,0),0)+IFERROR(MATCH(A79,$I$28:$AO$28,0),0)+IFERROR(MATCH(A79,$I$29:$AO$29,0),0)+IFERROR(MATCH(A79,$I$30:$AO$30,0),0)+IFERROR(MATCH(A79,$I$31:$AO$31,0),0)+IFERROR(MATCH(A79,$I$32:$AO$32,0),0)+IFERROR(MATCH(A79,$I$33:$AO$33,0),0)+IFERROR(MATCH(A79,$I$34:$AO$34,0),0)+IFERROR(MATCH(A79,$I$35:$AO$35,0),0)+IFERROR(MATCH(A79,$I$36:$AO$36,0),0)+IFERROR(MATCH(A79,$I$37:$AO$37,0),0)+IFERROR(MATCH(A79,$I$38:$AO$38,0),0)+IFERROR(MATCH(A79,$I$39:$AO$39,0),0)+IFERROR(MATCH(A79,$I$40:$AO$40,0),0)+IFERROR(MATCH(A79,$I$41:$AO$41,0),0)+IFERROR(MATCH(A79,$I$42:$AO$42,0),0)+IFERROR(MATCH(A79,#REF!,0),0)+IFERROR(MATCH(A79,#REF!,0),0)+IFERROR(MATCH(A79,$I$47:$AO$47,0),0)+IFERROR(MATCH(A79,$I$46:$AO$46,0),0)+IFERROR(MATCH(A79,$I$45:$AO$45,0),0)+IFERROR(MATCH(A79,$I$44:$AO$44,0),0)+IFERROR(MATCH(A79,$I$43:$AO$43,0),0)-5)/2</f>
        <v>5</v>
      </c>
      <c r="C79" s="1">
        <f t="shared" si="4"/>
        <v>23</v>
      </c>
      <c r="D79" s="1" t="str">
        <f t="shared" si="5"/>
        <v/>
      </c>
      <c r="E79" s="1">
        <f t="shared" si="6"/>
        <v>-2400</v>
      </c>
      <c r="F79" s="1">
        <f t="shared" si="7"/>
        <v>1150</v>
      </c>
    </row>
    <row r="80" spans="1:6" ht="15" customHeight="1" x14ac:dyDescent="0.25">
      <c r="A80" s="2" t="str">
        <v>aerodynamicSystems</v>
      </c>
      <c r="B80" s="1">
        <f>(IFERROR(MATCH(A80,$I$3:$AO$3,0),0)+IFERROR(MATCH(A80,$I$4:$AO$4,0),0)+IFERROR(MATCH(A80,$I$5:$AO$5,0),0)+IFERROR(MATCH(A80,$I$6:$AO$6,0),0)+IFERROR(MATCH(A80,$I$7:$AO$7,0),0)+IFERROR(MATCH(A80,$I$8:$AO$8,0),0)+IFERROR(MATCH(A80,$I$9:$AO$9,0),0)+IFERROR(MATCH(A80,$I$10:$AO$10,0),0)+IFERROR(MATCH(A80,$I$11:$AO$11,0),0)+IFERROR(MATCH(A80,$I$12:$AO$12,0),0)+IFERROR(MATCH(A80,$I$13:$AO$13,0),0)+IFERROR(MATCH(A80,$I$14:$AO$14,0),0)+IFERROR(MATCH(A80,$I$15:$AO$15,0),0)+IFERROR(MATCH(A80,$I$16:$AO$16,0),0)+IFERROR(MATCH(A80,$I$17:$AO$17,0),0)+IFERROR(MATCH(A80,$I$18:$AO$18,0),0)+IFERROR(MATCH(A80,$I$19:$AO$19,0),0)+IFERROR(MATCH(A80,$I$20:$AO$20,0),0)+IFERROR(MATCH(A80,$I$21:$AO$21,0),0)+IFERROR(MATCH(A80,$I$22:$AO$22,0),0)+IFERROR(MATCH(A80,$I$23:$AO$23,0),0)+IFERROR(MATCH(A80,$I$24:$AO$24,0),0)+IFERROR(MATCH(A80,$I$25:$AO$25,0),0)+IFERROR(MATCH(A80,$I$26:$AO$26,0),0)+IFERROR(MATCH(A80,$I$27:$AO$27,0),0)+IFERROR(MATCH(A80,$I$28:$AO$28,0),0)+IFERROR(MATCH(A80,$I$29:$AO$29,0),0)+IFERROR(MATCH(A80,$I$30:$AO$30,0),0)+IFERROR(MATCH(A80,$I$31:$AO$31,0),0)+IFERROR(MATCH(A80,$I$32:$AO$32,0),0)+IFERROR(MATCH(A80,$I$33:$AO$33,0),0)+IFERROR(MATCH(A80,$I$34:$AO$34,0),0)+IFERROR(MATCH(A80,$I$35:$AO$35,0),0)+IFERROR(MATCH(A80,$I$36:$AO$36,0),0)+IFERROR(MATCH(A80,$I$37:$AO$37,0),0)+IFERROR(MATCH(A80,$I$38:$AO$38,0),0)+IFERROR(MATCH(A80,$I$39:$AO$39,0),0)+IFERROR(MATCH(A80,$I$40:$AO$40,0),0)+IFERROR(MATCH(A80,$I$41:$AO$41,0),0)+IFERROR(MATCH(A80,$I$42:$AO$42,0),0)+IFERROR(MATCH(A80,#REF!,0),0)+IFERROR(MATCH(A80,#REF!,0),0)+IFERROR(MATCH(A80,$I$47:$AO$47,0),0)+IFERROR(MATCH(A80,$I$46:$AO$46,0),0)+IFERROR(MATCH(A80,$I$45:$AO$45,0),0)+IFERROR(MATCH(A80,$I$44:$AO$44,0),0)+IFERROR(MATCH(A80,$I$43:$AO$43,0),0)-5)/2</f>
        <v>5</v>
      </c>
      <c r="C80" s="1">
        <f t="shared" si="4"/>
        <v>24</v>
      </c>
      <c r="D80" s="1" t="str">
        <f t="shared" si="5"/>
        <v/>
      </c>
      <c r="E80" s="1">
        <f t="shared" si="6"/>
        <v>-2400</v>
      </c>
      <c r="F80" s="1">
        <f t="shared" si="7"/>
        <v>1100</v>
      </c>
    </row>
    <row r="81" spans="1:6" ht="15" customHeight="1" x14ac:dyDescent="0.25">
      <c r="A81" s="2" t="str">
        <v>subsonicFlight</v>
      </c>
      <c r="B81" s="1">
        <f>(IFERROR(MATCH(A81,$I$3:$AO$3,0),0)+IFERROR(MATCH(A81,$I$4:$AO$4,0),0)+IFERROR(MATCH(A81,$I$5:$AO$5,0),0)+IFERROR(MATCH(A81,$I$6:$AO$6,0),0)+IFERROR(MATCH(A81,$I$7:$AO$7,0),0)+IFERROR(MATCH(A81,$I$8:$AO$8,0),0)+IFERROR(MATCH(A81,$I$9:$AO$9,0),0)+IFERROR(MATCH(A81,$I$10:$AO$10,0),0)+IFERROR(MATCH(A81,$I$11:$AO$11,0),0)+IFERROR(MATCH(A81,$I$12:$AO$12,0),0)+IFERROR(MATCH(A81,$I$13:$AO$13,0),0)+IFERROR(MATCH(A81,$I$14:$AO$14,0),0)+IFERROR(MATCH(A81,$I$15:$AO$15,0),0)+IFERROR(MATCH(A81,$I$16:$AO$16,0),0)+IFERROR(MATCH(A81,$I$17:$AO$17,0),0)+IFERROR(MATCH(A81,$I$18:$AO$18,0),0)+IFERROR(MATCH(A81,$I$19:$AO$19,0),0)+IFERROR(MATCH(A81,$I$20:$AO$20,0),0)+IFERROR(MATCH(A81,$I$21:$AO$21,0),0)+IFERROR(MATCH(A81,$I$22:$AO$22,0),0)+IFERROR(MATCH(A81,$I$23:$AO$23,0),0)+IFERROR(MATCH(A81,$I$24:$AO$24,0),0)+IFERROR(MATCH(A81,$I$25:$AO$25,0),0)+IFERROR(MATCH(A81,$I$26:$AO$26,0),0)+IFERROR(MATCH(A81,$I$27:$AO$27,0),0)+IFERROR(MATCH(A81,$I$28:$AO$28,0),0)+IFERROR(MATCH(A81,$I$29:$AO$29,0),0)+IFERROR(MATCH(A81,$I$30:$AO$30,0),0)+IFERROR(MATCH(A81,$I$31:$AO$31,0),0)+IFERROR(MATCH(A81,$I$32:$AO$32,0),0)+IFERROR(MATCH(A81,$I$33:$AO$33,0),0)+IFERROR(MATCH(A81,$I$34:$AO$34,0),0)+IFERROR(MATCH(A81,$I$35:$AO$35,0),0)+IFERROR(MATCH(A81,$I$36:$AO$36,0),0)+IFERROR(MATCH(A81,$I$37:$AO$37,0),0)+IFERROR(MATCH(A81,$I$38:$AO$38,0),0)+IFERROR(MATCH(A81,$I$39:$AO$39,0),0)+IFERROR(MATCH(A81,$I$40:$AO$40,0),0)+IFERROR(MATCH(A81,$I$41:$AO$41,0),0)+IFERROR(MATCH(A81,$I$42:$AO$42,0),0)+IFERROR(MATCH(A81,#REF!,0),0)+IFERROR(MATCH(A81,#REF!,0),0)+IFERROR(MATCH(A81,$I$47:$AO$47,0),0)+IFERROR(MATCH(A81,$I$46:$AO$46,0),0)+IFERROR(MATCH(A81,$I$45:$AO$45,0),0)+IFERROR(MATCH(A81,$I$44:$AO$44,0),0)+IFERROR(MATCH(A81,$I$43:$AO$43,0),0)-5)/2</f>
        <v>5</v>
      </c>
      <c r="C81" s="1">
        <f t="shared" si="4"/>
        <v>25</v>
      </c>
      <c r="D81" s="1" t="str">
        <f t="shared" si="5"/>
        <v/>
      </c>
      <c r="E81" s="1">
        <f t="shared" si="6"/>
        <v>-2400</v>
      </c>
      <c r="F81" s="1">
        <f t="shared" si="7"/>
        <v>1050</v>
      </c>
    </row>
    <row r="82" spans="1:6" ht="15" customHeight="1" x14ac:dyDescent="0.25">
      <c r="A82" s="2" t="str">
        <v>landing</v>
      </c>
      <c r="B82" s="1">
        <f>(IFERROR(MATCH(A82,$I$3:$AO$3,0),0)+IFERROR(MATCH(A82,$I$4:$AO$4,0),0)+IFERROR(MATCH(A82,$I$5:$AO$5,0),0)+IFERROR(MATCH(A82,$I$6:$AO$6,0),0)+IFERROR(MATCH(A82,$I$7:$AO$7,0),0)+IFERROR(MATCH(A82,$I$8:$AO$8,0),0)+IFERROR(MATCH(A82,$I$9:$AO$9,0),0)+IFERROR(MATCH(A82,$I$10:$AO$10,0),0)+IFERROR(MATCH(A82,$I$11:$AO$11,0),0)+IFERROR(MATCH(A82,$I$12:$AO$12,0),0)+IFERROR(MATCH(A82,$I$13:$AO$13,0),0)+IFERROR(MATCH(A82,$I$14:$AO$14,0),0)+IFERROR(MATCH(A82,$I$15:$AO$15,0),0)+IFERROR(MATCH(A82,$I$16:$AO$16,0),0)+IFERROR(MATCH(A82,$I$17:$AO$17,0),0)+IFERROR(MATCH(A82,$I$18:$AO$18,0),0)+IFERROR(MATCH(A82,$I$19:$AO$19,0),0)+IFERROR(MATCH(A82,$I$20:$AO$20,0),0)+IFERROR(MATCH(A82,$I$21:$AO$21,0),0)+IFERROR(MATCH(A82,$I$22:$AO$22,0),0)+IFERROR(MATCH(A82,$I$23:$AO$23,0),0)+IFERROR(MATCH(A82,$I$24:$AO$24,0),0)+IFERROR(MATCH(A82,$I$25:$AO$25,0),0)+IFERROR(MATCH(A82,$I$26:$AO$26,0),0)+IFERROR(MATCH(A82,$I$27:$AO$27,0),0)+IFERROR(MATCH(A82,$I$28:$AO$28,0),0)+IFERROR(MATCH(A82,$I$29:$AO$29,0),0)+IFERROR(MATCH(A82,$I$30:$AO$30,0),0)+IFERROR(MATCH(A82,$I$31:$AO$31,0),0)+IFERROR(MATCH(A82,$I$32:$AO$32,0),0)+IFERROR(MATCH(A82,$I$33:$AO$33,0),0)+IFERROR(MATCH(A82,$I$34:$AO$34,0),0)+IFERROR(MATCH(A82,$I$35:$AO$35,0),0)+IFERROR(MATCH(A82,$I$36:$AO$36,0),0)+IFERROR(MATCH(A82,$I$37:$AO$37,0),0)+IFERROR(MATCH(A82,$I$38:$AO$38,0),0)+IFERROR(MATCH(A82,$I$39:$AO$39,0),0)+IFERROR(MATCH(A82,$I$40:$AO$40,0),0)+IFERROR(MATCH(A82,$I$41:$AO$41,0),0)+IFERROR(MATCH(A82,$I$42:$AO$42,0),0)+IFERROR(MATCH(A82,#REF!,0),0)+IFERROR(MATCH(A82,#REF!,0),0)+IFERROR(MATCH(A82,$I$47:$AO$47,0),0)+IFERROR(MATCH(A82,$I$46:$AO$46,0),0)+IFERROR(MATCH(A82,$I$45:$AO$45,0),0)+IFERROR(MATCH(A82,$I$44:$AO$44,0),0)+IFERROR(MATCH(A82,$I$43:$AO$43,0),0)-5)/2</f>
        <v>5</v>
      </c>
      <c r="C82" s="1">
        <f t="shared" si="4"/>
        <v>26</v>
      </c>
      <c r="D82" s="1" t="str">
        <f t="shared" si="5"/>
        <v/>
      </c>
      <c r="E82" s="1">
        <f t="shared" si="6"/>
        <v>-2400</v>
      </c>
      <c r="F82" s="1">
        <f t="shared" si="7"/>
        <v>1000</v>
      </c>
    </row>
    <row r="83" spans="1:6" ht="15" customHeight="1" x14ac:dyDescent="0.25">
      <c r="A83" s="2" t="str">
        <v>spaceExploration</v>
      </c>
      <c r="B83" s="1">
        <f>(IFERROR(MATCH(A83,$I$3:$AO$3,0),0)+IFERROR(MATCH(A83,$I$4:$AO$4,0),0)+IFERROR(MATCH(A83,$I$5:$AO$5,0),0)+IFERROR(MATCH(A83,$I$6:$AO$6,0),0)+IFERROR(MATCH(A83,$I$7:$AO$7,0),0)+IFERROR(MATCH(A83,$I$8:$AO$8,0),0)+IFERROR(MATCH(A83,$I$9:$AO$9,0),0)+IFERROR(MATCH(A83,$I$10:$AO$10,0),0)+IFERROR(MATCH(A83,$I$11:$AO$11,0),0)+IFERROR(MATCH(A83,$I$12:$AO$12,0),0)+IFERROR(MATCH(A83,$I$13:$AO$13,0),0)+IFERROR(MATCH(A83,$I$14:$AO$14,0),0)+IFERROR(MATCH(A83,$I$15:$AO$15,0),0)+IFERROR(MATCH(A83,$I$16:$AO$16,0),0)+IFERROR(MATCH(A83,$I$17:$AO$17,0),0)+IFERROR(MATCH(A83,$I$18:$AO$18,0),0)+IFERROR(MATCH(A83,$I$19:$AO$19,0),0)+IFERROR(MATCH(A83,$I$20:$AO$20,0),0)+IFERROR(MATCH(A83,$I$21:$AO$21,0),0)+IFERROR(MATCH(A83,$I$22:$AO$22,0),0)+IFERROR(MATCH(A83,$I$23:$AO$23,0),0)+IFERROR(MATCH(A83,$I$24:$AO$24,0),0)+IFERROR(MATCH(A83,$I$25:$AO$25,0),0)+IFERROR(MATCH(A83,$I$26:$AO$26,0),0)+IFERROR(MATCH(A83,$I$27:$AO$27,0),0)+IFERROR(MATCH(A83,$I$28:$AO$28,0),0)+IFERROR(MATCH(A83,$I$29:$AO$29,0),0)+IFERROR(MATCH(A83,$I$30:$AO$30,0),0)+IFERROR(MATCH(A83,$I$31:$AO$31,0),0)+IFERROR(MATCH(A83,$I$32:$AO$32,0),0)+IFERROR(MATCH(A83,$I$33:$AO$33,0),0)+IFERROR(MATCH(A83,$I$34:$AO$34,0),0)+IFERROR(MATCH(A83,$I$35:$AO$35,0),0)+IFERROR(MATCH(A83,$I$36:$AO$36,0),0)+IFERROR(MATCH(A83,$I$37:$AO$37,0),0)+IFERROR(MATCH(A83,$I$38:$AO$38,0),0)+IFERROR(MATCH(A83,$I$39:$AO$39,0),0)+IFERROR(MATCH(A83,$I$40:$AO$40,0),0)+IFERROR(MATCH(A83,$I$41:$AO$41,0),0)+IFERROR(MATCH(A83,$I$42:$AO$42,0),0)+IFERROR(MATCH(A83,#REF!,0),0)+IFERROR(MATCH(A83,#REF!,0),0)+IFERROR(MATCH(A83,$I$47:$AO$47,0),0)+IFERROR(MATCH(A83,$I$46:$AO$46,0),0)+IFERROR(MATCH(A83,$I$45:$AO$45,0),0)+IFERROR(MATCH(A83,$I$44:$AO$44,0),0)+IFERROR(MATCH(A83,$I$43:$AO$43,0),0)-5)/2</f>
        <v>5</v>
      </c>
      <c r="C83" s="1">
        <f t="shared" si="4"/>
        <v>27</v>
      </c>
      <c r="D83" s="1" t="str">
        <f t="shared" si="5"/>
        <v/>
      </c>
      <c r="E83" s="1">
        <f t="shared" si="6"/>
        <v>-2400</v>
      </c>
      <c r="F83" s="1">
        <f t="shared" si="7"/>
        <v>950</v>
      </c>
    </row>
    <row r="84" spans="1:6" ht="15" customHeight="1" x14ac:dyDescent="0.25">
      <c r="A84" s="2" t="str">
        <v>heatShields</v>
      </c>
      <c r="B84" s="1">
        <f>(IFERROR(MATCH(A84,$I$3:$AO$3,0),0)+IFERROR(MATCH(A84,$I$4:$AO$4,0),0)+IFERROR(MATCH(A84,$I$5:$AO$5,0),0)+IFERROR(MATCH(A84,$I$6:$AO$6,0),0)+IFERROR(MATCH(A84,$I$7:$AO$7,0),0)+IFERROR(MATCH(A84,$I$8:$AO$8,0),0)+IFERROR(MATCH(A84,$I$9:$AO$9,0),0)+IFERROR(MATCH(A84,$I$10:$AO$10,0),0)+IFERROR(MATCH(A84,$I$11:$AO$11,0),0)+IFERROR(MATCH(A84,$I$12:$AO$12,0),0)+IFERROR(MATCH(A84,$I$13:$AO$13,0),0)+IFERROR(MATCH(A84,$I$14:$AO$14,0),0)+IFERROR(MATCH(A84,$I$15:$AO$15,0),0)+IFERROR(MATCH(A84,$I$16:$AO$16,0),0)+IFERROR(MATCH(A84,$I$17:$AO$17,0),0)+IFERROR(MATCH(A84,$I$18:$AO$18,0),0)+IFERROR(MATCH(A84,$I$19:$AO$19,0),0)+IFERROR(MATCH(A84,$I$20:$AO$20,0),0)+IFERROR(MATCH(A84,$I$21:$AO$21,0),0)+IFERROR(MATCH(A84,$I$22:$AO$22,0),0)+IFERROR(MATCH(A84,$I$23:$AO$23,0),0)+IFERROR(MATCH(A84,$I$24:$AO$24,0),0)+IFERROR(MATCH(A84,$I$25:$AO$25,0),0)+IFERROR(MATCH(A84,$I$26:$AO$26,0),0)+IFERROR(MATCH(A84,$I$27:$AO$27,0),0)+IFERROR(MATCH(A84,$I$28:$AO$28,0),0)+IFERROR(MATCH(A84,$I$29:$AO$29,0),0)+IFERROR(MATCH(A84,$I$30:$AO$30,0),0)+IFERROR(MATCH(A84,$I$31:$AO$31,0),0)+IFERROR(MATCH(A84,$I$32:$AO$32,0),0)+IFERROR(MATCH(A84,$I$33:$AO$33,0),0)+IFERROR(MATCH(A84,$I$34:$AO$34,0),0)+IFERROR(MATCH(A84,$I$35:$AO$35,0),0)+IFERROR(MATCH(A84,$I$36:$AO$36,0),0)+IFERROR(MATCH(A84,$I$37:$AO$37,0),0)+IFERROR(MATCH(A84,$I$38:$AO$38,0),0)+IFERROR(MATCH(A84,$I$39:$AO$39,0),0)+IFERROR(MATCH(A84,$I$40:$AO$40,0),0)+IFERROR(MATCH(A84,$I$41:$AO$41,0),0)+IFERROR(MATCH(A84,$I$42:$AO$42,0),0)+IFERROR(MATCH(A84,#REF!,0),0)+IFERROR(MATCH(A84,#REF!,0),0)+IFERROR(MATCH(A84,$I$47:$AO$47,0),0)+IFERROR(MATCH(A84,$I$46:$AO$46,0),0)+IFERROR(MATCH(A84,$I$45:$AO$45,0),0)+IFERROR(MATCH(A84,$I$44:$AO$44,0),0)+IFERROR(MATCH(A84,$I$43:$AO$43,0),0)-5)/2</f>
        <v>5</v>
      </c>
      <c r="C84" s="1">
        <f t="shared" si="4"/>
        <v>28</v>
      </c>
      <c r="D84" s="1" t="str">
        <f t="shared" si="5"/>
        <v/>
      </c>
      <c r="E84" s="1">
        <f t="shared" si="6"/>
        <v>-2400</v>
      </c>
      <c r="F84" s="1">
        <f t="shared" si="7"/>
        <v>900</v>
      </c>
    </row>
    <row r="85" spans="1:6" ht="15" customHeight="1" x14ac:dyDescent="0.25">
      <c r="A85" s="2" t="str">
        <v>simpleCommandModules</v>
      </c>
      <c r="B85" s="1">
        <f>(IFERROR(MATCH(A85,$I$3:$AO$3,0),0)+IFERROR(MATCH(A85,$I$4:$AO$4,0),0)+IFERROR(MATCH(A85,$I$5:$AO$5,0),0)+IFERROR(MATCH(A85,$I$6:$AO$6,0),0)+IFERROR(MATCH(A85,$I$7:$AO$7,0),0)+IFERROR(MATCH(A85,$I$8:$AO$8,0),0)+IFERROR(MATCH(A85,$I$9:$AO$9,0),0)+IFERROR(MATCH(A85,$I$10:$AO$10,0),0)+IFERROR(MATCH(A85,$I$11:$AO$11,0),0)+IFERROR(MATCH(A85,$I$12:$AO$12,0),0)+IFERROR(MATCH(A85,$I$13:$AO$13,0),0)+IFERROR(MATCH(A85,$I$14:$AO$14,0),0)+IFERROR(MATCH(A85,$I$15:$AO$15,0),0)+IFERROR(MATCH(A85,$I$16:$AO$16,0),0)+IFERROR(MATCH(A85,$I$17:$AO$17,0),0)+IFERROR(MATCH(A85,$I$18:$AO$18,0),0)+IFERROR(MATCH(A85,$I$19:$AO$19,0),0)+IFERROR(MATCH(A85,$I$20:$AO$20,0),0)+IFERROR(MATCH(A85,$I$21:$AO$21,0),0)+IFERROR(MATCH(A85,$I$22:$AO$22,0),0)+IFERROR(MATCH(A85,$I$23:$AO$23,0),0)+IFERROR(MATCH(A85,$I$24:$AO$24,0),0)+IFERROR(MATCH(A85,$I$25:$AO$25,0),0)+IFERROR(MATCH(A85,$I$26:$AO$26,0),0)+IFERROR(MATCH(A85,$I$27:$AO$27,0),0)+IFERROR(MATCH(A85,$I$28:$AO$28,0),0)+IFERROR(MATCH(A85,$I$29:$AO$29,0),0)+IFERROR(MATCH(A85,$I$30:$AO$30,0),0)+IFERROR(MATCH(A85,$I$31:$AO$31,0),0)+IFERROR(MATCH(A85,$I$32:$AO$32,0),0)+IFERROR(MATCH(A85,$I$33:$AO$33,0),0)+IFERROR(MATCH(A85,$I$34:$AO$34,0),0)+IFERROR(MATCH(A85,$I$35:$AO$35,0),0)+IFERROR(MATCH(A85,$I$36:$AO$36,0),0)+IFERROR(MATCH(A85,$I$37:$AO$37,0),0)+IFERROR(MATCH(A85,$I$38:$AO$38,0),0)+IFERROR(MATCH(A85,$I$39:$AO$39,0),0)+IFERROR(MATCH(A85,$I$40:$AO$40,0),0)+IFERROR(MATCH(A85,$I$41:$AO$41,0),0)+IFERROR(MATCH(A85,$I$42:$AO$42,0),0)+IFERROR(MATCH(A85,#REF!,0),0)+IFERROR(MATCH(A85,#REF!,0),0)+IFERROR(MATCH(A85,$I$47:$AO$47,0),0)+IFERROR(MATCH(A85,$I$46:$AO$46,0),0)+IFERROR(MATCH(A85,$I$45:$AO$45,0),0)+IFERROR(MATCH(A85,$I$44:$AO$44,0),0)+IFERROR(MATCH(A85,$I$43:$AO$43,0),0)-5)/2</f>
        <v>5</v>
      </c>
      <c r="C85" s="1">
        <f t="shared" si="4"/>
        <v>30</v>
      </c>
      <c r="D85" s="1" t="str">
        <f t="shared" si="5"/>
        <v/>
      </c>
      <c r="E85" s="1">
        <f t="shared" si="6"/>
        <v>-2400</v>
      </c>
      <c r="F85" s="1">
        <f t="shared" si="7"/>
        <v>800</v>
      </c>
    </row>
    <row r="86" spans="1:6" ht="15" customHeight="1" x14ac:dyDescent="0.25">
      <c r="A86" s="2" t="str">
        <v>appliedScience</v>
      </c>
      <c r="B86" s="1">
        <f>(IFERROR(MATCH(A86,$I$3:$AO$3,0),0)+IFERROR(MATCH(A86,$I$4:$AO$4,0),0)+IFERROR(MATCH(A86,$I$5:$AO$5,0),0)+IFERROR(MATCH(A86,$I$6:$AO$6,0),0)+IFERROR(MATCH(A86,$I$7:$AO$7,0),0)+IFERROR(MATCH(A86,$I$8:$AO$8,0),0)+IFERROR(MATCH(A86,$I$9:$AO$9,0),0)+IFERROR(MATCH(A86,$I$10:$AO$10,0),0)+IFERROR(MATCH(A86,$I$11:$AO$11,0),0)+IFERROR(MATCH(A86,$I$12:$AO$12,0),0)+IFERROR(MATCH(A86,$I$13:$AO$13,0),0)+IFERROR(MATCH(A86,$I$14:$AO$14,0),0)+IFERROR(MATCH(A86,$I$15:$AO$15,0),0)+IFERROR(MATCH(A86,$I$16:$AO$16,0),0)+IFERROR(MATCH(A86,$I$17:$AO$17,0),0)+IFERROR(MATCH(A86,$I$18:$AO$18,0),0)+IFERROR(MATCH(A86,$I$19:$AO$19,0),0)+IFERROR(MATCH(A86,$I$20:$AO$20,0),0)+IFERROR(MATCH(A86,$I$21:$AO$21,0),0)+IFERROR(MATCH(A86,$I$22:$AO$22,0),0)+IFERROR(MATCH(A86,$I$23:$AO$23,0),0)+IFERROR(MATCH(A86,$I$24:$AO$24,0),0)+IFERROR(MATCH(A86,$I$25:$AO$25,0),0)+IFERROR(MATCH(A86,$I$26:$AO$26,0),0)+IFERROR(MATCH(A86,$I$27:$AO$27,0),0)+IFERROR(MATCH(A86,$I$28:$AO$28,0),0)+IFERROR(MATCH(A86,$I$29:$AO$29,0),0)+IFERROR(MATCH(A86,$I$30:$AO$30,0),0)+IFERROR(MATCH(A86,$I$31:$AO$31,0),0)+IFERROR(MATCH(A86,$I$32:$AO$32,0),0)+IFERROR(MATCH(A86,$I$33:$AO$33,0),0)+IFERROR(MATCH(A86,$I$34:$AO$34,0),0)+IFERROR(MATCH(A86,$I$35:$AO$35,0),0)+IFERROR(MATCH(A86,$I$36:$AO$36,0),0)+IFERROR(MATCH(A86,$I$37:$AO$37,0),0)+IFERROR(MATCH(A86,$I$38:$AO$38,0),0)+IFERROR(MATCH(A86,$I$39:$AO$39,0),0)+IFERROR(MATCH(A86,$I$40:$AO$40,0),0)+IFERROR(MATCH(A86,$I$41:$AO$41,0),0)+IFERROR(MATCH(A86,$I$42:$AO$42,0),0)+IFERROR(MATCH(A86,#REF!,0),0)+IFERROR(MATCH(A86,#REF!,0),0)+IFERROR(MATCH(A86,$I$47:$AO$47,0),0)+IFERROR(MATCH(A86,$I$46:$AO$46,0),0)+IFERROR(MATCH(A86,$I$45:$AO$45,0),0)+IFERROR(MATCH(A86,$I$44:$AO$44,0),0)+IFERROR(MATCH(A86,$I$43:$AO$43,0),0)-5)/2</f>
        <v>5</v>
      </c>
      <c r="C86" s="1">
        <f t="shared" si="4"/>
        <v>34</v>
      </c>
      <c r="D86" s="1" t="str">
        <f t="shared" si="5"/>
        <v/>
      </c>
      <c r="E86" s="1">
        <f t="shared" si="6"/>
        <v>-2400</v>
      </c>
      <c r="F86" s="1">
        <f t="shared" si="7"/>
        <v>600</v>
      </c>
    </row>
    <row r="87" spans="1:6" ht="15" customHeight="1" x14ac:dyDescent="0.25">
      <c r="A87" s="2" t="str">
        <v>miniaturization</v>
      </c>
      <c r="B87" s="1">
        <f>(IFERROR(MATCH(A87,$I$3:$AO$3,0),0)+IFERROR(MATCH(A87,$I$4:$AO$4,0),0)+IFERROR(MATCH(A87,$I$5:$AO$5,0),0)+IFERROR(MATCH(A87,$I$6:$AO$6,0),0)+IFERROR(MATCH(A87,$I$7:$AO$7,0),0)+IFERROR(MATCH(A87,$I$8:$AO$8,0),0)+IFERROR(MATCH(A87,$I$9:$AO$9,0),0)+IFERROR(MATCH(A87,$I$10:$AO$10,0),0)+IFERROR(MATCH(A87,$I$11:$AO$11,0),0)+IFERROR(MATCH(A87,$I$12:$AO$12,0),0)+IFERROR(MATCH(A87,$I$13:$AO$13,0),0)+IFERROR(MATCH(A87,$I$14:$AO$14,0),0)+IFERROR(MATCH(A87,$I$15:$AO$15,0),0)+IFERROR(MATCH(A87,$I$16:$AO$16,0),0)+IFERROR(MATCH(A87,$I$17:$AO$17,0),0)+IFERROR(MATCH(A87,$I$18:$AO$18,0),0)+IFERROR(MATCH(A87,$I$19:$AO$19,0),0)+IFERROR(MATCH(A87,$I$20:$AO$20,0),0)+IFERROR(MATCH(A87,$I$21:$AO$21,0),0)+IFERROR(MATCH(A87,$I$22:$AO$22,0),0)+IFERROR(MATCH(A87,$I$23:$AO$23,0),0)+IFERROR(MATCH(A87,$I$24:$AO$24,0),0)+IFERROR(MATCH(A87,$I$25:$AO$25,0),0)+IFERROR(MATCH(A87,$I$26:$AO$26,0),0)+IFERROR(MATCH(A87,$I$27:$AO$27,0),0)+IFERROR(MATCH(A87,$I$28:$AO$28,0),0)+IFERROR(MATCH(A87,$I$29:$AO$29,0),0)+IFERROR(MATCH(A87,$I$30:$AO$30,0),0)+IFERROR(MATCH(A87,$I$31:$AO$31,0),0)+IFERROR(MATCH(A87,$I$32:$AO$32,0),0)+IFERROR(MATCH(A87,$I$33:$AO$33,0),0)+IFERROR(MATCH(A87,$I$34:$AO$34,0),0)+IFERROR(MATCH(A87,$I$35:$AO$35,0),0)+IFERROR(MATCH(A87,$I$36:$AO$36,0),0)+IFERROR(MATCH(A87,$I$37:$AO$37,0),0)+IFERROR(MATCH(A87,$I$38:$AO$38,0),0)+IFERROR(MATCH(A87,$I$39:$AO$39,0),0)+IFERROR(MATCH(A87,$I$40:$AO$40,0),0)+IFERROR(MATCH(A87,$I$41:$AO$41,0),0)+IFERROR(MATCH(A87,$I$42:$AO$42,0),0)+IFERROR(MATCH(A87,#REF!,0),0)+IFERROR(MATCH(A87,#REF!,0),0)+IFERROR(MATCH(A87,$I$47:$AO$47,0),0)+IFERROR(MATCH(A87,$I$46:$AO$46,0),0)+IFERROR(MATCH(A87,$I$45:$AO$45,0),0)+IFERROR(MATCH(A87,$I$44:$AO$44,0),0)+IFERROR(MATCH(A87,$I$43:$AO$43,0),0)-5)/2</f>
        <v>5</v>
      </c>
      <c r="C87" s="1">
        <f t="shared" si="4"/>
        <v>35</v>
      </c>
      <c r="D87" s="1" t="str">
        <f t="shared" si="5"/>
        <v/>
      </c>
      <c r="E87" s="1">
        <f t="shared" si="6"/>
        <v>-2400</v>
      </c>
      <c r="F87" s="1">
        <f t="shared" si="7"/>
        <v>550</v>
      </c>
    </row>
    <row r="88" spans="1:6" ht="15" customHeight="1" x14ac:dyDescent="0.25">
      <c r="A88" s="2" t="str">
        <v>parabolicAntennas</v>
      </c>
      <c r="B88" s="1">
        <f>(IFERROR(MATCH(A88,$I$3:$AO$3,0),0)+IFERROR(MATCH(A88,$I$4:$AO$4,0),0)+IFERROR(MATCH(A88,$I$5:$AO$5,0),0)+IFERROR(MATCH(A88,$I$6:$AO$6,0),0)+IFERROR(MATCH(A88,$I$7:$AO$7,0),0)+IFERROR(MATCH(A88,$I$8:$AO$8,0),0)+IFERROR(MATCH(A88,$I$9:$AO$9,0),0)+IFERROR(MATCH(A88,$I$10:$AO$10,0),0)+IFERROR(MATCH(A88,$I$11:$AO$11,0),0)+IFERROR(MATCH(A88,$I$12:$AO$12,0),0)+IFERROR(MATCH(A88,$I$13:$AO$13,0),0)+IFERROR(MATCH(A88,$I$14:$AO$14,0),0)+IFERROR(MATCH(A88,$I$15:$AO$15,0),0)+IFERROR(MATCH(A88,$I$16:$AO$16,0),0)+IFERROR(MATCH(A88,$I$17:$AO$17,0),0)+IFERROR(MATCH(A88,$I$18:$AO$18,0),0)+IFERROR(MATCH(A88,$I$19:$AO$19,0),0)+IFERROR(MATCH(A88,$I$20:$AO$20,0),0)+IFERROR(MATCH(A88,$I$21:$AO$21,0),0)+IFERROR(MATCH(A88,$I$22:$AO$22,0),0)+IFERROR(MATCH(A88,$I$23:$AO$23,0),0)+IFERROR(MATCH(A88,$I$24:$AO$24,0),0)+IFERROR(MATCH(A88,$I$25:$AO$25,0),0)+IFERROR(MATCH(A88,$I$26:$AO$26,0),0)+IFERROR(MATCH(A88,$I$27:$AO$27,0),0)+IFERROR(MATCH(A88,$I$28:$AO$28,0),0)+IFERROR(MATCH(A88,$I$29:$AO$29,0),0)+IFERROR(MATCH(A88,$I$30:$AO$30,0),0)+IFERROR(MATCH(A88,$I$31:$AO$31,0),0)+IFERROR(MATCH(A88,$I$32:$AO$32,0),0)+IFERROR(MATCH(A88,$I$33:$AO$33,0),0)+IFERROR(MATCH(A88,$I$34:$AO$34,0),0)+IFERROR(MATCH(A88,$I$35:$AO$35,0),0)+IFERROR(MATCH(A88,$I$36:$AO$36,0),0)+IFERROR(MATCH(A88,$I$37:$AO$37,0),0)+IFERROR(MATCH(A88,$I$38:$AO$38,0),0)+IFERROR(MATCH(A88,$I$39:$AO$39,0),0)+IFERROR(MATCH(A88,$I$40:$AO$40,0),0)+IFERROR(MATCH(A88,$I$41:$AO$41,0),0)+IFERROR(MATCH(A88,$I$42:$AO$42,0),0)+IFERROR(MATCH(A88,#REF!,0),0)+IFERROR(MATCH(A88,#REF!,0),0)+IFERROR(MATCH(A88,$I$47:$AO$47,0),0)+IFERROR(MATCH(A88,$I$46:$AO$46,0),0)+IFERROR(MATCH(A88,$I$45:$AO$45,0),0)+IFERROR(MATCH(A88,$I$44:$AO$44,0),0)+IFERROR(MATCH(A88,$I$43:$AO$43,0),0)-5)/2</f>
        <v>5</v>
      </c>
      <c r="C88" s="1">
        <f t="shared" si="4"/>
        <v>37</v>
      </c>
      <c r="D88" s="1" t="str">
        <f t="shared" si="5"/>
        <v/>
      </c>
      <c r="E88" s="1">
        <f t="shared" si="6"/>
        <v>-2400</v>
      </c>
      <c r="F88" s="1">
        <f t="shared" si="7"/>
        <v>450</v>
      </c>
    </row>
    <row r="89" spans="1:6" ht="15" customHeight="1" x14ac:dyDescent="0.25">
      <c r="A89" s="2" t="str">
        <v>earlyProbes</v>
      </c>
      <c r="B89" s="1">
        <f>(IFERROR(MATCH(A89,$I$3:$AO$3,0),0)+IFERROR(MATCH(A89,$I$4:$AO$4,0),0)+IFERROR(MATCH(A89,$I$5:$AO$5,0),0)+IFERROR(MATCH(A89,$I$6:$AO$6,0),0)+IFERROR(MATCH(A89,$I$7:$AO$7,0),0)+IFERROR(MATCH(A89,$I$8:$AO$8,0),0)+IFERROR(MATCH(A89,$I$9:$AO$9,0),0)+IFERROR(MATCH(A89,$I$10:$AO$10,0),0)+IFERROR(MATCH(A89,$I$11:$AO$11,0),0)+IFERROR(MATCH(A89,$I$12:$AO$12,0),0)+IFERROR(MATCH(A89,$I$13:$AO$13,0),0)+IFERROR(MATCH(A89,$I$14:$AO$14,0),0)+IFERROR(MATCH(A89,$I$15:$AO$15,0),0)+IFERROR(MATCH(A89,$I$16:$AO$16,0),0)+IFERROR(MATCH(A89,$I$17:$AO$17,0),0)+IFERROR(MATCH(A89,$I$18:$AO$18,0),0)+IFERROR(MATCH(A89,$I$19:$AO$19,0),0)+IFERROR(MATCH(A89,$I$20:$AO$20,0),0)+IFERROR(MATCH(A89,$I$21:$AO$21,0),0)+IFERROR(MATCH(A89,$I$22:$AO$22,0),0)+IFERROR(MATCH(A89,$I$23:$AO$23,0),0)+IFERROR(MATCH(A89,$I$24:$AO$24,0),0)+IFERROR(MATCH(A89,$I$25:$AO$25,0),0)+IFERROR(MATCH(A89,$I$26:$AO$26,0),0)+IFERROR(MATCH(A89,$I$27:$AO$27,0),0)+IFERROR(MATCH(A89,$I$28:$AO$28,0),0)+IFERROR(MATCH(A89,$I$29:$AO$29,0),0)+IFERROR(MATCH(A89,$I$30:$AO$30,0),0)+IFERROR(MATCH(A89,$I$31:$AO$31,0),0)+IFERROR(MATCH(A89,$I$32:$AO$32,0),0)+IFERROR(MATCH(A89,$I$33:$AO$33,0),0)+IFERROR(MATCH(A89,$I$34:$AO$34,0),0)+IFERROR(MATCH(A89,$I$35:$AO$35,0),0)+IFERROR(MATCH(A89,$I$36:$AO$36,0),0)+IFERROR(MATCH(A89,$I$37:$AO$37,0),0)+IFERROR(MATCH(A89,$I$38:$AO$38,0),0)+IFERROR(MATCH(A89,$I$39:$AO$39,0),0)+IFERROR(MATCH(A89,$I$40:$AO$40,0),0)+IFERROR(MATCH(A89,$I$41:$AO$41,0),0)+IFERROR(MATCH(A89,$I$42:$AO$42,0),0)+IFERROR(MATCH(A89,#REF!,0),0)+IFERROR(MATCH(A89,#REF!,0),0)+IFERROR(MATCH(A89,$I$47:$AO$47,0),0)+IFERROR(MATCH(A89,$I$46:$AO$46,0),0)+IFERROR(MATCH(A89,$I$45:$AO$45,0),0)+IFERROR(MATCH(A89,$I$44:$AO$44,0),0)+IFERROR(MATCH(A89,$I$43:$AO$43,0),0)-5)/2</f>
        <v>5</v>
      </c>
      <c r="C89" s="1">
        <f t="shared" si="4"/>
        <v>38</v>
      </c>
      <c r="D89" s="1" t="str">
        <f t="shared" si="5"/>
        <v/>
      </c>
      <c r="E89" s="1">
        <f t="shared" si="6"/>
        <v>-2400</v>
      </c>
      <c r="F89" s="1">
        <f t="shared" si="7"/>
        <v>400</v>
      </c>
    </row>
    <row r="90" spans="1:6" ht="15" customHeight="1" x14ac:dyDescent="0.25">
      <c r="A90" s="2" t="str">
        <v>electrics</v>
      </c>
      <c r="B90" s="1">
        <f>(IFERROR(MATCH(A90,$I$3:$AO$3,0),0)+IFERROR(MATCH(A90,$I$4:$AO$4,0),0)+IFERROR(MATCH(A90,$I$5:$AO$5,0),0)+IFERROR(MATCH(A90,$I$6:$AO$6,0),0)+IFERROR(MATCH(A90,$I$7:$AO$7,0),0)+IFERROR(MATCH(A90,$I$8:$AO$8,0),0)+IFERROR(MATCH(A90,$I$9:$AO$9,0),0)+IFERROR(MATCH(A90,$I$10:$AO$10,0),0)+IFERROR(MATCH(A90,$I$11:$AO$11,0),0)+IFERROR(MATCH(A90,$I$12:$AO$12,0),0)+IFERROR(MATCH(A90,$I$13:$AO$13,0),0)+IFERROR(MATCH(A90,$I$14:$AO$14,0),0)+IFERROR(MATCH(A90,$I$15:$AO$15,0),0)+IFERROR(MATCH(A90,$I$16:$AO$16,0),0)+IFERROR(MATCH(A90,$I$17:$AO$17,0),0)+IFERROR(MATCH(A90,$I$18:$AO$18,0),0)+IFERROR(MATCH(A90,$I$19:$AO$19,0),0)+IFERROR(MATCH(A90,$I$20:$AO$20,0),0)+IFERROR(MATCH(A90,$I$21:$AO$21,0),0)+IFERROR(MATCH(A90,$I$22:$AO$22,0),0)+IFERROR(MATCH(A90,$I$23:$AO$23,0),0)+IFERROR(MATCH(A90,$I$24:$AO$24,0),0)+IFERROR(MATCH(A90,$I$25:$AO$25,0),0)+IFERROR(MATCH(A90,$I$26:$AO$26,0),0)+IFERROR(MATCH(A90,$I$27:$AO$27,0),0)+IFERROR(MATCH(A90,$I$28:$AO$28,0),0)+IFERROR(MATCH(A90,$I$29:$AO$29,0),0)+IFERROR(MATCH(A90,$I$30:$AO$30,0),0)+IFERROR(MATCH(A90,$I$31:$AO$31,0),0)+IFERROR(MATCH(A90,$I$32:$AO$32,0),0)+IFERROR(MATCH(A90,$I$33:$AO$33,0),0)+IFERROR(MATCH(A90,$I$34:$AO$34,0),0)+IFERROR(MATCH(A90,$I$35:$AO$35,0),0)+IFERROR(MATCH(A90,$I$36:$AO$36,0),0)+IFERROR(MATCH(A90,$I$37:$AO$37,0),0)+IFERROR(MATCH(A90,$I$38:$AO$38,0),0)+IFERROR(MATCH(A90,$I$39:$AO$39,0),0)+IFERROR(MATCH(A90,$I$40:$AO$40,0),0)+IFERROR(MATCH(A90,$I$41:$AO$41,0),0)+IFERROR(MATCH(A90,$I$42:$AO$42,0),0)+IFERROR(MATCH(A90,#REF!,0),0)+IFERROR(MATCH(A90,#REF!,0),0)+IFERROR(MATCH(A90,$I$47:$AO$47,0),0)+IFERROR(MATCH(A90,$I$46:$AO$46,0),0)+IFERROR(MATCH(A90,$I$45:$AO$45,0),0)+IFERROR(MATCH(A90,$I$44:$AO$44,0),0)+IFERROR(MATCH(A90,$I$43:$AO$43,0),0)-5)/2</f>
        <v>5</v>
      </c>
      <c r="C90" s="1">
        <f t="shared" si="4"/>
        <v>41</v>
      </c>
      <c r="D90" s="1" t="str">
        <f t="shared" si="5"/>
        <v/>
      </c>
      <c r="E90" s="1">
        <f t="shared" si="6"/>
        <v>-2400</v>
      </c>
      <c r="F90" s="1">
        <f t="shared" si="7"/>
        <v>250</v>
      </c>
    </row>
    <row r="91" spans="1:6" ht="15" customHeight="1" x14ac:dyDescent="0.25">
      <c r="A91" s="2" t="str">
        <v>recycling</v>
      </c>
      <c r="B91" s="1">
        <f>(IFERROR(MATCH(A91,$I$3:$AO$3,0),0)+IFERROR(MATCH(A91,$I$4:$AO$4,0),0)+IFERROR(MATCH(A91,$I$5:$AO$5,0),0)+IFERROR(MATCH(A91,$I$6:$AO$6,0),0)+IFERROR(MATCH(A91,$I$7:$AO$7,0),0)+IFERROR(MATCH(A91,$I$8:$AO$8,0),0)+IFERROR(MATCH(A91,$I$9:$AO$9,0),0)+IFERROR(MATCH(A91,$I$10:$AO$10,0),0)+IFERROR(MATCH(A91,$I$11:$AO$11,0),0)+IFERROR(MATCH(A91,$I$12:$AO$12,0),0)+IFERROR(MATCH(A91,$I$13:$AO$13,0),0)+IFERROR(MATCH(A91,$I$14:$AO$14,0),0)+IFERROR(MATCH(A91,$I$15:$AO$15,0),0)+IFERROR(MATCH(A91,$I$16:$AO$16,0),0)+IFERROR(MATCH(A91,$I$17:$AO$17,0),0)+IFERROR(MATCH(A91,$I$18:$AO$18,0),0)+IFERROR(MATCH(A91,$I$19:$AO$19,0),0)+IFERROR(MATCH(A91,$I$20:$AO$20,0),0)+IFERROR(MATCH(A91,$I$21:$AO$21,0),0)+IFERROR(MATCH(A91,$I$22:$AO$22,0),0)+IFERROR(MATCH(A91,$I$23:$AO$23,0),0)+IFERROR(MATCH(A91,$I$24:$AO$24,0),0)+IFERROR(MATCH(A91,$I$25:$AO$25,0),0)+IFERROR(MATCH(A91,$I$26:$AO$26,0),0)+IFERROR(MATCH(A91,$I$27:$AO$27,0),0)+IFERROR(MATCH(A91,$I$28:$AO$28,0),0)+IFERROR(MATCH(A91,$I$29:$AO$29,0),0)+IFERROR(MATCH(A91,$I$30:$AO$30,0),0)+IFERROR(MATCH(A91,$I$31:$AO$31,0),0)+IFERROR(MATCH(A91,$I$32:$AO$32,0),0)+IFERROR(MATCH(A91,$I$33:$AO$33,0),0)+IFERROR(MATCH(A91,$I$34:$AO$34,0),0)+IFERROR(MATCH(A91,$I$35:$AO$35,0),0)+IFERROR(MATCH(A91,$I$36:$AO$36,0),0)+IFERROR(MATCH(A91,$I$37:$AO$37,0),0)+IFERROR(MATCH(A91,$I$38:$AO$38,0),0)+IFERROR(MATCH(A91,$I$39:$AO$39,0),0)+IFERROR(MATCH(A91,$I$40:$AO$40,0),0)+IFERROR(MATCH(A91,$I$41:$AO$41,0),0)+IFERROR(MATCH(A91,$I$42:$AO$42,0),0)+IFERROR(MATCH(A91,#REF!,0),0)+IFERROR(MATCH(A91,#REF!,0),0)+IFERROR(MATCH(A91,$I$47:$AO$47,0),0)+IFERROR(MATCH(A91,$I$46:$AO$46,0),0)+IFERROR(MATCH(A91,$I$45:$AO$45,0),0)+IFERROR(MATCH(A91,$I$44:$AO$44,0),0)+IFERROR(MATCH(A91,$I$43:$AO$43,0),0)-5)/2</f>
        <v>5</v>
      </c>
      <c r="C91" s="1">
        <f t="shared" si="4"/>
        <v>44</v>
      </c>
      <c r="D91" s="1" t="str">
        <f t="shared" si="5"/>
        <v/>
      </c>
      <c r="E91" s="1">
        <f t="shared" si="6"/>
        <v>-2400</v>
      </c>
      <c r="F91" s="1">
        <f t="shared" si="7"/>
        <v>100</v>
      </c>
    </row>
    <row r="92" spans="1:6" ht="15" customHeight="1" x14ac:dyDescent="0.25">
      <c r="A92" s="2" t="str">
        <v>storageTech</v>
      </c>
      <c r="B92" s="1">
        <f>(IFERROR(MATCH(A92,$I$3:$AO$3,0),0)+IFERROR(MATCH(A92,$I$4:$AO$4,0),0)+IFERROR(MATCH(A92,$I$5:$AO$5,0),0)+IFERROR(MATCH(A92,$I$6:$AO$6,0),0)+IFERROR(MATCH(A92,$I$7:$AO$7,0),0)+IFERROR(MATCH(A92,$I$8:$AO$8,0),0)+IFERROR(MATCH(A92,$I$9:$AO$9,0),0)+IFERROR(MATCH(A92,$I$10:$AO$10,0),0)+IFERROR(MATCH(A92,$I$11:$AO$11,0),0)+IFERROR(MATCH(A92,$I$12:$AO$12,0),0)+IFERROR(MATCH(A92,$I$13:$AO$13,0),0)+IFERROR(MATCH(A92,$I$14:$AO$14,0),0)+IFERROR(MATCH(A92,$I$15:$AO$15,0),0)+IFERROR(MATCH(A92,$I$16:$AO$16,0),0)+IFERROR(MATCH(A92,$I$17:$AO$17,0),0)+IFERROR(MATCH(A92,$I$18:$AO$18,0),0)+IFERROR(MATCH(A92,$I$19:$AO$19,0),0)+IFERROR(MATCH(A92,$I$20:$AO$20,0),0)+IFERROR(MATCH(A92,$I$21:$AO$21,0),0)+IFERROR(MATCH(A92,$I$22:$AO$22,0),0)+IFERROR(MATCH(A92,$I$23:$AO$23,0),0)+IFERROR(MATCH(A92,$I$24:$AO$24,0),0)+IFERROR(MATCH(A92,$I$25:$AO$25,0),0)+IFERROR(MATCH(A92,$I$26:$AO$26,0),0)+IFERROR(MATCH(A92,$I$27:$AO$27,0),0)+IFERROR(MATCH(A92,$I$28:$AO$28,0),0)+IFERROR(MATCH(A92,$I$29:$AO$29,0),0)+IFERROR(MATCH(A92,$I$30:$AO$30,0),0)+IFERROR(MATCH(A92,$I$31:$AO$31,0),0)+IFERROR(MATCH(A92,$I$32:$AO$32,0),0)+IFERROR(MATCH(A92,$I$33:$AO$33,0),0)+IFERROR(MATCH(A92,$I$34:$AO$34,0),0)+IFERROR(MATCH(A92,$I$35:$AO$35,0),0)+IFERROR(MATCH(A92,$I$36:$AO$36,0),0)+IFERROR(MATCH(A92,$I$37:$AO$37,0),0)+IFERROR(MATCH(A92,$I$38:$AO$38,0),0)+IFERROR(MATCH(A92,$I$39:$AO$39,0),0)+IFERROR(MATCH(A92,$I$40:$AO$40,0),0)+IFERROR(MATCH(A92,$I$41:$AO$41,0),0)+IFERROR(MATCH(A92,$I$42:$AO$42,0),0)+IFERROR(MATCH(A92,#REF!,0),0)+IFERROR(MATCH(A92,#REF!,0),0)+IFERROR(MATCH(A92,$I$47:$AO$47,0),0)+IFERROR(MATCH(A92,$I$46:$AO$46,0),0)+IFERROR(MATCH(A92,$I$45:$AO$45,0),0)+IFERROR(MATCH(A92,$I$44:$AO$44,0),0)+IFERROR(MATCH(A92,$I$43:$AO$43,0),0)-5)/2</f>
        <v>5</v>
      </c>
      <c r="C92" s="1">
        <f t="shared" si="4"/>
        <v>45</v>
      </c>
      <c r="D92" s="1" t="str">
        <f t="shared" si="5"/>
        <v/>
      </c>
      <c r="E92" s="1">
        <f t="shared" si="6"/>
        <v>-2400</v>
      </c>
      <c r="F92" s="1">
        <f t="shared" si="7"/>
        <v>50</v>
      </c>
    </row>
    <row r="93" spans="1:6" ht="15" customHeight="1" x14ac:dyDescent="0.25">
      <c r="A93" s="2" t="str">
        <v>heavierHypergolicRocketry</v>
      </c>
      <c r="B93" s="1">
        <f>(IFERROR(MATCH(A93,$I$3:$AO$3,0),0)+IFERROR(MATCH(A93,$I$4:$AO$4,0),0)+IFERROR(MATCH(A93,$I$5:$AO$5,0),0)+IFERROR(MATCH(A93,$I$6:$AO$6,0),0)+IFERROR(MATCH(A93,$I$7:$AO$7,0),0)+IFERROR(MATCH(A93,$I$8:$AO$8,0),0)+IFERROR(MATCH(A93,$I$9:$AO$9,0),0)+IFERROR(MATCH(A93,$I$10:$AO$10,0),0)+IFERROR(MATCH(A93,$I$11:$AO$11,0),0)+IFERROR(MATCH(A93,$I$12:$AO$12,0),0)+IFERROR(MATCH(A93,$I$13:$AO$13,0),0)+IFERROR(MATCH(A93,$I$14:$AO$14,0),0)+IFERROR(MATCH(A93,$I$15:$AO$15,0),0)+IFERROR(MATCH(A93,$I$16:$AO$16,0),0)+IFERROR(MATCH(A93,$I$17:$AO$17,0),0)+IFERROR(MATCH(A93,$I$18:$AO$18,0),0)+IFERROR(MATCH(A93,$I$19:$AO$19,0),0)+IFERROR(MATCH(A93,$I$20:$AO$20,0),0)+IFERROR(MATCH(A93,$I$21:$AO$21,0),0)+IFERROR(MATCH(A93,$I$22:$AO$22,0),0)+IFERROR(MATCH(A93,$I$23:$AO$23,0),0)+IFERROR(MATCH(A93,$I$24:$AO$24,0),0)+IFERROR(MATCH(A93,$I$25:$AO$25,0),0)+IFERROR(MATCH(A93,$I$26:$AO$26,0),0)+IFERROR(MATCH(A93,$I$27:$AO$27,0),0)+IFERROR(MATCH(A93,$I$28:$AO$28,0),0)+IFERROR(MATCH(A93,$I$29:$AO$29,0),0)+IFERROR(MATCH(A93,$I$30:$AO$30,0),0)+IFERROR(MATCH(A93,$I$31:$AO$31,0),0)+IFERROR(MATCH(A93,$I$32:$AO$32,0),0)+IFERROR(MATCH(A93,$I$33:$AO$33,0),0)+IFERROR(MATCH(A93,$I$34:$AO$34,0),0)+IFERROR(MATCH(A93,$I$35:$AO$35,0),0)+IFERROR(MATCH(A93,$I$36:$AO$36,0),0)+IFERROR(MATCH(A93,$I$37:$AO$37,0),0)+IFERROR(MATCH(A93,$I$38:$AO$38,0),0)+IFERROR(MATCH(A93,$I$39:$AO$39,0),0)+IFERROR(MATCH(A93,$I$40:$AO$40,0),0)+IFERROR(MATCH(A93,$I$41:$AO$41,0),0)+IFERROR(MATCH(A93,$I$42:$AO$42,0),0)+IFERROR(MATCH(A93,#REF!,0),0)+IFERROR(MATCH(A93,#REF!,0),0)+IFERROR(MATCH(A93,$I$47:$AO$47,0),0)+IFERROR(MATCH(A93,$I$46:$AO$46,0),0)+IFERROR(MATCH(A93,$I$45:$AO$45,0),0)+IFERROR(MATCH(A93,$I$44:$AO$44,0),0)+IFERROR(MATCH(A93,$I$43:$AO$43,0),0)-5)/2</f>
        <v>-2.5</v>
      </c>
      <c r="C93" s="1">
        <f t="shared" si="4"/>
        <v>0</v>
      </c>
      <c r="D93" s="1" t="str">
        <f t="shared" si="5"/>
        <v>Not Found</v>
      </c>
      <c r="E93" s="1">
        <f t="shared" si="6"/>
        <v>-3950</v>
      </c>
      <c r="F93" s="1">
        <f t="shared" si="7"/>
        <v>2300</v>
      </c>
    </row>
    <row r="94" spans="1:6" ht="15" customHeight="1" x14ac:dyDescent="0.25">
      <c r="A94" s="2" t="str">
        <v>simpleCommandModulesExtensions</v>
      </c>
      <c r="B94" s="1">
        <f>(IFERROR(MATCH(A94,$I$3:$AO$3,0),0)+IFERROR(MATCH(A94,$I$4:$AO$4,0),0)+IFERROR(MATCH(A94,$I$5:$AO$5,0),0)+IFERROR(MATCH(A94,$I$6:$AO$6,0),0)+IFERROR(MATCH(A94,$I$7:$AO$7,0),0)+IFERROR(MATCH(A94,$I$8:$AO$8,0),0)+IFERROR(MATCH(A94,$I$9:$AO$9,0),0)+IFERROR(MATCH(A94,$I$10:$AO$10,0),0)+IFERROR(MATCH(A94,$I$11:$AO$11,0),0)+IFERROR(MATCH(A94,$I$12:$AO$12,0),0)+IFERROR(MATCH(A94,$I$13:$AO$13,0),0)+IFERROR(MATCH(A94,$I$14:$AO$14,0),0)+IFERROR(MATCH(A94,$I$15:$AO$15,0),0)+IFERROR(MATCH(A94,$I$16:$AO$16,0),0)+IFERROR(MATCH(A94,$I$17:$AO$17,0),0)+IFERROR(MATCH(A94,$I$18:$AO$18,0),0)+IFERROR(MATCH(A94,$I$19:$AO$19,0),0)+IFERROR(MATCH(A94,$I$20:$AO$20,0),0)+IFERROR(MATCH(A94,$I$21:$AO$21,0),0)+IFERROR(MATCH(A94,$I$22:$AO$22,0),0)+IFERROR(MATCH(A94,$I$23:$AO$23,0),0)+IFERROR(MATCH(A94,$I$24:$AO$24,0),0)+IFERROR(MATCH(A94,$I$25:$AO$25,0),0)+IFERROR(MATCH(A94,$I$26:$AO$26,0),0)+IFERROR(MATCH(A94,$I$27:$AO$27,0),0)+IFERROR(MATCH(A94,$I$28:$AO$28,0),0)+IFERROR(MATCH(A94,$I$29:$AO$29,0),0)+IFERROR(MATCH(A94,$I$30:$AO$30,0),0)+IFERROR(MATCH(A94,$I$31:$AO$31,0),0)+IFERROR(MATCH(A94,$I$32:$AO$32,0),0)+IFERROR(MATCH(A94,$I$33:$AO$33,0),0)+IFERROR(MATCH(A94,$I$34:$AO$34,0),0)+IFERROR(MATCH(A94,$I$35:$AO$35,0),0)+IFERROR(MATCH(A94,$I$36:$AO$36,0),0)+IFERROR(MATCH(A94,$I$37:$AO$37,0),0)+IFERROR(MATCH(A94,$I$38:$AO$38,0),0)+IFERROR(MATCH(A94,$I$39:$AO$39,0),0)+IFERROR(MATCH(A94,$I$40:$AO$40,0),0)+IFERROR(MATCH(A94,$I$41:$AO$41,0),0)+IFERROR(MATCH(A94,$I$42:$AO$42,0),0)+IFERROR(MATCH(A94,#REF!,0),0)+IFERROR(MATCH(A94,#REF!,0),0)+IFERROR(MATCH(A94,$I$47:$AO$47,0),0)+IFERROR(MATCH(A94,$I$46:$AO$46,0),0)+IFERROR(MATCH(A94,$I$45:$AO$45,0),0)+IFERROR(MATCH(A94,$I$44:$AO$44,0),0)+IFERROR(MATCH(A94,$I$43:$AO$43,0),0)-5)/2</f>
        <v>5.5</v>
      </c>
      <c r="C94" s="1">
        <f t="shared" si="4"/>
        <v>31</v>
      </c>
      <c r="D94" s="1" t="str">
        <f t="shared" si="5"/>
        <v/>
      </c>
      <c r="E94" s="1">
        <f t="shared" si="6"/>
        <v>-2350</v>
      </c>
      <c r="F94" s="1">
        <f t="shared" si="7"/>
        <v>750</v>
      </c>
    </row>
    <row r="95" spans="1:6" ht="15" customHeight="1" x14ac:dyDescent="0.25">
      <c r="A95" s="2" t="str">
        <v>advancedReentryModule</v>
      </c>
      <c r="B95" s="1">
        <f>(IFERROR(MATCH(A95,$I$3:$AO$3,0),0)+IFERROR(MATCH(A95,$I$4:$AO$4,0),0)+IFERROR(MATCH(A95,$I$5:$AO$5,0),0)+IFERROR(MATCH(A95,$I$6:$AO$6,0),0)+IFERROR(MATCH(A95,$I$7:$AO$7,0),0)+IFERROR(MATCH(A95,$I$8:$AO$8,0),0)+IFERROR(MATCH(A95,$I$9:$AO$9,0),0)+IFERROR(MATCH(A95,$I$10:$AO$10,0),0)+IFERROR(MATCH(A95,$I$11:$AO$11,0),0)+IFERROR(MATCH(A95,$I$12:$AO$12,0),0)+IFERROR(MATCH(A95,$I$13:$AO$13,0),0)+IFERROR(MATCH(A95,$I$14:$AO$14,0),0)+IFERROR(MATCH(A95,$I$15:$AO$15,0),0)+IFERROR(MATCH(A95,$I$16:$AO$16,0),0)+IFERROR(MATCH(A95,$I$17:$AO$17,0),0)+IFERROR(MATCH(A95,$I$18:$AO$18,0),0)+IFERROR(MATCH(A95,$I$19:$AO$19,0),0)+IFERROR(MATCH(A95,$I$20:$AO$20,0),0)+IFERROR(MATCH(A95,$I$21:$AO$21,0),0)+IFERROR(MATCH(A95,$I$22:$AO$22,0),0)+IFERROR(MATCH(A95,$I$23:$AO$23,0),0)+IFERROR(MATCH(A95,$I$24:$AO$24,0),0)+IFERROR(MATCH(A95,$I$25:$AO$25,0),0)+IFERROR(MATCH(A95,$I$26:$AO$26,0),0)+IFERROR(MATCH(A95,$I$27:$AO$27,0),0)+IFERROR(MATCH(A95,$I$28:$AO$28,0),0)+IFERROR(MATCH(A95,$I$29:$AO$29,0),0)+IFERROR(MATCH(A95,$I$30:$AO$30,0),0)+IFERROR(MATCH(A95,$I$31:$AO$31,0),0)+IFERROR(MATCH(A95,$I$32:$AO$32,0),0)+IFERROR(MATCH(A95,$I$33:$AO$33,0),0)+IFERROR(MATCH(A95,$I$34:$AO$34,0),0)+IFERROR(MATCH(A95,$I$35:$AO$35,0),0)+IFERROR(MATCH(A95,$I$36:$AO$36,0),0)+IFERROR(MATCH(A95,$I$37:$AO$37,0),0)+IFERROR(MATCH(A95,$I$38:$AO$38,0),0)+IFERROR(MATCH(A95,$I$39:$AO$39,0),0)+IFERROR(MATCH(A95,$I$40:$AO$40,0),0)+IFERROR(MATCH(A95,$I$41:$AO$41,0),0)+IFERROR(MATCH(A95,$I$42:$AO$42,0),0)+IFERROR(MATCH(A95,#REF!,0),0)+IFERROR(MATCH(A95,#REF!,0),0)+IFERROR(MATCH(A95,$I$47:$AO$47,0),0)+IFERROR(MATCH(A95,$I$46:$AO$46,0),0)+IFERROR(MATCH(A95,$I$45:$AO$45,0),0)+IFERROR(MATCH(A95,$I$44:$AO$44,0),0)+IFERROR(MATCH(A95,$I$43:$AO$43,0),0)-5)/2</f>
        <v>5.5</v>
      </c>
      <c r="C95" s="1">
        <f t="shared" si="4"/>
        <v>32</v>
      </c>
      <c r="D95" s="1" t="str">
        <f t="shared" si="5"/>
        <v/>
      </c>
      <c r="E95" s="1">
        <f t="shared" si="6"/>
        <v>-2350</v>
      </c>
      <c r="F95" s="1">
        <f t="shared" si="7"/>
        <v>700</v>
      </c>
    </row>
    <row r="96" spans="1:6" ht="15" customHeight="1" x14ac:dyDescent="0.25">
      <c r="A96" s="2" t="str">
        <v>largeBoosters</v>
      </c>
      <c r="B96" s="1">
        <f>(IFERROR(MATCH(A96,$I$3:$AO$3,0),0)+IFERROR(MATCH(A96,$I$4:$AO$4,0),0)+IFERROR(MATCH(A96,$I$5:$AO$5,0),0)+IFERROR(MATCH(A96,$I$6:$AO$6,0),0)+IFERROR(MATCH(A96,$I$7:$AO$7,0),0)+IFERROR(MATCH(A96,$I$8:$AO$8,0),0)+IFERROR(MATCH(A96,$I$9:$AO$9,0),0)+IFERROR(MATCH(A96,$I$10:$AO$10,0),0)+IFERROR(MATCH(A96,$I$11:$AO$11,0),0)+IFERROR(MATCH(A96,$I$12:$AO$12,0),0)+IFERROR(MATCH(A96,$I$13:$AO$13,0),0)+IFERROR(MATCH(A96,$I$14:$AO$14,0),0)+IFERROR(MATCH(A96,$I$15:$AO$15,0),0)+IFERROR(MATCH(A96,$I$16:$AO$16,0),0)+IFERROR(MATCH(A96,$I$17:$AO$17,0),0)+IFERROR(MATCH(A96,$I$18:$AO$18,0),0)+IFERROR(MATCH(A96,$I$19:$AO$19,0),0)+IFERROR(MATCH(A96,$I$20:$AO$20,0),0)+IFERROR(MATCH(A96,$I$21:$AO$21,0),0)+IFERROR(MATCH(A96,$I$22:$AO$22,0),0)+IFERROR(MATCH(A96,$I$23:$AO$23,0),0)+IFERROR(MATCH(A96,$I$24:$AO$24,0),0)+IFERROR(MATCH(A96,$I$25:$AO$25,0),0)+IFERROR(MATCH(A96,$I$26:$AO$26,0),0)+IFERROR(MATCH(A96,$I$27:$AO$27,0),0)+IFERROR(MATCH(A96,$I$28:$AO$28,0),0)+IFERROR(MATCH(A96,$I$29:$AO$29,0),0)+IFERROR(MATCH(A96,$I$30:$AO$30,0),0)+IFERROR(MATCH(A96,$I$31:$AO$31,0),0)+IFERROR(MATCH(A96,$I$32:$AO$32,0),0)+IFERROR(MATCH(A96,$I$33:$AO$33,0),0)+IFERROR(MATCH(A96,$I$34:$AO$34,0),0)+IFERROR(MATCH(A96,$I$35:$AO$35,0),0)+IFERROR(MATCH(A96,$I$36:$AO$36,0),0)+IFERROR(MATCH(A96,$I$37:$AO$37,0),0)+IFERROR(MATCH(A96,$I$38:$AO$38,0),0)+IFERROR(MATCH(A96,$I$39:$AO$39,0),0)+IFERROR(MATCH(A96,$I$40:$AO$40,0),0)+IFERROR(MATCH(A96,$I$41:$AO$41,0),0)+IFERROR(MATCH(A96,$I$42:$AO$42,0),0)+IFERROR(MATCH(A96,#REF!,0),0)+IFERROR(MATCH(A96,#REF!,0),0)+IFERROR(MATCH(A96,$I$47:$AO$47,0),0)+IFERROR(MATCH(A96,$I$46:$AO$46,0),0)+IFERROR(MATCH(A96,$I$45:$AO$45,0),0)+IFERROR(MATCH(A96,$I$44:$AO$44,0),0)+IFERROR(MATCH(A96,$I$43:$AO$43,0),0)-5)/2</f>
        <v>6</v>
      </c>
      <c r="C96" s="1">
        <f t="shared" si="4"/>
        <v>1</v>
      </c>
      <c r="D96" s="1" t="str">
        <f t="shared" si="5"/>
        <v/>
      </c>
      <c r="E96" s="1">
        <f t="shared" si="6"/>
        <v>-2200</v>
      </c>
      <c r="F96" s="1">
        <f t="shared" si="7"/>
        <v>2250</v>
      </c>
    </row>
    <row r="97" spans="1:9" ht="15" customHeight="1" x14ac:dyDescent="0.25">
      <c r="A97" s="2" t="str">
        <v>earlyNuclearSystems</v>
      </c>
      <c r="B97" s="1">
        <f>(IFERROR(MATCH(A97,$I$3:$AO$3,0),0)+IFERROR(MATCH(A97,$I$4:$AO$4,0),0)+IFERROR(MATCH(A97,$I$5:$AO$5,0),0)+IFERROR(MATCH(A97,$I$6:$AO$6,0),0)+IFERROR(MATCH(A97,$I$7:$AO$7,0),0)+IFERROR(MATCH(A97,$I$8:$AO$8,0),0)+IFERROR(MATCH(A97,$I$9:$AO$9,0),0)+IFERROR(MATCH(A97,$I$10:$AO$10,0),0)+IFERROR(MATCH(A97,$I$11:$AO$11,0),0)+IFERROR(MATCH(A97,$I$12:$AO$12,0),0)+IFERROR(MATCH(A97,$I$13:$AO$13,0),0)+IFERROR(MATCH(A97,$I$14:$AO$14,0),0)+IFERROR(MATCH(A97,$I$15:$AO$15,0),0)+IFERROR(MATCH(A97,$I$16:$AO$16,0),0)+IFERROR(MATCH(A97,$I$17:$AO$17,0),0)+IFERROR(MATCH(A97,$I$18:$AO$18,0),0)+IFERROR(MATCH(A97,$I$19:$AO$19,0),0)+IFERROR(MATCH(A97,$I$20:$AO$20,0),0)+IFERROR(MATCH(A97,$I$21:$AO$21,0),0)+IFERROR(MATCH(A97,$I$22:$AO$22,0),0)+IFERROR(MATCH(A97,$I$23:$AO$23,0),0)+IFERROR(MATCH(A97,$I$24:$AO$24,0),0)+IFERROR(MATCH(A97,$I$25:$AO$25,0),0)+IFERROR(MATCH(A97,$I$26:$AO$26,0),0)+IFERROR(MATCH(A97,$I$27:$AO$27,0),0)+IFERROR(MATCH(A97,$I$28:$AO$28,0),0)+IFERROR(MATCH(A97,$I$29:$AO$29,0),0)+IFERROR(MATCH(A97,$I$30:$AO$30,0),0)+IFERROR(MATCH(A97,$I$31:$AO$31,0),0)+IFERROR(MATCH(A97,$I$32:$AO$32,0),0)+IFERROR(MATCH(A97,$I$33:$AO$33,0),0)+IFERROR(MATCH(A97,$I$34:$AO$34,0),0)+IFERROR(MATCH(A97,$I$35:$AO$35,0),0)+IFERROR(MATCH(A97,$I$36:$AO$36,0),0)+IFERROR(MATCH(A97,$I$37:$AO$37,0),0)+IFERROR(MATCH(A97,$I$38:$AO$38,0),0)+IFERROR(MATCH(A97,$I$39:$AO$39,0),0)+IFERROR(MATCH(A97,$I$40:$AO$40,0),0)+IFERROR(MATCH(A97,$I$41:$AO$41,0),0)+IFERROR(MATCH(A97,$I$42:$AO$42,0),0)+IFERROR(MATCH(A97,#REF!,0),0)+IFERROR(MATCH(A97,#REF!,0),0)+IFERROR(MATCH(A97,$I$47:$AO$47,0),0)+IFERROR(MATCH(A97,$I$46:$AO$46,0),0)+IFERROR(MATCH(A97,$I$45:$AO$45,0),0)+IFERROR(MATCH(A97,$I$44:$AO$44,0),0)+IFERROR(MATCH(A97,$I$43:$AO$43,0),0)-5)/2</f>
        <v>6</v>
      </c>
      <c r="C97" s="1">
        <f t="shared" si="4"/>
        <v>4</v>
      </c>
      <c r="D97" s="1" t="str">
        <f t="shared" si="5"/>
        <v/>
      </c>
      <c r="E97" s="1">
        <f t="shared" si="6"/>
        <v>-2200</v>
      </c>
      <c r="F97" s="1">
        <f t="shared" si="7"/>
        <v>2100</v>
      </c>
    </row>
    <row r="98" spans="1:9" ht="15" customHeight="1" x14ac:dyDescent="0.25">
      <c r="A98" s="2" t="str">
        <v>specializedControl</v>
      </c>
      <c r="B98" s="1">
        <f>(IFERROR(MATCH(A98,$I$3:$AO$3,0),0)+IFERROR(MATCH(A98,$I$4:$AO$4,0),0)+IFERROR(MATCH(A98,$I$5:$AO$5,0),0)+IFERROR(MATCH(A98,$I$6:$AO$6,0),0)+IFERROR(MATCH(A98,$I$7:$AO$7,0),0)+IFERROR(MATCH(A98,$I$8:$AO$8,0),0)+IFERROR(MATCH(A98,$I$9:$AO$9,0),0)+IFERROR(MATCH(A98,$I$10:$AO$10,0),0)+IFERROR(MATCH(A98,$I$11:$AO$11,0),0)+IFERROR(MATCH(A98,$I$12:$AO$12,0),0)+IFERROR(MATCH(A98,$I$13:$AO$13,0),0)+IFERROR(MATCH(A98,$I$14:$AO$14,0),0)+IFERROR(MATCH(A98,$I$15:$AO$15,0),0)+IFERROR(MATCH(A98,$I$16:$AO$16,0),0)+IFERROR(MATCH(A98,$I$17:$AO$17,0),0)+IFERROR(MATCH(A98,$I$18:$AO$18,0),0)+IFERROR(MATCH(A98,$I$19:$AO$19,0),0)+IFERROR(MATCH(A98,$I$20:$AO$20,0),0)+IFERROR(MATCH(A98,$I$21:$AO$21,0),0)+IFERROR(MATCH(A98,$I$22:$AO$22,0),0)+IFERROR(MATCH(A98,$I$23:$AO$23,0),0)+IFERROR(MATCH(A98,$I$24:$AO$24,0),0)+IFERROR(MATCH(A98,$I$25:$AO$25,0),0)+IFERROR(MATCH(A98,$I$26:$AO$26,0),0)+IFERROR(MATCH(A98,$I$27:$AO$27,0),0)+IFERROR(MATCH(A98,$I$28:$AO$28,0),0)+IFERROR(MATCH(A98,$I$29:$AO$29,0),0)+IFERROR(MATCH(A98,$I$30:$AO$30,0),0)+IFERROR(MATCH(A98,$I$31:$AO$31,0),0)+IFERROR(MATCH(A98,$I$32:$AO$32,0),0)+IFERROR(MATCH(A98,$I$33:$AO$33,0),0)+IFERROR(MATCH(A98,$I$34:$AO$34,0),0)+IFERROR(MATCH(A98,$I$35:$AO$35,0),0)+IFERROR(MATCH(A98,$I$36:$AO$36,0),0)+IFERROR(MATCH(A98,$I$37:$AO$37,0),0)+IFERROR(MATCH(A98,$I$38:$AO$38,0),0)+IFERROR(MATCH(A98,$I$39:$AO$39,0),0)+IFERROR(MATCH(A98,$I$40:$AO$40,0),0)+IFERROR(MATCH(A98,$I$41:$AO$41,0),0)+IFERROR(MATCH(A98,$I$42:$AO$42,0),0)+IFERROR(MATCH(A98,#REF!,0),0)+IFERROR(MATCH(A98,#REF!,0),0)+IFERROR(MATCH(A98,$I$47:$AO$47,0),0)+IFERROR(MATCH(A98,$I$46:$AO$46,0),0)+IFERROR(MATCH(A98,$I$45:$AO$45,0),0)+IFERROR(MATCH(A98,$I$44:$AO$44,0),0)+IFERROR(MATCH(A98,$I$43:$AO$43,0),0)-5)/2</f>
        <v>6</v>
      </c>
      <c r="C98" s="1">
        <f t="shared" si="4"/>
        <v>9</v>
      </c>
      <c r="D98" s="1" t="str">
        <f t="shared" si="5"/>
        <v/>
      </c>
      <c r="E98" s="1">
        <f t="shared" si="6"/>
        <v>-2200</v>
      </c>
      <c r="F98" s="1">
        <f t="shared" si="7"/>
        <v>1850</v>
      </c>
    </row>
    <row r="99" spans="1:9" ht="15" customHeight="1" x14ac:dyDescent="0.25">
      <c r="A99" s="2" t="str">
        <v>precisionPropulsion</v>
      </c>
      <c r="B99" s="1">
        <f>(IFERROR(MATCH(A99,$I$3:$AO$3,0),0)+IFERROR(MATCH(A99,$I$4:$AO$4,0),0)+IFERROR(MATCH(A99,$I$5:$AO$5,0),0)+IFERROR(MATCH(A99,$I$6:$AO$6,0),0)+IFERROR(MATCH(A99,$I$7:$AO$7,0),0)+IFERROR(MATCH(A99,$I$8:$AO$8,0),0)+IFERROR(MATCH(A99,$I$9:$AO$9,0),0)+IFERROR(MATCH(A99,$I$10:$AO$10,0),0)+IFERROR(MATCH(A99,$I$11:$AO$11,0),0)+IFERROR(MATCH(A99,$I$12:$AO$12,0),0)+IFERROR(MATCH(A99,$I$13:$AO$13,0),0)+IFERROR(MATCH(A99,$I$14:$AO$14,0),0)+IFERROR(MATCH(A99,$I$15:$AO$15,0),0)+IFERROR(MATCH(A99,$I$16:$AO$16,0),0)+IFERROR(MATCH(A99,$I$17:$AO$17,0),0)+IFERROR(MATCH(A99,$I$18:$AO$18,0),0)+IFERROR(MATCH(A99,$I$19:$AO$19,0),0)+IFERROR(MATCH(A99,$I$20:$AO$20,0),0)+IFERROR(MATCH(A99,$I$21:$AO$21,0),0)+IFERROR(MATCH(A99,$I$22:$AO$22,0),0)+IFERROR(MATCH(A99,$I$23:$AO$23,0),0)+IFERROR(MATCH(A99,$I$24:$AO$24,0),0)+IFERROR(MATCH(A99,$I$25:$AO$25,0),0)+IFERROR(MATCH(A99,$I$26:$AO$26,0),0)+IFERROR(MATCH(A99,$I$27:$AO$27,0),0)+IFERROR(MATCH(A99,$I$28:$AO$28,0),0)+IFERROR(MATCH(A99,$I$29:$AO$29,0),0)+IFERROR(MATCH(A99,$I$30:$AO$30,0),0)+IFERROR(MATCH(A99,$I$31:$AO$31,0),0)+IFERROR(MATCH(A99,$I$32:$AO$32,0),0)+IFERROR(MATCH(A99,$I$33:$AO$33,0),0)+IFERROR(MATCH(A99,$I$34:$AO$34,0),0)+IFERROR(MATCH(A99,$I$35:$AO$35,0),0)+IFERROR(MATCH(A99,$I$36:$AO$36,0),0)+IFERROR(MATCH(A99,$I$37:$AO$37,0),0)+IFERROR(MATCH(A99,$I$38:$AO$38,0),0)+IFERROR(MATCH(A99,$I$39:$AO$39,0),0)+IFERROR(MATCH(A99,$I$40:$AO$40,0),0)+IFERROR(MATCH(A99,$I$41:$AO$41,0),0)+IFERROR(MATCH(A99,$I$42:$AO$42,0),0)+IFERROR(MATCH(A99,#REF!,0),0)+IFERROR(MATCH(A99,#REF!,0),0)+IFERROR(MATCH(A99,$I$47:$AO$47,0),0)+IFERROR(MATCH(A99,$I$46:$AO$46,0),0)+IFERROR(MATCH(A99,$I$45:$AO$45,0),0)+IFERROR(MATCH(A99,$I$44:$AO$44,0),0)+IFERROR(MATCH(A99,$I$43:$AO$43,0),0)-5)/2</f>
        <v>6</v>
      </c>
      <c r="C99" s="1">
        <f t="shared" si="4"/>
        <v>8</v>
      </c>
      <c r="D99" s="1" t="str">
        <f t="shared" si="5"/>
        <v/>
      </c>
      <c r="E99" s="1">
        <f t="shared" si="6"/>
        <v>-2200</v>
      </c>
      <c r="F99" s="1">
        <f t="shared" si="7"/>
        <v>1900</v>
      </c>
    </row>
    <row r="100" spans="1:9" ht="15" customHeight="1" x14ac:dyDescent="0.25">
      <c r="A100" s="2" t="str">
        <v>heavierCryoRocketry</v>
      </c>
      <c r="B100" s="1">
        <f>(IFERROR(MATCH(A100,$I$3:$AO$3,0),0)+IFERROR(MATCH(A100,$I$4:$AO$4,0),0)+IFERROR(MATCH(A100,$I$5:$AO$5,0),0)+IFERROR(MATCH(A100,$I$6:$AO$6,0),0)+IFERROR(MATCH(A100,$I$7:$AO$7,0),0)+IFERROR(MATCH(A100,$I$8:$AO$8,0),0)+IFERROR(MATCH(A100,$I$9:$AO$9,0),0)+IFERROR(MATCH(A100,$I$10:$AO$10,0),0)+IFERROR(MATCH(A100,$I$11:$AO$11,0),0)+IFERROR(MATCH(A100,$I$12:$AO$12,0),0)+IFERROR(MATCH(A100,$I$13:$AO$13,0),0)+IFERROR(MATCH(A100,$I$14:$AO$14,0),0)+IFERROR(MATCH(A100,$I$15:$AO$15,0),0)+IFERROR(MATCH(A100,$I$16:$AO$16,0),0)+IFERROR(MATCH(A100,$I$17:$AO$17,0),0)+IFERROR(MATCH(A100,$I$18:$AO$18,0),0)+IFERROR(MATCH(A100,$I$19:$AO$19,0),0)+IFERROR(MATCH(A100,$I$20:$AO$20,0),0)+IFERROR(MATCH(A100,$I$21:$AO$21,0),0)+IFERROR(MATCH(A100,$I$22:$AO$22,0),0)+IFERROR(MATCH(A100,$I$23:$AO$23,0),0)+IFERROR(MATCH(A100,$I$24:$AO$24,0),0)+IFERROR(MATCH(A100,$I$25:$AO$25,0),0)+IFERROR(MATCH(A100,$I$26:$AO$26,0),0)+IFERROR(MATCH(A100,$I$27:$AO$27,0),0)+IFERROR(MATCH(A100,$I$28:$AO$28,0),0)+IFERROR(MATCH(A100,$I$29:$AO$29,0),0)+IFERROR(MATCH(A100,$I$30:$AO$30,0),0)+IFERROR(MATCH(A100,$I$31:$AO$31,0),0)+IFERROR(MATCH(A100,$I$32:$AO$32,0),0)+IFERROR(MATCH(A100,$I$33:$AO$33,0),0)+IFERROR(MATCH(A100,$I$34:$AO$34,0),0)+IFERROR(MATCH(A100,$I$35:$AO$35,0),0)+IFERROR(MATCH(A100,$I$36:$AO$36,0),0)+IFERROR(MATCH(A100,$I$37:$AO$37,0),0)+IFERROR(MATCH(A100,$I$38:$AO$38,0),0)+IFERROR(MATCH(A100,$I$39:$AO$39,0),0)+IFERROR(MATCH(A100,$I$40:$AO$40,0),0)+IFERROR(MATCH(A100,$I$41:$AO$41,0),0)+IFERROR(MATCH(A100,$I$42:$AO$42,0),0)+IFERROR(MATCH(A100,#REF!,0),0)+IFERROR(MATCH(A100,#REF!,0),0)+IFERROR(MATCH(A100,$I$47:$AO$47,0),0)+IFERROR(MATCH(A100,$I$46:$AO$46,0),0)+IFERROR(MATCH(A100,$I$45:$AO$45,0),0)+IFERROR(MATCH(A100,$I$44:$AO$44,0),0)+IFERROR(MATCH(A100,$I$43:$AO$43,0),0)-5)/2</f>
        <v>-2.5</v>
      </c>
      <c r="C100" s="1">
        <f t="shared" si="4"/>
        <v>0</v>
      </c>
      <c r="D100" s="1" t="str">
        <f t="shared" si="5"/>
        <v>Not Found</v>
      </c>
      <c r="E100" s="1">
        <f t="shared" si="6"/>
        <v>-3950</v>
      </c>
      <c r="F100" s="1">
        <f t="shared" si="7"/>
        <v>2300</v>
      </c>
    </row>
    <row r="101" spans="1:9" ht="15" customHeight="1" x14ac:dyDescent="0.25">
      <c r="A101" s="2" t="str">
        <v>heavierRocketry</v>
      </c>
      <c r="B101" s="1">
        <f>(IFERROR(MATCH(A101,$I$3:$AO$3,0),0)+IFERROR(MATCH(A101,$I$4:$AO$4,0),0)+IFERROR(MATCH(A101,$I$5:$AO$5,0),0)+IFERROR(MATCH(A101,$I$6:$AO$6,0),0)+IFERROR(MATCH(A101,$I$7:$AO$7,0),0)+IFERROR(MATCH(A101,$I$8:$AO$8,0),0)+IFERROR(MATCH(A101,$I$9:$AO$9,0),0)+IFERROR(MATCH(A101,$I$10:$AO$10,0),0)+IFERROR(MATCH(A101,$I$11:$AO$11,0),0)+IFERROR(MATCH(A101,$I$12:$AO$12,0),0)+IFERROR(MATCH(A101,$I$13:$AO$13,0),0)+IFERROR(MATCH(A101,$I$14:$AO$14,0),0)+IFERROR(MATCH(A101,$I$15:$AO$15,0),0)+IFERROR(MATCH(A101,$I$16:$AO$16,0),0)+IFERROR(MATCH(A101,$I$17:$AO$17,0),0)+IFERROR(MATCH(A101,$I$18:$AO$18,0),0)+IFERROR(MATCH(A101,$I$19:$AO$19,0),0)+IFERROR(MATCH(A101,$I$20:$AO$20,0),0)+IFERROR(MATCH(A101,$I$21:$AO$21,0),0)+IFERROR(MATCH(A101,$I$22:$AO$22,0),0)+IFERROR(MATCH(A101,$I$23:$AO$23,0),0)+IFERROR(MATCH(A101,$I$24:$AO$24,0),0)+IFERROR(MATCH(A101,$I$25:$AO$25,0),0)+IFERROR(MATCH(A101,$I$26:$AO$26,0),0)+IFERROR(MATCH(A101,$I$27:$AO$27,0),0)+IFERROR(MATCH(A101,$I$28:$AO$28,0),0)+IFERROR(MATCH(A101,$I$29:$AO$29,0),0)+IFERROR(MATCH(A101,$I$30:$AO$30,0),0)+IFERROR(MATCH(A101,$I$31:$AO$31,0),0)+IFERROR(MATCH(A101,$I$32:$AO$32,0),0)+IFERROR(MATCH(A101,$I$33:$AO$33,0),0)+IFERROR(MATCH(A101,$I$34:$AO$34,0),0)+IFERROR(MATCH(A101,$I$35:$AO$35,0),0)+IFERROR(MATCH(A101,$I$36:$AO$36,0),0)+IFERROR(MATCH(A101,$I$37:$AO$37,0),0)+IFERROR(MATCH(A101,$I$38:$AO$38,0),0)+IFERROR(MATCH(A101,$I$39:$AO$39,0),0)+IFERROR(MATCH(A101,$I$40:$AO$40,0),0)+IFERROR(MATCH(A101,$I$41:$AO$41,0),0)+IFERROR(MATCH(A101,$I$42:$AO$42,0),0)+IFERROR(MATCH(A101,#REF!,0),0)+IFERROR(MATCH(A101,#REF!,0),0)+IFERROR(MATCH(A101,$I$47:$AO$47,0),0)+IFERROR(MATCH(A101,$I$46:$AO$46,0),0)+IFERROR(MATCH(A101,$I$45:$AO$45,0),0)+IFERROR(MATCH(A101,$I$44:$AO$44,0),0)+IFERROR(MATCH(A101,$I$43:$AO$43,0),0)-5)/2</f>
        <v>-2.5</v>
      </c>
      <c r="C101" s="1">
        <f t="shared" si="4"/>
        <v>0</v>
      </c>
      <c r="D101" s="1" t="str">
        <f t="shared" si="5"/>
        <v>Not Found</v>
      </c>
      <c r="E101" s="1">
        <f t="shared" si="6"/>
        <v>-3950</v>
      </c>
      <c r="F101" s="1">
        <f t="shared" si="7"/>
        <v>2300</v>
      </c>
    </row>
    <row r="102" spans="1:9" ht="15" customHeight="1" x14ac:dyDescent="0.25">
      <c r="A102" s="2" t="str">
        <v>advFuelSystems</v>
      </c>
      <c r="B102" s="1">
        <f>(IFERROR(MATCH(A102,$I$3:$AO$3,0),0)+IFERROR(MATCH(A102,$I$4:$AO$4,0),0)+IFERROR(MATCH(A102,$I$5:$AO$5,0),0)+IFERROR(MATCH(A102,$I$6:$AO$6,0),0)+IFERROR(MATCH(A102,$I$7:$AO$7,0),0)+IFERROR(MATCH(A102,$I$8:$AO$8,0),0)+IFERROR(MATCH(A102,$I$9:$AO$9,0),0)+IFERROR(MATCH(A102,$I$10:$AO$10,0),0)+IFERROR(MATCH(A102,$I$11:$AO$11,0),0)+IFERROR(MATCH(A102,$I$12:$AO$12,0),0)+IFERROR(MATCH(A102,$I$13:$AO$13,0),0)+IFERROR(MATCH(A102,$I$14:$AO$14,0),0)+IFERROR(MATCH(A102,$I$15:$AO$15,0),0)+IFERROR(MATCH(A102,$I$16:$AO$16,0),0)+IFERROR(MATCH(A102,$I$17:$AO$17,0),0)+IFERROR(MATCH(A102,$I$18:$AO$18,0),0)+IFERROR(MATCH(A102,$I$19:$AO$19,0),0)+IFERROR(MATCH(A102,$I$20:$AO$20,0),0)+IFERROR(MATCH(A102,$I$21:$AO$21,0),0)+IFERROR(MATCH(A102,$I$22:$AO$22,0),0)+IFERROR(MATCH(A102,$I$23:$AO$23,0),0)+IFERROR(MATCH(A102,$I$24:$AO$24,0),0)+IFERROR(MATCH(A102,$I$25:$AO$25,0),0)+IFERROR(MATCH(A102,$I$26:$AO$26,0),0)+IFERROR(MATCH(A102,$I$27:$AO$27,0),0)+IFERROR(MATCH(A102,$I$28:$AO$28,0),0)+IFERROR(MATCH(A102,$I$29:$AO$29,0),0)+IFERROR(MATCH(A102,$I$30:$AO$30,0),0)+IFERROR(MATCH(A102,$I$31:$AO$31,0),0)+IFERROR(MATCH(A102,$I$32:$AO$32,0),0)+IFERROR(MATCH(A102,$I$33:$AO$33,0),0)+IFERROR(MATCH(A102,$I$34:$AO$34,0),0)+IFERROR(MATCH(A102,$I$35:$AO$35,0),0)+IFERROR(MATCH(A102,$I$36:$AO$36,0),0)+IFERROR(MATCH(A102,$I$37:$AO$37,0),0)+IFERROR(MATCH(A102,$I$38:$AO$38,0),0)+IFERROR(MATCH(A102,$I$39:$AO$39,0),0)+IFERROR(MATCH(A102,$I$40:$AO$40,0),0)+IFERROR(MATCH(A102,$I$41:$AO$41,0),0)+IFERROR(MATCH(A102,$I$42:$AO$42,0),0)+IFERROR(MATCH(A102,#REF!,0),0)+IFERROR(MATCH(A102,#REF!,0),0)+IFERROR(MATCH(A102,$I$47:$AO$47,0),0)+IFERROR(MATCH(A102,$I$46:$AO$46,0),0)+IFERROR(MATCH(A102,$I$45:$AO$45,0),0)+IFERROR(MATCH(A102,$I$44:$AO$44,0),0)+IFERROR(MATCH(A102,$I$43:$AO$43,0),0)-5)/2</f>
        <v>6</v>
      </c>
      <c r="C102" s="1">
        <f t="shared" si="4"/>
        <v>15</v>
      </c>
      <c r="D102" s="1" t="str">
        <f t="shared" si="5"/>
        <v/>
      </c>
      <c r="E102" s="1">
        <f t="shared" si="6"/>
        <v>-2200</v>
      </c>
      <c r="F102" s="1">
        <f t="shared" si="7"/>
        <v>1550</v>
      </c>
    </row>
    <row r="103" spans="1:9" ht="14.5" customHeight="1" x14ac:dyDescent="0.25">
      <c r="A103" s="2" t="str">
        <v>advancedFlexibleFuelSystems</v>
      </c>
      <c r="B103" s="1">
        <f>(IFERROR(MATCH(A103,$I$3:$AO$3,0),0)+IFERROR(MATCH(A103,$I$4:$AO$4,0),0)+IFERROR(MATCH(A103,$I$5:$AO$5,0),0)+IFERROR(MATCH(A103,$I$6:$AO$6,0),0)+IFERROR(MATCH(A103,$I$7:$AO$7,0),0)+IFERROR(MATCH(A103,$I$8:$AO$8,0),0)+IFERROR(MATCH(A103,$I$9:$AO$9,0),0)+IFERROR(MATCH(A103,$I$10:$AO$10,0),0)+IFERROR(MATCH(A103,$I$11:$AO$11,0),0)+IFERROR(MATCH(A103,$I$12:$AO$12,0),0)+IFERROR(MATCH(A103,$I$13:$AO$13,0),0)+IFERROR(MATCH(A103,$I$14:$AO$14,0),0)+IFERROR(MATCH(A103,$I$15:$AO$15,0),0)+IFERROR(MATCH(A103,$I$16:$AO$16,0),0)+IFERROR(MATCH(A103,$I$17:$AO$17,0),0)+IFERROR(MATCH(A103,$I$18:$AO$18,0),0)+IFERROR(MATCH(A103,$I$19:$AO$19,0),0)+IFERROR(MATCH(A103,$I$20:$AO$20,0),0)+IFERROR(MATCH(A103,$I$21:$AO$21,0),0)+IFERROR(MATCH(A103,$I$22:$AO$22,0),0)+IFERROR(MATCH(A103,$I$23:$AO$23,0),0)+IFERROR(MATCH(A103,$I$24:$AO$24,0),0)+IFERROR(MATCH(A103,$I$25:$AO$25,0),0)+IFERROR(MATCH(A103,$I$26:$AO$26,0),0)+IFERROR(MATCH(A103,$I$27:$AO$27,0),0)+IFERROR(MATCH(A103,$I$28:$AO$28,0),0)+IFERROR(MATCH(A103,$I$29:$AO$29,0),0)+IFERROR(MATCH(A103,$I$30:$AO$30,0),0)+IFERROR(MATCH(A103,$I$31:$AO$31,0),0)+IFERROR(MATCH(A103,$I$32:$AO$32,0),0)+IFERROR(MATCH(A103,$I$33:$AO$33,0),0)+IFERROR(MATCH(A103,$I$34:$AO$34,0),0)+IFERROR(MATCH(A103,$I$35:$AO$35,0),0)+IFERROR(MATCH(A103,$I$36:$AO$36,0),0)+IFERROR(MATCH(A103,$I$37:$AO$37,0),0)+IFERROR(MATCH(A103,$I$38:$AO$38,0),0)+IFERROR(MATCH(A103,$I$39:$AO$39,0),0)+IFERROR(MATCH(A103,$I$40:$AO$40,0),0)+IFERROR(MATCH(A103,$I$41:$AO$41,0),0)+IFERROR(MATCH(A103,$I$42:$AO$42,0),0)+IFERROR(MATCH(A103,#REF!,0),0)+IFERROR(MATCH(A103,#REF!,0),0)+IFERROR(MATCH(A103,$I$47:$AO$47,0),0)+IFERROR(MATCH(A103,$I$46:$AO$46,0),0)+IFERROR(MATCH(A103,$I$45:$AO$45,0),0)+IFERROR(MATCH(A103,$I$44:$AO$44,0),0)+IFERROR(MATCH(A103,$I$43:$AO$43,0),0)-5)/2</f>
        <v>6</v>
      </c>
      <c r="C103" s="1">
        <f t="shared" si="4"/>
        <v>16</v>
      </c>
      <c r="D103" s="1" t="str">
        <f t="shared" si="5"/>
        <v/>
      </c>
      <c r="E103" s="1">
        <f t="shared" si="6"/>
        <v>-2200</v>
      </c>
      <c r="F103" s="1">
        <f t="shared" si="7"/>
        <v>1500</v>
      </c>
    </row>
    <row r="104" spans="1:9" ht="14.5" customHeight="1" x14ac:dyDescent="0.25">
      <c r="A104" s="2" t="str">
        <v>advancedDecoupling</v>
      </c>
      <c r="B104" s="1">
        <f>(IFERROR(MATCH(A104,$I$3:$AO$3,0),0)+IFERROR(MATCH(A104,$I$4:$AO$4,0),0)+IFERROR(MATCH(A104,$I$5:$AO$5,0),0)+IFERROR(MATCH(A104,$I$6:$AO$6,0),0)+IFERROR(MATCH(A104,$I$7:$AO$7,0),0)+IFERROR(MATCH(A104,$I$8:$AO$8,0),0)+IFERROR(MATCH(A104,$I$9:$AO$9,0),0)+IFERROR(MATCH(A104,$I$10:$AO$10,0),0)+IFERROR(MATCH(A104,$I$11:$AO$11,0),0)+IFERROR(MATCH(A104,$I$12:$AO$12,0),0)+IFERROR(MATCH(A104,$I$13:$AO$13,0),0)+IFERROR(MATCH(A104,$I$14:$AO$14,0),0)+IFERROR(MATCH(A104,$I$15:$AO$15,0),0)+IFERROR(MATCH(A104,$I$16:$AO$16,0),0)+IFERROR(MATCH(A104,$I$17:$AO$17,0),0)+IFERROR(MATCH(A104,$I$18:$AO$18,0),0)+IFERROR(MATCH(A104,$I$19:$AO$19,0),0)+IFERROR(MATCH(A104,$I$20:$AO$20,0),0)+IFERROR(MATCH(A104,$I$21:$AO$21,0),0)+IFERROR(MATCH(A104,$I$22:$AO$22,0),0)+IFERROR(MATCH(A104,$I$23:$AO$23,0),0)+IFERROR(MATCH(A104,$I$24:$AO$24,0),0)+IFERROR(MATCH(A104,$I$25:$AO$25,0),0)+IFERROR(MATCH(A104,$I$26:$AO$26,0),0)+IFERROR(MATCH(A104,$I$27:$AO$27,0),0)+IFERROR(MATCH(A104,$I$28:$AO$28,0),0)+IFERROR(MATCH(A104,$I$29:$AO$29,0),0)+IFERROR(MATCH(A104,$I$30:$AO$30,0),0)+IFERROR(MATCH(A104,$I$31:$AO$31,0),0)+IFERROR(MATCH(A104,$I$32:$AO$32,0),0)+IFERROR(MATCH(A104,$I$33:$AO$33,0),0)+IFERROR(MATCH(A104,$I$34:$AO$34,0),0)+IFERROR(MATCH(A104,$I$35:$AO$35,0),0)+IFERROR(MATCH(A104,$I$36:$AO$36,0),0)+IFERROR(MATCH(A104,$I$37:$AO$37,0),0)+IFERROR(MATCH(A104,$I$38:$AO$38,0),0)+IFERROR(MATCH(A104,$I$39:$AO$39,0),0)+IFERROR(MATCH(A104,$I$40:$AO$40,0),0)+IFERROR(MATCH(A104,$I$41:$AO$41,0),0)+IFERROR(MATCH(A104,$I$42:$AO$42,0),0)+IFERROR(MATCH(A104,#REF!,0),0)+IFERROR(MATCH(A104,#REF!,0),0)+IFERROR(MATCH(A104,$I$47:$AO$47,0),0)+IFERROR(MATCH(A104,$I$46:$AO$46,0),0)+IFERROR(MATCH(A104,$I$45:$AO$45,0),0)+IFERROR(MATCH(A104,$I$44:$AO$44,0),0)+IFERROR(MATCH(A104,$I$43:$AO$43,0),0)-5)/2</f>
        <v>6</v>
      </c>
      <c r="C104" s="1">
        <f t="shared" si="4"/>
        <v>18</v>
      </c>
      <c r="D104" s="1" t="str">
        <f t="shared" si="5"/>
        <v/>
      </c>
      <c r="E104" s="1">
        <f t="shared" si="6"/>
        <v>-2200</v>
      </c>
      <c r="F104" s="1">
        <f t="shared" si="7"/>
        <v>1400</v>
      </c>
    </row>
    <row r="105" spans="1:9" ht="14.5" customHeight="1" x14ac:dyDescent="0.25">
      <c r="A105" s="2" t="str">
        <v>noseCones</v>
      </c>
      <c r="B105" s="1">
        <f>(IFERROR(MATCH(A105,$I$3:$AO$3,0),0)+IFERROR(MATCH(A105,$I$4:$AO$4,0),0)+IFERROR(MATCH(A105,$I$5:$AO$5,0),0)+IFERROR(MATCH(A105,$I$6:$AO$6,0),0)+IFERROR(MATCH(A105,$I$7:$AO$7,0),0)+IFERROR(MATCH(A105,$I$8:$AO$8,0),0)+IFERROR(MATCH(A105,$I$9:$AO$9,0),0)+IFERROR(MATCH(A105,$I$10:$AO$10,0),0)+IFERROR(MATCH(A105,$I$11:$AO$11,0),0)+IFERROR(MATCH(A105,$I$12:$AO$12,0),0)+IFERROR(MATCH(A105,$I$13:$AO$13,0),0)+IFERROR(MATCH(A105,$I$14:$AO$14,0),0)+IFERROR(MATCH(A105,$I$15:$AO$15,0),0)+IFERROR(MATCH(A105,$I$16:$AO$16,0),0)+IFERROR(MATCH(A105,$I$17:$AO$17,0),0)+IFERROR(MATCH(A105,$I$18:$AO$18,0),0)+IFERROR(MATCH(A105,$I$19:$AO$19,0),0)+IFERROR(MATCH(A105,$I$20:$AO$20,0),0)+IFERROR(MATCH(A105,$I$21:$AO$21,0),0)+IFERROR(MATCH(A105,$I$22:$AO$22,0),0)+IFERROR(MATCH(A105,$I$23:$AO$23,0),0)+IFERROR(MATCH(A105,$I$24:$AO$24,0),0)+IFERROR(MATCH(A105,$I$25:$AO$25,0),0)+IFERROR(MATCH(A105,$I$26:$AO$26,0),0)+IFERROR(MATCH(A105,$I$27:$AO$27,0),0)+IFERROR(MATCH(A105,$I$28:$AO$28,0),0)+IFERROR(MATCH(A105,$I$29:$AO$29,0),0)+IFERROR(MATCH(A105,$I$30:$AO$30,0),0)+IFERROR(MATCH(A105,$I$31:$AO$31,0),0)+IFERROR(MATCH(A105,$I$32:$AO$32,0),0)+IFERROR(MATCH(A105,$I$33:$AO$33,0),0)+IFERROR(MATCH(A105,$I$34:$AO$34,0),0)+IFERROR(MATCH(A105,$I$35:$AO$35,0),0)+IFERROR(MATCH(A105,$I$36:$AO$36,0),0)+IFERROR(MATCH(A105,$I$37:$AO$37,0),0)+IFERROR(MATCH(A105,$I$38:$AO$38,0),0)+IFERROR(MATCH(A105,$I$39:$AO$39,0),0)+IFERROR(MATCH(A105,$I$40:$AO$40,0),0)+IFERROR(MATCH(A105,$I$41:$AO$41,0),0)+IFERROR(MATCH(A105,$I$42:$AO$42,0),0)+IFERROR(MATCH(A105,#REF!,0),0)+IFERROR(MATCH(A105,#REF!,0),0)+IFERROR(MATCH(A105,$I$47:$AO$47,0),0)+IFERROR(MATCH(A105,$I$46:$AO$46,0),0)+IFERROR(MATCH(A105,$I$45:$AO$45,0),0)+IFERROR(MATCH(A105,$I$44:$AO$44,0),0)+IFERROR(MATCH(A105,$I$43:$AO$43,0),0)-5)/2</f>
        <v>6</v>
      </c>
      <c r="C105" s="1">
        <f t="shared" si="4"/>
        <v>19</v>
      </c>
      <c r="D105" s="1" t="str">
        <f t="shared" si="5"/>
        <v/>
      </c>
      <c r="E105" s="1">
        <f t="shared" si="6"/>
        <v>-2200</v>
      </c>
      <c r="F105" s="1">
        <f t="shared" si="7"/>
        <v>1350</v>
      </c>
    </row>
    <row r="106" spans="1:9" ht="14.5" customHeight="1" x14ac:dyDescent="0.25">
      <c r="A106" s="2" t="str">
        <v>specializedConstruction</v>
      </c>
      <c r="B106" s="1">
        <f>(IFERROR(MATCH(A106,$I$3:$AO$3,0),0)+IFERROR(MATCH(A106,$I$4:$AO$4,0),0)+IFERROR(MATCH(A106,$I$5:$AO$5,0),0)+IFERROR(MATCH(A106,$I$6:$AO$6,0),0)+IFERROR(MATCH(A106,$I$7:$AO$7,0),0)+IFERROR(MATCH(A106,$I$8:$AO$8,0),0)+IFERROR(MATCH(A106,$I$9:$AO$9,0),0)+IFERROR(MATCH(A106,$I$10:$AO$10,0),0)+IFERROR(MATCH(A106,$I$11:$AO$11,0),0)+IFERROR(MATCH(A106,$I$12:$AO$12,0),0)+IFERROR(MATCH(A106,$I$13:$AO$13,0),0)+IFERROR(MATCH(A106,$I$14:$AO$14,0),0)+IFERROR(MATCH(A106,$I$15:$AO$15,0),0)+IFERROR(MATCH(A106,$I$16:$AO$16,0),0)+IFERROR(MATCH(A106,$I$17:$AO$17,0),0)+IFERROR(MATCH(A106,$I$18:$AO$18,0),0)+IFERROR(MATCH(A106,$I$19:$AO$19,0),0)+IFERROR(MATCH(A106,$I$20:$AO$20,0),0)+IFERROR(MATCH(A106,$I$21:$AO$21,0),0)+IFERROR(MATCH(A106,$I$22:$AO$22,0),0)+IFERROR(MATCH(A106,$I$23:$AO$23,0),0)+IFERROR(MATCH(A106,$I$24:$AO$24,0),0)+IFERROR(MATCH(A106,$I$25:$AO$25,0),0)+IFERROR(MATCH(A106,$I$26:$AO$26,0),0)+IFERROR(MATCH(A106,$I$27:$AO$27,0),0)+IFERROR(MATCH(A106,$I$28:$AO$28,0),0)+IFERROR(MATCH(A106,$I$29:$AO$29,0),0)+IFERROR(MATCH(A106,$I$30:$AO$30,0),0)+IFERROR(MATCH(A106,$I$31:$AO$31,0),0)+IFERROR(MATCH(A106,$I$32:$AO$32,0),0)+IFERROR(MATCH(A106,$I$33:$AO$33,0),0)+IFERROR(MATCH(A106,$I$34:$AO$34,0),0)+IFERROR(MATCH(A106,$I$35:$AO$35,0),0)+IFERROR(MATCH(A106,$I$36:$AO$36,0),0)+IFERROR(MATCH(A106,$I$37:$AO$37,0),0)+IFERROR(MATCH(A106,$I$38:$AO$38,0),0)+IFERROR(MATCH(A106,$I$39:$AO$39,0),0)+IFERROR(MATCH(A106,$I$40:$AO$40,0),0)+IFERROR(MATCH(A106,$I$41:$AO$41,0),0)+IFERROR(MATCH(A106,$I$42:$AO$42,0),0)+IFERROR(MATCH(A106,#REF!,0),0)+IFERROR(MATCH(A106,#REF!,0),0)+IFERROR(MATCH(A106,$I$47:$AO$47,0),0)+IFERROR(MATCH(A106,$I$46:$AO$46,0),0)+IFERROR(MATCH(A106,$I$45:$AO$45,0),0)+IFERROR(MATCH(A106,$I$44:$AO$44,0),0)+IFERROR(MATCH(A106,$I$43:$AO$43,0),0)-5)/2</f>
        <v>6</v>
      </c>
      <c r="C106" s="1">
        <f t="shared" si="4"/>
        <v>20</v>
      </c>
      <c r="D106" s="1" t="str">
        <f t="shared" si="5"/>
        <v/>
      </c>
      <c r="E106" s="1">
        <f t="shared" si="6"/>
        <v>-2200</v>
      </c>
      <c r="F106" s="1">
        <f t="shared" si="7"/>
        <v>1300</v>
      </c>
    </row>
    <row r="107" spans="1:9" ht="14.5" customHeight="1" x14ac:dyDescent="0.25">
      <c r="A107" s="2" t="str">
        <v>actuators</v>
      </c>
      <c r="B107" s="1">
        <f>(IFERROR(MATCH(A107,$I$3:$AO$3,0),0)+IFERROR(MATCH(A107,$I$4:$AO$4,0),0)+IFERROR(MATCH(A107,$I$5:$AO$5,0),0)+IFERROR(MATCH(A107,$I$6:$AO$6,0),0)+IFERROR(MATCH(A107,$I$7:$AO$7,0),0)+IFERROR(MATCH(A107,$I$8:$AO$8,0),0)+IFERROR(MATCH(A107,$I$9:$AO$9,0),0)+IFERROR(MATCH(A107,$I$10:$AO$10,0),0)+IFERROR(MATCH(A107,$I$11:$AO$11,0),0)+IFERROR(MATCH(A107,$I$12:$AO$12,0),0)+IFERROR(MATCH(A107,$I$13:$AO$13,0),0)+IFERROR(MATCH(A107,$I$14:$AO$14,0),0)+IFERROR(MATCH(A107,$I$15:$AO$15,0),0)+IFERROR(MATCH(A107,$I$16:$AO$16,0),0)+IFERROR(MATCH(A107,$I$17:$AO$17,0),0)+IFERROR(MATCH(A107,$I$18:$AO$18,0),0)+IFERROR(MATCH(A107,$I$19:$AO$19,0),0)+IFERROR(MATCH(A107,$I$20:$AO$20,0),0)+IFERROR(MATCH(A107,$I$21:$AO$21,0),0)+IFERROR(MATCH(A107,$I$22:$AO$22,0),0)+IFERROR(MATCH(A107,$I$23:$AO$23,0),0)+IFERROR(MATCH(A107,$I$24:$AO$24,0),0)+IFERROR(MATCH(A107,$I$25:$AO$25,0),0)+IFERROR(MATCH(A107,$I$26:$AO$26,0),0)+IFERROR(MATCH(A107,$I$27:$AO$27,0),0)+IFERROR(MATCH(A107,$I$28:$AO$28,0),0)+IFERROR(MATCH(A107,$I$29:$AO$29,0),0)+IFERROR(MATCH(A107,$I$30:$AO$30,0),0)+IFERROR(MATCH(A107,$I$31:$AO$31,0),0)+IFERROR(MATCH(A107,$I$32:$AO$32,0),0)+IFERROR(MATCH(A107,$I$33:$AO$33,0),0)+IFERROR(MATCH(A107,$I$34:$AO$34,0),0)+IFERROR(MATCH(A107,$I$35:$AO$35,0),0)+IFERROR(MATCH(A107,$I$36:$AO$36,0),0)+IFERROR(MATCH(A107,$I$37:$AO$37,0),0)+IFERROR(MATCH(A107,$I$38:$AO$38,0),0)+IFERROR(MATCH(A107,$I$39:$AO$39,0),0)+IFERROR(MATCH(A107,$I$40:$AO$40,0),0)+IFERROR(MATCH(A107,$I$41:$AO$41,0),0)+IFERROR(MATCH(A107,$I$42:$AO$42,0),0)+IFERROR(MATCH(A107,#REF!,0),0)+IFERROR(MATCH(A107,#REF!,0),0)+IFERROR(MATCH(A107,$I$47:$AO$47,0),0)+IFERROR(MATCH(A107,$I$46:$AO$46,0),0)+IFERROR(MATCH(A107,$I$45:$AO$45,0),0)+IFERROR(MATCH(A107,$I$44:$AO$44,0),0)+IFERROR(MATCH(A107,$I$43:$AO$43,0),0)-5)/2</f>
        <v>6</v>
      </c>
      <c r="C107" s="1">
        <f t="shared" si="4"/>
        <v>21</v>
      </c>
      <c r="D107" s="1" t="str">
        <f t="shared" si="5"/>
        <v/>
      </c>
      <c r="E107" s="1">
        <f t="shared" si="6"/>
        <v>-2200</v>
      </c>
      <c r="F107" s="1">
        <f t="shared" si="7"/>
        <v>1250</v>
      </c>
      <c r="I107" s="2"/>
    </row>
    <row r="108" spans="1:9" ht="14.5" customHeight="1" x14ac:dyDescent="0.25">
      <c r="A108" s="2" t="str">
        <v>supersonicFlight</v>
      </c>
      <c r="B108" s="1">
        <f>(IFERROR(MATCH(A108,$I$3:$AO$3,0),0)+IFERROR(MATCH(A108,$I$4:$AO$4,0),0)+IFERROR(MATCH(A108,$I$5:$AO$5,0),0)+IFERROR(MATCH(A108,$I$6:$AO$6,0),0)+IFERROR(MATCH(A108,$I$7:$AO$7,0),0)+IFERROR(MATCH(A108,$I$8:$AO$8,0),0)+IFERROR(MATCH(A108,$I$9:$AO$9,0),0)+IFERROR(MATCH(A108,$I$10:$AO$10,0),0)+IFERROR(MATCH(A108,$I$11:$AO$11,0),0)+IFERROR(MATCH(A108,$I$12:$AO$12,0),0)+IFERROR(MATCH(A108,$I$13:$AO$13,0),0)+IFERROR(MATCH(A108,$I$14:$AO$14,0),0)+IFERROR(MATCH(A108,$I$15:$AO$15,0),0)+IFERROR(MATCH(A108,$I$16:$AO$16,0),0)+IFERROR(MATCH(A108,$I$17:$AO$17,0),0)+IFERROR(MATCH(A108,$I$18:$AO$18,0),0)+IFERROR(MATCH(A108,$I$19:$AO$19,0),0)+IFERROR(MATCH(A108,$I$20:$AO$20,0),0)+IFERROR(MATCH(A108,$I$21:$AO$21,0),0)+IFERROR(MATCH(A108,$I$22:$AO$22,0),0)+IFERROR(MATCH(A108,$I$23:$AO$23,0),0)+IFERROR(MATCH(A108,$I$24:$AO$24,0),0)+IFERROR(MATCH(A108,$I$25:$AO$25,0),0)+IFERROR(MATCH(A108,$I$26:$AO$26,0),0)+IFERROR(MATCH(A108,$I$27:$AO$27,0),0)+IFERROR(MATCH(A108,$I$28:$AO$28,0),0)+IFERROR(MATCH(A108,$I$29:$AO$29,0),0)+IFERROR(MATCH(A108,$I$30:$AO$30,0),0)+IFERROR(MATCH(A108,$I$31:$AO$31,0),0)+IFERROR(MATCH(A108,$I$32:$AO$32,0),0)+IFERROR(MATCH(A108,$I$33:$AO$33,0),0)+IFERROR(MATCH(A108,$I$34:$AO$34,0),0)+IFERROR(MATCH(A108,$I$35:$AO$35,0),0)+IFERROR(MATCH(A108,$I$36:$AO$36,0),0)+IFERROR(MATCH(A108,$I$37:$AO$37,0),0)+IFERROR(MATCH(A108,$I$38:$AO$38,0),0)+IFERROR(MATCH(A108,$I$39:$AO$39,0),0)+IFERROR(MATCH(A108,$I$40:$AO$40,0),0)+IFERROR(MATCH(A108,$I$41:$AO$41,0),0)+IFERROR(MATCH(A108,$I$42:$AO$42,0),0)+IFERROR(MATCH(A108,#REF!,0),0)+IFERROR(MATCH(A108,#REF!,0),0)+IFERROR(MATCH(A108,$I$47:$AO$47,0),0)+IFERROR(MATCH(A108,$I$46:$AO$46,0),0)+IFERROR(MATCH(A108,$I$45:$AO$45,0),0)+IFERROR(MATCH(A108,$I$44:$AO$44,0),0)+IFERROR(MATCH(A108,$I$43:$AO$43,0),0)-5)/2</f>
        <v>6</v>
      </c>
      <c r="C108" s="1">
        <f t="shared" si="4"/>
        <v>23</v>
      </c>
      <c r="D108" s="1" t="str">
        <f t="shared" si="5"/>
        <v/>
      </c>
      <c r="E108" s="1">
        <f t="shared" si="6"/>
        <v>-2200</v>
      </c>
      <c r="F108" s="1">
        <f t="shared" si="7"/>
        <v>1150</v>
      </c>
      <c r="I108" s="2"/>
    </row>
    <row r="109" spans="1:9" ht="14.5" customHeight="1" x14ac:dyDescent="0.25">
      <c r="A109" s="2" t="str">
        <v>advAerodynamics</v>
      </c>
      <c r="B109" s="1">
        <f>(IFERROR(MATCH(A109,$I$3:$AO$3,0),0)+IFERROR(MATCH(A109,$I$4:$AO$4,0),0)+IFERROR(MATCH(A109,$I$5:$AO$5,0),0)+IFERROR(MATCH(A109,$I$6:$AO$6,0),0)+IFERROR(MATCH(A109,$I$7:$AO$7,0),0)+IFERROR(MATCH(A109,$I$8:$AO$8,0),0)+IFERROR(MATCH(A109,$I$9:$AO$9,0),0)+IFERROR(MATCH(A109,$I$10:$AO$10,0),0)+IFERROR(MATCH(A109,$I$11:$AO$11,0),0)+IFERROR(MATCH(A109,$I$12:$AO$12,0),0)+IFERROR(MATCH(A109,$I$13:$AO$13,0),0)+IFERROR(MATCH(A109,$I$14:$AO$14,0),0)+IFERROR(MATCH(A109,$I$15:$AO$15,0),0)+IFERROR(MATCH(A109,$I$16:$AO$16,0),0)+IFERROR(MATCH(A109,$I$17:$AO$17,0),0)+IFERROR(MATCH(A109,$I$18:$AO$18,0),0)+IFERROR(MATCH(A109,$I$19:$AO$19,0),0)+IFERROR(MATCH(A109,$I$20:$AO$20,0),0)+IFERROR(MATCH(A109,$I$21:$AO$21,0),0)+IFERROR(MATCH(A109,$I$22:$AO$22,0),0)+IFERROR(MATCH(A109,$I$23:$AO$23,0),0)+IFERROR(MATCH(A109,$I$24:$AO$24,0),0)+IFERROR(MATCH(A109,$I$25:$AO$25,0),0)+IFERROR(MATCH(A109,$I$26:$AO$26,0),0)+IFERROR(MATCH(A109,$I$27:$AO$27,0),0)+IFERROR(MATCH(A109,$I$28:$AO$28,0),0)+IFERROR(MATCH(A109,$I$29:$AO$29,0),0)+IFERROR(MATCH(A109,$I$30:$AO$30,0),0)+IFERROR(MATCH(A109,$I$31:$AO$31,0),0)+IFERROR(MATCH(A109,$I$32:$AO$32,0),0)+IFERROR(MATCH(A109,$I$33:$AO$33,0),0)+IFERROR(MATCH(A109,$I$34:$AO$34,0),0)+IFERROR(MATCH(A109,$I$35:$AO$35,0),0)+IFERROR(MATCH(A109,$I$36:$AO$36,0),0)+IFERROR(MATCH(A109,$I$37:$AO$37,0),0)+IFERROR(MATCH(A109,$I$38:$AO$38,0),0)+IFERROR(MATCH(A109,$I$39:$AO$39,0),0)+IFERROR(MATCH(A109,$I$40:$AO$40,0),0)+IFERROR(MATCH(A109,$I$41:$AO$41,0),0)+IFERROR(MATCH(A109,$I$42:$AO$42,0),0)+IFERROR(MATCH(A109,#REF!,0),0)+IFERROR(MATCH(A109,#REF!,0),0)+IFERROR(MATCH(A109,$I$47:$AO$47,0),0)+IFERROR(MATCH(A109,$I$46:$AO$46,0),0)+IFERROR(MATCH(A109,$I$45:$AO$45,0),0)+IFERROR(MATCH(A109,$I$44:$AO$44,0),0)+IFERROR(MATCH(A109,$I$43:$AO$43,0),0)-5)/2</f>
        <v>6</v>
      </c>
      <c r="C109" s="1">
        <f t="shared" si="4"/>
        <v>24</v>
      </c>
      <c r="D109" s="1" t="str">
        <f t="shared" si="5"/>
        <v/>
      </c>
      <c r="E109" s="1">
        <f t="shared" si="6"/>
        <v>-2200</v>
      </c>
      <c r="F109" s="1">
        <f t="shared" si="7"/>
        <v>1100</v>
      </c>
      <c r="I109" s="2"/>
    </row>
    <row r="110" spans="1:9" ht="14.5" customHeight="1" x14ac:dyDescent="0.25">
      <c r="A110" s="2" t="str">
        <v>efficientFlightSystems</v>
      </c>
      <c r="B110" s="1">
        <f>(IFERROR(MATCH(A110,$I$3:$AO$3,0),0)+IFERROR(MATCH(A110,$I$4:$AO$4,0),0)+IFERROR(MATCH(A110,$I$5:$AO$5,0),0)+IFERROR(MATCH(A110,$I$6:$AO$6,0),0)+IFERROR(MATCH(A110,$I$7:$AO$7,0),0)+IFERROR(MATCH(A110,$I$8:$AO$8,0),0)+IFERROR(MATCH(A110,$I$9:$AO$9,0),0)+IFERROR(MATCH(A110,$I$10:$AO$10,0),0)+IFERROR(MATCH(A110,$I$11:$AO$11,0),0)+IFERROR(MATCH(A110,$I$12:$AO$12,0),0)+IFERROR(MATCH(A110,$I$13:$AO$13,0),0)+IFERROR(MATCH(A110,$I$14:$AO$14,0),0)+IFERROR(MATCH(A110,$I$15:$AO$15,0),0)+IFERROR(MATCH(A110,$I$16:$AO$16,0),0)+IFERROR(MATCH(A110,$I$17:$AO$17,0),0)+IFERROR(MATCH(A110,$I$18:$AO$18,0),0)+IFERROR(MATCH(A110,$I$19:$AO$19,0),0)+IFERROR(MATCH(A110,$I$20:$AO$20,0),0)+IFERROR(MATCH(A110,$I$21:$AO$21,0),0)+IFERROR(MATCH(A110,$I$22:$AO$22,0),0)+IFERROR(MATCH(A110,$I$23:$AO$23,0),0)+IFERROR(MATCH(A110,$I$24:$AO$24,0),0)+IFERROR(MATCH(A110,$I$25:$AO$25,0),0)+IFERROR(MATCH(A110,$I$26:$AO$26,0),0)+IFERROR(MATCH(A110,$I$27:$AO$27,0),0)+IFERROR(MATCH(A110,$I$28:$AO$28,0),0)+IFERROR(MATCH(A110,$I$29:$AO$29,0),0)+IFERROR(MATCH(A110,$I$30:$AO$30,0),0)+IFERROR(MATCH(A110,$I$31:$AO$31,0),0)+IFERROR(MATCH(A110,$I$32:$AO$32,0),0)+IFERROR(MATCH(A110,$I$33:$AO$33,0),0)+IFERROR(MATCH(A110,$I$34:$AO$34,0),0)+IFERROR(MATCH(A110,$I$35:$AO$35,0),0)+IFERROR(MATCH(A110,$I$36:$AO$36,0),0)+IFERROR(MATCH(A110,$I$37:$AO$37,0),0)+IFERROR(MATCH(A110,$I$38:$AO$38,0),0)+IFERROR(MATCH(A110,$I$39:$AO$39,0),0)+IFERROR(MATCH(A110,$I$40:$AO$40,0),0)+IFERROR(MATCH(A110,$I$41:$AO$41,0),0)+IFERROR(MATCH(A110,$I$42:$AO$42,0),0)+IFERROR(MATCH(A110,#REF!,0),0)+IFERROR(MATCH(A110,#REF!,0),0)+IFERROR(MATCH(A110,$I$47:$AO$47,0),0)+IFERROR(MATCH(A110,$I$46:$AO$46,0),0)+IFERROR(MATCH(A110,$I$45:$AO$45,0),0)+IFERROR(MATCH(A110,$I$44:$AO$44,0),0)+IFERROR(MATCH(A110,$I$43:$AO$43,0),0)-5)/2</f>
        <v>6</v>
      </c>
      <c r="C110" s="1">
        <f t="shared" si="4"/>
        <v>25</v>
      </c>
      <c r="D110" s="1" t="str">
        <f t="shared" si="5"/>
        <v/>
      </c>
      <c r="E110" s="1">
        <f t="shared" si="6"/>
        <v>-2200</v>
      </c>
      <c r="F110" s="1">
        <f t="shared" si="7"/>
        <v>1050</v>
      </c>
      <c r="I110" s="2"/>
    </row>
    <row r="111" spans="1:9" ht="14.5" customHeight="1" x14ac:dyDescent="0.25">
      <c r="A111" s="2" t="str">
        <v>fieldScience</v>
      </c>
      <c r="B111" s="1">
        <f>(IFERROR(MATCH(A111,$I$3:$AO$3,0),0)+IFERROR(MATCH(A111,$I$4:$AO$4,0),0)+IFERROR(MATCH(A111,$I$5:$AO$5,0),0)+IFERROR(MATCH(A111,$I$6:$AO$6,0),0)+IFERROR(MATCH(A111,$I$7:$AO$7,0),0)+IFERROR(MATCH(A111,$I$8:$AO$8,0),0)+IFERROR(MATCH(A111,$I$9:$AO$9,0),0)+IFERROR(MATCH(A111,$I$10:$AO$10,0),0)+IFERROR(MATCH(A111,$I$11:$AO$11,0),0)+IFERROR(MATCH(A111,$I$12:$AO$12,0),0)+IFERROR(MATCH(A111,$I$13:$AO$13,0),0)+IFERROR(MATCH(A111,$I$14:$AO$14,0),0)+IFERROR(MATCH(A111,$I$15:$AO$15,0),0)+IFERROR(MATCH(A111,$I$16:$AO$16,0),0)+IFERROR(MATCH(A111,$I$17:$AO$17,0),0)+IFERROR(MATCH(A111,$I$18:$AO$18,0),0)+IFERROR(MATCH(A111,$I$19:$AO$19,0),0)+IFERROR(MATCH(A111,$I$20:$AO$20,0),0)+IFERROR(MATCH(A111,$I$21:$AO$21,0),0)+IFERROR(MATCH(A111,$I$22:$AO$22,0),0)+IFERROR(MATCH(A111,$I$23:$AO$23,0),0)+IFERROR(MATCH(A111,$I$24:$AO$24,0),0)+IFERROR(MATCH(A111,$I$25:$AO$25,0),0)+IFERROR(MATCH(A111,$I$26:$AO$26,0),0)+IFERROR(MATCH(A111,$I$27:$AO$27,0),0)+IFERROR(MATCH(A111,$I$28:$AO$28,0),0)+IFERROR(MATCH(A111,$I$29:$AO$29,0),0)+IFERROR(MATCH(A111,$I$30:$AO$30,0),0)+IFERROR(MATCH(A111,$I$31:$AO$31,0),0)+IFERROR(MATCH(A111,$I$32:$AO$32,0),0)+IFERROR(MATCH(A111,$I$33:$AO$33,0),0)+IFERROR(MATCH(A111,$I$34:$AO$34,0),0)+IFERROR(MATCH(A111,$I$35:$AO$35,0),0)+IFERROR(MATCH(A111,$I$36:$AO$36,0),0)+IFERROR(MATCH(A111,$I$37:$AO$37,0),0)+IFERROR(MATCH(A111,$I$38:$AO$38,0),0)+IFERROR(MATCH(A111,$I$39:$AO$39,0),0)+IFERROR(MATCH(A111,$I$40:$AO$40,0),0)+IFERROR(MATCH(A111,$I$41:$AO$41,0),0)+IFERROR(MATCH(A111,$I$42:$AO$42,0),0)+IFERROR(MATCH(A111,#REF!,0),0)+IFERROR(MATCH(A111,#REF!,0),0)+IFERROR(MATCH(A111,$I$47:$AO$47,0),0)+IFERROR(MATCH(A111,$I$46:$AO$46,0),0)+IFERROR(MATCH(A111,$I$45:$AO$45,0),0)+IFERROR(MATCH(A111,$I$44:$AO$44,0),0)+IFERROR(MATCH(A111,$I$43:$AO$43,0),0)-5)/2</f>
        <v>6</v>
      </c>
      <c r="C111" s="1">
        <f t="shared" si="4"/>
        <v>26</v>
      </c>
      <c r="D111" s="1" t="str">
        <f t="shared" si="5"/>
        <v/>
      </c>
      <c r="E111" s="1">
        <f t="shared" si="6"/>
        <v>-2200</v>
      </c>
      <c r="F111" s="1">
        <f t="shared" si="7"/>
        <v>1000</v>
      </c>
      <c r="I111" s="7"/>
    </row>
    <row r="112" spans="1:9" ht="14.5" customHeight="1" x14ac:dyDescent="0.25">
      <c r="A112" s="2" t="str">
        <v>advExploration</v>
      </c>
      <c r="B112" s="1">
        <f>(IFERROR(MATCH(A112,$I$3:$AO$3,0),0)+IFERROR(MATCH(A112,$I$4:$AO$4,0),0)+IFERROR(MATCH(A112,$I$5:$AO$5,0),0)+IFERROR(MATCH(A112,$I$6:$AO$6,0),0)+IFERROR(MATCH(A112,$I$7:$AO$7,0),0)+IFERROR(MATCH(A112,$I$8:$AO$8,0),0)+IFERROR(MATCH(A112,$I$9:$AO$9,0),0)+IFERROR(MATCH(A112,$I$10:$AO$10,0),0)+IFERROR(MATCH(A112,$I$11:$AO$11,0),0)+IFERROR(MATCH(A112,$I$12:$AO$12,0),0)+IFERROR(MATCH(A112,$I$13:$AO$13,0),0)+IFERROR(MATCH(A112,$I$14:$AO$14,0),0)+IFERROR(MATCH(A112,$I$15:$AO$15,0),0)+IFERROR(MATCH(A112,$I$16:$AO$16,0),0)+IFERROR(MATCH(A112,$I$17:$AO$17,0),0)+IFERROR(MATCH(A112,$I$18:$AO$18,0),0)+IFERROR(MATCH(A112,$I$19:$AO$19,0),0)+IFERROR(MATCH(A112,$I$20:$AO$20,0),0)+IFERROR(MATCH(A112,$I$21:$AO$21,0),0)+IFERROR(MATCH(A112,$I$22:$AO$22,0),0)+IFERROR(MATCH(A112,$I$23:$AO$23,0),0)+IFERROR(MATCH(A112,$I$24:$AO$24,0),0)+IFERROR(MATCH(A112,$I$25:$AO$25,0),0)+IFERROR(MATCH(A112,$I$26:$AO$26,0),0)+IFERROR(MATCH(A112,$I$27:$AO$27,0),0)+IFERROR(MATCH(A112,$I$28:$AO$28,0),0)+IFERROR(MATCH(A112,$I$29:$AO$29,0),0)+IFERROR(MATCH(A112,$I$30:$AO$30,0),0)+IFERROR(MATCH(A112,$I$31:$AO$31,0),0)+IFERROR(MATCH(A112,$I$32:$AO$32,0),0)+IFERROR(MATCH(A112,$I$33:$AO$33,0),0)+IFERROR(MATCH(A112,$I$34:$AO$34,0),0)+IFERROR(MATCH(A112,$I$35:$AO$35,0),0)+IFERROR(MATCH(A112,$I$36:$AO$36,0),0)+IFERROR(MATCH(A112,$I$37:$AO$37,0),0)+IFERROR(MATCH(A112,$I$38:$AO$38,0),0)+IFERROR(MATCH(A112,$I$39:$AO$39,0),0)+IFERROR(MATCH(A112,$I$40:$AO$40,0),0)+IFERROR(MATCH(A112,$I$41:$AO$41,0),0)+IFERROR(MATCH(A112,$I$42:$AO$42,0),0)+IFERROR(MATCH(A112,#REF!,0),0)+IFERROR(MATCH(A112,#REF!,0),0)+IFERROR(MATCH(A112,$I$47:$AO$47,0),0)+IFERROR(MATCH(A112,$I$46:$AO$46,0),0)+IFERROR(MATCH(A112,$I$45:$AO$45,0),0)+IFERROR(MATCH(A112,$I$44:$AO$44,0),0)+IFERROR(MATCH(A112,$I$43:$AO$43,0),0)-5)/2</f>
        <v>6</v>
      </c>
      <c r="C112" s="1">
        <f t="shared" si="4"/>
        <v>27</v>
      </c>
      <c r="D112" s="1" t="str">
        <f t="shared" si="5"/>
        <v/>
      </c>
      <c r="E112" s="1">
        <f t="shared" si="6"/>
        <v>-2200</v>
      </c>
      <c r="F112" s="1">
        <f t="shared" si="7"/>
        <v>950</v>
      </c>
      <c r="I112" s="7"/>
    </row>
    <row r="113" spans="1:9" ht="14.5" customHeight="1" x14ac:dyDescent="0.25">
      <c r="A113" s="2" t="str">
        <v>heatManagementSystems</v>
      </c>
      <c r="B113" s="1">
        <f>(IFERROR(MATCH(A113,$I$3:$AO$3,0),0)+IFERROR(MATCH(A113,$I$4:$AO$4,0),0)+IFERROR(MATCH(A113,$I$5:$AO$5,0),0)+IFERROR(MATCH(A113,$I$6:$AO$6,0),0)+IFERROR(MATCH(A113,$I$7:$AO$7,0),0)+IFERROR(MATCH(A113,$I$8:$AO$8,0),0)+IFERROR(MATCH(A113,$I$9:$AO$9,0),0)+IFERROR(MATCH(A113,$I$10:$AO$10,0),0)+IFERROR(MATCH(A113,$I$11:$AO$11,0),0)+IFERROR(MATCH(A113,$I$12:$AO$12,0),0)+IFERROR(MATCH(A113,$I$13:$AO$13,0),0)+IFERROR(MATCH(A113,$I$14:$AO$14,0),0)+IFERROR(MATCH(A113,$I$15:$AO$15,0),0)+IFERROR(MATCH(A113,$I$16:$AO$16,0),0)+IFERROR(MATCH(A113,$I$17:$AO$17,0),0)+IFERROR(MATCH(A113,$I$18:$AO$18,0),0)+IFERROR(MATCH(A113,$I$19:$AO$19,0),0)+IFERROR(MATCH(A113,$I$20:$AO$20,0),0)+IFERROR(MATCH(A113,$I$21:$AO$21,0),0)+IFERROR(MATCH(A113,$I$22:$AO$22,0),0)+IFERROR(MATCH(A113,$I$23:$AO$23,0),0)+IFERROR(MATCH(A113,$I$24:$AO$24,0),0)+IFERROR(MATCH(A113,$I$25:$AO$25,0),0)+IFERROR(MATCH(A113,$I$26:$AO$26,0),0)+IFERROR(MATCH(A113,$I$27:$AO$27,0),0)+IFERROR(MATCH(A113,$I$28:$AO$28,0),0)+IFERROR(MATCH(A113,$I$29:$AO$29,0),0)+IFERROR(MATCH(A113,$I$30:$AO$30,0),0)+IFERROR(MATCH(A113,$I$31:$AO$31,0),0)+IFERROR(MATCH(A113,$I$32:$AO$32,0),0)+IFERROR(MATCH(A113,$I$33:$AO$33,0),0)+IFERROR(MATCH(A113,$I$34:$AO$34,0),0)+IFERROR(MATCH(A113,$I$35:$AO$35,0),0)+IFERROR(MATCH(A113,$I$36:$AO$36,0),0)+IFERROR(MATCH(A113,$I$37:$AO$37,0),0)+IFERROR(MATCH(A113,$I$38:$AO$38,0),0)+IFERROR(MATCH(A113,$I$39:$AO$39,0),0)+IFERROR(MATCH(A113,$I$40:$AO$40,0),0)+IFERROR(MATCH(A113,$I$41:$AO$41,0),0)+IFERROR(MATCH(A113,$I$42:$AO$42,0),0)+IFERROR(MATCH(A113,#REF!,0),0)+IFERROR(MATCH(A113,#REF!,0),0)+IFERROR(MATCH(A113,$I$47:$AO$47,0),0)+IFERROR(MATCH(A113,$I$46:$AO$46,0),0)+IFERROR(MATCH(A113,$I$45:$AO$45,0),0)+IFERROR(MATCH(A113,$I$44:$AO$44,0),0)+IFERROR(MATCH(A113,$I$43:$AO$43,0),0)-5)/2</f>
        <v>6</v>
      </c>
      <c r="C113" s="1">
        <f t="shared" si="4"/>
        <v>28</v>
      </c>
      <c r="D113" s="1" t="str">
        <f t="shared" si="5"/>
        <v/>
      </c>
      <c r="E113" s="1">
        <f t="shared" si="6"/>
        <v>-2200</v>
      </c>
      <c r="F113" s="1">
        <f t="shared" si="7"/>
        <v>900</v>
      </c>
      <c r="I113" s="7"/>
    </row>
    <row r="114" spans="1:9" ht="14.5" customHeight="1" x14ac:dyDescent="0.25">
      <c r="A114" s="2" t="str">
        <v>commandModules</v>
      </c>
      <c r="B114" s="1">
        <f>(IFERROR(MATCH(A114,$I$3:$AO$3,0),0)+IFERROR(MATCH(A114,$I$4:$AO$4,0),0)+IFERROR(MATCH(A114,$I$5:$AO$5,0),0)+IFERROR(MATCH(A114,$I$6:$AO$6,0),0)+IFERROR(MATCH(A114,$I$7:$AO$7,0),0)+IFERROR(MATCH(A114,$I$8:$AO$8,0),0)+IFERROR(MATCH(A114,$I$9:$AO$9,0),0)+IFERROR(MATCH(A114,$I$10:$AO$10,0),0)+IFERROR(MATCH(A114,$I$11:$AO$11,0),0)+IFERROR(MATCH(A114,$I$12:$AO$12,0),0)+IFERROR(MATCH(A114,$I$13:$AO$13,0),0)+IFERROR(MATCH(A114,$I$14:$AO$14,0),0)+IFERROR(MATCH(A114,$I$15:$AO$15,0),0)+IFERROR(MATCH(A114,$I$16:$AO$16,0),0)+IFERROR(MATCH(A114,$I$17:$AO$17,0),0)+IFERROR(MATCH(A114,$I$18:$AO$18,0),0)+IFERROR(MATCH(A114,$I$19:$AO$19,0),0)+IFERROR(MATCH(A114,$I$20:$AO$20,0),0)+IFERROR(MATCH(A114,$I$21:$AO$21,0),0)+IFERROR(MATCH(A114,$I$22:$AO$22,0),0)+IFERROR(MATCH(A114,$I$23:$AO$23,0),0)+IFERROR(MATCH(A114,$I$24:$AO$24,0),0)+IFERROR(MATCH(A114,$I$25:$AO$25,0),0)+IFERROR(MATCH(A114,$I$26:$AO$26,0),0)+IFERROR(MATCH(A114,$I$27:$AO$27,0),0)+IFERROR(MATCH(A114,$I$28:$AO$28,0),0)+IFERROR(MATCH(A114,$I$29:$AO$29,0),0)+IFERROR(MATCH(A114,$I$30:$AO$30,0),0)+IFERROR(MATCH(A114,$I$31:$AO$31,0),0)+IFERROR(MATCH(A114,$I$32:$AO$32,0),0)+IFERROR(MATCH(A114,$I$33:$AO$33,0),0)+IFERROR(MATCH(A114,$I$34:$AO$34,0),0)+IFERROR(MATCH(A114,$I$35:$AO$35,0),0)+IFERROR(MATCH(A114,$I$36:$AO$36,0),0)+IFERROR(MATCH(A114,$I$37:$AO$37,0),0)+IFERROR(MATCH(A114,$I$38:$AO$38,0),0)+IFERROR(MATCH(A114,$I$39:$AO$39,0),0)+IFERROR(MATCH(A114,$I$40:$AO$40,0),0)+IFERROR(MATCH(A114,$I$41:$AO$41,0),0)+IFERROR(MATCH(A114,$I$42:$AO$42,0),0)+IFERROR(MATCH(A114,#REF!,0),0)+IFERROR(MATCH(A114,#REF!,0),0)+IFERROR(MATCH(A114,$I$47:$AO$47,0),0)+IFERROR(MATCH(A114,$I$46:$AO$46,0),0)+IFERROR(MATCH(A114,$I$45:$AO$45,0),0)+IFERROR(MATCH(A114,$I$44:$AO$44,0),0)+IFERROR(MATCH(A114,$I$43:$AO$43,0),0)-5)/2</f>
        <v>6</v>
      </c>
      <c r="C114" s="1">
        <f t="shared" si="4"/>
        <v>30</v>
      </c>
      <c r="D114" s="1" t="str">
        <f t="shared" si="5"/>
        <v/>
      </c>
      <c r="E114" s="1">
        <f t="shared" si="6"/>
        <v>-2200</v>
      </c>
      <c r="F114" s="1">
        <f t="shared" si="7"/>
        <v>800</v>
      </c>
      <c r="I114" s="7"/>
    </row>
    <row r="115" spans="1:9" ht="14.5" customHeight="1" x14ac:dyDescent="0.25">
      <c r="A115" s="2" t="str">
        <v>exactScience</v>
      </c>
      <c r="B115" s="1">
        <f>(IFERROR(MATCH(A115,$I$3:$AO$3,0),0)+IFERROR(MATCH(A115,$I$4:$AO$4,0),0)+IFERROR(MATCH(A115,$I$5:$AO$5,0),0)+IFERROR(MATCH(A115,$I$6:$AO$6,0),0)+IFERROR(MATCH(A115,$I$7:$AO$7,0),0)+IFERROR(MATCH(A115,$I$8:$AO$8,0),0)+IFERROR(MATCH(A115,$I$9:$AO$9,0),0)+IFERROR(MATCH(A115,$I$10:$AO$10,0),0)+IFERROR(MATCH(A115,$I$11:$AO$11,0),0)+IFERROR(MATCH(A115,$I$12:$AO$12,0),0)+IFERROR(MATCH(A115,$I$13:$AO$13,0),0)+IFERROR(MATCH(A115,$I$14:$AO$14,0),0)+IFERROR(MATCH(A115,$I$15:$AO$15,0),0)+IFERROR(MATCH(A115,$I$16:$AO$16,0),0)+IFERROR(MATCH(A115,$I$17:$AO$17,0),0)+IFERROR(MATCH(A115,$I$18:$AO$18,0),0)+IFERROR(MATCH(A115,$I$19:$AO$19,0),0)+IFERROR(MATCH(A115,$I$20:$AO$20,0),0)+IFERROR(MATCH(A115,$I$21:$AO$21,0),0)+IFERROR(MATCH(A115,$I$22:$AO$22,0),0)+IFERROR(MATCH(A115,$I$23:$AO$23,0),0)+IFERROR(MATCH(A115,$I$24:$AO$24,0),0)+IFERROR(MATCH(A115,$I$25:$AO$25,0),0)+IFERROR(MATCH(A115,$I$26:$AO$26,0),0)+IFERROR(MATCH(A115,$I$27:$AO$27,0),0)+IFERROR(MATCH(A115,$I$28:$AO$28,0),0)+IFERROR(MATCH(A115,$I$29:$AO$29,0),0)+IFERROR(MATCH(A115,$I$30:$AO$30,0),0)+IFERROR(MATCH(A115,$I$31:$AO$31,0),0)+IFERROR(MATCH(A115,$I$32:$AO$32,0),0)+IFERROR(MATCH(A115,$I$33:$AO$33,0),0)+IFERROR(MATCH(A115,$I$34:$AO$34,0),0)+IFERROR(MATCH(A115,$I$35:$AO$35,0),0)+IFERROR(MATCH(A115,$I$36:$AO$36,0),0)+IFERROR(MATCH(A115,$I$37:$AO$37,0),0)+IFERROR(MATCH(A115,$I$38:$AO$38,0),0)+IFERROR(MATCH(A115,$I$39:$AO$39,0),0)+IFERROR(MATCH(A115,$I$40:$AO$40,0),0)+IFERROR(MATCH(A115,$I$41:$AO$41,0),0)+IFERROR(MATCH(A115,$I$42:$AO$42,0),0)+IFERROR(MATCH(A115,#REF!,0),0)+IFERROR(MATCH(A115,#REF!,0),0)+IFERROR(MATCH(A115,$I$47:$AO$47,0),0)+IFERROR(MATCH(A115,$I$46:$AO$46,0),0)+IFERROR(MATCH(A115,$I$45:$AO$45,0),0)+IFERROR(MATCH(A115,$I$44:$AO$44,0),0)+IFERROR(MATCH(A115,$I$43:$AO$43,0),0)-5)/2</f>
        <v>6</v>
      </c>
      <c r="C115" s="1">
        <f t="shared" si="4"/>
        <v>34</v>
      </c>
      <c r="D115" s="1" t="str">
        <f t="shared" si="5"/>
        <v/>
      </c>
      <c r="E115" s="1">
        <f t="shared" si="6"/>
        <v>-2200</v>
      </c>
      <c r="F115" s="1">
        <f t="shared" si="7"/>
        <v>600</v>
      </c>
      <c r="I115" s="7"/>
    </row>
    <row r="116" spans="1:9" ht="14.5" customHeight="1" x14ac:dyDescent="0.25">
      <c r="A116" s="2" t="str">
        <v>precisionEngineering</v>
      </c>
      <c r="B116" s="1">
        <f>(IFERROR(MATCH(A116,$I$3:$AO$3,0),0)+IFERROR(MATCH(A116,$I$4:$AO$4,0),0)+IFERROR(MATCH(A116,$I$5:$AO$5,0),0)+IFERROR(MATCH(A116,$I$6:$AO$6,0),0)+IFERROR(MATCH(A116,$I$7:$AO$7,0),0)+IFERROR(MATCH(A116,$I$8:$AO$8,0),0)+IFERROR(MATCH(A116,$I$9:$AO$9,0),0)+IFERROR(MATCH(A116,$I$10:$AO$10,0),0)+IFERROR(MATCH(A116,$I$11:$AO$11,0),0)+IFERROR(MATCH(A116,$I$12:$AO$12,0),0)+IFERROR(MATCH(A116,$I$13:$AO$13,0),0)+IFERROR(MATCH(A116,$I$14:$AO$14,0),0)+IFERROR(MATCH(A116,$I$15:$AO$15,0),0)+IFERROR(MATCH(A116,$I$16:$AO$16,0),0)+IFERROR(MATCH(A116,$I$17:$AO$17,0),0)+IFERROR(MATCH(A116,$I$18:$AO$18,0),0)+IFERROR(MATCH(A116,$I$19:$AO$19,0),0)+IFERROR(MATCH(A116,$I$20:$AO$20,0),0)+IFERROR(MATCH(A116,$I$21:$AO$21,0),0)+IFERROR(MATCH(A116,$I$22:$AO$22,0),0)+IFERROR(MATCH(A116,$I$23:$AO$23,0),0)+IFERROR(MATCH(A116,$I$24:$AO$24,0),0)+IFERROR(MATCH(A116,$I$25:$AO$25,0),0)+IFERROR(MATCH(A116,$I$26:$AO$26,0),0)+IFERROR(MATCH(A116,$I$27:$AO$27,0),0)+IFERROR(MATCH(A116,$I$28:$AO$28,0),0)+IFERROR(MATCH(A116,$I$29:$AO$29,0),0)+IFERROR(MATCH(A116,$I$30:$AO$30,0),0)+IFERROR(MATCH(A116,$I$31:$AO$31,0),0)+IFERROR(MATCH(A116,$I$32:$AO$32,0),0)+IFERROR(MATCH(A116,$I$33:$AO$33,0),0)+IFERROR(MATCH(A116,$I$34:$AO$34,0),0)+IFERROR(MATCH(A116,$I$35:$AO$35,0),0)+IFERROR(MATCH(A116,$I$36:$AO$36,0),0)+IFERROR(MATCH(A116,$I$37:$AO$37,0),0)+IFERROR(MATCH(A116,$I$38:$AO$38,0),0)+IFERROR(MATCH(A116,$I$39:$AO$39,0),0)+IFERROR(MATCH(A116,$I$40:$AO$40,0),0)+IFERROR(MATCH(A116,$I$41:$AO$41,0),0)+IFERROR(MATCH(A116,$I$42:$AO$42,0),0)+IFERROR(MATCH(A116,#REF!,0),0)+IFERROR(MATCH(A116,#REF!,0),0)+IFERROR(MATCH(A116,$I$47:$AO$47,0),0)+IFERROR(MATCH(A116,$I$46:$AO$46,0),0)+IFERROR(MATCH(A116,$I$45:$AO$45,0),0)+IFERROR(MATCH(A116,$I$44:$AO$44,0),0)+IFERROR(MATCH(A116,$I$43:$AO$43,0),0)-5)/2</f>
        <v>6</v>
      </c>
      <c r="C116" s="1">
        <f t="shared" si="4"/>
        <v>35</v>
      </c>
      <c r="D116" s="1" t="str">
        <f t="shared" si="5"/>
        <v/>
      </c>
      <c r="E116" s="1">
        <f t="shared" si="6"/>
        <v>-2200</v>
      </c>
      <c r="F116" s="1">
        <f t="shared" si="7"/>
        <v>550</v>
      </c>
      <c r="I116" s="7"/>
    </row>
    <row r="117" spans="1:9" ht="14.5" customHeight="1" x14ac:dyDescent="0.25">
      <c r="A117" s="2" t="str">
        <v>lowGainCommunications</v>
      </c>
      <c r="B117" s="1">
        <f>(IFERROR(MATCH(A117,$I$3:$AO$3,0),0)+IFERROR(MATCH(A117,$I$4:$AO$4,0),0)+IFERROR(MATCH(A117,$I$5:$AO$5,0),0)+IFERROR(MATCH(A117,$I$6:$AO$6,0),0)+IFERROR(MATCH(A117,$I$7:$AO$7,0),0)+IFERROR(MATCH(A117,$I$8:$AO$8,0),0)+IFERROR(MATCH(A117,$I$9:$AO$9,0),0)+IFERROR(MATCH(A117,$I$10:$AO$10,0),0)+IFERROR(MATCH(A117,$I$11:$AO$11,0),0)+IFERROR(MATCH(A117,$I$12:$AO$12,0),0)+IFERROR(MATCH(A117,$I$13:$AO$13,0),0)+IFERROR(MATCH(A117,$I$14:$AO$14,0),0)+IFERROR(MATCH(A117,$I$15:$AO$15,0),0)+IFERROR(MATCH(A117,$I$16:$AO$16,0),0)+IFERROR(MATCH(A117,$I$17:$AO$17,0),0)+IFERROR(MATCH(A117,$I$18:$AO$18,0),0)+IFERROR(MATCH(A117,$I$19:$AO$19,0),0)+IFERROR(MATCH(A117,$I$20:$AO$20,0),0)+IFERROR(MATCH(A117,$I$21:$AO$21,0),0)+IFERROR(MATCH(A117,$I$22:$AO$22,0),0)+IFERROR(MATCH(A117,$I$23:$AO$23,0),0)+IFERROR(MATCH(A117,$I$24:$AO$24,0),0)+IFERROR(MATCH(A117,$I$25:$AO$25,0),0)+IFERROR(MATCH(A117,$I$26:$AO$26,0),0)+IFERROR(MATCH(A117,$I$27:$AO$27,0),0)+IFERROR(MATCH(A117,$I$28:$AO$28,0),0)+IFERROR(MATCH(A117,$I$29:$AO$29,0),0)+IFERROR(MATCH(A117,$I$30:$AO$30,0),0)+IFERROR(MATCH(A117,$I$31:$AO$31,0),0)+IFERROR(MATCH(A117,$I$32:$AO$32,0),0)+IFERROR(MATCH(A117,$I$33:$AO$33,0),0)+IFERROR(MATCH(A117,$I$34:$AO$34,0),0)+IFERROR(MATCH(A117,$I$35:$AO$35,0),0)+IFERROR(MATCH(A117,$I$36:$AO$36,0),0)+IFERROR(MATCH(A117,$I$37:$AO$37,0),0)+IFERROR(MATCH(A117,$I$38:$AO$38,0),0)+IFERROR(MATCH(A117,$I$39:$AO$39,0),0)+IFERROR(MATCH(A117,$I$40:$AO$40,0),0)+IFERROR(MATCH(A117,$I$41:$AO$41,0),0)+IFERROR(MATCH(A117,$I$42:$AO$42,0),0)+IFERROR(MATCH(A117,#REF!,0),0)+IFERROR(MATCH(A117,#REF!,0),0)+IFERROR(MATCH(A117,$I$47:$AO$47,0),0)+IFERROR(MATCH(A117,$I$46:$AO$46,0),0)+IFERROR(MATCH(A117,$I$45:$AO$45,0),0)+IFERROR(MATCH(A117,$I$44:$AO$44,0),0)+IFERROR(MATCH(A117,$I$43:$AO$43,0),0)-5)/2</f>
        <v>6</v>
      </c>
      <c r="C117" s="1">
        <f t="shared" si="4"/>
        <v>37</v>
      </c>
      <c r="D117" s="1" t="str">
        <f t="shared" si="5"/>
        <v/>
      </c>
      <c r="E117" s="1">
        <f t="shared" si="6"/>
        <v>-2200</v>
      </c>
      <c r="F117" s="1">
        <f t="shared" si="7"/>
        <v>450</v>
      </c>
      <c r="I117" s="4"/>
    </row>
    <row r="118" spans="1:9" ht="14.5" customHeight="1" x14ac:dyDescent="0.25">
      <c r="A118" s="2" t="str">
        <v>communicationSatellites</v>
      </c>
      <c r="B118" s="1">
        <f>(IFERROR(MATCH(A118,$I$3:$AO$3,0),0)+IFERROR(MATCH(A118,$I$4:$AO$4,0),0)+IFERROR(MATCH(A118,$I$5:$AO$5,0),0)+IFERROR(MATCH(A118,$I$6:$AO$6,0),0)+IFERROR(MATCH(A118,$I$7:$AO$7,0),0)+IFERROR(MATCH(A118,$I$8:$AO$8,0),0)+IFERROR(MATCH(A118,$I$9:$AO$9,0),0)+IFERROR(MATCH(A118,$I$10:$AO$10,0),0)+IFERROR(MATCH(A118,$I$11:$AO$11,0),0)+IFERROR(MATCH(A118,$I$12:$AO$12,0),0)+IFERROR(MATCH(A118,$I$13:$AO$13,0),0)+IFERROR(MATCH(A118,$I$14:$AO$14,0),0)+IFERROR(MATCH(A118,$I$15:$AO$15,0),0)+IFERROR(MATCH(A118,$I$16:$AO$16,0),0)+IFERROR(MATCH(A118,$I$17:$AO$17,0),0)+IFERROR(MATCH(A118,$I$18:$AO$18,0),0)+IFERROR(MATCH(A118,$I$19:$AO$19,0),0)+IFERROR(MATCH(A118,$I$20:$AO$20,0),0)+IFERROR(MATCH(A118,$I$21:$AO$21,0),0)+IFERROR(MATCH(A118,$I$22:$AO$22,0),0)+IFERROR(MATCH(A118,$I$23:$AO$23,0),0)+IFERROR(MATCH(A118,$I$24:$AO$24,0),0)+IFERROR(MATCH(A118,$I$25:$AO$25,0),0)+IFERROR(MATCH(A118,$I$26:$AO$26,0),0)+IFERROR(MATCH(A118,$I$27:$AO$27,0),0)+IFERROR(MATCH(A118,$I$28:$AO$28,0),0)+IFERROR(MATCH(A118,$I$29:$AO$29,0),0)+IFERROR(MATCH(A118,$I$30:$AO$30,0),0)+IFERROR(MATCH(A118,$I$31:$AO$31,0),0)+IFERROR(MATCH(A118,$I$32:$AO$32,0),0)+IFERROR(MATCH(A118,$I$33:$AO$33,0),0)+IFERROR(MATCH(A118,$I$34:$AO$34,0),0)+IFERROR(MATCH(A118,$I$35:$AO$35,0),0)+IFERROR(MATCH(A118,$I$36:$AO$36,0),0)+IFERROR(MATCH(A118,$I$37:$AO$37,0),0)+IFERROR(MATCH(A118,$I$38:$AO$38,0),0)+IFERROR(MATCH(A118,$I$39:$AO$39,0),0)+IFERROR(MATCH(A118,$I$40:$AO$40,0),0)+IFERROR(MATCH(A118,$I$41:$AO$41,0),0)+IFERROR(MATCH(A118,$I$42:$AO$42,0),0)+IFERROR(MATCH(A118,#REF!,0),0)+IFERROR(MATCH(A118,#REF!,0),0)+IFERROR(MATCH(A118,$I$47:$AO$47,0),0)+IFERROR(MATCH(A118,$I$46:$AO$46,0),0)+IFERROR(MATCH(A118,$I$45:$AO$45,0),0)+IFERROR(MATCH(A118,$I$44:$AO$44,0),0)+IFERROR(MATCH(A118,$I$43:$AO$43,0),0)-5)/2</f>
        <v>6</v>
      </c>
      <c r="C118" s="1">
        <f t="shared" si="4"/>
        <v>38</v>
      </c>
      <c r="D118" s="1" t="str">
        <f t="shared" si="5"/>
        <v/>
      </c>
      <c r="E118" s="1">
        <f t="shared" si="6"/>
        <v>-2200</v>
      </c>
      <c r="F118" s="1">
        <f t="shared" si="7"/>
        <v>400</v>
      </c>
      <c r="I118" s="4"/>
    </row>
    <row r="119" spans="1:9" ht="14.5" customHeight="1" x14ac:dyDescent="0.25">
      <c r="A119" s="2" t="str">
        <v>advancedAvionics</v>
      </c>
      <c r="B119" s="1">
        <f>(IFERROR(MATCH(A119,$I$3:$AO$3,0),0)+IFERROR(MATCH(A119,$I$4:$AO$4,0),0)+IFERROR(MATCH(A119,$I$5:$AO$5,0),0)+IFERROR(MATCH(A119,$I$6:$AO$6,0),0)+IFERROR(MATCH(A119,$I$7:$AO$7,0),0)+IFERROR(MATCH(A119,$I$8:$AO$8,0),0)+IFERROR(MATCH(A119,$I$9:$AO$9,0),0)+IFERROR(MATCH(A119,$I$10:$AO$10,0),0)+IFERROR(MATCH(A119,$I$11:$AO$11,0),0)+IFERROR(MATCH(A119,$I$12:$AO$12,0),0)+IFERROR(MATCH(A119,$I$13:$AO$13,0),0)+IFERROR(MATCH(A119,$I$14:$AO$14,0),0)+IFERROR(MATCH(A119,$I$15:$AO$15,0),0)+IFERROR(MATCH(A119,$I$16:$AO$16,0),0)+IFERROR(MATCH(A119,$I$17:$AO$17,0),0)+IFERROR(MATCH(A119,$I$18:$AO$18,0),0)+IFERROR(MATCH(A119,$I$19:$AO$19,0),0)+IFERROR(MATCH(A119,$I$20:$AO$20,0),0)+IFERROR(MATCH(A119,$I$21:$AO$21,0),0)+IFERROR(MATCH(A119,$I$22:$AO$22,0),0)+IFERROR(MATCH(A119,$I$23:$AO$23,0),0)+IFERROR(MATCH(A119,$I$24:$AO$24,0),0)+IFERROR(MATCH(A119,$I$25:$AO$25,0),0)+IFERROR(MATCH(A119,$I$26:$AO$26,0),0)+IFERROR(MATCH(A119,$I$27:$AO$27,0),0)+IFERROR(MATCH(A119,$I$28:$AO$28,0),0)+IFERROR(MATCH(A119,$I$29:$AO$29,0),0)+IFERROR(MATCH(A119,$I$30:$AO$30,0),0)+IFERROR(MATCH(A119,$I$31:$AO$31,0),0)+IFERROR(MATCH(A119,$I$32:$AO$32,0),0)+IFERROR(MATCH(A119,$I$33:$AO$33,0),0)+IFERROR(MATCH(A119,$I$34:$AO$34,0),0)+IFERROR(MATCH(A119,$I$35:$AO$35,0),0)+IFERROR(MATCH(A119,$I$36:$AO$36,0),0)+IFERROR(MATCH(A119,$I$37:$AO$37,0),0)+IFERROR(MATCH(A119,$I$38:$AO$38,0),0)+IFERROR(MATCH(A119,$I$39:$AO$39,0),0)+IFERROR(MATCH(A119,$I$40:$AO$40,0),0)+IFERROR(MATCH(A119,$I$41:$AO$41,0),0)+IFERROR(MATCH(A119,$I$42:$AO$42,0),0)+IFERROR(MATCH(A119,#REF!,0),0)+IFERROR(MATCH(A119,#REF!,0),0)+IFERROR(MATCH(A119,$I$47:$AO$47,0),0)+IFERROR(MATCH(A119,$I$46:$AO$46,0),0)+IFERROR(MATCH(A119,$I$45:$AO$45,0),0)+IFERROR(MATCH(A119,$I$44:$AO$44,0),0)+IFERROR(MATCH(A119,$I$43:$AO$43,0),0)-5)/2</f>
        <v>6</v>
      </c>
      <c r="C119" s="1">
        <f t="shared" si="4"/>
        <v>39</v>
      </c>
      <c r="D119" s="1" t="str">
        <f t="shared" si="5"/>
        <v/>
      </c>
      <c r="E119" s="1">
        <f t="shared" si="6"/>
        <v>-2200</v>
      </c>
      <c r="F119" s="1">
        <f t="shared" si="7"/>
        <v>350</v>
      </c>
      <c r="I119" s="4"/>
    </row>
    <row r="120" spans="1:9" ht="14.5" customHeight="1" x14ac:dyDescent="0.25">
      <c r="A120" s="2" t="str">
        <v>advElectrics</v>
      </c>
      <c r="B120" s="1">
        <f>(IFERROR(MATCH(A120,$I$3:$AO$3,0),0)+IFERROR(MATCH(A120,$I$4:$AO$4,0),0)+IFERROR(MATCH(A120,$I$5:$AO$5,0),0)+IFERROR(MATCH(A120,$I$6:$AO$6,0),0)+IFERROR(MATCH(A120,$I$7:$AO$7,0),0)+IFERROR(MATCH(A120,$I$8:$AO$8,0),0)+IFERROR(MATCH(A120,$I$9:$AO$9,0),0)+IFERROR(MATCH(A120,$I$10:$AO$10,0),0)+IFERROR(MATCH(A120,$I$11:$AO$11,0),0)+IFERROR(MATCH(A120,$I$12:$AO$12,0),0)+IFERROR(MATCH(A120,$I$13:$AO$13,0),0)+IFERROR(MATCH(A120,$I$14:$AO$14,0),0)+IFERROR(MATCH(A120,$I$15:$AO$15,0),0)+IFERROR(MATCH(A120,$I$16:$AO$16,0),0)+IFERROR(MATCH(A120,$I$17:$AO$17,0),0)+IFERROR(MATCH(A120,$I$18:$AO$18,0),0)+IFERROR(MATCH(A120,$I$19:$AO$19,0),0)+IFERROR(MATCH(A120,$I$20:$AO$20,0),0)+IFERROR(MATCH(A120,$I$21:$AO$21,0),0)+IFERROR(MATCH(A120,$I$22:$AO$22,0),0)+IFERROR(MATCH(A120,$I$23:$AO$23,0),0)+IFERROR(MATCH(A120,$I$24:$AO$24,0),0)+IFERROR(MATCH(A120,$I$25:$AO$25,0),0)+IFERROR(MATCH(A120,$I$26:$AO$26,0),0)+IFERROR(MATCH(A120,$I$27:$AO$27,0),0)+IFERROR(MATCH(A120,$I$28:$AO$28,0),0)+IFERROR(MATCH(A120,$I$29:$AO$29,0),0)+IFERROR(MATCH(A120,$I$30:$AO$30,0),0)+IFERROR(MATCH(A120,$I$31:$AO$31,0),0)+IFERROR(MATCH(A120,$I$32:$AO$32,0),0)+IFERROR(MATCH(A120,$I$33:$AO$33,0),0)+IFERROR(MATCH(A120,$I$34:$AO$34,0),0)+IFERROR(MATCH(A120,$I$35:$AO$35,0),0)+IFERROR(MATCH(A120,$I$36:$AO$36,0),0)+IFERROR(MATCH(A120,$I$37:$AO$37,0),0)+IFERROR(MATCH(A120,$I$38:$AO$38,0),0)+IFERROR(MATCH(A120,$I$39:$AO$39,0),0)+IFERROR(MATCH(A120,$I$40:$AO$40,0),0)+IFERROR(MATCH(A120,$I$41:$AO$41,0),0)+IFERROR(MATCH(A120,$I$42:$AO$42,0),0)+IFERROR(MATCH(A120,#REF!,0),0)+IFERROR(MATCH(A120,#REF!,0),0)+IFERROR(MATCH(A120,$I$47:$AO$47,0),0)+IFERROR(MATCH(A120,$I$46:$AO$46,0),0)+IFERROR(MATCH(A120,$I$45:$AO$45,0),0)+IFERROR(MATCH(A120,$I$44:$AO$44,0),0)+IFERROR(MATCH(A120,$I$43:$AO$43,0),0)-5)/2</f>
        <v>6</v>
      </c>
      <c r="C120" s="1">
        <f t="shared" si="4"/>
        <v>41</v>
      </c>
      <c r="D120" s="1" t="str">
        <f t="shared" si="5"/>
        <v/>
      </c>
      <c r="E120" s="1">
        <f t="shared" si="6"/>
        <v>-2200</v>
      </c>
      <c r="F120" s="1">
        <f t="shared" si="7"/>
        <v>250</v>
      </c>
      <c r="I120" s="4"/>
    </row>
    <row r="121" spans="1:9" ht="14.5" customHeight="1" x14ac:dyDescent="0.25">
      <c r="A121" s="2" t="str">
        <v>solarTech</v>
      </c>
      <c r="B121" s="1">
        <f>(IFERROR(MATCH(A121,$I$3:$AO$3,0),0)+IFERROR(MATCH(A121,$I$4:$AO$4,0),0)+IFERROR(MATCH(A121,$I$5:$AO$5,0),0)+IFERROR(MATCH(A121,$I$6:$AO$6,0),0)+IFERROR(MATCH(A121,$I$7:$AO$7,0),0)+IFERROR(MATCH(A121,$I$8:$AO$8,0),0)+IFERROR(MATCH(A121,$I$9:$AO$9,0),0)+IFERROR(MATCH(A121,$I$10:$AO$10,0),0)+IFERROR(MATCH(A121,$I$11:$AO$11,0),0)+IFERROR(MATCH(A121,$I$12:$AO$12,0),0)+IFERROR(MATCH(A121,$I$13:$AO$13,0),0)+IFERROR(MATCH(A121,$I$14:$AO$14,0),0)+IFERROR(MATCH(A121,$I$15:$AO$15,0),0)+IFERROR(MATCH(A121,$I$16:$AO$16,0),0)+IFERROR(MATCH(A121,$I$17:$AO$17,0),0)+IFERROR(MATCH(A121,$I$18:$AO$18,0),0)+IFERROR(MATCH(A121,$I$19:$AO$19,0),0)+IFERROR(MATCH(A121,$I$20:$AO$20,0),0)+IFERROR(MATCH(A121,$I$21:$AO$21,0),0)+IFERROR(MATCH(A121,$I$22:$AO$22,0),0)+IFERROR(MATCH(A121,$I$23:$AO$23,0),0)+IFERROR(MATCH(A121,$I$24:$AO$24,0),0)+IFERROR(MATCH(A121,$I$25:$AO$25,0),0)+IFERROR(MATCH(A121,$I$26:$AO$26,0),0)+IFERROR(MATCH(A121,$I$27:$AO$27,0),0)+IFERROR(MATCH(A121,$I$28:$AO$28,0),0)+IFERROR(MATCH(A121,$I$29:$AO$29,0),0)+IFERROR(MATCH(A121,$I$30:$AO$30,0),0)+IFERROR(MATCH(A121,$I$31:$AO$31,0),0)+IFERROR(MATCH(A121,$I$32:$AO$32,0),0)+IFERROR(MATCH(A121,$I$33:$AO$33,0),0)+IFERROR(MATCH(A121,$I$34:$AO$34,0),0)+IFERROR(MATCH(A121,$I$35:$AO$35,0),0)+IFERROR(MATCH(A121,$I$36:$AO$36,0),0)+IFERROR(MATCH(A121,$I$37:$AO$37,0),0)+IFERROR(MATCH(A121,$I$38:$AO$38,0),0)+IFERROR(MATCH(A121,$I$39:$AO$39,0),0)+IFERROR(MATCH(A121,$I$40:$AO$40,0),0)+IFERROR(MATCH(A121,$I$41:$AO$41,0),0)+IFERROR(MATCH(A121,$I$42:$AO$42,0),0)+IFERROR(MATCH(A121,#REF!,0),0)+IFERROR(MATCH(A121,#REF!,0),0)+IFERROR(MATCH(A121,$I$47:$AO$47,0),0)+IFERROR(MATCH(A121,$I$46:$AO$46,0),0)+IFERROR(MATCH(A121,$I$45:$AO$45,0),0)+IFERROR(MATCH(A121,$I$44:$AO$44,0),0)+IFERROR(MATCH(A121,$I$43:$AO$43,0),0)-5)/2</f>
        <v>6</v>
      </c>
      <c r="C121" s="1">
        <f t="shared" si="4"/>
        <v>42</v>
      </c>
      <c r="D121" s="1" t="str">
        <f t="shared" si="5"/>
        <v/>
      </c>
      <c r="E121" s="1">
        <f t="shared" si="6"/>
        <v>-2200</v>
      </c>
      <c r="F121" s="1">
        <f t="shared" si="7"/>
        <v>200</v>
      </c>
      <c r="I121" s="4"/>
    </row>
    <row r="122" spans="1:9" ht="14.5" customHeight="1" x14ac:dyDescent="0.25">
      <c r="A122" s="2" t="str">
        <v>hydroponics</v>
      </c>
      <c r="B122" s="1">
        <f>(IFERROR(MATCH(A122,$I$3:$AO$3,0),0)+IFERROR(MATCH(A122,$I$4:$AO$4,0),0)+IFERROR(MATCH(A122,$I$5:$AO$5,0),0)+IFERROR(MATCH(A122,$I$6:$AO$6,0),0)+IFERROR(MATCH(A122,$I$7:$AO$7,0),0)+IFERROR(MATCH(A122,$I$8:$AO$8,0),0)+IFERROR(MATCH(A122,$I$9:$AO$9,0),0)+IFERROR(MATCH(A122,$I$10:$AO$10,0),0)+IFERROR(MATCH(A122,$I$11:$AO$11,0),0)+IFERROR(MATCH(A122,$I$12:$AO$12,0),0)+IFERROR(MATCH(A122,$I$13:$AO$13,0),0)+IFERROR(MATCH(A122,$I$14:$AO$14,0),0)+IFERROR(MATCH(A122,$I$15:$AO$15,0),0)+IFERROR(MATCH(A122,$I$16:$AO$16,0),0)+IFERROR(MATCH(A122,$I$17:$AO$17,0),0)+IFERROR(MATCH(A122,$I$18:$AO$18,0),0)+IFERROR(MATCH(A122,$I$19:$AO$19,0),0)+IFERROR(MATCH(A122,$I$20:$AO$20,0),0)+IFERROR(MATCH(A122,$I$21:$AO$21,0),0)+IFERROR(MATCH(A122,$I$22:$AO$22,0),0)+IFERROR(MATCH(A122,$I$23:$AO$23,0),0)+IFERROR(MATCH(A122,$I$24:$AO$24,0),0)+IFERROR(MATCH(A122,$I$25:$AO$25,0),0)+IFERROR(MATCH(A122,$I$26:$AO$26,0),0)+IFERROR(MATCH(A122,$I$27:$AO$27,0),0)+IFERROR(MATCH(A122,$I$28:$AO$28,0),0)+IFERROR(MATCH(A122,$I$29:$AO$29,0),0)+IFERROR(MATCH(A122,$I$30:$AO$30,0),0)+IFERROR(MATCH(A122,$I$31:$AO$31,0),0)+IFERROR(MATCH(A122,$I$32:$AO$32,0),0)+IFERROR(MATCH(A122,$I$33:$AO$33,0),0)+IFERROR(MATCH(A122,$I$34:$AO$34,0),0)+IFERROR(MATCH(A122,$I$35:$AO$35,0),0)+IFERROR(MATCH(A122,$I$36:$AO$36,0),0)+IFERROR(MATCH(A122,$I$37:$AO$37,0),0)+IFERROR(MATCH(A122,$I$38:$AO$38,0),0)+IFERROR(MATCH(A122,$I$39:$AO$39,0),0)+IFERROR(MATCH(A122,$I$40:$AO$40,0),0)+IFERROR(MATCH(A122,$I$41:$AO$41,0),0)+IFERROR(MATCH(A122,$I$42:$AO$42,0),0)+IFERROR(MATCH(A122,#REF!,0),0)+IFERROR(MATCH(A122,#REF!,0),0)+IFERROR(MATCH(A122,$I$47:$AO$47,0),0)+IFERROR(MATCH(A122,$I$46:$AO$46,0),0)+IFERROR(MATCH(A122,$I$45:$AO$45,0),0)+IFERROR(MATCH(A122,$I$44:$AO$44,0),0)+IFERROR(MATCH(A122,$I$43:$AO$43,0),0)-5)/2</f>
        <v>6</v>
      </c>
      <c r="C122" s="1">
        <f t="shared" si="4"/>
        <v>44</v>
      </c>
      <c r="D122" s="1" t="str">
        <f t="shared" si="5"/>
        <v/>
      </c>
      <c r="E122" s="1">
        <f t="shared" si="6"/>
        <v>-2200</v>
      </c>
      <c r="F122" s="1">
        <f t="shared" si="7"/>
        <v>100</v>
      </c>
      <c r="I122" s="4"/>
    </row>
    <row r="123" spans="1:9" ht="14.5" customHeight="1" x14ac:dyDescent="0.25">
      <c r="A123" s="2" t="str">
        <v>earlyLogistics</v>
      </c>
      <c r="B123" s="1">
        <f>(IFERROR(MATCH(A123,$I$3:$AO$3,0),0)+IFERROR(MATCH(A123,$I$4:$AO$4,0),0)+IFERROR(MATCH(A123,$I$5:$AO$5,0),0)+IFERROR(MATCH(A123,$I$6:$AO$6,0),0)+IFERROR(MATCH(A123,$I$7:$AO$7,0),0)+IFERROR(MATCH(A123,$I$8:$AO$8,0),0)+IFERROR(MATCH(A123,$I$9:$AO$9,0),0)+IFERROR(MATCH(A123,$I$10:$AO$10,0),0)+IFERROR(MATCH(A123,$I$11:$AO$11,0),0)+IFERROR(MATCH(A123,$I$12:$AO$12,0),0)+IFERROR(MATCH(A123,$I$13:$AO$13,0),0)+IFERROR(MATCH(A123,$I$14:$AO$14,0),0)+IFERROR(MATCH(A123,$I$15:$AO$15,0),0)+IFERROR(MATCH(A123,$I$16:$AO$16,0),0)+IFERROR(MATCH(A123,$I$17:$AO$17,0),0)+IFERROR(MATCH(A123,$I$18:$AO$18,0),0)+IFERROR(MATCH(A123,$I$19:$AO$19,0),0)+IFERROR(MATCH(A123,$I$20:$AO$20,0),0)+IFERROR(MATCH(A123,$I$21:$AO$21,0),0)+IFERROR(MATCH(A123,$I$22:$AO$22,0),0)+IFERROR(MATCH(A123,$I$23:$AO$23,0),0)+IFERROR(MATCH(A123,$I$24:$AO$24,0),0)+IFERROR(MATCH(A123,$I$25:$AO$25,0),0)+IFERROR(MATCH(A123,$I$26:$AO$26,0),0)+IFERROR(MATCH(A123,$I$27:$AO$27,0),0)+IFERROR(MATCH(A123,$I$28:$AO$28,0),0)+IFERROR(MATCH(A123,$I$29:$AO$29,0),0)+IFERROR(MATCH(A123,$I$30:$AO$30,0),0)+IFERROR(MATCH(A123,$I$31:$AO$31,0),0)+IFERROR(MATCH(A123,$I$32:$AO$32,0),0)+IFERROR(MATCH(A123,$I$33:$AO$33,0),0)+IFERROR(MATCH(A123,$I$34:$AO$34,0),0)+IFERROR(MATCH(A123,$I$35:$AO$35,0),0)+IFERROR(MATCH(A123,$I$36:$AO$36,0),0)+IFERROR(MATCH(A123,$I$37:$AO$37,0),0)+IFERROR(MATCH(A123,$I$38:$AO$38,0),0)+IFERROR(MATCH(A123,$I$39:$AO$39,0),0)+IFERROR(MATCH(A123,$I$40:$AO$40,0),0)+IFERROR(MATCH(A123,$I$41:$AO$41,0),0)+IFERROR(MATCH(A123,$I$42:$AO$42,0),0)+IFERROR(MATCH(A123,#REF!,0),0)+IFERROR(MATCH(A123,#REF!,0),0)+IFERROR(MATCH(A123,$I$47:$AO$47,0),0)+IFERROR(MATCH(A123,$I$46:$AO$46,0),0)+IFERROR(MATCH(A123,$I$45:$AO$45,0),0)+IFERROR(MATCH(A123,$I$44:$AO$44,0),0)+IFERROR(MATCH(A123,$I$43:$AO$43,0),0)-5)/2</f>
        <v>6</v>
      </c>
      <c r="C123" s="1">
        <f t="shared" si="4"/>
        <v>45</v>
      </c>
      <c r="D123" s="1" t="str">
        <f t="shared" si="5"/>
        <v/>
      </c>
      <c r="E123" s="1">
        <f t="shared" si="6"/>
        <v>-2200</v>
      </c>
      <c r="F123" s="1">
        <f t="shared" si="7"/>
        <v>50</v>
      </c>
      <c r="I123" s="4"/>
    </row>
    <row r="124" spans="1:9" ht="14.5" customHeight="1" x14ac:dyDescent="0.25">
      <c r="A124" s="2" t="str">
        <v>evenHeavierHypergolicRocketry</v>
      </c>
      <c r="B124" s="1">
        <f>(IFERROR(MATCH(A124,$I$3:$AO$3,0),0)+IFERROR(MATCH(A124,$I$4:$AO$4,0),0)+IFERROR(MATCH(A124,$I$5:$AO$5,0),0)+IFERROR(MATCH(A124,$I$6:$AO$6,0),0)+IFERROR(MATCH(A124,$I$7:$AO$7,0),0)+IFERROR(MATCH(A124,$I$8:$AO$8,0),0)+IFERROR(MATCH(A124,$I$9:$AO$9,0),0)+IFERROR(MATCH(A124,$I$10:$AO$10,0),0)+IFERROR(MATCH(A124,$I$11:$AO$11,0),0)+IFERROR(MATCH(A124,$I$12:$AO$12,0),0)+IFERROR(MATCH(A124,$I$13:$AO$13,0),0)+IFERROR(MATCH(A124,$I$14:$AO$14,0),0)+IFERROR(MATCH(A124,$I$15:$AO$15,0),0)+IFERROR(MATCH(A124,$I$16:$AO$16,0),0)+IFERROR(MATCH(A124,$I$17:$AO$17,0),0)+IFERROR(MATCH(A124,$I$18:$AO$18,0),0)+IFERROR(MATCH(A124,$I$19:$AO$19,0),0)+IFERROR(MATCH(A124,$I$20:$AO$20,0),0)+IFERROR(MATCH(A124,$I$21:$AO$21,0),0)+IFERROR(MATCH(A124,$I$22:$AO$22,0),0)+IFERROR(MATCH(A124,$I$23:$AO$23,0),0)+IFERROR(MATCH(A124,$I$24:$AO$24,0),0)+IFERROR(MATCH(A124,$I$25:$AO$25,0),0)+IFERROR(MATCH(A124,$I$26:$AO$26,0),0)+IFERROR(MATCH(A124,$I$27:$AO$27,0),0)+IFERROR(MATCH(A124,$I$28:$AO$28,0),0)+IFERROR(MATCH(A124,$I$29:$AO$29,0),0)+IFERROR(MATCH(A124,$I$30:$AO$30,0),0)+IFERROR(MATCH(A124,$I$31:$AO$31,0),0)+IFERROR(MATCH(A124,$I$32:$AO$32,0),0)+IFERROR(MATCH(A124,$I$33:$AO$33,0),0)+IFERROR(MATCH(A124,$I$34:$AO$34,0),0)+IFERROR(MATCH(A124,$I$35:$AO$35,0),0)+IFERROR(MATCH(A124,$I$36:$AO$36,0),0)+IFERROR(MATCH(A124,$I$37:$AO$37,0),0)+IFERROR(MATCH(A124,$I$38:$AO$38,0),0)+IFERROR(MATCH(A124,$I$39:$AO$39,0),0)+IFERROR(MATCH(A124,$I$40:$AO$40,0),0)+IFERROR(MATCH(A124,$I$41:$AO$41,0),0)+IFERROR(MATCH(A124,$I$42:$AO$42,0),0)+IFERROR(MATCH(A124,#REF!,0),0)+IFERROR(MATCH(A124,#REF!,0),0)+IFERROR(MATCH(A124,$I$47:$AO$47,0),0)+IFERROR(MATCH(A124,$I$46:$AO$46,0),0)+IFERROR(MATCH(A124,$I$45:$AO$45,0),0)+IFERROR(MATCH(A124,$I$44:$AO$44,0),0)+IFERROR(MATCH(A124,$I$43:$AO$43,0),0)-5)/2</f>
        <v>-2.5</v>
      </c>
      <c r="C124" s="1">
        <f t="shared" si="4"/>
        <v>0</v>
      </c>
      <c r="D124" s="1" t="str">
        <f t="shared" si="5"/>
        <v>Not Found</v>
      </c>
      <c r="E124" s="1">
        <f t="shared" si="6"/>
        <v>-3950</v>
      </c>
      <c r="F124" s="1">
        <f t="shared" si="7"/>
        <v>2300</v>
      </c>
      <c r="I124" s="4"/>
    </row>
    <row r="125" spans="1:9" ht="14.5" customHeight="1" x14ac:dyDescent="0.25">
      <c r="A125" s="2" t="str">
        <v>commandModulesExtensions</v>
      </c>
      <c r="B125" s="1">
        <f>(IFERROR(MATCH(A125,$I$3:$AO$3,0),0)+IFERROR(MATCH(A125,$I$4:$AO$4,0),0)+IFERROR(MATCH(A125,$I$5:$AO$5,0),0)+IFERROR(MATCH(A125,$I$6:$AO$6,0),0)+IFERROR(MATCH(A125,$I$7:$AO$7,0),0)+IFERROR(MATCH(A125,$I$8:$AO$8,0),0)+IFERROR(MATCH(A125,$I$9:$AO$9,0),0)+IFERROR(MATCH(A125,$I$10:$AO$10,0),0)+IFERROR(MATCH(A125,$I$11:$AO$11,0),0)+IFERROR(MATCH(A125,$I$12:$AO$12,0),0)+IFERROR(MATCH(A125,$I$13:$AO$13,0),0)+IFERROR(MATCH(A125,$I$14:$AO$14,0),0)+IFERROR(MATCH(A125,$I$15:$AO$15,0),0)+IFERROR(MATCH(A125,$I$16:$AO$16,0),0)+IFERROR(MATCH(A125,$I$17:$AO$17,0),0)+IFERROR(MATCH(A125,$I$18:$AO$18,0),0)+IFERROR(MATCH(A125,$I$19:$AO$19,0),0)+IFERROR(MATCH(A125,$I$20:$AO$20,0),0)+IFERROR(MATCH(A125,$I$21:$AO$21,0),0)+IFERROR(MATCH(A125,$I$22:$AO$22,0),0)+IFERROR(MATCH(A125,$I$23:$AO$23,0),0)+IFERROR(MATCH(A125,$I$24:$AO$24,0),0)+IFERROR(MATCH(A125,$I$25:$AO$25,0),0)+IFERROR(MATCH(A125,$I$26:$AO$26,0),0)+IFERROR(MATCH(A125,$I$27:$AO$27,0),0)+IFERROR(MATCH(A125,$I$28:$AO$28,0),0)+IFERROR(MATCH(A125,$I$29:$AO$29,0),0)+IFERROR(MATCH(A125,$I$30:$AO$30,0),0)+IFERROR(MATCH(A125,$I$31:$AO$31,0),0)+IFERROR(MATCH(A125,$I$32:$AO$32,0),0)+IFERROR(MATCH(A125,$I$33:$AO$33,0),0)+IFERROR(MATCH(A125,$I$34:$AO$34,0),0)+IFERROR(MATCH(A125,$I$35:$AO$35,0),0)+IFERROR(MATCH(A125,$I$36:$AO$36,0),0)+IFERROR(MATCH(A125,$I$37:$AO$37,0),0)+IFERROR(MATCH(A125,$I$38:$AO$38,0),0)+IFERROR(MATCH(A125,$I$39:$AO$39,0),0)+IFERROR(MATCH(A125,$I$40:$AO$40,0),0)+IFERROR(MATCH(A125,$I$41:$AO$41,0),0)+IFERROR(MATCH(A125,$I$42:$AO$42,0),0)+IFERROR(MATCH(A125,#REF!,0),0)+IFERROR(MATCH(A125,#REF!,0),0)+IFERROR(MATCH(A125,$I$47:$AO$47,0),0)+IFERROR(MATCH(A125,$I$46:$AO$46,0),0)+IFERROR(MATCH(A125,$I$45:$AO$45,0),0)+IFERROR(MATCH(A125,$I$44:$AO$44,0),0)+IFERROR(MATCH(A125,$I$43:$AO$43,0),0)-5)/2</f>
        <v>6.5</v>
      </c>
      <c r="C125" s="1">
        <f t="shared" si="4"/>
        <v>31</v>
      </c>
      <c r="D125" s="1" t="str">
        <f t="shared" si="5"/>
        <v/>
      </c>
      <c r="E125" s="1">
        <f t="shared" si="6"/>
        <v>-2150</v>
      </c>
      <c r="F125" s="1">
        <f t="shared" si="7"/>
        <v>750</v>
      </c>
      <c r="I125" s="4"/>
    </row>
    <row r="126" spans="1:9" ht="14.5" customHeight="1" x14ac:dyDescent="0.25">
      <c r="A126" s="2" t="str">
        <v>largerBoosters</v>
      </c>
      <c r="B126" s="1">
        <f>(IFERROR(MATCH(A126,$I$3:$AO$3,0),0)+IFERROR(MATCH(A126,$I$4:$AO$4,0),0)+IFERROR(MATCH(A126,$I$5:$AO$5,0),0)+IFERROR(MATCH(A126,$I$6:$AO$6,0),0)+IFERROR(MATCH(A126,$I$7:$AO$7,0),0)+IFERROR(MATCH(A126,$I$8:$AO$8,0),0)+IFERROR(MATCH(A126,$I$9:$AO$9,0),0)+IFERROR(MATCH(A126,$I$10:$AO$10,0),0)+IFERROR(MATCH(A126,$I$11:$AO$11,0),0)+IFERROR(MATCH(A126,$I$12:$AO$12,0),0)+IFERROR(MATCH(A126,$I$13:$AO$13,0),0)+IFERROR(MATCH(A126,$I$14:$AO$14,0),0)+IFERROR(MATCH(A126,$I$15:$AO$15,0),0)+IFERROR(MATCH(A126,$I$16:$AO$16,0),0)+IFERROR(MATCH(A126,$I$17:$AO$17,0),0)+IFERROR(MATCH(A126,$I$18:$AO$18,0),0)+IFERROR(MATCH(A126,$I$19:$AO$19,0),0)+IFERROR(MATCH(A126,$I$20:$AO$20,0),0)+IFERROR(MATCH(A126,$I$21:$AO$21,0),0)+IFERROR(MATCH(A126,$I$22:$AO$22,0),0)+IFERROR(MATCH(A126,$I$23:$AO$23,0),0)+IFERROR(MATCH(A126,$I$24:$AO$24,0),0)+IFERROR(MATCH(A126,$I$25:$AO$25,0),0)+IFERROR(MATCH(A126,$I$26:$AO$26,0),0)+IFERROR(MATCH(A126,$I$27:$AO$27,0),0)+IFERROR(MATCH(A126,$I$28:$AO$28,0),0)+IFERROR(MATCH(A126,$I$29:$AO$29,0),0)+IFERROR(MATCH(A126,$I$30:$AO$30,0),0)+IFERROR(MATCH(A126,$I$31:$AO$31,0),0)+IFERROR(MATCH(A126,$I$32:$AO$32,0),0)+IFERROR(MATCH(A126,$I$33:$AO$33,0),0)+IFERROR(MATCH(A126,$I$34:$AO$34,0),0)+IFERROR(MATCH(A126,$I$35:$AO$35,0),0)+IFERROR(MATCH(A126,$I$36:$AO$36,0),0)+IFERROR(MATCH(A126,$I$37:$AO$37,0),0)+IFERROR(MATCH(A126,$I$38:$AO$38,0),0)+IFERROR(MATCH(A126,$I$39:$AO$39,0),0)+IFERROR(MATCH(A126,$I$40:$AO$40,0),0)+IFERROR(MATCH(A126,$I$41:$AO$41,0),0)+IFERROR(MATCH(A126,$I$42:$AO$42,0),0)+IFERROR(MATCH(A126,#REF!,0),0)+IFERROR(MATCH(A126,#REF!,0),0)+IFERROR(MATCH(A126,$I$47:$AO$47,0),0)+IFERROR(MATCH(A126,$I$46:$AO$46,0),0)+IFERROR(MATCH(A126,$I$45:$AO$45,0),0)+IFERROR(MATCH(A126,$I$44:$AO$44,0),0)+IFERROR(MATCH(A126,$I$43:$AO$43,0),0)-5)/2</f>
        <v>7</v>
      </c>
      <c r="C126" s="1">
        <f t="shared" si="4"/>
        <v>1</v>
      </c>
      <c r="D126" s="1" t="str">
        <f t="shared" si="5"/>
        <v/>
      </c>
      <c r="E126" s="1">
        <f t="shared" si="6"/>
        <v>-2000</v>
      </c>
      <c r="F126" s="1">
        <f t="shared" si="7"/>
        <v>2250</v>
      </c>
      <c r="I126" s="4"/>
    </row>
    <row r="127" spans="1:9" ht="14.5" customHeight="1" x14ac:dyDescent="0.25">
      <c r="A127" s="2" t="str">
        <v>nuclearPower</v>
      </c>
      <c r="B127" s="1">
        <f>(IFERROR(MATCH(A127,$I$3:$AO$3,0),0)+IFERROR(MATCH(A127,$I$4:$AO$4,0),0)+IFERROR(MATCH(A127,$I$5:$AO$5,0),0)+IFERROR(MATCH(A127,$I$6:$AO$6,0),0)+IFERROR(MATCH(A127,$I$7:$AO$7,0),0)+IFERROR(MATCH(A127,$I$8:$AO$8,0),0)+IFERROR(MATCH(A127,$I$9:$AO$9,0),0)+IFERROR(MATCH(A127,$I$10:$AO$10,0),0)+IFERROR(MATCH(A127,$I$11:$AO$11,0),0)+IFERROR(MATCH(A127,$I$12:$AO$12,0),0)+IFERROR(MATCH(A127,$I$13:$AO$13,0),0)+IFERROR(MATCH(A127,$I$14:$AO$14,0),0)+IFERROR(MATCH(A127,$I$15:$AO$15,0),0)+IFERROR(MATCH(A127,$I$16:$AO$16,0),0)+IFERROR(MATCH(A127,$I$17:$AO$17,0),0)+IFERROR(MATCH(A127,$I$18:$AO$18,0),0)+IFERROR(MATCH(A127,$I$19:$AO$19,0),0)+IFERROR(MATCH(A127,$I$20:$AO$20,0),0)+IFERROR(MATCH(A127,$I$21:$AO$21,0),0)+IFERROR(MATCH(A127,$I$22:$AO$22,0),0)+IFERROR(MATCH(A127,$I$23:$AO$23,0),0)+IFERROR(MATCH(A127,$I$24:$AO$24,0),0)+IFERROR(MATCH(A127,$I$25:$AO$25,0),0)+IFERROR(MATCH(A127,$I$26:$AO$26,0),0)+IFERROR(MATCH(A127,$I$27:$AO$27,0),0)+IFERROR(MATCH(A127,$I$28:$AO$28,0),0)+IFERROR(MATCH(A127,$I$29:$AO$29,0),0)+IFERROR(MATCH(A127,$I$30:$AO$30,0),0)+IFERROR(MATCH(A127,$I$31:$AO$31,0),0)+IFERROR(MATCH(A127,$I$32:$AO$32,0),0)+IFERROR(MATCH(A127,$I$33:$AO$33,0),0)+IFERROR(MATCH(A127,$I$34:$AO$34,0),0)+IFERROR(MATCH(A127,$I$35:$AO$35,0),0)+IFERROR(MATCH(A127,$I$36:$AO$36,0),0)+IFERROR(MATCH(A127,$I$37:$AO$37,0),0)+IFERROR(MATCH(A127,$I$38:$AO$38,0),0)+IFERROR(MATCH(A127,$I$39:$AO$39,0),0)+IFERROR(MATCH(A127,$I$40:$AO$40,0),0)+IFERROR(MATCH(A127,$I$41:$AO$41,0),0)+IFERROR(MATCH(A127,$I$42:$AO$42,0),0)+IFERROR(MATCH(A127,#REF!,0),0)+IFERROR(MATCH(A127,#REF!,0),0)+IFERROR(MATCH(A127,$I$47:$AO$47,0),0)+IFERROR(MATCH(A127,$I$46:$AO$46,0),0)+IFERROR(MATCH(A127,$I$45:$AO$45,0),0)+IFERROR(MATCH(A127,$I$44:$AO$44,0),0)+IFERROR(MATCH(A127,$I$43:$AO$43,0),0)-5)/2</f>
        <v>7</v>
      </c>
      <c r="C127" s="1">
        <f t="shared" si="4"/>
        <v>3</v>
      </c>
      <c r="D127" s="1" t="str">
        <f t="shared" si="5"/>
        <v/>
      </c>
      <c r="E127" s="1">
        <f t="shared" si="6"/>
        <v>-2000</v>
      </c>
      <c r="F127" s="1">
        <f t="shared" si="7"/>
        <v>2150</v>
      </c>
      <c r="I127" s="4"/>
    </row>
    <row r="128" spans="1:9" ht="14.5" customHeight="1" x14ac:dyDescent="0.25">
      <c r="A128" s="2" t="str">
        <v>nuclearPropulsion</v>
      </c>
      <c r="B128" s="1">
        <f>(IFERROR(MATCH(A128,$I$3:$AO$3,0),0)+IFERROR(MATCH(A128,$I$4:$AO$4,0),0)+IFERROR(MATCH(A128,$I$5:$AO$5,0),0)+IFERROR(MATCH(A128,$I$6:$AO$6,0),0)+IFERROR(MATCH(A128,$I$7:$AO$7,0),0)+IFERROR(MATCH(A128,$I$8:$AO$8,0),0)+IFERROR(MATCH(A128,$I$9:$AO$9,0),0)+IFERROR(MATCH(A128,$I$10:$AO$10,0),0)+IFERROR(MATCH(A128,$I$11:$AO$11,0),0)+IFERROR(MATCH(A128,$I$12:$AO$12,0),0)+IFERROR(MATCH(A128,$I$13:$AO$13,0),0)+IFERROR(MATCH(A128,$I$14:$AO$14,0),0)+IFERROR(MATCH(A128,$I$15:$AO$15,0),0)+IFERROR(MATCH(A128,$I$16:$AO$16,0),0)+IFERROR(MATCH(A128,$I$17:$AO$17,0),0)+IFERROR(MATCH(A128,$I$18:$AO$18,0),0)+IFERROR(MATCH(A128,$I$19:$AO$19,0),0)+IFERROR(MATCH(A128,$I$20:$AO$20,0),0)+IFERROR(MATCH(A128,$I$21:$AO$21,0),0)+IFERROR(MATCH(A128,$I$22:$AO$22,0),0)+IFERROR(MATCH(A128,$I$23:$AO$23,0),0)+IFERROR(MATCH(A128,$I$24:$AO$24,0),0)+IFERROR(MATCH(A128,$I$25:$AO$25,0),0)+IFERROR(MATCH(A128,$I$26:$AO$26,0),0)+IFERROR(MATCH(A128,$I$27:$AO$27,0),0)+IFERROR(MATCH(A128,$I$28:$AO$28,0),0)+IFERROR(MATCH(A128,$I$29:$AO$29,0),0)+IFERROR(MATCH(A128,$I$30:$AO$30,0),0)+IFERROR(MATCH(A128,$I$31:$AO$31,0),0)+IFERROR(MATCH(A128,$I$32:$AO$32,0),0)+IFERROR(MATCH(A128,$I$33:$AO$33,0),0)+IFERROR(MATCH(A128,$I$34:$AO$34,0),0)+IFERROR(MATCH(A128,$I$35:$AO$35,0),0)+IFERROR(MATCH(A128,$I$36:$AO$36,0),0)+IFERROR(MATCH(A128,$I$37:$AO$37,0),0)+IFERROR(MATCH(A128,$I$38:$AO$38,0),0)+IFERROR(MATCH(A128,$I$39:$AO$39,0),0)+IFERROR(MATCH(A128,$I$40:$AO$40,0),0)+IFERROR(MATCH(A128,$I$41:$AO$41,0),0)+IFERROR(MATCH(A128,$I$42:$AO$42,0),0)+IFERROR(MATCH(A128,#REF!,0),0)+IFERROR(MATCH(A128,#REF!,0),0)+IFERROR(MATCH(A128,$I$47:$AO$47,0),0)+IFERROR(MATCH(A128,$I$46:$AO$46,0),0)+IFERROR(MATCH(A128,$I$45:$AO$45,0),0)+IFERROR(MATCH(A128,$I$44:$AO$44,0),0)+IFERROR(MATCH(A128,$I$43:$AO$43,0),0)-5)/2</f>
        <v>7</v>
      </c>
      <c r="C128" s="1">
        <f t="shared" si="4"/>
        <v>4</v>
      </c>
      <c r="D128" s="1" t="str">
        <f t="shared" si="5"/>
        <v/>
      </c>
      <c r="E128" s="1">
        <f t="shared" si="6"/>
        <v>-2000</v>
      </c>
      <c r="F128" s="1">
        <f t="shared" si="7"/>
        <v>2100</v>
      </c>
    </row>
    <row r="129" spans="1:6" ht="14.5" customHeight="1" x14ac:dyDescent="0.25">
      <c r="A129" s="2" t="str">
        <v>earlyIonPropulsion</v>
      </c>
      <c r="B129" s="1">
        <f>(IFERROR(MATCH(A129,$I$3:$AO$3,0),0)+IFERROR(MATCH(A129,$I$4:$AO$4,0),0)+IFERROR(MATCH(A129,$I$5:$AO$5,0),0)+IFERROR(MATCH(A129,$I$6:$AO$6,0),0)+IFERROR(MATCH(A129,$I$7:$AO$7,0),0)+IFERROR(MATCH(A129,$I$8:$AO$8,0),0)+IFERROR(MATCH(A129,$I$9:$AO$9,0),0)+IFERROR(MATCH(A129,$I$10:$AO$10,0),0)+IFERROR(MATCH(A129,$I$11:$AO$11,0),0)+IFERROR(MATCH(A129,$I$12:$AO$12,0),0)+IFERROR(MATCH(A129,$I$13:$AO$13,0),0)+IFERROR(MATCH(A129,$I$14:$AO$14,0),0)+IFERROR(MATCH(A129,$I$15:$AO$15,0),0)+IFERROR(MATCH(A129,$I$16:$AO$16,0),0)+IFERROR(MATCH(A129,$I$17:$AO$17,0),0)+IFERROR(MATCH(A129,$I$18:$AO$18,0),0)+IFERROR(MATCH(A129,$I$19:$AO$19,0),0)+IFERROR(MATCH(A129,$I$20:$AO$20,0),0)+IFERROR(MATCH(A129,$I$21:$AO$21,0),0)+IFERROR(MATCH(A129,$I$22:$AO$22,0),0)+IFERROR(MATCH(A129,$I$23:$AO$23,0),0)+IFERROR(MATCH(A129,$I$24:$AO$24,0),0)+IFERROR(MATCH(A129,$I$25:$AO$25,0),0)+IFERROR(MATCH(A129,$I$26:$AO$26,0),0)+IFERROR(MATCH(A129,$I$27:$AO$27,0),0)+IFERROR(MATCH(A129,$I$28:$AO$28,0),0)+IFERROR(MATCH(A129,$I$29:$AO$29,0),0)+IFERROR(MATCH(A129,$I$30:$AO$30,0),0)+IFERROR(MATCH(A129,$I$31:$AO$31,0),0)+IFERROR(MATCH(A129,$I$32:$AO$32,0),0)+IFERROR(MATCH(A129,$I$33:$AO$33,0),0)+IFERROR(MATCH(A129,$I$34:$AO$34,0),0)+IFERROR(MATCH(A129,$I$35:$AO$35,0),0)+IFERROR(MATCH(A129,$I$36:$AO$36,0),0)+IFERROR(MATCH(A129,$I$37:$AO$37,0),0)+IFERROR(MATCH(A129,$I$38:$AO$38,0),0)+IFERROR(MATCH(A129,$I$39:$AO$39,0),0)+IFERROR(MATCH(A129,$I$40:$AO$40,0),0)+IFERROR(MATCH(A129,$I$41:$AO$41,0),0)+IFERROR(MATCH(A129,$I$42:$AO$42,0),0)+IFERROR(MATCH(A129,#REF!,0),0)+IFERROR(MATCH(A129,#REF!,0),0)+IFERROR(MATCH(A129,$I$47:$AO$47,0),0)+IFERROR(MATCH(A129,$I$46:$AO$46,0),0)+IFERROR(MATCH(A129,$I$45:$AO$45,0),0)+IFERROR(MATCH(A129,$I$44:$AO$44,0),0)+IFERROR(MATCH(A129,$I$43:$AO$43,0),0)-5)/2</f>
        <v>7</v>
      </c>
      <c r="C129" s="1">
        <f t="shared" si="4"/>
        <v>7</v>
      </c>
      <c r="D129" s="1" t="str">
        <f t="shared" si="5"/>
        <v/>
      </c>
      <c r="E129" s="1">
        <f t="shared" si="6"/>
        <v>-2000</v>
      </c>
      <c r="F129" s="1">
        <f t="shared" si="7"/>
        <v>1950</v>
      </c>
    </row>
    <row r="130" spans="1:6" ht="14.5" customHeight="1" x14ac:dyDescent="0.25">
      <c r="A130" s="2" t="str">
        <v>experimentalControl</v>
      </c>
      <c r="B130" s="1">
        <f>(IFERROR(MATCH(A130,$I$3:$AO$3,0),0)+IFERROR(MATCH(A130,$I$4:$AO$4,0),0)+IFERROR(MATCH(A130,$I$5:$AO$5,0),0)+IFERROR(MATCH(A130,$I$6:$AO$6,0),0)+IFERROR(MATCH(A130,$I$7:$AO$7,0),0)+IFERROR(MATCH(A130,$I$8:$AO$8,0),0)+IFERROR(MATCH(A130,$I$9:$AO$9,0),0)+IFERROR(MATCH(A130,$I$10:$AO$10,0),0)+IFERROR(MATCH(A130,$I$11:$AO$11,0),0)+IFERROR(MATCH(A130,$I$12:$AO$12,0),0)+IFERROR(MATCH(A130,$I$13:$AO$13,0),0)+IFERROR(MATCH(A130,$I$14:$AO$14,0),0)+IFERROR(MATCH(A130,$I$15:$AO$15,0),0)+IFERROR(MATCH(A130,$I$16:$AO$16,0),0)+IFERROR(MATCH(A130,$I$17:$AO$17,0),0)+IFERROR(MATCH(A130,$I$18:$AO$18,0),0)+IFERROR(MATCH(A130,$I$19:$AO$19,0),0)+IFERROR(MATCH(A130,$I$20:$AO$20,0),0)+IFERROR(MATCH(A130,$I$21:$AO$21,0),0)+IFERROR(MATCH(A130,$I$22:$AO$22,0),0)+IFERROR(MATCH(A130,$I$23:$AO$23,0),0)+IFERROR(MATCH(A130,$I$24:$AO$24,0),0)+IFERROR(MATCH(A130,$I$25:$AO$25,0),0)+IFERROR(MATCH(A130,$I$26:$AO$26,0),0)+IFERROR(MATCH(A130,$I$27:$AO$27,0),0)+IFERROR(MATCH(A130,$I$28:$AO$28,0),0)+IFERROR(MATCH(A130,$I$29:$AO$29,0),0)+IFERROR(MATCH(A130,$I$30:$AO$30,0),0)+IFERROR(MATCH(A130,$I$31:$AO$31,0),0)+IFERROR(MATCH(A130,$I$32:$AO$32,0),0)+IFERROR(MATCH(A130,$I$33:$AO$33,0),0)+IFERROR(MATCH(A130,$I$34:$AO$34,0),0)+IFERROR(MATCH(A130,$I$35:$AO$35,0),0)+IFERROR(MATCH(A130,$I$36:$AO$36,0),0)+IFERROR(MATCH(A130,$I$37:$AO$37,0),0)+IFERROR(MATCH(A130,$I$38:$AO$38,0),0)+IFERROR(MATCH(A130,$I$39:$AO$39,0),0)+IFERROR(MATCH(A130,$I$40:$AO$40,0),0)+IFERROR(MATCH(A130,$I$41:$AO$41,0),0)+IFERROR(MATCH(A130,$I$42:$AO$42,0),0)+IFERROR(MATCH(A130,#REF!,0),0)+IFERROR(MATCH(A130,#REF!,0),0)+IFERROR(MATCH(A130,$I$47:$AO$47,0),0)+IFERROR(MATCH(A130,$I$46:$AO$46,0),0)+IFERROR(MATCH(A130,$I$45:$AO$45,0),0)+IFERROR(MATCH(A130,$I$44:$AO$44,0),0)+IFERROR(MATCH(A130,$I$43:$AO$43,0),0)-5)/2</f>
        <v>7</v>
      </c>
      <c r="C130" s="1">
        <f t="shared" si="4"/>
        <v>9</v>
      </c>
      <c r="D130" s="1" t="str">
        <f t="shared" si="5"/>
        <v/>
      </c>
      <c r="E130" s="1">
        <f t="shared" si="6"/>
        <v>-2000</v>
      </c>
      <c r="F130" s="1">
        <f t="shared" si="7"/>
        <v>1850</v>
      </c>
    </row>
    <row r="131" spans="1:6" ht="14.5" customHeight="1" x14ac:dyDescent="0.25">
      <c r="A131" s="2" t="str">
        <v>experimentalPropulsion</v>
      </c>
      <c r="B131" s="1">
        <f>(IFERROR(MATCH(A131,$I$3:$AO$3,0),0)+IFERROR(MATCH(A131,$I$4:$AO$4,0),0)+IFERROR(MATCH(A131,$I$5:$AO$5,0),0)+IFERROR(MATCH(A131,$I$6:$AO$6,0),0)+IFERROR(MATCH(A131,$I$7:$AO$7,0),0)+IFERROR(MATCH(A131,$I$8:$AO$8,0),0)+IFERROR(MATCH(A131,$I$9:$AO$9,0),0)+IFERROR(MATCH(A131,$I$10:$AO$10,0),0)+IFERROR(MATCH(A131,$I$11:$AO$11,0),0)+IFERROR(MATCH(A131,$I$12:$AO$12,0),0)+IFERROR(MATCH(A131,$I$13:$AO$13,0),0)+IFERROR(MATCH(A131,$I$14:$AO$14,0),0)+IFERROR(MATCH(A131,$I$15:$AO$15,0),0)+IFERROR(MATCH(A131,$I$16:$AO$16,0),0)+IFERROR(MATCH(A131,$I$17:$AO$17,0),0)+IFERROR(MATCH(A131,$I$18:$AO$18,0),0)+IFERROR(MATCH(A131,$I$19:$AO$19,0),0)+IFERROR(MATCH(A131,$I$20:$AO$20,0),0)+IFERROR(MATCH(A131,$I$21:$AO$21,0),0)+IFERROR(MATCH(A131,$I$22:$AO$22,0),0)+IFERROR(MATCH(A131,$I$23:$AO$23,0),0)+IFERROR(MATCH(A131,$I$24:$AO$24,0),0)+IFERROR(MATCH(A131,$I$25:$AO$25,0),0)+IFERROR(MATCH(A131,$I$26:$AO$26,0),0)+IFERROR(MATCH(A131,$I$27:$AO$27,0),0)+IFERROR(MATCH(A131,$I$28:$AO$28,0),0)+IFERROR(MATCH(A131,$I$29:$AO$29,0),0)+IFERROR(MATCH(A131,$I$30:$AO$30,0),0)+IFERROR(MATCH(A131,$I$31:$AO$31,0),0)+IFERROR(MATCH(A131,$I$32:$AO$32,0),0)+IFERROR(MATCH(A131,$I$33:$AO$33,0),0)+IFERROR(MATCH(A131,$I$34:$AO$34,0),0)+IFERROR(MATCH(A131,$I$35:$AO$35,0),0)+IFERROR(MATCH(A131,$I$36:$AO$36,0),0)+IFERROR(MATCH(A131,$I$37:$AO$37,0),0)+IFERROR(MATCH(A131,$I$38:$AO$38,0),0)+IFERROR(MATCH(A131,$I$39:$AO$39,0),0)+IFERROR(MATCH(A131,$I$40:$AO$40,0),0)+IFERROR(MATCH(A131,$I$41:$AO$41,0),0)+IFERROR(MATCH(A131,$I$42:$AO$42,0),0)+IFERROR(MATCH(A131,#REF!,0),0)+IFERROR(MATCH(A131,#REF!,0),0)+IFERROR(MATCH(A131,$I$47:$AO$47,0),0)+IFERROR(MATCH(A131,$I$46:$AO$46,0),0)+IFERROR(MATCH(A131,$I$45:$AO$45,0),0)+IFERROR(MATCH(A131,$I$44:$AO$44,0),0)+IFERROR(MATCH(A131,$I$43:$AO$43,0),0)-5)/2</f>
        <v>-2.5</v>
      </c>
      <c r="C131" s="1">
        <f t="shared" ref="C131:C194" si="8">IFERROR(MATCH(A131,$I$3:$I$47,0),0)+IFERROR(MATCH(A131,$J$3:$J$47,0),0)+IFERROR(MATCH(A131,$K$3:$K$47,0),0)+IFERROR(MATCH(A131,$L$3:$L$47,0),0)+IFERROR(MATCH(A131,$M$3:$M$47,0),0)+IFERROR(MATCH(A131,$N$3:$N$47,0),0)+IFERROR(MATCH(A131,$O$3:$O$47,0),0)+IFERROR(MATCH(A131,$P$3:$P$47,0),0)+IFERROR(MATCH(A131,$Q$3:$Q$47,0),0)+IFERROR(MATCH(A131,$R$3:$R$47,0),0)+IFERROR(MATCH(A131,$S$3:$S$47,0),0)+IFERROR(MATCH(A131,$T$3:$T$47,0),0)+IFERROR(MATCH(A131,$U$3:$U$47,0),0)+IFERROR(MATCH(A131,$V$3:$V$47,0),0)+IFERROR(MATCH(A131,$W$3:$W$47,0),0)+IFERROR(MATCH(A131,$X$3:$X$47,0),0)+IFERROR(MATCH(A131,$Y$3:$Y$47,0),0)+IFERROR(MATCH(A131,$Z$3:$Z$47,0),0)+IFERROR(MATCH(A131,$AA$3:$AA$47,0),0)+IFERROR(MATCH(A131,$AB$3:$AB$47,0),0)+IFERROR(MATCH(A131,$AC$3:$AC$47,0),0)+IFERROR(MATCH(A131,$AD$3:$AD$47,0),0)+IFERROR(MATCH(A131,$AE$3:$AE$47,0),0)+IFERROR(MATCH(A131,$AF$3:$AF$47,0),0)+IFERROR(MATCH(A131,$AG$3:$AG$47,0),0)+IFERROR(MATCH(A131,$AH$3:$AH$47,0),0)+IFERROR(MATCH(A131,$AI$3:$AI$47,0),0)+IFERROR(MATCH(A131,$AJ$3:$AJ$47,0),0)+IFERROR(MATCH(A131,$AK$3:$AK$47,0),0)+IFERROR(MATCH(A131,$AL$3:$AL$47,0),0)+IFERROR(MATCH(A131,$AM$3:$AM$47,0),0)+IFERROR(MATCH(A131,$AN$3:$AN$47,0),0)+IFERROR(MATCH(A131,$AO$3:$AO$47,0),0)</f>
        <v>0</v>
      </c>
      <c r="D131" s="1" t="str">
        <f t="shared" si="5"/>
        <v>Not Found</v>
      </c>
      <c r="E131" s="1">
        <f t="shared" si="6"/>
        <v>-3950</v>
      </c>
      <c r="F131" s="1">
        <f t="shared" si="7"/>
        <v>2300</v>
      </c>
    </row>
    <row r="132" spans="1:6" ht="14.5" customHeight="1" x14ac:dyDescent="0.25">
      <c r="A132" s="2" t="str">
        <v>evenHeavierCryoRocketry</v>
      </c>
      <c r="B132" s="1">
        <f>(IFERROR(MATCH(A132,$I$3:$AO$3,0),0)+IFERROR(MATCH(A132,$I$4:$AO$4,0),0)+IFERROR(MATCH(A132,$I$5:$AO$5,0),0)+IFERROR(MATCH(A132,$I$6:$AO$6,0),0)+IFERROR(MATCH(A132,$I$7:$AO$7,0),0)+IFERROR(MATCH(A132,$I$8:$AO$8,0),0)+IFERROR(MATCH(A132,$I$9:$AO$9,0),0)+IFERROR(MATCH(A132,$I$10:$AO$10,0),0)+IFERROR(MATCH(A132,$I$11:$AO$11,0),0)+IFERROR(MATCH(A132,$I$12:$AO$12,0),0)+IFERROR(MATCH(A132,$I$13:$AO$13,0),0)+IFERROR(MATCH(A132,$I$14:$AO$14,0),0)+IFERROR(MATCH(A132,$I$15:$AO$15,0),0)+IFERROR(MATCH(A132,$I$16:$AO$16,0),0)+IFERROR(MATCH(A132,$I$17:$AO$17,0),0)+IFERROR(MATCH(A132,$I$18:$AO$18,0),0)+IFERROR(MATCH(A132,$I$19:$AO$19,0),0)+IFERROR(MATCH(A132,$I$20:$AO$20,0),0)+IFERROR(MATCH(A132,$I$21:$AO$21,0),0)+IFERROR(MATCH(A132,$I$22:$AO$22,0),0)+IFERROR(MATCH(A132,$I$23:$AO$23,0),0)+IFERROR(MATCH(A132,$I$24:$AO$24,0),0)+IFERROR(MATCH(A132,$I$25:$AO$25,0),0)+IFERROR(MATCH(A132,$I$26:$AO$26,0),0)+IFERROR(MATCH(A132,$I$27:$AO$27,0),0)+IFERROR(MATCH(A132,$I$28:$AO$28,0),0)+IFERROR(MATCH(A132,$I$29:$AO$29,0),0)+IFERROR(MATCH(A132,$I$30:$AO$30,0),0)+IFERROR(MATCH(A132,$I$31:$AO$31,0),0)+IFERROR(MATCH(A132,$I$32:$AO$32,0),0)+IFERROR(MATCH(A132,$I$33:$AO$33,0),0)+IFERROR(MATCH(A132,$I$34:$AO$34,0),0)+IFERROR(MATCH(A132,$I$35:$AO$35,0),0)+IFERROR(MATCH(A132,$I$36:$AO$36,0),0)+IFERROR(MATCH(A132,$I$37:$AO$37,0),0)+IFERROR(MATCH(A132,$I$38:$AO$38,0),0)+IFERROR(MATCH(A132,$I$39:$AO$39,0),0)+IFERROR(MATCH(A132,$I$40:$AO$40,0),0)+IFERROR(MATCH(A132,$I$41:$AO$41,0),0)+IFERROR(MATCH(A132,$I$42:$AO$42,0),0)+IFERROR(MATCH(A132,#REF!,0),0)+IFERROR(MATCH(A132,#REF!,0),0)+IFERROR(MATCH(A132,$I$47:$AO$47,0),0)+IFERROR(MATCH(A132,$I$46:$AO$46,0),0)+IFERROR(MATCH(A132,$I$45:$AO$45,0),0)+IFERROR(MATCH(A132,$I$44:$AO$44,0),0)+IFERROR(MATCH(A132,$I$43:$AO$43,0),0)-5)/2</f>
        <v>-2.5</v>
      </c>
      <c r="C132" s="1">
        <f t="shared" si="8"/>
        <v>0</v>
      </c>
      <c r="D132" s="1" t="str">
        <f t="shared" ref="D132:D195" si="9">IF(OR(B132=-2.5,C132=0)=TRUE,"Not Found","")</f>
        <v>Not Found</v>
      </c>
      <c r="E132" s="1">
        <f t="shared" ref="E132:E195" si="10">(B132+2)*200-3800+IF(MOD(B132,1)&lt;&gt;0,-50,0)</f>
        <v>-3950</v>
      </c>
      <c r="F132" s="1">
        <f t="shared" ref="F132:F195" si="11">(C132-1)*-50+2250</f>
        <v>2300</v>
      </c>
    </row>
    <row r="133" spans="1:6" ht="14.5" customHeight="1" x14ac:dyDescent="0.25">
      <c r="A133" s="2" t="str">
        <v>evenHeavierRocketry</v>
      </c>
      <c r="B133" s="1">
        <f>(IFERROR(MATCH(A133,$I$3:$AO$3,0),0)+IFERROR(MATCH(A133,$I$4:$AO$4,0),0)+IFERROR(MATCH(A133,$I$5:$AO$5,0),0)+IFERROR(MATCH(A133,$I$6:$AO$6,0),0)+IFERROR(MATCH(A133,$I$7:$AO$7,0),0)+IFERROR(MATCH(A133,$I$8:$AO$8,0),0)+IFERROR(MATCH(A133,$I$9:$AO$9,0),0)+IFERROR(MATCH(A133,$I$10:$AO$10,0),0)+IFERROR(MATCH(A133,$I$11:$AO$11,0),0)+IFERROR(MATCH(A133,$I$12:$AO$12,0),0)+IFERROR(MATCH(A133,$I$13:$AO$13,0),0)+IFERROR(MATCH(A133,$I$14:$AO$14,0),0)+IFERROR(MATCH(A133,$I$15:$AO$15,0),0)+IFERROR(MATCH(A133,$I$16:$AO$16,0),0)+IFERROR(MATCH(A133,$I$17:$AO$17,0),0)+IFERROR(MATCH(A133,$I$18:$AO$18,0),0)+IFERROR(MATCH(A133,$I$19:$AO$19,0),0)+IFERROR(MATCH(A133,$I$20:$AO$20,0),0)+IFERROR(MATCH(A133,$I$21:$AO$21,0),0)+IFERROR(MATCH(A133,$I$22:$AO$22,0),0)+IFERROR(MATCH(A133,$I$23:$AO$23,0),0)+IFERROR(MATCH(A133,$I$24:$AO$24,0),0)+IFERROR(MATCH(A133,$I$25:$AO$25,0),0)+IFERROR(MATCH(A133,$I$26:$AO$26,0),0)+IFERROR(MATCH(A133,$I$27:$AO$27,0),0)+IFERROR(MATCH(A133,$I$28:$AO$28,0),0)+IFERROR(MATCH(A133,$I$29:$AO$29,0),0)+IFERROR(MATCH(A133,$I$30:$AO$30,0),0)+IFERROR(MATCH(A133,$I$31:$AO$31,0),0)+IFERROR(MATCH(A133,$I$32:$AO$32,0),0)+IFERROR(MATCH(A133,$I$33:$AO$33,0),0)+IFERROR(MATCH(A133,$I$34:$AO$34,0),0)+IFERROR(MATCH(A133,$I$35:$AO$35,0),0)+IFERROR(MATCH(A133,$I$36:$AO$36,0),0)+IFERROR(MATCH(A133,$I$37:$AO$37,0),0)+IFERROR(MATCH(A133,$I$38:$AO$38,0),0)+IFERROR(MATCH(A133,$I$39:$AO$39,0),0)+IFERROR(MATCH(A133,$I$40:$AO$40,0),0)+IFERROR(MATCH(A133,$I$41:$AO$41,0),0)+IFERROR(MATCH(A133,$I$42:$AO$42,0),0)+IFERROR(MATCH(A133,#REF!,0),0)+IFERROR(MATCH(A133,#REF!,0),0)+IFERROR(MATCH(A133,$I$47:$AO$47,0),0)+IFERROR(MATCH(A133,$I$46:$AO$46,0),0)+IFERROR(MATCH(A133,$I$45:$AO$45,0),0)+IFERROR(MATCH(A133,$I$44:$AO$44,0),0)+IFERROR(MATCH(A133,$I$43:$AO$43,0),0)-5)/2</f>
        <v>-2.5</v>
      </c>
      <c r="C133" s="1">
        <f t="shared" si="8"/>
        <v>0</v>
      </c>
      <c r="D133" s="1" t="str">
        <f t="shared" si="9"/>
        <v>Not Found</v>
      </c>
      <c r="E133" s="1">
        <f t="shared" si="10"/>
        <v>-3950</v>
      </c>
      <c r="F133" s="1">
        <f t="shared" si="11"/>
        <v>2300</v>
      </c>
    </row>
    <row r="134" spans="1:6" ht="14.5" customHeight="1" x14ac:dyDescent="0.25">
      <c r="A134" s="2" t="str">
        <v>largeVolumeContainment</v>
      </c>
      <c r="B134" s="1">
        <f>(IFERROR(MATCH(A134,$I$3:$AO$3,0),0)+IFERROR(MATCH(A134,$I$4:$AO$4,0),0)+IFERROR(MATCH(A134,$I$5:$AO$5,0),0)+IFERROR(MATCH(A134,$I$6:$AO$6,0),0)+IFERROR(MATCH(A134,$I$7:$AO$7,0),0)+IFERROR(MATCH(A134,$I$8:$AO$8,0),0)+IFERROR(MATCH(A134,$I$9:$AO$9,0),0)+IFERROR(MATCH(A134,$I$10:$AO$10,0),0)+IFERROR(MATCH(A134,$I$11:$AO$11,0),0)+IFERROR(MATCH(A134,$I$12:$AO$12,0),0)+IFERROR(MATCH(A134,$I$13:$AO$13,0),0)+IFERROR(MATCH(A134,$I$14:$AO$14,0),0)+IFERROR(MATCH(A134,$I$15:$AO$15,0),0)+IFERROR(MATCH(A134,$I$16:$AO$16,0),0)+IFERROR(MATCH(A134,$I$17:$AO$17,0),0)+IFERROR(MATCH(A134,$I$18:$AO$18,0),0)+IFERROR(MATCH(A134,$I$19:$AO$19,0),0)+IFERROR(MATCH(A134,$I$20:$AO$20,0),0)+IFERROR(MATCH(A134,$I$21:$AO$21,0),0)+IFERROR(MATCH(A134,$I$22:$AO$22,0),0)+IFERROR(MATCH(A134,$I$23:$AO$23,0),0)+IFERROR(MATCH(A134,$I$24:$AO$24,0),0)+IFERROR(MATCH(A134,$I$25:$AO$25,0),0)+IFERROR(MATCH(A134,$I$26:$AO$26,0),0)+IFERROR(MATCH(A134,$I$27:$AO$27,0),0)+IFERROR(MATCH(A134,$I$28:$AO$28,0),0)+IFERROR(MATCH(A134,$I$29:$AO$29,0),0)+IFERROR(MATCH(A134,$I$30:$AO$30,0),0)+IFERROR(MATCH(A134,$I$31:$AO$31,0),0)+IFERROR(MATCH(A134,$I$32:$AO$32,0),0)+IFERROR(MATCH(A134,$I$33:$AO$33,0),0)+IFERROR(MATCH(A134,$I$34:$AO$34,0),0)+IFERROR(MATCH(A134,$I$35:$AO$35,0),0)+IFERROR(MATCH(A134,$I$36:$AO$36,0),0)+IFERROR(MATCH(A134,$I$37:$AO$37,0),0)+IFERROR(MATCH(A134,$I$38:$AO$38,0),0)+IFERROR(MATCH(A134,$I$39:$AO$39,0),0)+IFERROR(MATCH(A134,$I$40:$AO$40,0),0)+IFERROR(MATCH(A134,$I$41:$AO$41,0),0)+IFERROR(MATCH(A134,$I$42:$AO$42,0),0)+IFERROR(MATCH(A134,#REF!,0),0)+IFERROR(MATCH(A134,#REF!,0),0)+IFERROR(MATCH(A134,$I$47:$AO$47,0),0)+IFERROR(MATCH(A134,$I$46:$AO$46,0),0)+IFERROR(MATCH(A134,$I$45:$AO$45,0),0)+IFERROR(MATCH(A134,$I$44:$AO$44,0),0)+IFERROR(MATCH(A134,$I$43:$AO$43,0),0)-5)/2</f>
        <v>7</v>
      </c>
      <c r="C134" s="1">
        <f t="shared" si="8"/>
        <v>15</v>
      </c>
      <c r="D134" s="1" t="str">
        <f t="shared" si="9"/>
        <v/>
      </c>
      <c r="E134" s="1">
        <f t="shared" si="10"/>
        <v>-2000</v>
      </c>
      <c r="F134" s="1">
        <f t="shared" si="11"/>
        <v>1550</v>
      </c>
    </row>
    <row r="135" spans="1:6" ht="14.5" customHeight="1" x14ac:dyDescent="0.25">
      <c r="A135" s="2" t="str">
        <v>largeFlexibleFuelSystems</v>
      </c>
      <c r="B135" s="1">
        <f>(IFERROR(MATCH(A135,$I$3:$AO$3,0),0)+IFERROR(MATCH(A135,$I$4:$AO$4,0),0)+IFERROR(MATCH(A135,$I$5:$AO$5,0),0)+IFERROR(MATCH(A135,$I$6:$AO$6,0),0)+IFERROR(MATCH(A135,$I$7:$AO$7,0),0)+IFERROR(MATCH(A135,$I$8:$AO$8,0),0)+IFERROR(MATCH(A135,$I$9:$AO$9,0),0)+IFERROR(MATCH(A135,$I$10:$AO$10,0),0)+IFERROR(MATCH(A135,$I$11:$AO$11,0),0)+IFERROR(MATCH(A135,$I$12:$AO$12,0),0)+IFERROR(MATCH(A135,$I$13:$AO$13,0),0)+IFERROR(MATCH(A135,$I$14:$AO$14,0),0)+IFERROR(MATCH(A135,$I$15:$AO$15,0),0)+IFERROR(MATCH(A135,$I$16:$AO$16,0),0)+IFERROR(MATCH(A135,$I$17:$AO$17,0),0)+IFERROR(MATCH(A135,$I$18:$AO$18,0),0)+IFERROR(MATCH(A135,$I$19:$AO$19,0),0)+IFERROR(MATCH(A135,$I$20:$AO$20,0),0)+IFERROR(MATCH(A135,$I$21:$AO$21,0),0)+IFERROR(MATCH(A135,$I$22:$AO$22,0),0)+IFERROR(MATCH(A135,$I$23:$AO$23,0),0)+IFERROR(MATCH(A135,$I$24:$AO$24,0),0)+IFERROR(MATCH(A135,$I$25:$AO$25,0),0)+IFERROR(MATCH(A135,$I$26:$AO$26,0),0)+IFERROR(MATCH(A135,$I$27:$AO$27,0),0)+IFERROR(MATCH(A135,$I$28:$AO$28,0),0)+IFERROR(MATCH(A135,$I$29:$AO$29,0),0)+IFERROR(MATCH(A135,$I$30:$AO$30,0),0)+IFERROR(MATCH(A135,$I$31:$AO$31,0),0)+IFERROR(MATCH(A135,$I$32:$AO$32,0),0)+IFERROR(MATCH(A135,$I$33:$AO$33,0),0)+IFERROR(MATCH(A135,$I$34:$AO$34,0),0)+IFERROR(MATCH(A135,$I$35:$AO$35,0),0)+IFERROR(MATCH(A135,$I$36:$AO$36,0),0)+IFERROR(MATCH(A135,$I$37:$AO$37,0),0)+IFERROR(MATCH(A135,$I$38:$AO$38,0),0)+IFERROR(MATCH(A135,$I$39:$AO$39,0),0)+IFERROR(MATCH(A135,$I$40:$AO$40,0),0)+IFERROR(MATCH(A135,$I$41:$AO$41,0),0)+IFERROR(MATCH(A135,$I$42:$AO$42,0),0)+IFERROR(MATCH(A135,#REF!,0),0)+IFERROR(MATCH(A135,#REF!,0),0)+IFERROR(MATCH(A135,$I$47:$AO$47,0),0)+IFERROR(MATCH(A135,$I$46:$AO$46,0),0)+IFERROR(MATCH(A135,$I$45:$AO$45,0),0)+IFERROR(MATCH(A135,$I$44:$AO$44,0),0)+IFERROR(MATCH(A135,$I$43:$AO$43,0),0)-5)/2</f>
        <v>7</v>
      </c>
      <c r="C135" s="1">
        <f t="shared" si="8"/>
        <v>16</v>
      </c>
      <c r="D135" s="1" t="str">
        <f t="shared" si="9"/>
        <v/>
      </c>
      <c r="E135" s="1">
        <f t="shared" si="10"/>
        <v>-2000</v>
      </c>
      <c r="F135" s="1">
        <f t="shared" si="11"/>
        <v>1500</v>
      </c>
    </row>
    <row r="136" spans="1:6" ht="14.5" customHeight="1" x14ac:dyDescent="0.25">
      <c r="A136" s="2" t="str">
        <v>enginePlates</v>
      </c>
      <c r="B136" s="1">
        <f>(IFERROR(MATCH(A136,$I$3:$AO$3,0),0)+IFERROR(MATCH(A136,$I$4:$AO$4,0),0)+IFERROR(MATCH(A136,$I$5:$AO$5,0),0)+IFERROR(MATCH(A136,$I$6:$AO$6,0),0)+IFERROR(MATCH(A136,$I$7:$AO$7,0),0)+IFERROR(MATCH(A136,$I$8:$AO$8,0),0)+IFERROR(MATCH(A136,$I$9:$AO$9,0),0)+IFERROR(MATCH(A136,$I$10:$AO$10,0),0)+IFERROR(MATCH(A136,$I$11:$AO$11,0),0)+IFERROR(MATCH(A136,$I$12:$AO$12,0),0)+IFERROR(MATCH(A136,$I$13:$AO$13,0),0)+IFERROR(MATCH(A136,$I$14:$AO$14,0),0)+IFERROR(MATCH(A136,$I$15:$AO$15,0),0)+IFERROR(MATCH(A136,$I$16:$AO$16,0),0)+IFERROR(MATCH(A136,$I$17:$AO$17,0),0)+IFERROR(MATCH(A136,$I$18:$AO$18,0),0)+IFERROR(MATCH(A136,$I$19:$AO$19,0),0)+IFERROR(MATCH(A136,$I$20:$AO$20,0),0)+IFERROR(MATCH(A136,$I$21:$AO$21,0),0)+IFERROR(MATCH(A136,$I$22:$AO$22,0),0)+IFERROR(MATCH(A136,$I$23:$AO$23,0),0)+IFERROR(MATCH(A136,$I$24:$AO$24,0),0)+IFERROR(MATCH(A136,$I$25:$AO$25,0),0)+IFERROR(MATCH(A136,$I$26:$AO$26,0),0)+IFERROR(MATCH(A136,$I$27:$AO$27,0),0)+IFERROR(MATCH(A136,$I$28:$AO$28,0),0)+IFERROR(MATCH(A136,$I$29:$AO$29,0),0)+IFERROR(MATCH(A136,$I$30:$AO$30,0),0)+IFERROR(MATCH(A136,$I$31:$AO$31,0),0)+IFERROR(MATCH(A136,$I$32:$AO$32,0),0)+IFERROR(MATCH(A136,$I$33:$AO$33,0),0)+IFERROR(MATCH(A136,$I$34:$AO$34,0),0)+IFERROR(MATCH(A136,$I$35:$AO$35,0),0)+IFERROR(MATCH(A136,$I$36:$AO$36,0),0)+IFERROR(MATCH(A136,$I$37:$AO$37,0),0)+IFERROR(MATCH(A136,$I$38:$AO$38,0),0)+IFERROR(MATCH(A136,$I$39:$AO$39,0),0)+IFERROR(MATCH(A136,$I$40:$AO$40,0),0)+IFERROR(MATCH(A136,$I$41:$AO$41,0),0)+IFERROR(MATCH(A136,$I$42:$AO$42,0),0)+IFERROR(MATCH(A136,#REF!,0),0)+IFERROR(MATCH(A136,#REF!,0),0)+IFERROR(MATCH(A136,$I$47:$AO$47,0),0)+IFERROR(MATCH(A136,$I$46:$AO$46,0),0)+IFERROR(MATCH(A136,$I$45:$AO$45,0),0)+IFERROR(MATCH(A136,$I$44:$AO$44,0),0)+IFERROR(MATCH(A136,$I$43:$AO$43,0),0)-5)/2</f>
        <v>7</v>
      </c>
      <c r="C136" s="1">
        <f t="shared" si="8"/>
        <v>18</v>
      </c>
      <c r="D136" s="1" t="str">
        <f t="shared" si="9"/>
        <v/>
      </c>
      <c r="E136" s="1">
        <f t="shared" si="10"/>
        <v>-2000</v>
      </c>
      <c r="F136" s="1">
        <f t="shared" si="11"/>
        <v>1400</v>
      </c>
    </row>
    <row r="137" spans="1:6" ht="14.5" customHeight="1" x14ac:dyDescent="0.25">
      <c r="A137" s="2" t="str">
        <v>advMetalworks</v>
      </c>
      <c r="B137" s="1">
        <f>(IFERROR(MATCH(A137,$I$3:$AO$3,0),0)+IFERROR(MATCH(A137,$I$4:$AO$4,0),0)+IFERROR(MATCH(A137,$I$5:$AO$5,0),0)+IFERROR(MATCH(A137,$I$6:$AO$6,0),0)+IFERROR(MATCH(A137,$I$7:$AO$7,0),0)+IFERROR(MATCH(A137,$I$8:$AO$8,0),0)+IFERROR(MATCH(A137,$I$9:$AO$9,0),0)+IFERROR(MATCH(A137,$I$10:$AO$10,0),0)+IFERROR(MATCH(A137,$I$11:$AO$11,0),0)+IFERROR(MATCH(A137,$I$12:$AO$12,0),0)+IFERROR(MATCH(A137,$I$13:$AO$13,0),0)+IFERROR(MATCH(A137,$I$14:$AO$14,0),0)+IFERROR(MATCH(A137,$I$15:$AO$15,0),0)+IFERROR(MATCH(A137,$I$16:$AO$16,0),0)+IFERROR(MATCH(A137,$I$17:$AO$17,0),0)+IFERROR(MATCH(A137,$I$18:$AO$18,0),0)+IFERROR(MATCH(A137,$I$19:$AO$19,0),0)+IFERROR(MATCH(A137,$I$20:$AO$20,0),0)+IFERROR(MATCH(A137,$I$21:$AO$21,0),0)+IFERROR(MATCH(A137,$I$22:$AO$22,0),0)+IFERROR(MATCH(A137,$I$23:$AO$23,0),0)+IFERROR(MATCH(A137,$I$24:$AO$24,0),0)+IFERROR(MATCH(A137,$I$25:$AO$25,0),0)+IFERROR(MATCH(A137,$I$26:$AO$26,0),0)+IFERROR(MATCH(A137,$I$27:$AO$27,0),0)+IFERROR(MATCH(A137,$I$28:$AO$28,0),0)+IFERROR(MATCH(A137,$I$29:$AO$29,0),0)+IFERROR(MATCH(A137,$I$30:$AO$30,0),0)+IFERROR(MATCH(A137,$I$31:$AO$31,0),0)+IFERROR(MATCH(A137,$I$32:$AO$32,0),0)+IFERROR(MATCH(A137,$I$33:$AO$33,0),0)+IFERROR(MATCH(A137,$I$34:$AO$34,0),0)+IFERROR(MATCH(A137,$I$35:$AO$35,0),0)+IFERROR(MATCH(A137,$I$36:$AO$36,0),0)+IFERROR(MATCH(A137,$I$37:$AO$37,0),0)+IFERROR(MATCH(A137,$I$38:$AO$38,0),0)+IFERROR(MATCH(A137,$I$39:$AO$39,0),0)+IFERROR(MATCH(A137,$I$40:$AO$40,0),0)+IFERROR(MATCH(A137,$I$41:$AO$41,0),0)+IFERROR(MATCH(A137,$I$42:$AO$42,0),0)+IFERROR(MATCH(A137,#REF!,0),0)+IFERROR(MATCH(A137,#REF!,0),0)+IFERROR(MATCH(A137,$I$47:$AO$47,0),0)+IFERROR(MATCH(A137,$I$46:$AO$46,0),0)+IFERROR(MATCH(A137,$I$45:$AO$45,0),0)+IFERROR(MATCH(A137,$I$44:$AO$44,0),0)+IFERROR(MATCH(A137,$I$43:$AO$43,0),0)-5)/2</f>
        <v>7</v>
      </c>
      <c r="C137" s="1">
        <f t="shared" si="8"/>
        <v>19</v>
      </c>
      <c r="D137" s="1" t="str">
        <f t="shared" si="9"/>
        <v/>
      </c>
      <c r="E137" s="1">
        <f t="shared" si="10"/>
        <v>-2000</v>
      </c>
      <c r="F137" s="1">
        <f t="shared" si="11"/>
        <v>1350</v>
      </c>
    </row>
    <row r="138" spans="1:6" ht="14.5" customHeight="1" x14ac:dyDescent="0.25">
      <c r="A138" s="2" t="str">
        <v>composites</v>
      </c>
      <c r="B138" s="1">
        <f>(IFERROR(MATCH(A138,$I$3:$AO$3,0),0)+IFERROR(MATCH(A138,$I$4:$AO$4,0),0)+IFERROR(MATCH(A138,$I$5:$AO$5,0),0)+IFERROR(MATCH(A138,$I$6:$AO$6,0),0)+IFERROR(MATCH(A138,$I$7:$AO$7,0),0)+IFERROR(MATCH(A138,$I$8:$AO$8,0),0)+IFERROR(MATCH(A138,$I$9:$AO$9,0),0)+IFERROR(MATCH(A138,$I$10:$AO$10,0),0)+IFERROR(MATCH(A138,$I$11:$AO$11,0),0)+IFERROR(MATCH(A138,$I$12:$AO$12,0),0)+IFERROR(MATCH(A138,$I$13:$AO$13,0),0)+IFERROR(MATCH(A138,$I$14:$AO$14,0),0)+IFERROR(MATCH(A138,$I$15:$AO$15,0),0)+IFERROR(MATCH(A138,$I$16:$AO$16,0),0)+IFERROR(MATCH(A138,$I$17:$AO$17,0),0)+IFERROR(MATCH(A138,$I$18:$AO$18,0),0)+IFERROR(MATCH(A138,$I$19:$AO$19,0),0)+IFERROR(MATCH(A138,$I$20:$AO$20,0),0)+IFERROR(MATCH(A138,$I$21:$AO$21,0),0)+IFERROR(MATCH(A138,$I$22:$AO$22,0),0)+IFERROR(MATCH(A138,$I$23:$AO$23,0),0)+IFERROR(MATCH(A138,$I$24:$AO$24,0),0)+IFERROR(MATCH(A138,$I$25:$AO$25,0),0)+IFERROR(MATCH(A138,$I$26:$AO$26,0),0)+IFERROR(MATCH(A138,$I$27:$AO$27,0),0)+IFERROR(MATCH(A138,$I$28:$AO$28,0),0)+IFERROR(MATCH(A138,$I$29:$AO$29,0),0)+IFERROR(MATCH(A138,$I$30:$AO$30,0),0)+IFERROR(MATCH(A138,$I$31:$AO$31,0),0)+IFERROR(MATCH(A138,$I$32:$AO$32,0),0)+IFERROR(MATCH(A138,$I$33:$AO$33,0),0)+IFERROR(MATCH(A138,$I$34:$AO$34,0),0)+IFERROR(MATCH(A138,$I$35:$AO$35,0),0)+IFERROR(MATCH(A138,$I$36:$AO$36,0),0)+IFERROR(MATCH(A138,$I$37:$AO$37,0),0)+IFERROR(MATCH(A138,$I$38:$AO$38,0),0)+IFERROR(MATCH(A138,$I$39:$AO$39,0),0)+IFERROR(MATCH(A138,$I$40:$AO$40,0),0)+IFERROR(MATCH(A138,$I$41:$AO$41,0),0)+IFERROR(MATCH(A138,$I$42:$AO$42,0),0)+IFERROR(MATCH(A138,#REF!,0),0)+IFERROR(MATCH(A138,#REF!,0),0)+IFERROR(MATCH(A138,$I$47:$AO$47,0),0)+IFERROR(MATCH(A138,$I$46:$AO$46,0),0)+IFERROR(MATCH(A138,$I$45:$AO$45,0),0)+IFERROR(MATCH(A138,$I$44:$AO$44,0),0)+IFERROR(MATCH(A138,$I$43:$AO$43,0),0)-5)/2</f>
        <v>7</v>
      </c>
      <c r="C138" s="1">
        <f t="shared" si="8"/>
        <v>20</v>
      </c>
      <c r="D138" s="1" t="str">
        <f t="shared" si="9"/>
        <v/>
      </c>
      <c r="E138" s="1">
        <f t="shared" si="10"/>
        <v>-2000</v>
      </c>
      <c r="F138" s="1">
        <f t="shared" si="11"/>
        <v>1300</v>
      </c>
    </row>
    <row r="139" spans="1:6" ht="14.5" customHeight="1" x14ac:dyDescent="0.25">
      <c r="A139" s="2" t="str">
        <v>advActuators</v>
      </c>
      <c r="B139" s="1">
        <f>(IFERROR(MATCH(A139,$I$3:$AO$3,0),0)+IFERROR(MATCH(A139,$I$4:$AO$4,0),0)+IFERROR(MATCH(A139,$I$5:$AO$5,0),0)+IFERROR(MATCH(A139,$I$6:$AO$6,0),0)+IFERROR(MATCH(A139,$I$7:$AO$7,0),0)+IFERROR(MATCH(A139,$I$8:$AO$8,0),0)+IFERROR(MATCH(A139,$I$9:$AO$9,0),0)+IFERROR(MATCH(A139,$I$10:$AO$10,0),0)+IFERROR(MATCH(A139,$I$11:$AO$11,0),0)+IFERROR(MATCH(A139,$I$12:$AO$12,0),0)+IFERROR(MATCH(A139,$I$13:$AO$13,0),0)+IFERROR(MATCH(A139,$I$14:$AO$14,0),0)+IFERROR(MATCH(A139,$I$15:$AO$15,0),0)+IFERROR(MATCH(A139,$I$16:$AO$16,0),0)+IFERROR(MATCH(A139,$I$17:$AO$17,0),0)+IFERROR(MATCH(A139,$I$18:$AO$18,0),0)+IFERROR(MATCH(A139,$I$19:$AO$19,0),0)+IFERROR(MATCH(A139,$I$20:$AO$20,0),0)+IFERROR(MATCH(A139,$I$21:$AO$21,0),0)+IFERROR(MATCH(A139,$I$22:$AO$22,0),0)+IFERROR(MATCH(A139,$I$23:$AO$23,0),0)+IFERROR(MATCH(A139,$I$24:$AO$24,0),0)+IFERROR(MATCH(A139,$I$25:$AO$25,0),0)+IFERROR(MATCH(A139,$I$26:$AO$26,0),0)+IFERROR(MATCH(A139,$I$27:$AO$27,0),0)+IFERROR(MATCH(A139,$I$28:$AO$28,0),0)+IFERROR(MATCH(A139,$I$29:$AO$29,0),0)+IFERROR(MATCH(A139,$I$30:$AO$30,0),0)+IFERROR(MATCH(A139,$I$31:$AO$31,0),0)+IFERROR(MATCH(A139,$I$32:$AO$32,0),0)+IFERROR(MATCH(A139,$I$33:$AO$33,0),0)+IFERROR(MATCH(A139,$I$34:$AO$34,0),0)+IFERROR(MATCH(A139,$I$35:$AO$35,0),0)+IFERROR(MATCH(A139,$I$36:$AO$36,0),0)+IFERROR(MATCH(A139,$I$37:$AO$37,0),0)+IFERROR(MATCH(A139,$I$38:$AO$38,0),0)+IFERROR(MATCH(A139,$I$39:$AO$39,0),0)+IFERROR(MATCH(A139,$I$40:$AO$40,0),0)+IFERROR(MATCH(A139,$I$41:$AO$41,0),0)+IFERROR(MATCH(A139,$I$42:$AO$42,0),0)+IFERROR(MATCH(A139,#REF!,0),0)+IFERROR(MATCH(A139,#REF!,0),0)+IFERROR(MATCH(A139,$I$47:$AO$47,0),0)+IFERROR(MATCH(A139,$I$46:$AO$46,0),0)+IFERROR(MATCH(A139,$I$45:$AO$45,0),0)+IFERROR(MATCH(A139,$I$44:$AO$44,0),0)+IFERROR(MATCH(A139,$I$43:$AO$43,0),0)-5)/2</f>
        <v>7</v>
      </c>
      <c r="C139" s="1">
        <f t="shared" si="8"/>
        <v>21</v>
      </c>
      <c r="D139" s="1" t="str">
        <f t="shared" si="9"/>
        <v/>
      </c>
      <c r="E139" s="1">
        <f t="shared" si="10"/>
        <v>-2000</v>
      </c>
      <c r="F139" s="1">
        <f t="shared" si="11"/>
        <v>1250</v>
      </c>
    </row>
    <row r="140" spans="1:6" ht="15.5" customHeight="1" x14ac:dyDescent="0.25">
      <c r="A140" s="2" t="str">
        <v>highAltitudeFlight</v>
      </c>
      <c r="B140" s="1">
        <f>(IFERROR(MATCH(A140,$I$3:$AO$3,0),0)+IFERROR(MATCH(A140,$I$4:$AO$4,0),0)+IFERROR(MATCH(A140,$I$5:$AO$5,0),0)+IFERROR(MATCH(A140,$I$6:$AO$6,0),0)+IFERROR(MATCH(A140,$I$7:$AO$7,0),0)+IFERROR(MATCH(A140,$I$8:$AO$8,0),0)+IFERROR(MATCH(A140,$I$9:$AO$9,0),0)+IFERROR(MATCH(A140,$I$10:$AO$10,0),0)+IFERROR(MATCH(A140,$I$11:$AO$11,0),0)+IFERROR(MATCH(A140,$I$12:$AO$12,0),0)+IFERROR(MATCH(A140,$I$13:$AO$13,0),0)+IFERROR(MATCH(A140,$I$14:$AO$14,0),0)+IFERROR(MATCH(A140,$I$15:$AO$15,0),0)+IFERROR(MATCH(A140,$I$16:$AO$16,0),0)+IFERROR(MATCH(A140,$I$17:$AO$17,0),0)+IFERROR(MATCH(A140,$I$18:$AO$18,0),0)+IFERROR(MATCH(A140,$I$19:$AO$19,0),0)+IFERROR(MATCH(A140,$I$20:$AO$20,0),0)+IFERROR(MATCH(A140,$I$21:$AO$21,0),0)+IFERROR(MATCH(A140,$I$22:$AO$22,0),0)+IFERROR(MATCH(A140,$I$23:$AO$23,0),0)+IFERROR(MATCH(A140,$I$24:$AO$24,0),0)+IFERROR(MATCH(A140,$I$25:$AO$25,0),0)+IFERROR(MATCH(A140,$I$26:$AO$26,0),0)+IFERROR(MATCH(A140,$I$27:$AO$27,0),0)+IFERROR(MATCH(A140,$I$28:$AO$28,0),0)+IFERROR(MATCH(A140,$I$29:$AO$29,0),0)+IFERROR(MATCH(A140,$I$30:$AO$30,0),0)+IFERROR(MATCH(A140,$I$31:$AO$31,0),0)+IFERROR(MATCH(A140,$I$32:$AO$32,0),0)+IFERROR(MATCH(A140,$I$33:$AO$33,0),0)+IFERROR(MATCH(A140,$I$34:$AO$34,0),0)+IFERROR(MATCH(A140,$I$35:$AO$35,0),0)+IFERROR(MATCH(A140,$I$36:$AO$36,0),0)+IFERROR(MATCH(A140,$I$37:$AO$37,0),0)+IFERROR(MATCH(A140,$I$38:$AO$38,0),0)+IFERROR(MATCH(A140,$I$39:$AO$39,0),0)+IFERROR(MATCH(A140,$I$40:$AO$40,0),0)+IFERROR(MATCH(A140,$I$41:$AO$41,0),0)+IFERROR(MATCH(A140,$I$42:$AO$42,0),0)+IFERROR(MATCH(A140,#REF!,0),0)+IFERROR(MATCH(A140,#REF!,0),0)+IFERROR(MATCH(A140,$I$47:$AO$47,0),0)+IFERROR(MATCH(A140,$I$46:$AO$46,0),0)+IFERROR(MATCH(A140,$I$45:$AO$45,0),0)+IFERROR(MATCH(A140,$I$44:$AO$44,0),0)+IFERROR(MATCH(A140,$I$43:$AO$43,0),0)-5)/2</f>
        <v>7</v>
      </c>
      <c r="C140" s="1">
        <f t="shared" si="8"/>
        <v>23</v>
      </c>
      <c r="D140" s="1" t="str">
        <f t="shared" si="9"/>
        <v/>
      </c>
      <c r="E140" s="1">
        <f t="shared" si="10"/>
        <v>-2000</v>
      </c>
      <c r="F140" s="1">
        <f t="shared" si="11"/>
        <v>1150</v>
      </c>
    </row>
    <row r="141" spans="1:6" ht="15.5" customHeight="1" x14ac:dyDescent="0.25">
      <c r="A141" s="2" t="str">
        <v>heavyAerodynamics</v>
      </c>
      <c r="B141" s="1">
        <f>(IFERROR(MATCH(A141,$I$3:$AO$3,0),0)+IFERROR(MATCH(A141,$I$4:$AO$4,0),0)+IFERROR(MATCH(A141,$I$5:$AO$5,0),0)+IFERROR(MATCH(A141,$I$6:$AO$6,0),0)+IFERROR(MATCH(A141,$I$7:$AO$7,0),0)+IFERROR(MATCH(A141,$I$8:$AO$8,0),0)+IFERROR(MATCH(A141,$I$9:$AO$9,0),0)+IFERROR(MATCH(A141,$I$10:$AO$10,0),0)+IFERROR(MATCH(A141,$I$11:$AO$11,0),0)+IFERROR(MATCH(A141,$I$12:$AO$12,0),0)+IFERROR(MATCH(A141,$I$13:$AO$13,0),0)+IFERROR(MATCH(A141,$I$14:$AO$14,0),0)+IFERROR(MATCH(A141,$I$15:$AO$15,0),0)+IFERROR(MATCH(A141,$I$16:$AO$16,0),0)+IFERROR(MATCH(A141,$I$17:$AO$17,0),0)+IFERROR(MATCH(A141,$I$18:$AO$18,0),0)+IFERROR(MATCH(A141,$I$19:$AO$19,0),0)+IFERROR(MATCH(A141,$I$20:$AO$20,0),0)+IFERROR(MATCH(A141,$I$21:$AO$21,0),0)+IFERROR(MATCH(A141,$I$22:$AO$22,0),0)+IFERROR(MATCH(A141,$I$23:$AO$23,0),0)+IFERROR(MATCH(A141,$I$24:$AO$24,0),0)+IFERROR(MATCH(A141,$I$25:$AO$25,0),0)+IFERROR(MATCH(A141,$I$26:$AO$26,0),0)+IFERROR(MATCH(A141,$I$27:$AO$27,0),0)+IFERROR(MATCH(A141,$I$28:$AO$28,0),0)+IFERROR(MATCH(A141,$I$29:$AO$29,0),0)+IFERROR(MATCH(A141,$I$30:$AO$30,0),0)+IFERROR(MATCH(A141,$I$31:$AO$31,0),0)+IFERROR(MATCH(A141,$I$32:$AO$32,0),0)+IFERROR(MATCH(A141,$I$33:$AO$33,0),0)+IFERROR(MATCH(A141,$I$34:$AO$34,0),0)+IFERROR(MATCH(A141,$I$35:$AO$35,0),0)+IFERROR(MATCH(A141,$I$36:$AO$36,0),0)+IFERROR(MATCH(A141,$I$37:$AO$37,0),0)+IFERROR(MATCH(A141,$I$38:$AO$38,0),0)+IFERROR(MATCH(A141,$I$39:$AO$39,0),0)+IFERROR(MATCH(A141,$I$40:$AO$40,0),0)+IFERROR(MATCH(A141,$I$41:$AO$41,0),0)+IFERROR(MATCH(A141,$I$42:$AO$42,0),0)+IFERROR(MATCH(A141,#REF!,0),0)+IFERROR(MATCH(A141,#REF!,0),0)+IFERROR(MATCH(A141,$I$47:$AO$47,0),0)+IFERROR(MATCH(A141,$I$46:$AO$46,0),0)+IFERROR(MATCH(A141,$I$45:$AO$45,0),0)+IFERROR(MATCH(A141,$I$44:$AO$44,0),0)+IFERROR(MATCH(A141,$I$43:$AO$43,0),0)-5)/2</f>
        <v>7</v>
      </c>
      <c r="C141" s="1">
        <f t="shared" si="8"/>
        <v>24</v>
      </c>
      <c r="D141" s="1" t="str">
        <f t="shared" si="9"/>
        <v/>
      </c>
      <c r="E141" s="1">
        <f t="shared" si="10"/>
        <v>-2000</v>
      </c>
      <c r="F141" s="1">
        <f t="shared" si="11"/>
        <v>1100</v>
      </c>
    </row>
    <row r="142" spans="1:6" ht="15.5" customHeight="1" x14ac:dyDescent="0.25">
      <c r="A142" s="2" t="str">
        <v>advancedFlightSystems</v>
      </c>
      <c r="B142" s="1">
        <f>(IFERROR(MATCH(A142,$I$3:$AO$3,0),0)+IFERROR(MATCH(A142,$I$4:$AO$4,0),0)+IFERROR(MATCH(A142,$I$5:$AO$5,0),0)+IFERROR(MATCH(A142,$I$6:$AO$6,0),0)+IFERROR(MATCH(A142,$I$7:$AO$7,0),0)+IFERROR(MATCH(A142,$I$8:$AO$8,0),0)+IFERROR(MATCH(A142,$I$9:$AO$9,0),0)+IFERROR(MATCH(A142,$I$10:$AO$10,0),0)+IFERROR(MATCH(A142,$I$11:$AO$11,0),0)+IFERROR(MATCH(A142,$I$12:$AO$12,0),0)+IFERROR(MATCH(A142,$I$13:$AO$13,0),0)+IFERROR(MATCH(A142,$I$14:$AO$14,0),0)+IFERROR(MATCH(A142,$I$15:$AO$15,0),0)+IFERROR(MATCH(A142,$I$16:$AO$16,0),0)+IFERROR(MATCH(A142,$I$17:$AO$17,0),0)+IFERROR(MATCH(A142,$I$18:$AO$18,0),0)+IFERROR(MATCH(A142,$I$19:$AO$19,0),0)+IFERROR(MATCH(A142,$I$20:$AO$20,0),0)+IFERROR(MATCH(A142,$I$21:$AO$21,0),0)+IFERROR(MATCH(A142,$I$22:$AO$22,0),0)+IFERROR(MATCH(A142,$I$23:$AO$23,0),0)+IFERROR(MATCH(A142,$I$24:$AO$24,0),0)+IFERROR(MATCH(A142,$I$25:$AO$25,0),0)+IFERROR(MATCH(A142,$I$26:$AO$26,0),0)+IFERROR(MATCH(A142,$I$27:$AO$27,0),0)+IFERROR(MATCH(A142,$I$28:$AO$28,0),0)+IFERROR(MATCH(A142,$I$29:$AO$29,0),0)+IFERROR(MATCH(A142,$I$30:$AO$30,0),0)+IFERROR(MATCH(A142,$I$31:$AO$31,0),0)+IFERROR(MATCH(A142,$I$32:$AO$32,0),0)+IFERROR(MATCH(A142,$I$33:$AO$33,0),0)+IFERROR(MATCH(A142,$I$34:$AO$34,0),0)+IFERROR(MATCH(A142,$I$35:$AO$35,0),0)+IFERROR(MATCH(A142,$I$36:$AO$36,0),0)+IFERROR(MATCH(A142,$I$37:$AO$37,0),0)+IFERROR(MATCH(A142,$I$38:$AO$38,0),0)+IFERROR(MATCH(A142,$I$39:$AO$39,0),0)+IFERROR(MATCH(A142,$I$40:$AO$40,0),0)+IFERROR(MATCH(A142,$I$41:$AO$41,0),0)+IFERROR(MATCH(A142,$I$42:$AO$42,0),0)+IFERROR(MATCH(A142,#REF!,0),0)+IFERROR(MATCH(A142,#REF!,0),0)+IFERROR(MATCH(A142,$I$47:$AO$47,0),0)+IFERROR(MATCH(A142,$I$46:$AO$46,0),0)+IFERROR(MATCH(A142,$I$45:$AO$45,0),0)+IFERROR(MATCH(A142,$I$44:$AO$44,0),0)+IFERROR(MATCH(A142,$I$43:$AO$43,0),0)-5)/2</f>
        <v>7</v>
      </c>
      <c r="C142" s="1">
        <f t="shared" si="8"/>
        <v>25</v>
      </c>
      <c r="D142" s="1" t="str">
        <f t="shared" si="9"/>
        <v/>
      </c>
      <c r="E142" s="1">
        <f t="shared" si="10"/>
        <v>-2000</v>
      </c>
      <c r="F142" s="1">
        <f t="shared" si="11"/>
        <v>1050</v>
      </c>
    </row>
    <row r="143" spans="1:6" ht="15.5" customHeight="1" x14ac:dyDescent="0.25">
      <c r="A143" s="2" t="str">
        <v>advLanding</v>
      </c>
      <c r="B143" s="1">
        <f>(IFERROR(MATCH(A143,$I$3:$AO$3,0),0)+IFERROR(MATCH(A143,$I$4:$AO$4,0),0)+IFERROR(MATCH(A143,$I$5:$AO$5,0),0)+IFERROR(MATCH(A143,$I$6:$AO$6,0),0)+IFERROR(MATCH(A143,$I$7:$AO$7,0),0)+IFERROR(MATCH(A143,$I$8:$AO$8,0),0)+IFERROR(MATCH(A143,$I$9:$AO$9,0),0)+IFERROR(MATCH(A143,$I$10:$AO$10,0),0)+IFERROR(MATCH(A143,$I$11:$AO$11,0),0)+IFERROR(MATCH(A143,$I$12:$AO$12,0),0)+IFERROR(MATCH(A143,$I$13:$AO$13,0),0)+IFERROR(MATCH(A143,$I$14:$AO$14,0),0)+IFERROR(MATCH(A143,$I$15:$AO$15,0),0)+IFERROR(MATCH(A143,$I$16:$AO$16,0),0)+IFERROR(MATCH(A143,$I$17:$AO$17,0),0)+IFERROR(MATCH(A143,$I$18:$AO$18,0),0)+IFERROR(MATCH(A143,$I$19:$AO$19,0),0)+IFERROR(MATCH(A143,$I$20:$AO$20,0),0)+IFERROR(MATCH(A143,$I$21:$AO$21,0),0)+IFERROR(MATCH(A143,$I$22:$AO$22,0),0)+IFERROR(MATCH(A143,$I$23:$AO$23,0),0)+IFERROR(MATCH(A143,$I$24:$AO$24,0),0)+IFERROR(MATCH(A143,$I$25:$AO$25,0),0)+IFERROR(MATCH(A143,$I$26:$AO$26,0),0)+IFERROR(MATCH(A143,$I$27:$AO$27,0),0)+IFERROR(MATCH(A143,$I$28:$AO$28,0),0)+IFERROR(MATCH(A143,$I$29:$AO$29,0),0)+IFERROR(MATCH(A143,$I$30:$AO$30,0),0)+IFERROR(MATCH(A143,$I$31:$AO$31,0),0)+IFERROR(MATCH(A143,$I$32:$AO$32,0),0)+IFERROR(MATCH(A143,$I$33:$AO$33,0),0)+IFERROR(MATCH(A143,$I$34:$AO$34,0),0)+IFERROR(MATCH(A143,$I$35:$AO$35,0),0)+IFERROR(MATCH(A143,$I$36:$AO$36,0),0)+IFERROR(MATCH(A143,$I$37:$AO$37,0),0)+IFERROR(MATCH(A143,$I$38:$AO$38,0),0)+IFERROR(MATCH(A143,$I$39:$AO$39,0),0)+IFERROR(MATCH(A143,$I$40:$AO$40,0),0)+IFERROR(MATCH(A143,$I$41:$AO$41,0),0)+IFERROR(MATCH(A143,$I$42:$AO$42,0),0)+IFERROR(MATCH(A143,#REF!,0),0)+IFERROR(MATCH(A143,#REF!,0),0)+IFERROR(MATCH(A143,$I$47:$AO$47,0),0)+IFERROR(MATCH(A143,$I$46:$AO$46,0),0)+IFERROR(MATCH(A143,$I$45:$AO$45,0),0)+IFERROR(MATCH(A143,$I$44:$AO$44,0),0)+IFERROR(MATCH(A143,$I$43:$AO$43,0),0)-5)/2</f>
        <v>7</v>
      </c>
      <c r="C143" s="1">
        <f t="shared" si="8"/>
        <v>26</v>
      </c>
      <c r="D143" s="1" t="str">
        <f t="shared" si="9"/>
        <v/>
      </c>
      <c r="E143" s="1">
        <f t="shared" si="10"/>
        <v>-2000</v>
      </c>
      <c r="F143" s="1">
        <f t="shared" si="11"/>
        <v>1000</v>
      </c>
    </row>
    <row r="144" spans="1:6" ht="15.5" customHeight="1" x14ac:dyDescent="0.25">
      <c r="A144" s="2" t="str">
        <v>landingFrames</v>
      </c>
      <c r="B144" s="1">
        <f>(IFERROR(MATCH(A144,$I$3:$AO$3,0),0)+IFERROR(MATCH(A144,$I$4:$AO$4,0),0)+IFERROR(MATCH(A144,$I$5:$AO$5,0),0)+IFERROR(MATCH(A144,$I$6:$AO$6,0),0)+IFERROR(MATCH(A144,$I$7:$AO$7,0),0)+IFERROR(MATCH(A144,$I$8:$AO$8,0),0)+IFERROR(MATCH(A144,$I$9:$AO$9,0),0)+IFERROR(MATCH(A144,$I$10:$AO$10,0),0)+IFERROR(MATCH(A144,$I$11:$AO$11,0),0)+IFERROR(MATCH(A144,$I$12:$AO$12,0),0)+IFERROR(MATCH(A144,$I$13:$AO$13,0),0)+IFERROR(MATCH(A144,$I$14:$AO$14,0),0)+IFERROR(MATCH(A144,$I$15:$AO$15,0),0)+IFERROR(MATCH(A144,$I$16:$AO$16,0),0)+IFERROR(MATCH(A144,$I$17:$AO$17,0),0)+IFERROR(MATCH(A144,$I$18:$AO$18,0),0)+IFERROR(MATCH(A144,$I$19:$AO$19,0),0)+IFERROR(MATCH(A144,$I$20:$AO$20,0),0)+IFERROR(MATCH(A144,$I$21:$AO$21,0),0)+IFERROR(MATCH(A144,$I$22:$AO$22,0),0)+IFERROR(MATCH(A144,$I$23:$AO$23,0),0)+IFERROR(MATCH(A144,$I$24:$AO$24,0),0)+IFERROR(MATCH(A144,$I$25:$AO$25,0),0)+IFERROR(MATCH(A144,$I$26:$AO$26,0),0)+IFERROR(MATCH(A144,$I$27:$AO$27,0),0)+IFERROR(MATCH(A144,$I$28:$AO$28,0),0)+IFERROR(MATCH(A144,$I$29:$AO$29,0),0)+IFERROR(MATCH(A144,$I$30:$AO$30,0),0)+IFERROR(MATCH(A144,$I$31:$AO$31,0),0)+IFERROR(MATCH(A144,$I$32:$AO$32,0),0)+IFERROR(MATCH(A144,$I$33:$AO$33,0),0)+IFERROR(MATCH(A144,$I$34:$AO$34,0),0)+IFERROR(MATCH(A144,$I$35:$AO$35,0),0)+IFERROR(MATCH(A144,$I$36:$AO$36,0),0)+IFERROR(MATCH(A144,$I$37:$AO$37,0),0)+IFERROR(MATCH(A144,$I$38:$AO$38,0),0)+IFERROR(MATCH(A144,$I$39:$AO$39,0),0)+IFERROR(MATCH(A144,$I$40:$AO$40,0),0)+IFERROR(MATCH(A144,$I$41:$AO$41,0),0)+IFERROR(MATCH(A144,$I$42:$AO$42,0),0)+IFERROR(MATCH(A144,#REF!,0),0)+IFERROR(MATCH(A144,#REF!,0),0)+IFERROR(MATCH(A144,$I$47:$AO$47,0),0)+IFERROR(MATCH(A144,$I$46:$AO$46,0),0)+IFERROR(MATCH(A144,$I$45:$AO$45,0),0)+IFERROR(MATCH(A144,$I$44:$AO$44,0),0)+IFERROR(MATCH(A144,$I$43:$AO$43,0),0)-5)/2</f>
        <v>7</v>
      </c>
      <c r="C144" s="1">
        <f t="shared" si="8"/>
        <v>27</v>
      </c>
      <c r="D144" s="1" t="str">
        <f t="shared" si="9"/>
        <v/>
      </c>
      <c r="E144" s="1">
        <f t="shared" si="10"/>
        <v>-2000</v>
      </c>
      <c r="F144" s="1">
        <f t="shared" si="11"/>
        <v>950</v>
      </c>
    </row>
    <row r="145" spans="1:6" ht="15.5" customHeight="1" x14ac:dyDescent="0.25">
      <c r="A145" s="2" t="str">
        <v>intermediateHeatManagement</v>
      </c>
      <c r="B145" s="1">
        <f>(IFERROR(MATCH(A145,$I$3:$AO$3,0),0)+IFERROR(MATCH(A145,$I$4:$AO$4,0),0)+IFERROR(MATCH(A145,$I$5:$AO$5,0),0)+IFERROR(MATCH(A145,$I$6:$AO$6,0),0)+IFERROR(MATCH(A145,$I$7:$AO$7,0),0)+IFERROR(MATCH(A145,$I$8:$AO$8,0),0)+IFERROR(MATCH(A145,$I$9:$AO$9,0),0)+IFERROR(MATCH(A145,$I$10:$AO$10,0),0)+IFERROR(MATCH(A145,$I$11:$AO$11,0),0)+IFERROR(MATCH(A145,$I$12:$AO$12,0),0)+IFERROR(MATCH(A145,$I$13:$AO$13,0),0)+IFERROR(MATCH(A145,$I$14:$AO$14,0),0)+IFERROR(MATCH(A145,$I$15:$AO$15,0),0)+IFERROR(MATCH(A145,$I$16:$AO$16,0),0)+IFERROR(MATCH(A145,$I$17:$AO$17,0),0)+IFERROR(MATCH(A145,$I$18:$AO$18,0),0)+IFERROR(MATCH(A145,$I$19:$AO$19,0),0)+IFERROR(MATCH(A145,$I$20:$AO$20,0),0)+IFERROR(MATCH(A145,$I$21:$AO$21,0),0)+IFERROR(MATCH(A145,$I$22:$AO$22,0),0)+IFERROR(MATCH(A145,$I$23:$AO$23,0),0)+IFERROR(MATCH(A145,$I$24:$AO$24,0),0)+IFERROR(MATCH(A145,$I$25:$AO$25,0),0)+IFERROR(MATCH(A145,$I$26:$AO$26,0),0)+IFERROR(MATCH(A145,$I$27:$AO$27,0),0)+IFERROR(MATCH(A145,$I$28:$AO$28,0),0)+IFERROR(MATCH(A145,$I$29:$AO$29,0),0)+IFERROR(MATCH(A145,$I$30:$AO$30,0),0)+IFERROR(MATCH(A145,$I$31:$AO$31,0),0)+IFERROR(MATCH(A145,$I$32:$AO$32,0),0)+IFERROR(MATCH(A145,$I$33:$AO$33,0),0)+IFERROR(MATCH(A145,$I$34:$AO$34,0),0)+IFERROR(MATCH(A145,$I$35:$AO$35,0),0)+IFERROR(MATCH(A145,$I$36:$AO$36,0),0)+IFERROR(MATCH(A145,$I$37:$AO$37,0),0)+IFERROR(MATCH(A145,$I$38:$AO$38,0),0)+IFERROR(MATCH(A145,$I$39:$AO$39,0),0)+IFERROR(MATCH(A145,$I$40:$AO$40,0),0)+IFERROR(MATCH(A145,$I$41:$AO$41,0),0)+IFERROR(MATCH(A145,$I$42:$AO$42,0),0)+IFERROR(MATCH(A145,#REF!,0),0)+IFERROR(MATCH(A145,#REF!,0),0)+IFERROR(MATCH(A145,$I$47:$AO$47,0),0)+IFERROR(MATCH(A145,$I$46:$AO$46,0),0)+IFERROR(MATCH(A145,$I$45:$AO$45,0),0)+IFERROR(MATCH(A145,$I$44:$AO$44,0),0)+IFERROR(MATCH(A145,$I$43:$AO$43,0),0)-5)/2</f>
        <v>7</v>
      </c>
      <c r="C145" s="1">
        <f t="shared" si="8"/>
        <v>28</v>
      </c>
      <c r="D145" s="1" t="str">
        <f t="shared" si="9"/>
        <v/>
      </c>
      <c r="E145" s="1">
        <f t="shared" si="10"/>
        <v>-2000</v>
      </c>
      <c r="F145" s="1">
        <f t="shared" si="11"/>
        <v>900</v>
      </c>
    </row>
    <row r="146" spans="1:6" ht="15.5" customHeight="1" x14ac:dyDescent="0.25">
      <c r="A146" s="2" t="str">
        <v>heavyCommandModules</v>
      </c>
      <c r="B146" s="1">
        <f>(IFERROR(MATCH(A146,$I$3:$AO$3,0),0)+IFERROR(MATCH(A146,$I$4:$AO$4,0),0)+IFERROR(MATCH(A146,$I$5:$AO$5,0),0)+IFERROR(MATCH(A146,$I$6:$AO$6,0),0)+IFERROR(MATCH(A146,$I$7:$AO$7,0),0)+IFERROR(MATCH(A146,$I$8:$AO$8,0),0)+IFERROR(MATCH(A146,$I$9:$AO$9,0),0)+IFERROR(MATCH(A146,$I$10:$AO$10,0),0)+IFERROR(MATCH(A146,$I$11:$AO$11,0),0)+IFERROR(MATCH(A146,$I$12:$AO$12,0),0)+IFERROR(MATCH(A146,$I$13:$AO$13,0),0)+IFERROR(MATCH(A146,$I$14:$AO$14,0),0)+IFERROR(MATCH(A146,$I$15:$AO$15,0),0)+IFERROR(MATCH(A146,$I$16:$AO$16,0),0)+IFERROR(MATCH(A146,$I$17:$AO$17,0),0)+IFERROR(MATCH(A146,$I$18:$AO$18,0),0)+IFERROR(MATCH(A146,$I$19:$AO$19,0),0)+IFERROR(MATCH(A146,$I$20:$AO$20,0),0)+IFERROR(MATCH(A146,$I$21:$AO$21,0),0)+IFERROR(MATCH(A146,$I$22:$AO$22,0),0)+IFERROR(MATCH(A146,$I$23:$AO$23,0),0)+IFERROR(MATCH(A146,$I$24:$AO$24,0),0)+IFERROR(MATCH(A146,$I$25:$AO$25,0),0)+IFERROR(MATCH(A146,$I$26:$AO$26,0),0)+IFERROR(MATCH(A146,$I$27:$AO$27,0),0)+IFERROR(MATCH(A146,$I$28:$AO$28,0),0)+IFERROR(MATCH(A146,$I$29:$AO$29,0),0)+IFERROR(MATCH(A146,$I$30:$AO$30,0),0)+IFERROR(MATCH(A146,$I$31:$AO$31,0),0)+IFERROR(MATCH(A146,$I$32:$AO$32,0),0)+IFERROR(MATCH(A146,$I$33:$AO$33,0),0)+IFERROR(MATCH(A146,$I$34:$AO$34,0),0)+IFERROR(MATCH(A146,$I$35:$AO$35,0),0)+IFERROR(MATCH(A146,$I$36:$AO$36,0),0)+IFERROR(MATCH(A146,$I$37:$AO$37,0),0)+IFERROR(MATCH(A146,$I$38:$AO$38,0),0)+IFERROR(MATCH(A146,$I$39:$AO$39,0),0)+IFERROR(MATCH(A146,$I$40:$AO$40,0),0)+IFERROR(MATCH(A146,$I$41:$AO$41,0),0)+IFERROR(MATCH(A146,$I$42:$AO$42,0),0)+IFERROR(MATCH(A146,#REF!,0),0)+IFERROR(MATCH(A146,#REF!,0),0)+IFERROR(MATCH(A146,$I$47:$AO$47,0),0)+IFERROR(MATCH(A146,$I$46:$AO$46,0),0)+IFERROR(MATCH(A146,$I$45:$AO$45,0),0)+IFERROR(MATCH(A146,$I$44:$AO$44,0),0)+IFERROR(MATCH(A146,$I$43:$AO$43,0),0)-5)/2</f>
        <v>7</v>
      </c>
      <c r="C146" s="1">
        <f t="shared" si="8"/>
        <v>30</v>
      </c>
      <c r="D146" s="1" t="str">
        <f t="shared" si="9"/>
        <v/>
      </c>
      <c r="E146" s="1">
        <f t="shared" si="10"/>
        <v>-2000</v>
      </c>
      <c r="F146" s="1">
        <f t="shared" si="11"/>
        <v>800</v>
      </c>
    </row>
    <row r="147" spans="1:6" ht="15.5" customHeight="1" x14ac:dyDescent="0.25">
      <c r="A147" s="2" t="str">
        <v>scienceTech</v>
      </c>
      <c r="B147" s="1">
        <f>(IFERROR(MATCH(A147,$I$3:$AO$3,0),0)+IFERROR(MATCH(A147,$I$4:$AO$4,0),0)+IFERROR(MATCH(A147,$I$5:$AO$5,0),0)+IFERROR(MATCH(A147,$I$6:$AO$6,0),0)+IFERROR(MATCH(A147,$I$7:$AO$7,0),0)+IFERROR(MATCH(A147,$I$8:$AO$8,0),0)+IFERROR(MATCH(A147,$I$9:$AO$9,0),0)+IFERROR(MATCH(A147,$I$10:$AO$10,0),0)+IFERROR(MATCH(A147,$I$11:$AO$11,0),0)+IFERROR(MATCH(A147,$I$12:$AO$12,0),0)+IFERROR(MATCH(A147,$I$13:$AO$13,0),0)+IFERROR(MATCH(A147,$I$14:$AO$14,0),0)+IFERROR(MATCH(A147,$I$15:$AO$15,0),0)+IFERROR(MATCH(A147,$I$16:$AO$16,0),0)+IFERROR(MATCH(A147,$I$17:$AO$17,0),0)+IFERROR(MATCH(A147,$I$18:$AO$18,0),0)+IFERROR(MATCH(A147,$I$19:$AO$19,0),0)+IFERROR(MATCH(A147,$I$20:$AO$20,0),0)+IFERROR(MATCH(A147,$I$21:$AO$21,0),0)+IFERROR(MATCH(A147,$I$22:$AO$22,0),0)+IFERROR(MATCH(A147,$I$23:$AO$23,0),0)+IFERROR(MATCH(A147,$I$24:$AO$24,0),0)+IFERROR(MATCH(A147,$I$25:$AO$25,0),0)+IFERROR(MATCH(A147,$I$26:$AO$26,0),0)+IFERROR(MATCH(A147,$I$27:$AO$27,0),0)+IFERROR(MATCH(A147,$I$28:$AO$28,0),0)+IFERROR(MATCH(A147,$I$29:$AO$29,0),0)+IFERROR(MATCH(A147,$I$30:$AO$30,0),0)+IFERROR(MATCH(A147,$I$31:$AO$31,0),0)+IFERROR(MATCH(A147,$I$32:$AO$32,0),0)+IFERROR(MATCH(A147,$I$33:$AO$33,0),0)+IFERROR(MATCH(A147,$I$34:$AO$34,0),0)+IFERROR(MATCH(A147,$I$35:$AO$35,0),0)+IFERROR(MATCH(A147,$I$36:$AO$36,0),0)+IFERROR(MATCH(A147,$I$37:$AO$37,0),0)+IFERROR(MATCH(A147,$I$38:$AO$38,0),0)+IFERROR(MATCH(A147,$I$39:$AO$39,0),0)+IFERROR(MATCH(A147,$I$40:$AO$40,0),0)+IFERROR(MATCH(A147,$I$41:$AO$41,0),0)+IFERROR(MATCH(A147,$I$42:$AO$42,0),0)+IFERROR(MATCH(A147,#REF!,0),0)+IFERROR(MATCH(A147,#REF!,0),0)+IFERROR(MATCH(A147,$I$47:$AO$47,0),0)+IFERROR(MATCH(A147,$I$46:$AO$46,0),0)+IFERROR(MATCH(A147,$I$45:$AO$45,0),0)+IFERROR(MATCH(A147,$I$44:$AO$44,0),0)+IFERROR(MATCH(A147,$I$43:$AO$43,0),0)-5)/2</f>
        <v>7</v>
      </c>
      <c r="C147" s="1">
        <f t="shared" si="8"/>
        <v>34</v>
      </c>
      <c r="D147" s="1" t="str">
        <f t="shared" si="9"/>
        <v/>
      </c>
      <c r="E147" s="1">
        <f t="shared" si="10"/>
        <v>-2000</v>
      </c>
      <c r="F147" s="1">
        <f t="shared" si="11"/>
        <v>600</v>
      </c>
    </row>
    <row r="148" spans="1:6" ht="15.5" customHeight="1" x14ac:dyDescent="0.25">
      <c r="A148" s="2" t="str">
        <v>electronics</v>
      </c>
      <c r="B148" s="1">
        <f>(IFERROR(MATCH(A148,$I$3:$AO$3,0),0)+IFERROR(MATCH(A148,$I$4:$AO$4,0),0)+IFERROR(MATCH(A148,$I$5:$AO$5,0),0)+IFERROR(MATCH(A148,$I$6:$AO$6,0),0)+IFERROR(MATCH(A148,$I$7:$AO$7,0),0)+IFERROR(MATCH(A148,$I$8:$AO$8,0),0)+IFERROR(MATCH(A148,$I$9:$AO$9,0),0)+IFERROR(MATCH(A148,$I$10:$AO$10,0),0)+IFERROR(MATCH(A148,$I$11:$AO$11,0),0)+IFERROR(MATCH(A148,$I$12:$AO$12,0),0)+IFERROR(MATCH(A148,$I$13:$AO$13,0),0)+IFERROR(MATCH(A148,$I$14:$AO$14,0),0)+IFERROR(MATCH(A148,$I$15:$AO$15,0),0)+IFERROR(MATCH(A148,$I$16:$AO$16,0),0)+IFERROR(MATCH(A148,$I$17:$AO$17,0),0)+IFERROR(MATCH(A148,$I$18:$AO$18,0),0)+IFERROR(MATCH(A148,$I$19:$AO$19,0),0)+IFERROR(MATCH(A148,$I$20:$AO$20,0),0)+IFERROR(MATCH(A148,$I$21:$AO$21,0),0)+IFERROR(MATCH(A148,$I$22:$AO$22,0),0)+IFERROR(MATCH(A148,$I$23:$AO$23,0),0)+IFERROR(MATCH(A148,$I$24:$AO$24,0),0)+IFERROR(MATCH(A148,$I$25:$AO$25,0),0)+IFERROR(MATCH(A148,$I$26:$AO$26,0),0)+IFERROR(MATCH(A148,$I$27:$AO$27,0),0)+IFERROR(MATCH(A148,$I$28:$AO$28,0),0)+IFERROR(MATCH(A148,$I$29:$AO$29,0),0)+IFERROR(MATCH(A148,$I$30:$AO$30,0),0)+IFERROR(MATCH(A148,$I$31:$AO$31,0),0)+IFERROR(MATCH(A148,$I$32:$AO$32,0),0)+IFERROR(MATCH(A148,$I$33:$AO$33,0),0)+IFERROR(MATCH(A148,$I$34:$AO$34,0),0)+IFERROR(MATCH(A148,$I$35:$AO$35,0),0)+IFERROR(MATCH(A148,$I$36:$AO$36,0),0)+IFERROR(MATCH(A148,$I$37:$AO$37,0),0)+IFERROR(MATCH(A148,$I$38:$AO$38,0),0)+IFERROR(MATCH(A148,$I$39:$AO$39,0),0)+IFERROR(MATCH(A148,$I$40:$AO$40,0),0)+IFERROR(MATCH(A148,$I$41:$AO$41,0),0)+IFERROR(MATCH(A148,$I$42:$AO$42,0),0)+IFERROR(MATCH(A148,#REF!,0),0)+IFERROR(MATCH(A148,#REF!,0),0)+IFERROR(MATCH(A148,$I$47:$AO$47,0),0)+IFERROR(MATCH(A148,$I$46:$AO$46,0),0)+IFERROR(MATCH(A148,$I$45:$AO$45,0),0)+IFERROR(MATCH(A148,$I$44:$AO$44,0),0)+IFERROR(MATCH(A148,$I$43:$AO$43,0),0)-5)/2</f>
        <v>7</v>
      </c>
      <c r="C148" s="1">
        <f t="shared" si="8"/>
        <v>35</v>
      </c>
      <c r="D148" s="1" t="str">
        <f t="shared" si="9"/>
        <v/>
      </c>
      <c r="E148" s="1">
        <f t="shared" si="10"/>
        <v>-2000</v>
      </c>
      <c r="F148" s="1">
        <f t="shared" si="11"/>
        <v>550</v>
      </c>
    </row>
    <row r="149" spans="1:6" ht="15.5" customHeight="1" x14ac:dyDescent="0.25">
      <c r="A149" s="2" t="str">
        <v>highGainCommunications</v>
      </c>
      <c r="B149" s="1">
        <f>(IFERROR(MATCH(A149,$I$3:$AO$3,0),0)+IFERROR(MATCH(A149,$I$4:$AO$4,0),0)+IFERROR(MATCH(A149,$I$5:$AO$5,0),0)+IFERROR(MATCH(A149,$I$6:$AO$6,0),0)+IFERROR(MATCH(A149,$I$7:$AO$7,0),0)+IFERROR(MATCH(A149,$I$8:$AO$8,0),0)+IFERROR(MATCH(A149,$I$9:$AO$9,0),0)+IFERROR(MATCH(A149,$I$10:$AO$10,0),0)+IFERROR(MATCH(A149,$I$11:$AO$11,0),0)+IFERROR(MATCH(A149,$I$12:$AO$12,0),0)+IFERROR(MATCH(A149,$I$13:$AO$13,0),0)+IFERROR(MATCH(A149,$I$14:$AO$14,0),0)+IFERROR(MATCH(A149,$I$15:$AO$15,0),0)+IFERROR(MATCH(A149,$I$16:$AO$16,0),0)+IFERROR(MATCH(A149,$I$17:$AO$17,0),0)+IFERROR(MATCH(A149,$I$18:$AO$18,0),0)+IFERROR(MATCH(A149,$I$19:$AO$19,0),0)+IFERROR(MATCH(A149,$I$20:$AO$20,0),0)+IFERROR(MATCH(A149,$I$21:$AO$21,0),0)+IFERROR(MATCH(A149,$I$22:$AO$22,0),0)+IFERROR(MATCH(A149,$I$23:$AO$23,0),0)+IFERROR(MATCH(A149,$I$24:$AO$24,0),0)+IFERROR(MATCH(A149,$I$25:$AO$25,0),0)+IFERROR(MATCH(A149,$I$26:$AO$26,0),0)+IFERROR(MATCH(A149,$I$27:$AO$27,0),0)+IFERROR(MATCH(A149,$I$28:$AO$28,0),0)+IFERROR(MATCH(A149,$I$29:$AO$29,0),0)+IFERROR(MATCH(A149,$I$30:$AO$30,0),0)+IFERROR(MATCH(A149,$I$31:$AO$31,0),0)+IFERROR(MATCH(A149,$I$32:$AO$32,0),0)+IFERROR(MATCH(A149,$I$33:$AO$33,0),0)+IFERROR(MATCH(A149,$I$34:$AO$34,0),0)+IFERROR(MATCH(A149,$I$35:$AO$35,0),0)+IFERROR(MATCH(A149,$I$36:$AO$36,0),0)+IFERROR(MATCH(A149,$I$37:$AO$37,0),0)+IFERROR(MATCH(A149,$I$38:$AO$38,0),0)+IFERROR(MATCH(A149,$I$39:$AO$39,0),0)+IFERROR(MATCH(A149,$I$40:$AO$40,0),0)+IFERROR(MATCH(A149,$I$41:$AO$41,0),0)+IFERROR(MATCH(A149,$I$42:$AO$42,0),0)+IFERROR(MATCH(A149,#REF!,0),0)+IFERROR(MATCH(A149,#REF!,0),0)+IFERROR(MATCH(A149,$I$47:$AO$47,0),0)+IFERROR(MATCH(A149,$I$46:$AO$46,0),0)+IFERROR(MATCH(A149,$I$45:$AO$45,0),0)+IFERROR(MATCH(A149,$I$44:$AO$44,0),0)+IFERROR(MATCH(A149,$I$43:$AO$43,0),0)-5)/2</f>
        <v>7</v>
      </c>
      <c r="C149" s="1">
        <f t="shared" si="8"/>
        <v>37</v>
      </c>
      <c r="D149" s="1" t="str">
        <f t="shared" si="9"/>
        <v/>
      </c>
      <c r="E149" s="1">
        <f t="shared" si="10"/>
        <v>-2000</v>
      </c>
      <c r="F149" s="1">
        <f t="shared" si="11"/>
        <v>450</v>
      </c>
    </row>
    <row r="150" spans="1:6" ht="15.5" customHeight="1" x14ac:dyDescent="0.25">
      <c r="A150" s="2" t="str">
        <v>unmannedTech</v>
      </c>
      <c r="B150" s="1">
        <f>(IFERROR(MATCH(A150,$I$3:$AO$3,0),0)+IFERROR(MATCH(A150,$I$4:$AO$4,0),0)+IFERROR(MATCH(A150,$I$5:$AO$5,0),0)+IFERROR(MATCH(A150,$I$6:$AO$6,0),0)+IFERROR(MATCH(A150,$I$7:$AO$7,0),0)+IFERROR(MATCH(A150,$I$8:$AO$8,0),0)+IFERROR(MATCH(A150,$I$9:$AO$9,0),0)+IFERROR(MATCH(A150,$I$10:$AO$10,0),0)+IFERROR(MATCH(A150,$I$11:$AO$11,0),0)+IFERROR(MATCH(A150,$I$12:$AO$12,0),0)+IFERROR(MATCH(A150,$I$13:$AO$13,0),0)+IFERROR(MATCH(A150,$I$14:$AO$14,0),0)+IFERROR(MATCH(A150,$I$15:$AO$15,0),0)+IFERROR(MATCH(A150,$I$16:$AO$16,0),0)+IFERROR(MATCH(A150,$I$17:$AO$17,0),0)+IFERROR(MATCH(A150,$I$18:$AO$18,0),0)+IFERROR(MATCH(A150,$I$19:$AO$19,0),0)+IFERROR(MATCH(A150,$I$20:$AO$20,0),0)+IFERROR(MATCH(A150,$I$21:$AO$21,0),0)+IFERROR(MATCH(A150,$I$22:$AO$22,0),0)+IFERROR(MATCH(A150,$I$23:$AO$23,0),0)+IFERROR(MATCH(A150,$I$24:$AO$24,0),0)+IFERROR(MATCH(A150,$I$25:$AO$25,0),0)+IFERROR(MATCH(A150,$I$26:$AO$26,0),0)+IFERROR(MATCH(A150,$I$27:$AO$27,0),0)+IFERROR(MATCH(A150,$I$28:$AO$28,0),0)+IFERROR(MATCH(A150,$I$29:$AO$29,0),0)+IFERROR(MATCH(A150,$I$30:$AO$30,0),0)+IFERROR(MATCH(A150,$I$31:$AO$31,0),0)+IFERROR(MATCH(A150,$I$32:$AO$32,0),0)+IFERROR(MATCH(A150,$I$33:$AO$33,0),0)+IFERROR(MATCH(A150,$I$34:$AO$34,0),0)+IFERROR(MATCH(A150,$I$35:$AO$35,0),0)+IFERROR(MATCH(A150,$I$36:$AO$36,0),0)+IFERROR(MATCH(A150,$I$37:$AO$37,0),0)+IFERROR(MATCH(A150,$I$38:$AO$38,0),0)+IFERROR(MATCH(A150,$I$39:$AO$39,0),0)+IFERROR(MATCH(A150,$I$40:$AO$40,0),0)+IFERROR(MATCH(A150,$I$41:$AO$41,0),0)+IFERROR(MATCH(A150,$I$42:$AO$42,0),0)+IFERROR(MATCH(A150,#REF!,0),0)+IFERROR(MATCH(A150,#REF!,0),0)+IFERROR(MATCH(A150,$I$47:$AO$47,0),0)+IFERROR(MATCH(A150,$I$46:$AO$46,0),0)+IFERROR(MATCH(A150,$I$45:$AO$45,0),0)+IFERROR(MATCH(A150,$I$44:$AO$44,0),0)+IFERROR(MATCH(A150,$I$43:$AO$43,0),0)-5)/2</f>
        <v>7</v>
      </c>
      <c r="C150" s="1">
        <f t="shared" si="8"/>
        <v>38</v>
      </c>
      <c r="D150" s="1" t="str">
        <f t="shared" si="9"/>
        <v/>
      </c>
      <c r="E150" s="1">
        <f t="shared" si="10"/>
        <v>-2000</v>
      </c>
      <c r="F150" s="1">
        <f t="shared" si="11"/>
        <v>400</v>
      </c>
    </row>
    <row r="151" spans="1:6" ht="15.5" customHeight="1" x14ac:dyDescent="0.25">
      <c r="A151" s="2" t="str">
        <v>largeElectrics</v>
      </c>
      <c r="B151" s="1">
        <f>(IFERROR(MATCH(A151,$I$3:$AO$3,0),0)+IFERROR(MATCH(A151,$I$4:$AO$4,0),0)+IFERROR(MATCH(A151,$I$5:$AO$5,0),0)+IFERROR(MATCH(A151,$I$6:$AO$6,0),0)+IFERROR(MATCH(A151,$I$7:$AO$7,0),0)+IFERROR(MATCH(A151,$I$8:$AO$8,0),0)+IFERROR(MATCH(A151,$I$9:$AO$9,0),0)+IFERROR(MATCH(A151,$I$10:$AO$10,0),0)+IFERROR(MATCH(A151,$I$11:$AO$11,0),0)+IFERROR(MATCH(A151,$I$12:$AO$12,0),0)+IFERROR(MATCH(A151,$I$13:$AO$13,0),0)+IFERROR(MATCH(A151,$I$14:$AO$14,0),0)+IFERROR(MATCH(A151,$I$15:$AO$15,0),0)+IFERROR(MATCH(A151,$I$16:$AO$16,0),0)+IFERROR(MATCH(A151,$I$17:$AO$17,0),0)+IFERROR(MATCH(A151,$I$18:$AO$18,0),0)+IFERROR(MATCH(A151,$I$19:$AO$19,0),0)+IFERROR(MATCH(A151,$I$20:$AO$20,0),0)+IFERROR(MATCH(A151,$I$21:$AO$21,0),0)+IFERROR(MATCH(A151,$I$22:$AO$22,0),0)+IFERROR(MATCH(A151,$I$23:$AO$23,0),0)+IFERROR(MATCH(A151,$I$24:$AO$24,0),0)+IFERROR(MATCH(A151,$I$25:$AO$25,0),0)+IFERROR(MATCH(A151,$I$26:$AO$26,0),0)+IFERROR(MATCH(A151,$I$27:$AO$27,0),0)+IFERROR(MATCH(A151,$I$28:$AO$28,0),0)+IFERROR(MATCH(A151,$I$29:$AO$29,0),0)+IFERROR(MATCH(A151,$I$30:$AO$30,0),0)+IFERROR(MATCH(A151,$I$31:$AO$31,0),0)+IFERROR(MATCH(A151,$I$32:$AO$32,0),0)+IFERROR(MATCH(A151,$I$33:$AO$33,0),0)+IFERROR(MATCH(A151,$I$34:$AO$34,0),0)+IFERROR(MATCH(A151,$I$35:$AO$35,0),0)+IFERROR(MATCH(A151,$I$36:$AO$36,0),0)+IFERROR(MATCH(A151,$I$37:$AO$37,0),0)+IFERROR(MATCH(A151,$I$38:$AO$38,0),0)+IFERROR(MATCH(A151,$I$39:$AO$39,0),0)+IFERROR(MATCH(A151,$I$40:$AO$40,0),0)+IFERROR(MATCH(A151,$I$41:$AO$41,0),0)+IFERROR(MATCH(A151,$I$42:$AO$42,0),0)+IFERROR(MATCH(A151,#REF!,0),0)+IFERROR(MATCH(A151,#REF!,0),0)+IFERROR(MATCH(A151,$I$47:$AO$47,0),0)+IFERROR(MATCH(A151,$I$46:$AO$46,0),0)+IFERROR(MATCH(A151,$I$45:$AO$45,0),0)+IFERROR(MATCH(A151,$I$44:$AO$44,0),0)+IFERROR(MATCH(A151,$I$43:$AO$43,0),0)-5)/2</f>
        <v>7</v>
      </c>
      <c r="C151" s="1">
        <f t="shared" si="8"/>
        <v>41</v>
      </c>
      <c r="D151" s="1" t="str">
        <f t="shared" si="9"/>
        <v/>
      </c>
      <c r="E151" s="1">
        <f t="shared" si="10"/>
        <v>-2000</v>
      </c>
      <c r="F151" s="1">
        <f t="shared" si="11"/>
        <v>250</v>
      </c>
    </row>
    <row r="152" spans="1:6" ht="15.5" customHeight="1" x14ac:dyDescent="0.25">
      <c r="A152" s="2" t="str">
        <v>improvedSolarTech</v>
      </c>
      <c r="B152" s="1">
        <f>(IFERROR(MATCH(A152,$I$3:$AO$3,0),0)+IFERROR(MATCH(A152,$I$4:$AO$4,0),0)+IFERROR(MATCH(A152,$I$5:$AO$5,0),0)+IFERROR(MATCH(A152,$I$6:$AO$6,0),0)+IFERROR(MATCH(A152,$I$7:$AO$7,0),0)+IFERROR(MATCH(A152,$I$8:$AO$8,0),0)+IFERROR(MATCH(A152,$I$9:$AO$9,0),0)+IFERROR(MATCH(A152,$I$10:$AO$10,0),0)+IFERROR(MATCH(A152,$I$11:$AO$11,0),0)+IFERROR(MATCH(A152,$I$12:$AO$12,0),0)+IFERROR(MATCH(A152,$I$13:$AO$13,0),0)+IFERROR(MATCH(A152,$I$14:$AO$14,0),0)+IFERROR(MATCH(A152,$I$15:$AO$15,0),0)+IFERROR(MATCH(A152,$I$16:$AO$16,0),0)+IFERROR(MATCH(A152,$I$17:$AO$17,0),0)+IFERROR(MATCH(A152,$I$18:$AO$18,0),0)+IFERROR(MATCH(A152,$I$19:$AO$19,0),0)+IFERROR(MATCH(A152,$I$20:$AO$20,0),0)+IFERROR(MATCH(A152,$I$21:$AO$21,0),0)+IFERROR(MATCH(A152,$I$22:$AO$22,0),0)+IFERROR(MATCH(A152,$I$23:$AO$23,0),0)+IFERROR(MATCH(A152,$I$24:$AO$24,0),0)+IFERROR(MATCH(A152,$I$25:$AO$25,0),0)+IFERROR(MATCH(A152,$I$26:$AO$26,0),0)+IFERROR(MATCH(A152,$I$27:$AO$27,0),0)+IFERROR(MATCH(A152,$I$28:$AO$28,0),0)+IFERROR(MATCH(A152,$I$29:$AO$29,0),0)+IFERROR(MATCH(A152,$I$30:$AO$30,0),0)+IFERROR(MATCH(A152,$I$31:$AO$31,0),0)+IFERROR(MATCH(A152,$I$32:$AO$32,0),0)+IFERROR(MATCH(A152,$I$33:$AO$33,0),0)+IFERROR(MATCH(A152,$I$34:$AO$34,0),0)+IFERROR(MATCH(A152,$I$35:$AO$35,0),0)+IFERROR(MATCH(A152,$I$36:$AO$36,0),0)+IFERROR(MATCH(A152,$I$37:$AO$37,0),0)+IFERROR(MATCH(A152,$I$38:$AO$38,0),0)+IFERROR(MATCH(A152,$I$39:$AO$39,0),0)+IFERROR(MATCH(A152,$I$40:$AO$40,0),0)+IFERROR(MATCH(A152,$I$41:$AO$41,0),0)+IFERROR(MATCH(A152,$I$42:$AO$42,0),0)+IFERROR(MATCH(A152,#REF!,0),0)+IFERROR(MATCH(A152,#REF!,0),0)+IFERROR(MATCH(A152,$I$47:$AO$47,0),0)+IFERROR(MATCH(A152,$I$46:$AO$46,0),0)+IFERROR(MATCH(A152,$I$45:$AO$45,0),0)+IFERROR(MATCH(A152,$I$44:$AO$44,0),0)+IFERROR(MATCH(A152,$I$43:$AO$43,0),0)-5)/2</f>
        <v>7</v>
      </c>
      <c r="C152" s="1">
        <f t="shared" si="8"/>
        <v>42</v>
      </c>
      <c r="D152" s="1" t="str">
        <f t="shared" si="9"/>
        <v/>
      </c>
      <c r="E152" s="1">
        <f t="shared" si="10"/>
        <v>-2000</v>
      </c>
      <c r="F152" s="1">
        <f t="shared" si="11"/>
        <v>200</v>
      </c>
    </row>
    <row r="153" spans="1:6" ht="15.5" customHeight="1" x14ac:dyDescent="0.25">
      <c r="A153" s="2" t="str">
        <v>earlyStations</v>
      </c>
      <c r="B153" s="1">
        <f>(IFERROR(MATCH(A153,$I$3:$AO$3,0),0)+IFERROR(MATCH(A153,$I$4:$AO$4,0),0)+IFERROR(MATCH(A153,$I$5:$AO$5,0),0)+IFERROR(MATCH(A153,$I$6:$AO$6,0),0)+IFERROR(MATCH(A153,$I$7:$AO$7,0),0)+IFERROR(MATCH(A153,$I$8:$AO$8,0),0)+IFERROR(MATCH(A153,$I$9:$AO$9,0),0)+IFERROR(MATCH(A153,$I$10:$AO$10,0),0)+IFERROR(MATCH(A153,$I$11:$AO$11,0),0)+IFERROR(MATCH(A153,$I$12:$AO$12,0),0)+IFERROR(MATCH(A153,$I$13:$AO$13,0),0)+IFERROR(MATCH(A153,$I$14:$AO$14,0),0)+IFERROR(MATCH(A153,$I$15:$AO$15,0),0)+IFERROR(MATCH(A153,$I$16:$AO$16,0),0)+IFERROR(MATCH(A153,$I$17:$AO$17,0),0)+IFERROR(MATCH(A153,$I$18:$AO$18,0),0)+IFERROR(MATCH(A153,$I$19:$AO$19,0),0)+IFERROR(MATCH(A153,$I$20:$AO$20,0),0)+IFERROR(MATCH(A153,$I$21:$AO$21,0),0)+IFERROR(MATCH(A153,$I$22:$AO$22,0),0)+IFERROR(MATCH(A153,$I$23:$AO$23,0),0)+IFERROR(MATCH(A153,$I$24:$AO$24,0),0)+IFERROR(MATCH(A153,$I$25:$AO$25,0),0)+IFERROR(MATCH(A153,$I$26:$AO$26,0),0)+IFERROR(MATCH(A153,$I$27:$AO$27,0),0)+IFERROR(MATCH(A153,$I$28:$AO$28,0),0)+IFERROR(MATCH(A153,$I$29:$AO$29,0),0)+IFERROR(MATCH(A153,$I$30:$AO$30,0),0)+IFERROR(MATCH(A153,$I$31:$AO$31,0),0)+IFERROR(MATCH(A153,$I$32:$AO$32,0),0)+IFERROR(MATCH(A153,$I$33:$AO$33,0),0)+IFERROR(MATCH(A153,$I$34:$AO$34,0),0)+IFERROR(MATCH(A153,$I$35:$AO$35,0),0)+IFERROR(MATCH(A153,$I$36:$AO$36,0),0)+IFERROR(MATCH(A153,$I$37:$AO$37,0),0)+IFERROR(MATCH(A153,$I$38:$AO$38,0),0)+IFERROR(MATCH(A153,$I$39:$AO$39,0),0)+IFERROR(MATCH(A153,$I$40:$AO$40,0),0)+IFERROR(MATCH(A153,$I$41:$AO$41,0),0)+IFERROR(MATCH(A153,$I$42:$AO$42,0),0)+IFERROR(MATCH(A153,#REF!,0),0)+IFERROR(MATCH(A153,#REF!,0),0)+IFERROR(MATCH(A153,$I$47:$AO$47,0),0)+IFERROR(MATCH(A153,$I$46:$AO$46,0),0)+IFERROR(MATCH(A153,$I$45:$AO$45,0),0)+IFERROR(MATCH(A153,$I$44:$AO$44,0),0)+IFERROR(MATCH(A153,$I$43:$AO$43,0),0)-5)/2</f>
        <v>7</v>
      </c>
      <c r="C153" s="1">
        <f t="shared" si="8"/>
        <v>44</v>
      </c>
      <c r="D153" s="1" t="str">
        <f t="shared" si="9"/>
        <v/>
      </c>
      <c r="E153" s="1">
        <f t="shared" si="10"/>
        <v>-2000</v>
      </c>
      <c r="F153" s="1">
        <f t="shared" si="11"/>
        <v>100</v>
      </c>
    </row>
    <row r="154" spans="1:6" ht="15.5" customHeight="1" x14ac:dyDescent="0.25">
      <c r="A154" s="2" t="str">
        <v>logistics</v>
      </c>
      <c r="B154" s="1">
        <f>(IFERROR(MATCH(A154,$I$3:$AO$3,0),0)+IFERROR(MATCH(A154,$I$4:$AO$4,0),0)+IFERROR(MATCH(A154,$I$5:$AO$5,0),0)+IFERROR(MATCH(A154,$I$6:$AO$6,0),0)+IFERROR(MATCH(A154,$I$7:$AO$7,0),0)+IFERROR(MATCH(A154,$I$8:$AO$8,0),0)+IFERROR(MATCH(A154,$I$9:$AO$9,0),0)+IFERROR(MATCH(A154,$I$10:$AO$10,0),0)+IFERROR(MATCH(A154,$I$11:$AO$11,0),0)+IFERROR(MATCH(A154,$I$12:$AO$12,0),0)+IFERROR(MATCH(A154,$I$13:$AO$13,0),0)+IFERROR(MATCH(A154,$I$14:$AO$14,0),0)+IFERROR(MATCH(A154,$I$15:$AO$15,0),0)+IFERROR(MATCH(A154,$I$16:$AO$16,0),0)+IFERROR(MATCH(A154,$I$17:$AO$17,0),0)+IFERROR(MATCH(A154,$I$18:$AO$18,0),0)+IFERROR(MATCH(A154,$I$19:$AO$19,0),0)+IFERROR(MATCH(A154,$I$20:$AO$20,0),0)+IFERROR(MATCH(A154,$I$21:$AO$21,0),0)+IFERROR(MATCH(A154,$I$22:$AO$22,0),0)+IFERROR(MATCH(A154,$I$23:$AO$23,0),0)+IFERROR(MATCH(A154,$I$24:$AO$24,0),0)+IFERROR(MATCH(A154,$I$25:$AO$25,0),0)+IFERROR(MATCH(A154,$I$26:$AO$26,0),0)+IFERROR(MATCH(A154,$I$27:$AO$27,0),0)+IFERROR(MATCH(A154,$I$28:$AO$28,0),0)+IFERROR(MATCH(A154,$I$29:$AO$29,0),0)+IFERROR(MATCH(A154,$I$30:$AO$30,0),0)+IFERROR(MATCH(A154,$I$31:$AO$31,0),0)+IFERROR(MATCH(A154,$I$32:$AO$32,0),0)+IFERROR(MATCH(A154,$I$33:$AO$33,0),0)+IFERROR(MATCH(A154,$I$34:$AO$34,0),0)+IFERROR(MATCH(A154,$I$35:$AO$35,0),0)+IFERROR(MATCH(A154,$I$36:$AO$36,0),0)+IFERROR(MATCH(A154,$I$37:$AO$37,0),0)+IFERROR(MATCH(A154,$I$38:$AO$38,0),0)+IFERROR(MATCH(A154,$I$39:$AO$39,0),0)+IFERROR(MATCH(A154,$I$40:$AO$40,0),0)+IFERROR(MATCH(A154,$I$41:$AO$41,0),0)+IFERROR(MATCH(A154,$I$42:$AO$42,0),0)+IFERROR(MATCH(A154,#REF!,0),0)+IFERROR(MATCH(A154,#REF!,0),0)+IFERROR(MATCH(A154,$I$47:$AO$47,0),0)+IFERROR(MATCH(A154,$I$46:$AO$46,0),0)+IFERROR(MATCH(A154,$I$45:$AO$45,0),0)+IFERROR(MATCH(A154,$I$44:$AO$44,0),0)+IFERROR(MATCH(A154,$I$43:$AO$43,0),0)-5)/2</f>
        <v>7</v>
      </c>
      <c r="C154" s="1">
        <f t="shared" si="8"/>
        <v>45</v>
      </c>
      <c r="D154" s="1" t="str">
        <f t="shared" si="9"/>
        <v/>
      </c>
      <c r="E154" s="1">
        <f t="shared" si="10"/>
        <v>-2000</v>
      </c>
      <c r="F154" s="1">
        <f t="shared" si="11"/>
        <v>50</v>
      </c>
    </row>
    <row r="155" spans="1:6" ht="15.5" customHeight="1" x14ac:dyDescent="0.25">
      <c r="A155" s="2" t="str">
        <v>nuclearFuelSystems</v>
      </c>
      <c r="B155" s="1">
        <f>(IFERROR(MATCH(A155,$I$3:$AO$3,0),0)+IFERROR(MATCH(A155,$I$4:$AO$4,0),0)+IFERROR(MATCH(A155,$I$5:$AO$5,0),0)+IFERROR(MATCH(A155,$I$6:$AO$6,0),0)+IFERROR(MATCH(A155,$I$7:$AO$7,0),0)+IFERROR(MATCH(A155,$I$8:$AO$8,0),0)+IFERROR(MATCH(A155,$I$9:$AO$9,0),0)+IFERROR(MATCH(A155,$I$10:$AO$10,0),0)+IFERROR(MATCH(A155,$I$11:$AO$11,0),0)+IFERROR(MATCH(A155,$I$12:$AO$12,0),0)+IFERROR(MATCH(A155,$I$13:$AO$13,0),0)+IFERROR(MATCH(A155,$I$14:$AO$14,0),0)+IFERROR(MATCH(A155,$I$15:$AO$15,0),0)+IFERROR(MATCH(A155,$I$16:$AO$16,0),0)+IFERROR(MATCH(A155,$I$17:$AO$17,0),0)+IFERROR(MATCH(A155,$I$18:$AO$18,0),0)+IFERROR(MATCH(A155,$I$19:$AO$19,0),0)+IFERROR(MATCH(A155,$I$20:$AO$20,0),0)+IFERROR(MATCH(A155,$I$21:$AO$21,0),0)+IFERROR(MATCH(A155,$I$22:$AO$22,0),0)+IFERROR(MATCH(A155,$I$23:$AO$23,0),0)+IFERROR(MATCH(A155,$I$24:$AO$24,0),0)+IFERROR(MATCH(A155,$I$25:$AO$25,0),0)+IFERROR(MATCH(A155,$I$26:$AO$26,0),0)+IFERROR(MATCH(A155,$I$27:$AO$27,0),0)+IFERROR(MATCH(A155,$I$28:$AO$28,0),0)+IFERROR(MATCH(A155,$I$29:$AO$29,0),0)+IFERROR(MATCH(A155,$I$30:$AO$30,0),0)+IFERROR(MATCH(A155,$I$31:$AO$31,0),0)+IFERROR(MATCH(A155,$I$32:$AO$32,0),0)+IFERROR(MATCH(A155,$I$33:$AO$33,0),0)+IFERROR(MATCH(A155,$I$34:$AO$34,0),0)+IFERROR(MATCH(A155,$I$35:$AO$35,0),0)+IFERROR(MATCH(A155,$I$36:$AO$36,0),0)+IFERROR(MATCH(A155,$I$37:$AO$37,0),0)+IFERROR(MATCH(A155,$I$38:$AO$38,0),0)+IFERROR(MATCH(A155,$I$39:$AO$39,0),0)+IFERROR(MATCH(A155,$I$40:$AO$40,0),0)+IFERROR(MATCH(A155,$I$41:$AO$41,0),0)+IFERROR(MATCH(A155,$I$42:$AO$42,0),0)+IFERROR(MATCH(A155,#REF!,0),0)+IFERROR(MATCH(A155,#REF!,0),0)+IFERROR(MATCH(A155,$I$47:$AO$47,0),0)+IFERROR(MATCH(A155,$I$46:$AO$46,0),0)+IFERROR(MATCH(A155,$I$45:$AO$45,0),0)+IFERROR(MATCH(A155,$I$44:$AO$44,0),0)+IFERROR(MATCH(A155,$I$43:$AO$43,0),0)-5)/2</f>
        <v>7.5</v>
      </c>
      <c r="C155" s="1">
        <f t="shared" si="8"/>
        <v>2</v>
      </c>
      <c r="D155" s="1" t="str">
        <f t="shared" si="9"/>
        <v/>
      </c>
      <c r="E155" s="1">
        <f t="shared" si="10"/>
        <v>-1950</v>
      </c>
      <c r="F155" s="1">
        <f t="shared" si="11"/>
        <v>2200</v>
      </c>
    </row>
    <row r="156" spans="1:6" ht="15.5" customHeight="1" x14ac:dyDescent="0.25">
      <c r="A156" s="2" t="str">
        <v>nobleGasFuelSystems</v>
      </c>
      <c r="B156" s="1">
        <f>(IFERROR(MATCH(A156,$I$3:$AO$3,0),0)+IFERROR(MATCH(A156,$I$4:$AO$4,0),0)+IFERROR(MATCH(A156,$I$5:$AO$5,0),0)+IFERROR(MATCH(A156,$I$6:$AO$6,0),0)+IFERROR(MATCH(A156,$I$7:$AO$7,0),0)+IFERROR(MATCH(A156,$I$8:$AO$8,0),0)+IFERROR(MATCH(A156,$I$9:$AO$9,0),0)+IFERROR(MATCH(A156,$I$10:$AO$10,0),0)+IFERROR(MATCH(A156,$I$11:$AO$11,0),0)+IFERROR(MATCH(A156,$I$12:$AO$12,0),0)+IFERROR(MATCH(A156,$I$13:$AO$13,0),0)+IFERROR(MATCH(A156,$I$14:$AO$14,0),0)+IFERROR(MATCH(A156,$I$15:$AO$15,0),0)+IFERROR(MATCH(A156,$I$16:$AO$16,0),0)+IFERROR(MATCH(A156,$I$17:$AO$17,0),0)+IFERROR(MATCH(A156,$I$18:$AO$18,0),0)+IFERROR(MATCH(A156,$I$19:$AO$19,0),0)+IFERROR(MATCH(A156,$I$20:$AO$20,0),0)+IFERROR(MATCH(A156,$I$21:$AO$21,0),0)+IFERROR(MATCH(A156,$I$22:$AO$22,0),0)+IFERROR(MATCH(A156,$I$23:$AO$23,0),0)+IFERROR(MATCH(A156,$I$24:$AO$24,0),0)+IFERROR(MATCH(A156,$I$25:$AO$25,0),0)+IFERROR(MATCH(A156,$I$26:$AO$26,0),0)+IFERROR(MATCH(A156,$I$27:$AO$27,0),0)+IFERROR(MATCH(A156,$I$28:$AO$28,0),0)+IFERROR(MATCH(A156,$I$29:$AO$29,0),0)+IFERROR(MATCH(A156,$I$30:$AO$30,0),0)+IFERROR(MATCH(A156,$I$31:$AO$31,0),0)+IFERROR(MATCH(A156,$I$32:$AO$32,0),0)+IFERROR(MATCH(A156,$I$33:$AO$33,0),0)+IFERROR(MATCH(A156,$I$34:$AO$34,0),0)+IFERROR(MATCH(A156,$I$35:$AO$35,0),0)+IFERROR(MATCH(A156,$I$36:$AO$36,0),0)+IFERROR(MATCH(A156,$I$37:$AO$37,0),0)+IFERROR(MATCH(A156,$I$38:$AO$38,0),0)+IFERROR(MATCH(A156,$I$39:$AO$39,0),0)+IFERROR(MATCH(A156,$I$40:$AO$40,0),0)+IFERROR(MATCH(A156,$I$41:$AO$41,0),0)+IFERROR(MATCH(A156,$I$42:$AO$42,0),0)+IFERROR(MATCH(A156,#REF!,0),0)+IFERROR(MATCH(A156,#REF!,0),0)+IFERROR(MATCH(A156,$I$47:$AO$47,0),0)+IFERROR(MATCH(A156,$I$46:$AO$46,0),0)+IFERROR(MATCH(A156,$I$45:$AO$45,0),0)+IFERROR(MATCH(A156,$I$44:$AO$44,0),0)+IFERROR(MATCH(A156,$I$43:$AO$43,0),0)-5)/2</f>
        <v>7.5</v>
      </c>
      <c r="C156" s="1">
        <f t="shared" si="8"/>
        <v>8</v>
      </c>
      <c r="D156" s="1" t="str">
        <f t="shared" si="9"/>
        <v/>
      </c>
      <c r="E156" s="1">
        <f t="shared" si="10"/>
        <v>-1950</v>
      </c>
      <c r="F156" s="1">
        <f t="shared" si="11"/>
        <v>1900</v>
      </c>
    </row>
    <row r="157" spans="1:6" ht="15.5" customHeight="1" x14ac:dyDescent="0.25">
      <c r="A157" s="2" t="str">
        <v>veryHeavyHypergolicRocketry</v>
      </c>
      <c r="B157" s="1">
        <f>(IFERROR(MATCH(A157,$I$3:$AO$3,0),0)+IFERROR(MATCH(A157,$I$4:$AO$4,0),0)+IFERROR(MATCH(A157,$I$5:$AO$5,0),0)+IFERROR(MATCH(A157,$I$6:$AO$6,0),0)+IFERROR(MATCH(A157,$I$7:$AO$7,0),0)+IFERROR(MATCH(A157,$I$8:$AO$8,0),0)+IFERROR(MATCH(A157,$I$9:$AO$9,0),0)+IFERROR(MATCH(A157,$I$10:$AO$10,0),0)+IFERROR(MATCH(A157,$I$11:$AO$11,0),0)+IFERROR(MATCH(A157,$I$12:$AO$12,0),0)+IFERROR(MATCH(A157,$I$13:$AO$13,0),0)+IFERROR(MATCH(A157,$I$14:$AO$14,0),0)+IFERROR(MATCH(A157,$I$15:$AO$15,0),0)+IFERROR(MATCH(A157,$I$16:$AO$16,0),0)+IFERROR(MATCH(A157,$I$17:$AO$17,0),0)+IFERROR(MATCH(A157,$I$18:$AO$18,0),0)+IFERROR(MATCH(A157,$I$19:$AO$19,0),0)+IFERROR(MATCH(A157,$I$20:$AO$20,0),0)+IFERROR(MATCH(A157,$I$21:$AO$21,0),0)+IFERROR(MATCH(A157,$I$22:$AO$22,0),0)+IFERROR(MATCH(A157,$I$23:$AO$23,0),0)+IFERROR(MATCH(A157,$I$24:$AO$24,0),0)+IFERROR(MATCH(A157,$I$25:$AO$25,0),0)+IFERROR(MATCH(A157,$I$26:$AO$26,0),0)+IFERROR(MATCH(A157,$I$27:$AO$27,0),0)+IFERROR(MATCH(A157,$I$28:$AO$28,0),0)+IFERROR(MATCH(A157,$I$29:$AO$29,0),0)+IFERROR(MATCH(A157,$I$30:$AO$30,0),0)+IFERROR(MATCH(A157,$I$31:$AO$31,0),0)+IFERROR(MATCH(A157,$I$32:$AO$32,0),0)+IFERROR(MATCH(A157,$I$33:$AO$33,0),0)+IFERROR(MATCH(A157,$I$34:$AO$34,0),0)+IFERROR(MATCH(A157,$I$35:$AO$35,0),0)+IFERROR(MATCH(A157,$I$36:$AO$36,0),0)+IFERROR(MATCH(A157,$I$37:$AO$37,0),0)+IFERROR(MATCH(A157,$I$38:$AO$38,0),0)+IFERROR(MATCH(A157,$I$39:$AO$39,0),0)+IFERROR(MATCH(A157,$I$40:$AO$40,0),0)+IFERROR(MATCH(A157,$I$41:$AO$41,0),0)+IFERROR(MATCH(A157,$I$42:$AO$42,0),0)+IFERROR(MATCH(A157,#REF!,0),0)+IFERROR(MATCH(A157,#REF!,0),0)+IFERROR(MATCH(A157,$I$47:$AO$47,0),0)+IFERROR(MATCH(A157,$I$46:$AO$46,0),0)+IFERROR(MATCH(A157,$I$45:$AO$45,0),0)+IFERROR(MATCH(A157,$I$44:$AO$44,0),0)+IFERROR(MATCH(A157,$I$43:$AO$43,0),0)-5)/2</f>
        <v>-2.5</v>
      </c>
      <c r="C157" s="1">
        <f t="shared" si="8"/>
        <v>0</v>
      </c>
      <c r="D157" s="1" t="str">
        <f t="shared" si="9"/>
        <v>Not Found</v>
      </c>
      <c r="E157" s="1">
        <f t="shared" si="10"/>
        <v>-3950</v>
      </c>
      <c r="F157" s="1">
        <f t="shared" si="11"/>
        <v>2300</v>
      </c>
    </row>
    <row r="158" spans="1:6" ht="15.5" customHeight="1" x14ac:dyDescent="0.25">
      <c r="A158" s="2" t="str">
        <v>heavyCommandModulesExtensions</v>
      </c>
      <c r="B158" s="1">
        <f>(IFERROR(MATCH(A158,$I$3:$AO$3,0),0)+IFERROR(MATCH(A158,$I$4:$AO$4,0),0)+IFERROR(MATCH(A158,$I$5:$AO$5,0),0)+IFERROR(MATCH(A158,$I$6:$AO$6,0),0)+IFERROR(MATCH(A158,$I$7:$AO$7,0),0)+IFERROR(MATCH(A158,$I$8:$AO$8,0),0)+IFERROR(MATCH(A158,$I$9:$AO$9,0),0)+IFERROR(MATCH(A158,$I$10:$AO$10,0),0)+IFERROR(MATCH(A158,$I$11:$AO$11,0),0)+IFERROR(MATCH(A158,$I$12:$AO$12,0),0)+IFERROR(MATCH(A158,$I$13:$AO$13,0),0)+IFERROR(MATCH(A158,$I$14:$AO$14,0),0)+IFERROR(MATCH(A158,$I$15:$AO$15,0),0)+IFERROR(MATCH(A158,$I$16:$AO$16,0),0)+IFERROR(MATCH(A158,$I$17:$AO$17,0),0)+IFERROR(MATCH(A158,$I$18:$AO$18,0),0)+IFERROR(MATCH(A158,$I$19:$AO$19,0),0)+IFERROR(MATCH(A158,$I$20:$AO$20,0),0)+IFERROR(MATCH(A158,$I$21:$AO$21,0),0)+IFERROR(MATCH(A158,$I$22:$AO$22,0),0)+IFERROR(MATCH(A158,$I$23:$AO$23,0),0)+IFERROR(MATCH(A158,$I$24:$AO$24,0),0)+IFERROR(MATCH(A158,$I$25:$AO$25,0),0)+IFERROR(MATCH(A158,$I$26:$AO$26,0),0)+IFERROR(MATCH(A158,$I$27:$AO$27,0),0)+IFERROR(MATCH(A158,$I$28:$AO$28,0),0)+IFERROR(MATCH(A158,$I$29:$AO$29,0),0)+IFERROR(MATCH(A158,$I$30:$AO$30,0),0)+IFERROR(MATCH(A158,$I$31:$AO$31,0),0)+IFERROR(MATCH(A158,$I$32:$AO$32,0),0)+IFERROR(MATCH(A158,$I$33:$AO$33,0),0)+IFERROR(MATCH(A158,$I$34:$AO$34,0),0)+IFERROR(MATCH(A158,$I$35:$AO$35,0),0)+IFERROR(MATCH(A158,$I$36:$AO$36,0),0)+IFERROR(MATCH(A158,$I$37:$AO$37,0),0)+IFERROR(MATCH(A158,$I$38:$AO$38,0),0)+IFERROR(MATCH(A158,$I$39:$AO$39,0),0)+IFERROR(MATCH(A158,$I$40:$AO$40,0),0)+IFERROR(MATCH(A158,$I$41:$AO$41,0),0)+IFERROR(MATCH(A158,$I$42:$AO$42,0),0)+IFERROR(MATCH(A158,#REF!,0),0)+IFERROR(MATCH(A158,#REF!,0),0)+IFERROR(MATCH(A158,$I$47:$AO$47,0),0)+IFERROR(MATCH(A158,$I$46:$AO$46,0),0)+IFERROR(MATCH(A158,$I$45:$AO$45,0),0)+IFERROR(MATCH(A158,$I$44:$AO$44,0),0)+IFERROR(MATCH(A158,$I$43:$AO$43,0),0)-5)/2</f>
        <v>7.5</v>
      </c>
      <c r="C158" s="1">
        <f t="shared" si="8"/>
        <v>31</v>
      </c>
      <c r="D158" s="1" t="str">
        <f t="shared" si="9"/>
        <v/>
      </c>
      <c r="E158" s="1">
        <f t="shared" si="10"/>
        <v>-1950</v>
      </c>
      <c r="F158" s="1">
        <f t="shared" si="11"/>
        <v>750</v>
      </c>
    </row>
    <row r="159" spans="1:6" ht="15.5" customHeight="1" x14ac:dyDescent="0.25">
      <c r="A159" s="2" t="str">
        <v>hugeBoosters</v>
      </c>
      <c r="B159" s="1">
        <f>(IFERROR(MATCH(A159,$I$3:$AO$3,0),0)+IFERROR(MATCH(A159,$I$4:$AO$4,0),0)+IFERROR(MATCH(A159,$I$5:$AO$5,0),0)+IFERROR(MATCH(A159,$I$6:$AO$6,0),0)+IFERROR(MATCH(A159,$I$7:$AO$7,0),0)+IFERROR(MATCH(A159,$I$8:$AO$8,0),0)+IFERROR(MATCH(A159,$I$9:$AO$9,0),0)+IFERROR(MATCH(A159,$I$10:$AO$10,0),0)+IFERROR(MATCH(A159,$I$11:$AO$11,0),0)+IFERROR(MATCH(A159,$I$12:$AO$12,0),0)+IFERROR(MATCH(A159,$I$13:$AO$13,0),0)+IFERROR(MATCH(A159,$I$14:$AO$14,0),0)+IFERROR(MATCH(A159,$I$15:$AO$15,0),0)+IFERROR(MATCH(A159,$I$16:$AO$16,0),0)+IFERROR(MATCH(A159,$I$17:$AO$17,0),0)+IFERROR(MATCH(A159,$I$18:$AO$18,0),0)+IFERROR(MATCH(A159,$I$19:$AO$19,0),0)+IFERROR(MATCH(A159,$I$20:$AO$20,0),0)+IFERROR(MATCH(A159,$I$21:$AO$21,0),0)+IFERROR(MATCH(A159,$I$22:$AO$22,0),0)+IFERROR(MATCH(A159,$I$23:$AO$23,0),0)+IFERROR(MATCH(A159,$I$24:$AO$24,0),0)+IFERROR(MATCH(A159,$I$25:$AO$25,0),0)+IFERROR(MATCH(A159,$I$26:$AO$26,0),0)+IFERROR(MATCH(A159,$I$27:$AO$27,0),0)+IFERROR(MATCH(A159,$I$28:$AO$28,0),0)+IFERROR(MATCH(A159,$I$29:$AO$29,0),0)+IFERROR(MATCH(A159,$I$30:$AO$30,0),0)+IFERROR(MATCH(A159,$I$31:$AO$31,0),0)+IFERROR(MATCH(A159,$I$32:$AO$32,0),0)+IFERROR(MATCH(A159,$I$33:$AO$33,0),0)+IFERROR(MATCH(A159,$I$34:$AO$34,0),0)+IFERROR(MATCH(A159,$I$35:$AO$35,0),0)+IFERROR(MATCH(A159,$I$36:$AO$36,0),0)+IFERROR(MATCH(A159,$I$37:$AO$37,0),0)+IFERROR(MATCH(A159,$I$38:$AO$38,0),0)+IFERROR(MATCH(A159,$I$39:$AO$39,0),0)+IFERROR(MATCH(A159,$I$40:$AO$40,0),0)+IFERROR(MATCH(A159,$I$41:$AO$41,0),0)+IFERROR(MATCH(A159,$I$42:$AO$42,0),0)+IFERROR(MATCH(A159,#REF!,0),0)+IFERROR(MATCH(A159,#REF!,0),0)+IFERROR(MATCH(A159,$I$47:$AO$47,0),0)+IFERROR(MATCH(A159,$I$46:$AO$46,0),0)+IFERROR(MATCH(A159,$I$45:$AO$45,0),0)+IFERROR(MATCH(A159,$I$44:$AO$44,0),0)+IFERROR(MATCH(A159,$I$43:$AO$43,0),0)-5)/2</f>
        <v>8</v>
      </c>
      <c r="C159" s="1">
        <f t="shared" si="8"/>
        <v>1</v>
      </c>
      <c r="D159" s="1" t="str">
        <f t="shared" si="9"/>
        <v/>
      </c>
      <c r="E159" s="1">
        <f t="shared" si="10"/>
        <v>-1800</v>
      </c>
      <c r="F159" s="1">
        <f t="shared" si="11"/>
        <v>2250</v>
      </c>
    </row>
    <row r="160" spans="1:6" ht="15.5" customHeight="1" x14ac:dyDescent="0.25">
      <c r="A160" s="2" t="str">
        <v>largeNuclearPower</v>
      </c>
      <c r="B160" s="1">
        <f>(IFERROR(MATCH(A160,$I$3:$AO$3,0),0)+IFERROR(MATCH(A160,$I$4:$AO$4,0),0)+IFERROR(MATCH(A160,$I$5:$AO$5,0),0)+IFERROR(MATCH(A160,$I$6:$AO$6,0),0)+IFERROR(MATCH(A160,$I$7:$AO$7,0),0)+IFERROR(MATCH(A160,$I$8:$AO$8,0),0)+IFERROR(MATCH(A160,$I$9:$AO$9,0),0)+IFERROR(MATCH(A160,$I$10:$AO$10,0),0)+IFERROR(MATCH(A160,$I$11:$AO$11,0),0)+IFERROR(MATCH(A160,$I$12:$AO$12,0),0)+IFERROR(MATCH(A160,$I$13:$AO$13,0),0)+IFERROR(MATCH(A160,$I$14:$AO$14,0),0)+IFERROR(MATCH(A160,$I$15:$AO$15,0),0)+IFERROR(MATCH(A160,$I$16:$AO$16,0),0)+IFERROR(MATCH(A160,$I$17:$AO$17,0),0)+IFERROR(MATCH(A160,$I$18:$AO$18,0),0)+IFERROR(MATCH(A160,$I$19:$AO$19,0),0)+IFERROR(MATCH(A160,$I$20:$AO$20,0),0)+IFERROR(MATCH(A160,$I$21:$AO$21,0),0)+IFERROR(MATCH(A160,$I$22:$AO$22,0),0)+IFERROR(MATCH(A160,$I$23:$AO$23,0),0)+IFERROR(MATCH(A160,$I$24:$AO$24,0),0)+IFERROR(MATCH(A160,$I$25:$AO$25,0),0)+IFERROR(MATCH(A160,$I$26:$AO$26,0),0)+IFERROR(MATCH(A160,$I$27:$AO$27,0),0)+IFERROR(MATCH(A160,$I$28:$AO$28,0),0)+IFERROR(MATCH(A160,$I$29:$AO$29,0),0)+IFERROR(MATCH(A160,$I$30:$AO$30,0),0)+IFERROR(MATCH(A160,$I$31:$AO$31,0),0)+IFERROR(MATCH(A160,$I$32:$AO$32,0),0)+IFERROR(MATCH(A160,$I$33:$AO$33,0),0)+IFERROR(MATCH(A160,$I$34:$AO$34,0),0)+IFERROR(MATCH(A160,$I$35:$AO$35,0),0)+IFERROR(MATCH(A160,$I$36:$AO$36,0),0)+IFERROR(MATCH(A160,$I$37:$AO$37,0),0)+IFERROR(MATCH(A160,$I$38:$AO$38,0),0)+IFERROR(MATCH(A160,$I$39:$AO$39,0),0)+IFERROR(MATCH(A160,$I$40:$AO$40,0),0)+IFERROR(MATCH(A160,$I$41:$AO$41,0),0)+IFERROR(MATCH(A160,$I$42:$AO$42,0),0)+IFERROR(MATCH(A160,#REF!,0),0)+IFERROR(MATCH(A160,#REF!,0),0)+IFERROR(MATCH(A160,$I$47:$AO$47,0),0)+IFERROR(MATCH(A160,$I$46:$AO$46,0),0)+IFERROR(MATCH(A160,$I$45:$AO$45,0),0)+IFERROR(MATCH(A160,$I$44:$AO$44,0),0)+IFERROR(MATCH(A160,$I$43:$AO$43,0),0)-5)/2</f>
        <v>8</v>
      </c>
      <c r="C160" s="1">
        <f t="shared" si="8"/>
        <v>3</v>
      </c>
      <c r="D160" s="1" t="str">
        <f t="shared" si="9"/>
        <v/>
      </c>
      <c r="E160" s="1">
        <f t="shared" si="10"/>
        <v>-1800</v>
      </c>
      <c r="F160" s="1">
        <f t="shared" si="11"/>
        <v>2150</v>
      </c>
    </row>
    <row r="161" spans="1:6" ht="15.5" customHeight="1" x14ac:dyDescent="0.25">
      <c r="A161" s="2" t="str">
        <v>improvedNuclearPropulsion</v>
      </c>
      <c r="B161" s="1">
        <f>(IFERROR(MATCH(A161,$I$3:$AO$3,0),0)+IFERROR(MATCH(A161,$I$4:$AO$4,0),0)+IFERROR(MATCH(A161,$I$5:$AO$5,0),0)+IFERROR(MATCH(A161,$I$6:$AO$6,0),0)+IFERROR(MATCH(A161,$I$7:$AO$7,0),0)+IFERROR(MATCH(A161,$I$8:$AO$8,0),0)+IFERROR(MATCH(A161,$I$9:$AO$9,0),0)+IFERROR(MATCH(A161,$I$10:$AO$10,0),0)+IFERROR(MATCH(A161,$I$11:$AO$11,0),0)+IFERROR(MATCH(A161,$I$12:$AO$12,0),0)+IFERROR(MATCH(A161,$I$13:$AO$13,0),0)+IFERROR(MATCH(A161,$I$14:$AO$14,0),0)+IFERROR(MATCH(A161,$I$15:$AO$15,0),0)+IFERROR(MATCH(A161,$I$16:$AO$16,0),0)+IFERROR(MATCH(A161,$I$17:$AO$17,0),0)+IFERROR(MATCH(A161,$I$18:$AO$18,0),0)+IFERROR(MATCH(A161,$I$19:$AO$19,0),0)+IFERROR(MATCH(A161,$I$20:$AO$20,0),0)+IFERROR(MATCH(A161,$I$21:$AO$21,0),0)+IFERROR(MATCH(A161,$I$22:$AO$22,0),0)+IFERROR(MATCH(A161,$I$23:$AO$23,0),0)+IFERROR(MATCH(A161,$I$24:$AO$24,0),0)+IFERROR(MATCH(A161,$I$25:$AO$25,0),0)+IFERROR(MATCH(A161,$I$26:$AO$26,0),0)+IFERROR(MATCH(A161,$I$27:$AO$27,0),0)+IFERROR(MATCH(A161,$I$28:$AO$28,0),0)+IFERROR(MATCH(A161,$I$29:$AO$29,0),0)+IFERROR(MATCH(A161,$I$30:$AO$30,0),0)+IFERROR(MATCH(A161,$I$31:$AO$31,0),0)+IFERROR(MATCH(A161,$I$32:$AO$32,0),0)+IFERROR(MATCH(A161,$I$33:$AO$33,0),0)+IFERROR(MATCH(A161,$I$34:$AO$34,0),0)+IFERROR(MATCH(A161,$I$35:$AO$35,0),0)+IFERROR(MATCH(A161,$I$36:$AO$36,0),0)+IFERROR(MATCH(A161,$I$37:$AO$37,0),0)+IFERROR(MATCH(A161,$I$38:$AO$38,0),0)+IFERROR(MATCH(A161,$I$39:$AO$39,0),0)+IFERROR(MATCH(A161,$I$40:$AO$40,0),0)+IFERROR(MATCH(A161,$I$41:$AO$41,0),0)+IFERROR(MATCH(A161,$I$42:$AO$42,0),0)+IFERROR(MATCH(A161,#REF!,0),0)+IFERROR(MATCH(A161,#REF!,0),0)+IFERROR(MATCH(A161,$I$47:$AO$47,0),0)+IFERROR(MATCH(A161,$I$46:$AO$46,0),0)+IFERROR(MATCH(A161,$I$45:$AO$45,0),0)+IFERROR(MATCH(A161,$I$44:$AO$44,0),0)+IFERROR(MATCH(A161,$I$43:$AO$43,0),0)-5)/2</f>
        <v>8</v>
      </c>
      <c r="C161" s="1">
        <f t="shared" si="8"/>
        <v>4</v>
      </c>
      <c r="D161" s="1" t="str">
        <f t="shared" si="9"/>
        <v/>
      </c>
      <c r="E161" s="1">
        <f t="shared" si="10"/>
        <v>-1800</v>
      </c>
      <c r="F161" s="1">
        <f t="shared" si="11"/>
        <v>2100</v>
      </c>
    </row>
    <row r="162" spans="1:6" ht="15.5" customHeight="1" x14ac:dyDescent="0.25">
      <c r="A162" s="2" t="str">
        <v>ionPropulsion</v>
      </c>
      <c r="B162" s="1">
        <f>(IFERROR(MATCH(A162,$I$3:$AO$3,0),0)+IFERROR(MATCH(A162,$I$4:$AO$4,0),0)+IFERROR(MATCH(A162,$I$5:$AO$5,0),0)+IFERROR(MATCH(A162,$I$6:$AO$6,0),0)+IFERROR(MATCH(A162,$I$7:$AO$7,0),0)+IFERROR(MATCH(A162,$I$8:$AO$8,0),0)+IFERROR(MATCH(A162,$I$9:$AO$9,0),0)+IFERROR(MATCH(A162,$I$10:$AO$10,0),0)+IFERROR(MATCH(A162,$I$11:$AO$11,0),0)+IFERROR(MATCH(A162,$I$12:$AO$12,0),0)+IFERROR(MATCH(A162,$I$13:$AO$13,0),0)+IFERROR(MATCH(A162,$I$14:$AO$14,0),0)+IFERROR(MATCH(A162,$I$15:$AO$15,0),0)+IFERROR(MATCH(A162,$I$16:$AO$16,0),0)+IFERROR(MATCH(A162,$I$17:$AO$17,0),0)+IFERROR(MATCH(A162,$I$18:$AO$18,0),0)+IFERROR(MATCH(A162,$I$19:$AO$19,0),0)+IFERROR(MATCH(A162,$I$20:$AO$20,0),0)+IFERROR(MATCH(A162,$I$21:$AO$21,0),0)+IFERROR(MATCH(A162,$I$22:$AO$22,0),0)+IFERROR(MATCH(A162,$I$23:$AO$23,0),0)+IFERROR(MATCH(A162,$I$24:$AO$24,0),0)+IFERROR(MATCH(A162,$I$25:$AO$25,0),0)+IFERROR(MATCH(A162,$I$26:$AO$26,0),0)+IFERROR(MATCH(A162,$I$27:$AO$27,0),0)+IFERROR(MATCH(A162,$I$28:$AO$28,0),0)+IFERROR(MATCH(A162,$I$29:$AO$29,0),0)+IFERROR(MATCH(A162,$I$30:$AO$30,0),0)+IFERROR(MATCH(A162,$I$31:$AO$31,0),0)+IFERROR(MATCH(A162,$I$32:$AO$32,0),0)+IFERROR(MATCH(A162,$I$33:$AO$33,0),0)+IFERROR(MATCH(A162,$I$34:$AO$34,0),0)+IFERROR(MATCH(A162,$I$35:$AO$35,0),0)+IFERROR(MATCH(A162,$I$36:$AO$36,0),0)+IFERROR(MATCH(A162,$I$37:$AO$37,0),0)+IFERROR(MATCH(A162,$I$38:$AO$38,0),0)+IFERROR(MATCH(A162,$I$39:$AO$39,0),0)+IFERROR(MATCH(A162,$I$40:$AO$40,0),0)+IFERROR(MATCH(A162,$I$41:$AO$41,0),0)+IFERROR(MATCH(A162,$I$42:$AO$42,0),0)+IFERROR(MATCH(A162,#REF!,0),0)+IFERROR(MATCH(A162,#REF!,0),0)+IFERROR(MATCH(A162,$I$47:$AO$47,0),0)+IFERROR(MATCH(A162,$I$46:$AO$46,0),0)+IFERROR(MATCH(A162,$I$45:$AO$45,0),0)+IFERROR(MATCH(A162,$I$44:$AO$44,0),0)+IFERROR(MATCH(A162,$I$43:$AO$43,0),0)-5)/2</f>
        <v>8</v>
      </c>
      <c r="C162" s="1">
        <f t="shared" si="8"/>
        <v>7</v>
      </c>
      <c r="D162" s="1" t="str">
        <f t="shared" si="9"/>
        <v/>
      </c>
      <c r="E162" s="1">
        <f t="shared" si="10"/>
        <v>-1800</v>
      </c>
      <c r="F162" s="1">
        <f t="shared" si="11"/>
        <v>1950</v>
      </c>
    </row>
    <row r="163" spans="1:6" ht="15.5" customHeight="1" x14ac:dyDescent="0.25">
      <c r="A163" s="2" t="str">
        <v>exoticControl</v>
      </c>
      <c r="B163" s="1">
        <f>(IFERROR(MATCH(A163,$I$3:$AO$3,0),0)+IFERROR(MATCH(A163,$I$4:$AO$4,0),0)+IFERROR(MATCH(A163,$I$5:$AO$5,0),0)+IFERROR(MATCH(A163,$I$6:$AO$6,0),0)+IFERROR(MATCH(A163,$I$7:$AO$7,0),0)+IFERROR(MATCH(A163,$I$8:$AO$8,0),0)+IFERROR(MATCH(A163,$I$9:$AO$9,0),0)+IFERROR(MATCH(A163,$I$10:$AO$10,0),0)+IFERROR(MATCH(A163,$I$11:$AO$11,0),0)+IFERROR(MATCH(A163,$I$12:$AO$12,0),0)+IFERROR(MATCH(A163,$I$13:$AO$13,0),0)+IFERROR(MATCH(A163,$I$14:$AO$14,0),0)+IFERROR(MATCH(A163,$I$15:$AO$15,0),0)+IFERROR(MATCH(A163,$I$16:$AO$16,0),0)+IFERROR(MATCH(A163,$I$17:$AO$17,0),0)+IFERROR(MATCH(A163,$I$18:$AO$18,0),0)+IFERROR(MATCH(A163,$I$19:$AO$19,0),0)+IFERROR(MATCH(A163,$I$20:$AO$20,0),0)+IFERROR(MATCH(A163,$I$21:$AO$21,0),0)+IFERROR(MATCH(A163,$I$22:$AO$22,0),0)+IFERROR(MATCH(A163,$I$23:$AO$23,0),0)+IFERROR(MATCH(A163,$I$24:$AO$24,0),0)+IFERROR(MATCH(A163,$I$25:$AO$25,0),0)+IFERROR(MATCH(A163,$I$26:$AO$26,0),0)+IFERROR(MATCH(A163,$I$27:$AO$27,0),0)+IFERROR(MATCH(A163,$I$28:$AO$28,0),0)+IFERROR(MATCH(A163,$I$29:$AO$29,0),0)+IFERROR(MATCH(A163,$I$30:$AO$30,0),0)+IFERROR(MATCH(A163,$I$31:$AO$31,0),0)+IFERROR(MATCH(A163,$I$32:$AO$32,0),0)+IFERROR(MATCH(A163,$I$33:$AO$33,0),0)+IFERROR(MATCH(A163,$I$34:$AO$34,0),0)+IFERROR(MATCH(A163,$I$35:$AO$35,0),0)+IFERROR(MATCH(A163,$I$36:$AO$36,0),0)+IFERROR(MATCH(A163,$I$37:$AO$37,0),0)+IFERROR(MATCH(A163,$I$38:$AO$38,0),0)+IFERROR(MATCH(A163,$I$39:$AO$39,0),0)+IFERROR(MATCH(A163,$I$40:$AO$40,0),0)+IFERROR(MATCH(A163,$I$41:$AO$41,0),0)+IFERROR(MATCH(A163,$I$42:$AO$42,0),0)+IFERROR(MATCH(A163,#REF!,0),0)+IFERROR(MATCH(A163,#REF!,0),0)+IFERROR(MATCH(A163,$I$47:$AO$47,0),0)+IFERROR(MATCH(A163,$I$46:$AO$46,0),0)+IFERROR(MATCH(A163,$I$45:$AO$45,0),0)+IFERROR(MATCH(A163,$I$44:$AO$44,0),0)+IFERROR(MATCH(A163,$I$43:$AO$43,0),0)-5)/2</f>
        <v>8</v>
      </c>
      <c r="C163" s="1">
        <f t="shared" si="8"/>
        <v>9</v>
      </c>
      <c r="D163" s="1" t="str">
        <f t="shared" si="9"/>
        <v/>
      </c>
      <c r="E163" s="1">
        <f t="shared" si="10"/>
        <v>-1800</v>
      </c>
      <c r="F163" s="1">
        <f t="shared" si="11"/>
        <v>1850</v>
      </c>
    </row>
    <row r="164" spans="1:6" ht="15.5" customHeight="1" x14ac:dyDescent="0.25">
      <c r="A164" s="2" t="str">
        <v>exoticPropulsion</v>
      </c>
      <c r="B164" s="1">
        <f>(IFERROR(MATCH(A164,$I$3:$AO$3,0),0)+IFERROR(MATCH(A164,$I$4:$AO$4,0),0)+IFERROR(MATCH(A164,$I$5:$AO$5,0),0)+IFERROR(MATCH(A164,$I$6:$AO$6,0),0)+IFERROR(MATCH(A164,$I$7:$AO$7,0),0)+IFERROR(MATCH(A164,$I$8:$AO$8,0),0)+IFERROR(MATCH(A164,$I$9:$AO$9,0),0)+IFERROR(MATCH(A164,$I$10:$AO$10,0),0)+IFERROR(MATCH(A164,$I$11:$AO$11,0),0)+IFERROR(MATCH(A164,$I$12:$AO$12,0),0)+IFERROR(MATCH(A164,$I$13:$AO$13,0),0)+IFERROR(MATCH(A164,$I$14:$AO$14,0),0)+IFERROR(MATCH(A164,$I$15:$AO$15,0),0)+IFERROR(MATCH(A164,$I$16:$AO$16,0),0)+IFERROR(MATCH(A164,$I$17:$AO$17,0),0)+IFERROR(MATCH(A164,$I$18:$AO$18,0),0)+IFERROR(MATCH(A164,$I$19:$AO$19,0),0)+IFERROR(MATCH(A164,$I$20:$AO$20,0),0)+IFERROR(MATCH(A164,$I$21:$AO$21,0),0)+IFERROR(MATCH(A164,$I$22:$AO$22,0),0)+IFERROR(MATCH(A164,$I$23:$AO$23,0),0)+IFERROR(MATCH(A164,$I$24:$AO$24,0),0)+IFERROR(MATCH(A164,$I$25:$AO$25,0),0)+IFERROR(MATCH(A164,$I$26:$AO$26,0),0)+IFERROR(MATCH(A164,$I$27:$AO$27,0),0)+IFERROR(MATCH(A164,$I$28:$AO$28,0),0)+IFERROR(MATCH(A164,$I$29:$AO$29,0),0)+IFERROR(MATCH(A164,$I$30:$AO$30,0),0)+IFERROR(MATCH(A164,$I$31:$AO$31,0),0)+IFERROR(MATCH(A164,$I$32:$AO$32,0),0)+IFERROR(MATCH(A164,$I$33:$AO$33,0),0)+IFERROR(MATCH(A164,$I$34:$AO$34,0),0)+IFERROR(MATCH(A164,$I$35:$AO$35,0),0)+IFERROR(MATCH(A164,$I$36:$AO$36,0),0)+IFERROR(MATCH(A164,$I$37:$AO$37,0),0)+IFERROR(MATCH(A164,$I$38:$AO$38,0),0)+IFERROR(MATCH(A164,$I$39:$AO$39,0),0)+IFERROR(MATCH(A164,$I$40:$AO$40,0),0)+IFERROR(MATCH(A164,$I$41:$AO$41,0),0)+IFERROR(MATCH(A164,$I$42:$AO$42,0),0)+IFERROR(MATCH(A164,#REF!,0),0)+IFERROR(MATCH(A164,#REF!,0),0)+IFERROR(MATCH(A164,$I$47:$AO$47,0),0)+IFERROR(MATCH(A164,$I$46:$AO$46,0),0)+IFERROR(MATCH(A164,$I$45:$AO$45,0),0)+IFERROR(MATCH(A164,$I$44:$AO$44,0),0)+IFERROR(MATCH(A164,$I$43:$AO$43,0),0)-5)/2</f>
        <v>-2.5</v>
      </c>
      <c r="C164" s="1">
        <f t="shared" si="8"/>
        <v>0</v>
      </c>
      <c r="D164" s="1" t="str">
        <f t="shared" si="9"/>
        <v>Not Found</v>
      </c>
      <c r="E164" s="1">
        <f t="shared" si="10"/>
        <v>-3950</v>
      </c>
      <c r="F164" s="1">
        <f t="shared" si="11"/>
        <v>2300</v>
      </c>
    </row>
    <row r="165" spans="1:6" ht="15.5" customHeight="1" x14ac:dyDescent="0.25">
      <c r="A165" s="2" t="str">
        <v>veryHeavyCryoRocketry</v>
      </c>
      <c r="B165" s="1">
        <f>(IFERROR(MATCH(A165,$I$3:$AO$3,0),0)+IFERROR(MATCH(A165,$I$4:$AO$4,0),0)+IFERROR(MATCH(A165,$I$5:$AO$5,0),0)+IFERROR(MATCH(A165,$I$6:$AO$6,0),0)+IFERROR(MATCH(A165,$I$7:$AO$7,0),0)+IFERROR(MATCH(A165,$I$8:$AO$8,0),0)+IFERROR(MATCH(A165,$I$9:$AO$9,0),0)+IFERROR(MATCH(A165,$I$10:$AO$10,0),0)+IFERROR(MATCH(A165,$I$11:$AO$11,0),0)+IFERROR(MATCH(A165,$I$12:$AO$12,0),0)+IFERROR(MATCH(A165,$I$13:$AO$13,0),0)+IFERROR(MATCH(A165,$I$14:$AO$14,0),0)+IFERROR(MATCH(A165,$I$15:$AO$15,0),0)+IFERROR(MATCH(A165,$I$16:$AO$16,0),0)+IFERROR(MATCH(A165,$I$17:$AO$17,0),0)+IFERROR(MATCH(A165,$I$18:$AO$18,0),0)+IFERROR(MATCH(A165,$I$19:$AO$19,0),0)+IFERROR(MATCH(A165,$I$20:$AO$20,0),0)+IFERROR(MATCH(A165,$I$21:$AO$21,0),0)+IFERROR(MATCH(A165,$I$22:$AO$22,0),0)+IFERROR(MATCH(A165,$I$23:$AO$23,0),0)+IFERROR(MATCH(A165,$I$24:$AO$24,0),0)+IFERROR(MATCH(A165,$I$25:$AO$25,0),0)+IFERROR(MATCH(A165,$I$26:$AO$26,0),0)+IFERROR(MATCH(A165,$I$27:$AO$27,0),0)+IFERROR(MATCH(A165,$I$28:$AO$28,0),0)+IFERROR(MATCH(A165,$I$29:$AO$29,0),0)+IFERROR(MATCH(A165,$I$30:$AO$30,0),0)+IFERROR(MATCH(A165,$I$31:$AO$31,0),0)+IFERROR(MATCH(A165,$I$32:$AO$32,0),0)+IFERROR(MATCH(A165,$I$33:$AO$33,0),0)+IFERROR(MATCH(A165,$I$34:$AO$34,0),0)+IFERROR(MATCH(A165,$I$35:$AO$35,0),0)+IFERROR(MATCH(A165,$I$36:$AO$36,0),0)+IFERROR(MATCH(A165,$I$37:$AO$37,0),0)+IFERROR(MATCH(A165,$I$38:$AO$38,0),0)+IFERROR(MATCH(A165,$I$39:$AO$39,0),0)+IFERROR(MATCH(A165,$I$40:$AO$40,0),0)+IFERROR(MATCH(A165,$I$41:$AO$41,0),0)+IFERROR(MATCH(A165,$I$42:$AO$42,0),0)+IFERROR(MATCH(A165,#REF!,0),0)+IFERROR(MATCH(A165,#REF!,0),0)+IFERROR(MATCH(A165,$I$47:$AO$47,0),0)+IFERROR(MATCH(A165,$I$46:$AO$46,0),0)+IFERROR(MATCH(A165,$I$45:$AO$45,0),0)+IFERROR(MATCH(A165,$I$44:$AO$44,0),0)+IFERROR(MATCH(A165,$I$43:$AO$43,0),0)-5)/2</f>
        <v>-2.5</v>
      </c>
      <c r="C165" s="1">
        <f t="shared" si="8"/>
        <v>0</v>
      </c>
      <c r="D165" s="1" t="str">
        <f t="shared" si="9"/>
        <v>Not Found</v>
      </c>
      <c r="E165" s="1">
        <f t="shared" si="10"/>
        <v>-3950</v>
      </c>
      <c r="F165" s="1">
        <f t="shared" si="11"/>
        <v>2300</v>
      </c>
    </row>
    <row r="166" spans="1:6" ht="15.5" customHeight="1" x14ac:dyDescent="0.25">
      <c r="A166" s="2" t="str">
        <v>veryHeavyRocketry</v>
      </c>
      <c r="B166" s="1">
        <f>(IFERROR(MATCH(A166,$I$3:$AO$3,0),0)+IFERROR(MATCH(A166,$I$4:$AO$4,0),0)+IFERROR(MATCH(A166,$I$5:$AO$5,0),0)+IFERROR(MATCH(A166,$I$6:$AO$6,0),0)+IFERROR(MATCH(A166,$I$7:$AO$7,0),0)+IFERROR(MATCH(A166,$I$8:$AO$8,0),0)+IFERROR(MATCH(A166,$I$9:$AO$9,0),0)+IFERROR(MATCH(A166,$I$10:$AO$10,0),0)+IFERROR(MATCH(A166,$I$11:$AO$11,0),0)+IFERROR(MATCH(A166,$I$12:$AO$12,0),0)+IFERROR(MATCH(A166,$I$13:$AO$13,0),0)+IFERROR(MATCH(A166,$I$14:$AO$14,0),0)+IFERROR(MATCH(A166,$I$15:$AO$15,0),0)+IFERROR(MATCH(A166,$I$16:$AO$16,0),0)+IFERROR(MATCH(A166,$I$17:$AO$17,0),0)+IFERROR(MATCH(A166,$I$18:$AO$18,0),0)+IFERROR(MATCH(A166,$I$19:$AO$19,0),0)+IFERROR(MATCH(A166,$I$20:$AO$20,0),0)+IFERROR(MATCH(A166,$I$21:$AO$21,0),0)+IFERROR(MATCH(A166,$I$22:$AO$22,0),0)+IFERROR(MATCH(A166,$I$23:$AO$23,0),0)+IFERROR(MATCH(A166,$I$24:$AO$24,0),0)+IFERROR(MATCH(A166,$I$25:$AO$25,0),0)+IFERROR(MATCH(A166,$I$26:$AO$26,0),0)+IFERROR(MATCH(A166,$I$27:$AO$27,0),0)+IFERROR(MATCH(A166,$I$28:$AO$28,0),0)+IFERROR(MATCH(A166,$I$29:$AO$29,0),0)+IFERROR(MATCH(A166,$I$30:$AO$30,0),0)+IFERROR(MATCH(A166,$I$31:$AO$31,0),0)+IFERROR(MATCH(A166,$I$32:$AO$32,0),0)+IFERROR(MATCH(A166,$I$33:$AO$33,0),0)+IFERROR(MATCH(A166,$I$34:$AO$34,0),0)+IFERROR(MATCH(A166,$I$35:$AO$35,0),0)+IFERROR(MATCH(A166,$I$36:$AO$36,0),0)+IFERROR(MATCH(A166,$I$37:$AO$37,0),0)+IFERROR(MATCH(A166,$I$38:$AO$38,0),0)+IFERROR(MATCH(A166,$I$39:$AO$39,0),0)+IFERROR(MATCH(A166,$I$40:$AO$40,0),0)+IFERROR(MATCH(A166,$I$41:$AO$41,0),0)+IFERROR(MATCH(A166,$I$42:$AO$42,0),0)+IFERROR(MATCH(A166,#REF!,0),0)+IFERROR(MATCH(A166,#REF!,0),0)+IFERROR(MATCH(A166,$I$47:$AO$47,0),0)+IFERROR(MATCH(A166,$I$46:$AO$46,0),0)+IFERROR(MATCH(A166,$I$45:$AO$45,0),0)+IFERROR(MATCH(A166,$I$44:$AO$44,0),0)+IFERROR(MATCH(A166,$I$43:$AO$43,0),0)-5)/2</f>
        <v>-2.5</v>
      </c>
      <c r="C166" s="1">
        <f t="shared" si="8"/>
        <v>0</v>
      </c>
      <c r="D166" s="1" t="str">
        <f t="shared" si="9"/>
        <v>Not Found</v>
      </c>
      <c r="E166" s="1">
        <f t="shared" si="10"/>
        <v>-3950</v>
      </c>
      <c r="F166" s="1">
        <f t="shared" si="11"/>
        <v>2300</v>
      </c>
    </row>
    <row r="167" spans="1:6" ht="15.5" customHeight="1" x14ac:dyDescent="0.25">
      <c r="A167" s="2" t="str">
        <v>highPerformanceFuelSystems</v>
      </c>
      <c r="B167" s="1">
        <f>(IFERROR(MATCH(A167,$I$3:$AO$3,0),0)+IFERROR(MATCH(A167,$I$4:$AO$4,0),0)+IFERROR(MATCH(A167,$I$5:$AO$5,0),0)+IFERROR(MATCH(A167,$I$6:$AO$6,0),0)+IFERROR(MATCH(A167,$I$7:$AO$7,0),0)+IFERROR(MATCH(A167,$I$8:$AO$8,0),0)+IFERROR(MATCH(A167,$I$9:$AO$9,0),0)+IFERROR(MATCH(A167,$I$10:$AO$10,0),0)+IFERROR(MATCH(A167,$I$11:$AO$11,0),0)+IFERROR(MATCH(A167,$I$12:$AO$12,0),0)+IFERROR(MATCH(A167,$I$13:$AO$13,0),0)+IFERROR(MATCH(A167,$I$14:$AO$14,0),0)+IFERROR(MATCH(A167,$I$15:$AO$15,0),0)+IFERROR(MATCH(A167,$I$16:$AO$16,0),0)+IFERROR(MATCH(A167,$I$17:$AO$17,0),0)+IFERROR(MATCH(A167,$I$18:$AO$18,0),0)+IFERROR(MATCH(A167,$I$19:$AO$19,0),0)+IFERROR(MATCH(A167,$I$20:$AO$20,0),0)+IFERROR(MATCH(A167,$I$21:$AO$21,0),0)+IFERROR(MATCH(A167,$I$22:$AO$22,0),0)+IFERROR(MATCH(A167,$I$23:$AO$23,0),0)+IFERROR(MATCH(A167,$I$24:$AO$24,0),0)+IFERROR(MATCH(A167,$I$25:$AO$25,0),0)+IFERROR(MATCH(A167,$I$26:$AO$26,0),0)+IFERROR(MATCH(A167,$I$27:$AO$27,0),0)+IFERROR(MATCH(A167,$I$28:$AO$28,0),0)+IFERROR(MATCH(A167,$I$29:$AO$29,0),0)+IFERROR(MATCH(A167,$I$30:$AO$30,0),0)+IFERROR(MATCH(A167,$I$31:$AO$31,0),0)+IFERROR(MATCH(A167,$I$32:$AO$32,0),0)+IFERROR(MATCH(A167,$I$33:$AO$33,0),0)+IFERROR(MATCH(A167,$I$34:$AO$34,0),0)+IFERROR(MATCH(A167,$I$35:$AO$35,0),0)+IFERROR(MATCH(A167,$I$36:$AO$36,0),0)+IFERROR(MATCH(A167,$I$37:$AO$37,0),0)+IFERROR(MATCH(A167,$I$38:$AO$38,0),0)+IFERROR(MATCH(A167,$I$39:$AO$39,0),0)+IFERROR(MATCH(A167,$I$40:$AO$40,0),0)+IFERROR(MATCH(A167,$I$41:$AO$41,0),0)+IFERROR(MATCH(A167,$I$42:$AO$42,0),0)+IFERROR(MATCH(A167,#REF!,0),0)+IFERROR(MATCH(A167,#REF!,0),0)+IFERROR(MATCH(A167,$I$47:$AO$47,0),0)+IFERROR(MATCH(A167,$I$46:$AO$46,0),0)+IFERROR(MATCH(A167,$I$45:$AO$45,0),0)+IFERROR(MATCH(A167,$I$44:$AO$44,0),0)+IFERROR(MATCH(A167,$I$43:$AO$43,0),0)-5)/2</f>
        <v>8</v>
      </c>
      <c r="C167" s="1">
        <f t="shared" si="8"/>
        <v>15</v>
      </c>
      <c r="D167" s="1" t="str">
        <f t="shared" si="9"/>
        <v/>
      </c>
      <c r="E167" s="1">
        <f t="shared" si="10"/>
        <v>-1800</v>
      </c>
      <c r="F167" s="1">
        <f t="shared" si="11"/>
        <v>1550</v>
      </c>
    </row>
    <row r="168" spans="1:6" ht="15.5" customHeight="1" x14ac:dyDescent="0.25">
      <c r="A168" s="2" t="str">
        <v>hugeFlexibleFuelSystems</v>
      </c>
      <c r="B168" s="1">
        <f>(IFERROR(MATCH(A168,$I$3:$AO$3,0),0)+IFERROR(MATCH(A168,$I$4:$AO$4,0),0)+IFERROR(MATCH(A168,$I$5:$AO$5,0),0)+IFERROR(MATCH(A168,$I$6:$AO$6,0),0)+IFERROR(MATCH(A168,$I$7:$AO$7,0),0)+IFERROR(MATCH(A168,$I$8:$AO$8,0),0)+IFERROR(MATCH(A168,$I$9:$AO$9,0),0)+IFERROR(MATCH(A168,$I$10:$AO$10,0),0)+IFERROR(MATCH(A168,$I$11:$AO$11,0),0)+IFERROR(MATCH(A168,$I$12:$AO$12,0),0)+IFERROR(MATCH(A168,$I$13:$AO$13,0),0)+IFERROR(MATCH(A168,$I$14:$AO$14,0),0)+IFERROR(MATCH(A168,$I$15:$AO$15,0),0)+IFERROR(MATCH(A168,$I$16:$AO$16,0),0)+IFERROR(MATCH(A168,$I$17:$AO$17,0),0)+IFERROR(MATCH(A168,$I$18:$AO$18,0),0)+IFERROR(MATCH(A168,$I$19:$AO$19,0),0)+IFERROR(MATCH(A168,$I$20:$AO$20,0),0)+IFERROR(MATCH(A168,$I$21:$AO$21,0),0)+IFERROR(MATCH(A168,$I$22:$AO$22,0),0)+IFERROR(MATCH(A168,$I$23:$AO$23,0),0)+IFERROR(MATCH(A168,$I$24:$AO$24,0),0)+IFERROR(MATCH(A168,$I$25:$AO$25,0),0)+IFERROR(MATCH(A168,$I$26:$AO$26,0),0)+IFERROR(MATCH(A168,$I$27:$AO$27,0),0)+IFERROR(MATCH(A168,$I$28:$AO$28,0),0)+IFERROR(MATCH(A168,$I$29:$AO$29,0),0)+IFERROR(MATCH(A168,$I$30:$AO$30,0),0)+IFERROR(MATCH(A168,$I$31:$AO$31,0),0)+IFERROR(MATCH(A168,$I$32:$AO$32,0),0)+IFERROR(MATCH(A168,$I$33:$AO$33,0),0)+IFERROR(MATCH(A168,$I$34:$AO$34,0),0)+IFERROR(MATCH(A168,$I$35:$AO$35,0),0)+IFERROR(MATCH(A168,$I$36:$AO$36,0),0)+IFERROR(MATCH(A168,$I$37:$AO$37,0),0)+IFERROR(MATCH(A168,$I$38:$AO$38,0),0)+IFERROR(MATCH(A168,$I$39:$AO$39,0),0)+IFERROR(MATCH(A168,$I$40:$AO$40,0),0)+IFERROR(MATCH(A168,$I$41:$AO$41,0),0)+IFERROR(MATCH(A168,$I$42:$AO$42,0),0)+IFERROR(MATCH(A168,#REF!,0),0)+IFERROR(MATCH(A168,#REF!,0),0)+IFERROR(MATCH(A168,$I$47:$AO$47,0),0)+IFERROR(MATCH(A168,$I$46:$AO$46,0),0)+IFERROR(MATCH(A168,$I$45:$AO$45,0),0)+IFERROR(MATCH(A168,$I$44:$AO$44,0),0)+IFERROR(MATCH(A168,$I$43:$AO$43,0),0)-5)/2</f>
        <v>8</v>
      </c>
      <c r="C168" s="1">
        <f t="shared" si="8"/>
        <v>16</v>
      </c>
      <c r="D168" s="1" t="str">
        <f t="shared" si="9"/>
        <v/>
      </c>
      <c r="E168" s="1">
        <f t="shared" si="10"/>
        <v>-1800</v>
      </c>
      <c r="F168" s="1">
        <f t="shared" si="11"/>
        <v>1500</v>
      </c>
    </row>
    <row r="169" spans="1:6" ht="15.5" customHeight="1" x14ac:dyDescent="0.25">
      <c r="A169" s="2" t="str">
        <v>advancedDocking</v>
      </c>
      <c r="B169" s="1">
        <f>(IFERROR(MATCH(A169,$I$3:$AO$3,0),0)+IFERROR(MATCH(A169,$I$4:$AO$4,0),0)+IFERROR(MATCH(A169,$I$5:$AO$5,0),0)+IFERROR(MATCH(A169,$I$6:$AO$6,0),0)+IFERROR(MATCH(A169,$I$7:$AO$7,0),0)+IFERROR(MATCH(A169,$I$8:$AO$8,0),0)+IFERROR(MATCH(A169,$I$9:$AO$9,0),0)+IFERROR(MATCH(A169,$I$10:$AO$10,0),0)+IFERROR(MATCH(A169,$I$11:$AO$11,0),0)+IFERROR(MATCH(A169,$I$12:$AO$12,0),0)+IFERROR(MATCH(A169,$I$13:$AO$13,0),0)+IFERROR(MATCH(A169,$I$14:$AO$14,0),0)+IFERROR(MATCH(A169,$I$15:$AO$15,0),0)+IFERROR(MATCH(A169,$I$16:$AO$16,0),0)+IFERROR(MATCH(A169,$I$17:$AO$17,0),0)+IFERROR(MATCH(A169,$I$18:$AO$18,0),0)+IFERROR(MATCH(A169,$I$19:$AO$19,0),0)+IFERROR(MATCH(A169,$I$20:$AO$20,0),0)+IFERROR(MATCH(A169,$I$21:$AO$21,0),0)+IFERROR(MATCH(A169,$I$22:$AO$22,0),0)+IFERROR(MATCH(A169,$I$23:$AO$23,0),0)+IFERROR(MATCH(A169,$I$24:$AO$24,0),0)+IFERROR(MATCH(A169,$I$25:$AO$25,0),0)+IFERROR(MATCH(A169,$I$26:$AO$26,0),0)+IFERROR(MATCH(A169,$I$27:$AO$27,0),0)+IFERROR(MATCH(A169,$I$28:$AO$28,0),0)+IFERROR(MATCH(A169,$I$29:$AO$29,0),0)+IFERROR(MATCH(A169,$I$30:$AO$30,0),0)+IFERROR(MATCH(A169,$I$31:$AO$31,0),0)+IFERROR(MATCH(A169,$I$32:$AO$32,0),0)+IFERROR(MATCH(A169,$I$33:$AO$33,0),0)+IFERROR(MATCH(A169,$I$34:$AO$34,0),0)+IFERROR(MATCH(A169,$I$35:$AO$35,0),0)+IFERROR(MATCH(A169,$I$36:$AO$36,0),0)+IFERROR(MATCH(A169,$I$37:$AO$37,0),0)+IFERROR(MATCH(A169,$I$38:$AO$38,0),0)+IFERROR(MATCH(A169,$I$39:$AO$39,0),0)+IFERROR(MATCH(A169,$I$40:$AO$40,0),0)+IFERROR(MATCH(A169,$I$41:$AO$41,0),0)+IFERROR(MATCH(A169,$I$42:$AO$42,0),0)+IFERROR(MATCH(A169,#REF!,0),0)+IFERROR(MATCH(A169,#REF!,0),0)+IFERROR(MATCH(A169,$I$47:$AO$47,0),0)+IFERROR(MATCH(A169,$I$46:$AO$46,0),0)+IFERROR(MATCH(A169,$I$45:$AO$45,0),0)+IFERROR(MATCH(A169,$I$44:$AO$44,0),0)+IFERROR(MATCH(A169,$I$43:$AO$43,0),0)-5)/2</f>
        <v>8</v>
      </c>
      <c r="C169" s="1">
        <f t="shared" si="8"/>
        <v>18</v>
      </c>
      <c r="D169" s="1" t="str">
        <f t="shared" si="9"/>
        <v/>
      </c>
      <c r="E169" s="1">
        <f t="shared" si="10"/>
        <v>-1800</v>
      </c>
      <c r="F169" s="1">
        <f t="shared" si="11"/>
        <v>1400</v>
      </c>
    </row>
    <row r="170" spans="1:6" ht="15.5" customHeight="1" x14ac:dyDescent="0.25">
      <c r="A170" s="2" t="str">
        <v>nanolathing</v>
      </c>
      <c r="B170" s="1">
        <f>(IFERROR(MATCH(A170,$I$3:$AO$3,0),0)+IFERROR(MATCH(A170,$I$4:$AO$4,0),0)+IFERROR(MATCH(A170,$I$5:$AO$5,0),0)+IFERROR(MATCH(A170,$I$6:$AO$6,0),0)+IFERROR(MATCH(A170,$I$7:$AO$7,0),0)+IFERROR(MATCH(A170,$I$8:$AO$8,0),0)+IFERROR(MATCH(A170,$I$9:$AO$9,0),0)+IFERROR(MATCH(A170,$I$10:$AO$10,0),0)+IFERROR(MATCH(A170,$I$11:$AO$11,0),0)+IFERROR(MATCH(A170,$I$12:$AO$12,0),0)+IFERROR(MATCH(A170,$I$13:$AO$13,0),0)+IFERROR(MATCH(A170,$I$14:$AO$14,0),0)+IFERROR(MATCH(A170,$I$15:$AO$15,0),0)+IFERROR(MATCH(A170,$I$16:$AO$16,0),0)+IFERROR(MATCH(A170,$I$17:$AO$17,0),0)+IFERROR(MATCH(A170,$I$18:$AO$18,0),0)+IFERROR(MATCH(A170,$I$19:$AO$19,0),0)+IFERROR(MATCH(A170,$I$20:$AO$20,0),0)+IFERROR(MATCH(A170,$I$21:$AO$21,0),0)+IFERROR(MATCH(A170,$I$22:$AO$22,0),0)+IFERROR(MATCH(A170,$I$23:$AO$23,0),0)+IFERROR(MATCH(A170,$I$24:$AO$24,0),0)+IFERROR(MATCH(A170,$I$25:$AO$25,0),0)+IFERROR(MATCH(A170,$I$26:$AO$26,0),0)+IFERROR(MATCH(A170,$I$27:$AO$27,0),0)+IFERROR(MATCH(A170,$I$28:$AO$28,0),0)+IFERROR(MATCH(A170,$I$29:$AO$29,0),0)+IFERROR(MATCH(A170,$I$30:$AO$30,0),0)+IFERROR(MATCH(A170,$I$31:$AO$31,0),0)+IFERROR(MATCH(A170,$I$32:$AO$32,0),0)+IFERROR(MATCH(A170,$I$33:$AO$33,0),0)+IFERROR(MATCH(A170,$I$34:$AO$34,0),0)+IFERROR(MATCH(A170,$I$35:$AO$35,0),0)+IFERROR(MATCH(A170,$I$36:$AO$36,0),0)+IFERROR(MATCH(A170,$I$37:$AO$37,0),0)+IFERROR(MATCH(A170,$I$38:$AO$38,0),0)+IFERROR(MATCH(A170,$I$39:$AO$39,0),0)+IFERROR(MATCH(A170,$I$40:$AO$40,0),0)+IFERROR(MATCH(A170,$I$41:$AO$41,0),0)+IFERROR(MATCH(A170,$I$42:$AO$42,0),0)+IFERROR(MATCH(A170,#REF!,0),0)+IFERROR(MATCH(A170,#REF!,0),0)+IFERROR(MATCH(A170,$I$47:$AO$47,0),0)+IFERROR(MATCH(A170,$I$46:$AO$46,0),0)+IFERROR(MATCH(A170,$I$45:$AO$45,0),0)+IFERROR(MATCH(A170,$I$44:$AO$44,0),0)+IFERROR(MATCH(A170,$I$43:$AO$43,0),0)-5)/2</f>
        <v>8</v>
      </c>
      <c r="C170" s="1">
        <f t="shared" si="8"/>
        <v>19</v>
      </c>
      <c r="D170" s="1" t="str">
        <f t="shared" si="9"/>
        <v/>
      </c>
      <c r="E170" s="1">
        <f t="shared" si="10"/>
        <v>-1800</v>
      </c>
      <c r="F170" s="1">
        <f t="shared" si="11"/>
        <v>1350</v>
      </c>
    </row>
    <row r="171" spans="1:6" ht="15.5" customHeight="1" x14ac:dyDescent="0.25">
      <c r="A171" s="2" t="str">
        <v>metaMaterials</v>
      </c>
      <c r="B171" s="1">
        <f>(IFERROR(MATCH(A171,$I$3:$AO$3,0),0)+IFERROR(MATCH(A171,$I$4:$AO$4,0),0)+IFERROR(MATCH(A171,$I$5:$AO$5,0),0)+IFERROR(MATCH(A171,$I$6:$AO$6,0),0)+IFERROR(MATCH(A171,$I$7:$AO$7,0),0)+IFERROR(MATCH(A171,$I$8:$AO$8,0),0)+IFERROR(MATCH(A171,$I$9:$AO$9,0),0)+IFERROR(MATCH(A171,$I$10:$AO$10,0),0)+IFERROR(MATCH(A171,$I$11:$AO$11,0),0)+IFERROR(MATCH(A171,$I$12:$AO$12,0),0)+IFERROR(MATCH(A171,$I$13:$AO$13,0),0)+IFERROR(MATCH(A171,$I$14:$AO$14,0),0)+IFERROR(MATCH(A171,$I$15:$AO$15,0),0)+IFERROR(MATCH(A171,$I$16:$AO$16,0),0)+IFERROR(MATCH(A171,$I$17:$AO$17,0),0)+IFERROR(MATCH(A171,$I$18:$AO$18,0),0)+IFERROR(MATCH(A171,$I$19:$AO$19,0),0)+IFERROR(MATCH(A171,$I$20:$AO$20,0),0)+IFERROR(MATCH(A171,$I$21:$AO$21,0),0)+IFERROR(MATCH(A171,$I$22:$AO$22,0),0)+IFERROR(MATCH(A171,$I$23:$AO$23,0),0)+IFERROR(MATCH(A171,$I$24:$AO$24,0),0)+IFERROR(MATCH(A171,$I$25:$AO$25,0),0)+IFERROR(MATCH(A171,$I$26:$AO$26,0),0)+IFERROR(MATCH(A171,$I$27:$AO$27,0),0)+IFERROR(MATCH(A171,$I$28:$AO$28,0),0)+IFERROR(MATCH(A171,$I$29:$AO$29,0),0)+IFERROR(MATCH(A171,$I$30:$AO$30,0),0)+IFERROR(MATCH(A171,$I$31:$AO$31,0),0)+IFERROR(MATCH(A171,$I$32:$AO$32,0),0)+IFERROR(MATCH(A171,$I$33:$AO$33,0),0)+IFERROR(MATCH(A171,$I$34:$AO$34,0),0)+IFERROR(MATCH(A171,$I$35:$AO$35,0),0)+IFERROR(MATCH(A171,$I$36:$AO$36,0),0)+IFERROR(MATCH(A171,$I$37:$AO$37,0),0)+IFERROR(MATCH(A171,$I$38:$AO$38,0),0)+IFERROR(MATCH(A171,$I$39:$AO$39,0),0)+IFERROR(MATCH(A171,$I$40:$AO$40,0),0)+IFERROR(MATCH(A171,$I$41:$AO$41,0),0)+IFERROR(MATCH(A171,$I$42:$AO$42,0),0)+IFERROR(MATCH(A171,#REF!,0),0)+IFERROR(MATCH(A171,#REF!,0),0)+IFERROR(MATCH(A171,$I$47:$AO$47,0),0)+IFERROR(MATCH(A171,$I$46:$AO$46,0),0)+IFERROR(MATCH(A171,$I$45:$AO$45,0),0)+IFERROR(MATCH(A171,$I$44:$AO$44,0),0)+IFERROR(MATCH(A171,$I$43:$AO$43,0),0)-5)/2</f>
        <v>8</v>
      </c>
      <c r="C171" s="1">
        <f t="shared" si="8"/>
        <v>20</v>
      </c>
      <c r="D171" s="1" t="str">
        <f t="shared" si="9"/>
        <v/>
      </c>
      <c r="E171" s="1">
        <f t="shared" si="10"/>
        <v>-1800</v>
      </c>
      <c r="F171" s="1">
        <f t="shared" si="11"/>
        <v>1300</v>
      </c>
    </row>
    <row r="172" spans="1:6" ht="15.5" customHeight="1" x14ac:dyDescent="0.25">
      <c r="A172" s="2" t="str">
        <v>experimentalActuators</v>
      </c>
      <c r="B172" s="1">
        <f>(IFERROR(MATCH(A172,$I$3:$AO$3,0),0)+IFERROR(MATCH(A172,$I$4:$AO$4,0),0)+IFERROR(MATCH(A172,$I$5:$AO$5,0),0)+IFERROR(MATCH(A172,$I$6:$AO$6,0),0)+IFERROR(MATCH(A172,$I$7:$AO$7,0),0)+IFERROR(MATCH(A172,$I$8:$AO$8,0),0)+IFERROR(MATCH(A172,$I$9:$AO$9,0),0)+IFERROR(MATCH(A172,$I$10:$AO$10,0),0)+IFERROR(MATCH(A172,$I$11:$AO$11,0),0)+IFERROR(MATCH(A172,$I$12:$AO$12,0),0)+IFERROR(MATCH(A172,$I$13:$AO$13,0),0)+IFERROR(MATCH(A172,$I$14:$AO$14,0),0)+IFERROR(MATCH(A172,$I$15:$AO$15,0),0)+IFERROR(MATCH(A172,$I$16:$AO$16,0),0)+IFERROR(MATCH(A172,$I$17:$AO$17,0),0)+IFERROR(MATCH(A172,$I$18:$AO$18,0),0)+IFERROR(MATCH(A172,$I$19:$AO$19,0),0)+IFERROR(MATCH(A172,$I$20:$AO$20,0),0)+IFERROR(MATCH(A172,$I$21:$AO$21,0),0)+IFERROR(MATCH(A172,$I$22:$AO$22,0),0)+IFERROR(MATCH(A172,$I$23:$AO$23,0),0)+IFERROR(MATCH(A172,$I$24:$AO$24,0),0)+IFERROR(MATCH(A172,$I$25:$AO$25,0),0)+IFERROR(MATCH(A172,$I$26:$AO$26,0),0)+IFERROR(MATCH(A172,$I$27:$AO$27,0),0)+IFERROR(MATCH(A172,$I$28:$AO$28,0),0)+IFERROR(MATCH(A172,$I$29:$AO$29,0),0)+IFERROR(MATCH(A172,$I$30:$AO$30,0),0)+IFERROR(MATCH(A172,$I$31:$AO$31,0),0)+IFERROR(MATCH(A172,$I$32:$AO$32,0),0)+IFERROR(MATCH(A172,$I$33:$AO$33,0),0)+IFERROR(MATCH(A172,$I$34:$AO$34,0),0)+IFERROR(MATCH(A172,$I$35:$AO$35,0),0)+IFERROR(MATCH(A172,$I$36:$AO$36,0),0)+IFERROR(MATCH(A172,$I$37:$AO$37,0),0)+IFERROR(MATCH(A172,$I$38:$AO$38,0),0)+IFERROR(MATCH(A172,$I$39:$AO$39,0),0)+IFERROR(MATCH(A172,$I$40:$AO$40,0),0)+IFERROR(MATCH(A172,$I$41:$AO$41,0),0)+IFERROR(MATCH(A172,$I$42:$AO$42,0),0)+IFERROR(MATCH(A172,#REF!,0),0)+IFERROR(MATCH(A172,#REF!,0),0)+IFERROR(MATCH(A172,$I$47:$AO$47,0),0)+IFERROR(MATCH(A172,$I$46:$AO$46,0),0)+IFERROR(MATCH(A172,$I$45:$AO$45,0),0)+IFERROR(MATCH(A172,$I$44:$AO$44,0),0)+IFERROR(MATCH(A172,$I$43:$AO$43,0),0)-5)/2</f>
        <v>8</v>
      </c>
      <c r="C172" s="1">
        <f t="shared" si="8"/>
        <v>21</v>
      </c>
      <c r="D172" s="1" t="str">
        <f t="shared" si="9"/>
        <v/>
      </c>
      <c r="E172" s="1">
        <f t="shared" si="10"/>
        <v>-1800</v>
      </c>
      <c r="F172" s="1">
        <f t="shared" si="11"/>
        <v>1250</v>
      </c>
    </row>
    <row r="173" spans="1:6" ht="15.5" customHeight="1" x14ac:dyDescent="0.25">
      <c r="A173" s="2" t="str">
        <v>hypersonicFlight</v>
      </c>
      <c r="B173" s="1">
        <f>(IFERROR(MATCH(A173,$I$3:$AO$3,0),0)+IFERROR(MATCH(A173,$I$4:$AO$4,0),0)+IFERROR(MATCH(A173,$I$5:$AO$5,0),0)+IFERROR(MATCH(A173,$I$6:$AO$6,0),0)+IFERROR(MATCH(A173,$I$7:$AO$7,0),0)+IFERROR(MATCH(A173,$I$8:$AO$8,0),0)+IFERROR(MATCH(A173,$I$9:$AO$9,0),0)+IFERROR(MATCH(A173,$I$10:$AO$10,0),0)+IFERROR(MATCH(A173,$I$11:$AO$11,0),0)+IFERROR(MATCH(A173,$I$12:$AO$12,0),0)+IFERROR(MATCH(A173,$I$13:$AO$13,0),0)+IFERROR(MATCH(A173,$I$14:$AO$14,0),0)+IFERROR(MATCH(A173,$I$15:$AO$15,0),0)+IFERROR(MATCH(A173,$I$16:$AO$16,0),0)+IFERROR(MATCH(A173,$I$17:$AO$17,0),0)+IFERROR(MATCH(A173,$I$18:$AO$18,0),0)+IFERROR(MATCH(A173,$I$19:$AO$19,0),0)+IFERROR(MATCH(A173,$I$20:$AO$20,0),0)+IFERROR(MATCH(A173,$I$21:$AO$21,0),0)+IFERROR(MATCH(A173,$I$22:$AO$22,0),0)+IFERROR(MATCH(A173,$I$23:$AO$23,0),0)+IFERROR(MATCH(A173,$I$24:$AO$24,0),0)+IFERROR(MATCH(A173,$I$25:$AO$25,0),0)+IFERROR(MATCH(A173,$I$26:$AO$26,0),0)+IFERROR(MATCH(A173,$I$27:$AO$27,0),0)+IFERROR(MATCH(A173,$I$28:$AO$28,0),0)+IFERROR(MATCH(A173,$I$29:$AO$29,0),0)+IFERROR(MATCH(A173,$I$30:$AO$30,0),0)+IFERROR(MATCH(A173,$I$31:$AO$31,0),0)+IFERROR(MATCH(A173,$I$32:$AO$32,0),0)+IFERROR(MATCH(A173,$I$33:$AO$33,0),0)+IFERROR(MATCH(A173,$I$34:$AO$34,0),0)+IFERROR(MATCH(A173,$I$35:$AO$35,0),0)+IFERROR(MATCH(A173,$I$36:$AO$36,0),0)+IFERROR(MATCH(A173,$I$37:$AO$37,0),0)+IFERROR(MATCH(A173,$I$38:$AO$38,0),0)+IFERROR(MATCH(A173,$I$39:$AO$39,0),0)+IFERROR(MATCH(A173,$I$40:$AO$40,0),0)+IFERROR(MATCH(A173,$I$41:$AO$41,0),0)+IFERROR(MATCH(A173,$I$42:$AO$42,0),0)+IFERROR(MATCH(A173,#REF!,0),0)+IFERROR(MATCH(A173,#REF!,0),0)+IFERROR(MATCH(A173,$I$47:$AO$47,0),0)+IFERROR(MATCH(A173,$I$46:$AO$46,0),0)+IFERROR(MATCH(A173,$I$45:$AO$45,0),0)+IFERROR(MATCH(A173,$I$44:$AO$44,0),0)+IFERROR(MATCH(A173,$I$43:$AO$43,0),0)-5)/2</f>
        <v>8</v>
      </c>
      <c r="C173" s="1">
        <f t="shared" si="8"/>
        <v>23</v>
      </c>
      <c r="D173" s="1" t="str">
        <f t="shared" si="9"/>
        <v/>
      </c>
      <c r="E173" s="1">
        <f t="shared" si="10"/>
        <v>-1800</v>
      </c>
      <c r="F173" s="1">
        <f t="shared" si="11"/>
        <v>1150</v>
      </c>
    </row>
    <row r="174" spans="1:6" ht="15.5" customHeight="1" x14ac:dyDescent="0.25">
      <c r="A174" s="2" t="str">
        <v>experimentalAerodynamics</v>
      </c>
      <c r="B174" s="1">
        <f>(IFERROR(MATCH(A174,$I$3:$AO$3,0),0)+IFERROR(MATCH(A174,$I$4:$AO$4,0),0)+IFERROR(MATCH(A174,$I$5:$AO$5,0),0)+IFERROR(MATCH(A174,$I$6:$AO$6,0),0)+IFERROR(MATCH(A174,$I$7:$AO$7,0),0)+IFERROR(MATCH(A174,$I$8:$AO$8,0),0)+IFERROR(MATCH(A174,$I$9:$AO$9,0),0)+IFERROR(MATCH(A174,$I$10:$AO$10,0),0)+IFERROR(MATCH(A174,$I$11:$AO$11,0),0)+IFERROR(MATCH(A174,$I$12:$AO$12,0),0)+IFERROR(MATCH(A174,$I$13:$AO$13,0),0)+IFERROR(MATCH(A174,$I$14:$AO$14,0),0)+IFERROR(MATCH(A174,$I$15:$AO$15,0),0)+IFERROR(MATCH(A174,$I$16:$AO$16,0),0)+IFERROR(MATCH(A174,$I$17:$AO$17,0),0)+IFERROR(MATCH(A174,$I$18:$AO$18,0),0)+IFERROR(MATCH(A174,$I$19:$AO$19,0),0)+IFERROR(MATCH(A174,$I$20:$AO$20,0),0)+IFERROR(MATCH(A174,$I$21:$AO$21,0),0)+IFERROR(MATCH(A174,$I$22:$AO$22,0),0)+IFERROR(MATCH(A174,$I$23:$AO$23,0),0)+IFERROR(MATCH(A174,$I$24:$AO$24,0),0)+IFERROR(MATCH(A174,$I$25:$AO$25,0),0)+IFERROR(MATCH(A174,$I$26:$AO$26,0),0)+IFERROR(MATCH(A174,$I$27:$AO$27,0),0)+IFERROR(MATCH(A174,$I$28:$AO$28,0),0)+IFERROR(MATCH(A174,$I$29:$AO$29,0),0)+IFERROR(MATCH(A174,$I$30:$AO$30,0),0)+IFERROR(MATCH(A174,$I$31:$AO$31,0),0)+IFERROR(MATCH(A174,$I$32:$AO$32,0),0)+IFERROR(MATCH(A174,$I$33:$AO$33,0),0)+IFERROR(MATCH(A174,$I$34:$AO$34,0),0)+IFERROR(MATCH(A174,$I$35:$AO$35,0),0)+IFERROR(MATCH(A174,$I$36:$AO$36,0),0)+IFERROR(MATCH(A174,$I$37:$AO$37,0),0)+IFERROR(MATCH(A174,$I$38:$AO$38,0),0)+IFERROR(MATCH(A174,$I$39:$AO$39,0),0)+IFERROR(MATCH(A174,$I$40:$AO$40,0),0)+IFERROR(MATCH(A174,$I$41:$AO$41,0),0)+IFERROR(MATCH(A174,$I$42:$AO$42,0),0)+IFERROR(MATCH(A174,#REF!,0),0)+IFERROR(MATCH(A174,#REF!,0),0)+IFERROR(MATCH(A174,$I$47:$AO$47,0),0)+IFERROR(MATCH(A174,$I$46:$AO$46,0),0)+IFERROR(MATCH(A174,$I$45:$AO$45,0),0)+IFERROR(MATCH(A174,$I$44:$AO$44,0),0)+IFERROR(MATCH(A174,$I$43:$AO$43,0),0)-5)/2</f>
        <v>8</v>
      </c>
      <c r="C174" s="1">
        <f t="shared" si="8"/>
        <v>24</v>
      </c>
      <c r="D174" s="1" t="str">
        <f t="shared" si="9"/>
        <v/>
      </c>
      <c r="E174" s="1">
        <f t="shared" si="10"/>
        <v>-1800</v>
      </c>
      <c r="F174" s="1">
        <f t="shared" si="11"/>
        <v>1100</v>
      </c>
    </row>
    <row r="175" spans="1:6" ht="15.5" customHeight="1" x14ac:dyDescent="0.25">
      <c r="A175" s="2" t="str">
        <v>specializedFlightSystems</v>
      </c>
      <c r="B175" s="1">
        <f>(IFERROR(MATCH(A175,$I$3:$AO$3,0),0)+IFERROR(MATCH(A175,$I$4:$AO$4,0),0)+IFERROR(MATCH(A175,$I$5:$AO$5,0),0)+IFERROR(MATCH(A175,$I$6:$AO$6,0),0)+IFERROR(MATCH(A175,$I$7:$AO$7,0),0)+IFERROR(MATCH(A175,$I$8:$AO$8,0),0)+IFERROR(MATCH(A175,$I$9:$AO$9,0),0)+IFERROR(MATCH(A175,$I$10:$AO$10,0),0)+IFERROR(MATCH(A175,$I$11:$AO$11,0),0)+IFERROR(MATCH(A175,$I$12:$AO$12,0),0)+IFERROR(MATCH(A175,$I$13:$AO$13,0),0)+IFERROR(MATCH(A175,$I$14:$AO$14,0),0)+IFERROR(MATCH(A175,$I$15:$AO$15,0),0)+IFERROR(MATCH(A175,$I$16:$AO$16,0),0)+IFERROR(MATCH(A175,$I$17:$AO$17,0),0)+IFERROR(MATCH(A175,$I$18:$AO$18,0),0)+IFERROR(MATCH(A175,$I$19:$AO$19,0),0)+IFERROR(MATCH(A175,$I$20:$AO$20,0),0)+IFERROR(MATCH(A175,$I$21:$AO$21,0),0)+IFERROR(MATCH(A175,$I$22:$AO$22,0),0)+IFERROR(MATCH(A175,$I$23:$AO$23,0),0)+IFERROR(MATCH(A175,$I$24:$AO$24,0),0)+IFERROR(MATCH(A175,$I$25:$AO$25,0),0)+IFERROR(MATCH(A175,$I$26:$AO$26,0),0)+IFERROR(MATCH(A175,$I$27:$AO$27,0),0)+IFERROR(MATCH(A175,$I$28:$AO$28,0),0)+IFERROR(MATCH(A175,$I$29:$AO$29,0),0)+IFERROR(MATCH(A175,$I$30:$AO$30,0),0)+IFERROR(MATCH(A175,$I$31:$AO$31,0),0)+IFERROR(MATCH(A175,$I$32:$AO$32,0),0)+IFERROR(MATCH(A175,$I$33:$AO$33,0),0)+IFERROR(MATCH(A175,$I$34:$AO$34,0),0)+IFERROR(MATCH(A175,$I$35:$AO$35,0),0)+IFERROR(MATCH(A175,$I$36:$AO$36,0),0)+IFERROR(MATCH(A175,$I$37:$AO$37,0),0)+IFERROR(MATCH(A175,$I$38:$AO$38,0),0)+IFERROR(MATCH(A175,$I$39:$AO$39,0),0)+IFERROR(MATCH(A175,$I$40:$AO$40,0),0)+IFERROR(MATCH(A175,$I$41:$AO$41,0),0)+IFERROR(MATCH(A175,$I$42:$AO$42,0),0)+IFERROR(MATCH(A175,#REF!,0),0)+IFERROR(MATCH(A175,#REF!,0),0)+IFERROR(MATCH(A175,$I$47:$AO$47,0),0)+IFERROR(MATCH(A175,$I$46:$AO$46,0),0)+IFERROR(MATCH(A175,$I$45:$AO$45,0),0)+IFERROR(MATCH(A175,$I$44:$AO$44,0),0)+IFERROR(MATCH(A175,$I$43:$AO$43,0),0)-5)/2</f>
        <v>8</v>
      </c>
      <c r="C175" s="1">
        <f t="shared" si="8"/>
        <v>25</v>
      </c>
      <c r="D175" s="1" t="str">
        <f t="shared" si="9"/>
        <v/>
      </c>
      <c r="E175" s="1">
        <f t="shared" si="10"/>
        <v>-1800</v>
      </c>
      <c r="F175" s="1">
        <f t="shared" si="11"/>
        <v>1050</v>
      </c>
    </row>
    <row r="176" spans="1:6" ht="15.5" customHeight="1" x14ac:dyDescent="0.25">
      <c r="A176" s="2" t="str">
        <v>heavyLanding</v>
      </c>
      <c r="B176" s="1">
        <f>(IFERROR(MATCH(A176,$I$3:$AO$3,0),0)+IFERROR(MATCH(A176,$I$4:$AO$4,0),0)+IFERROR(MATCH(A176,$I$5:$AO$5,0),0)+IFERROR(MATCH(A176,$I$6:$AO$6,0),0)+IFERROR(MATCH(A176,$I$7:$AO$7,0),0)+IFERROR(MATCH(A176,$I$8:$AO$8,0),0)+IFERROR(MATCH(A176,$I$9:$AO$9,0),0)+IFERROR(MATCH(A176,$I$10:$AO$10,0),0)+IFERROR(MATCH(A176,$I$11:$AO$11,0),0)+IFERROR(MATCH(A176,$I$12:$AO$12,0),0)+IFERROR(MATCH(A176,$I$13:$AO$13,0),0)+IFERROR(MATCH(A176,$I$14:$AO$14,0),0)+IFERROR(MATCH(A176,$I$15:$AO$15,0),0)+IFERROR(MATCH(A176,$I$16:$AO$16,0),0)+IFERROR(MATCH(A176,$I$17:$AO$17,0),0)+IFERROR(MATCH(A176,$I$18:$AO$18,0),0)+IFERROR(MATCH(A176,$I$19:$AO$19,0),0)+IFERROR(MATCH(A176,$I$20:$AO$20,0),0)+IFERROR(MATCH(A176,$I$21:$AO$21,0),0)+IFERROR(MATCH(A176,$I$22:$AO$22,0),0)+IFERROR(MATCH(A176,$I$23:$AO$23,0),0)+IFERROR(MATCH(A176,$I$24:$AO$24,0),0)+IFERROR(MATCH(A176,$I$25:$AO$25,0),0)+IFERROR(MATCH(A176,$I$26:$AO$26,0),0)+IFERROR(MATCH(A176,$I$27:$AO$27,0),0)+IFERROR(MATCH(A176,$I$28:$AO$28,0),0)+IFERROR(MATCH(A176,$I$29:$AO$29,0),0)+IFERROR(MATCH(A176,$I$30:$AO$30,0),0)+IFERROR(MATCH(A176,$I$31:$AO$31,0),0)+IFERROR(MATCH(A176,$I$32:$AO$32,0),0)+IFERROR(MATCH(A176,$I$33:$AO$33,0),0)+IFERROR(MATCH(A176,$I$34:$AO$34,0),0)+IFERROR(MATCH(A176,$I$35:$AO$35,0),0)+IFERROR(MATCH(A176,$I$36:$AO$36,0),0)+IFERROR(MATCH(A176,$I$37:$AO$37,0),0)+IFERROR(MATCH(A176,$I$38:$AO$38,0),0)+IFERROR(MATCH(A176,$I$39:$AO$39,0),0)+IFERROR(MATCH(A176,$I$40:$AO$40,0),0)+IFERROR(MATCH(A176,$I$41:$AO$41,0),0)+IFERROR(MATCH(A176,$I$42:$AO$42,0),0)+IFERROR(MATCH(A176,#REF!,0),0)+IFERROR(MATCH(A176,#REF!,0),0)+IFERROR(MATCH(A176,$I$47:$AO$47,0),0)+IFERROR(MATCH(A176,$I$46:$AO$46,0),0)+IFERROR(MATCH(A176,$I$45:$AO$45,0),0)+IFERROR(MATCH(A176,$I$44:$AO$44,0),0)+IFERROR(MATCH(A176,$I$43:$AO$43,0),0)-5)/2</f>
        <v>8</v>
      </c>
      <c r="C176" s="1">
        <f t="shared" si="8"/>
        <v>26</v>
      </c>
      <c r="D176" s="1" t="str">
        <f t="shared" si="9"/>
        <v/>
      </c>
      <c r="E176" s="1">
        <f t="shared" si="10"/>
        <v>-1800</v>
      </c>
      <c r="F176" s="1">
        <f t="shared" si="11"/>
        <v>1000</v>
      </c>
    </row>
    <row r="177" spans="1:6" ht="15.5" customHeight="1" x14ac:dyDescent="0.25">
      <c r="A177" s="2" t="str">
        <v>heavyDutyLandingFrames</v>
      </c>
      <c r="B177" s="1">
        <f>(IFERROR(MATCH(A177,$I$3:$AO$3,0),0)+IFERROR(MATCH(A177,$I$4:$AO$4,0),0)+IFERROR(MATCH(A177,$I$5:$AO$5,0),0)+IFERROR(MATCH(A177,$I$6:$AO$6,0),0)+IFERROR(MATCH(A177,$I$7:$AO$7,0),0)+IFERROR(MATCH(A177,$I$8:$AO$8,0),0)+IFERROR(MATCH(A177,$I$9:$AO$9,0),0)+IFERROR(MATCH(A177,$I$10:$AO$10,0),0)+IFERROR(MATCH(A177,$I$11:$AO$11,0),0)+IFERROR(MATCH(A177,$I$12:$AO$12,0),0)+IFERROR(MATCH(A177,$I$13:$AO$13,0),0)+IFERROR(MATCH(A177,$I$14:$AO$14,0),0)+IFERROR(MATCH(A177,$I$15:$AO$15,0),0)+IFERROR(MATCH(A177,$I$16:$AO$16,0),0)+IFERROR(MATCH(A177,$I$17:$AO$17,0),0)+IFERROR(MATCH(A177,$I$18:$AO$18,0),0)+IFERROR(MATCH(A177,$I$19:$AO$19,0),0)+IFERROR(MATCH(A177,$I$20:$AO$20,0),0)+IFERROR(MATCH(A177,$I$21:$AO$21,0),0)+IFERROR(MATCH(A177,$I$22:$AO$22,0),0)+IFERROR(MATCH(A177,$I$23:$AO$23,0),0)+IFERROR(MATCH(A177,$I$24:$AO$24,0),0)+IFERROR(MATCH(A177,$I$25:$AO$25,0),0)+IFERROR(MATCH(A177,$I$26:$AO$26,0),0)+IFERROR(MATCH(A177,$I$27:$AO$27,0),0)+IFERROR(MATCH(A177,$I$28:$AO$28,0),0)+IFERROR(MATCH(A177,$I$29:$AO$29,0),0)+IFERROR(MATCH(A177,$I$30:$AO$30,0),0)+IFERROR(MATCH(A177,$I$31:$AO$31,0),0)+IFERROR(MATCH(A177,$I$32:$AO$32,0),0)+IFERROR(MATCH(A177,$I$33:$AO$33,0),0)+IFERROR(MATCH(A177,$I$34:$AO$34,0),0)+IFERROR(MATCH(A177,$I$35:$AO$35,0),0)+IFERROR(MATCH(A177,$I$36:$AO$36,0),0)+IFERROR(MATCH(A177,$I$37:$AO$37,0),0)+IFERROR(MATCH(A177,$I$38:$AO$38,0),0)+IFERROR(MATCH(A177,$I$39:$AO$39,0),0)+IFERROR(MATCH(A177,$I$40:$AO$40,0),0)+IFERROR(MATCH(A177,$I$41:$AO$41,0),0)+IFERROR(MATCH(A177,$I$42:$AO$42,0),0)+IFERROR(MATCH(A177,#REF!,0),0)+IFERROR(MATCH(A177,#REF!,0),0)+IFERROR(MATCH(A177,$I$47:$AO$47,0),0)+IFERROR(MATCH(A177,$I$46:$AO$46,0),0)+IFERROR(MATCH(A177,$I$45:$AO$45,0),0)+IFERROR(MATCH(A177,$I$44:$AO$44,0),0)+IFERROR(MATCH(A177,$I$43:$AO$43,0),0)-5)/2</f>
        <v>8</v>
      </c>
      <c r="C177" s="1">
        <f t="shared" si="8"/>
        <v>27</v>
      </c>
      <c r="D177" s="1" t="str">
        <f t="shared" si="9"/>
        <v/>
      </c>
      <c r="E177" s="1">
        <f t="shared" si="10"/>
        <v>-1800</v>
      </c>
      <c r="F177" s="1">
        <f t="shared" si="11"/>
        <v>950</v>
      </c>
    </row>
    <row r="178" spans="1:6" ht="15.5" customHeight="1" x14ac:dyDescent="0.25">
      <c r="A178" s="2" t="str">
        <v>advHeatManagement</v>
      </c>
      <c r="B178" s="1">
        <f>(IFERROR(MATCH(A178,$I$3:$AO$3,0),0)+IFERROR(MATCH(A178,$I$4:$AO$4,0),0)+IFERROR(MATCH(A178,$I$5:$AO$5,0),0)+IFERROR(MATCH(A178,$I$6:$AO$6,0),0)+IFERROR(MATCH(A178,$I$7:$AO$7,0),0)+IFERROR(MATCH(A178,$I$8:$AO$8,0),0)+IFERROR(MATCH(A178,$I$9:$AO$9,0),0)+IFERROR(MATCH(A178,$I$10:$AO$10,0),0)+IFERROR(MATCH(A178,$I$11:$AO$11,0),0)+IFERROR(MATCH(A178,$I$12:$AO$12,0),0)+IFERROR(MATCH(A178,$I$13:$AO$13,0),0)+IFERROR(MATCH(A178,$I$14:$AO$14,0),0)+IFERROR(MATCH(A178,$I$15:$AO$15,0),0)+IFERROR(MATCH(A178,$I$16:$AO$16,0),0)+IFERROR(MATCH(A178,$I$17:$AO$17,0),0)+IFERROR(MATCH(A178,$I$18:$AO$18,0),0)+IFERROR(MATCH(A178,$I$19:$AO$19,0),0)+IFERROR(MATCH(A178,$I$20:$AO$20,0),0)+IFERROR(MATCH(A178,$I$21:$AO$21,0),0)+IFERROR(MATCH(A178,$I$22:$AO$22,0),0)+IFERROR(MATCH(A178,$I$23:$AO$23,0),0)+IFERROR(MATCH(A178,$I$24:$AO$24,0),0)+IFERROR(MATCH(A178,$I$25:$AO$25,0),0)+IFERROR(MATCH(A178,$I$26:$AO$26,0),0)+IFERROR(MATCH(A178,$I$27:$AO$27,0),0)+IFERROR(MATCH(A178,$I$28:$AO$28,0),0)+IFERROR(MATCH(A178,$I$29:$AO$29,0),0)+IFERROR(MATCH(A178,$I$30:$AO$30,0),0)+IFERROR(MATCH(A178,$I$31:$AO$31,0),0)+IFERROR(MATCH(A178,$I$32:$AO$32,0),0)+IFERROR(MATCH(A178,$I$33:$AO$33,0),0)+IFERROR(MATCH(A178,$I$34:$AO$34,0),0)+IFERROR(MATCH(A178,$I$35:$AO$35,0),0)+IFERROR(MATCH(A178,$I$36:$AO$36,0),0)+IFERROR(MATCH(A178,$I$37:$AO$37,0),0)+IFERROR(MATCH(A178,$I$38:$AO$38,0),0)+IFERROR(MATCH(A178,$I$39:$AO$39,0),0)+IFERROR(MATCH(A178,$I$40:$AO$40,0),0)+IFERROR(MATCH(A178,$I$41:$AO$41,0),0)+IFERROR(MATCH(A178,$I$42:$AO$42,0),0)+IFERROR(MATCH(A178,#REF!,0),0)+IFERROR(MATCH(A178,#REF!,0),0)+IFERROR(MATCH(A178,$I$47:$AO$47,0),0)+IFERROR(MATCH(A178,$I$46:$AO$46,0),0)+IFERROR(MATCH(A178,$I$45:$AO$45,0),0)+IFERROR(MATCH(A178,$I$44:$AO$44,0),0)+IFERROR(MATCH(A178,$I$43:$AO$43,0),0)-5)/2</f>
        <v>8</v>
      </c>
      <c r="C178" s="1">
        <f t="shared" si="8"/>
        <v>28</v>
      </c>
      <c r="D178" s="1" t="str">
        <f t="shared" si="9"/>
        <v/>
      </c>
      <c r="E178" s="1">
        <f t="shared" si="10"/>
        <v>-1800</v>
      </c>
      <c r="F178" s="1">
        <f t="shared" si="11"/>
        <v>900</v>
      </c>
    </row>
    <row r="179" spans="1:6" ht="15.5" customHeight="1" x14ac:dyDescent="0.25">
      <c r="A179" s="2" t="str">
        <v>specializedCommandModules</v>
      </c>
      <c r="B179" s="1">
        <f>(IFERROR(MATCH(A179,$I$3:$AO$3,0),0)+IFERROR(MATCH(A179,$I$4:$AO$4,0),0)+IFERROR(MATCH(A179,$I$5:$AO$5,0),0)+IFERROR(MATCH(A179,$I$6:$AO$6,0),0)+IFERROR(MATCH(A179,$I$7:$AO$7,0),0)+IFERROR(MATCH(A179,$I$8:$AO$8,0),0)+IFERROR(MATCH(A179,$I$9:$AO$9,0),0)+IFERROR(MATCH(A179,$I$10:$AO$10,0),0)+IFERROR(MATCH(A179,$I$11:$AO$11,0),0)+IFERROR(MATCH(A179,$I$12:$AO$12,0),0)+IFERROR(MATCH(A179,$I$13:$AO$13,0),0)+IFERROR(MATCH(A179,$I$14:$AO$14,0),0)+IFERROR(MATCH(A179,$I$15:$AO$15,0),0)+IFERROR(MATCH(A179,$I$16:$AO$16,0),0)+IFERROR(MATCH(A179,$I$17:$AO$17,0),0)+IFERROR(MATCH(A179,$I$18:$AO$18,0),0)+IFERROR(MATCH(A179,$I$19:$AO$19,0),0)+IFERROR(MATCH(A179,$I$20:$AO$20,0),0)+IFERROR(MATCH(A179,$I$21:$AO$21,0),0)+IFERROR(MATCH(A179,$I$22:$AO$22,0),0)+IFERROR(MATCH(A179,$I$23:$AO$23,0),0)+IFERROR(MATCH(A179,$I$24:$AO$24,0),0)+IFERROR(MATCH(A179,$I$25:$AO$25,0),0)+IFERROR(MATCH(A179,$I$26:$AO$26,0),0)+IFERROR(MATCH(A179,$I$27:$AO$27,0),0)+IFERROR(MATCH(A179,$I$28:$AO$28,0),0)+IFERROR(MATCH(A179,$I$29:$AO$29,0),0)+IFERROR(MATCH(A179,$I$30:$AO$30,0),0)+IFERROR(MATCH(A179,$I$31:$AO$31,0),0)+IFERROR(MATCH(A179,$I$32:$AO$32,0),0)+IFERROR(MATCH(A179,$I$33:$AO$33,0),0)+IFERROR(MATCH(A179,$I$34:$AO$34,0),0)+IFERROR(MATCH(A179,$I$35:$AO$35,0),0)+IFERROR(MATCH(A179,$I$36:$AO$36,0),0)+IFERROR(MATCH(A179,$I$37:$AO$37,0),0)+IFERROR(MATCH(A179,$I$38:$AO$38,0),0)+IFERROR(MATCH(A179,$I$39:$AO$39,0),0)+IFERROR(MATCH(A179,$I$40:$AO$40,0),0)+IFERROR(MATCH(A179,$I$41:$AO$41,0),0)+IFERROR(MATCH(A179,$I$42:$AO$42,0),0)+IFERROR(MATCH(A179,#REF!,0),0)+IFERROR(MATCH(A179,#REF!,0),0)+IFERROR(MATCH(A179,$I$47:$AO$47,0),0)+IFERROR(MATCH(A179,$I$46:$AO$46,0),0)+IFERROR(MATCH(A179,$I$45:$AO$45,0),0)+IFERROR(MATCH(A179,$I$44:$AO$44,0),0)+IFERROR(MATCH(A179,$I$43:$AO$43,0),0)-5)/2</f>
        <v>8</v>
      </c>
      <c r="C179" s="1">
        <f t="shared" si="8"/>
        <v>30</v>
      </c>
      <c r="D179" s="1" t="str">
        <f t="shared" si="9"/>
        <v/>
      </c>
      <c r="E179" s="1">
        <f t="shared" si="10"/>
        <v>-1800</v>
      </c>
      <c r="F179" s="1">
        <f t="shared" si="11"/>
        <v>800</v>
      </c>
    </row>
    <row r="180" spans="1:6" ht="15.5" customHeight="1" x14ac:dyDescent="0.25">
      <c r="A180" s="2" t="str">
        <v>advScienceTech</v>
      </c>
      <c r="B180" s="1">
        <f>(IFERROR(MATCH(A180,$I$3:$AO$3,0),0)+IFERROR(MATCH(A180,$I$4:$AO$4,0),0)+IFERROR(MATCH(A180,$I$5:$AO$5,0),0)+IFERROR(MATCH(A180,$I$6:$AO$6,0),0)+IFERROR(MATCH(A180,$I$7:$AO$7,0),0)+IFERROR(MATCH(A180,$I$8:$AO$8,0),0)+IFERROR(MATCH(A180,$I$9:$AO$9,0),0)+IFERROR(MATCH(A180,$I$10:$AO$10,0),0)+IFERROR(MATCH(A180,$I$11:$AO$11,0),0)+IFERROR(MATCH(A180,$I$12:$AO$12,0),0)+IFERROR(MATCH(A180,$I$13:$AO$13,0),0)+IFERROR(MATCH(A180,$I$14:$AO$14,0),0)+IFERROR(MATCH(A180,$I$15:$AO$15,0),0)+IFERROR(MATCH(A180,$I$16:$AO$16,0),0)+IFERROR(MATCH(A180,$I$17:$AO$17,0),0)+IFERROR(MATCH(A180,$I$18:$AO$18,0),0)+IFERROR(MATCH(A180,$I$19:$AO$19,0),0)+IFERROR(MATCH(A180,$I$20:$AO$20,0),0)+IFERROR(MATCH(A180,$I$21:$AO$21,0),0)+IFERROR(MATCH(A180,$I$22:$AO$22,0),0)+IFERROR(MATCH(A180,$I$23:$AO$23,0),0)+IFERROR(MATCH(A180,$I$24:$AO$24,0),0)+IFERROR(MATCH(A180,$I$25:$AO$25,0),0)+IFERROR(MATCH(A180,$I$26:$AO$26,0),0)+IFERROR(MATCH(A180,$I$27:$AO$27,0),0)+IFERROR(MATCH(A180,$I$28:$AO$28,0),0)+IFERROR(MATCH(A180,$I$29:$AO$29,0),0)+IFERROR(MATCH(A180,$I$30:$AO$30,0),0)+IFERROR(MATCH(A180,$I$31:$AO$31,0),0)+IFERROR(MATCH(A180,$I$32:$AO$32,0),0)+IFERROR(MATCH(A180,$I$33:$AO$33,0),0)+IFERROR(MATCH(A180,$I$34:$AO$34,0),0)+IFERROR(MATCH(A180,$I$35:$AO$35,0),0)+IFERROR(MATCH(A180,$I$36:$AO$36,0),0)+IFERROR(MATCH(A180,$I$37:$AO$37,0),0)+IFERROR(MATCH(A180,$I$38:$AO$38,0),0)+IFERROR(MATCH(A180,$I$39:$AO$39,0),0)+IFERROR(MATCH(A180,$I$40:$AO$40,0),0)+IFERROR(MATCH(A180,$I$41:$AO$41,0),0)+IFERROR(MATCH(A180,$I$42:$AO$42,0),0)+IFERROR(MATCH(A180,#REF!,0),0)+IFERROR(MATCH(A180,#REF!,0),0)+IFERROR(MATCH(A180,$I$47:$AO$47,0),0)+IFERROR(MATCH(A180,$I$46:$AO$46,0),0)+IFERROR(MATCH(A180,$I$45:$AO$45,0),0)+IFERROR(MATCH(A180,$I$44:$AO$44,0),0)+IFERROR(MATCH(A180,$I$43:$AO$43,0),0)-5)/2</f>
        <v>8</v>
      </c>
      <c r="C180" s="1">
        <f t="shared" si="8"/>
        <v>34</v>
      </c>
      <c r="D180" s="1" t="str">
        <f t="shared" si="9"/>
        <v/>
      </c>
      <c r="E180" s="1">
        <f t="shared" si="10"/>
        <v>-1800</v>
      </c>
      <c r="F180" s="1">
        <f t="shared" si="11"/>
        <v>600</v>
      </c>
    </row>
    <row r="181" spans="1:6" ht="15.5" customHeight="1" x14ac:dyDescent="0.25">
      <c r="A181" s="2" t="str">
        <v>specializedScienceTech</v>
      </c>
      <c r="B181" s="1">
        <f>(IFERROR(MATCH(A181,$I$3:$AO$3,0),0)+IFERROR(MATCH(A181,$I$4:$AO$4,0),0)+IFERROR(MATCH(A181,$I$5:$AO$5,0),0)+IFERROR(MATCH(A181,$I$6:$AO$6,0),0)+IFERROR(MATCH(A181,$I$7:$AO$7,0),0)+IFERROR(MATCH(A181,$I$8:$AO$8,0),0)+IFERROR(MATCH(A181,$I$9:$AO$9,0),0)+IFERROR(MATCH(A181,$I$10:$AO$10,0),0)+IFERROR(MATCH(A181,$I$11:$AO$11,0),0)+IFERROR(MATCH(A181,$I$12:$AO$12,0),0)+IFERROR(MATCH(A181,$I$13:$AO$13,0),0)+IFERROR(MATCH(A181,$I$14:$AO$14,0),0)+IFERROR(MATCH(A181,$I$15:$AO$15,0),0)+IFERROR(MATCH(A181,$I$16:$AO$16,0),0)+IFERROR(MATCH(A181,$I$17:$AO$17,0),0)+IFERROR(MATCH(A181,$I$18:$AO$18,0),0)+IFERROR(MATCH(A181,$I$19:$AO$19,0),0)+IFERROR(MATCH(A181,$I$20:$AO$20,0),0)+IFERROR(MATCH(A181,$I$21:$AO$21,0),0)+IFERROR(MATCH(A181,$I$22:$AO$22,0),0)+IFERROR(MATCH(A181,$I$23:$AO$23,0),0)+IFERROR(MATCH(A181,$I$24:$AO$24,0),0)+IFERROR(MATCH(A181,$I$25:$AO$25,0),0)+IFERROR(MATCH(A181,$I$26:$AO$26,0),0)+IFERROR(MATCH(A181,$I$27:$AO$27,0),0)+IFERROR(MATCH(A181,$I$28:$AO$28,0),0)+IFERROR(MATCH(A181,$I$29:$AO$29,0),0)+IFERROR(MATCH(A181,$I$30:$AO$30,0),0)+IFERROR(MATCH(A181,$I$31:$AO$31,0),0)+IFERROR(MATCH(A181,$I$32:$AO$32,0),0)+IFERROR(MATCH(A181,$I$33:$AO$33,0),0)+IFERROR(MATCH(A181,$I$34:$AO$34,0),0)+IFERROR(MATCH(A181,$I$35:$AO$35,0),0)+IFERROR(MATCH(A181,$I$36:$AO$36,0),0)+IFERROR(MATCH(A181,$I$37:$AO$37,0),0)+IFERROR(MATCH(A181,$I$38:$AO$38,0),0)+IFERROR(MATCH(A181,$I$39:$AO$39,0),0)+IFERROR(MATCH(A181,$I$40:$AO$40,0),0)+IFERROR(MATCH(A181,$I$41:$AO$41,0),0)+IFERROR(MATCH(A181,$I$42:$AO$42,0),0)+IFERROR(MATCH(A181,#REF!,0),0)+IFERROR(MATCH(A181,#REF!,0),0)+IFERROR(MATCH(A181,$I$47:$AO$47,0),0)+IFERROR(MATCH(A181,$I$46:$AO$46,0),0)+IFERROR(MATCH(A181,$I$45:$AO$45,0),0)+IFERROR(MATCH(A181,$I$44:$AO$44,0),0)+IFERROR(MATCH(A181,$I$43:$AO$43,0),0)-5)/2</f>
        <v>8</v>
      </c>
      <c r="C181" s="1">
        <f t="shared" si="8"/>
        <v>35</v>
      </c>
      <c r="D181" s="1" t="str">
        <f t="shared" si="9"/>
        <v/>
      </c>
      <c r="E181" s="1">
        <f t="shared" si="10"/>
        <v>-1800</v>
      </c>
      <c r="F181" s="1">
        <f t="shared" si="11"/>
        <v>550</v>
      </c>
    </row>
    <row r="182" spans="1:6" ht="15.5" customHeight="1" x14ac:dyDescent="0.25">
      <c r="A182" s="2" t="str">
        <v>signalProcessing</v>
      </c>
      <c r="B182" s="1">
        <f>(IFERROR(MATCH(A182,$I$3:$AO$3,0),0)+IFERROR(MATCH(A182,$I$4:$AO$4,0),0)+IFERROR(MATCH(A182,$I$5:$AO$5,0),0)+IFERROR(MATCH(A182,$I$6:$AO$6,0),0)+IFERROR(MATCH(A182,$I$7:$AO$7,0),0)+IFERROR(MATCH(A182,$I$8:$AO$8,0),0)+IFERROR(MATCH(A182,$I$9:$AO$9,0),0)+IFERROR(MATCH(A182,$I$10:$AO$10,0),0)+IFERROR(MATCH(A182,$I$11:$AO$11,0),0)+IFERROR(MATCH(A182,$I$12:$AO$12,0),0)+IFERROR(MATCH(A182,$I$13:$AO$13,0),0)+IFERROR(MATCH(A182,$I$14:$AO$14,0),0)+IFERROR(MATCH(A182,$I$15:$AO$15,0),0)+IFERROR(MATCH(A182,$I$16:$AO$16,0),0)+IFERROR(MATCH(A182,$I$17:$AO$17,0),0)+IFERROR(MATCH(A182,$I$18:$AO$18,0),0)+IFERROR(MATCH(A182,$I$19:$AO$19,0),0)+IFERROR(MATCH(A182,$I$20:$AO$20,0),0)+IFERROR(MATCH(A182,$I$21:$AO$21,0),0)+IFERROR(MATCH(A182,$I$22:$AO$22,0),0)+IFERROR(MATCH(A182,$I$23:$AO$23,0),0)+IFERROR(MATCH(A182,$I$24:$AO$24,0),0)+IFERROR(MATCH(A182,$I$25:$AO$25,0),0)+IFERROR(MATCH(A182,$I$26:$AO$26,0),0)+IFERROR(MATCH(A182,$I$27:$AO$27,0),0)+IFERROR(MATCH(A182,$I$28:$AO$28,0),0)+IFERROR(MATCH(A182,$I$29:$AO$29,0),0)+IFERROR(MATCH(A182,$I$30:$AO$30,0),0)+IFERROR(MATCH(A182,$I$31:$AO$31,0),0)+IFERROR(MATCH(A182,$I$32:$AO$32,0),0)+IFERROR(MATCH(A182,$I$33:$AO$33,0),0)+IFERROR(MATCH(A182,$I$34:$AO$34,0),0)+IFERROR(MATCH(A182,$I$35:$AO$35,0),0)+IFERROR(MATCH(A182,$I$36:$AO$36,0),0)+IFERROR(MATCH(A182,$I$37:$AO$37,0),0)+IFERROR(MATCH(A182,$I$38:$AO$38,0),0)+IFERROR(MATCH(A182,$I$39:$AO$39,0),0)+IFERROR(MATCH(A182,$I$40:$AO$40,0),0)+IFERROR(MATCH(A182,$I$41:$AO$41,0),0)+IFERROR(MATCH(A182,$I$42:$AO$42,0),0)+IFERROR(MATCH(A182,#REF!,0),0)+IFERROR(MATCH(A182,#REF!,0),0)+IFERROR(MATCH(A182,$I$47:$AO$47,0),0)+IFERROR(MATCH(A182,$I$46:$AO$46,0),0)+IFERROR(MATCH(A182,$I$45:$AO$45,0),0)+IFERROR(MATCH(A182,$I$44:$AO$44,0),0)+IFERROR(MATCH(A182,$I$43:$AO$43,0),0)-5)/2</f>
        <v>8</v>
      </c>
      <c r="C182" s="1">
        <f t="shared" si="8"/>
        <v>37</v>
      </c>
      <c r="D182" s="1" t="str">
        <f t="shared" si="9"/>
        <v/>
      </c>
      <c r="E182" s="1">
        <f t="shared" si="10"/>
        <v>-1800</v>
      </c>
      <c r="F182" s="1">
        <f t="shared" si="11"/>
        <v>450</v>
      </c>
    </row>
    <row r="183" spans="1:6" ht="15.5" customHeight="1" x14ac:dyDescent="0.25">
      <c r="A183" s="2" t="str">
        <v>advUnmanned</v>
      </c>
      <c r="B183" s="1">
        <f>(IFERROR(MATCH(A183,$I$3:$AO$3,0),0)+IFERROR(MATCH(A183,$I$4:$AO$4,0),0)+IFERROR(MATCH(A183,$I$5:$AO$5,0),0)+IFERROR(MATCH(A183,$I$6:$AO$6,0),0)+IFERROR(MATCH(A183,$I$7:$AO$7,0),0)+IFERROR(MATCH(A183,$I$8:$AO$8,0),0)+IFERROR(MATCH(A183,$I$9:$AO$9,0),0)+IFERROR(MATCH(A183,$I$10:$AO$10,0),0)+IFERROR(MATCH(A183,$I$11:$AO$11,0),0)+IFERROR(MATCH(A183,$I$12:$AO$12,0),0)+IFERROR(MATCH(A183,$I$13:$AO$13,0),0)+IFERROR(MATCH(A183,$I$14:$AO$14,0),0)+IFERROR(MATCH(A183,$I$15:$AO$15,0),0)+IFERROR(MATCH(A183,$I$16:$AO$16,0),0)+IFERROR(MATCH(A183,$I$17:$AO$17,0),0)+IFERROR(MATCH(A183,$I$18:$AO$18,0),0)+IFERROR(MATCH(A183,$I$19:$AO$19,0),0)+IFERROR(MATCH(A183,$I$20:$AO$20,0),0)+IFERROR(MATCH(A183,$I$21:$AO$21,0),0)+IFERROR(MATCH(A183,$I$22:$AO$22,0),0)+IFERROR(MATCH(A183,$I$23:$AO$23,0),0)+IFERROR(MATCH(A183,$I$24:$AO$24,0),0)+IFERROR(MATCH(A183,$I$25:$AO$25,0),0)+IFERROR(MATCH(A183,$I$26:$AO$26,0),0)+IFERROR(MATCH(A183,$I$27:$AO$27,0),0)+IFERROR(MATCH(A183,$I$28:$AO$28,0),0)+IFERROR(MATCH(A183,$I$29:$AO$29,0),0)+IFERROR(MATCH(A183,$I$30:$AO$30,0),0)+IFERROR(MATCH(A183,$I$31:$AO$31,0),0)+IFERROR(MATCH(A183,$I$32:$AO$32,0),0)+IFERROR(MATCH(A183,$I$33:$AO$33,0),0)+IFERROR(MATCH(A183,$I$34:$AO$34,0),0)+IFERROR(MATCH(A183,$I$35:$AO$35,0),0)+IFERROR(MATCH(A183,$I$36:$AO$36,0),0)+IFERROR(MATCH(A183,$I$37:$AO$37,0),0)+IFERROR(MATCH(A183,$I$38:$AO$38,0),0)+IFERROR(MATCH(A183,$I$39:$AO$39,0),0)+IFERROR(MATCH(A183,$I$40:$AO$40,0),0)+IFERROR(MATCH(A183,$I$41:$AO$41,0),0)+IFERROR(MATCH(A183,$I$42:$AO$42,0),0)+IFERROR(MATCH(A183,#REF!,0),0)+IFERROR(MATCH(A183,#REF!,0),0)+IFERROR(MATCH(A183,$I$47:$AO$47,0),0)+IFERROR(MATCH(A183,$I$46:$AO$46,0),0)+IFERROR(MATCH(A183,$I$45:$AO$45,0),0)+IFERROR(MATCH(A183,$I$44:$AO$44,0),0)+IFERROR(MATCH(A183,$I$43:$AO$43,0),0)-5)/2</f>
        <v>8</v>
      </c>
      <c r="C183" s="1">
        <f t="shared" si="8"/>
        <v>38</v>
      </c>
      <c r="D183" s="1" t="str">
        <f t="shared" si="9"/>
        <v/>
      </c>
      <c r="E183" s="1">
        <f t="shared" si="10"/>
        <v>-1800</v>
      </c>
      <c r="F183" s="1">
        <f t="shared" si="11"/>
        <v>400</v>
      </c>
    </row>
    <row r="184" spans="1:6" ht="15.5" customHeight="1" x14ac:dyDescent="0.25">
      <c r="A184" s="2" t="str">
        <v>automation</v>
      </c>
      <c r="B184" s="1">
        <f>(IFERROR(MATCH(A184,$I$3:$AO$3,0),0)+IFERROR(MATCH(A184,$I$4:$AO$4,0),0)+IFERROR(MATCH(A184,$I$5:$AO$5,0),0)+IFERROR(MATCH(A184,$I$6:$AO$6,0),0)+IFERROR(MATCH(A184,$I$7:$AO$7,0),0)+IFERROR(MATCH(A184,$I$8:$AO$8,0),0)+IFERROR(MATCH(A184,$I$9:$AO$9,0),0)+IFERROR(MATCH(A184,$I$10:$AO$10,0),0)+IFERROR(MATCH(A184,$I$11:$AO$11,0),0)+IFERROR(MATCH(A184,$I$12:$AO$12,0),0)+IFERROR(MATCH(A184,$I$13:$AO$13,0),0)+IFERROR(MATCH(A184,$I$14:$AO$14,0),0)+IFERROR(MATCH(A184,$I$15:$AO$15,0),0)+IFERROR(MATCH(A184,$I$16:$AO$16,0),0)+IFERROR(MATCH(A184,$I$17:$AO$17,0),0)+IFERROR(MATCH(A184,$I$18:$AO$18,0),0)+IFERROR(MATCH(A184,$I$19:$AO$19,0),0)+IFERROR(MATCH(A184,$I$20:$AO$20,0),0)+IFERROR(MATCH(A184,$I$21:$AO$21,0),0)+IFERROR(MATCH(A184,$I$22:$AO$22,0),0)+IFERROR(MATCH(A184,$I$23:$AO$23,0),0)+IFERROR(MATCH(A184,$I$24:$AO$24,0),0)+IFERROR(MATCH(A184,$I$25:$AO$25,0),0)+IFERROR(MATCH(A184,$I$26:$AO$26,0),0)+IFERROR(MATCH(A184,$I$27:$AO$27,0),0)+IFERROR(MATCH(A184,$I$28:$AO$28,0),0)+IFERROR(MATCH(A184,$I$29:$AO$29,0),0)+IFERROR(MATCH(A184,$I$30:$AO$30,0),0)+IFERROR(MATCH(A184,$I$31:$AO$31,0),0)+IFERROR(MATCH(A184,$I$32:$AO$32,0),0)+IFERROR(MATCH(A184,$I$33:$AO$33,0),0)+IFERROR(MATCH(A184,$I$34:$AO$34,0),0)+IFERROR(MATCH(A184,$I$35:$AO$35,0),0)+IFERROR(MATCH(A184,$I$36:$AO$36,0),0)+IFERROR(MATCH(A184,$I$37:$AO$37,0),0)+IFERROR(MATCH(A184,$I$38:$AO$38,0),0)+IFERROR(MATCH(A184,$I$39:$AO$39,0),0)+IFERROR(MATCH(A184,$I$40:$AO$40,0),0)+IFERROR(MATCH(A184,$I$41:$AO$41,0),0)+IFERROR(MATCH(A184,$I$42:$AO$42,0),0)+IFERROR(MATCH(A184,#REF!,0),0)+IFERROR(MATCH(A184,#REF!,0),0)+IFERROR(MATCH(A184,$I$47:$AO$47,0),0)+IFERROR(MATCH(A184,$I$46:$AO$46,0),0)+IFERROR(MATCH(A184,$I$45:$AO$45,0),0)+IFERROR(MATCH(A184,$I$44:$AO$44,0),0)+IFERROR(MATCH(A184,$I$43:$AO$43,0),0)-5)/2</f>
        <v>8</v>
      </c>
      <c r="C184" s="1">
        <f t="shared" si="8"/>
        <v>39</v>
      </c>
      <c r="D184" s="1" t="str">
        <f t="shared" si="9"/>
        <v/>
      </c>
      <c r="E184" s="1">
        <f t="shared" si="10"/>
        <v>-1800</v>
      </c>
      <c r="F184" s="1">
        <f t="shared" si="11"/>
        <v>350</v>
      </c>
    </row>
    <row r="185" spans="1:6" ht="15.5" customHeight="1" x14ac:dyDescent="0.25">
      <c r="A185" s="2" t="str">
        <v>specializedElectrics</v>
      </c>
      <c r="B185" s="1">
        <f>(IFERROR(MATCH(A185,$I$3:$AO$3,0),0)+IFERROR(MATCH(A185,$I$4:$AO$4,0),0)+IFERROR(MATCH(A185,$I$5:$AO$5,0),0)+IFERROR(MATCH(A185,$I$6:$AO$6,0),0)+IFERROR(MATCH(A185,$I$7:$AO$7,0),0)+IFERROR(MATCH(A185,$I$8:$AO$8,0),0)+IFERROR(MATCH(A185,$I$9:$AO$9,0),0)+IFERROR(MATCH(A185,$I$10:$AO$10,0),0)+IFERROR(MATCH(A185,$I$11:$AO$11,0),0)+IFERROR(MATCH(A185,$I$12:$AO$12,0),0)+IFERROR(MATCH(A185,$I$13:$AO$13,0),0)+IFERROR(MATCH(A185,$I$14:$AO$14,0),0)+IFERROR(MATCH(A185,$I$15:$AO$15,0),0)+IFERROR(MATCH(A185,$I$16:$AO$16,0),0)+IFERROR(MATCH(A185,$I$17:$AO$17,0),0)+IFERROR(MATCH(A185,$I$18:$AO$18,0),0)+IFERROR(MATCH(A185,$I$19:$AO$19,0),0)+IFERROR(MATCH(A185,$I$20:$AO$20,0),0)+IFERROR(MATCH(A185,$I$21:$AO$21,0),0)+IFERROR(MATCH(A185,$I$22:$AO$22,0),0)+IFERROR(MATCH(A185,$I$23:$AO$23,0),0)+IFERROR(MATCH(A185,$I$24:$AO$24,0),0)+IFERROR(MATCH(A185,$I$25:$AO$25,0),0)+IFERROR(MATCH(A185,$I$26:$AO$26,0),0)+IFERROR(MATCH(A185,$I$27:$AO$27,0),0)+IFERROR(MATCH(A185,$I$28:$AO$28,0),0)+IFERROR(MATCH(A185,$I$29:$AO$29,0),0)+IFERROR(MATCH(A185,$I$30:$AO$30,0),0)+IFERROR(MATCH(A185,$I$31:$AO$31,0),0)+IFERROR(MATCH(A185,$I$32:$AO$32,0),0)+IFERROR(MATCH(A185,$I$33:$AO$33,0),0)+IFERROR(MATCH(A185,$I$34:$AO$34,0),0)+IFERROR(MATCH(A185,$I$35:$AO$35,0),0)+IFERROR(MATCH(A185,$I$36:$AO$36,0),0)+IFERROR(MATCH(A185,$I$37:$AO$37,0),0)+IFERROR(MATCH(A185,$I$38:$AO$38,0),0)+IFERROR(MATCH(A185,$I$39:$AO$39,0),0)+IFERROR(MATCH(A185,$I$40:$AO$40,0),0)+IFERROR(MATCH(A185,$I$41:$AO$41,0),0)+IFERROR(MATCH(A185,$I$42:$AO$42,0),0)+IFERROR(MATCH(A185,#REF!,0),0)+IFERROR(MATCH(A185,#REF!,0),0)+IFERROR(MATCH(A185,$I$47:$AO$47,0),0)+IFERROR(MATCH(A185,$I$46:$AO$46,0),0)+IFERROR(MATCH(A185,$I$45:$AO$45,0),0)+IFERROR(MATCH(A185,$I$44:$AO$44,0),0)+IFERROR(MATCH(A185,$I$43:$AO$43,0),0)-5)/2</f>
        <v>8</v>
      </c>
      <c r="C185" s="1">
        <f t="shared" si="8"/>
        <v>41</v>
      </c>
      <c r="D185" s="1" t="str">
        <f t="shared" si="9"/>
        <v/>
      </c>
      <c r="E185" s="1">
        <f t="shared" si="10"/>
        <v>-1800</v>
      </c>
      <c r="F185" s="1">
        <f t="shared" si="11"/>
        <v>250</v>
      </c>
    </row>
    <row r="186" spans="1:6" ht="15.5" customHeight="1" x14ac:dyDescent="0.25">
      <c r="A186" s="2" t="str">
        <v>advSolarTech</v>
      </c>
      <c r="B186" s="1">
        <f>(IFERROR(MATCH(A186,$I$3:$AO$3,0),0)+IFERROR(MATCH(A186,$I$4:$AO$4,0),0)+IFERROR(MATCH(A186,$I$5:$AO$5,0),0)+IFERROR(MATCH(A186,$I$6:$AO$6,0),0)+IFERROR(MATCH(A186,$I$7:$AO$7,0),0)+IFERROR(MATCH(A186,$I$8:$AO$8,0),0)+IFERROR(MATCH(A186,$I$9:$AO$9,0),0)+IFERROR(MATCH(A186,$I$10:$AO$10,0),0)+IFERROR(MATCH(A186,$I$11:$AO$11,0),0)+IFERROR(MATCH(A186,$I$12:$AO$12,0),0)+IFERROR(MATCH(A186,$I$13:$AO$13,0),0)+IFERROR(MATCH(A186,$I$14:$AO$14,0),0)+IFERROR(MATCH(A186,$I$15:$AO$15,0),0)+IFERROR(MATCH(A186,$I$16:$AO$16,0),0)+IFERROR(MATCH(A186,$I$17:$AO$17,0),0)+IFERROR(MATCH(A186,$I$18:$AO$18,0),0)+IFERROR(MATCH(A186,$I$19:$AO$19,0),0)+IFERROR(MATCH(A186,$I$20:$AO$20,0),0)+IFERROR(MATCH(A186,$I$21:$AO$21,0),0)+IFERROR(MATCH(A186,$I$22:$AO$22,0),0)+IFERROR(MATCH(A186,$I$23:$AO$23,0),0)+IFERROR(MATCH(A186,$I$24:$AO$24,0),0)+IFERROR(MATCH(A186,$I$25:$AO$25,0),0)+IFERROR(MATCH(A186,$I$26:$AO$26,0),0)+IFERROR(MATCH(A186,$I$27:$AO$27,0),0)+IFERROR(MATCH(A186,$I$28:$AO$28,0),0)+IFERROR(MATCH(A186,$I$29:$AO$29,0),0)+IFERROR(MATCH(A186,$I$30:$AO$30,0),0)+IFERROR(MATCH(A186,$I$31:$AO$31,0),0)+IFERROR(MATCH(A186,$I$32:$AO$32,0),0)+IFERROR(MATCH(A186,$I$33:$AO$33,0),0)+IFERROR(MATCH(A186,$I$34:$AO$34,0),0)+IFERROR(MATCH(A186,$I$35:$AO$35,0),0)+IFERROR(MATCH(A186,$I$36:$AO$36,0),0)+IFERROR(MATCH(A186,$I$37:$AO$37,0),0)+IFERROR(MATCH(A186,$I$38:$AO$38,0),0)+IFERROR(MATCH(A186,$I$39:$AO$39,0),0)+IFERROR(MATCH(A186,$I$40:$AO$40,0),0)+IFERROR(MATCH(A186,$I$41:$AO$41,0),0)+IFERROR(MATCH(A186,$I$42:$AO$42,0),0)+IFERROR(MATCH(A186,#REF!,0),0)+IFERROR(MATCH(A186,#REF!,0),0)+IFERROR(MATCH(A186,$I$47:$AO$47,0),0)+IFERROR(MATCH(A186,$I$46:$AO$46,0),0)+IFERROR(MATCH(A186,$I$45:$AO$45,0),0)+IFERROR(MATCH(A186,$I$44:$AO$44,0),0)+IFERROR(MATCH(A186,$I$43:$AO$43,0),0)-5)/2</f>
        <v>8</v>
      </c>
      <c r="C186" s="1">
        <f t="shared" si="8"/>
        <v>42</v>
      </c>
      <c r="D186" s="1" t="str">
        <f t="shared" si="9"/>
        <v/>
      </c>
      <c r="E186" s="1">
        <f t="shared" si="10"/>
        <v>-1800</v>
      </c>
      <c r="F186" s="1">
        <f t="shared" si="11"/>
        <v>200</v>
      </c>
    </row>
    <row r="187" spans="1:6" ht="15.5" customHeight="1" x14ac:dyDescent="0.25">
      <c r="A187" s="2" t="str">
        <v>shortTermHabitation</v>
      </c>
      <c r="B187" s="1">
        <f>(IFERROR(MATCH(A187,$I$3:$AO$3,0),0)+IFERROR(MATCH(A187,$I$4:$AO$4,0),0)+IFERROR(MATCH(A187,$I$5:$AO$5,0),0)+IFERROR(MATCH(A187,$I$6:$AO$6,0),0)+IFERROR(MATCH(A187,$I$7:$AO$7,0),0)+IFERROR(MATCH(A187,$I$8:$AO$8,0),0)+IFERROR(MATCH(A187,$I$9:$AO$9,0),0)+IFERROR(MATCH(A187,$I$10:$AO$10,0),0)+IFERROR(MATCH(A187,$I$11:$AO$11,0),0)+IFERROR(MATCH(A187,$I$12:$AO$12,0),0)+IFERROR(MATCH(A187,$I$13:$AO$13,0),0)+IFERROR(MATCH(A187,$I$14:$AO$14,0),0)+IFERROR(MATCH(A187,$I$15:$AO$15,0),0)+IFERROR(MATCH(A187,$I$16:$AO$16,0),0)+IFERROR(MATCH(A187,$I$17:$AO$17,0),0)+IFERROR(MATCH(A187,$I$18:$AO$18,0),0)+IFERROR(MATCH(A187,$I$19:$AO$19,0),0)+IFERROR(MATCH(A187,$I$20:$AO$20,0),0)+IFERROR(MATCH(A187,$I$21:$AO$21,0),0)+IFERROR(MATCH(A187,$I$22:$AO$22,0),0)+IFERROR(MATCH(A187,$I$23:$AO$23,0),0)+IFERROR(MATCH(A187,$I$24:$AO$24,0),0)+IFERROR(MATCH(A187,$I$25:$AO$25,0),0)+IFERROR(MATCH(A187,$I$26:$AO$26,0),0)+IFERROR(MATCH(A187,$I$27:$AO$27,0),0)+IFERROR(MATCH(A187,$I$28:$AO$28,0),0)+IFERROR(MATCH(A187,$I$29:$AO$29,0),0)+IFERROR(MATCH(A187,$I$30:$AO$30,0),0)+IFERROR(MATCH(A187,$I$31:$AO$31,0),0)+IFERROR(MATCH(A187,$I$32:$AO$32,0),0)+IFERROR(MATCH(A187,$I$33:$AO$33,0),0)+IFERROR(MATCH(A187,$I$34:$AO$34,0),0)+IFERROR(MATCH(A187,$I$35:$AO$35,0),0)+IFERROR(MATCH(A187,$I$36:$AO$36,0),0)+IFERROR(MATCH(A187,$I$37:$AO$37,0),0)+IFERROR(MATCH(A187,$I$38:$AO$38,0),0)+IFERROR(MATCH(A187,$I$39:$AO$39,0),0)+IFERROR(MATCH(A187,$I$40:$AO$40,0),0)+IFERROR(MATCH(A187,$I$41:$AO$41,0),0)+IFERROR(MATCH(A187,$I$42:$AO$42,0),0)+IFERROR(MATCH(A187,#REF!,0),0)+IFERROR(MATCH(A187,#REF!,0),0)+IFERROR(MATCH(A187,$I$47:$AO$47,0),0)+IFERROR(MATCH(A187,$I$46:$AO$46,0),0)+IFERROR(MATCH(A187,$I$45:$AO$45,0),0)+IFERROR(MATCH(A187,$I$44:$AO$44,0),0)+IFERROR(MATCH(A187,$I$43:$AO$43,0),0)-5)/2</f>
        <v>8</v>
      </c>
      <c r="C187" s="1">
        <f t="shared" si="8"/>
        <v>44</v>
      </c>
      <c r="D187" s="1" t="str">
        <f t="shared" si="9"/>
        <v/>
      </c>
      <c r="E187" s="1">
        <f t="shared" si="10"/>
        <v>-1800</v>
      </c>
      <c r="F187" s="1">
        <f t="shared" si="11"/>
        <v>100</v>
      </c>
    </row>
    <row r="188" spans="1:6" ht="15.5" customHeight="1" x14ac:dyDescent="0.25">
      <c r="A188" s="2" t="str">
        <v>isru</v>
      </c>
      <c r="B188" s="1">
        <f>(IFERROR(MATCH(A188,$I$3:$AO$3,0),0)+IFERROR(MATCH(A188,$I$4:$AO$4,0),0)+IFERROR(MATCH(A188,$I$5:$AO$5,0),0)+IFERROR(MATCH(A188,$I$6:$AO$6,0),0)+IFERROR(MATCH(A188,$I$7:$AO$7,0),0)+IFERROR(MATCH(A188,$I$8:$AO$8,0),0)+IFERROR(MATCH(A188,$I$9:$AO$9,0),0)+IFERROR(MATCH(A188,$I$10:$AO$10,0),0)+IFERROR(MATCH(A188,$I$11:$AO$11,0),0)+IFERROR(MATCH(A188,$I$12:$AO$12,0),0)+IFERROR(MATCH(A188,$I$13:$AO$13,0),0)+IFERROR(MATCH(A188,$I$14:$AO$14,0),0)+IFERROR(MATCH(A188,$I$15:$AO$15,0),0)+IFERROR(MATCH(A188,$I$16:$AO$16,0),0)+IFERROR(MATCH(A188,$I$17:$AO$17,0),0)+IFERROR(MATCH(A188,$I$18:$AO$18,0),0)+IFERROR(MATCH(A188,$I$19:$AO$19,0),0)+IFERROR(MATCH(A188,$I$20:$AO$20,0),0)+IFERROR(MATCH(A188,$I$21:$AO$21,0),0)+IFERROR(MATCH(A188,$I$22:$AO$22,0),0)+IFERROR(MATCH(A188,$I$23:$AO$23,0),0)+IFERROR(MATCH(A188,$I$24:$AO$24,0),0)+IFERROR(MATCH(A188,$I$25:$AO$25,0),0)+IFERROR(MATCH(A188,$I$26:$AO$26,0),0)+IFERROR(MATCH(A188,$I$27:$AO$27,0),0)+IFERROR(MATCH(A188,$I$28:$AO$28,0),0)+IFERROR(MATCH(A188,$I$29:$AO$29,0),0)+IFERROR(MATCH(A188,$I$30:$AO$30,0),0)+IFERROR(MATCH(A188,$I$31:$AO$31,0),0)+IFERROR(MATCH(A188,$I$32:$AO$32,0),0)+IFERROR(MATCH(A188,$I$33:$AO$33,0),0)+IFERROR(MATCH(A188,$I$34:$AO$34,0),0)+IFERROR(MATCH(A188,$I$35:$AO$35,0),0)+IFERROR(MATCH(A188,$I$36:$AO$36,0),0)+IFERROR(MATCH(A188,$I$37:$AO$37,0),0)+IFERROR(MATCH(A188,$I$38:$AO$38,0),0)+IFERROR(MATCH(A188,$I$39:$AO$39,0),0)+IFERROR(MATCH(A188,$I$40:$AO$40,0),0)+IFERROR(MATCH(A188,$I$41:$AO$41,0),0)+IFERROR(MATCH(A188,$I$42:$AO$42,0),0)+IFERROR(MATCH(A188,#REF!,0),0)+IFERROR(MATCH(A188,#REF!,0),0)+IFERROR(MATCH(A188,$I$47:$AO$47,0),0)+IFERROR(MATCH(A188,$I$46:$AO$46,0),0)+IFERROR(MATCH(A188,$I$45:$AO$45,0),0)+IFERROR(MATCH(A188,$I$44:$AO$44,0),0)+IFERROR(MATCH(A188,$I$43:$AO$43,0),0)-5)/2</f>
        <v>8</v>
      </c>
      <c r="C188" s="1">
        <f t="shared" si="8"/>
        <v>45</v>
      </c>
      <c r="D188" s="1" t="str">
        <f t="shared" si="9"/>
        <v/>
      </c>
      <c r="E188" s="1">
        <f t="shared" si="10"/>
        <v>-1800</v>
      </c>
      <c r="F188" s="1">
        <f t="shared" si="11"/>
        <v>50</v>
      </c>
    </row>
    <row r="189" spans="1:6" ht="15.5" customHeight="1" x14ac:dyDescent="0.25">
      <c r="A189" s="2" t="str">
        <v>experimentalHypergolicRocketry</v>
      </c>
      <c r="B189" s="1">
        <f>(IFERROR(MATCH(A189,$I$3:$AO$3,0),0)+IFERROR(MATCH(A189,$I$4:$AO$4,0),0)+IFERROR(MATCH(A189,$I$5:$AO$5,0),0)+IFERROR(MATCH(A189,$I$6:$AO$6,0),0)+IFERROR(MATCH(A189,$I$7:$AO$7,0),0)+IFERROR(MATCH(A189,$I$8:$AO$8,0),0)+IFERROR(MATCH(A189,$I$9:$AO$9,0),0)+IFERROR(MATCH(A189,$I$10:$AO$10,0),0)+IFERROR(MATCH(A189,$I$11:$AO$11,0),0)+IFERROR(MATCH(A189,$I$12:$AO$12,0),0)+IFERROR(MATCH(A189,$I$13:$AO$13,0),0)+IFERROR(MATCH(A189,$I$14:$AO$14,0),0)+IFERROR(MATCH(A189,$I$15:$AO$15,0),0)+IFERROR(MATCH(A189,$I$16:$AO$16,0),0)+IFERROR(MATCH(A189,$I$17:$AO$17,0),0)+IFERROR(MATCH(A189,$I$18:$AO$18,0),0)+IFERROR(MATCH(A189,$I$19:$AO$19,0),0)+IFERROR(MATCH(A189,$I$20:$AO$20,0),0)+IFERROR(MATCH(A189,$I$21:$AO$21,0),0)+IFERROR(MATCH(A189,$I$22:$AO$22,0),0)+IFERROR(MATCH(A189,$I$23:$AO$23,0),0)+IFERROR(MATCH(A189,$I$24:$AO$24,0),0)+IFERROR(MATCH(A189,$I$25:$AO$25,0),0)+IFERROR(MATCH(A189,$I$26:$AO$26,0),0)+IFERROR(MATCH(A189,$I$27:$AO$27,0),0)+IFERROR(MATCH(A189,$I$28:$AO$28,0),0)+IFERROR(MATCH(A189,$I$29:$AO$29,0),0)+IFERROR(MATCH(A189,$I$30:$AO$30,0),0)+IFERROR(MATCH(A189,$I$31:$AO$31,0),0)+IFERROR(MATCH(A189,$I$32:$AO$32,0),0)+IFERROR(MATCH(A189,$I$33:$AO$33,0),0)+IFERROR(MATCH(A189,$I$34:$AO$34,0),0)+IFERROR(MATCH(A189,$I$35:$AO$35,0),0)+IFERROR(MATCH(A189,$I$36:$AO$36,0),0)+IFERROR(MATCH(A189,$I$37:$AO$37,0),0)+IFERROR(MATCH(A189,$I$38:$AO$38,0),0)+IFERROR(MATCH(A189,$I$39:$AO$39,0),0)+IFERROR(MATCH(A189,$I$40:$AO$40,0),0)+IFERROR(MATCH(A189,$I$41:$AO$41,0),0)+IFERROR(MATCH(A189,$I$42:$AO$42,0),0)+IFERROR(MATCH(A189,#REF!,0),0)+IFERROR(MATCH(A189,#REF!,0),0)+IFERROR(MATCH(A189,$I$47:$AO$47,0),0)+IFERROR(MATCH(A189,$I$46:$AO$46,0),0)+IFERROR(MATCH(A189,$I$45:$AO$45,0),0)+IFERROR(MATCH(A189,$I$44:$AO$44,0),0)+IFERROR(MATCH(A189,$I$43:$AO$43,0),0)-5)/2</f>
        <v>-2.5</v>
      </c>
      <c r="C189" s="1">
        <f t="shared" si="8"/>
        <v>0</v>
      </c>
      <c r="D189" s="1" t="str">
        <f t="shared" si="9"/>
        <v>Not Found</v>
      </c>
      <c r="E189" s="1">
        <f t="shared" si="10"/>
        <v>-3950</v>
      </c>
      <c r="F189" s="1">
        <f t="shared" si="11"/>
        <v>2300</v>
      </c>
    </row>
    <row r="190" spans="1:6" ht="15.5" customHeight="1" x14ac:dyDescent="0.25">
      <c r="A190" s="2" t="str">
        <v>gargantuanBoosters</v>
      </c>
      <c r="B190" s="1">
        <f>(IFERROR(MATCH(A190,$I$3:$AO$3,0),0)+IFERROR(MATCH(A190,$I$4:$AO$4,0),0)+IFERROR(MATCH(A190,$I$5:$AO$5,0),0)+IFERROR(MATCH(A190,$I$6:$AO$6,0),0)+IFERROR(MATCH(A190,$I$7:$AO$7,0),0)+IFERROR(MATCH(A190,$I$8:$AO$8,0),0)+IFERROR(MATCH(A190,$I$9:$AO$9,0),0)+IFERROR(MATCH(A190,$I$10:$AO$10,0),0)+IFERROR(MATCH(A190,$I$11:$AO$11,0),0)+IFERROR(MATCH(A190,$I$12:$AO$12,0),0)+IFERROR(MATCH(A190,$I$13:$AO$13,0),0)+IFERROR(MATCH(A190,$I$14:$AO$14,0),0)+IFERROR(MATCH(A190,$I$15:$AO$15,0),0)+IFERROR(MATCH(A190,$I$16:$AO$16,0),0)+IFERROR(MATCH(A190,$I$17:$AO$17,0),0)+IFERROR(MATCH(A190,$I$18:$AO$18,0),0)+IFERROR(MATCH(A190,$I$19:$AO$19,0),0)+IFERROR(MATCH(A190,$I$20:$AO$20,0),0)+IFERROR(MATCH(A190,$I$21:$AO$21,0),0)+IFERROR(MATCH(A190,$I$22:$AO$22,0),0)+IFERROR(MATCH(A190,$I$23:$AO$23,0),0)+IFERROR(MATCH(A190,$I$24:$AO$24,0),0)+IFERROR(MATCH(A190,$I$25:$AO$25,0),0)+IFERROR(MATCH(A190,$I$26:$AO$26,0),0)+IFERROR(MATCH(A190,$I$27:$AO$27,0),0)+IFERROR(MATCH(A190,$I$28:$AO$28,0),0)+IFERROR(MATCH(A190,$I$29:$AO$29,0),0)+IFERROR(MATCH(A190,$I$30:$AO$30,0),0)+IFERROR(MATCH(A190,$I$31:$AO$31,0),0)+IFERROR(MATCH(A190,$I$32:$AO$32,0),0)+IFERROR(MATCH(A190,$I$33:$AO$33,0),0)+IFERROR(MATCH(A190,$I$34:$AO$34,0),0)+IFERROR(MATCH(A190,$I$35:$AO$35,0),0)+IFERROR(MATCH(A190,$I$36:$AO$36,0),0)+IFERROR(MATCH(A190,$I$37:$AO$37,0),0)+IFERROR(MATCH(A190,$I$38:$AO$38,0),0)+IFERROR(MATCH(A190,$I$39:$AO$39,0),0)+IFERROR(MATCH(A190,$I$40:$AO$40,0),0)+IFERROR(MATCH(A190,$I$41:$AO$41,0),0)+IFERROR(MATCH(A190,$I$42:$AO$42,0),0)+IFERROR(MATCH(A190,#REF!,0),0)+IFERROR(MATCH(A190,#REF!,0),0)+IFERROR(MATCH(A190,$I$47:$AO$47,0),0)+IFERROR(MATCH(A190,$I$46:$AO$46,0),0)+IFERROR(MATCH(A190,$I$45:$AO$45,0),0)+IFERROR(MATCH(A190,$I$44:$AO$44,0),0)+IFERROR(MATCH(A190,$I$43:$AO$43,0),0)-5)/2</f>
        <v>9</v>
      </c>
      <c r="C190" s="1">
        <f t="shared" si="8"/>
        <v>1</v>
      </c>
      <c r="D190" s="1" t="str">
        <f t="shared" si="9"/>
        <v/>
      </c>
      <c r="E190" s="1">
        <f t="shared" si="10"/>
        <v>-1600</v>
      </c>
      <c r="F190" s="1">
        <f t="shared" si="11"/>
        <v>2250</v>
      </c>
    </row>
    <row r="191" spans="1:6" ht="15.5" customHeight="1" x14ac:dyDescent="0.25">
      <c r="A191" s="2" t="str">
        <v>advNuclearPower</v>
      </c>
      <c r="B191" s="1">
        <f>(IFERROR(MATCH(A191,$I$3:$AO$3,0),0)+IFERROR(MATCH(A191,$I$4:$AO$4,0),0)+IFERROR(MATCH(A191,$I$5:$AO$5,0),0)+IFERROR(MATCH(A191,$I$6:$AO$6,0),0)+IFERROR(MATCH(A191,$I$7:$AO$7,0),0)+IFERROR(MATCH(A191,$I$8:$AO$8,0),0)+IFERROR(MATCH(A191,$I$9:$AO$9,0),0)+IFERROR(MATCH(A191,$I$10:$AO$10,0),0)+IFERROR(MATCH(A191,$I$11:$AO$11,0),0)+IFERROR(MATCH(A191,$I$12:$AO$12,0),0)+IFERROR(MATCH(A191,$I$13:$AO$13,0),0)+IFERROR(MATCH(A191,$I$14:$AO$14,0),0)+IFERROR(MATCH(A191,$I$15:$AO$15,0),0)+IFERROR(MATCH(A191,$I$16:$AO$16,0),0)+IFERROR(MATCH(A191,$I$17:$AO$17,0),0)+IFERROR(MATCH(A191,$I$18:$AO$18,0),0)+IFERROR(MATCH(A191,$I$19:$AO$19,0),0)+IFERROR(MATCH(A191,$I$20:$AO$20,0),0)+IFERROR(MATCH(A191,$I$21:$AO$21,0),0)+IFERROR(MATCH(A191,$I$22:$AO$22,0),0)+IFERROR(MATCH(A191,$I$23:$AO$23,0),0)+IFERROR(MATCH(A191,$I$24:$AO$24,0),0)+IFERROR(MATCH(A191,$I$25:$AO$25,0),0)+IFERROR(MATCH(A191,$I$26:$AO$26,0),0)+IFERROR(MATCH(A191,$I$27:$AO$27,0),0)+IFERROR(MATCH(A191,$I$28:$AO$28,0),0)+IFERROR(MATCH(A191,$I$29:$AO$29,0),0)+IFERROR(MATCH(A191,$I$30:$AO$30,0),0)+IFERROR(MATCH(A191,$I$31:$AO$31,0),0)+IFERROR(MATCH(A191,$I$32:$AO$32,0),0)+IFERROR(MATCH(A191,$I$33:$AO$33,0),0)+IFERROR(MATCH(A191,$I$34:$AO$34,0),0)+IFERROR(MATCH(A191,$I$35:$AO$35,0),0)+IFERROR(MATCH(A191,$I$36:$AO$36,0),0)+IFERROR(MATCH(A191,$I$37:$AO$37,0),0)+IFERROR(MATCH(A191,$I$38:$AO$38,0),0)+IFERROR(MATCH(A191,$I$39:$AO$39,0),0)+IFERROR(MATCH(A191,$I$40:$AO$40,0),0)+IFERROR(MATCH(A191,$I$41:$AO$41,0),0)+IFERROR(MATCH(A191,$I$42:$AO$42,0),0)+IFERROR(MATCH(A191,#REF!,0),0)+IFERROR(MATCH(A191,#REF!,0),0)+IFERROR(MATCH(A191,$I$47:$AO$47,0),0)+IFERROR(MATCH(A191,$I$46:$AO$46,0),0)+IFERROR(MATCH(A191,$I$45:$AO$45,0),0)+IFERROR(MATCH(A191,$I$44:$AO$44,0),0)+IFERROR(MATCH(A191,$I$43:$AO$43,0),0)-5)/2</f>
        <v>9</v>
      </c>
      <c r="C191" s="1">
        <f t="shared" si="8"/>
        <v>3</v>
      </c>
      <c r="D191" s="1" t="str">
        <f t="shared" si="9"/>
        <v/>
      </c>
      <c r="E191" s="1">
        <f t="shared" si="10"/>
        <v>-1600</v>
      </c>
      <c r="F191" s="1">
        <f t="shared" si="11"/>
        <v>2150</v>
      </c>
    </row>
    <row r="192" spans="1:6" ht="15.5" customHeight="1" x14ac:dyDescent="0.25">
      <c r="A192" s="2" t="str">
        <v>advNuclearPropulsion</v>
      </c>
      <c r="B192" s="1">
        <f>(IFERROR(MATCH(A192,$I$3:$AO$3,0),0)+IFERROR(MATCH(A192,$I$4:$AO$4,0),0)+IFERROR(MATCH(A192,$I$5:$AO$5,0),0)+IFERROR(MATCH(A192,$I$6:$AO$6,0),0)+IFERROR(MATCH(A192,$I$7:$AO$7,0),0)+IFERROR(MATCH(A192,$I$8:$AO$8,0),0)+IFERROR(MATCH(A192,$I$9:$AO$9,0),0)+IFERROR(MATCH(A192,$I$10:$AO$10,0),0)+IFERROR(MATCH(A192,$I$11:$AO$11,0),0)+IFERROR(MATCH(A192,$I$12:$AO$12,0),0)+IFERROR(MATCH(A192,$I$13:$AO$13,0),0)+IFERROR(MATCH(A192,$I$14:$AO$14,0),0)+IFERROR(MATCH(A192,$I$15:$AO$15,0),0)+IFERROR(MATCH(A192,$I$16:$AO$16,0),0)+IFERROR(MATCH(A192,$I$17:$AO$17,0),0)+IFERROR(MATCH(A192,$I$18:$AO$18,0),0)+IFERROR(MATCH(A192,$I$19:$AO$19,0),0)+IFERROR(MATCH(A192,$I$20:$AO$20,0),0)+IFERROR(MATCH(A192,$I$21:$AO$21,0),0)+IFERROR(MATCH(A192,$I$22:$AO$22,0),0)+IFERROR(MATCH(A192,$I$23:$AO$23,0),0)+IFERROR(MATCH(A192,$I$24:$AO$24,0),0)+IFERROR(MATCH(A192,$I$25:$AO$25,0),0)+IFERROR(MATCH(A192,$I$26:$AO$26,0),0)+IFERROR(MATCH(A192,$I$27:$AO$27,0),0)+IFERROR(MATCH(A192,$I$28:$AO$28,0),0)+IFERROR(MATCH(A192,$I$29:$AO$29,0),0)+IFERROR(MATCH(A192,$I$30:$AO$30,0),0)+IFERROR(MATCH(A192,$I$31:$AO$31,0),0)+IFERROR(MATCH(A192,$I$32:$AO$32,0),0)+IFERROR(MATCH(A192,$I$33:$AO$33,0),0)+IFERROR(MATCH(A192,$I$34:$AO$34,0),0)+IFERROR(MATCH(A192,$I$35:$AO$35,0),0)+IFERROR(MATCH(A192,$I$36:$AO$36,0),0)+IFERROR(MATCH(A192,$I$37:$AO$37,0),0)+IFERROR(MATCH(A192,$I$38:$AO$38,0),0)+IFERROR(MATCH(A192,$I$39:$AO$39,0),0)+IFERROR(MATCH(A192,$I$40:$AO$40,0),0)+IFERROR(MATCH(A192,$I$41:$AO$41,0),0)+IFERROR(MATCH(A192,$I$42:$AO$42,0),0)+IFERROR(MATCH(A192,#REF!,0),0)+IFERROR(MATCH(A192,#REF!,0),0)+IFERROR(MATCH(A192,$I$47:$AO$47,0),0)+IFERROR(MATCH(A192,$I$46:$AO$46,0),0)+IFERROR(MATCH(A192,$I$45:$AO$45,0),0)+IFERROR(MATCH(A192,$I$44:$AO$44,0),0)+IFERROR(MATCH(A192,$I$43:$AO$43,0),0)-5)/2</f>
        <v>9</v>
      </c>
      <c r="C192" s="1">
        <f t="shared" si="8"/>
        <v>4</v>
      </c>
      <c r="D192" s="1" t="str">
        <f t="shared" si="9"/>
        <v/>
      </c>
      <c r="E192" s="1">
        <f t="shared" si="10"/>
        <v>-1600</v>
      </c>
      <c r="F192" s="1">
        <f t="shared" si="11"/>
        <v>2100</v>
      </c>
    </row>
    <row r="193" spans="1:6" ht="15.5" customHeight="1" x14ac:dyDescent="0.25">
      <c r="A193" s="2" t="str">
        <v>advIonPropulsion</v>
      </c>
      <c r="B193" s="1">
        <f>(IFERROR(MATCH(A193,$I$3:$AO$3,0),0)+IFERROR(MATCH(A193,$I$4:$AO$4,0),0)+IFERROR(MATCH(A193,$I$5:$AO$5,0),0)+IFERROR(MATCH(A193,$I$6:$AO$6,0),0)+IFERROR(MATCH(A193,$I$7:$AO$7,0),0)+IFERROR(MATCH(A193,$I$8:$AO$8,0),0)+IFERROR(MATCH(A193,$I$9:$AO$9,0),0)+IFERROR(MATCH(A193,$I$10:$AO$10,0),0)+IFERROR(MATCH(A193,$I$11:$AO$11,0),0)+IFERROR(MATCH(A193,$I$12:$AO$12,0),0)+IFERROR(MATCH(A193,$I$13:$AO$13,0),0)+IFERROR(MATCH(A193,$I$14:$AO$14,0),0)+IFERROR(MATCH(A193,$I$15:$AO$15,0),0)+IFERROR(MATCH(A193,$I$16:$AO$16,0),0)+IFERROR(MATCH(A193,$I$17:$AO$17,0),0)+IFERROR(MATCH(A193,$I$18:$AO$18,0),0)+IFERROR(MATCH(A193,$I$19:$AO$19,0),0)+IFERROR(MATCH(A193,$I$20:$AO$20,0),0)+IFERROR(MATCH(A193,$I$21:$AO$21,0),0)+IFERROR(MATCH(A193,$I$22:$AO$22,0),0)+IFERROR(MATCH(A193,$I$23:$AO$23,0),0)+IFERROR(MATCH(A193,$I$24:$AO$24,0),0)+IFERROR(MATCH(A193,$I$25:$AO$25,0),0)+IFERROR(MATCH(A193,$I$26:$AO$26,0),0)+IFERROR(MATCH(A193,$I$27:$AO$27,0),0)+IFERROR(MATCH(A193,$I$28:$AO$28,0),0)+IFERROR(MATCH(A193,$I$29:$AO$29,0),0)+IFERROR(MATCH(A193,$I$30:$AO$30,0),0)+IFERROR(MATCH(A193,$I$31:$AO$31,0),0)+IFERROR(MATCH(A193,$I$32:$AO$32,0),0)+IFERROR(MATCH(A193,$I$33:$AO$33,0),0)+IFERROR(MATCH(A193,$I$34:$AO$34,0),0)+IFERROR(MATCH(A193,$I$35:$AO$35,0),0)+IFERROR(MATCH(A193,$I$36:$AO$36,0),0)+IFERROR(MATCH(A193,$I$37:$AO$37,0),0)+IFERROR(MATCH(A193,$I$38:$AO$38,0),0)+IFERROR(MATCH(A193,$I$39:$AO$39,0),0)+IFERROR(MATCH(A193,$I$40:$AO$40,0),0)+IFERROR(MATCH(A193,$I$41:$AO$41,0),0)+IFERROR(MATCH(A193,$I$42:$AO$42,0),0)+IFERROR(MATCH(A193,#REF!,0),0)+IFERROR(MATCH(A193,#REF!,0),0)+IFERROR(MATCH(A193,$I$47:$AO$47,0),0)+IFERROR(MATCH(A193,$I$46:$AO$46,0),0)+IFERROR(MATCH(A193,$I$45:$AO$45,0),0)+IFERROR(MATCH(A193,$I$44:$AO$44,0),0)+IFERROR(MATCH(A193,$I$43:$AO$43,0),0)-5)/2</f>
        <v>9</v>
      </c>
      <c r="C193" s="1">
        <f t="shared" si="8"/>
        <v>7</v>
      </c>
      <c r="D193" s="1" t="str">
        <f t="shared" si="9"/>
        <v/>
      </c>
      <c r="E193" s="1">
        <f t="shared" si="10"/>
        <v>-1600</v>
      </c>
      <c r="F193" s="1">
        <f t="shared" si="11"/>
        <v>1950</v>
      </c>
    </row>
    <row r="194" spans="1:6" ht="15.5" customHeight="1" x14ac:dyDescent="0.25">
      <c r="A194" s="2" t="str">
        <v>aBitMoreExoticPropulsion</v>
      </c>
      <c r="B194" s="1">
        <f>(IFERROR(MATCH(A194,$I$3:$AO$3,0),0)+IFERROR(MATCH(A194,$I$4:$AO$4,0),0)+IFERROR(MATCH(A194,$I$5:$AO$5,0),0)+IFERROR(MATCH(A194,$I$6:$AO$6,0),0)+IFERROR(MATCH(A194,$I$7:$AO$7,0),0)+IFERROR(MATCH(A194,$I$8:$AO$8,0),0)+IFERROR(MATCH(A194,$I$9:$AO$9,0),0)+IFERROR(MATCH(A194,$I$10:$AO$10,0),0)+IFERROR(MATCH(A194,$I$11:$AO$11,0),0)+IFERROR(MATCH(A194,$I$12:$AO$12,0),0)+IFERROR(MATCH(A194,$I$13:$AO$13,0),0)+IFERROR(MATCH(A194,$I$14:$AO$14,0),0)+IFERROR(MATCH(A194,$I$15:$AO$15,0),0)+IFERROR(MATCH(A194,$I$16:$AO$16,0),0)+IFERROR(MATCH(A194,$I$17:$AO$17,0),0)+IFERROR(MATCH(A194,$I$18:$AO$18,0),0)+IFERROR(MATCH(A194,$I$19:$AO$19,0),0)+IFERROR(MATCH(A194,$I$20:$AO$20,0),0)+IFERROR(MATCH(A194,$I$21:$AO$21,0),0)+IFERROR(MATCH(A194,$I$22:$AO$22,0),0)+IFERROR(MATCH(A194,$I$23:$AO$23,0),0)+IFERROR(MATCH(A194,$I$24:$AO$24,0),0)+IFERROR(MATCH(A194,$I$25:$AO$25,0),0)+IFERROR(MATCH(A194,$I$26:$AO$26,0),0)+IFERROR(MATCH(A194,$I$27:$AO$27,0),0)+IFERROR(MATCH(A194,$I$28:$AO$28,0),0)+IFERROR(MATCH(A194,$I$29:$AO$29,0),0)+IFERROR(MATCH(A194,$I$30:$AO$30,0),0)+IFERROR(MATCH(A194,$I$31:$AO$31,0),0)+IFERROR(MATCH(A194,$I$32:$AO$32,0),0)+IFERROR(MATCH(A194,$I$33:$AO$33,0),0)+IFERROR(MATCH(A194,$I$34:$AO$34,0),0)+IFERROR(MATCH(A194,$I$35:$AO$35,0),0)+IFERROR(MATCH(A194,$I$36:$AO$36,0),0)+IFERROR(MATCH(A194,$I$37:$AO$37,0),0)+IFERROR(MATCH(A194,$I$38:$AO$38,0),0)+IFERROR(MATCH(A194,$I$39:$AO$39,0),0)+IFERROR(MATCH(A194,$I$40:$AO$40,0),0)+IFERROR(MATCH(A194,$I$41:$AO$41,0),0)+IFERROR(MATCH(A194,$I$42:$AO$42,0),0)+IFERROR(MATCH(A194,#REF!,0),0)+IFERROR(MATCH(A194,#REF!,0),0)+IFERROR(MATCH(A194,$I$47:$AO$47,0),0)+IFERROR(MATCH(A194,$I$46:$AO$46,0),0)+IFERROR(MATCH(A194,$I$45:$AO$45,0),0)+IFERROR(MATCH(A194,$I$44:$AO$44,0),0)+IFERROR(MATCH(A194,$I$43:$AO$43,0),0)-5)/2</f>
        <v>-2.5</v>
      </c>
      <c r="C194" s="1">
        <f t="shared" si="8"/>
        <v>0</v>
      </c>
      <c r="D194" s="1" t="str">
        <f t="shared" si="9"/>
        <v>Not Found</v>
      </c>
      <c r="E194" s="1">
        <f t="shared" si="10"/>
        <v>-3950</v>
      </c>
      <c r="F194" s="1">
        <f t="shared" si="11"/>
        <v>2300</v>
      </c>
    </row>
    <row r="195" spans="1:6" ht="15.5" customHeight="1" x14ac:dyDescent="0.25">
      <c r="A195" s="2" t="str">
        <v>experimentalCryoRocketry</v>
      </c>
      <c r="B195" s="1">
        <f>(IFERROR(MATCH(A195,$I$3:$AO$3,0),0)+IFERROR(MATCH(A195,$I$4:$AO$4,0),0)+IFERROR(MATCH(A195,$I$5:$AO$5,0),0)+IFERROR(MATCH(A195,$I$6:$AO$6,0),0)+IFERROR(MATCH(A195,$I$7:$AO$7,0),0)+IFERROR(MATCH(A195,$I$8:$AO$8,0),0)+IFERROR(MATCH(A195,$I$9:$AO$9,0),0)+IFERROR(MATCH(A195,$I$10:$AO$10,0),0)+IFERROR(MATCH(A195,$I$11:$AO$11,0),0)+IFERROR(MATCH(A195,$I$12:$AO$12,0),0)+IFERROR(MATCH(A195,$I$13:$AO$13,0),0)+IFERROR(MATCH(A195,$I$14:$AO$14,0),0)+IFERROR(MATCH(A195,$I$15:$AO$15,0),0)+IFERROR(MATCH(A195,$I$16:$AO$16,0),0)+IFERROR(MATCH(A195,$I$17:$AO$17,0),0)+IFERROR(MATCH(A195,$I$18:$AO$18,0),0)+IFERROR(MATCH(A195,$I$19:$AO$19,0),0)+IFERROR(MATCH(A195,$I$20:$AO$20,0),0)+IFERROR(MATCH(A195,$I$21:$AO$21,0),0)+IFERROR(MATCH(A195,$I$22:$AO$22,0),0)+IFERROR(MATCH(A195,$I$23:$AO$23,0),0)+IFERROR(MATCH(A195,$I$24:$AO$24,0),0)+IFERROR(MATCH(A195,$I$25:$AO$25,0),0)+IFERROR(MATCH(A195,$I$26:$AO$26,0),0)+IFERROR(MATCH(A195,$I$27:$AO$27,0),0)+IFERROR(MATCH(A195,$I$28:$AO$28,0),0)+IFERROR(MATCH(A195,$I$29:$AO$29,0),0)+IFERROR(MATCH(A195,$I$30:$AO$30,0),0)+IFERROR(MATCH(A195,$I$31:$AO$31,0),0)+IFERROR(MATCH(A195,$I$32:$AO$32,0),0)+IFERROR(MATCH(A195,$I$33:$AO$33,0),0)+IFERROR(MATCH(A195,$I$34:$AO$34,0),0)+IFERROR(MATCH(A195,$I$35:$AO$35,0),0)+IFERROR(MATCH(A195,$I$36:$AO$36,0),0)+IFERROR(MATCH(A195,$I$37:$AO$37,0),0)+IFERROR(MATCH(A195,$I$38:$AO$38,0),0)+IFERROR(MATCH(A195,$I$39:$AO$39,0),0)+IFERROR(MATCH(A195,$I$40:$AO$40,0),0)+IFERROR(MATCH(A195,$I$41:$AO$41,0),0)+IFERROR(MATCH(A195,$I$42:$AO$42,0),0)+IFERROR(MATCH(A195,#REF!,0),0)+IFERROR(MATCH(A195,#REF!,0),0)+IFERROR(MATCH(A195,$I$47:$AO$47,0),0)+IFERROR(MATCH(A195,$I$46:$AO$46,0),0)+IFERROR(MATCH(A195,$I$45:$AO$45,0),0)+IFERROR(MATCH(A195,$I$44:$AO$44,0),0)+IFERROR(MATCH(A195,$I$43:$AO$43,0),0)-5)/2</f>
        <v>-2.5</v>
      </c>
      <c r="C195" s="1">
        <f t="shared" ref="C195:C258" si="12">IFERROR(MATCH(A195,$I$3:$I$47,0),0)+IFERROR(MATCH(A195,$J$3:$J$47,0),0)+IFERROR(MATCH(A195,$K$3:$K$47,0),0)+IFERROR(MATCH(A195,$L$3:$L$47,0),0)+IFERROR(MATCH(A195,$M$3:$M$47,0),0)+IFERROR(MATCH(A195,$N$3:$N$47,0),0)+IFERROR(MATCH(A195,$O$3:$O$47,0),0)+IFERROR(MATCH(A195,$P$3:$P$47,0),0)+IFERROR(MATCH(A195,$Q$3:$Q$47,0),0)+IFERROR(MATCH(A195,$R$3:$R$47,0),0)+IFERROR(MATCH(A195,$S$3:$S$47,0),0)+IFERROR(MATCH(A195,$T$3:$T$47,0),0)+IFERROR(MATCH(A195,$U$3:$U$47,0),0)+IFERROR(MATCH(A195,$V$3:$V$47,0),0)+IFERROR(MATCH(A195,$W$3:$W$47,0),0)+IFERROR(MATCH(A195,$X$3:$X$47,0),0)+IFERROR(MATCH(A195,$Y$3:$Y$47,0),0)+IFERROR(MATCH(A195,$Z$3:$Z$47,0),0)+IFERROR(MATCH(A195,$AA$3:$AA$47,0),0)+IFERROR(MATCH(A195,$AB$3:$AB$47,0),0)+IFERROR(MATCH(A195,$AC$3:$AC$47,0),0)+IFERROR(MATCH(A195,$AD$3:$AD$47,0),0)+IFERROR(MATCH(A195,$AE$3:$AE$47,0),0)+IFERROR(MATCH(A195,$AF$3:$AF$47,0),0)+IFERROR(MATCH(A195,$AG$3:$AG$47,0),0)+IFERROR(MATCH(A195,$AH$3:$AH$47,0),0)+IFERROR(MATCH(A195,$AI$3:$AI$47,0),0)+IFERROR(MATCH(A195,$AJ$3:$AJ$47,0),0)+IFERROR(MATCH(A195,$AK$3:$AK$47,0),0)+IFERROR(MATCH(A195,$AL$3:$AL$47,0),0)+IFERROR(MATCH(A195,$AM$3:$AM$47,0),0)+IFERROR(MATCH(A195,$AN$3:$AN$47,0),0)+IFERROR(MATCH(A195,$AO$3:$AO$47,0),0)</f>
        <v>0</v>
      </c>
      <c r="D195" s="1" t="str">
        <f t="shared" si="9"/>
        <v>Not Found</v>
      </c>
      <c r="E195" s="1">
        <f t="shared" si="10"/>
        <v>-3950</v>
      </c>
      <c r="F195" s="1">
        <f t="shared" si="11"/>
        <v>2300</v>
      </c>
    </row>
    <row r="196" spans="1:6" ht="15.5" customHeight="1" x14ac:dyDescent="0.25">
      <c r="A196" s="2" t="str">
        <v>experimentalRocketry</v>
      </c>
      <c r="B196" s="1">
        <f>(IFERROR(MATCH(A196,$I$3:$AO$3,0),0)+IFERROR(MATCH(A196,$I$4:$AO$4,0),0)+IFERROR(MATCH(A196,$I$5:$AO$5,0),0)+IFERROR(MATCH(A196,$I$6:$AO$6,0),0)+IFERROR(MATCH(A196,$I$7:$AO$7,0),0)+IFERROR(MATCH(A196,$I$8:$AO$8,0),0)+IFERROR(MATCH(A196,$I$9:$AO$9,0),0)+IFERROR(MATCH(A196,$I$10:$AO$10,0),0)+IFERROR(MATCH(A196,$I$11:$AO$11,0),0)+IFERROR(MATCH(A196,$I$12:$AO$12,0),0)+IFERROR(MATCH(A196,$I$13:$AO$13,0),0)+IFERROR(MATCH(A196,$I$14:$AO$14,0),0)+IFERROR(MATCH(A196,$I$15:$AO$15,0),0)+IFERROR(MATCH(A196,$I$16:$AO$16,0),0)+IFERROR(MATCH(A196,$I$17:$AO$17,0),0)+IFERROR(MATCH(A196,$I$18:$AO$18,0),0)+IFERROR(MATCH(A196,$I$19:$AO$19,0),0)+IFERROR(MATCH(A196,$I$20:$AO$20,0),0)+IFERROR(MATCH(A196,$I$21:$AO$21,0),0)+IFERROR(MATCH(A196,$I$22:$AO$22,0),0)+IFERROR(MATCH(A196,$I$23:$AO$23,0),0)+IFERROR(MATCH(A196,$I$24:$AO$24,0),0)+IFERROR(MATCH(A196,$I$25:$AO$25,0),0)+IFERROR(MATCH(A196,$I$26:$AO$26,0),0)+IFERROR(MATCH(A196,$I$27:$AO$27,0),0)+IFERROR(MATCH(A196,$I$28:$AO$28,0),0)+IFERROR(MATCH(A196,$I$29:$AO$29,0),0)+IFERROR(MATCH(A196,$I$30:$AO$30,0),0)+IFERROR(MATCH(A196,$I$31:$AO$31,0),0)+IFERROR(MATCH(A196,$I$32:$AO$32,0),0)+IFERROR(MATCH(A196,$I$33:$AO$33,0),0)+IFERROR(MATCH(A196,$I$34:$AO$34,0),0)+IFERROR(MATCH(A196,$I$35:$AO$35,0),0)+IFERROR(MATCH(A196,$I$36:$AO$36,0),0)+IFERROR(MATCH(A196,$I$37:$AO$37,0),0)+IFERROR(MATCH(A196,$I$38:$AO$38,0),0)+IFERROR(MATCH(A196,$I$39:$AO$39,0),0)+IFERROR(MATCH(A196,$I$40:$AO$40,0),0)+IFERROR(MATCH(A196,$I$41:$AO$41,0),0)+IFERROR(MATCH(A196,$I$42:$AO$42,0),0)+IFERROR(MATCH(A196,#REF!,0),0)+IFERROR(MATCH(A196,#REF!,0),0)+IFERROR(MATCH(A196,$I$47:$AO$47,0),0)+IFERROR(MATCH(A196,$I$46:$AO$46,0),0)+IFERROR(MATCH(A196,$I$45:$AO$45,0),0)+IFERROR(MATCH(A196,$I$44:$AO$44,0),0)+IFERROR(MATCH(A196,$I$43:$AO$43,0),0)-5)/2</f>
        <v>-2.5</v>
      </c>
      <c r="C196" s="1">
        <f t="shared" si="12"/>
        <v>0</v>
      </c>
      <c r="D196" s="1" t="str">
        <f t="shared" ref="D196:D259" si="13">IF(OR(B196=-2.5,C196=0)=TRUE,"Not Found","")</f>
        <v>Not Found</v>
      </c>
      <c r="E196" s="1">
        <f t="shared" ref="E196:E259" si="14">(B196+2)*200-3800+IF(MOD(B196,1)&lt;&gt;0,-50,0)</f>
        <v>-3950</v>
      </c>
      <c r="F196" s="1">
        <f t="shared" ref="F196:F259" si="15">(C196-1)*-50+2250</f>
        <v>2300</v>
      </c>
    </row>
    <row r="197" spans="1:6" ht="15.5" customHeight="1" x14ac:dyDescent="0.25">
      <c r="A197" s="2" t="str">
        <v>specializedFuelStorage</v>
      </c>
      <c r="B197" s="1">
        <f>(IFERROR(MATCH(A197,$I$3:$AO$3,0),0)+IFERROR(MATCH(A197,$I$4:$AO$4,0),0)+IFERROR(MATCH(A197,$I$5:$AO$5,0),0)+IFERROR(MATCH(A197,$I$6:$AO$6,0),0)+IFERROR(MATCH(A197,$I$7:$AO$7,0),0)+IFERROR(MATCH(A197,$I$8:$AO$8,0),0)+IFERROR(MATCH(A197,$I$9:$AO$9,0),0)+IFERROR(MATCH(A197,$I$10:$AO$10,0),0)+IFERROR(MATCH(A197,$I$11:$AO$11,0),0)+IFERROR(MATCH(A197,$I$12:$AO$12,0),0)+IFERROR(MATCH(A197,$I$13:$AO$13,0),0)+IFERROR(MATCH(A197,$I$14:$AO$14,0),0)+IFERROR(MATCH(A197,$I$15:$AO$15,0),0)+IFERROR(MATCH(A197,$I$16:$AO$16,0),0)+IFERROR(MATCH(A197,$I$17:$AO$17,0),0)+IFERROR(MATCH(A197,$I$18:$AO$18,0),0)+IFERROR(MATCH(A197,$I$19:$AO$19,0),0)+IFERROR(MATCH(A197,$I$20:$AO$20,0),0)+IFERROR(MATCH(A197,$I$21:$AO$21,0),0)+IFERROR(MATCH(A197,$I$22:$AO$22,0),0)+IFERROR(MATCH(A197,$I$23:$AO$23,0),0)+IFERROR(MATCH(A197,$I$24:$AO$24,0),0)+IFERROR(MATCH(A197,$I$25:$AO$25,0),0)+IFERROR(MATCH(A197,$I$26:$AO$26,0),0)+IFERROR(MATCH(A197,$I$27:$AO$27,0),0)+IFERROR(MATCH(A197,$I$28:$AO$28,0),0)+IFERROR(MATCH(A197,$I$29:$AO$29,0),0)+IFERROR(MATCH(A197,$I$30:$AO$30,0),0)+IFERROR(MATCH(A197,$I$31:$AO$31,0),0)+IFERROR(MATCH(A197,$I$32:$AO$32,0),0)+IFERROR(MATCH(A197,$I$33:$AO$33,0),0)+IFERROR(MATCH(A197,$I$34:$AO$34,0),0)+IFERROR(MATCH(A197,$I$35:$AO$35,0),0)+IFERROR(MATCH(A197,$I$36:$AO$36,0),0)+IFERROR(MATCH(A197,$I$37:$AO$37,0),0)+IFERROR(MATCH(A197,$I$38:$AO$38,0),0)+IFERROR(MATCH(A197,$I$39:$AO$39,0),0)+IFERROR(MATCH(A197,$I$40:$AO$40,0),0)+IFERROR(MATCH(A197,$I$41:$AO$41,0),0)+IFERROR(MATCH(A197,$I$42:$AO$42,0),0)+IFERROR(MATCH(A197,#REF!,0),0)+IFERROR(MATCH(A197,#REF!,0),0)+IFERROR(MATCH(A197,$I$47:$AO$47,0),0)+IFERROR(MATCH(A197,$I$46:$AO$46,0),0)+IFERROR(MATCH(A197,$I$45:$AO$45,0),0)+IFERROR(MATCH(A197,$I$44:$AO$44,0),0)+IFERROR(MATCH(A197,$I$43:$AO$43,0),0)-5)/2</f>
        <v>9</v>
      </c>
      <c r="C197" s="1">
        <f t="shared" si="12"/>
        <v>15</v>
      </c>
      <c r="D197" s="1" t="str">
        <f t="shared" si="13"/>
        <v/>
      </c>
      <c r="E197" s="1">
        <f t="shared" si="14"/>
        <v>-1600</v>
      </c>
      <c r="F197" s="1">
        <f t="shared" si="15"/>
        <v>1550</v>
      </c>
    </row>
    <row r="198" spans="1:6" ht="15.5" customHeight="1" x14ac:dyDescent="0.25">
      <c r="A198" s="2" t="str">
        <v>highPerformanceFlexibleFuelSystems</v>
      </c>
      <c r="B198" s="1">
        <f>(IFERROR(MATCH(A198,$I$3:$AO$3,0),0)+IFERROR(MATCH(A198,$I$4:$AO$4,0),0)+IFERROR(MATCH(A198,$I$5:$AO$5,0),0)+IFERROR(MATCH(A198,$I$6:$AO$6,0),0)+IFERROR(MATCH(A198,$I$7:$AO$7,0),0)+IFERROR(MATCH(A198,$I$8:$AO$8,0),0)+IFERROR(MATCH(A198,$I$9:$AO$9,0),0)+IFERROR(MATCH(A198,$I$10:$AO$10,0),0)+IFERROR(MATCH(A198,$I$11:$AO$11,0),0)+IFERROR(MATCH(A198,$I$12:$AO$12,0),0)+IFERROR(MATCH(A198,$I$13:$AO$13,0),0)+IFERROR(MATCH(A198,$I$14:$AO$14,0),0)+IFERROR(MATCH(A198,$I$15:$AO$15,0),0)+IFERROR(MATCH(A198,$I$16:$AO$16,0),0)+IFERROR(MATCH(A198,$I$17:$AO$17,0),0)+IFERROR(MATCH(A198,$I$18:$AO$18,0),0)+IFERROR(MATCH(A198,$I$19:$AO$19,0),0)+IFERROR(MATCH(A198,$I$20:$AO$20,0),0)+IFERROR(MATCH(A198,$I$21:$AO$21,0),0)+IFERROR(MATCH(A198,$I$22:$AO$22,0),0)+IFERROR(MATCH(A198,$I$23:$AO$23,0),0)+IFERROR(MATCH(A198,$I$24:$AO$24,0),0)+IFERROR(MATCH(A198,$I$25:$AO$25,0),0)+IFERROR(MATCH(A198,$I$26:$AO$26,0),0)+IFERROR(MATCH(A198,$I$27:$AO$27,0),0)+IFERROR(MATCH(A198,$I$28:$AO$28,0),0)+IFERROR(MATCH(A198,$I$29:$AO$29,0),0)+IFERROR(MATCH(A198,$I$30:$AO$30,0),0)+IFERROR(MATCH(A198,$I$31:$AO$31,0),0)+IFERROR(MATCH(A198,$I$32:$AO$32,0),0)+IFERROR(MATCH(A198,$I$33:$AO$33,0),0)+IFERROR(MATCH(A198,$I$34:$AO$34,0),0)+IFERROR(MATCH(A198,$I$35:$AO$35,0),0)+IFERROR(MATCH(A198,$I$36:$AO$36,0),0)+IFERROR(MATCH(A198,$I$37:$AO$37,0),0)+IFERROR(MATCH(A198,$I$38:$AO$38,0),0)+IFERROR(MATCH(A198,$I$39:$AO$39,0),0)+IFERROR(MATCH(A198,$I$40:$AO$40,0),0)+IFERROR(MATCH(A198,$I$41:$AO$41,0),0)+IFERROR(MATCH(A198,$I$42:$AO$42,0),0)+IFERROR(MATCH(A198,#REF!,0),0)+IFERROR(MATCH(A198,#REF!,0),0)+IFERROR(MATCH(A198,$I$47:$AO$47,0),0)+IFERROR(MATCH(A198,$I$46:$AO$46,0),0)+IFERROR(MATCH(A198,$I$45:$AO$45,0),0)+IFERROR(MATCH(A198,$I$44:$AO$44,0),0)+IFERROR(MATCH(A198,$I$43:$AO$43,0),0)-5)/2</f>
        <v>9</v>
      </c>
      <c r="C198" s="1">
        <f t="shared" si="12"/>
        <v>16</v>
      </c>
      <c r="D198" s="1" t="str">
        <f t="shared" si="13"/>
        <v/>
      </c>
      <c r="E198" s="1">
        <f t="shared" si="14"/>
        <v>-1600</v>
      </c>
      <c r="F198" s="1">
        <f t="shared" si="15"/>
        <v>1500</v>
      </c>
    </row>
    <row r="199" spans="1:6" ht="15.5" customHeight="1" x14ac:dyDescent="0.25">
      <c r="A199" s="2" t="str">
        <v>advancedEnginePlates</v>
      </c>
      <c r="B199" s="1">
        <f>(IFERROR(MATCH(A199,$I$3:$AO$3,0),0)+IFERROR(MATCH(A199,$I$4:$AO$4,0),0)+IFERROR(MATCH(A199,$I$5:$AO$5,0),0)+IFERROR(MATCH(A199,$I$6:$AO$6,0),0)+IFERROR(MATCH(A199,$I$7:$AO$7,0),0)+IFERROR(MATCH(A199,$I$8:$AO$8,0),0)+IFERROR(MATCH(A199,$I$9:$AO$9,0),0)+IFERROR(MATCH(A199,$I$10:$AO$10,0),0)+IFERROR(MATCH(A199,$I$11:$AO$11,0),0)+IFERROR(MATCH(A199,$I$12:$AO$12,0),0)+IFERROR(MATCH(A199,$I$13:$AO$13,0),0)+IFERROR(MATCH(A199,$I$14:$AO$14,0),0)+IFERROR(MATCH(A199,$I$15:$AO$15,0),0)+IFERROR(MATCH(A199,$I$16:$AO$16,0),0)+IFERROR(MATCH(A199,$I$17:$AO$17,0),0)+IFERROR(MATCH(A199,$I$18:$AO$18,0),0)+IFERROR(MATCH(A199,$I$19:$AO$19,0),0)+IFERROR(MATCH(A199,$I$20:$AO$20,0),0)+IFERROR(MATCH(A199,$I$21:$AO$21,0),0)+IFERROR(MATCH(A199,$I$22:$AO$22,0),0)+IFERROR(MATCH(A199,$I$23:$AO$23,0),0)+IFERROR(MATCH(A199,$I$24:$AO$24,0),0)+IFERROR(MATCH(A199,$I$25:$AO$25,0),0)+IFERROR(MATCH(A199,$I$26:$AO$26,0),0)+IFERROR(MATCH(A199,$I$27:$AO$27,0),0)+IFERROR(MATCH(A199,$I$28:$AO$28,0),0)+IFERROR(MATCH(A199,$I$29:$AO$29,0),0)+IFERROR(MATCH(A199,$I$30:$AO$30,0),0)+IFERROR(MATCH(A199,$I$31:$AO$31,0),0)+IFERROR(MATCH(A199,$I$32:$AO$32,0),0)+IFERROR(MATCH(A199,$I$33:$AO$33,0),0)+IFERROR(MATCH(A199,$I$34:$AO$34,0),0)+IFERROR(MATCH(A199,$I$35:$AO$35,0),0)+IFERROR(MATCH(A199,$I$36:$AO$36,0),0)+IFERROR(MATCH(A199,$I$37:$AO$37,0),0)+IFERROR(MATCH(A199,$I$38:$AO$38,0),0)+IFERROR(MATCH(A199,$I$39:$AO$39,0),0)+IFERROR(MATCH(A199,$I$40:$AO$40,0),0)+IFERROR(MATCH(A199,$I$41:$AO$41,0),0)+IFERROR(MATCH(A199,$I$42:$AO$42,0),0)+IFERROR(MATCH(A199,#REF!,0),0)+IFERROR(MATCH(A199,#REF!,0),0)+IFERROR(MATCH(A199,$I$47:$AO$47,0),0)+IFERROR(MATCH(A199,$I$46:$AO$46,0),0)+IFERROR(MATCH(A199,$I$45:$AO$45,0),0)+IFERROR(MATCH(A199,$I$44:$AO$44,0),0)+IFERROR(MATCH(A199,$I$43:$AO$43,0),0)-5)/2</f>
        <v>9</v>
      </c>
      <c r="C199" s="1">
        <f t="shared" si="12"/>
        <v>18</v>
      </c>
      <c r="D199" s="1" t="str">
        <f t="shared" si="13"/>
        <v/>
      </c>
      <c r="E199" s="1">
        <f t="shared" si="14"/>
        <v>-1600</v>
      </c>
      <c r="F199" s="1">
        <f t="shared" si="15"/>
        <v>1400</v>
      </c>
    </row>
    <row r="200" spans="1:6" ht="15.5" customHeight="1" x14ac:dyDescent="0.25">
      <c r="A200" s="2" t="str">
        <v>exoticAlloys</v>
      </c>
      <c r="B200" s="1">
        <f>(IFERROR(MATCH(A200,$I$3:$AO$3,0),0)+IFERROR(MATCH(A200,$I$4:$AO$4,0),0)+IFERROR(MATCH(A200,$I$5:$AO$5,0),0)+IFERROR(MATCH(A200,$I$6:$AO$6,0),0)+IFERROR(MATCH(A200,$I$7:$AO$7,0),0)+IFERROR(MATCH(A200,$I$8:$AO$8,0),0)+IFERROR(MATCH(A200,$I$9:$AO$9,0),0)+IFERROR(MATCH(A200,$I$10:$AO$10,0),0)+IFERROR(MATCH(A200,$I$11:$AO$11,0),0)+IFERROR(MATCH(A200,$I$12:$AO$12,0),0)+IFERROR(MATCH(A200,$I$13:$AO$13,0),0)+IFERROR(MATCH(A200,$I$14:$AO$14,0),0)+IFERROR(MATCH(A200,$I$15:$AO$15,0),0)+IFERROR(MATCH(A200,$I$16:$AO$16,0),0)+IFERROR(MATCH(A200,$I$17:$AO$17,0),0)+IFERROR(MATCH(A200,$I$18:$AO$18,0),0)+IFERROR(MATCH(A200,$I$19:$AO$19,0),0)+IFERROR(MATCH(A200,$I$20:$AO$20,0),0)+IFERROR(MATCH(A200,$I$21:$AO$21,0),0)+IFERROR(MATCH(A200,$I$22:$AO$22,0),0)+IFERROR(MATCH(A200,$I$23:$AO$23,0),0)+IFERROR(MATCH(A200,$I$24:$AO$24,0),0)+IFERROR(MATCH(A200,$I$25:$AO$25,0),0)+IFERROR(MATCH(A200,$I$26:$AO$26,0),0)+IFERROR(MATCH(A200,$I$27:$AO$27,0),0)+IFERROR(MATCH(A200,$I$28:$AO$28,0),0)+IFERROR(MATCH(A200,$I$29:$AO$29,0),0)+IFERROR(MATCH(A200,$I$30:$AO$30,0),0)+IFERROR(MATCH(A200,$I$31:$AO$31,0),0)+IFERROR(MATCH(A200,$I$32:$AO$32,0),0)+IFERROR(MATCH(A200,$I$33:$AO$33,0),0)+IFERROR(MATCH(A200,$I$34:$AO$34,0),0)+IFERROR(MATCH(A200,$I$35:$AO$35,0),0)+IFERROR(MATCH(A200,$I$36:$AO$36,0),0)+IFERROR(MATCH(A200,$I$37:$AO$37,0),0)+IFERROR(MATCH(A200,$I$38:$AO$38,0),0)+IFERROR(MATCH(A200,$I$39:$AO$39,0),0)+IFERROR(MATCH(A200,$I$40:$AO$40,0),0)+IFERROR(MATCH(A200,$I$41:$AO$41,0),0)+IFERROR(MATCH(A200,$I$42:$AO$42,0),0)+IFERROR(MATCH(A200,#REF!,0),0)+IFERROR(MATCH(A200,#REF!,0),0)+IFERROR(MATCH(A200,$I$47:$AO$47,0),0)+IFERROR(MATCH(A200,$I$46:$AO$46,0),0)+IFERROR(MATCH(A200,$I$45:$AO$45,0),0)+IFERROR(MATCH(A200,$I$44:$AO$44,0),0)+IFERROR(MATCH(A200,$I$43:$AO$43,0),0)-5)/2</f>
        <v>9</v>
      </c>
      <c r="C200" s="1">
        <f t="shared" si="12"/>
        <v>19</v>
      </c>
      <c r="D200" s="1" t="str">
        <f t="shared" si="13"/>
        <v/>
      </c>
      <c r="E200" s="1">
        <f t="shared" si="14"/>
        <v>-1600</v>
      </c>
      <c r="F200" s="1">
        <f t="shared" si="15"/>
        <v>1350</v>
      </c>
    </row>
    <row r="201" spans="1:6" ht="15.5" customHeight="1" x14ac:dyDescent="0.25">
      <c r="A201" s="2" t="str">
        <v>orbitalAssembly</v>
      </c>
      <c r="B201" s="1">
        <f>(IFERROR(MATCH(A201,$I$3:$AO$3,0),0)+IFERROR(MATCH(A201,$I$4:$AO$4,0),0)+IFERROR(MATCH(A201,$I$5:$AO$5,0),0)+IFERROR(MATCH(A201,$I$6:$AO$6,0),0)+IFERROR(MATCH(A201,$I$7:$AO$7,0),0)+IFERROR(MATCH(A201,$I$8:$AO$8,0),0)+IFERROR(MATCH(A201,$I$9:$AO$9,0),0)+IFERROR(MATCH(A201,$I$10:$AO$10,0),0)+IFERROR(MATCH(A201,$I$11:$AO$11,0),0)+IFERROR(MATCH(A201,$I$12:$AO$12,0),0)+IFERROR(MATCH(A201,$I$13:$AO$13,0),0)+IFERROR(MATCH(A201,$I$14:$AO$14,0),0)+IFERROR(MATCH(A201,$I$15:$AO$15,0),0)+IFERROR(MATCH(A201,$I$16:$AO$16,0),0)+IFERROR(MATCH(A201,$I$17:$AO$17,0),0)+IFERROR(MATCH(A201,$I$18:$AO$18,0),0)+IFERROR(MATCH(A201,$I$19:$AO$19,0),0)+IFERROR(MATCH(A201,$I$20:$AO$20,0),0)+IFERROR(MATCH(A201,$I$21:$AO$21,0),0)+IFERROR(MATCH(A201,$I$22:$AO$22,0),0)+IFERROR(MATCH(A201,$I$23:$AO$23,0),0)+IFERROR(MATCH(A201,$I$24:$AO$24,0),0)+IFERROR(MATCH(A201,$I$25:$AO$25,0),0)+IFERROR(MATCH(A201,$I$26:$AO$26,0),0)+IFERROR(MATCH(A201,$I$27:$AO$27,0),0)+IFERROR(MATCH(A201,$I$28:$AO$28,0),0)+IFERROR(MATCH(A201,$I$29:$AO$29,0),0)+IFERROR(MATCH(A201,$I$30:$AO$30,0),0)+IFERROR(MATCH(A201,$I$31:$AO$31,0),0)+IFERROR(MATCH(A201,$I$32:$AO$32,0),0)+IFERROR(MATCH(A201,$I$33:$AO$33,0),0)+IFERROR(MATCH(A201,$I$34:$AO$34,0),0)+IFERROR(MATCH(A201,$I$35:$AO$35,0),0)+IFERROR(MATCH(A201,$I$36:$AO$36,0),0)+IFERROR(MATCH(A201,$I$37:$AO$37,0),0)+IFERROR(MATCH(A201,$I$38:$AO$38,0),0)+IFERROR(MATCH(A201,$I$39:$AO$39,0),0)+IFERROR(MATCH(A201,$I$40:$AO$40,0),0)+IFERROR(MATCH(A201,$I$41:$AO$41,0),0)+IFERROR(MATCH(A201,$I$42:$AO$42,0),0)+IFERROR(MATCH(A201,#REF!,0),0)+IFERROR(MATCH(A201,#REF!,0),0)+IFERROR(MATCH(A201,$I$47:$AO$47,0),0)+IFERROR(MATCH(A201,$I$46:$AO$46,0),0)+IFERROR(MATCH(A201,$I$45:$AO$45,0),0)+IFERROR(MATCH(A201,$I$44:$AO$44,0),0)+IFERROR(MATCH(A201,$I$43:$AO$43,0),0)-5)/2</f>
        <v>9</v>
      </c>
      <c r="C201" s="1">
        <f t="shared" si="12"/>
        <v>20</v>
      </c>
      <c r="D201" s="1" t="str">
        <f t="shared" si="13"/>
        <v/>
      </c>
      <c r="E201" s="1">
        <f t="shared" si="14"/>
        <v>-1600</v>
      </c>
      <c r="F201" s="1">
        <f t="shared" si="15"/>
        <v>1300</v>
      </c>
    </row>
    <row r="202" spans="1:6" ht="15.5" customHeight="1" x14ac:dyDescent="0.25">
      <c r="A202" s="2" t="str">
        <v>offworldManufacturing</v>
      </c>
      <c r="B202" s="1">
        <f>(IFERROR(MATCH(A202,$I$3:$AO$3,0),0)+IFERROR(MATCH(A202,$I$4:$AO$4,0),0)+IFERROR(MATCH(A202,$I$5:$AO$5,0),0)+IFERROR(MATCH(A202,$I$6:$AO$6,0),0)+IFERROR(MATCH(A202,$I$7:$AO$7,0),0)+IFERROR(MATCH(A202,$I$8:$AO$8,0),0)+IFERROR(MATCH(A202,$I$9:$AO$9,0),0)+IFERROR(MATCH(A202,$I$10:$AO$10,0),0)+IFERROR(MATCH(A202,$I$11:$AO$11,0),0)+IFERROR(MATCH(A202,$I$12:$AO$12,0),0)+IFERROR(MATCH(A202,$I$13:$AO$13,0),0)+IFERROR(MATCH(A202,$I$14:$AO$14,0),0)+IFERROR(MATCH(A202,$I$15:$AO$15,0),0)+IFERROR(MATCH(A202,$I$16:$AO$16,0),0)+IFERROR(MATCH(A202,$I$17:$AO$17,0),0)+IFERROR(MATCH(A202,$I$18:$AO$18,0),0)+IFERROR(MATCH(A202,$I$19:$AO$19,0),0)+IFERROR(MATCH(A202,$I$20:$AO$20,0),0)+IFERROR(MATCH(A202,$I$21:$AO$21,0),0)+IFERROR(MATCH(A202,$I$22:$AO$22,0),0)+IFERROR(MATCH(A202,$I$23:$AO$23,0),0)+IFERROR(MATCH(A202,$I$24:$AO$24,0),0)+IFERROR(MATCH(A202,$I$25:$AO$25,0),0)+IFERROR(MATCH(A202,$I$26:$AO$26,0),0)+IFERROR(MATCH(A202,$I$27:$AO$27,0),0)+IFERROR(MATCH(A202,$I$28:$AO$28,0),0)+IFERROR(MATCH(A202,$I$29:$AO$29,0),0)+IFERROR(MATCH(A202,$I$30:$AO$30,0),0)+IFERROR(MATCH(A202,$I$31:$AO$31,0),0)+IFERROR(MATCH(A202,$I$32:$AO$32,0),0)+IFERROR(MATCH(A202,$I$33:$AO$33,0),0)+IFERROR(MATCH(A202,$I$34:$AO$34,0),0)+IFERROR(MATCH(A202,$I$35:$AO$35,0),0)+IFERROR(MATCH(A202,$I$36:$AO$36,0),0)+IFERROR(MATCH(A202,$I$37:$AO$37,0),0)+IFERROR(MATCH(A202,$I$38:$AO$38,0),0)+IFERROR(MATCH(A202,$I$39:$AO$39,0),0)+IFERROR(MATCH(A202,$I$40:$AO$40,0),0)+IFERROR(MATCH(A202,$I$41:$AO$41,0),0)+IFERROR(MATCH(A202,$I$42:$AO$42,0),0)+IFERROR(MATCH(A202,#REF!,0),0)+IFERROR(MATCH(A202,#REF!,0),0)+IFERROR(MATCH(A202,$I$47:$AO$47,0),0)+IFERROR(MATCH(A202,$I$46:$AO$46,0),0)+IFERROR(MATCH(A202,$I$45:$AO$45,0),0)+IFERROR(MATCH(A202,$I$44:$AO$44,0),0)+IFERROR(MATCH(A202,$I$43:$AO$43,0),0)-5)/2</f>
        <v>9</v>
      </c>
      <c r="C202" s="1">
        <f t="shared" si="12"/>
        <v>21</v>
      </c>
      <c r="D202" s="1" t="str">
        <f t="shared" si="13"/>
        <v/>
      </c>
      <c r="E202" s="1">
        <f t="shared" si="14"/>
        <v>-1600</v>
      </c>
      <c r="F202" s="1">
        <f t="shared" si="15"/>
        <v>1250</v>
      </c>
    </row>
    <row r="203" spans="1:6" ht="15.5" customHeight="1" x14ac:dyDescent="0.25">
      <c r="A203" s="2" t="str">
        <v>aerospaceTech</v>
      </c>
      <c r="B203" s="1">
        <f>(IFERROR(MATCH(A203,$I$3:$AO$3,0),0)+IFERROR(MATCH(A203,$I$4:$AO$4,0),0)+IFERROR(MATCH(A203,$I$5:$AO$5,0),0)+IFERROR(MATCH(A203,$I$6:$AO$6,0),0)+IFERROR(MATCH(A203,$I$7:$AO$7,0),0)+IFERROR(MATCH(A203,$I$8:$AO$8,0),0)+IFERROR(MATCH(A203,$I$9:$AO$9,0),0)+IFERROR(MATCH(A203,$I$10:$AO$10,0),0)+IFERROR(MATCH(A203,$I$11:$AO$11,0),0)+IFERROR(MATCH(A203,$I$12:$AO$12,0),0)+IFERROR(MATCH(A203,$I$13:$AO$13,0),0)+IFERROR(MATCH(A203,$I$14:$AO$14,0),0)+IFERROR(MATCH(A203,$I$15:$AO$15,0),0)+IFERROR(MATCH(A203,$I$16:$AO$16,0),0)+IFERROR(MATCH(A203,$I$17:$AO$17,0),0)+IFERROR(MATCH(A203,$I$18:$AO$18,0),0)+IFERROR(MATCH(A203,$I$19:$AO$19,0),0)+IFERROR(MATCH(A203,$I$20:$AO$20,0),0)+IFERROR(MATCH(A203,$I$21:$AO$21,0),0)+IFERROR(MATCH(A203,$I$22:$AO$22,0),0)+IFERROR(MATCH(A203,$I$23:$AO$23,0),0)+IFERROR(MATCH(A203,$I$24:$AO$24,0),0)+IFERROR(MATCH(A203,$I$25:$AO$25,0),0)+IFERROR(MATCH(A203,$I$26:$AO$26,0),0)+IFERROR(MATCH(A203,$I$27:$AO$27,0),0)+IFERROR(MATCH(A203,$I$28:$AO$28,0),0)+IFERROR(MATCH(A203,$I$29:$AO$29,0),0)+IFERROR(MATCH(A203,$I$30:$AO$30,0),0)+IFERROR(MATCH(A203,$I$31:$AO$31,0),0)+IFERROR(MATCH(A203,$I$32:$AO$32,0),0)+IFERROR(MATCH(A203,$I$33:$AO$33,0),0)+IFERROR(MATCH(A203,$I$34:$AO$34,0),0)+IFERROR(MATCH(A203,$I$35:$AO$35,0),0)+IFERROR(MATCH(A203,$I$36:$AO$36,0),0)+IFERROR(MATCH(A203,$I$37:$AO$37,0),0)+IFERROR(MATCH(A203,$I$38:$AO$38,0),0)+IFERROR(MATCH(A203,$I$39:$AO$39,0),0)+IFERROR(MATCH(A203,$I$40:$AO$40,0),0)+IFERROR(MATCH(A203,$I$41:$AO$41,0),0)+IFERROR(MATCH(A203,$I$42:$AO$42,0),0)+IFERROR(MATCH(A203,#REF!,0),0)+IFERROR(MATCH(A203,#REF!,0),0)+IFERROR(MATCH(A203,$I$47:$AO$47,0),0)+IFERROR(MATCH(A203,$I$46:$AO$46,0),0)+IFERROR(MATCH(A203,$I$45:$AO$45,0),0)+IFERROR(MATCH(A203,$I$44:$AO$44,0),0)+IFERROR(MATCH(A203,$I$43:$AO$43,0),0)-5)/2</f>
        <v>9</v>
      </c>
      <c r="C203" s="1">
        <f t="shared" si="12"/>
        <v>23</v>
      </c>
      <c r="D203" s="1" t="str">
        <f t="shared" si="13"/>
        <v/>
      </c>
      <c r="E203" s="1">
        <f t="shared" si="14"/>
        <v>-1600</v>
      </c>
      <c r="F203" s="1">
        <f t="shared" si="15"/>
        <v>1150</v>
      </c>
    </row>
    <row r="204" spans="1:6" ht="15.5" customHeight="1" x14ac:dyDescent="0.25">
      <c r="A204" s="2" t="str">
        <v>aerospaceComposites</v>
      </c>
      <c r="B204" s="1">
        <f>(IFERROR(MATCH(A204,$I$3:$AO$3,0),0)+IFERROR(MATCH(A204,$I$4:$AO$4,0),0)+IFERROR(MATCH(A204,$I$5:$AO$5,0),0)+IFERROR(MATCH(A204,$I$6:$AO$6,0),0)+IFERROR(MATCH(A204,$I$7:$AO$7,0),0)+IFERROR(MATCH(A204,$I$8:$AO$8,0),0)+IFERROR(MATCH(A204,$I$9:$AO$9,0),0)+IFERROR(MATCH(A204,$I$10:$AO$10,0),0)+IFERROR(MATCH(A204,$I$11:$AO$11,0),0)+IFERROR(MATCH(A204,$I$12:$AO$12,0),0)+IFERROR(MATCH(A204,$I$13:$AO$13,0),0)+IFERROR(MATCH(A204,$I$14:$AO$14,0),0)+IFERROR(MATCH(A204,$I$15:$AO$15,0),0)+IFERROR(MATCH(A204,$I$16:$AO$16,0),0)+IFERROR(MATCH(A204,$I$17:$AO$17,0),0)+IFERROR(MATCH(A204,$I$18:$AO$18,0),0)+IFERROR(MATCH(A204,$I$19:$AO$19,0),0)+IFERROR(MATCH(A204,$I$20:$AO$20,0),0)+IFERROR(MATCH(A204,$I$21:$AO$21,0),0)+IFERROR(MATCH(A204,$I$22:$AO$22,0),0)+IFERROR(MATCH(A204,$I$23:$AO$23,0),0)+IFERROR(MATCH(A204,$I$24:$AO$24,0),0)+IFERROR(MATCH(A204,$I$25:$AO$25,0),0)+IFERROR(MATCH(A204,$I$26:$AO$26,0),0)+IFERROR(MATCH(A204,$I$27:$AO$27,0),0)+IFERROR(MATCH(A204,$I$28:$AO$28,0),0)+IFERROR(MATCH(A204,$I$29:$AO$29,0),0)+IFERROR(MATCH(A204,$I$30:$AO$30,0),0)+IFERROR(MATCH(A204,$I$31:$AO$31,0),0)+IFERROR(MATCH(A204,$I$32:$AO$32,0),0)+IFERROR(MATCH(A204,$I$33:$AO$33,0),0)+IFERROR(MATCH(A204,$I$34:$AO$34,0),0)+IFERROR(MATCH(A204,$I$35:$AO$35,0),0)+IFERROR(MATCH(A204,$I$36:$AO$36,0),0)+IFERROR(MATCH(A204,$I$37:$AO$37,0),0)+IFERROR(MATCH(A204,$I$38:$AO$38,0),0)+IFERROR(MATCH(A204,$I$39:$AO$39,0),0)+IFERROR(MATCH(A204,$I$40:$AO$40,0),0)+IFERROR(MATCH(A204,$I$41:$AO$41,0),0)+IFERROR(MATCH(A204,$I$42:$AO$42,0),0)+IFERROR(MATCH(A204,#REF!,0),0)+IFERROR(MATCH(A204,#REF!,0),0)+IFERROR(MATCH(A204,$I$47:$AO$47,0),0)+IFERROR(MATCH(A204,$I$46:$AO$46,0),0)+IFERROR(MATCH(A204,$I$45:$AO$45,0),0)+IFERROR(MATCH(A204,$I$44:$AO$44,0),0)+IFERROR(MATCH(A204,$I$43:$AO$43,0),0)-5)/2</f>
        <v>9</v>
      </c>
      <c r="C204" s="1">
        <f t="shared" si="12"/>
        <v>24</v>
      </c>
      <c r="D204" s="1" t="str">
        <f t="shared" si="13"/>
        <v/>
      </c>
      <c r="E204" s="1">
        <f t="shared" si="14"/>
        <v>-1600</v>
      </c>
      <c r="F204" s="1">
        <f t="shared" si="15"/>
        <v>1100</v>
      </c>
    </row>
    <row r="205" spans="1:6" ht="15.5" customHeight="1" x14ac:dyDescent="0.25">
      <c r="A205" s="2" t="str">
        <v>experimentalFlightSystems</v>
      </c>
      <c r="B205" s="1">
        <f>(IFERROR(MATCH(A205,$I$3:$AO$3,0),0)+IFERROR(MATCH(A205,$I$4:$AO$4,0),0)+IFERROR(MATCH(A205,$I$5:$AO$5,0),0)+IFERROR(MATCH(A205,$I$6:$AO$6,0),0)+IFERROR(MATCH(A205,$I$7:$AO$7,0),0)+IFERROR(MATCH(A205,$I$8:$AO$8,0),0)+IFERROR(MATCH(A205,$I$9:$AO$9,0),0)+IFERROR(MATCH(A205,$I$10:$AO$10,0),0)+IFERROR(MATCH(A205,$I$11:$AO$11,0),0)+IFERROR(MATCH(A205,$I$12:$AO$12,0),0)+IFERROR(MATCH(A205,$I$13:$AO$13,0),0)+IFERROR(MATCH(A205,$I$14:$AO$14,0),0)+IFERROR(MATCH(A205,$I$15:$AO$15,0),0)+IFERROR(MATCH(A205,$I$16:$AO$16,0),0)+IFERROR(MATCH(A205,$I$17:$AO$17,0),0)+IFERROR(MATCH(A205,$I$18:$AO$18,0),0)+IFERROR(MATCH(A205,$I$19:$AO$19,0),0)+IFERROR(MATCH(A205,$I$20:$AO$20,0),0)+IFERROR(MATCH(A205,$I$21:$AO$21,0),0)+IFERROR(MATCH(A205,$I$22:$AO$22,0),0)+IFERROR(MATCH(A205,$I$23:$AO$23,0),0)+IFERROR(MATCH(A205,$I$24:$AO$24,0),0)+IFERROR(MATCH(A205,$I$25:$AO$25,0),0)+IFERROR(MATCH(A205,$I$26:$AO$26,0),0)+IFERROR(MATCH(A205,$I$27:$AO$27,0),0)+IFERROR(MATCH(A205,$I$28:$AO$28,0),0)+IFERROR(MATCH(A205,$I$29:$AO$29,0),0)+IFERROR(MATCH(A205,$I$30:$AO$30,0),0)+IFERROR(MATCH(A205,$I$31:$AO$31,0),0)+IFERROR(MATCH(A205,$I$32:$AO$32,0),0)+IFERROR(MATCH(A205,$I$33:$AO$33,0),0)+IFERROR(MATCH(A205,$I$34:$AO$34,0),0)+IFERROR(MATCH(A205,$I$35:$AO$35,0),0)+IFERROR(MATCH(A205,$I$36:$AO$36,0),0)+IFERROR(MATCH(A205,$I$37:$AO$37,0),0)+IFERROR(MATCH(A205,$I$38:$AO$38,0),0)+IFERROR(MATCH(A205,$I$39:$AO$39,0),0)+IFERROR(MATCH(A205,$I$40:$AO$40,0),0)+IFERROR(MATCH(A205,$I$41:$AO$41,0),0)+IFERROR(MATCH(A205,$I$42:$AO$42,0),0)+IFERROR(MATCH(A205,#REF!,0),0)+IFERROR(MATCH(A205,#REF!,0),0)+IFERROR(MATCH(A205,$I$47:$AO$47,0),0)+IFERROR(MATCH(A205,$I$46:$AO$46,0),0)+IFERROR(MATCH(A205,$I$45:$AO$45,0),0)+IFERROR(MATCH(A205,$I$44:$AO$44,0),0)+IFERROR(MATCH(A205,$I$43:$AO$43,0),0)-5)/2</f>
        <v>9</v>
      </c>
      <c r="C205" s="1">
        <f t="shared" si="12"/>
        <v>25</v>
      </c>
      <c r="D205" s="1" t="str">
        <f t="shared" si="13"/>
        <v/>
      </c>
      <c r="E205" s="1">
        <f t="shared" si="14"/>
        <v>-1600</v>
      </c>
      <c r="F205" s="1">
        <f t="shared" si="15"/>
        <v>1050</v>
      </c>
    </row>
    <row r="206" spans="1:6" ht="15.5" customHeight="1" x14ac:dyDescent="0.25">
      <c r="A206" s="2" t="str">
        <v>advancedMotors</v>
      </c>
      <c r="B206" s="1">
        <f>(IFERROR(MATCH(A206,$I$3:$AO$3,0),0)+IFERROR(MATCH(A206,$I$4:$AO$4,0),0)+IFERROR(MATCH(A206,$I$5:$AO$5,0),0)+IFERROR(MATCH(A206,$I$6:$AO$6,0),0)+IFERROR(MATCH(A206,$I$7:$AO$7,0),0)+IFERROR(MATCH(A206,$I$8:$AO$8,0),0)+IFERROR(MATCH(A206,$I$9:$AO$9,0),0)+IFERROR(MATCH(A206,$I$10:$AO$10,0),0)+IFERROR(MATCH(A206,$I$11:$AO$11,0),0)+IFERROR(MATCH(A206,$I$12:$AO$12,0),0)+IFERROR(MATCH(A206,$I$13:$AO$13,0),0)+IFERROR(MATCH(A206,$I$14:$AO$14,0),0)+IFERROR(MATCH(A206,$I$15:$AO$15,0),0)+IFERROR(MATCH(A206,$I$16:$AO$16,0),0)+IFERROR(MATCH(A206,$I$17:$AO$17,0),0)+IFERROR(MATCH(A206,$I$18:$AO$18,0),0)+IFERROR(MATCH(A206,$I$19:$AO$19,0),0)+IFERROR(MATCH(A206,$I$20:$AO$20,0),0)+IFERROR(MATCH(A206,$I$21:$AO$21,0),0)+IFERROR(MATCH(A206,$I$22:$AO$22,0),0)+IFERROR(MATCH(A206,$I$23:$AO$23,0),0)+IFERROR(MATCH(A206,$I$24:$AO$24,0),0)+IFERROR(MATCH(A206,$I$25:$AO$25,0),0)+IFERROR(MATCH(A206,$I$26:$AO$26,0),0)+IFERROR(MATCH(A206,$I$27:$AO$27,0),0)+IFERROR(MATCH(A206,$I$28:$AO$28,0),0)+IFERROR(MATCH(A206,$I$29:$AO$29,0),0)+IFERROR(MATCH(A206,$I$30:$AO$30,0),0)+IFERROR(MATCH(A206,$I$31:$AO$31,0),0)+IFERROR(MATCH(A206,$I$32:$AO$32,0),0)+IFERROR(MATCH(A206,$I$33:$AO$33,0),0)+IFERROR(MATCH(A206,$I$34:$AO$34,0),0)+IFERROR(MATCH(A206,$I$35:$AO$35,0),0)+IFERROR(MATCH(A206,$I$36:$AO$36,0),0)+IFERROR(MATCH(A206,$I$37:$AO$37,0),0)+IFERROR(MATCH(A206,$I$38:$AO$38,0),0)+IFERROR(MATCH(A206,$I$39:$AO$39,0),0)+IFERROR(MATCH(A206,$I$40:$AO$40,0),0)+IFERROR(MATCH(A206,$I$41:$AO$41,0),0)+IFERROR(MATCH(A206,$I$42:$AO$42,0),0)+IFERROR(MATCH(A206,#REF!,0),0)+IFERROR(MATCH(A206,#REF!,0),0)+IFERROR(MATCH(A206,$I$47:$AO$47,0),0)+IFERROR(MATCH(A206,$I$46:$AO$46,0),0)+IFERROR(MATCH(A206,$I$45:$AO$45,0),0)+IFERROR(MATCH(A206,$I$44:$AO$44,0),0)+IFERROR(MATCH(A206,$I$43:$AO$43,0),0)-5)/2</f>
        <v>9</v>
      </c>
      <c r="C206" s="1">
        <f t="shared" si="12"/>
        <v>26</v>
      </c>
      <c r="D206" s="1" t="str">
        <f t="shared" si="13"/>
        <v/>
      </c>
      <c r="E206" s="1">
        <f t="shared" si="14"/>
        <v>-1600</v>
      </c>
      <c r="F206" s="1">
        <f t="shared" si="15"/>
        <v>1000</v>
      </c>
    </row>
    <row r="207" spans="1:6" ht="15.5" customHeight="1" x14ac:dyDescent="0.25">
      <c r="A207" s="2" t="str">
        <v>experimentalHeatManagement</v>
      </c>
      <c r="B207" s="1">
        <f>(IFERROR(MATCH(A207,$I$3:$AO$3,0),0)+IFERROR(MATCH(A207,$I$4:$AO$4,0),0)+IFERROR(MATCH(A207,$I$5:$AO$5,0),0)+IFERROR(MATCH(A207,$I$6:$AO$6,0),0)+IFERROR(MATCH(A207,$I$7:$AO$7,0),0)+IFERROR(MATCH(A207,$I$8:$AO$8,0),0)+IFERROR(MATCH(A207,$I$9:$AO$9,0),0)+IFERROR(MATCH(A207,$I$10:$AO$10,0),0)+IFERROR(MATCH(A207,$I$11:$AO$11,0),0)+IFERROR(MATCH(A207,$I$12:$AO$12,0),0)+IFERROR(MATCH(A207,$I$13:$AO$13,0),0)+IFERROR(MATCH(A207,$I$14:$AO$14,0),0)+IFERROR(MATCH(A207,$I$15:$AO$15,0),0)+IFERROR(MATCH(A207,$I$16:$AO$16,0),0)+IFERROR(MATCH(A207,$I$17:$AO$17,0),0)+IFERROR(MATCH(A207,$I$18:$AO$18,0),0)+IFERROR(MATCH(A207,$I$19:$AO$19,0),0)+IFERROR(MATCH(A207,$I$20:$AO$20,0),0)+IFERROR(MATCH(A207,$I$21:$AO$21,0),0)+IFERROR(MATCH(A207,$I$22:$AO$22,0),0)+IFERROR(MATCH(A207,$I$23:$AO$23,0),0)+IFERROR(MATCH(A207,$I$24:$AO$24,0),0)+IFERROR(MATCH(A207,$I$25:$AO$25,0),0)+IFERROR(MATCH(A207,$I$26:$AO$26,0),0)+IFERROR(MATCH(A207,$I$27:$AO$27,0),0)+IFERROR(MATCH(A207,$I$28:$AO$28,0),0)+IFERROR(MATCH(A207,$I$29:$AO$29,0),0)+IFERROR(MATCH(A207,$I$30:$AO$30,0),0)+IFERROR(MATCH(A207,$I$31:$AO$31,0),0)+IFERROR(MATCH(A207,$I$32:$AO$32,0),0)+IFERROR(MATCH(A207,$I$33:$AO$33,0),0)+IFERROR(MATCH(A207,$I$34:$AO$34,0),0)+IFERROR(MATCH(A207,$I$35:$AO$35,0),0)+IFERROR(MATCH(A207,$I$36:$AO$36,0),0)+IFERROR(MATCH(A207,$I$37:$AO$37,0),0)+IFERROR(MATCH(A207,$I$38:$AO$38,0),0)+IFERROR(MATCH(A207,$I$39:$AO$39,0),0)+IFERROR(MATCH(A207,$I$40:$AO$40,0),0)+IFERROR(MATCH(A207,$I$41:$AO$41,0),0)+IFERROR(MATCH(A207,$I$42:$AO$42,0),0)+IFERROR(MATCH(A207,#REF!,0),0)+IFERROR(MATCH(A207,#REF!,0),0)+IFERROR(MATCH(A207,$I$47:$AO$47,0),0)+IFERROR(MATCH(A207,$I$46:$AO$46,0),0)+IFERROR(MATCH(A207,$I$45:$AO$45,0),0)+IFERROR(MATCH(A207,$I$44:$AO$44,0),0)+IFERROR(MATCH(A207,$I$43:$AO$43,0),0)-5)/2</f>
        <v>9</v>
      </c>
      <c r="C207" s="1">
        <f t="shared" si="12"/>
        <v>28</v>
      </c>
      <c r="D207" s="1" t="str">
        <f t="shared" si="13"/>
        <v/>
      </c>
      <c r="E207" s="1">
        <f t="shared" si="14"/>
        <v>-1600</v>
      </c>
      <c r="F207" s="1">
        <f t="shared" si="15"/>
        <v>900</v>
      </c>
    </row>
    <row r="208" spans="1:6" ht="15.5" customHeight="1" x14ac:dyDescent="0.25">
      <c r="A208" s="2" t="str">
        <v>specializedCommandCenters</v>
      </c>
      <c r="B208" s="1">
        <f>(IFERROR(MATCH(A208,$I$3:$AO$3,0),0)+IFERROR(MATCH(A208,$I$4:$AO$4,0),0)+IFERROR(MATCH(A208,$I$5:$AO$5,0),0)+IFERROR(MATCH(A208,$I$6:$AO$6,0),0)+IFERROR(MATCH(A208,$I$7:$AO$7,0),0)+IFERROR(MATCH(A208,$I$8:$AO$8,0),0)+IFERROR(MATCH(A208,$I$9:$AO$9,0),0)+IFERROR(MATCH(A208,$I$10:$AO$10,0),0)+IFERROR(MATCH(A208,$I$11:$AO$11,0),0)+IFERROR(MATCH(A208,$I$12:$AO$12,0),0)+IFERROR(MATCH(A208,$I$13:$AO$13,0),0)+IFERROR(MATCH(A208,$I$14:$AO$14,0),0)+IFERROR(MATCH(A208,$I$15:$AO$15,0),0)+IFERROR(MATCH(A208,$I$16:$AO$16,0),0)+IFERROR(MATCH(A208,$I$17:$AO$17,0),0)+IFERROR(MATCH(A208,$I$18:$AO$18,0),0)+IFERROR(MATCH(A208,$I$19:$AO$19,0),0)+IFERROR(MATCH(A208,$I$20:$AO$20,0),0)+IFERROR(MATCH(A208,$I$21:$AO$21,0),0)+IFERROR(MATCH(A208,$I$22:$AO$22,0),0)+IFERROR(MATCH(A208,$I$23:$AO$23,0),0)+IFERROR(MATCH(A208,$I$24:$AO$24,0),0)+IFERROR(MATCH(A208,$I$25:$AO$25,0),0)+IFERROR(MATCH(A208,$I$26:$AO$26,0),0)+IFERROR(MATCH(A208,$I$27:$AO$27,0),0)+IFERROR(MATCH(A208,$I$28:$AO$28,0),0)+IFERROR(MATCH(A208,$I$29:$AO$29,0),0)+IFERROR(MATCH(A208,$I$30:$AO$30,0),0)+IFERROR(MATCH(A208,$I$31:$AO$31,0),0)+IFERROR(MATCH(A208,$I$32:$AO$32,0),0)+IFERROR(MATCH(A208,$I$33:$AO$33,0),0)+IFERROR(MATCH(A208,$I$34:$AO$34,0),0)+IFERROR(MATCH(A208,$I$35:$AO$35,0),0)+IFERROR(MATCH(A208,$I$36:$AO$36,0),0)+IFERROR(MATCH(A208,$I$37:$AO$37,0),0)+IFERROR(MATCH(A208,$I$38:$AO$38,0),0)+IFERROR(MATCH(A208,$I$39:$AO$39,0),0)+IFERROR(MATCH(A208,$I$40:$AO$40,0),0)+IFERROR(MATCH(A208,$I$41:$AO$41,0),0)+IFERROR(MATCH(A208,$I$42:$AO$42,0),0)+IFERROR(MATCH(A208,#REF!,0),0)+IFERROR(MATCH(A208,#REF!,0),0)+IFERROR(MATCH(A208,$I$47:$AO$47,0),0)+IFERROR(MATCH(A208,$I$46:$AO$46,0),0)+IFERROR(MATCH(A208,$I$45:$AO$45,0),0)+IFERROR(MATCH(A208,$I$44:$AO$44,0),0)+IFERROR(MATCH(A208,$I$43:$AO$43,0),0)-5)/2</f>
        <v>9</v>
      </c>
      <c r="C208" s="1">
        <f t="shared" si="12"/>
        <v>30</v>
      </c>
      <c r="D208" s="1" t="str">
        <f t="shared" si="13"/>
        <v/>
      </c>
      <c r="E208" s="1">
        <f t="shared" si="14"/>
        <v>-1600</v>
      </c>
      <c r="F208" s="1">
        <f t="shared" si="15"/>
        <v>800</v>
      </c>
    </row>
    <row r="209" spans="1:6" ht="15.5" customHeight="1" x14ac:dyDescent="0.25">
      <c r="A209" s="2" t="str">
        <v>specializedLanders</v>
      </c>
      <c r="B209" s="1">
        <f>(IFERROR(MATCH(A209,$I$3:$AO$3,0),0)+IFERROR(MATCH(A209,$I$4:$AO$4,0),0)+IFERROR(MATCH(A209,$I$5:$AO$5,0),0)+IFERROR(MATCH(A209,$I$6:$AO$6,0),0)+IFERROR(MATCH(A209,$I$7:$AO$7,0),0)+IFERROR(MATCH(A209,$I$8:$AO$8,0),0)+IFERROR(MATCH(A209,$I$9:$AO$9,0),0)+IFERROR(MATCH(A209,$I$10:$AO$10,0),0)+IFERROR(MATCH(A209,$I$11:$AO$11,0),0)+IFERROR(MATCH(A209,$I$12:$AO$12,0),0)+IFERROR(MATCH(A209,$I$13:$AO$13,0),0)+IFERROR(MATCH(A209,$I$14:$AO$14,0),0)+IFERROR(MATCH(A209,$I$15:$AO$15,0),0)+IFERROR(MATCH(A209,$I$16:$AO$16,0),0)+IFERROR(MATCH(A209,$I$17:$AO$17,0),0)+IFERROR(MATCH(A209,$I$18:$AO$18,0),0)+IFERROR(MATCH(A209,$I$19:$AO$19,0),0)+IFERROR(MATCH(A209,$I$20:$AO$20,0),0)+IFERROR(MATCH(A209,$I$21:$AO$21,0),0)+IFERROR(MATCH(A209,$I$22:$AO$22,0),0)+IFERROR(MATCH(A209,$I$23:$AO$23,0),0)+IFERROR(MATCH(A209,$I$24:$AO$24,0),0)+IFERROR(MATCH(A209,$I$25:$AO$25,0),0)+IFERROR(MATCH(A209,$I$26:$AO$26,0),0)+IFERROR(MATCH(A209,$I$27:$AO$27,0),0)+IFERROR(MATCH(A209,$I$28:$AO$28,0),0)+IFERROR(MATCH(A209,$I$29:$AO$29,0),0)+IFERROR(MATCH(A209,$I$30:$AO$30,0),0)+IFERROR(MATCH(A209,$I$31:$AO$31,0),0)+IFERROR(MATCH(A209,$I$32:$AO$32,0),0)+IFERROR(MATCH(A209,$I$33:$AO$33,0),0)+IFERROR(MATCH(A209,$I$34:$AO$34,0),0)+IFERROR(MATCH(A209,$I$35:$AO$35,0),0)+IFERROR(MATCH(A209,$I$36:$AO$36,0),0)+IFERROR(MATCH(A209,$I$37:$AO$37,0),0)+IFERROR(MATCH(A209,$I$38:$AO$38,0),0)+IFERROR(MATCH(A209,$I$39:$AO$39,0),0)+IFERROR(MATCH(A209,$I$40:$AO$40,0),0)+IFERROR(MATCH(A209,$I$41:$AO$41,0),0)+IFERROR(MATCH(A209,$I$42:$AO$42,0),0)+IFERROR(MATCH(A209,#REF!,0),0)+IFERROR(MATCH(A209,#REF!,0),0)+IFERROR(MATCH(A209,$I$47:$AO$47,0),0)+IFERROR(MATCH(A209,$I$46:$AO$46,0),0)+IFERROR(MATCH(A209,$I$45:$AO$45,0),0)+IFERROR(MATCH(A209,$I$44:$AO$44,0),0)+IFERROR(MATCH(A209,$I$43:$AO$43,0),0)-5)/2</f>
        <v>9</v>
      </c>
      <c r="C209" s="1">
        <f t="shared" si="12"/>
        <v>31</v>
      </c>
      <c r="D209" s="1" t="str">
        <f t="shared" si="13"/>
        <v/>
      </c>
      <c r="E209" s="1">
        <f t="shared" si="14"/>
        <v>-1600</v>
      </c>
      <c r="F209" s="1">
        <f t="shared" si="15"/>
        <v>750</v>
      </c>
    </row>
    <row r="210" spans="1:6" ht="15.5" customHeight="1" x14ac:dyDescent="0.25">
      <c r="A210" s="2" t="str">
        <v>experimentalScience</v>
      </c>
      <c r="B210" s="1">
        <f>(IFERROR(MATCH(A210,$I$3:$AO$3,0),0)+IFERROR(MATCH(A210,$I$4:$AO$4,0),0)+IFERROR(MATCH(A210,$I$5:$AO$5,0),0)+IFERROR(MATCH(A210,$I$6:$AO$6,0),0)+IFERROR(MATCH(A210,$I$7:$AO$7,0),0)+IFERROR(MATCH(A210,$I$8:$AO$8,0),0)+IFERROR(MATCH(A210,$I$9:$AO$9,0),0)+IFERROR(MATCH(A210,$I$10:$AO$10,0),0)+IFERROR(MATCH(A210,$I$11:$AO$11,0),0)+IFERROR(MATCH(A210,$I$12:$AO$12,0),0)+IFERROR(MATCH(A210,$I$13:$AO$13,0),0)+IFERROR(MATCH(A210,$I$14:$AO$14,0),0)+IFERROR(MATCH(A210,$I$15:$AO$15,0),0)+IFERROR(MATCH(A210,$I$16:$AO$16,0),0)+IFERROR(MATCH(A210,$I$17:$AO$17,0),0)+IFERROR(MATCH(A210,$I$18:$AO$18,0),0)+IFERROR(MATCH(A210,$I$19:$AO$19,0),0)+IFERROR(MATCH(A210,$I$20:$AO$20,0),0)+IFERROR(MATCH(A210,$I$21:$AO$21,0),0)+IFERROR(MATCH(A210,$I$22:$AO$22,0),0)+IFERROR(MATCH(A210,$I$23:$AO$23,0),0)+IFERROR(MATCH(A210,$I$24:$AO$24,0),0)+IFERROR(MATCH(A210,$I$25:$AO$25,0),0)+IFERROR(MATCH(A210,$I$26:$AO$26,0),0)+IFERROR(MATCH(A210,$I$27:$AO$27,0),0)+IFERROR(MATCH(A210,$I$28:$AO$28,0),0)+IFERROR(MATCH(A210,$I$29:$AO$29,0),0)+IFERROR(MATCH(A210,$I$30:$AO$30,0),0)+IFERROR(MATCH(A210,$I$31:$AO$31,0),0)+IFERROR(MATCH(A210,$I$32:$AO$32,0),0)+IFERROR(MATCH(A210,$I$33:$AO$33,0),0)+IFERROR(MATCH(A210,$I$34:$AO$34,0),0)+IFERROR(MATCH(A210,$I$35:$AO$35,0),0)+IFERROR(MATCH(A210,$I$36:$AO$36,0),0)+IFERROR(MATCH(A210,$I$37:$AO$37,0),0)+IFERROR(MATCH(A210,$I$38:$AO$38,0),0)+IFERROR(MATCH(A210,$I$39:$AO$39,0),0)+IFERROR(MATCH(A210,$I$40:$AO$40,0),0)+IFERROR(MATCH(A210,$I$41:$AO$41,0),0)+IFERROR(MATCH(A210,$I$42:$AO$42,0),0)+IFERROR(MATCH(A210,#REF!,0),0)+IFERROR(MATCH(A210,#REF!,0),0)+IFERROR(MATCH(A210,$I$47:$AO$47,0),0)+IFERROR(MATCH(A210,$I$46:$AO$46,0),0)+IFERROR(MATCH(A210,$I$45:$AO$45,0),0)+IFERROR(MATCH(A210,$I$44:$AO$44,0),0)+IFERROR(MATCH(A210,$I$43:$AO$43,0),0)-5)/2</f>
        <v>9</v>
      </c>
      <c r="C210" s="1">
        <f t="shared" si="12"/>
        <v>34</v>
      </c>
      <c r="D210" s="1" t="str">
        <f t="shared" si="13"/>
        <v/>
      </c>
      <c r="E210" s="1">
        <f t="shared" si="14"/>
        <v>-1600</v>
      </c>
      <c r="F210" s="1">
        <f t="shared" si="15"/>
        <v>600</v>
      </c>
    </row>
    <row r="211" spans="1:6" ht="15.5" customHeight="1" x14ac:dyDescent="0.25">
      <c r="A211" s="2" t="str">
        <v>longTermScienceTech</v>
      </c>
      <c r="B211" s="1">
        <f>(IFERROR(MATCH(A211,$I$3:$AO$3,0),0)+IFERROR(MATCH(A211,$I$4:$AO$4,0),0)+IFERROR(MATCH(A211,$I$5:$AO$5,0),0)+IFERROR(MATCH(A211,$I$6:$AO$6,0),0)+IFERROR(MATCH(A211,$I$7:$AO$7,0),0)+IFERROR(MATCH(A211,$I$8:$AO$8,0),0)+IFERROR(MATCH(A211,$I$9:$AO$9,0),0)+IFERROR(MATCH(A211,$I$10:$AO$10,0),0)+IFERROR(MATCH(A211,$I$11:$AO$11,0),0)+IFERROR(MATCH(A211,$I$12:$AO$12,0),0)+IFERROR(MATCH(A211,$I$13:$AO$13,0),0)+IFERROR(MATCH(A211,$I$14:$AO$14,0),0)+IFERROR(MATCH(A211,$I$15:$AO$15,0),0)+IFERROR(MATCH(A211,$I$16:$AO$16,0),0)+IFERROR(MATCH(A211,$I$17:$AO$17,0),0)+IFERROR(MATCH(A211,$I$18:$AO$18,0),0)+IFERROR(MATCH(A211,$I$19:$AO$19,0),0)+IFERROR(MATCH(A211,$I$20:$AO$20,0),0)+IFERROR(MATCH(A211,$I$21:$AO$21,0),0)+IFERROR(MATCH(A211,$I$22:$AO$22,0),0)+IFERROR(MATCH(A211,$I$23:$AO$23,0),0)+IFERROR(MATCH(A211,$I$24:$AO$24,0),0)+IFERROR(MATCH(A211,$I$25:$AO$25,0),0)+IFERROR(MATCH(A211,$I$26:$AO$26,0),0)+IFERROR(MATCH(A211,$I$27:$AO$27,0),0)+IFERROR(MATCH(A211,$I$28:$AO$28,0),0)+IFERROR(MATCH(A211,$I$29:$AO$29,0),0)+IFERROR(MATCH(A211,$I$30:$AO$30,0),0)+IFERROR(MATCH(A211,$I$31:$AO$31,0),0)+IFERROR(MATCH(A211,$I$32:$AO$32,0),0)+IFERROR(MATCH(A211,$I$33:$AO$33,0),0)+IFERROR(MATCH(A211,$I$34:$AO$34,0),0)+IFERROR(MATCH(A211,$I$35:$AO$35,0),0)+IFERROR(MATCH(A211,$I$36:$AO$36,0),0)+IFERROR(MATCH(A211,$I$37:$AO$37,0),0)+IFERROR(MATCH(A211,$I$38:$AO$38,0),0)+IFERROR(MATCH(A211,$I$39:$AO$39,0),0)+IFERROR(MATCH(A211,$I$40:$AO$40,0),0)+IFERROR(MATCH(A211,$I$41:$AO$41,0),0)+IFERROR(MATCH(A211,$I$42:$AO$42,0),0)+IFERROR(MATCH(A211,#REF!,0),0)+IFERROR(MATCH(A211,#REF!,0),0)+IFERROR(MATCH(A211,$I$47:$AO$47,0),0)+IFERROR(MATCH(A211,$I$46:$AO$46,0),0)+IFERROR(MATCH(A211,$I$45:$AO$45,0),0)+IFERROR(MATCH(A211,$I$44:$AO$44,0),0)+IFERROR(MATCH(A211,$I$43:$AO$43,0),0)-5)/2</f>
        <v>9</v>
      </c>
      <c r="C211" s="1">
        <f t="shared" si="12"/>
        <v>35</v>
      </c>
      <c r="D211" s="1" t="str">
        <f t="shared" si="13"/>
        <v/>
      </c>
      <c r="E211" s="1">
        <f t="shared" si="14"/>
        <v>-1600</v>
      </c>
      <c r="F211" s="1">
        <f t="shared" si="15"/>
        <v>550</v>
      </c>
    </row>
    <row r="212" spans="1:6" ht="15.5" customHeight="1" x14ac:dyDescent="0.25">
      <c r="A212" s="2" t="str">
        <v>digitalSignalProcessing</v>
      </c>
      <c r="B212" s="1">
        <f>(IFERROR(MATCH(A212,$I$3:$AO$3,0),0)+IFERROR(MATCH(A212,$I$4:$AO$4,0),0)+IFERROR(MATCH(A212,$I$5:$AO$5,0),0)+IFERROR(MATCH(A212,$I$6:$AO$6,0),0)+IFERROR(MATCH(A212,$I$7:$AO$7,0),0)+IFERROR(MATCH(A212,$I$8:$AO$8,0),0)+IFERROR(MATCH(A212,$I$9:$AO$9,0),0)+IFERROR(MATCH(A212,$I$10:$AO$10,0),0)+IFERROR(MATCH(A212,$I$11:$AO$11,0),0)+IFERROR(MATCH(A212,$I$12:$AO$12,0),0)+IFERROR(MATCH(A212,$I$13:$AO$13,0),0)+IFERROR(MATCH(A212,$I$14:$AO$14,0),0)+IFERROR(MATCH(A212,$I$15:$AO$15,0),0)+IFERROR(MATCH(A212,$I$16:$AO$16,0),0)+IFERROR(MATCH(A212,$I$17:$AO$17,0),0)+IFERROR(MATCH(A212,$I$18:$AO$18,0),0)+IFERROR(MATCH(A212,$I$19:$AO$19,0),0)+IFERROR(MATCH(A212,$I$20:$AO$20,0),0)+IFERROR(MATCH(A212,$I$21:$AO$21,0),0)+IFERROR(MATCH(A212,$I$22:$AO$22,0),0)+IFERROR(MATCH(A212,$I$23:$AO$23,0),0)+IFERROR(MATCH(A212,$I$24:$AO$24,0),0)+IFERROR(MATCH(A212,$I$25:$AO$25,0),0)+IFERROR(MATCH(A212,$I$26:$AO$26,0),0)+IFERROR(MATCH(A212,$I$27:$AO$27,0),0)+IFERROR(MATCH(A212,$I$28:$AO$28,0),0)+IFERROR(MATCH(A212,$I$29:$AO$29,0),0)+IFERROR(MATCH(A212,$I$30:$AO$30,0),0)+IFERROR(MATCH(A212,$I$31:$AO$31,0),0)+IFERROR(MATCH(A212,$I$32:$AO$32,0),0)+IFERROR(MATCH(A212,$I$33:$AO$33,0),0)+IFERROR(MATCH(A212,$I$34:$AO$34,0),0)+IFERROR(MATCH(A212,$I$35:$AO$35,0),0)+IFERROR(MATCH(A212,$I$36:$AO$36,0),0)+IFERROR(MATCH(A212,$I$37:$AO$37,0),0)+IFERROR(MATCH(A212,$I$38:$AO$38,0),0)+IFERROR(MATCH(A212,$I$39:$AO$39,0),0)+IFERROR(MATCH(A212,$I$40:$AO$40,0),0)+IFERROR(MATCH(A212,$I$41:$AO$41,0),0)+IFERROR(MATCH(A212,$I$42:$AO$42,0),0)+IFERROR(MATCH(A212,#REF!,0),0)+IFERROR(MATCH(A212,#REF!,0),0)+IFERROR(MATCH(A212,$I$47:$AO$47,0),0)+IFERROR(MATCH(A212,$I$46:$AO$46,0),0)+IFERROR(MATCH(A212,$I$45:$AO$45,0),0)+IFERROR(MATCH(A212,$I$44:$AO$44,0),0)+IFERROR(MATCH(A212,$I$43:$AO$43,0),0)-5)/2</f>
        <v>9</v>
      </c>
      <c r="C212" s="1">
        <f t="shared" si="12"/>
        <v>37</v>
      </c>
      <c r="D212" s="1" t="str">
        <f t="shared" si="13"/>
        <v/>
      </c>
      <c r="E212" s="1">
        <f t="shared" si="14"/>
        <v>-1600</v>
      </c>
      <c r="F212" s="1">
        <f t="shared" si="15"/>
        <v>450</v>
      </c>
    </row>
    <row r="213" spans="1:6" ht="15.5" customHeight="1" x14ac:dyDescent="0.25">
      <c r="A213" s="2" t="str">
        <v>largeUnmanned</v>
      </c>
      <c r="B213" s="1">
        <f>(IFERROR(MATCH(A213,$I$3:$AO$3,0),0)+IFERROR(MATCH(A213,$I$4:$AO$4,0),0)+IFERROR(MATCH(A213,$I$5:$AO$5,0),0)+IFERROR(MATCH(A213,$I$6:$AO$6,0),0)+IFERROR(MATCH(A213,$I$7:$AO$7,0),0)+IFERROR(MATCH(A213,$I$8:$AO$8,0),0)+IFERROR(MATCH(A213,$I$9:$AO$9,0),0)+IFERROR(MATCH(A213,$I$10:$AO$10,0),0)+IFERROR(MATCH(A213,$I$11:$AO$11,0),0)+IFERROR(MATCH(A213,$I$12:$AO$12,0),0)+IFERROR(MATCH(A213,$I$13:$AO$13,0),0)+IFERROR(MATCH(A213,$I$14:$AO$14,0),0)+IFERROR(MATCH(A213,$I$15:$AO$15,0),0)+IFERROR(MATCH(A213,$I$16:$AO$16,0),0)+IFERROR(MATCH(A213,$I$17:$AO$17,0),0)+IFERROR(MATCH(A213,$I$18:$AO$18,0),0)+IFERROR(MATCH(A213,$I$19:$AO$19,0),0)+IFERROR(MATCH(A213,$I$20:$AO$20,0),0)+IFERROR(MATCH(A213,$I$21:$AO$21,0),0)+IFERROR(MATCH(A213,$I$22:$AO$22,0),0)+IFERROR(MATCH(A213,$I$23:$AO$23,0),0)+IFERROR(MATCH(A213,$I$24:$AO$24,0),0)+IFERROR(MATCH(A213,$I$25:$AO$25,0),0)+IFERROR(MATCH(A213,$I$26:$AO$26,0),0)+IFERROR(MATCH(A213,$I$27:$AO$27,0),0)+IFERROR(MATCH(A213,$I$28:$AO$28,0),0)+IFERROR(MATCH(A213,$I$29:$AO$29,0),0)+IFERROR(MATCH(A213,$I$30:$AO$30,0),0)+IFERROR(MATCH(A213,$I$31:$AO$31,0),0)+IFERROR(MATCH(A213,$I$32:$AO$32,0),0)+IFERROR(MATCH(A213,$I$33:$AO$33,0),0)+IFERROR(MATCH(A213,$I$34:$AO$34,0),0)+IFERROR(MATCH(A213,$I$35:$AO$35,0),0)+IFERROR(MATCH(A213,$I$36:$AO$36,0),0)+IFERROR(MATCH(A213,$I$37:$AO$37,0),0)+IFERROR(MATCH(A213,$I$38:$AO$38,0),0)+IFERROR(MATCH(A213,$I$39:$AO$39,0),0)+IFERROR(MATCH(A213,$I$40:$AO$40,0),0)+IFERROR(MATCH(A213,$I$41:$AO$41,0),0)+IFERROR(MATCH(A213,$I$42:$AO$42,0),0)+IFERROR(MATCH(A213,#REF!,0),0)+IFERROR(MATCH(A213,#REF!,0),0)+IFERROR(MATCH(A213,$I$47:$AO$47,0),0)+IFERROR(MATCH(A213,$I$46:$AO$46,0),0)+IFERROR(MATCH(A213,$I$45:$AO$45,0),0)+IFERROR(MATCH(A213,$I$44:$AO$44,0),0)+IFERROR(MATCH(A213,$I$43:$AO$43,0),0)-5)/2</f>
        <v>9</v>
      </c>
      <c r="C213" s="1">
        <f t="shared" si="12"/>
        <v>38</v>
      </c>
      <c r="D213" s="1" t="str">
        <f t="shared" si="13"/>
        <v/>
      </c>
      <c r="E213" s="1">
        <f t="shared" si="14"/>
        <v>-1600</v>
      </c>
      <c r="F213" s="1">
        <f t="shared" si="15"/>
        <v>400</v>
      </c>
    </row>
    <row r="214" spans="1:6" ht="15.5" customHeight="1" x14ac:dyDescent="0.25">
      <c r="A214" s="2" t="str">
        <v>mechatronics</v>
      </c>
      <c r="B214" s="1">
        <f>(IFERROR(MATCH(A214,$I$3:$AO$3,0),0)+IFERROR(MATCH(A214,$I$4:$AO$4,0),0)+IFERROR(MATCH(A214,$I$5:$AO$5,0),0)+IFERROR(MATCH(A214,$I$6:$AO$6,0),0)+IFERROR(MATCH(A214,$I$7:$AO$7,0),0)+IFERROR(MATCH(A214,$I$8:$AO$8,0),0)+IFERROR(MATCH(A214,$I$9:$AO$9,0),0)+IFERROR(MATCH(A214,$I$10:$AO$10,0),0)+IFERROR(MATCH(A214,$I$11:$AO$11,0),0)+IFERROR(MATCH(A214,$I$12:$AO$12,0),0)+IFERROR(MATCH(A214,$I$13:$AO$13,0),0)+IFERROR(MATCH(A214,$I$14:$AO$14,0),0)+IFERROR(MATCH(A214,$I$15:$AO$15,0),0)+IFERROR(MATCH(A214,$I$16:$AO$16,0),0)+IFERROR(MATCH(A214,$I$17:$AO$17,0),0)+IFERROR(MATCH(A214,$I$18:$AO$18,0),0)+IFERROR(MATCH(A214,$I$19:$AO$19,0),0)+IFERROR(MATCH(A214,$I$20:$AO$20,0),0)+IFERROR(MATCH(A214,$I$21:$AO$21,0),0)+IFERROR(MATCH(A214,$I$22:$AO$22,0),0)+IFERROR(MATCH(A214,$I$23:$AO$23,0),0)+IFERROR(MATCH(A214,$I$24:$AO$24,0),0)+IFERROR(MATCH(A214,$I$25:$AO$25,0),0)+IFERROR(MATCH(A214,$I$26:$AO$26,0),0)+IFERROR(MATCH(A214,$I$27:$AO$27,0),0)+IFERROR(MATCH(A214,$I$28:$AO$28,0),0)+IFERROR(MATCH(A214,$I$29:$AO$29,0),0)+IFERROR(MATCH(A214,$I$30:$AO$30,0),0)+IFERROR(MATCH(A214,$I$31:$AO$31,0),0)+IFERROR(MATCH(A214,$I$32:$AO$32,0),0)+IFERROR(MATCH(A214,$I$33:$AO$33,0),0)+IFERROR(MATCH(A214,$I$34:$AO$34,0),0)+IFERROR(MATCH(A214,$I$35:$AO$35,0),0)+IFERROR(MATCH(A214,$I$36:$AO$36,0),0)+IFERROR(MATCH(A214,$I$37:$AO$37,0),0)+IFERROR(MATCH(A214,$I$38:$AO$38,0),0)+IFERROR(MATCH(A214,$I$39:$AO$39,0),0)+IFERROR(MATCH(A214,$I$40:$AO$40,0),0)+IFERROR(MATCH(A214,$I$41:$AO$41,0),0)+IFERROR(MATCH(A214,$I$42:$AO$42,0),0)+IFERROR(MATCH(A214,#REF!,0),0)+IFERROR(MATCH(A214,#REF!,0),0)+IFERROR(MATCH(A214,$I$47:$AO$47,0),0)+IFERROR(MATCH(A214,$I$46:$AO$46,0),0)+IFERROR(MATCH(A214,$I$45:$AO$45,0),0)+IFERROR(MATCH(A214,$I$44:$AO$44,0),0)+IFERROR(MATCH(A214,$I$43:$AO$43,0),0)-5)/2</f>
        <v>9</v>
      </c>
      <c r="C214" s="1">
        <f t="shared" si="12"/>
        <v>39</v>
      </c>
      <c r="D214" s="1" t="str">
        <f t="shared" si="13"/>
        <v/>
      </c>
      <c r="E214" s="1">
        <f t="shared" si="14"/>
        <v>-1600</v>
      </c>
      <c r="F214" s="1">
        <f t="shared" si="15"/>
        <v>350</v>
      </c>
    </row>
    <row r="215" spans="1:6" ht="15.5" customHeight="1" x14ac:dyDescent="0.25">
      <c r="A215" s="2" t="str">
        <v>experimentalElectrics</v>
      </c>
      <c r="B215" s="1">
        <f>(IFERROR(MATCH(A215,$I$3:$AO$3,0),0)+IFERROR(MATCH(A215,$I$4:$AO$4,0),0)+IFERROR(MATCH(A215,$I$5:$AO$5,0),0)+IFERROR(MATCH(A215,$I$6:$AO$6,0),0)+IFERROR(MATCH(A215,$I$7:$AO$7,0),0)+IFERROR(MATCH(A215,$I$8:$AO$8,0),0)+IFERROR(MATCH(A215,$I$9:$AO$9,0),0)+IFERROR(MATCH(A215,$I$10:$AO$10,0),0)+IFERROR(MATCH(A215,$I$11:$AO$11,0),0)+IFERROR(MATCH(A215,$I$12:$AO$12,0),0)+IFERROR(MATCH(A215,$I$13:$AO$13,0),0)+IFERROR(MATCH(A215,$I$14:$AO$14,0),0)+IFERROR(MATCH(A215,$I$15:$AO$15,0),0)+IFERROR(MATCH(A215,$I$16:$AO$16,0),0)+IFERROR(MATCH(A215,$I$17:$AO$17,0),0)+IFERROR(MATCH(A215,$I$18:$AO$18,0),0)+IFERROR(MATCH(A215,$I$19:$AO$19,0),0)+IFERROR(MATCH(A215,$I$20:$AO$20,0),0)+IFERROR(MATCH(A215,$I$21:$AO$21,0),0)+IFERROR(MATCH(A215,$I$22:$AO$22,0),0)+IFERROR(MATCH(A215,$I$23:$AO$23,0),0)+IFERROR(MATCH(A215,$I$24:$AO$24,0),0)+IFERROR(MATCH(A215,$I$25:$AO$25,0),0)+IFERROR(MATCH(A215,$I$26:$AO$26,0),0)+IFERROR(MATCH(A215,$I$27:$AO$27,0),0)+IFERROR(MATCH(A215,$I$28:$AO$28,0),0)+IFERROR(MATCH(A215,$I$29:$AO$29,0),0)+IFERROR(MATCH(A215,$I$30:$AO$30,0),0)+IFERROR(MATCH(A215,$I$31:$AO$31,0),0)+IFERROR(MATCH(A215,$I$32:$AO$32,0),0)+IFERROR(MATCH(A215,$I$33:$AO$33,0),0)+IFERROR(MATCH(A215,$I$34:$AO$34,0),0)+IFERROR(MATCH(A215,$I$35:$AO$35,0),0)+IFERROR(MATCH(A215,$I$36:$AO$36,0),0)+IFERROR(MATCH(A215,$I$37:$AO$37,0),0)+IFERROR(MATCH(A215,$I$38:$AO$38,0),0)+IFERROR(MATCH(A215,$I$39:$AO$39,0),0)+IFERROR(MATCH(A215,$I$40:$AO$40,0),0)+IFERROR(MATCH(A215,$I$41:$AO$41,0),0)+IFERROR(MATCH(A215,$I$42:$AO$42,0),0)+IFERROR(MATCH(A215,#REF!,0),0)+IFERROR(MATCH(A215,#REF!,0),0)+IFERROR(MATCH(A215,$I$47:$AO$47,0),0)+IFERROR(MATCH(A215,$I$46:$AO$46,0),0)+IFERROR(MATCH(A215,$I$45:$AO$45,0),0)+IFERROR(MATCH(A215,$I$44:$AO$44,0),0)+IFERROR(MATCH(A215,$I$43:$AO$43,0),0)-5)/2</f>
        <v>9</v>
      </c>
      <c r="C215" s="1">
        <f t="shared" si="12"/>
        <v>41</v>
      </c>
      <c r="D215" s="1" t="str">
        <f t="shared" si="13"/>
        <v/>
      </c>
      <c r="E215" s="1">
        <f t="shared" si="14"/>
        <v>-1600</v>
      </c>
      <c r="F215" s="1">
        <f t="shared" si="15"/>
        <v>250</v>
      </c>
    </row>
    <row r="216" spans="1:6" ht="15.5" customHeight="1" x14ac:dyDescent="0.25">
      <c r="A216" s="2" t="str">
        <v>advPVMaterials</v>
      </c>
      <c r="B216" s="1">
        <f>(IFERROR(MATCH(A216,$I$3:$AO$3,0),0)+IFERROR(MATCH(A216,$I$4:$AO$4,0),0)+IFERROR(MATCH(A216,$I$5:$AO$5,0),0)+IFERROR(MATCH(A216,$I$6:$AO$6,0),0)+IFERROR(MATCH(A216,$I$7:$AO$7,0),0)+IFERROR(MATCH(A216,$I$8:$AO$8,0),0)+IFERROR(MATCH(A216,$I$9:$AO$9,0),0)+IFERROR(MATCH(A216,$I$10:$AO$10,0),0)+IFERROR(MATCH(A216,$I$11:$AO$11,0),0)+IFERROR(MATCH(A216,$I$12:$AO$12,0),0)+IFERROR(MATCH(A216,$I$13:$AO$13,0),0)+IFERROR(MATCH(A216,$I$14:$AO$14,0),0)+IFERROR(MATCH(A216,$I$15:$AO$15,0),0)+IFERROR(MATCH(A216,$I$16:$AO$16,0),0)+IFERROR(MATCH(A216,$I$17:$AO$17,0),0)+IFERROR(MATCH(A216,$I$18:$AO$18,0),0)+IFERROR(MATCH(A216,$I$19:$AO$19,0),0)+IFERROR(MATCH(A216,$I$20:$AO$20,0),0)+IFERROR(MATCH(A216,$I$21:$AO$21,0),0)+IFERROR(MATCH(A216,$I$22:$AO$22,0),0)+IFERROR(MATCH(A216,$I$23:$AO$23,0),0)+IFERROR(MATCH(A216,$I$24:$AO$24,0),0)+IFERROR(MATCH(A216,$I$25:$AO$25,0),0)+IFERROR(MATCH(A216,$I$26:$AO$26,0),0)+IFERROR(MATCH(A216,$I$27:$AO$27,0),0)+IFERROR(MATCH(A216,$I$28:$AO$28,0),0)+IFERROR(MATCH(A216,$I$29:$AO$29,0),0)+IFERROR(MATCH(A216,$I$30:$AO$30,0),0)+IFERROR(MATCH(A216,$I$31:$AO$31,0),0)+IFERROR(MATCH(A216,$I$32:$AO$32,0),0)+IFERROR(MATCH(A216,$I$33:$AO$33,0),0)+IFERROR(MATCH(A216,$I$34:$AO$34,0),0)+IFERROR(MATCH(A216,$I$35:$AO$35,0),0)+IFERROR(MATCH(A216,$I$36:$AO$36,0),0)+IFERROR(MATCH(A216,$I$37:$AO$37,0),0)+IFERROR(MATCH(A216,$I$38:$AO$38,0),0)+IFERROR(MATCH(A216,$I$39:$AO$39,0),0)+IFERROR(MATCH(A216,$I$40:$AO$40,0),0)+IFERROR(MATCH(A216,$I$41:$AO$41,0),0)+IFERROR(MATCH(A216,$I$42:$AO$42,0),0)+IFERROR(MATCH(A216,#REF!,0),0)+IFERROR(MATCH(A216,#REF!,0),0)+IFERROR(MATCH(A216,$I$47:$AO$47,0),0)+IFERROR(MATCH(A216,$I$46:$AO$46,0),0)+IFERROR(MATCH(A216,$I$45:$AO$45,0),0)+IFERROR(MATCH(A216,$I$44:$AO$44,0),0)+IFERROR(MATCH(A216,$I$43:$AO$43,0),0)-5)/2</f>
        <v>9</v>
      </c>
      <c r="C216" s="1">
        <f t="shared" si="12"/>
        <v>42</v>
      </c>
      <c r="D216" s="1" t="str">
        <f t="shared" si="13"/>
        <v/>
      </c>
      <c r="E216" s="1">
        <f t="shared" si="14"/>
        <v>-1600</v>
      </c>
      <c r="F216" s="1">
        <f t="shared" si="15"/>
        <v>200</v>
      </c>
    </row>
    <row r="217" spans="1:6" ht="15.5" customHeight="1" x14ac:dyDescent="0.25">
      <c r="A217" s="2" t="str">
        <v>cuttingEdgeSolarTech</v>
      </c>
      <c r="B217" s="1">
        <f>(IFERROR(MATCH(A217,$I$3:$AO$3,0),0)+IFERROR(MATCH(A217,$I$4:$AO$4,0),0)+IFERROR(MATCH(A217,$I$5:$AO$5,0),0)+IFERROR(MATCH(A217,$I$6:$AO$6,0),0)+IFERROR(MATCH(A217,$I$7:$AO$7,0),0)+IFERROR(MATCH(A217,$I$8:$AO$8,0),0)+IFERROR(MATCH(A217,$I$9:$AO$9,0),0)+IFERROR(MATCH(A217,$I$10:$AO$10,0),0)+IFERROR(MATCH(A217,$I$11:$AO$11,0),0)+IFERROR(MATCH(A217,$I$12:$AO$12,0),0)+IFERROR(MATCH(A217,$I$13:$AO$13,0),0)+IFERROR(MATCH(A217,$I$14:$AO$14,0),0)+IFERROR(MATCH(A217,$I$15:$AO$15,0),0)+IFERROR(MATCH(A217,$I$16:$AO$16,0),0)+IFERROR(MATCH(A217,$I$17:$AO$17,0),0)+IFERROR(MATCH(A217,$I$18:$AO$18,0),0)+IFERROR(MATCH(A217,$I$19:$AO$19,0),0)+IFERROR(MATCH(A217,$I$20:$AO$20,0),0)+IFERROR(MATCH(A217,$I$21:$AO$21,0),0)+IFERROR(MATCH(A217,$I$22:$AO$22,0),0)+IFERROR(MATCH(A217,$I$23:$AO$23,0),0)+IFERROR(MATCH(A217,$I$24:$AO$24,0),0)+IFERROR(MATCH(A217,$I$25:$AO$25,0),0)+IFERROR(MATCH(A217,$I$26:$AO$26,0),0)+IFERROR(MATCH(A217,$I$27:$AO$27,0),0)+IFERROR(MATCH(A217,$I$28:$AO$28,0),0)+IFERROR(MATCH(A217,$I$29:$AO$29,0),0)+IFERROR(MATCH(A217,$I$30:$AO$30,0),0)+IFERROR(MATCH(A217,$I$31:$AO$31,0),0)+IFERROR(MATCH(A217,$I$32:$AO$32,0),0)+IFERROR(MATCH(A217,$I$33:$AO$33,0),0)+IFERROR(MATCH(A217,$I$34:$AO$34,0),0)+IFERROR(MATCH(A217,$I$35:$AO$35,0),0)+IFERROR(MATCH(A217,$I$36:$AO$36,0),0)+IFERROR(MATCH(A217,$I$37:$AO$37,0),0)+IFERROR(MATCH(A217,$I$38:$AO$38,0),0)+IFERROR(MATCH(A217,$I$39:$AO$39,0),0)+IFERROR(MATCH(A217,$I$40:$AO$40,0),0)+IFERROR(MATCH(A217,$I$41:$AO$41,0),0)+IFERROR(MATCH(A217,$I$42:$AO$42,0),0)+IFERROR(MATCH(A217,#REF!,0),0)+IFERROR(MATCH(A217,#REF!,0),0)+IFERROR(MATCH(A217,$I$47:$AO$47,0),0)+IFERROR(MATCH(A217,$I$46:$AO$46,0),0)+IFERROR(MATCH(A217,$I$45:$AO$45,0),0)+IFERROR(MATCH(A217,$I$44:$AO$44,0),0)+IFERROR(MATCH(A217,$I$43:$AO$43,0),0)-5)/2</f>
        <v>9</v>
      </c>
      <c r="C217" s="1">
        <f t="shared" si="12"/>
        <v>43</v>
      </c>
      <c r="D217" s="1" t="str">
        <f t="shared" si="13"/>
        <v/>
      </c>
      <c r="E217" s="1">
        <f t="shared" si="14"/>
        <v>-1600</v>
      </c>
      <c r="F217" s="1">
        <f t="shared" si="15"/>
        <v>150</v>
      </c>
    </row>
    <row r="218" spans="1:6" ht="15.5" customHeight="1" x14ac:dyDescent="0.25">
      <c r="A218" s="2" t="str">
        <v>longTermHabitation</v>
      </c>
      <c r="B218" s="1">
        <f>(IFERROR(MATCH(A218,$I$3:$AO$3,0),0)+IFERROR(MATCH(A218,$I$4:$AO$4,0),0)+IFERROR(MATCH(A218,$I$5:$AO$5,0),0)+IFERROR(MATCH(A218,$I$6:$AO$6,0),0)+IFERROR(MATCH(A218,$I$7:$AO$7,0),0)+IFERROR(MATCH(A218,$I$8:$AO$8,0),0)+IFERROR(MATCH(A218,$I$9:$AO$9,0),0)+IFERROR(MATCH(A218,$I$10:$AO$10,0),0)+IFERROR(MATCH(A218,$I$11:$AO$11,0),0)+IFERROR(MATCH(A218,$I$12:$AO$12,0),0)+IFERROR(MATCH(A218,$I$13:$AO$13,0),0)+IFERROR(MATCH(A218,$I$14:$AO$14,0),0)+IFERROR(MATCH(A218,$I$15:$AO$15,0),0)+IFERROR(MATCH(A218,$I$16:$AO$16,0),0)+IFERROR(MATCH(A218,$I$17:$AO$17,0),0)+IFERROR(MATCH(A218,$I$18:$AO$18,0),0)+IFERROR(MATCH(A218,$I$19:$AO$19,0),0)+IFERROR(MATCH(A218,$I$20:$AO$20,0),0)+IFERROR(MATCH(A218,$I$21:$AO$21,0),0)+IFERROR(MATCH(A218,$I$22:$AO$22,0),0)+IFERROR(MATCH(A218,$I$23:$AO$23,0),0)+IFERROR(MATCH(A218,$I$24:$AO$24,0),0)+IFERROR(MATCH(A218,$I$25:$AO$25,0),0)+IFERROR(MATCH(A218,$I$26:$AO$26,0),0)+IFERROR(MATCH(A218,$I$27:$AO$27,0),0)+IFERROR(MATCH(A218,$I$28:$AO$28,0),0)+IFERROR(MATCH(A218,$I$29:$AO$29,0),0)+IFERROR(MATCH(A218,$I$30:$AO$30,0),0)+IFERROR(MATCH(A218,$I$31:$AO$31,0),0)+IFERROR(MATCH(A218,$I$32:$AO$32,0),0)+IFERROR(MATCH(A218,$I$33:$AO$33,0),0)+IFERROR(MATCH(A218,$I$34:$AO$34,0),0)+IFERROR(MATCH(A218,$I$35:$AO$35,0),0)+IFERROR(MATCH(A218,$I$36:$AO$36,0),0)+IFERROR(MATCH(A218,$I$37:$AO$37,0),0)+IFERROR(MATCH(A218,$I$38:$AO$38,0),0)+IFERROR(MATCH(A218,$I$39:$AO$39,0),0)+IFERROR(MATCH(A218,$I$40:$AO$40,0),0)+IFERROR(MATCH(A218,$I$41:$AO$41,0),0)+IFERROR(MATCH(A218,$I$42:$AO$42,0),0)+IFERROR(MATCH(A218,#REF!,0),0)+IFERROR(MATCH(A218,#REF!,0),0)+IFERROR(MATCH(A218,$I$47:$AO$47,0),0)+IFERROR(MATCH(A218,$I$46:$AO$46,0),0)+IFERROR(MATCH(A218,$I$45:$AO$45,0),0)+IFERROR(MATCH(A218,$I$44:$AO$44,0),0)+IFERROR(MATCH(A218,$I$43:$AO$43,0),0)-5)/2</f>
        <v>9</v>
      </c>
      <c r="C218" s="1">
        <f t="shared" si="12"/>
        <v>44</v>
      </c>
      <c r="D218" s="1" t="str">
        <f t="shared" si="13"/>
        <v/>
      </c>
      <c r="E218" s="1">
        <f t="shared" si="14"/>
        <v>-1600</v>
      </c>
      <c r="F218" s="1">
        <f t="shared" si="15"/>
        <v>100</v>
      </c>
    </row>
    <row r="219" spans="1:6" ht="15.5" customHeight="1" x14ac:dyDescent="0.25">
      <c r="A219" s="2" t="str">
        <v>advLogistics</v>
      </c>
      <c r="B219" s="1">
        <f>(IFERROR(MATCH(A219,$I$3:$AO$3,0),0)+IFERROR(MATCH(A219,$I$4:$AO$4,0),0)+IFERROR(MATCH(A219,$I$5:$AO$5,0),0)+IFERROR(MATCH(A219,$I$6:$AO$6,0),0)+IFERROR(MATCH(A219,$I$7:$AO$7,0),0)+IFERROR(MATCH(A219,$I$8:$AO$8,0),0)+IFERROR(MATCH(A219,$I$9:$AO$9,0),0)+IFERROR(MATCH(A219,$I$10:$AO$10,0),0)+IFERROR(MATCH(A219,$I$11:$AO$11,0),0)+IFERROR(MATCH(A219,$I$12:$AO$12,0),0)+IFERROR(MATCH(A219,$I$13:$AO$13,0),0)+IFERROR(MATCH(A219,$I$14:$AO$14,0),0)+IFERROR(MATCH(A219,$I$15:$AO$15,0),0)+IFERROR(MATCH(A219,$I$16:$AO$16,0),0)+IFERROR(MATCH(A219,$I$17:$AO$17,0),0)+IFERROR(MATCH(A219,$I$18:$AO$18,0),0)+IFERROR(MATCH(A219,$I$19:$AO$19,0),0)+IFERROR(MATCH(A219,$I$20:$AO$20,0),0)+IFERROR(MATCH(A219,$I$21:$AO$21,0),0)+IFERROR(MATCH(A219,$I$22:$AO$22,0),0)+IFERROR(MATCH(A219,$I$23:$AO$23,0),0)+IFERROR(MATCH(A219,$I$24:$AO$24,0),0)+IFERROR(MATCH(A219,$I$25:$AO$25,0),0)+IFERROR(MATCH(A219,$I$26:$AO$26,0),0)+IFERROR(MATCH(A219,$I$27:$AO$27,0),0)+IFERROR(MATCH(A219,$I$28:$AO$28,0),0)+IFERROR(MATCH(A219,$I$29:$AO$29,0),0)+IFERROR(MATCH(A219,$I$30:$AO$30,0),0)+IFERROR(MATCH(A219,$I$31:$AO$31,0),0)+IFERROR(MATCH(A219,$I$32:$AO$32,0),0)+IFERROR(MATCH(A219,$I$33:$AO$33,0),0)+IFERROR(MATCH(A219,$I$34:$AO$34,0),0)+IFERROR(MATCH(A219,$I$35:$AO$35,0),0)+IFERROR(MATCH(A219,$I$36:$AO$36,0),0)+IFERROR(MATCH(A219,$I$37:$AO$37,0),0)+IFERROR(MATCH(A219,$I$38:$AO$38,0),0)+IFERROR(MATCH(A219,$I$39:$AO$39,0),0)+IFERROR(MATCH(A219,$I$40:$AO$40,0),0)+IFERROR(MATCH(A219,$I$41:$AO$41,0),0)+IFERROR(MATCH(A219,$I$42:$AO$42,0),0)+IFERROR(MATCH(A219,#REF!,0),0)+IFERROR(MATCH(A219,#REF!,0),0)+IFERROR(MATCH(A219,$I$47:$AO$47,0),0)+IFERROR(MATCH(A219,$I$46:$AO$46,0),0)+IFERROR(MATCH(A219,$I$45:$AO$45,0),0)+IFERROR(MATCH(A219,$I$44:$AO$44,0),0)+IFERROR(MATCH(A219,$I$43:$AO$43,0),0)-5)/2</f>
        <v>9</v>
      </c>
      <c r="C219" s="1">
        <f t="shared" si="12"/>
        <v>45</v>
      </c>
      <c r="D219" s="1" t="str">
        <f t="shared" si="13"/>
        <v/>
      </c>
      <c r="E219" s="1">
        <f t="shared" si="14"/>
        <v>-1600</v>
      </c>
      <c r="F219" s="1">
        <f t="shared" si="15"/>
        <v>50</v>
      </c>
    </row>
    <row r="220" spans="1:6" ht="15.5" customHeight="1" x14ac:dyDescent="0.25">
      <c r="A220" s="2" t="str">
        <v>giganticHypergolicRocketry</v>
      </c>
      <c r="B220" s="1">
        <f>(IFERROR(MATCH(A220,$I$3:$AO$3,0),0)+IFERROR(MATCH(A220,$I$4:$AO$4,0),0)+IFERROR(MATCH(A220,$I$5:$AO$5,0),0)+IFERROR(MATCH(A220,$I$6:$AO$6,0),0)+IFERROR(MATCH(A220,$I$7:$AO$7,0),0)+IFERROR(MATCH(A220,$I$8:$AO$8,0),0)+IFERROR(MATCH(A220,$I$9:$AO$9,0),0)+IFERROR(MATCH(A220,$I$10:$AO$10,0),0)+IFERROR(MATCH(A220,$I$11:$AO$11,0),0)+IFERROR(MATCH(A220,$I$12:$AO$12,0),0)+IFERROR(MATCH(A220,$I$13:$AO$13,0),0)+IFERROR(MATCH(A220,$I$14:$AO$14,0),0)+IFERROR(MATCH(A220,$I$15:$AO$15,0),0)+IFERROR(MATCH(A220,$I$16:$AO$16,0),0)+IFERROR(MATCH(A220,$I$17:$AO$17,0),0)+IFERROR(MATCH(A220,$I$18:$AO$18,0),0)+IFERROR(MATCH(A220,$I$19:$AO$19,0),0)+IFERROR(MATCH(A220,$I$20:$AO$20,0),0)+IFERROR(MATCH(A220,$I$21:$AO$21,0),0)+IFERROR(MATCH(A220,$I$22:$AO$22,0),0)+IFERROR(MATCH(A220,$I$23:$AO$23,0),0)+IFERROR(MATCH(A220,$I$24:$AO$24,0),0)+IFERROR(MATCH(A220,$I$25:$AO$25,0),0)+IFERROR(MATCH(A220,$I$26:$AO$26,0),0)+IFERROR(MATCH(A220,$I$27:$AO$27,0),0)+IFERROR(MATCH(A220,$I$28:$AO$28,0),0)+IFERROR(MATCH(A220,$I$29:$AO$29,0),0)+IFERROR(MATCH(A220,$I$30:$AO$30,0),0)+IFERROR(MATCH(A220,$I$31:$AO$31,0),0)+IFERROR(MATCH(A220,$I$32:$AO$32,0),0)+IFERROR(MATCH(A220,$I$33:$AO$33,0),0)+IFERROR(MATCH(A220,$I$34:$AO$34,0),0)+IFERROR(MATCH(A220,$I$35:$AO$35,0),0)+IFERROR(MATCH(A220,$I$36:$AO$36,0),0)+IFERROR(MATCH(A220,$I$37:$AO$37,0),0)+IFERROR(MATCH(A220,$I$38:$AO$38,0),0)+IFERROR(MATCH(A220,$I$39:$AO$39,0),0)+IFERROR(MATCH(A220,$I$40:$AO$40,0),0)+IFERROR(MATCH(A220,$I$41:$AO$41,0),0)+IFERROR(MATCH(A220,$I$42:$AO$42,0),0)+IFERROR(MATCH(A220,#REF!,0),0)+IFERROR(MATCH(A220,#REF!,0),0)+IFERROR(MATCH(A220,$I$47:$AO$47,0),0)+IFERROR(MATCH(A220,$I$46:$AO$46,0),0)+IFERROR(MATCH(A220,$I$45:$AO$45,0),0)+IFERROR(MATCH(A220,$I$44:$AO$44,0),0)+IFERROR(MATCH(A220,$I$43:$AO$43,0),0)-5)/2</f>
        <v>-2.5</v>
      </c>
      <c r="C220" s="1">
        <f t="shared" si="12"/>
        <v>0</v>
      </c>
      <c r="D220" s="1" t="str">
        <f t="shared" si="13"/>
        <v>Not Found</v>
      </c>
      <c r="E220" s="1">
        <f t="shared" si="14"/>
        <v>-3950</v>
      </c>
      <c r="F220" s="1">
        <f t="shared" si="15"/>
        <v>2300</v>
      </c>
    </row>
    <row r="221" spans="1:6" ht="15.5" customHeight="1" x14ac:dyDescent="0.25">
      <c r="A221" s="2" t="str">
        <v>fusionPower</v>
      </c>
      <c r="B221" s="1">
        <f>(IFERROR(MATCH(A221,$I$3:$AO$3,0),0)+IFERROR(MATCH(A221,$I$4:$AO$4,0),0)+IFERROR(MATCH(A221,$I$5:$AO$5,0),0)+IFERROR(MATCH(A221,$I$6:$AO$6,0),0)+IFERROR(MATCH(A221,$I$7:$AO$7,0),0)+IFERROR(MATCH(A221,$I$8:$AO$8,0),0)+IFERROR(MATCH(A221,$I$9:$AO$9,0),0)+IFERROR(MATCH(A221,$I$10:$AO$10,0),0)+IFERROR(MATCH(A221,$I$11:$AO$11,0),0)+IFERROR(MATCH(A221,$I$12:$AO$12,0),0)+IFERROR(MATCH(A221,$I$13:$AO$13,0),0)+IFERROR(MATCH(A221,$I$14:$AO$14,0),0)+IFERROR(MATCH(A221,$I$15:$AO$15,0),0)+IFERROR(MATCH(A221,$I$16:$AO$16,0),0)+IFERROR(MATCH(A221,$I$17:$AO$17,0),0)+IFERROR(MATCH(A221,$I$18:$AO$18,0),0)+IFERROR(MATCH(A221,$I$19:$AO$19,0),0)+IFERROR(MATCH(A221,$I$20:$AO$20,0),0)+IFERROR(MATCH(A221,$I$21:$AO$21,0),0)+IFERROR(MATCH(A221,$I$22:$AO$22,0),0)+IFERROR(MATCH(A221,$I$23:$AO$23,0),0)+IFERROR(MATCH(A221,$I$24:$AO$24,0),0)+IFERROR(MATCH(A221,$I$25:$AO$25,0),0)+IFERROR(MATCH(A221,$I$26:$AO$26,0),0)+IFERROR(MATCH(A221,$I$27:$AO$27,0),0)+IFERROR(MATCH(A221,$I$28:$AO$28,0),0)+IFERROR(MATCH(A221,$I$29:$AO$29,0),0)+IFERROR(MATCH(A221,$I$30:$AO$30,0),0)+IFERROR(MATCH(A221,$I$31:$AO$31,0),0)+IFERROR(MATCH(A221,$I$32:$AO$32,0),0)+IFERROR(MATCH(A221,$I$33:$AO$33,0),0)+IFERROR(MATCH(A221,$I$34:$AO$34,0),0)+IFERROR(MATCH(A221,$I$35:$AO$35,0),0)+IFERROR(MATCH(A221,$I$36:$AO$36,0),0)+IFERROR(MATCH(A221,$I$37:$AO$37,0),0)+IFERROR(MATCH(A221,$I$38:$AO$38,0),0)+IFERROR(MATCH(A221,$I$39:$AO$39,0),0)+IFERROR(MATCH(A221,$I$40:$AO$40,0),0)+IFERROR(MATCH(A221,$I$41:$AO$41,0),0)+IFERROR(MATCH(A221,$I$42:$AO$42,0),0)+IFERROR(MATCH(A221,#REF!,0),0)+IFERROR(MATCH(A221,#REF!,0),0)+IFERROR(MATCH(A221,$I$47:$AO$47,0),0)+IFERROR(MATCH(A221,$I$46:$AO$46,0),0)+IFERROR(MATCH(A221,$I$45:$AO$45,0),0)+IFERROR(MATCH(A221,$I$44:$AO$44,0),0)+IFERROR(MATCH(A221,$I$43:$AO$43,0),0)-5)/2</f>
        <v>10</v>
      </c>
      <c r="C221" s="1">
        <f t="shared" si="12"/>
        <v>2</v>
      </c>
      <c r="D221" s="1" t="str">
        <f t="shared" si="13"/>
        <v/>
      </c>
      <c r="E221" s="1">
        <f t="shared" si="14"/>
        <v>-1400</v>
      </c>
      <c r="F221" s="1">
        <f t="shared" si="15"/>
        <v>2200</v>
      </c>
    </row>
    <row r="222" spans="1:6" ht="15.5" customHeight="1" x14ac:dyDescent="0.25">
      <c r="A222" s="2" t="str">
        <v>expNuclearPower</v>
      </c>
      <c r="B222" s="1">
        <f>(IFERROR(MATCH(A222,$I$3:$AO$3,0),0)+IFERROR(MATCH(A222,$I$4:$AO$4,0),0)+IFERROR(MATCH(A222,$I$5:$AO$5,0),0)+IFERROR(MATCH(A222,$I$6:$AO$6,0),0)+IFERROR(MATCH(A222,$I$7:$AO$7,0),0)+IFERROR(MATCH(A222,$I$8:$AO$8,0),0)+IFERROR(MATCH(A222,$I$9:$AO$9,0),0)+IFERROR(MATCH(A222,$I$10:$AO$10,0),0)+IFERROR(MATCH(A222,$I$11:$AO$11,0),0)+IFERROR(MATCH(A222,$I$12:$AO$12,0),0)+IFERROR(MATCH(A222,$I$13:$AO$13,0),0)+IFERROR(MATCH(A222,$I$14:$AO$14,0),0)+IFERROR(MATCH(A222,$I$15:$AO$15,0),0)+IFERROR(MATCH(A222,$I$16:$AO$16,0),0)+IFERROR(MATCH(A222,$I$17:$AO$17,0),0)+IFERROR(MATCH(A222,$I$18:$AO$18,0),0)+IFERROR(MATCH(A222,$I$19:$AO$19,0),0)+IFERROR(MATCH(A222,$I$20:$AO$20,0),0)+IFERROR(MATCH(A222,$I$21:$AO$21,0),0)+IFERROR(MATCH(A222,$I$22:$AO$22,0),0)+IFERROR(MATCH(A222,$I$23:$AO$23,0),0)+IFERROR(MATCH(A222,$I$24:$AO$24,0),0)+IFERROR(MATCH(A222,$I$25:$AO$25,0),0)+IFERROR(MATCH(A222,$I$26:$AO$26,0),0)+IFERROR(MATCH(A222,$I$27:$AO$27,0),0)+IFERROR(MATCH(A222,$I$28:$AO$28,0),0)+IFERROR(MATCH(A222,$I$29:$AO$29,0),0)+IFERROR(MATCH(A222,$I$30:$AO$30,0),0)+IFERROR(MATCH(A222,$I$31:$AO$31,0),0)+IFERROR(MATCH(A222,$I$32:$AO$32,0),0)+IFERROR(MATCH(A222,$I$33:$AO$33,0),0)+IFERROR(MATCH(A222,$I$34:$AO$34,0),0)+IFERROR(MATCH(A222,$I$35:$AO$35,0),0)+IFERROR(MATCH(A222,$I$36:$AO$36,0),0)+IFERROR(MATCH(A222,$I$37:$AO$37,0),0)+IFERROR(MATCH(A222,$I$38:$AO$38,0),0)+IFERROR(MATCH(A222,$I$39:$AO$39,0),0)+IFERROR(MATCH(A222,$I$40:$AO$40,0),0)+IFERROR(MATCH(A222,$I$41:$AO$41,0),0)+IFERROR(MATCH(A222,$I$42:$AO$42,0),0)+IFERROR(MATCH(A222,#REF!,0),0)+IFERROR(MATCH(A222,#REF!,0),0)+IFERROR(MATCH(A222,$I$47:$AO$47,0),0)+IFERROR(MATCH(A222,$I$46:$AO$46,0),0)+IFERROR(MATCH(A222,$I$45:$AO$45,0),0)+IFERROR(MATCH(A222,$I$44:$AO$44,0),0)+IFERROR(MATCH(A222,$I$43:$AO$43,0),0)-5)/2</f>
        <v>10</v>
      </c>
      <c r="C222" s="1">
        <f t="shared" si="12"/>
        <v>3</v>
      </c>
      <c r="D222" s="1" t="str">
        <f t="shared" si="13"/>
        <v/>
      </c>
      <c r="E222" s="1">
        <f t="shared" si="14"/>
        <v>-1400</v>
      </c>
      <c r="F222" s="1">
        <f t="shared" si="15"/>
        <v>2150</v>
      </c>
    </row>
    <row r="223" spans="1:6" ht="15.5" customHeight="1" x14ac:dyDescent="0.25">
      <c r="A223" s="2" t="str">
        <v>expNuclearPropulsion</v>
      </c>
      <c r="B223" s="1">
        <f>(IFERROR(MATCH(A223,$I$3:$AO$3,0),0)+IFERROR(MATCH(A223,$I$4:$AO$4,0),0)+IFERROR(MATCH(A223,$I$5:$AO$5,0),0)+IFERROR(MATCH(A223,$I$6:$AO$6,0),0)+IFERROR(MATCH(A223,$I$7:$AO$7,0),0)+IFERROR(MATCH(A223,$I$8:$AO$8,0),0)+IFERROR(MATCH(A223,$I$9:$AO$9,0),0)+IFERROR(MATCH(A223,$I$10:$AO$10,0),0)+IFERROR(MATCH(A223,$I$11:$AO$11,0),0)+IFERROR(MATCH(A223,$I$12:$AO$12,0),0)+IFERROR(MATCH(A223,$I$13:$AO$13,0),0)+IFERROR(MATCH(A223,$I$14:$AO$14,0),0)+IFERROR(MATCH(A223,$I$15:$AO$15,0),0)+IFERROR(MATCH(A223,$I$16:$AO$16,0),0)+IFERROR(MATCH(A223,$I$17:$AO$17,0),0)+IFERROR(MATCH(A223,$I$18:$AO$18,0),0)+IFERROR(MATCH(A223,$I$19:$AO$19,0),0)+IFERROR(MATCH(A223,$I$20:$AO$20,0),0)+IFERROR(MATCH(A223,$I$21:$AO$21,0),0)+IFERROR(MATCH(A223,$I$22:$AO$22,0),0)+IFERROR(MATCH(A223,$I$23:$AO$23,0),0)+IFERROR(MATCH(A223,$I$24:$AO$24,0),0)+IFERROR(MATCH(A223,$I$25:$AO$25,0),0)+IFERROR(MATCH(A223,$I$26:$AO$26,0),0)+IFERROR(MATCH(A223,$I$27:$AO$27,0),0)+IFERROR(MATCH(A223,$I$28:$AO$28,0),0)+IFERROR(MATCH(A223,$I$29:$AO$29,0),0)+IFERROR(MATCH(A223,$I$30:$AO$30,0),0)+IFERROR(MATCH(A223,$I$31:$AO$31,0),0)+IFERROR(MATCH(A223,$I$32:$AO$32,0),0)+IFERROR(MATCH(A223,$I$33:$AO$33,0),0)+IFERROR(MATCH(A223,$I$34:$AO$34,0),0)+IFERROR(MATCH(A223,$I$35:$AO$35,0),0)+IFERROR(MATCH(A223,$I$36:$AO$36,0),0)+IFERROR(MATCH(A223,$I$37:$AO$37,0),0)+IFERROR(MATCH(A223,$I$38:$AO$38,0),0)+IFERROR(MATCH(A223,$I$39:$AO$39,0),0)+IFERROR(MATCH(A223,$I$40:$AO$40,0),0)+IFERROR(MATCH(A223,$I$41:$AO$41,0),0)+IFERROR(MATCH(A223,$I$42:$AO$42,0),0)+IFERROR(MATCH(A223,#REF!,0),0)+IFERROR(MATCH(A223,#REF!,0),0)+IFERROR(MATCH(A223,$I$47:$AO$47,0),0)+IFERROR(MATCH(A223,$I$46:$AO$46,0),0)+IFERROR(MATCH(A223,$I$45:$AO$45,0),0)+IFERROR(MATCH(A223,$I$44:$AO$44,0),0)+IFERROR(MATCH(A223,$I$43:$AO$43,0),0)-5)/2</f>
        <v>10</v>
      </c>
      <c r="C223" s="1">
        <f t="shared" si="12"/>
        <v>4</v>
      </c>
      <c r="D223" s="1" t="str">
        <f t="shared" si="13"/>
        <v/>
      </c>
      <c r="E223" s="1">
        <f t="shared" si="14"/>
        <v>-1400</v>
      </c>
      <c r="F223" s="1">
        <f t="shared" si="15"/>
        <v>2100</v>
      </c>
    </row>
    <row r="224" spans="1:6" ht="15.5" customHeight="1" x14ac:dyDescent="0.25">
      <c r="A224" s="2" t="str">
        <v>fusionRockets</v>
      </c>
      <c r="B224" s="1">
        <f>(IFERROR(MATCH(A224,$I$3:$AO$3,0),0)+IFERROR(MATCH(A224,$I$4:$AO$4,0),0)+IFERROR(MATCH(A224,$I$5:$AO$5,0),0)+IFERROR(MATCH(A224,$I$6:$AO$6,0),0)+IFERROR(MATCH(A224,$I$7:$AO$7,0),0)+IFERROR(MATCH(A224,$I$8:$AO$8,0),0)+IFERROR(MATCH(A224,$I$9:$AO$9,0),0)+IFERROR(MATCH(A224,$I$10:$AO$10,0),0)+IFERROR(MATCH(A224,$I$11:$AO$11,0),0)+IFERROR(MATCH(A224,$I$12:$AO$12,0),0)+IFERROR(MATCH(A224,$I$13:$AO$13,0),0)+IFERROR(MATCH(A224,$I$14:$AO$14,0),0)+IFERROR(MATCH(A224,$I$15:$AO$15,0),0)+IFERROR(MATCH(A224,$I$16:$AO$16,0),0)+IFERROR(MATCH(A224,$I$17:$AO$17,0),0)+IFERROR(MATCH(A224,$I$18:$AO$18,0),0)+IFERROR(MATCH(A224,$I$19:$AO$19,0),0)+IFERROR(MATCH(A224,$I$20:$AO$20,0),0)+IFERROR(MATCH(A224,$I$21:$AO$21,0),0)+IFERROR(MATCH(A224,$I$22:$AO$22,0),0)+IFERROR(MATCH(A224,$I$23:$AO$23,0),0)+IFERROR(MATCH(A224,$I$24:$AO$24,0),0)+IFERROR(MATCH(A224,$I$25:$AO$25,0),0)+IFERROR(MATCH(A224,$I$26:$AO$26,0),0)+IFERROR(MATCH(A224,$I$27:$AO$27,0),0)+IFERROR(MATCH(A224,$I$28:$AO$28,0),0)+IFERROR(MATCH(A224,$I$29:$AO$29,0),0)+IFERROR(MATCH(A224,$I$30:$AO$30,0),0)+IFERROR(MATCH(A224,$I$31:$AO$31,0),0)+IFERROR(MATCH(A224,$I$32:$AO$32,0),0)+IFERROR(MATCH(A224,$I$33:$AO$33,0),0)+IFERROR(MATCH(A224,$I$34:$AO$34,0),0)+IFERROR(MATCH(A224,$I$35:$AO$35,0),0)+IFERROR(MATCH(A224,$I$36:$AO$36,0),0)+IFERROR(MATCH(A224,$I$37:$AO$37,0),0)+IFERROR(MATCH(A224,$I$38:$AO$38,0),0)+IFERROR(MATCH(A224,$I$39:$AO$39,0),0)+IFERROR(MATCH(A224,$I$40:$AO$40,0),0)+IFERROR(MATCH(A224,$I$41:$AO$41,0),0)+IFERROR(MATCH(A224,$I$42:$AO$42,0),0)+IFERROR(MATCH(A224,#REF!,0),0)+IFERROR(MATCH(A224,#REF!,0),0)+IFERROR(MATCH(A224,$I$47:$AO$47,0),0)+IFERROR(MATCH(A224,$I$46:$AO$46,0),0)+IFERROR(MATCH(A224,$I$45:$AO$45,0),0)+IFERROR(MATCH(A224,$I$44:$AO$44,0),0)+IFERROR(MATCH(A224,$I$43:$AO$43,0),0)-5)/2</f>
        <v>10</v>
      </c>
      <c r="C224" s="1">
        <f t="shared" si="12"/>
        <v>5</v>
      </c>
      <c r="D224" s="1" t="str">
        <f t="shared" si="13"/>
        <v/>
      </c>
      <c r="E224" s="1">
        <f t="shared" si="14"/>
        <v>-1400</v>
      </c>
      <c r="F224" s="1">
        <f t="shared" si="15"/>
        <v>2050</v>
      </c>
    </row>
    <row r="225" spans="1:6" ht="15.5" customHeight="1" x14ac:dyDescent="0.25">
      <c r="A225" s="2" t="str">
        <v>advGriddedThrusters</v>
      </c>
      <c r="B225" s="1">
        <f>(IFERROR(MATCH(A225,$I$3:$AO$3,0),0)+IFERROR(MATCH(A225,$I$4:$AO$4,0),0)+IFERROR(MATCH(A225,$I$5:$AO$5,0),0)+IFERROR(MATCH(A225,$I$6:$AO$6,0),0)+IFERROR(MATCH(A225,$I$7:$AO$7,0),0)+IFERROR(MATCH(A225,$I$8:$AO$8,0),0)+IFERROR(MATCH(A225,$I$9:$AO$9,0),0)+IFERROR(MATCH(A225,$I$10:$AO$10,0),0)+IFERROR(MATCH(A225,$I$11:$AO$11,0),0)+IFERROR(MATCH(A225,$I$12:$AO$12,0),0)+IFERROR(MATCH(A225,$I$13:$AO$13,0),0)+IFERROR(MATCH(A225,$I$14:$AO$14,0),0)+IFERROR(MATCH(A225,$I$15:$AO$15,0),0)+IFERROR(MATCH(A225,$I$16:$AO$16,0),0)+IFERROR(MATCH(A225,$I$17:$AO$17,0),0)+IFERROR(MATCH(A225,$I$18:$AO$18,0),0)+IFERROR(MATCH(A225,$I$19:$AO$19,0),0)+IFERROR(MATCH(A225,$I$20:$AO$20,0),0)+IFERROR(MATCH(A225,$I$21:$AO$21,0),0)+IFERROR(MATCH(A225,$I$22:$AO$22,0),0)+IFERROR(MATCH(A225,$I$23:$AO$23,0),0)+IFERROR(MATCH(A225,$I$24:$AO$24,0),0)+IFERROR(MATCH(A225,$I$25:$AO$25,0),0)+IFERROR(MATCH(A225,$I$26:$AO$26,0),0)+IFERROR(MATCH(A225,$I$27:$AO$27,0),0)+IFERROR(MATCH(A225,$I$28:$AO$28,0),0)+IFERROR(MATCH(A225,$I$29:$AO$29,0),0)+IFERROR(MATCH(A225,$I$30:$AO$30,0),0)+IFERROR(MATCH(A225,$I$31:$AO$31,0),0)+IFERROR(MATCH(A225,$I$32:$AO$32,0),0)+IFERROR(MATCH(A225,$I$33:$AO$33,0),0)+IFERROR(MATCH(A225,$I$34:$AO$34,0),0)+IFERROR(MATCH(A225,$I$35:$AO$35,0),0)+IFERROR(MATCH(A225,$I$36:$AO$36,0),0)+IFERROR(MATCH(A225,$I$37:$AO$37,0),0)+IFERROR(MATCH(A225,$I$38:$AO$38,0),0)+IFERROR(MATCH(A225,$I$39:$AO$39,0),0)+IFERROR(MATCH(A225,$I$40:$AO$40,0),0)+IFERROR(MATCH(A225,$I$41:$AO$41,0),0)+IFERROR(MATCH(A225,$I$42:$AO$42,0),0)+IFERROR(MATCH(A225,#REF!,0),0)+IFERROR(MATCH(A225,#REF!,0),0)+IFERROR(MATCH(A225,$I$47:$AO$47,0),0)+IFERROR(MATCH(A225,$I$46:$AO$46,0),0)+IFERROR(MATCH(A225,$I$45:$AO$45,0),0)+IFERROR(MATCH(A225,$I$44:$AO$44,0),0)+IFERROR(MATCH(A225,$I$43:$AO$43,0),0)-5)/2</f>
        <v>10</v>
      </c>
      <c r="C225" s="1">
        <f t="shared" si="12"/>
        <v>7</v>
      </c>
      <c r="D225" s="1" t="str">
        <f t="shared" si="13"/>
        <v/>
      </c>
      <c r="E225" s="1">
        <f t="shared" si="14"/>
        <v>-1400</v>
      </c>
      <c r="F225" s="1">
        <f t="shared" si="15"/>
        <v>1950</v>
      </c>
    </row>
    <row r="226" spans="1:6" ht="15.5" customHeight="1" x14ac:dyDescent="0.25">
      <c r="A226" s="2" t="str">
        <v>plasmaPropulsion</v>
      </c>
      <c r="B226" s="1">
        <f>(IFERROR(MATCH(A226,$I$3:$AO$3,0),0)+IFERROR(MATCH(A226,$I$4:$AO$4,0),0)+IFERROR(MATCH(A226,$I$5:$AO$5,0),0)+IFERROR(MATCH(A226,$I$6:$AO$6,0),0)+IFERROR(MATCH(A226,$I$7:$AO$7,0),0)+IFERROR(MATCH(A226,$I$8:$AO$8,0),0)+IFERROR(MATCH(A226,$I$9:$AO$9,0),0)+IFERROR(MATCH(A226,$I$10:$AO$10,0),0)+IFERROR(MATCH(A226,$I$11:$AO$11,0),0)+IFERROR(MATCH(A226,$I$12:$AO$12,0),0)+IFERROR(MATCH(A226,$I$13:$AO$13,0),0)+IFERROR(MATCH(A226,$I$14:$AO$14,0),0)+IFERROR(MATCH(A226,$I$15:$AO$15,0),0)+IFERROR(MATCH(A226,$I$16:$AO$16,0),0)+IFERROR(MATCH(A226,$I$17:$AO$17,0),0)+IFERROR(MATCH(A226,$I$18:$AO$18,0),0)+IFERROR(MATCH(A226,$I$19:$AO$19,0),0)+IFERROR(MATCH(A226,$I$20:$AO$20,0),0)+IFERROR(MATCH(A226,$I$21:$AO$21,0),0)+IFERROR(MATCH(A226,$I$22:$AO$22,0),0)+IFERROR(MATCH(A226,$I$23:$AO$23,0),0)+IFERROR(MATCH(A226,$I$24:$AO$24,0),0)+IFERROR(MATCH(A226,$I$25:$AO$25,0),0)+IFERROR(MATCH(A226,$I$26:$AO$26,0),0)+IFERROR(MATCH(A226,$I$27:$AO$27,0),0)+IFERROR(MATCH(A226,$I$28:$AO$28,0),0)+IFERROR(MATCH(A226,$I$29:$AO$29,0),0)+IFERROR(MATCH(A226,$I$30:$AO$30,0),0)+IFERROR(MATCH(A226,$I$31:$AO$31,0),0)+IFERROR(MATCH(A226,$I$32:$AO$32,0),0)+IFERROR(MATCH(A226,$I$33:$AO$33,0),0)+IFERROR(MATCH(A226,$I$34:$AO$34,0),0)+IFERROR(MATCH(A226,$I$35:$AO$35,0),0)+IFERROR(MATCH(A226,$I$36:$AO$36,0),0)+IFERROR(MATCH(A226,$I$37:$AO$37,0),0)+IFERROR(MATCH(A226,$I$38:$AO$38,0),0)+IFERROR(MATCH(A226,$I$39:$AO$39,0),0)+IFERROR(MATCH(A226,$I$40:$AO$40,0),0)+IFERROR(MATCH(A226,$I$41:$AO$41,0),0)+IFERROR(MATCH(A226,$I$42:$AO$42,0),0)+IFERROR(MATCH(A226,#REF!,0),0)+IFERROR(MATCH(A226,#REF!,0),0)+IFERROR(MATCH(A226,$I$47:$AO$47,0),0)+IFERROR(MATCH(A226,$I$46:$AO$46,0),0)+IFERROR(MATCH(A226,$I$45:$AO$45,0),0)+IFERROR(MATCH(A226,$I$44:$AO$44,0),0)+IFERROR(MATCH(A226,$I$43:$AO$43,0),0)-5)/2</f>
        <v>10</v>
      </c>
      <c r="C226" s="1">
        <f t="shared" si="12"/>
        <v>8</v>
      </c>
      <c r="D226" s="1" t="str">
        <f t="shared" si="13"/>
        <v/>
      </c>
      <c r="E226" s="1">
        <f t="shared" si="14"/>
        <v>-1400</v>
      </c>
      <c r="F226" s="1">
        <f t="shared" si="15"/>
        <v>1900</v>
      </c>
    </row>
    <row r="227" spans="1:6" ht="15.5" customHeight="1" x14ac:dyDescent="0.25">
      <c r="A227" s="2" t="str">
        <v>expAircraftEngines</v>
      </c>
      <c r="B227" s="1">
        <f>(IFERROR(MATCH(A227,$I$3:$AO$3,0),0)+IFERROR(MATCH(A227,$I$4:$AO$4,0),0)+IFERROR(MATCH(A227,$I$5:$AO$5,0),0)+IFERROR(MATCH(A227,$I$6:$AO$6,0),0)+IFERROR(MATCH(A227,$I$7:$AO$7,0),0)+IFERROR(MATCH(A227,$I$8:$AO$8,0),0)+IFERROR(MATCH(A227,$I$9:$AO$9,0),0)+IFERROR(MATCH(A227,$I$10:$AO$10,0),0)+IFERROR(MATCH(A227,$I$11:$AO$11,0),0)+IFERROR(MATCH(A227,$I$12:$AO$12,0),0)+IFERROR(MATCH(A227,$I$13:$AO$13,0),0)+IFERROR(MATCH(A227,$I$14:$AO$14,0),0)+IFERROR(MATCH(A227,$I$15:$AO$15,0),0)+IFERROR(MATCH(A227,$I$16:$AO$16,0),0)+IFERROR(MATCH(A227,$I$17:$AO$17,0),0)+IFERROR(MATCH(A227,$I$18:$AO$18,0),0)+IFERROR(MATCH(A227,$I$19:$AO$19,0),0)+IFERROR(MATCH(A227,$I$20:$AO$20,0),0)+IFERROR(MATCH(A227,$I$21:$AO$21,0),0)+IFERROR(MATCH(A227,$I$22:$AO$22,0),0)+IFERROR(MATCH(A227,$I$23:$AO$23,0),0)+IFERROR(MATCH(A227,$I$24:$AO$24,0),0)+IFERROR(MATCH(A227,$I$25:$AO$25,0),0)+IFERROR(MATCH(A227,$I$26:$AO$26,0),0)+IFERROR(MATCH(A227,$I$27:$AO$27,0),0)+IFERROR(MATCH(A227,$I$28:$AO$28,0),0)+IFERROR(MATCH(A227,$I$29:$AO$29,0),0)+IFERROR(MATCH(A227,$I$30:$AO$30,0),0)+IFERROR(MATCH(A227,$I$31:$AO$31,0),0)+IFERROR(MATCH(A227,$I$32:$AO$32,0),0)+IFERROR(MATCH(A227,$I$33:$AO$33,0),0)+IFERROR(MATCH(A227,$I$34:$AO$34,0),0)+IFERROR(MATCH(A227,$I$35:$AO$35,0),0)+IFERROR(MATCH(A227,$I$36:$AO$36,0),0)+IFERROR(MATCH(A227,$I$37:$AO$37,0),0)+IFERROR(MATCH(A227,$I$38:$AO$38,0),0)+IFERROR(MATCH(A227,$I$39:$AO$39,0),0)+IFERROR(MATCH(A227,$I$40:$AO$40,0),0)+IFERROR(MATCH(A227,$I$41:$AO$41,0),0)+IFERROR(MATCH(A227,$I$42:$AO$42,0),0)+IFERROR(MATCH(A227,#REF!,0),0)+IFERROR(MATCH(A227,#REF!,0),0)+IFERROR(MATCH(A227,$I$47:$AO$47,0),0)+IFERROR(MATCH(A227,$I$46:$AO$46,0),0)+IFERROR(MATCH(A227,$I$45:$AO$45,0),0)+IFERROR(MATCH(A227,$I$44:$AO$44,0),0)+IFERROR(MATCH(A227,$I$43:$AO$43,0),0)-5)/2</f>
        <v>10</v>
      </c>
      <c r="C227" s="1">
        <f t="shared" si="12"/>
        <v>10</v>
      </c>
      <c r="D227" s="1" t="str">
        <f t="shared" si="13"/>
        <v/>
      </c>
      <c r="E227" s="1">
        <f t="shared" si="14"/>
        <v>-1400</v>
      </c>
      <c r="F227" s="1">
        <f t="shared" si="15"/>
        <v>1800</v>
      </c>
    </row>
    <row r="228" spans="1:6" ht="15.5" customHeight="1" x14ac:dyDescent="0.25">
      <c r="A228" s="2" t="str">
        <v>giganticCryoRocketry</v>
      </c>
      <c r="B228" s="1">
        <f>(IFERROR(MATCH(A228,$I$3:$AO$3,0),0)+IFERROR(MATCH(A228,$I$4:$AO$4,0),0)+IFERROR(MATCH(A228,$I$5:$AO$5,0),0)+IFERROR(MATCH(A228,$I$6:$AO$6,0),0)+IFERROR(MATCH(A228,$I$7:$AO$7,0),0)+IFERROR(MATCH(A228,$I$8:$AO$8,0),0)+IFERROR(MATCH(A228,$I$9:$AO$9,0),0)+IFERROR(MATCH(A228,$I$10:$AO$10,0),0)+IFERROR(MATCH(A228,$I$11:$AO$11,0),0)+IFERROR(MATCH(A228,$I$12:$AO$12,0),0)+IFERROR(MATCH(A228,$I$13:$AO$13,0),0)+IFERROR(MATCH(A228,$I$14:$AO$14,0),0)+IFERROR(MATCH(A228,$I$15:$AO$15,0),0)+IFERROR(MATCH(A228,$I$16:$AO$16,0),0)+IFERROR(MATCH(A228,$I$17:$AO$17,0),0)+IFERROR(MATCH(A228,$I$18:$AO$18,0),0)+IFERROR(MATCH(A228,$I$19:$AO$19,0),0)+IFERROR(MATCH(A228,$I$20:$AO$20,0),0)+IFERROR(MATCH(A228,$I$21:$AO$21,0),0)+IFERROR(MATCH(A228,$I$22:$AO$22,0),0)+IFERROR(MATCH(A228,$I$23:$AO$23,0),0)+IFERROR(MATCH(A228,$I$24:$AO$24,0),0)+IFERROR(MATCH(A228,$I$25:$AO$25,0),0)+IFERROR(MATCH(A228,$I$26:$AO$26,0),0)+IFERROR(MATCH(A228,$I$27:$AO$27,0),0)+IFERROR(MATCH(A228,$I$28:$AO$28,0),0)+IFERROR(MATCH(A228,$I$29:$AO$29,0),0)+IFERROR(MATCH(A228,$I$30:$AO$30,0),0)+IFERROR(MATCH(A228,$I$31:$AO$31,0),0)+IFERROR(MATCH(A228,$I$32:$AO$32,0),0)+IFERROR(MATCH(A228,$I$33:$AO$33,0),0)+IFERROR(MATCH(A228,$I$34:$AO$34,0),0)+IFERROR(MATCH(A228,$I$35:$AO$35,0),0)+IFERROR(MATCH(A228,$I$36:$AO$36,0),0)+IFERROR(MATCH(A228,$I$37:$AO$37,0),0)+IFERROR(MATCH(A228,$I$38:$AO$38,0),0)+IFERROR(MATCH(A228,$I$39:$AO$39,0),0)+IFERROR(MATCH(A228,$I$40:$AO$40,0),0)+IFERROR(MATCH(A228,$I$41:$AO$41,0),0)+IFERROR(MATCH(A228,$I$42:$AO$42,0),0)+IFERROR(MATCH(A228,#REF!,0),0)+IFERROR(MATCH(A228,#REF!,0),0)+IFERROR(MATCH(A228,$I$47:$AO$47,0),0)+IFERROR(MATCH(A228,$I$46:$AO$46,0),0)+IFERROR(MATCH(A228,$I$45:$AO$45,0),0)+IFERROR(MATCH(A228,$I$44:$AO$44,0),0)+IFERROR(MATCH(A228,$I$43:$AO$43,0),0)-5)/2</f>
        <v>-2.5</v>
      </c>
      <c r="C228" s="1">
        <f t="shared" si="12"/>
        <v>0</v>
      </c>
      <c r="D228" s="1" t="str">
        <f t="shared" si="13"/>
        <v>Not Found</v>
      </c>
      <c r="E228" s="1">
        <f t="shared" si="14"/>
        <v>-3950</v>
      </c>
      <c r="F228" s="1">
        <f t="shared" si="15"/>
        <v>2300</v>
      </c>
    </row>
    <row r="229" spans="1:6" ht="15.5" customHeight="1" x14ac:dyDescent="0.25">
      <c r="A229" s="2" t="str">
        <v>giganticRocketry</v>
      </c>
      <c r="B229" s="1">
        <f>(IFERROR(MATCH(A229,$I$3:$AO$3,0),0)+IFERROR(MATCH(A229,$I$4:$AO$4,0),0)+IFERROR(MATCH(A229,$I$5:$AO$5,0),0)+IFERROR(MATCH(A229,$I$6:$AO$6,0),0)+IFERROR(MATCH(A229,$I$7:$AO$7,0),0)+IFERROR(MATCH(A229,$I$8:$AO$8,0),0)+IFERROR(MATCH(A229,$I$9:$AO$9,0),0)+IFERROR(MATCH(A229,$I$10:$AO$10,0),0)+IFERROR(MATCH(A229,$I$11:$AO$11,0),0)+IFERROR(MATCH(A229,$I$12:$AO$12,0),0)+IFERROR(MATCH(A229,$I$13:$AO$13,0),0)+IFERROR(MATCH(A229,$I$14:$AO$14,0),0)+IFERROR(MATCH(A229,$I$15:$AO$15,0),0)+IFERROR(MATCH(A229,$I$16:$AO$16,0),0)+IFERROR(MATCH(A229,$I$17:$AO$17,0),0)+IFERROR(MATCH(A229,$I$18:$AO$18,0),0)+IFERROR(MATCH(A229,$I$19:$AO$19,0),0)+IFERROR(MATCH(A229,$I$20:$AO$20,0),0)+IFERROR(MATCH(A229,$I$21:$AO$21,0),0)+IFERROR(MATCH(A229,$I$22:$AO$22,0),0)+IFERROR(MATCH(A229,$I$23:$AO$23,0),0)+IFERROR(MATCH(A229,$I$24:$AO$24,0),0)+IFERROR(MATCH(A229,$I$25:$AO$25,0),0)+IFERROR(MATCH(A229,$I$26:$AO$26,0),0)+IFERROR(MATCH(A229,$I$27:$AO$27,0),0)+IFERROR(MATCH(A229,$I$28:$AO$28,0),0)+IFERROR(MATCH(A229,$I$29:$AO$29,0),0)+IFERROR(MATCH(A229,$I$30:$AO$30,0),0)+IFERROR(MATCH(A229,$I$31:$AO$31,0),0)+IFERROR(MATCH(A229,$I$32:$AO$32,0),0)+IFERROR(MATCH(A229,$I$33:$AO$33,0),0)+IFERROR(MATCH(A229,$I$34:$AO$34,0),0)+IFERROR(MATCH(A229,$I$35:$AO$35,0),0)+IFERROR(MATCH(A229,$I$36:$AO$36,0),0)+IFERROR(MATCH(A229,$I$37:$AO$37,0),0)+IFERROR(MATCH(A229,$I$38:$AO$38,0),0)+IFERROR(MATCH(A229,$I$39:$AO$39,0),0)+IFERROR(MATCH(A229,$I$40:$AO$40,0),0)+IFERROR(MATCH(A229,$I$41:$AO$41,0),0)+IFERROR(MATCH(A229,$I$42:$AO$42,0),0)+IFERROR(MATCH(A229,#REF!,0),0)+IFERROR(MATCH(A229,#REF!,0),0)+IFERROR(MATCH(A229,$I$47:$AO$47,0),0)+IFERROR(MATCH(A229,$I$46:$AO$46,0),0)+IFERROR(MATCH(A229,$I$45:$AO$45,0),0)+IFERROR(MATCH(A229,$I$44:$AO$44,0),0)+IFERROR(MATCH(A229,$I$43:$AO$43,0),0)-5)/2</f>
        <v>-2.5</v>
      </c>
      <c r="C229" s="1">
        <f t="shared" si="12"/>
        <v>0</v>
      </c>
      <c r="D229" s="1" t="str">
        <f t="shared" si="13"/>
        <v>Not Found</v>
      </c>
      <c r="E229" s="1">
        <f t="shared" si="14"/>
        <v>-3950</v>
      </c>
      <c r="F229" s="1">
        <f t="shared" si="15"/>
        <v>2300</v>
      </c>
    </row>
    <row r="230" spans="1:6" ht="15.5" customHeight="1" x14ac:dyDescent="0.25">
      <c r="A230" s="2" t="str">
        <v>exoticFuelStorage</v>
      </c>
      <c r="B230" s="1">
        <f>(IFERROR(MATCH(A230,$I$3:$AO$3,0),0)+IFERROR(MATCH(A230,$I$4:$AO$4,0),0)+IFERROR(MATCH(A230,$I$5:$AO$5,0),0)+IFERROR(MATCH(A230,$I$6:$AO$6,0),0)+IFERROR(MATCH(A230,$I$7:$AO$7,0),0)+IFERROR(MATCH(A230,$I$8:$AO$8,0),0)+IFERROR(MATCH(A230,$I$9:$AO$9,0),0)+IFERROR(MATCH(A230,$I$10:$AO$10,0),0)+IFERROR(MATCH(A230,$I$11:$AO$11,0),0)+IFERROR(MATCH(A230,$I$12:$AO$12,0),0)+IFERROR(MATCH(A230,$I$13:$AO$13,0),0)+IFERROR(MATCH(A230,$I$14:$AO$14,0),0)+IFERROR(MATCH(A230,$I$15:$AO$15,0),0)+IFERROR(MATCH(A230,$I$16:$AO$16,0),0)+IFERROR(MATCH(A230,$I$17:$AO$17,0),0)+IFERROR(MATCH(A230,$I$18:$AO$18,0),0)+IFERROR(MATCH(A230,$I$19:$AO$19,0),0)+IFERROR(MATCH(A230,$I$20:$AO$20,0),0)+IFERROR(MATCH(A230,$I$21:$AO$21,0),0)+IFERROR(MATCH(A230,$I$22:$AO$22,0),0)+IFERROR(MATCH(A230,$I$23:$AO$23,0),0)+IFERROR(MATCH(A230,$I$24:$AO$24,0),0)+IFERROR(MATCH(A230,$I$25:$AO$25,0),0)+IFERROR(MATCH(A230,$I$26:$AO$26,0),0)+IFERROR(MATCH(A230,$I$27:$AO$27,0),0)+IFERROR(MATCH(A230,$I$28:$AO$28,0),0)+IFERROR(MATCH(A230,$I$29:$AO$29,0),0)+IFERROR(MATCH(A230,$I$30:$AO$30,0),0)+IFERROR(MATCH(A230,$I$31:$AO$31,0),0)+IFERROR(MATCH(A230,$I$32:$AO$32,0),0)+IFERROR(MATCH(A230,$I$33:$AO$33,0),0)+IFERROR(MATCH(A230,$I$34:$AO$34,0),0)+IFERROR(MATCH(A230,$I$35:$AO$35,0),0)+IFERROR(MATCH(A230,$I$36:$AO$36,0),0)+IFERROR(MATCH(A230,$I$37:$AO$37,0),0)+IFERROR(MATCH(A230,$I$38:$AO$38,0),0)+IFERROR(MATCH(A230,$I$39:$AO$39,0),0)+IFERROR(MATCH(A230,$I$40:$AO$40,0),0)+IFERROR(MATCH(A230,$I$41:$AO$41,0),0)+IFERROR(MATCH(A230,$I$42:$AO$42,0),0)+IFERROR(MATCH(A230,#REF!,0),0)+IFERROR(MATCH(A230,#REF!,0),0)+IFERROR(MATCH(A230,$I$47:$AO$47,0),0)+IFERROR(MATCH(A230,$I$46:$AO$46,0),0)+IFERROR(MATCH(A230,$I$45:$AO$45,0),0)+IFERROR(MATCH(A230,$I$44:$AO$44,0),0)+IFERROR(MATCH(A230,$I$43:$AO$43,0),0)-5)/2</f>
        <v>10</v>
      </c>
      <c r="C230" s="1">
        <f t="shared" si="12"/>
        <v>15</v>
      </c>
      <c r="D230" s="1" t="str">
        <f t="shared" si="13"/>
        <v/>
      </c>
      <c r="E230" s="1">
        <f t="shared" si="14"/>
        <v>-1400</v>
      </c>
      <c r="F230" s="1">
        <f t="shared" si="15"/>
        <v>1550</v>
      </c>
    </row>
    <row r="231" spans="1:6" ht="15.5" customHeight="1" x14ac:dyDescent="0.25">
      <c r="A231" s="2" t="str">
        <v>automatedDecouplingSystems</v>
      </c>
      <c r="B231" s="1">
        <f>(IFERROR(MATCH(A231,$I$3:$AO$3,0),0)+IFERROR(MATCH(A231,$I$4:$AO$4,0),0)+IFERROR(MATCH(A231,$I$5:$AO$5,0),0)+IFERROR(MATCH(A231,$I$6:$AO$6,0),0)+IFERROR(MATCH(A231,$I$7:$AO$7,0),0)+IFERROR(MATCH(A231,$I$8:$AO$8,0),0)+IFERROR(MATCH(A231,$I$9:$AO$9,0),0)+IFERROR(MATCH(A231,$I$10:$AO$10,0),0)+IFERROR(MATCH(A231,$I$11:$AO$11,0),0)+IFERROR(MATCH(A231,$I$12:$AO$12,0),0)+IFERROR(MATCH(A231,$I$13:$AO$13,0),0)+IFERROR(MATCH(A231,$I$14:$AO$14,0),0)+IFERROR(MATCH(A231,$I$15:$AO$15,0),0)+IFERROR(MATCH(A231,$I$16:$AO$16,0),0)+IFERROR(MATCH(A231,$I$17:$AO$17,0),0)+IFERROR(MATCH(A231,$I$18:$AO$18,0),0)+IFERROR(MATCH(A231,$I$19:$AO$19,0),0)+IFERROR(MATCH(A231,$I$20:$AO$20,0),0)+IFERROR(MATCH(A231,$I$21:$AO$21,0),0)+IFERROR(MATCH(A231,$I$22:$AO$22,0),0)+IFERROR(MATCH(A231,$I$23:$AO$23,0),0)+IFERROR(MATCH(A231,$I$24:$AO$24,0),0)+IFERROR(MATCH(A231,$I$25:$AO$25,0),0)+IFERROR(MATCH(A231,$I$26:$AO$26,0),0)+IFERROR(MATCH(A231,$I$27:$AO$27,0),0)+IFERROR(MATCH(A231,$I$28:$AO$28,0),0)+IFERROR(MATCH(A231,$I$29:$AO$29,0),0)+IFERROR(MATCH(A231,$I$30:$AO$30,0),0)+IFERROR(MATCH(A231,$I$31:$AO$31,0),0)+IFERROR(MATCH(A231,$I$32:$AO$32,0),0)+IFERROR(MATCH(A231,$I$33:$AO$33,0),0)+IFERROR(MATCH(A231,$I$34:$AO$34,0),0)+IFERROR(MATCH(A231,$I$35:$AO$35,0),0)+IFERROR(MATCH(A231,$I$36:$AO$36,0),0)+IFERROR(MATCH(A231,$I$37:$AO$37,0),0)+IFERROR(MATCH(A231,$I$38:$AO$38,0),0)+IFERROR(MATCH(A231,$I$39:$AO$39,0),0)+IFERROR(MATCH(A231,$I$40:$AO$40,0),0)+IFERROR(MATCH(A231,$I$41:$AO$41,0),0)+IFERROR(MATCH(A231,$I$42:$AO$42,0),0)+IFERROR(MATCH(A231,#REF!,0),0)+IFERROR(MATCH(A231,#REF!,0),0)+IFERROR(MATCH(A231,$I$47:$AO$47,0),0)+IFERROR(MATCH(A231,$I$46:$AO$46,0),0)+IFERROR(MATCH(A231,$I$45:$AO$45,0),0)+IFERROR(MATCH(A231,$I$44:$AO$44,0),0)+IFERROR(MATCH(A231,$I$43:$AO$43,0),0)-5)/2</f>
        <v>10</v>
      </c>
      <c r="C231" s="1">
        <f t="shared" si="12"/>
        <v>18</v>
      </c>
      <c r="D231" s="1" t="str">
        <f t="shared" si="13"/>
        <v/>
      </c>
      <c r="E231" s="1">
        <f t="shared" si="14"/>
        <v>-1400</v>
      </c>
      <c r="F231" s="1">
        <f t="shared" si="15"/>
        <v>1400</v>
      </c>
    </row>
    <row r="232" spans="1:6" ht="15.5" customHeight="1" x14ac:dyDescent="0.25">
      <c r="A232" s="2" t="str">
        <v>aerographite</v>
      </c>
      <c r="B232" s="1">
        <f>(IFERROR(MATCH(A232,$I$3:$AO$3,0),0)+IFERROR(MATCH(A232,$I$4:$AO$4,0),0)+IFERROR(MATCH(A232,$I$5:$AO$5,0),0)+IFERROR(MATCH(A232,$I$6:$AO$6,0),0)+IFERROR(MATCH(A232,$I$7:$AO$7,0),0)+IFERROR(MATCH(A232,$I$8:$AO$8,0),0)+IFERROR(MATCH(A232,$I$9:$AO$9,0),0)+IFERROR(MATCH(A232,$I$10:$AO$10,0),0)+IFERROR(MATCH(A232,$I$11:$AO$11,0),0)+IFERROR(MATCH(A232,$I$12:$AO$12,0),0)+IFERROR(MATCH(A232,$I$13:$AO$13,0),0)+IFERROR(MATCH(A232,$I$14:$AO$14,0),0)+IFERROR(MATCH(A232,$I$15:$AO$15,0),0)+IFERROR(MATCH(A232,$I$16:$AO$16,0),0)+IFERROR(MATCH(A232,$I$17:$AO$17,0),0)+IFERROR(MATCH(A232,$I$18:$AO$18,0),0)+IFERROR(MATCH(A232,$I$19:$AO$19,0),0)+IFERROR(MATCH(A232,$I$20:$AO$20,0),0)+IFERROR(MATCH(A232,$I$21:$AO$21,0),0)+IFERROR(MATCH(A232,$I$22:$AO$22,0),0)+IFERROR(MATCH(A232,$I$23:$AO$23,0),0)+IFERROR(MATCH(A232,$I$24:$AO$24,0),0)+IFERROR(MATCH(A232,$I$25:$AO$25,0),0)+IFERROR(MATCH(A232,$I$26:$AO$26,0),0)+IFERROR(MATCH(A232,$I$27:$AO$27,0),0)+IFERROR(MATCH(A232,$I$28:$AO$28,0),0)+IFERROR(MATCH(A232,$I$29:$AO$29,0),0)+IFERROR(MATCH(A232,$I$30:$AO$30,0),0)+IFERROR(MATCH(A232,$I$31:$AO$31,0),0)+IFERROR(MATCH(A232,$I$32:$AO$32,0),0)+IFERROR(MATCH(A232,$I$33:$AO$33,0),0)+IFERROR(MATCH(A232,$I$34:$AO$34,0),0)+IFERROR(MATCH(A232,$I$35:$AO$35,0),0)+IFERROR(MATCH(A232,$I$36:$AO$36,0),0)+IFERROR(MATCH(A232,$I$37:$AO$37,0),0)+IFERROR(MATCH(A232,$I$38:$AO$38,0),0)+IFERROR(MATCH(A232,$I$39:$AO$39,0),0)+IFERROR(MATCH(A232,$I$40:$AO$40,0),0)+IFERROR(MATCH(A232,$I$41:$AO$41,0),0)+IFERROR(MATCH(A232,$I$42:$AO$42,0),0)+IFERROR(MATCH(A232,#REF!,0),0)+IFERROR(MATCH(A232,#REF!,0),0)+IFERROR(MATCH(A232,$I$47:$AO$47,0),0)+IFERROR(MATCH(A232,$I$46:$AO$46,0),0)+IFERROR(MATCH(A232,$I$45:$AO$45,0),0)+IFERROR(MATCH(A232,$I$44:$AO$44,0),0)+IFERROR(MATCH(A232,$I$43:$AO$43,0),0)-5)/2</f>
        <v>10</v>
      </c>
      <c r="C232" s="1">
        <f t="shared" si="12"/>
        <v>19</v>
      </c>
      <c r="D232" s="1" t="str">
        <f t="shared" si="13"/>
        <v/>
      </c>
      <c r="E232" s="1">
        <f t="shared" si="14"/>
        <v>-1400</v>
      </c>
      <c r="F232" s="1">
        <f t="shared" si="15"/>
        <v>1350</v>
      </c>
    </row>
    <row r="233" spans="1:6" ht="15.5" customHeight="1" x14ac:dyDescent="0.25">
      <c r="A233" s="2" t="str">
        <v>orbitalMegastructures</v>
      </c>
      <c r="B233" s="1">
        <f>(IFERROR(MATCH(A233,$I$3:$AO$3,0),0)+IFERROR(MATCH(A233,$I$4:$AO$4,0),0)+IFERROR(MATCH(A233,$I$5:$AO$5,0),0)+IFERROR(MATCH(A233,$I$6:$AO$6,0),0)+IFERROR(MATCH(A233,$I$7:$AO$7,0),0)+IFERROR(MATCH(A233,$I$8:$AO$8,0),0)+IFERROR(MATCH(A233,$I$9:$AO$9,0),0)+IFERROR(MATCH(A233,$I$10:$AO$10,0),0)+IFERROR(MATCH(A233,$I$11:$AO$11,0),0)+IFERROR(MATCH(A233,$I$12:$AO$12,0),0)+IFERROR(MATCH(A233,$I$13:$AO$13,0),0)+IFERROR(MATCH(A233,$I$14:$AO$14,0),0)+IFERROR(MATCH(A233,$I$15:$AO$15,0),0)+IFERROR(MATCH(A233,$I$16:$AO$16,0),0)+IFERROR(MATCH(A233,$I$17:$AO$17,0),0)+IFERROR(MATCH(A233,$I$18:$AO$18,0),0)+IFERROR(MATCH(A233,$I$19:$AO$19,0),0)+IFERROR(MATCH(A233,$I$20:$AO$20,0),0)+IFERROR(MATCH(A233,$I$21:$AO$21,0),0)+IFERROR(MATCH(A233,$I$22:$AO$22,0),0)+IFERROR(MATCH(A233,$I$23:$AO$23,0),0)+IFERROR(MATCH(A233,$I$24:$AO$24,0),0)+IFERROR(MATCH(A233,$I$25:$AO$25,0),0)+IFERROR(MATCH(A233,$I$26:$AO$26,0),0)+IFERROR(MATCH(A233,$I$27:$AO$27,0),0)+IFERROR(MATCH(A233,$I$28:$AO$28,0),0)+IFERROR(MATCH(A233,$I$29:$AO$29,0),0)+IFERROR(MATCH(A233,$I$30:$AO$30,0),0)+IFERROR(MATCH(A233,$I$31:$AO$31,0),0)+IFERROR(MATCH(A233,$I$32:$AO$32,0),0)+IFERROR(MATCH(A233,$I$33:$AO$33,0),0)+IFERROR(MATCH(A233,$I$34:$AO$34,0),0)+IFERROR(MATCH(A233,$I$35:$AO$35,0),0)+IFERROR(MATCH(A233,$I$36:$AO$36,0),0)+IFERROR(MATCH(A233,$I$37:$AO$37,0),0)+IFERROR(MATCH(A233,$I$38:$AO$38,0),0)+IFERROR(MATCH(A233,$I$39:$AO$39,0),0)+IFERROR(MATCH(A233,$I$40:$AO$40,0),0)+IFERROR(MATCH(A233,$I$41:$AO$41,0),0)+IFERROR(MATCH(A233,$I$42:$AO$42,0),0)+IFERROR(MATCH(A233,#REF!,0),0)+IFERROR(MATCH(A233,#REF!,0),0)+IFERROR(MATCH(A233,$I$47:$AO$47,0),0)+IFERROR(MATCH(A233,$I$46:$AO$46,0),0)+IFERROR(MATCH(A233,$I$45:$AO$45,0),0)+IFERROR(MATCH(A233,$I$44:$AO$44,0),0)+IFERROR(MATCH(A233,$I$43:$AO$43,0),0)-5)/2</f>
        <v>10</v>
      </c>
      <c r="C233" s="1">
        <f t="shared" si="12"/>
        <v>20</v>
      </c>
      <c r="D233" s="1" t="str">
        <f t="shared" si="13"/>
        <v/>
      </c>
      <c r="E233" s="1">
        <f t="shared" si="14"/>
        <v>-1400</v>
      </c>
      <c r="F233" s="1">
        <f t="shared" si="15"/>
        <v>1300</v>
      </c>
    </row>
    <row r="234" spans="1:6" ht="15.5" customHeight="1" x14ac:dyDescent="0.25">
      <c r="A234" s="2" t="str">
        <v>experimentalAerospaceTech</v>
      </c>
      <c r="B234" s="1">
        <f>(IFERROR(MATCH(A234,$I$3:$AO$3,0),0)+IFERROR(MATCH(A234,$I$4:$AO$4,0),0)+IFERROR(MATCH(A234,$I$5:$AO$5,0),0)+IFERROR(MATCH(A234,$I$6:$AO$6,0),0)+IFERROR(MATCH(A234,$I$7:$AO$7,0),0)+IFERROR(MATCH(A234,$I$8:$AO$8,0),0)+IFERROR(MATCH(A234,$I$9:$AO$9,0),0)+IFERROR(MATCH(A234,$I$10:$AO$10,0),0)+IFERROR(MATCH(A234,$I$11:$AO$11,0),0)+IFERROR(MATCH(A234,$I$12:$AO$12,0),0)+IFERROR(MATCH(A234,$I$13:$AO$13,0),0)+IFERROR(MATCH(A234,$I$14:$AO$14,0),0)+IFERROR(MATCH(A234,$I$15:$AO$15,0),0)+IFERROR(MATCH(A234,$I$16:$AO$16,0),0)+IFERROR(MATCH(A234,$I$17:$AO$17,0),0)+IFERROR(MATCH(A234,$I$18:$AO$18,0),0)+IFERROR(MATCH(A234,$I$19:$AO$19,0),0)+IFERROR(MATCH(A234,$I$20:$AO$20,0),0)+IFERROR(MATCH(A234,$I$21:$AO$21,0),0)+IFERROR(MATCH(A234,$I$22:$AO$22,0),0)+IFERROR(MATCH(A234,$I$23:$AO$23,0),0)+IFERROR(MATCH(A234,$I$24:$AO$24,0),0)+IFERROR(MATCH(A234,$I$25:$AO$25,0),0)+IFERROR(MATCH(A234,$I$26:$AO$26,0),0)+IFERROR(MATCH(A234,$I$27:$AO$27,0),0)+IFERROR(MATCH(A234,$I$28:$AO$28,0),0)+IFERROR(MATCH(A234,$I$29:$AO$29,0),0)+IFERROR(MATCH(A234,$I$30:$AO$30,0),0)+IFERROR(MATCH(A234,$I$31:$AO$31,0),0)+IFERROR(MATCH(A234,$I$32:$AO$32,0),0)+IFERROR(MATCH(A234,$I$33:$AO$33,0),0)+IFERROR(MATCH(A234,$I$34:$AO$34,0),0)+IFERROR(MATCH(A234,$I$35:$AO$35,0),0)+IFERROR(MATCH(A234,$I$36:$AO$36,0),0)+IFERROR(MATCH(A234,$I$37:$AO$37,0),0)+IFERROR(MATCH(A234,$I$38:$AO$38,0),0)+IFERROR(MATCH(A234,$I$39:$AO$39,0),0)+IFERROR(MATCH(A234,$I$40:$AO$40,0),0)+IFERROR(MATCH(A234,$I$41:$AO$41,0),0)+IFERROR(MATCH(A234,$I$42:$AO$42,0),0)+IFERROR(MATCH(A234,#REF!,0),0)+IFERROR(MATCH(A234,#REF!,0),0)+IFERROR(MATCH(A234,$I$47:$AO$47,0),0)+IFERROR(MATCH(A234,$I$46:$AO$46,0),0)+IFERROR(MATCH(A234,$I$45:$AO$45,0),0)+IFERROR(MATCH(A234,$I$44:$AO$44,0),0)+IFERROR(MATCH(A234,$I$43:$AO$43,0),0)-5)/2</f>
        <v>10</v>
      </c>
      <c r="C234" s="1">
        <f t="shared" si="12"/>
        <v>23</v>
      </c>
      <c r="D234" s="1" t="str">
        <f t="shared" si="13"/>
        <v/>
      </c>
      <c r="E234" s="1">
        <f t="shared" si="14"/>
        <v>-1400</v>
      </c>
      <c r="F234" s="1">
        <f t="shared" si="15"/>
        <v>1150</v>
      </c>
    </row>
    <row r="235" spans="1:6" ht="15.5" customHeight="1" x14ac:dyDescent="0.25">
      <c r="A235" s="2" t="str">
        <v>advAerospaceEngineering</v>
      </c>
      <c r="B235" s="1">
        <f>(IFERROR(MATCH(A235,$I$3:$AO$3,0),0)+IFERROR(MATCH(A235,$I$4:$AO$4,0),0)+IFERROR(MATCH(A235,$I$5:$AO$5,0),0)+IFERROR(MATCH(A235,$I$6:$AO$6,0),0)+IFERROR(MATCH(A235,$I$7:$AO$7,0),0)+IFERROR(MATCH(A235,$I$8:$AO$8,0),0)+IFERROR(MATCH(A235,$I$9:$AO$9,0),0)+IFERROR(MATCH(A235,$I$10:$AO$10,0),0)+IFERROR(MATCH(A235,$I$11:$AO$11,0),0)+IFERROR(MATCH(A235,$I$12:$AO$12,0),0)+IFERROR(MATCH(A235,$I$13:$AO$13,0),0)+IFERROR(MATCH(A235,$I$14:$AO$14,0),0)+IFERROR(MATCH(A235,$I$15:$AO$15,0),0)+IFERROR(MATCH(A235,$I$16:$AO$16,0),0)+IFERROR(MATCH(A235,$I$17:$AO$17,0),0)+IFERROR(MATCH(A235,$I$18:$AO$18,0),0)+IFERROR(MATCH(A235,$I$19:$AO$19,0),0)+IFERROR(MATCH(A235,$I$20:$AO$20,0),0)+IFERROR(MATCH(A235,$I$21:$AO$21,0),0)+IFERROR(MATCH(A235,$I$22:$AO$22,0),0)+IFERROR(MATCH(A235,$I$23:$AO$23,0),0)+IFERROR(MATCH(A235,$I$24:$AO$24,0),0)+IFERROR(MATCH(A235,$I$25:$AO$25,0),0)+IFERROR(MATCH(A235,$I$26:$AO$26,0),0)+IFERROR(MATCH(A235,$I$27:$AO$27,0),0)+IFERROR(MATCH(A235,$I$28:$AO$28,0),0)+IFERROR(MATCH(A235,$I$29:$AO$29,0),0)+IFERROR(MATCH(A235,$I$30:$AO$30,0),0)+IFERROR(MATCH(A235,$I$31:$AO$31,0),0)+IFERROR(MATCH(A235,$I$32:$AO$32,0),0)+IFERROR(MATCH(A235,$I$33:$AO$33,0),0)+IFERROR(MATCH(A235,$I$34:$AO$34,0),0)+IFERROR(MATCH(A235,$I$35:$AO$35,0),0)+IFERROR(MATCH(A235,$I$36:$AO$36,0),0)+IFERROR(MATCH(A235,$I$37:$AO$37,0),0)+IFERROR(MATCH(A235,$I$38:$AO$38,0),0)+IFERROR(MATCH(A235,$I$39:$AO$39,0),0)+IFERROR(MATCH(A235,$I$40:$AO$40,0),0)+IFERROR(MATCH(A235,$I$41:$AO$41,0),0)+IFERROR(MATCH(A235,$I$42:$AO$42,0),0)+IFERROR(MATCH(A235,#REF!,0),0)+IFERROR(MATCH(A235,#REF!,0),0)+IFERROR(MATCH(A235,$I$47:$AO$47,0),0)+IFERROR(MATCH(A235,$I$46:$AO$46,0),0)+IFERROR(MATCH(A235,$I$45:$AO$45,0),0)+IFERROR(MATCH(A235,$I$44:$AO$44,0),0)+IFERROR(MATCH(A235,$I$43:$AO$43,0),0)-5)/2</f>
        <v>10</v>
      </c>
      <c r="C235" s="1">
        <f t="shared" si="12"/>
        <v>24</v>
      </c>
      <c r="D235" s="1" t="str">
        <f t="shared" si="13"/>
        <v/>
      </c>
      <c r="E235" s="1">
        <f t="shared" si="14"/>
        <v>-1400</v>
      </c>
      <c r="F235" s="1">
        <f t="shared" si="15"/>
        <v>1100</v>
      </c>
    </row>
    <row r="236" spans="1:6" ht="15.5" customHeight="1" x14ac:dyDescent="0.25">
      <c r="A236" s="2" t="str">
        <v>specializedRadiators</v>
      </c>
      <c r="B236" s="1">
        <f>(IFERROR(MATCH(A236,$I$3:$AO$3,0),0)+IFERROR(MATCH(A236,$I$4:$AO$4,0),0)+IFERROR(MATCH(A236,$I$5:$AO$5,0),0)+IFERROR(MATCH(A236,$I$6:$AO$6,0),0)+IFERROR(MATCH(A236,$I$7:$AO$7,0),0)+IFERROR(MATCH(A236,$I$8:$AO$8,0),0)+IFERROR(MATCH(A236,$I$9:$AO$9,0),0)+IFERROR(MATCH(A236,$I$10:$AO$10,0),0)+IFERROR(MATCH(A236,$I$11:$AO$11,0),0)+IFERROR(MATCH(A236,$I$12:$AO$12,0),0)+IFERROR(MATCH(A236,$I$13:$AO$13,0),0)+IFERROR(MATCH(A236,$I$14:$AO$14,0),0)+IFERROR(MATCH(A236,$I$15:$AO$15,0),0)+IFERROR(MATCH(A236,$I$16:$AO$16,0),0)+IFERROR(MATCH(A236,$I$17:$AO$17,0),0)+IFERROR(MATCH(A236,$I$18:$AO$18,0),0)+IFERROR(MATCH(A236,$I$19:$AO$19,0),0)+IFERROR(MATCH(A236,$I$20:$AO$20,0),0)+IFERROR(MATCH(A236,$I$21:$AO$21,0),0)+IFERROR(MATCH(A236,$I$22:$AO$22,0),0)+IFERROR(MATCH(A236,$I$23:$AO$23,0),0)+IFERROR(MATCH(A236,$I$24:$AO$24,0),0)+IFERROR(MATCH(A236,$I$25:$AO$25,0),0)+IFERROR(MATCH(A236,$I$26:$AO$26,0),0)+IFERROR(MATCH(A236,$I$27:$AO$27,0),0)+IFERROR(MATCH(A236,$I$28:$AO$28,0),0)+IFERROR(MATCH(A236,$I$29:$AO$29,0),0)+IFERROR(MATCH(A236,$I$30:$AO$30,0),0)+IFERROR(MATCH(A236,$I$31:$AO$31,0),0)+IFERROR(MATCH(A236,$I$32:$AO$32,0),0)+IFERROR(MATCH(A236,$I$33:$AO$33,0),0)+IFERROR(MATCH(A236,$I$34:$AO$34,0),0)+IFERROR(MATCH(A236,$I$35:$AO$35,0),0)+IFERROR(MATCH(A236,$I$36:$AO$36,0),0)+IFERROR(MATCH(A236,$I$37:$AO$37,0),0)+IFERROR(MATCH(A236,$I$38:$AO$38,0),0)+IFERROR(MATCH(A236,$I$39:$AO$39,0),0)+IFERROR(MATCH(A236,$I$40:$AO$40,0),0)+IFERROR(MATCH(A236,$I$41:$AO$41,0),0)+IFERROR(MATCH(A236,$I$42:$AO$42,0),0)+IFERROR(MATCH(A236,#REF!,0),0)+IFERROR(MATCH(A236,#REF!,0),0)+IFERROR(MATCH(A236,$I$47:$AO$47,0),0)+IFERROR(MATCH(A236,$I$46:$AO$46,0),0)+IFERROR(MATCH(A236,$I$45:$AO$45,0),0)+IFERROR(MATCH(A236,$I$44:$AO$44,0),0)+IFERROR(MATCH(A236,$I$43:$AO$43,0),0)-5)/2</f>
        <v>10</v>
      </c>
      <c r="C236" s="1">
        <f t="shared" si="12"/>
        <v>28</v>
      </c>
      <c r="D236" s="1" t="str">
        <f t="shared" si="13"/>
        <v/>
      </c>
      <c r="E236" s="1">
        <f t="shared" si="14"/>
        <v>-1400</v>
      </c>
      <c r="F236" s="1">
        <f t="shared" si="15"/>
        <v>900</v>
      </c>
    </row>
    <row r="237" spans="1:6" ht="15.5" customHeight="1" x14ac:dyDescent="0.25">
      <c r="A237" s="2" t="str">
        <v>heavyCommandCenters</v>
      </c>
      <c r="B237" s="1">
        <f>(IFERROR(MATCH(A237,$I$3:$AO$3,0),0)+IFERROR(MATCH(A237,$I$4:$AO$4,0),0)+IFERROR(MATCH(A237,$I$5:$AO$5,0),0)+IFERROR(MATCH(A237,$I$6:$AO$6,0),0)+IFERROR(MATCH(A237,$I$7:$AO$7,0),0)+IFERROR(MATCH(A237,$I$8:$AO$8,0),0)+IFERROR(MATCH(A237,$I$9:$AO$9,0),0)+IFERROR(MATCH(A237,$I$10:$AO$10,0),0)+IFERROR(MATCH(A237,$I$11:$AO$11,0),0)+IFERROR(MATCH(A237,$I$12:$AO$12,0),0)+IFERROR(MATCH(A237,$I$13:$AO$13,0),0)+IFERROR(MATCH(A237,$I$14:$AO$14,0),0)+IFERROR(MATCH(A237,$I$15:$AO$15,0),0)+IFERROR(MATCH(A237,$I$16:$AO$16,0),0)+IFERROR(MATCH(A237,$I$17:$AO$17,0),0)+IFERROR(MATCH(A237,$I$18:$AO$18,0),0)+IFERROR(MATCH(A237,$I$19:$AO$19,0),0)+IFERROR(MATCH(A237,$I$20:$AO$20,0),0)+IFERROR(MATCH(A237,$I$21:$AO$21,0),0)+IFERROR(MATCH(A237,$I$22:$AO$22,0),0)+IFERROR(MATCH(A237,$I$23:$AO$23,0),0)+IFERROR(MATCH(A237,$I$24:$AO$24,0),0)+IFERROR(MATCH(A237,$I$25:$AO$25,0),0)+IFERROR(MATCH(A237,$I$26:$AO$26,0),0)+IFERROR(MATCH(A237,$I$27:$AO$27,0),0)+IFERROR(MATCH(A237,$I$28:$AO$28,0),0)+IFERROR(MATCH(A237,$I$29:$AO$29,0),0)+IFERROR(MATCH(A237,$I$30:$AO$30,0),0)+IFERROR(MATCH(A237,$I$31:$AO$31,0),0)+IFERROR(MATCH(A237,$I$32:$AO$32,0),0)+IFERROR(MATCH(A237,$I$33:$AO$33,0),0)+IFERROR(MATCH(A237,$I$34:$AO$34,0),0)+IFERROR(MATCH(A237,$I$35:$AO$35,0),0)+IFERROR(MATCH(A237,$I$36:$AO$36,0),0)+IFERROR(MATCH(A237,$I$37:$AO$37,0),0)+IFERROR(MATCH(A237,$I$38:$AO$38,0),0)+IFERROR(MATCH(A237,$I$39:$AO$39,0),0)+IFERROR(MATCH(A237,$I$40:$AO$40,0),0)+IFERROR(MATCH(A237,$I$41:$AO$41,0),0)+IFERROR(MATCH(A237,$I$42:$AO$42,0),0)+IFERROR(MATCH(A237,#REF!,0),0)+IFERROR(MATCH(A237,#REF!,0),0)+IFERROR(MATCH(A237,$I$47:$AO$47,0),0)+IFERROR(MATCH(A237,$I$46:$AO$46,0),0)+IFERROR(MATCH(A237,$I$45:$AO$45,0),0)+IFERROR(MATCH(A237,$I$44:$AO$44,0),0)+IFERROR(MATCH(A237,$I$43:$AO$43,0),0)-5)/2</f>
        <v>10</v>
      </c>
      <c r="C237" s="1">
        <f t="shared" si="12"/>
        <v>30</v>
      </c>
      <c r="D237" s="1" t="str">
        <f t="shared" si="13"/>
        <v/>
      </c>
      <c r="E237" s="1">
        <f t="shared" si="14"/>
        <v>-1400</v>
      </c>
      <c r="F237" s="1">
        <f t="shared" si="15"/>
        <v>800</v>
      </c>
    </row>
    <row r="238" spans="1:6" ht="15.5" customHeight="1" x14ac:dyDescent="0.25">
      <c r="A238" s="2" t="str">
        <v>heavyLanders</v>
      </c>
      <c r="B238" s="1">
        <f>(IFERROR(MATCH(A238,$I$3:$AO$3,0),0)+IFERROR(MATCH(A238,$I$4:$AO$4,0),0)+IFERROR(MATCH(A238,$I$5:$AO$5,0),0)+IFERROR(MATCH(A238,$I$6:$AO$6,0),0)+IFERROR(MATCH(A238,$I$7:$AO$7,0),0)+IFERROR(MATCH(A238,$I$8:$AO$8,0),0)+IFERROR(MATCH(A238,$I$9:$AO$9,0),0)+IFERROR(MATCH(A238,$I$10:$AO$10,0),0)+IFERROR(MATCH(A238,$I$11:$AO$11,0),0)+IFERROR(MATCH(A238,$I$12:$AO$12,0),0)+IFERROR(MATCH(A238,$I$13:$AO$13,0),0)+IFERROR(MATCH(A238,$I$14:$AO$14,0),0)+IFERROR(MATCH(A238,$I$15:$AO$15,0),0)+IFERROR(MATCH(A238,$I$16:$AO$16,0),0)+IFERROR(MATCH(A238,$I$17:$AO$17,0),0)+IFERROR(MATCH(A238,$I$18:$AO$18,0),0)+IFERROR(MATCH(A238,$I$19:$AO$19,0),0)+IFERROR(MATCH(A238,$I$20:$AO$20,0),0)+IFERROR(MATCH(A238,$I$21:$AO$21,0),0)+IFERROR(MATCH(A238,$I$22:$AO$22,0),0)+IFERROR(MATCH(A238,$I$23:$AO$23,0),0)+IFERROR(MATCH(A238,$I$24:$AO$24,0),0)+IFERROR(MATCH(A238,$I$25:$AO$25,0),0)+IFERROR(MATCH(A238,$I$26:$AO$26,0),0)+IFERROR(MATCH(A238,$I$27:$AO$27,0),0)+IFERROR(MATCH(A238,$I$28:$AO$28,0),0)+IFERROR(MATCH(A238,$I$29:$AO$29,0),0)+IFERROR(MATCH(A238,$I$30:$AO$30,0),0)+IFERROR(MATCH(A238,$I$31:$AO$31,0),0)+IFERROR(MATCH(A238,$I$32:$AO$32,0),0)+IFERROR(MATCH(A238,$I$33:$AO$33,0),0)+IFERROR(MATCH(A238,$I$34:$AO$34,0),0)+IFERROR(MATCH(A238,$I$35:$AO$35,0),0)+IFERROR(MATCH(A238,$I$36:$AO$36,0),0)+IFERROR(MATCH(A238,$I$37:$AO$37,0),0)+IFERROR(MATCH(A238,$I$38:$AO$38,0),0)+IFERROR(MATCH(A238,$I$39:$AO$39,0),0)+IFERROR(MATCH(A238,$I$40:$AO$40,0),0)+IFERROR(MATCH(A238,$I$41:$AO$41,0),0)+IFERROR(MATCH(A238,$I$42:$AO$42,0),0)+IFERROR(MATCH(A238,#REF!,0),0)+IFERROR(MATCH(A238,#REF!,0),0)+IFERROR(MATCH(A238,$I$47:$AO$47,0),0)+IFERROR(MATCH(A238,$I$46:$AO$46,0),0)+IFERROR(MATCH(A238,$I$45:$AO$45,0),0)+IFERROR(MATCH(A238,$I$44:$AO$44,0),0)+IFERROR(MATCH(A238,$I$43:$AO$43,0),0)-5)/2</f>
        <v>10</v>
      </c>
      <c r="C238" s="1">
        <f t="shared" si="12"/>
        <v>31</v>
      </c>
      <c r="D238" s="1" t="str">
        <f t="shared" si="13"/>
        <v/>
      </c>
      <c r="E238" s="1">
        <f t="shared" si="14"/>
        <v>-1400</v>
      </c>
      <c r="F238" s="1">
        <f t="shared" si="15"/>
        <v>750</v>
      </c>
    </row>
    <row r="239" spans="1:6" ht="15.5" customHeight="1" x14ac:dyDescent="0.25">
      <c r="A239" s="2" t="str">
        <v>metascience</v>
      </c>
      <c r="B239" s="1">
        <f>(IFERROR(MATCH(A239,$I$3:$AO$3,0),0)+IFERROR(MATCH(A239,$I$4:$AO$4,0),0)+IFERROR(MATCH(A239,$I$5:$AO$5,0),0)+IFERROR(MATCH(A239,$I$6:$AO$6,0),0)+IFERROR(MATCH(A239,$I$7:$AO$7,0),0)+IFERROR(MATCH(A239,$I$8:$AO$8,0),0)+IFERROR(MATCH(A239,$I$9:$AO$9,0),0)+IFERROR(MATCH(A239,$I$10:$AO$10,0),0)+IFERROR(MATCH(A239,$I$11:$AO$11,0),0)+IFERROR(MATCH(A239,$I$12:$AO$12,0),0)+IFERROR(MATCH(A239,$I$13:$AO$13,0),0)+IFERROR(MATCH(A239,$I$14:$AO$14,0),0)+IFERROR(MATCH(A239,$I$15:$AO$15,0),0)+IFERROR(MATCH(A239,$I$16:$AO$16,0),0)+IFERROR(MATCH(A239,$I$17:$AO$17,0),0)+IFERROR(MATCH(A239,$I$18:$AO$18,0),0)+IFERROR(MATCH(A239,$I$19:$AO$19,0),0)+IFERROR(MATCH(A239,$I$20:$AO$20,0),0)+IFERROR(MATCH(A239,$I$21:$AO$21,0),0)+IFERROR(MATCH(A239,$I$22:$AO$22,0),0)+IFERROR(MATCH(A239,$I$23:$AO$23,0),0)+IFERROR(MATCH(A239,$I$24:$AO$24,0),0)+IFERROR(MATCH(A239,$I$25:$AO$25,0),0)+IFERROR(MATCH(A239,$I$26:$AO$26,0),0)+IFERROR(MATCH(A239,$I$27:$AO$27,0),0)+IFERROR(MATCH(A239,$I$28:$AO$28,0),0)+IFERROR(MATCH(A239,$I$29:$AO$29,0),0)+IFERROR(MATCH(A239,$I$30:$AO$30,0),0)+IFERROR(MATCH(A239,$I$31:$AO$31,0),0)+IFERROR(MATCH(A239,$I$32:$AO$32,0),0)+IFERROR(MATCH(A239,$I$33:$AO$33,0),0)+IFERROR(MATCH(A239,$I$34:$AO$34,0),0)+IFERROR(MATCH(A239,$I$35:$AO$35,0),0)+IFERROR(MATCH(A239,$I$36:$AO$36,0),0)+IFERROR(MATCH(A239,$I$37:$AO$37,0),0)+IFERROR(MATCH(A239,$I$38:$AO$38,0),0)+IFERROR(MATCH(A239,$I$39:$AO$39,0),0)+IFERROR(MATCH(A239,$I$40:$AO$40,0),0)+IFERROR(MATCH(A239,$I$41:$AO$41,0),0)+IFERROR(MATCH(A239,$I$42:$AO$42,0),0)+IFERROR(MATCH(A239,#REF!,0),0)+IFERROR(MATCH(A239,#REF!,0),0)+IFERROR(MATCH(A239,$I$47:$AO$47,0),0)+IFERROR(MATCH(A239,$I$46:$AO$46,0),0)+IFERROR(MATCH(A239,$I$45:$AO$45,0),0)+IFERROR(MATCH(A239,$I$44:$AO$44,0),0)+IFERROR(MATCH(A239,$I$43:$AO$43,0),0)-5)/2</f>
        <v>10</v>
      </c>
      <c r="C239" s="1">
        <f t="shared" si="12"/>
        <v>34</v>
      </c>
      <c r="D239" s="1" t="str">
        <f t="shared" si="13"/>
        <v/>
      </c>
      <c r="E239" s="1">
        <f t="shared" si="14"/>
        <v>-1400</v>
      </c>
      <c r="F239" s="1">
        <f t="shared" si="15"/>
        <v>600</v>
      </c>
    </row>
    <row r="240" spans="1:6" ht="15.5" customHeight="1" x14ac:dyDescent="0.25">
      <c r="A240" s="2" t="str">
        <v>scientificOutposts</v>
      </c>
      <c r="B240" s="1">
        <f>(IFERROR(MATCH(A240,$I$3:$AO$3,0),0)+IFERROR(MATCH(A240,$I$4:$AO$4,0),0)+IFERROR(MATCH(A240,$I$5:$AO$5,0),0)+IFERROR(MATCH(A240,$I$6:$AO$6,0),0)+IFERROR(MATCH(A240,$I$7:$AO$7,0),0)+IFERROR(MATCH(A240,$I$8:$AO$8,0),0)+IFERROR(MATCH(A240,$I$9:$AO$9,0),0)+IFERROR(MATCH(A240,$I$10:$AO$10,0),0)+IFERROR(MATCH(A240,$I$11:$AO$11,0),0)+IFERROR(MATCH(A240,$I$12:$AO$12,0),0)+IFERROR(MATCH(A240,$I$13:$AO$13,0),0)+IFERROR(MATCH(A240,$I$14:$AO$14,0),0)+IFERROR(MATCH(A240,$I$15:$AO$15,0),0)+IFERROR(MATCH(A240,$I$16:$AO$16,0),0)+IFERROR(MATCH(A240,$I$17:$AO$17,0),0)+IFERROR(MATCH(A240,$I$18:$AO$18,0),0)+IFERROR(MATCH(A240,$I$19:$AO$19,0),0)+IFERROR(MATCH(A240,$I$20:$AO$20,0),0)+IFERROR(MATCH(A240,$I$21:$AO$21,0),0)+IFERROR(MATCH(A240,$I$22:$AO$22,0),0)+IFERROR(MATCH(A240,$I$23:$AO$23,0),0)+IFERROR(MATCH(A240,$I$24:$AO$24,0),0)+IFERROR(MATCH(A240,$I$25:$AO$25,0),0)+IFERROR(MATCH(A240,$I$26:$AO$26,0),0)+IFERROR(MATCH(A240,$I$27:$AO$27,0),0)+IFERROR(MATCH(A240,$I$28:$AO$28,0),0)+IFERROR(MATCH(A240,$I$29:$AO$29,0),0)+IFERROR(MATCH(A240,$I$30:$AO$30,0),0)+IFERROR(MATCH(A240,$I$31:$AO$31,0),0)+IFERROR(MATCH(A240,$I$32:$AO$32,0),0)+IFERROR(MATCH(A240,$I$33:$AO$33,0),0)+IFERROR(MATCH(A240,$I$34:$AO$34,0),0)+IFERROR(MATCH(A240,$I$35:$AO$35,0),0)+IFERROR(MATCH(A240,$I$36:$AO$36,0),0)+IFERROR(MATCH(A240,$I$37:$AO$37,0),0)+IFERROR(MATCH(A240,$I$38:$AO$38,0),0)+IFERROR(MATCH(A240,$I$39:$AO$39,0),0)+IFERROR(MATCH(A240,$I$40:$AO$40,0),0)+IFERROR(MATCH(A240,$I$41:$AO$41,0),0)+IFERROR(MATCH(A240,$I$42:$AO$42,0),0)+IFERROR(MATCH(A240,#REF!,0),0)+IFERROR(MATCH(A240,#REF!,0),0)+IFERROR(MATCH(A240,$I$47:$AO$47,0),0)+IFERROR(MATCH(A240,$I$46:$AO$46,0),0)+IFERROR(MATCH(A240,$I$45:$AO$45,0),0)+IFERROR(MATCH(A240,$I$44:$AO$44,0),0)+IFERROR(MATCH(A240,$I$43:$AO$43,0),0)-5)/2</f>
        <v>10</v>
      </c>
      <c r="C240" s="1">
        <f t="shared" si="12"/>
        <v>35</v>
      </c>
      <c r="D240" s="1" t="str">
        <f t="shared" si="13"/>
        <v/>
      </c>
      <c r="E240" s="1">
        <f t="shared" si="14"/>
        <v>-1400</v>
      </c>
      <c r="F240" s="1">
        <f t="shared" si="15"/>
        <v>550</v>
      </c>
    </row>
    <row r="241" spans="1:6" ht="15.5" customHeight="1" x14ac:dyDescent="0.25">
      <c r="A241" s="2" t="str">
        <v>xBandCommunications</v>
      </c>
      <c r="B241" s="1">
        <f>(IFERROR(MATCH(A241,$I$3:$AO$3,0),0)+IFERROR(MATCH(A241,$I$4:$AO$4,0),0)+IFERROR(MATCH(A241,$I$5:$AO$5,0),0)+IFERROR(MATCH(A241,$I$6:$AO$6,0),0)+IFERROR(MATCH(A241,$I$7:$AO$7,0),0)+IFERROR(MATCH(A241,$I$8:$AO$8,0),0)+IFERROR(MATCH(A241,$I$9:$AO$9,0),0)+IFERROR(MATCH(A241,$I$10:$AO$10,0),0)+IFERROR(MATCH(A241,$I$11:$AO$11,0),0)+IFERROR(MATCH(A241,$I$12:$AO$12,0),0)+IFERROR(MATCH(A241,$I$13:$AO$13,0),0)+IFERROR(MATCH(A241,$I$14:$AO$14,0),0)+IFERROR(MATCH(A241,$I$15:$AO$15,0),0)+IFERROR(MATCH(A241,$I$16:$AO$16,0),0)+IFERROR(MATCH(A241,$I$17:$AO$17,0),0)+IFERROR(MATCH(A241,$I$18:$AO$18,0),0)+IFERROR(MATCH(A241,$I$19:$AO$19,0),0)+IFERROR(MATCH(A241,$I$20:$AO$20,0),0)+IFERROR(MATCH(A241,$I$21:$AO$21,0),0)+IFERROR(MATCH(A241,$I$22:$AO$22,0),0)+IFERROR(MATCH(A241,$I$23:$AO$23,0),0)+IFERROR(MATCH(A241,$I$24:$AO$24,0),0)+IFERROR(MATCH(A241,$I$25:$AO$25,0),0)+IFERROR(MATCH(A241,$I$26:$AO$26,0),0)+IFERROR(MATCH(A241,$I$27:$AO$27,0),0)+IFERROR(MATCH(A241,$I$28:$AO$28,0),0)+IFERROR(MATCH(A241,$I$29:$AO$29,0),0)+IFERROR(MATCH(A241,$I$30:$AO$30,0),0)+IFERROR(MATCH(A241,$I$31:$AO$31,0),0)+IFERROR(MATCH(A241,$I$32:$AO$32,0),0)+IFERROR(MATCH(A241,$I$33:$AO$33,0),0)+IFERROR(MATCH(A241,$I$34:$AO$34,0),0)+IFERROR(MATCH(A241,$I$35:$AO$35,0),0)+IFERROR(MATCH(A241,$I$36:$AO$36,0),0)+IFERROR(MATCH(A241,$I$37:$AO$37,0),0)+IFERROR(MATCH(A241,$I$38:$AO$38,0),0)+IFERROR(MATCH(A241,$I$39:$AO$39,0),0)+IFERROR(MATCH(A241,$I$40:$AO$40,0),0)+IFERROR(MATCH(A241,$I$41:$AO$41,0),0)+IFERROR(MATCH(A241,$I$42:$AO$42,0),0)+IFERROR(MATCH(A241,#REF!,0),0)+IFERROR(MATCH(A241,#REF!,0),0)+IFERROR(MATCH(A241,$I$47:$AO$47,0),0)+IFERROR(MATCH(A241,$I$46:$AO$46,0),0)+IFERROR(MATCH(A241,$I$45:$AO$45,0),0)+IFERROR(MATCH(A241,$I$44:$AO$44,0),0)+IFERROR(MATCH(A241,$I$43:$AO$43,0),0)-5)/2</f>
        <v>10</v>
      </c>
      <c r="C241" s="1">
        <f t="shared" si="12"/>
        <v>37</v>
      </c>
      <c r="D241" s="1" t="str">
        <f t="shared" si="13"/>
        <v/>
      </c>
      <c r="E241" s="1">
        <f t="shared" si="14"/>
        <v>-1400</v>
      </c>
      <c r="F241" s="1">
        <f t="shared" si="15"/>
        <v>450</v>
      </c>
    </row>
    <row r="242" spans="1:6" ht="15.5" customHeight="1" x14ac:dyDescent="0.25">
      <c r="A242" s="2" t="str">
        <v>artificialIntelligence</v>
      </c>
      <c r="B242" s="1">
        <f>(IFERROR(MATCH(A242,$I$3:$AO$3,0),0)+IFERROR(MATCH(A242,$I$4:$AO$4,0),0)+IFERROR(MATCH(A242,$I$5:$AO$5,0),0)+IFERROR(MATCH(A242,$I$6:$AO$6,0),0)+IFERROR(MATCH(A242,$I$7:$AO$7,0),0)+IFERROR(MATCH(A242,$I$8:$AO$8,0),0)+IFERROR(MATCH(A242,$I$9:$AO$9,0),0)+IFERROR(MATCH(A242,$I$10:$AO$10,0),0)+IFERROR(MATCH(A242,$I$11:$AO$11,0),0)+IFERROR(MATCH(A242,$I$12:$AO$12,0),0)+IFERROR(MATCH(A242,$I$13:$AO$13,0),0)+IFERROR(MATCH(A242,$I$14:$AO$14,0),0)+IFERROR(MATCH(A242,$I$15:$AO$15,0),0)+IFERROR(MATCH(A242,$I$16:$AO$16,0),0)+IFERROR(MATCH(A242,$I$17:$AO$17,0),0)+IFERROR(MATCH(A242,$I$18:$AO$18,0),0)+IFERROR(MATCH(A242,$I$19:$AO$19,0),0)+IFERROR(MATCH(A242,$I$20:$AO$20,0),0)+IFERROR(MATCH(A242,$I$21:$AO$21,0),0)+IFERROR(MATCH(A242,$I$22:$AO$22,0),0)+IFERROR(MATCH(A242,$I$23:$AO$23,0),0)+IFERROR(MATCH(A242,$I$24:$AO$24,0),0)+IFERROR(MATCH(A242,$I$25:$AO$25,0),0)+IFERROR(MATCH(A242,$I$26:$AO$26,0),0)+IFERROR(MATCH(A242,$I$27:$AO$27,0),0)+IFERROR(MATCH(A242,$I$28:$AO$28,0),0)+IFERROR(MATCH(A242,$I$29:$AO$29,0),0)+IFERROR(MATCH(A242,$I$30:$AO$30,0),0)+IFERROR(MATCH(A242,$I$31:$AO$31,0),0)+IFERROR(MATCH(A242,$I$32:$AO$32,0),0)+IFERROR(MATCH(A242,$I$33:$AO$33,0),0)+IFERROR(MATCH(A242,$I$34:$AO$34,0),0)+IFERROR(MATCH(A242,$I$35:$AO$35,0),0)+IFERROR(MATCH(A242,$I$36:$AO$36,0),0)+IFERROR(MATCH(A242,$I$37:$AO$37,0),0)+IFERROR(MATCH(A242,$I$38:$AO$38,0),0)+IFERROR(MATCH(A242,$I$39:$AO$39,0),0)+IFERROR(MATCH(A242,$I$40:$AO$40,0),0)+IFERROR(MATCH(A242,$I$41:$AO$41,0),0)+IFERROR(MATCH(A242,$I$42:$AO$42,0),0)+IFERROR(MATCH(A242,#REF!,0),0)+IFERROR(MATCH(A242,#REF!,0),0)+IFERROR(MATCH(A242,$I$47:$AO$47,0),0)+IFERROR(MATCH(A242,$I$46:$AO$46,0),0)+IFERROR(MATCH(A242,$I$45:$AO$45,0),0)+IFERROR(MATCH(A242,$I$44:$AO$44,0),0)+IFERROR(MATCH(A242,$I$43:$AO$43,0),0)-5)/2</f>
        <v>10</v>
      </c>
      <c r="C242" s="1">
        <f t="shared" si="12"/>
        <v>38</v>
      </c>
      <c r="D242" s="1" t="str">
        <f t="shared" si="13"/>
        <v/>
      </c>
      <c r="E242" s="1">
        <f t="shared" si="14"/>
        <v>-1400</v>
      </c>
      <c r="F242" s="1">
        <f t="shared" si="15"/>
        <v>400</v>
      </c>
    </row>
    <row r="243" spans="1:6" ht="15.5" customHeight="1" x14ac:dyDescent="0.25">
      <c r="A243" s="2" t="str">
        <v>highTechElectricalSystems</v>
      </c>
      <c r="B243" s="1">
        <f>(IFERROR(MATCH(A243,$I$3:$AO$3,0),0)+IFERROR(MATCH(A243,$I$4:$AO$4,0),0)+IFERROR(MATCH(A243,$I$5:$AO$5,0),0)+IFERROR(MATCH(A243,$I$6:$AO$6,0),0)+IFERROR(MATCH(A243,$I$7:$AO$7,0),0)+IFERROR(MATCH(A243,$I$8:$AO$8,0),0)+IFERROR(MATCH(A243,$I$9:$AO$9,0),0)+IFERROR(MATCH(A243,$I$10:$AO$10,0),0)+IFERROR(MATCH(A243,$I$11:$AO$11,0),0)+IFERROR(MATCH(A243,$I$12:$AO$12,0),0)+IFERROR(MATCH(A243,$I$13:$AO$13,0),0)+IFERROR(MATCH(A243,$I$14:$AO$14,0),0)+IFERROR(MATCH(A243,$I$15:$AO$15,0),0)+IFERROR(MATCH(A243,$I$16:$AO$16,0),0)+IFERROR(MATCH(A243,$I$17:$AO$17,0),0)+IFERROR(MATCH(A243,$I$18:$AO$18,0),0)+IFERROR(MATCH(A243,$I$19:$AO$19,0),0)+IFERROR(MATCH(A243,$I$20:$AO$20,0),0)+IFERROR(MATCH(A243,$I$21:$AO$21,0),0)+IFERROR(MATCH(A243,$I$22:$AO$22,0),0)+IFERROR(MATCH(A243,$I$23:$AO$23,0),0)+IFERROR(MATCH(A243,$I$24:$AO$24,0),0)+IFERROR(MATCH(A243,$I$25:$AO$25,0),0)+IFERROR(MATCH(A243,$I$26:$AO$26,0),0)+IFERROR(MATCH(A243,$I$27:$AO$27,0),0)+IFERROR(MATCH(A243,$I$28:$AO$28,0),0)+IFERROR(MATCH(A243,$I$29:$AO$29,0),0)+IFERROR(MATCH(A243,$I$30:$AO$30,0),0)+IFERROR(MATCH(A243,$I$31:$AO$31,0),0)+IFERROR(MATCH(A243,$I$32:$AO$32,0),0)+IFERROR(MATCH(A243,$I$33:$AO$33,0),0)+IFERROR(MATCH(A243,$I$34:$AO$34,0),0)+IFERROR(MATCH(A243,$I$35:$AO$35,0),0)+IFERROR(MATCH(A243,$I$36:$AO$36,0),0)+IFERROR(MATCH(A243,$I$37:$AO$37,0),0)+IFERROR(MATCH(A243,$I$38:$AO$38,0),0)+IFERROR(MATCH(A243,$I$39:$AO$39,0),0)+IFERROR(MATCH(A243,$I$40:$AO$40,0),0)+IFERROR(MATCH(A243,$I$41:$AO$41,0),0)+IFERROR(MATCH(A243,$I$42:$AO$42,0),0)+IFERROR(MATCH(A243,#REF!,0),0)+IFERROR(MATCH(A243,#REF!,0),0)+IFERROR(MATCH(A243,$I$47:$AO$47,0),0)+IFERROR(MATCH(A243,$I$46:$AO$46,0),0)+IFERROR(MATCH(A243,$I$45:$AO$45,0),0)+IFERROR(MATCH(A243,$I$44:$AO$44,0),0)+IFERROR(MATCH(A243,$I$43:$AO$43,0),0)-5)/2</f>
        <v>10</v>
      </c>
      <c r="C243" s="1">
        <f t="shared" si="12"/>
        <v>41</v>
      </c>
      <c r="D243" s="1" t="str">
        <f t="shared" si="13"/>
        <v/>
      </c>
      <c r="E243" s="1">
        <f t="shared" si="14"/>
        <v>-1400</v>
      </c>
      <c r="F243" s="1">
        <f t="shared" si="15"/>
        <v>250</v>
      </c>
    </row>
    <row r="244" spans="1:6" ht="15.5" customHeight="1" x14ac:dyDescent="0.25">
      <c r="A244" s="2" t="str">
        <v>microwavePowerTransmission</v>
      </c>
      <c r="B244" s="1">
        <f>(IFERROR(MATCH(A244,$I$3:$AO$3,0),0)+IFERROR(MATCH(A244,$I$4:$AO$4,0),0)+IFERROR(MATCH(A244,$I$5:$AO$5,0),0)+IFERROR(MATCH(A244,$I$6:$AO$6,0),0)+IFERROR(MATCH(A244,$I$7:$AO$7,0),0)+IFERROR(MATCH(A244,$I$8:$AO$8,0),0)+IFERROR(MATCH(A244,$I$9:$AO$9,0),0)+IFERROR(MATCH(A244,$I$10:$AO$10,0),0)+IFERROR(MATCH(A244,$I$11:$AO$11,0),0)+IFERROR(MATCH(A244,$I$12:$AO$12,0),0)+IFERROR(MATCH(A244,$I$13:$AO$13,0),0)+IFERROR(MATCH(A244,$I$14:$AO$14,0),0)+IFERROR(MATCH(A244,$I$15:$AO$15,0),0)+IFERROR(MATCH(A244,$I$16:$AO$16,0),0)+IFERROR(MATCH(A244,$I$17:$AO$17,0),0)+IFERROR(MATCH(A244,$I$18:$AO$18,0),0)+IFERROR(MATCH(A244,$I$19:$AO$19,0),0)+IFERROR(MATCH(A244,$I$20:$AO$20,0),0)+IFERROR(MATCH(A244,$I$21:$AO$21,0),0)+IFERROR(MATCH(A244,$I$22:$AO$22,0),0)+IFERROR(MATCH(A244,$I$23:$AO$23,0),0)+IFERROR(MATCH(A244,$I$24:$AO$24,0),0)+IFERROR(MATCH(A244,$I$25:$AO$25,0),0)+IFERROR(MATCH(A244,$I$26:$AO$26,0),0)+IFERROR(MATCH(A244,$I$27:$AO$27,0),0)+IFERROR(MATCH(A244,$I$28:$AO$28,0),0)+IFERROR(MATCH(A244,$I$29:$AO$29,0),0)+IFERROR(MATCH(A244,$I$30:$AO$30,0),0)+IFERROR(MATCH(A244,$I$31:$AO$31,0),0)+IFERROR(MATCH(A244,$I$32:$AO$32,0),0)+IFERROR(MATCH(A244,$I$33:$AO$33,0),0)+IFERROR(MATCH(A244,$I$34:$AO$34,0),0)+IFERROR(MATCH(A244,$I$35:$AO$35,0),0)+IFERROR(MATCH(A244,$I$36:$AO$36,0),0)+IFERROR(MATCH(A244,$I$37:$AO$37,0),0)+IFERROR(MATCH(A244,$I$38:$AO$38,0),0)+IFERROR(MATCH(A244,$I$39:$AO$39,0),0)+IFERROR(MATCH(A244,$I$40:$AO$40,0),0)+IFERROR(MATCH(A244,$I$41:$AO$41,0),0)+IFERROR(MATCH(A244,$I$42:$AO$42,0),0)+IFERROR(MATCH(A244,#REF!,0),0)+IFERROR(MATCH(A244,#REF!,0),0)+IFERROR(MATCH(A244,$I$47:$AO$47,0),0)+IFERROR(MATCH(A244,$I$46:$AO$46,0),0)+IFERROR(MATCH(A244,$I$45:$AO$45,0),0)+IFERROR(MATCH(A244,$I$44:$AO$44,0),0)+IFERROR(MATCH(A244,$I$43:$AO$43,0),0)-5)/2</f>
        <v>10</v>
      </c>
      <c r="C244" s="1">
        <f t="shared" si="12"/>
        <v>42</v>
      </c>
      <c r="D244" s="1" t="str">
        <f t="shared" si="13"/>
        <v/>
      </c>
      <c r="E244" s="1">
        <f t="shared" si="14"/>
        <v>-1400</v>
      </c>
      <c r="F244" s="1">
        <f t="shared" si="15"/>
        <v>200</v>
      </c>
    </row>
    <row r="245" spans="1:6" ht="15.5" customHeight="1" x14ac:dyDescent="0.25">
      <c r="A245" s="2" t="str">
        <v>exoticSolarTech</v>
      </c>
      <c r="B245" s="1">
        <f>(IFERROR(MATCH(A245,$I$3:$AO$3,0),0)+IFERROR(MATCH(A245,$I$4:$AO$4,0),0)+IFERROR(MATCH(A245,$I$5:$AO$5,0),0)+IFERROR(MATCH(A245,$I$6:$AO$6,0),0)+IFERROR(MATCH(A245,$I$7:$AO$7,0),0)+IFERROR(MATCH(A245,$I$8:$AO$8,0),0)+IFERROR(MATCH(A245,$I$9:$AO$9,0),0)+IFERROR(MATCH(A245,$I$10:$AO$10,0),0)+IFERROR(MATCH(A245,$I$11:$AO$11,0),0)+IFERROR(MATCH(A245,$I$12:$AO$12,0),0)+IFERROR(MATCH(A245,$I$13:$AO$13,0),0)+IFERROR(MATCH(A245,$I$14:$AO$14,0),0)+IFERROR(MATCH(A245,$I$15:$AO$15,0),0)+IFERROR(MATCH(A245,$I$16:$AO$16,0),0)+IFERROR(MATCH(A245,$I$17:$AO$17,0),0)+IFERROR(MATCH(A245,$I$18:$AO$18,0),0)+IFERROR(MATCH(A245,$I$19:$AO$19,0),0)+IFERROR(MATCH(A245,$I$20:$AO$20,0),0)+IFERROR(MATCH(A245,$I$21:$AO$21,0),0)+IFERROR(MATCH(A245,$I$22:$AO$22,0),0)+IFERROR(MATCH(A245,$I$23:$AO$23,0),0)+IFERROR(MATCH(A245,$I$24:$AO$24,0),0)+IFERROR(MATCH(A245,$I$25:$AO$25,0),0)+IFERROR(MATCH(A245,$I$26:$AO$26,0),0)+IFERROR(MATCH(A245,$I$27:$AO$27,0),0)+IFERROR(MATCH(A245,$I$28:$AO$28,0),0)+IFERROR(MATCH(A245,$I$29:$AO$29,0),0)+IFERROR(MATCH(A245,$I$30:$AO$30,0),0)+IFERROR(MATCH(A245,$I$31:$AO$31,0),0)+IFERROR(MATCH(A245,$I$32:$AO$32,0),0)+IFERROR(MATCH(A245,$I$33:$AO$33,0),0)+IFERROR(MATCH(A245,$I$34:$AO$34,0),0)+IFERROR(MATCH(A245,$I$35:$AO$35,0),0)+IFERROR(MATCH(A245,$I$36:$AO$36,0),0)+IFERROR(MATCH(A245,$I$37:$AO$37,0),0)+IFERROR(MATCH(A245,$I$38:$AO$38,0),0)+IFERROR(MATCH(A245,$I$39:$AO$39,0),0)+IFERROR(MATCH(A245,$I$40:$AO$40,0),0)+IFERROR(MATCH(A245,$I$41:$AO$41,0),0)+IFERROR(MATCH(A245,$I$42:$AO$42,0),0)+IFERROR(MATCH(A245,#REF!,0),0)+IFERROR(MATCH(A245,#REF!,0),0)+IFERROR(MATCH(A245,$I$47:$AO$47,0),0)+IFERROR(MATCH(A245,$I$46:$AO$46,0),0)+IFERROR(MATCH(A245,$I$45:$AO$45,0),0)+IFERROR(MATCH(A245,$I$44:$AO$44,0),0)+IFERROR(MATCH(A245,$I$43:$AO$43,0),0)-5)/2</f>
        <v>10</v>
      </c>
      <c r="C245" s="1">
        <f t="shared" si="12"/>
        <v>43</v>
      </c>
      <c r="D245" s="1" t="str">
        <f t="shared" si="13"/>
        <v/>
      </c>
      <c r="E245" s="1">
        <f t="shared" si="14"/>
        <v>-1400</v>
      </c>
      <c r="F245" s="1">
        <f t="shared" si="15"/>
        <v>150</v>
      </c>
    </row>
    <row r="246" spans="1:6" ht="15.5" customHeight="1" x14ac:dyDescent="0.25">
      <c r="A246" s="2" t="str">
        <v>advancedStations</v>
      </c>
      <c r="B246" s="1">
        <f>(IFERROR(MATCH(A246,$I$3:$AO$3,0),0)+IFERROR(MATCH(A246,$I$4:$AO$4,0),0)+IFERROR(MATCH(A246,$I$5:$AO$5,0),0)+IFERROR(MATCH(A246,$I$6:$AO$6,0),0)+IFERROR(MATCH(A246,$I$7:$AO$7,0),0)+IFERROR(MATCH(A246,$I$8:$AO$8,0),0)+IFERROR(MATCH(A246,$I$9:$AO$9,0),0)+IFERROR(MATCH(A246,$I$10:$AO$10,0),0)+IFERROR(MATCH(A246,$I$11:$AO$11,0),0)+IFERROR(MATCH(A246,$I$12:$AO$12,0),0)+IFERROR(MATCH(A246,$I$13:$AO$13,0),0)+IFERROR(MATCH(A246,$I$14:$AO$14,0),0)+IFERROR(MATCH(A246,$I$15:$AO$15,0),0)+IFERROR(MATCH(A246,$I$16:$AO$16,0),0)+IFERROR(MATCH(A246,$I$17:$AO$17,0),0)+IFERROR(MATCH(A246,$I$18:$AO$18,0),0)+IFERROR(MATCH(A246,$I$19:$AO$19,0),0)+IFERROR(MATCH(A246,$I$20:$AO$20,0),0)+IFERROR(MATCH(A246,$I$21:$AO$21,0),0)+IFERROR(MATCH(A246,$I$22:$AO$22,0),0)+IFERROR(MATCH(A246,$I$23:$AO$23,0),0)+IFERROR(MATCH(A246,$I$24:$AO$24,0),0)+IFERROR(MATCH(A246,$I$25:$AO$25,0),0)+IFERROR(MATCH(A246,$I$26:$AO$26,0),0)+IFERROR(MATCH(A246,$I$27:$AO$27,0),0)+IFERROR(MATCH(A246,$I$28:$AO$28,0),0)+IFERROR(MATCH(A246,$I$29:$AO$29,0),0)+IFERROR(MATCH(A246,$I$30:$AO$30,0),0)+IFERROR(MATCH(A246,$I$31:$AO$31,0),0)+IFERROR(MATCH(A246,$I$32:$AO$32,0),0)+IFERROR(MATCH(A246,$I$33:$AO$33,0),0)+IFERROR(MATCH(A246,$I$34:$AO$34,0),0)+IFERROR(MATCH(A246,$I$35:$AO$35,0),0)+IFERROR(MATCH(A246,$I$36:$AO$36,0),0)+IFERROR(MATCH(A246,$I$37:$AO$37,0),0)+IFERROR(MATCH(A246,$I$38:$AO$38,0),0)+IFERROR(MATCH(A246,$I$39:$AO$39,0),0)+IFERROR(MATCH(A246,$I$40:$AO$40,0),0)+IFERROR(MATCH(A246,$I$41:$AO$41,0),0)+IFERROR(MATCH(A246,$I$42:$AO$42,0),0)+IFERROR(MATCH(A246,#REF!,0),0)+IFERROR(MATCH(A246,#REF!,0),0)+IFERROR(MATCH(A246,$I$47:$AO$47,0),0)+IFERROR(MATCH(A246,$I$46:$AO$46,0),0)+IFERROR(MATCH(A246,$I$45:$AO$45,0),0)+IFERROR(MATCH(A246,$I$44:$AO$44,0),0)+IFERROR(MATCH(A246,$I$43:$AO$43,0),0)-5)/2</f>
        <v>10</v>
      </c>
      <c r="C246" s="1">
        <f t="shared" si="12"/>
        <v>44</v>
      </c>
      <c r="D246" s="1" t="str">
        <f t="shared" si="13"/>
        <v/>
      </c>
      <c r="E246" s="1">
        <f t="shared" si="14"/>
        <v>-1400</v>
      </c>
      <c r="F246" s="1">
        <f t="shared" si="15"/>
        <v>100</v>
      </c>
    </row>
    <row r="247" spans="1:6" ht="15.5" customHeight="1" x14ac:dyDescent="0.25">
      <c r="A247" s="2" t="str">
        <v>advOffworldMining</v>
      </c>
      <c r="B247" s="1">
        <f>(IFERROR(MATCH(A247,$I$3:$AO$3,0),0)+IFERROR(MATCH(A247,$I$4:$AO$4,0),0)+IFERROR(MATCH(A247,$I$5:$AO$5,0),0)+IFERROR(MATCH(A247,$I$6:$AO$6,0),0)+IFERROR(MATCH(A247,$I$7:$AO$7,0),0)+IFERROR(MATCH(A247,$I$8:$AO$8,0),0)+IFERROR(MATCH(A247,$I$9:$AO$9,0),0)+IFERROR(MATCH(A247,$I$10:$AO$10,0),0)+IFERROR(MATCH(A247,$I$11:$AO$11,0),0)+IFERROR(MATCH(A247,$I$12:$AO$12,0),0)+IFERROR(MATCH(A247,$I$13:$AO$13,0),0)+IFERROR(MATCH(A247,$I$14:$AO$14,0),0)+IFERROR(MATCH(A247,$I$15:$AO$15,0),0)+IFERROR(MATCH(A247,$I$16:$AO$16,0),0)+IFERROR(MATCH(A247,$I$17:$AO$17,0),0)+IFERROR(MATCH(A247,$I$18:$AO$18,0),0)+IFERROR(MATCH(A247,$I$19:$AO$19,0),0)+IFERROR(MATCH(A247,$I$20:$AO$20,0),0)+IFERROR(MATCH(A247,$I$21:$AO$21,0),0)+IFERROR(MATCH(A247,$I$22:$AO$22,0),0)+IFERROR(MATCH(A247,$I$23:$AO$23,0),0)+IFERROR(MATCH(A247,$I$24:$AO$24,0),0)+IFERROR(MATCH(A247,$I$25:$AO$25,0),0)+IFERROR(MATCH(A247,$I$26:$AO$26,0),0)+IFERROR(MATCH(A247,$I$27:$AO$27,0),0)+IFERROR(MATCH(A247,$I$28:$AO$28,0),0)+IFERROR(MATCH(A247,$I$29:$AO$29,0),0)+IFERROR(MATCH(A247,$I$30:$AO$30,0),0)+IFERROR(MATCH(A247,$I$31:$AO$31,0),0)+IFERROR(MATCH(A247,$I$32:$AO$32,0),0)+IFERROR(MATCH(A247,$I$33:$AO$33,0),0)+IFERROR(MATCH(A247,$I$34:$AO$34,0),0)+IFERROR(MATCH(A247,$I$35:$AO$35,0),0)+IFERROR(MATCH(A247,$I$36:$AO$36,0),0)+IFERROR(MATCH(A247,$I$37:$AO$37,0),0)+IFERROR(MATCH(A247,$I$38:$AO$38,0),0)+IFERROR(MATCH(A247,$I$39:$AO$39,0),0)+IFERROR(MATCH(A247,$I$40:$AO$40,0),0)+IFERROR(MATCH(A247,$I$41:$AO$41,0),0)+IFERROR(MATCH(A247,$I$42:$AO$42,0),0)+IFERROR(MATCH(A247,#REF!,0),0)+IFERROR(MATCH(A247,#REF!,0),0)+IFERROR(MATCH(A247,$I$47:$AO$47,0),0)+IFERROR(MATCH(A247,$I$46:$AO$46,0),0)+IFERROR(MATCH(A247,$I$45:$AO$45,0),0)+IFERROR(MATCH(A247,$I$44:$AO$44,0),0)+IFERROR(MATCH(A247,$I$43:$AO$43,0),0)-5)/2</f>
        <v>10</v>
      </c>
      <c r="C247" s="1">
        <f t="shared" si="12"/>
        <v>45</v>
      </c>
      <c r="D247" s="1" t="str">
        <f t="shared" si="13"/>
        <v/>
      </c>
      <c r="E247" s="1">
        <f t="shared" si="14"/>
        <v>-1400</v>
      </c>
      <c r="F247" s="1">
        <f t="shared" si="15"/>
        <v>50</v>
      </c>
    </row>
    <row r="248" spans="1:6" ht="15.5" customHeight="1" x14ac:dyDescent="0.25">
      <c r="A248" s="2" t="str">
        <v>lithiumFuelSystems</v>
      </c>
      <c r="B248" s="1">
        <f>(IFERROR(MATCH(A248,$I$3:$AO$3,0),0)+IFERROR(MATCH(A248,$I$4:$AO$4,0),0)+IFERROR(MATCH(A248,$I$5:$AO$5,0),0)+IFERROR(MATCH(A248,$I$6:$AO$6,0),0)+IFERROR(MATCH(A248,$I$7:$AO$7,0),0)+IFERROR(MATCH(A248,$I$8:$AO$8,0),0)+IFERROR(MATCH(A248,$I$9:$AO$9,0),0)+IFERROR(MATCH(A248,$I$10:$AO$10,0),0)+IFERROR(MATCH(A248,$I$11:$AO$11,0),0)+IFERROR(MATCH(A248,$I$12:$AO$12,0),0)+IFERROR(MATCH(A248,$I$13:$AO$13,0),0)+IFERROR(MATCH(A248,$I$14:$AO$14,0),0)+IFERROR(MATCH(A248,$I$15:$AO$15,0),0)+IFERROR(MATCH(A248,$I$16:$AO$16,0),0)+IFERROR(MATCH(A248,$I$17:$AO$17,0),0)+IFERROR(MATCH(A248,$I$18:$AO$18,0),0)+IFERROR(MATCH(A248,$I$19:$AO$19,0),0)+IFERROR(MATCH(A248,$I$20:$AO$20,0),0)+IFERROR(MATCH(A248,$I$21:$AO$21,0),0)+IFERROR(MATCH(A248,$I$22:$AO$22,0),0)+IFERROR(MATCH(A248,$I$23:$AO$23,0),0)+IFERROR(MATCH(A248,$I$24:$AO$24,0),0)+IFERROR(MATCH(A248,$I$25:$AO$25,0),0)+IFERROR(MATCH(A248,$I$26:$AO$26,0),0)+IFERROR(MATCH(A248,$I$27:$AO$27,0),0)+IFERROR(MATCH(A248,$I$28:$AO$28,0),0)+IFERROR(MATCH(A248,$I$29:$AO$29,0),0)+IFERROR(MATCH(A248,$I$30:$AO$30,0),0)+IFERROR(MATCH(A248,$I$31:$AO$31,0),0)+IFERROR(MATCH(A248,$I$32:$AO$32,0),0)+IFERROR(MATCH(A248,$I$33:$AO$33,0),0)+IFERROR(MATCH(A248,$I$34:$AO$34,0),0)+IFERROR(MATCH(A248,$I$35:$AO$35,0),0)+IFERROR(MATCH(A248,$I$36:$AO$36,0),0)+IFERROR(MATCH(A248,$I$37:$AO$37,0),0)+IFERROR(MATCH(A248,$I$38:$AO$38,0),0)+IFERROR(MATCH(A248,$I$39:$AO$39,0),0)+IFERROR(MATCH(A248,$I$40:$AO$40,0),0)+IFERROR(MATCH(A248,$I$41:$AO$41,0),0)+IFERROR(MATCH(A248,$I$42:$AO$42,0),0)+IFERROR(MATCH(A248,#REF!,0),0)+IFERROR(MATCH(A248,#REF!,0),0)+IFERROR(MATCH(A248,$I$47:$AO$47,0),0)+IFERROR(MATCH(A248,$I$46:$AO$46,0),0)+IFERROR(MATCH(A248,$I$45:$AO$45,0),0)+IFERROR(MATCH(A248,$I$44:$AO$44,0),0)+IFERROR(MATCH(A248,$I$43:$AO$43,0),0)-5)/2</f>
        <v>10.5</v>
      </c>
      <c r="C248" s="1">
        <f t="shared" si="12"/>
        <v>9</v>
      </c>
      <c r="D248" s="1" t="str">
        <f t="shared" si="13"/>
        <v/>
      </c>
      <c r="E248" s="1">
        <f t="shared" si="14"/>
        <v>-1350</v>
      </c>
      <c r="F248" s="1">
        <f t="shared" si="15"/>
        <v>1850</v>
      </c>
    </row>
    <row r="249" spans="1:6" ht="15.5" customHeight="1" x14ac:dyDescent="0.25">
      <c r="A249" s="2" t="str">
        <v>colossalHypergolicRocketry</v>
      </c>
      <c r="B249" s="1">
        <f>(IFERROR(MATCH(A249,$I$3:$AO$3,0),0)+IFERROR(MATCH(A249,$I$4:$AO$4,0),0)+IFERROR(MATCH(A249,$I$5:$AO$5,0),0)+IFERROR(MATCH(A249,$I$6:$AO$6,0),0)+IFERROR(MATCH(A249,$I$7:$AO$7,0),0)+IFERROR(MATCH(A249,$I$8:$AO$8,0),0)+IFERROR(MATCH(A249,$I$9:$AO$9,0),0)+IFERROR(MATCH(A249,$I$10:$AO$10,0),0)+IFERROR(MATCH(A249,$I$11:$AO$11,0),0)+IFERROR(MATCH(A249,$I$12:$AO$12,0),0)+IFERROR(MATCH(A249,$I$13:$AO$13,0),0)+IFERROR(MATCH(A249,$I$14:$AO$14,0),0)+IFERROR(MATCH(A249,$I$15:$AO$15,0),0)+IFERROR(MATCH(A249,$I$16:$AO$16,0),0)+IFERROR(MATCH(A249,$I$17:$AO$17,0),0)+IFERROR(MATCH(A249,$I$18:$AO$18,0),0)+IFERROR(MATCH(A249,$I$19:$AO$19,0),0)+IFERROR(MATCH(A249,$I$20:$AO$20,0),0)+IFERROR(MATCH(A249,$I$21:$AO$21,0),0)+IFERROR(MATCH(A249,$I$22:$AO$22,0),0)+IFERROR(MATCH(A249,$I$23:$AO$23,0),0)+IFERROR(MATCH(A249,$I$24:$AO$24,0),0)+IFERROR(MATCH(A249,$I$25:$AO$25,0),0)+IFERROR(MATCH(A249,$I$26:$AO$26,0),0)+IFERROR(MATCH(A249,$I$27:$AO$27,0),0)+IFERROR(MATCH(A249,$I$28:$AO$28,0),0)+IFERROR(MATCH(A249,$I$29:$AO$29,0),0)+IFERROR(MATCH(A249,$I$30:$AO$30,0),0)+IFERROR(MATCH(A249,$I$31:$AO$31,0),0)+IFERROR(MATCH(A249,$I$32:$AO$32,0),0)+IFERROR(MATCH(A249,$I$33:$AO$33,0),0)+IFERROR(MATCH(A249,$I$34:$AO$34,0),0)+IFERROR(MATCH(A249,$I$35:$AO$35,0),0)+IFERROR(MATCH(A249,$I$36:$AO$36,0),0)+IFERROR(MATCH(A249,$I$37:$AO$37,0),0)+IFERROR(MATCH(A249,$I$38:$AO$38,0),0)+IFERROR(MATCH(A249,$I$39:$AO$39,0),0)+IFERROR(MATCH(A249,$I$40:$AO$40,0),0)+IFERROR(MATCH(A249,$I$41:$AO$41,0),0)+IFERROR(MATCH(A249,$I$42:$AO$42,0),0)+IFERROR(MATCH(A249,#REF!,0),0)+IFERROR(MATCH(A249,#REF!,0),0)+IFERROR(MATCH(A249,$I$47:$AO$47,0),0)+IFERROR(MATCH(A249,$I$46:$AO$46,0),0)+IFERROR(MATCH(A249,$I$45:$AO$45,0),0)+IFERROR(MATCH(A249,$I$44:$AO$44,0),0)+IFERROR(MATCH(A249,$I$43:$AO$43,0),0)-5)/2</f>
        <v>-2.5</v>
      </c>
      <c r="C249" s="1">
        <f t="shared" si="12"/>
        <v>0</v>
      </c>
      <c r="D249" s="1" t="str">
        <f t="shared" si="13"/>
        <v>Not Found</v>
      </c>
      <c r="E249" s="1">
        <f t="shared" si="14"/>
        <v>-3950</v>
      </c>
      <c r="F249" s="1">
        <f t="shared" si="15"/>
        <v>2300</v>
      </c>
    </row>
    <row r="250" spans="1:6" ht="15.5" customHeight="1" x14ac:dyDescent="0.25">
      <c r="A250" s="2" t="str">
        <v>exoticNuclearPower</v>
      </c>
      <c r="B250" s="1">
        <f>(IFERROR(MATCH(A250,$I$3:$AO$3,0),0)+IFERROR(MATCH(A250,$I$4:$AO$4,0),0)+IFERROR(MATCH(A250,$I$5:$AO$5,0),0)+IFERROR(MATCH(A250,$I$6:$AO$6,0),0)+IFERROR(MATCH(A250,$I$7:$AO$7,0),0)+IFERROR(MATCH(A250,$I$8:$AO$8,0),0)+IFERROR(MATCH(A250,$I$9:$AO$9,0),0)+IFERROR(MATCH(A250,$I$10:$AO$10,0),0)+IFERROR(MATCH(A250,$I$11:$AO$11,0),0)+IFERROR(MATCH(A250,$I$12:$AO$12,0),0)+IFERROR(MATCH(A250,$I$13:$AO$13,0),0)+IFERROR(MATCH(A250,$I$14:$AO$14,0),0)+IFERROR(MATCH(A250,$I$15:$AO$15,0),0)+IFERROR(MATCH(A250,$I$16:$AO$16,0),0)+IFERROR(MATCH(A250,$I$17:$AO$17,0),0)+IFERROR(MATCH(A250,$I$18:$AO$18,0),0)+IFERROR(MATCH(A250,$I$19:$AO$19,0),0)+IFERROR(MATCH(A250,$I$20:$AO$20,0),0)+IFERROR(MATCH(A250,$I$21:$AO$21,0),0)+IFERROR(MATCH(A250,$I$22:$AO$22,0),0)+IFERROR(MATCH(A250,$I$23:$AO$23,0),0)+IFERROR(MATCH(A250,$I$24:$AO$24,0),0)+IFERROR(MATCH(A250,$I$25:$AO$25,0),0)+IFERROR(MATCH(A250,$I$26:$AO$26,0),0)+IFERROR(MATCH(A250,$I$27:$AO$27,0),0)+IFERROR(MATCH(A250,$I$28:$AO$28,0),0)+IFERROR(MATCH(A250,$I$29:$AO$29,0),0)+IFERROR(MATCH(A250,$I$30:$AO$30,0),0)+IFERROR(MATCH(A250,$I$31:$AO$31,0),0)+IFERROR(MATCH(A250,$I$32:$AO$32,0),0)+IFERROR(MATCH(A250,$I$33:$AO$33,0),0)+IFERROR(MATCH(A250,$I$34:$AO$34,0),0)+IFERROR(MATCH(A250,$I$35:$AO$35,0),0)+IFERROR(MATCH(A250,$I$36:$AO$36,0),0)+IFERROR(MATCH(A250,$I$37:$AO$37,0),0)+IFERROR(MATCH(A250,$I$38:$AO$38,0),0)+IFERROR(MATCH(A250,$I$39:$AO$39,0),0)+IFERROR(MATCH(A250,$I$40:$AO$40,0),0)+IFERROR(MATCH(A250,$I$41:$AO$41,0),0)+IFERROR(MATCH(A250,$I$42:$AO$42,0),0)+IFERROR(MATCH(A250,#REF!,0),0)+IFERROR(MATCH(A250,#REF!,0),0)+IFERROR(MATCH(A250,$I$47:$AO$47,0),0)+IFERROR(MATCH(A250,$I$46:$AO$46,0),0)+IFERROR(MATCH(A250,$I$45:$AO$45,0),0)+IFERROR(MATCH(A250,$I$44:$AO$44,0),0)+IFERROR(MATCH(A250,$I$43:$AO$43,0),0)-5)/2</f>
        <v>11</v>
      </c>
      <c r="C250" s="1">
        <f t="shared" si="12"/>
        <v>3</v>
      </c>
      <c r="D250" s="1" t="str">
        <f t="shared" si="13"/>
        <v/>
      </c>
      <c r="E250" s="1">
        <f t="shared" si="14"/>
        <v>-1200</v>
      </c>
      <c r="F250" s="1">
        <f t="shared" si="15"/>
        <v>2150</v>
      </c>
    </row>
    <row r="251" spans="1:6" ht="15.5" customHeight="1" x14ac:dyDescent="0.25">
      <c r="A251" s="2" t="str">
        <v>exoticNuclearPropulsion</v>
      </c>
      <c r="B251" s="1">
        <f>(IFERROR(MATCH(A251,$I$3:$AO$3,0),0)+IFERROR(MATCH(A251,$I$4:$AO$4,0),0)+IFERROR(MATCH(A251,$I$5:$AO$5,0),0)+IFERROR(MATCH(A251,$I$6:$AO$6,0),0)+IFERROR(MATCH(A251,$I$7:$AO$7,0),0)+IFERROR(MATCH(A251,$I$8:$AO$8,0),0)+IFERROR(MATCH(A251,$I$9:$AO$9,0),0)+IFERROR(MATCH(A251,$I$10:$AO$10,0),0)+IFERROR(MATCH(A251,$I$11:$AO$11,0),0)+IFERROR(MATCH(A251,$I$12:$AO$12,0),0)+IFERROR(MATCH(A251,$I$13:$AO$13,0),0)+IFERROR(MATCH(A251,$I$14:$AO$14,0),0)+IFERROR(MATCH(A251,$I$15:$AO$15,0),0)+IFERROR(MATCH(A251,$I$16:$AO$16,0),0)+IFERROR(MATCH(A251,$I$17:$AO$17,0),0)+IFERROR(MATCH(A251,$I$18:$AO$18,0),0)+IFERROR(MATCH(A251,$I$19:$AO$19,0),0)+IFERROR(MATCH(A251,$I$20:$AO$20,0),0)+IFERROR(MATCH(A251,$I$21:$AO$21,0),0)+IFERROR(MATCH(A251,$I$22:$AO$22,0),0)+IFERROR(MATCH(A251,$I$23:$AO$23,0),0)+IFERROR(MATCH(A251,$I$24:$AO$24,0),0)+IFERROR(MATCH(A251,$I$25:$AO$25,0),0)+IFERROR(MATCH(A251,$I$26:$AO$26,0),0)+IFERROR(MATCH(A251,$I$27:$AO$27,0),0)+IFERROR(MATCH(A251,$I$28:$AO$28,0),0)+IFERROR(MATCH(A251,$I$29:$AO$29,0),0)+IFERROR(MATCH(A251,$I$30:$AO$30,0),0)+IFERROR(MATCH(A251,$I$31:$AO$31,0),0)+IFERROR(MATCH(A251,$I$32:$AO$32,0),0)+IFERROR(MATCH(A251,$I$33:$AO$33,0),0)+IFERROR(MATCH(A251,$I$34:$AO$34,0),0)+IFERROR(MATCH(A251,$I$35:$AO$35,0),0)+IFERROR(MATCH(A251,$I$36:$AO$36,0),0)+IFERROR(MATCH(A251,$I$37:$AO$37,0),0)+IFERROR(MATCH(A251,$I$38:$AO$38,0),0)+IFERROR(MATCH(A251,$I$39:$AO$39,0),0)+IFERROR(MATCH(A251,$I$40:$AO$40,0),0)+IFERROR(MATCH(A251,$I$41:$AO$41,0),0)+IFERROR(MATCH(A251,$I$42:$AO$42,0),0)+IFERROR(MATCH(A251,#REF!,0),0)+IFERROR(MATCH(A251,#REF!,0),0)+IFERROR(MATCH(A251,$I$47:$AO$47,0),0)+IFERROR(MATCH(A251,$I$46:$AO$46,0),0)+IFERROR(MATCH(A251,$I$45:$AO$45,0),0)+IFERROR(MATCH(A251,$I$44:$AO$44,0),0)+IFERROR(MATCH(A251,$I$43:$AO$43,0),0)-5)/2</f>
        <v>11</v>
      </c>
      <c r="C251" s="1">
        <f t="shared" si="12"/>
        <v>4</v>
      </c>
      <c r="D251" s="1" t="str">
        <f t="shared" si="13"/>
        <v/>
      </c>
      <c r="E251" s="1">
        <f t="shared" si="14"/>
        <v>-1200</v>
      </c>
      <c r="F251" s="1">
        <f t="shared" si="15"/>
        <v>2100</v>
      </c>
    </row>
    <row r="252" spans="1:6" ht="15.5" customHeight="1" x14ac:dyDescent="0.25">
      <c r="A252" s="2" t="str">
        <v>advFusionReactions</v>
      </c>
      <c r="B252" s="1">
        <f>(IFERROR(MATCH(A252,$I$3:$AO$3,0),0)+IFERROR(MATCH(A252,$I$4:$AO$4,0),0)+IFERROR(MATCH(A252,$I$5:$AO$5,0),0)+IFERROR(MATCH(A252,$I$6:$AO$6,0),0)+IFERROR(MATCH(A252,$I$7:$AO$7,0),0)+IFERROR(MATCH(A252,$I$8:$AO$8,0),0)+IFERROR(MATCH(A252,$I$9:$AO$9,0),0)+IFERROR(MATCH(A252,$I$10:$AO$10,0),0)+IFERROR(MATCH(A252,$I$11:$AO$11,0),0)+IFERROR(MATCH(A252,$I$12:$AO$12,0),0)+IFERROR(MATCH(A252,$I$13:$AO$13,0),0)+IFERROR(MATCH(A252,$I$14:$AO$14,0),0)+IFERROR(MATCH(A252,$I$15:$AO$15,0),0)+IFERROR(MATCH(A252,$I$16:$AO$16,0),0)+IFERROR(MATCH(A252,$I$17:$AO$17,0),0)+IFERROR(MATCH(A252,$I$18:$AO$18,0),0)+IFERROR(MATCH(A252,$I$19:$AO$19,0),0)+IFERROR(MATCH(A252,$I$20:$AO$20,0),0)+IFERROR(MATCH(A252,$I$21:$AO$21,0),0)+IFERROR(MATCH(A252,$I$22:$AO$22,0),0)+IFERROR(MATCH(A252,$I$23:$AO$23,0),0)+IFERROR(MATCH(A252,$I$24:$AO$24,0),0)+IFERROR(MATCH(A252,$I$25:$AO$25,0),0)+IFERROR(MATCH(A252,$I$26:$AO$26,0),0)+IFERROR(MATCH(A252,$I$27:$AO$27,0),0)+IFERROR(MATCH(A252,$I$28:$AO$28,0),0)+IFERROR(MATCH(A252,$I$29:$AO$29,0),0)+IFERROR(MATCH(A252,$I$30:$AO$30,0),0)+IFERROR(MATCH(A252,$I$31:$AO$31,0),0)+IFERROR(MATCH(A252,$I$32:$AO$32,0),0)+IFERROR(MATCH(A252,$I$33:$AO$33,0),0)+IFERROR(MATCH(A252,$I$34:$AO$34,0),0)+IFERROR(MATCH(A252,$I$35:$AO$35,0),0)+IFERROR(MATCH(A252,$I$36:$AO$36,0),0)+IFERROR(MATCH(A252,$I$37:$AO$37,0),0)+IFERROR(MATCH(A252,$I$38:$AO$38,0),0)+IFERROR(MATCH(A252,$I$39:$AO$39,0),0)+IFERROR(MATCH(A252,$I$40:$AO$40,0),0)+IFERROR(MATCH(A252,$I$41:$AO$41,0),0)+IFERROR(MATCH(A252,$I$42:$AO$42,0),0)+IFERROR(MATCH(A252,#REF!,0),0)+IFERROR(MATCH(A252,#REF!,0),0)+IFERROR(MATCH(A252,$I$47:$AO$47,0),0)+IFERROR(MATCH(A252,$I$46:$AO$46,0),0)+IFERROR(MATCH(A252,$I$45:$AO$45,0),0)+IFERROR(MATCH(A252,$I$44:$AO$44,0),0)+IFERROR(MATCH(A252,$I$43:$AO$43,0),0)-5)/2</f>
        <v>11</v>
      </c>
      <c r="C252" s="1">
        <f t="shared" si="12"/>
        <v>5</v>
      </c>
      <c r="D252" s="1" t="str">
        <f t="shared" si="13"/>
        <v/>
      </c>
      <c r="E252" s="1">
        <f t="shared" si="14"/>
        <v>-1200</v>
      </c>
      <c r="F252" s="1">
        <f t="shared" si="15"/>
        <v>2050</v>
      </c>
    </row>
    <row r="253" spans="1:6" ht="15.5" customHeight="1" x14ac:dyDescent="0.25">
      <c r="A253" s="2" t="str">
        <v>expGriddedThrusters</v>
      </c>
      <c r="B253" s="1">
        <f>(IFERROR(MATCH(A253,$I$3:$AO$3,0),0)+IFERROR(MATCH(A253,$I$4:$AO$4,0),0)+IFERROR(MATCH(A253,$I$5:$AO$5,0),0)+IFERROR(MATCH(A253,$I$6:$AO$6,0),0)+IFERROR(MATCH(A253,$I$7:$AO$7,0),0)+IFERROR(MATCH(A253,$I$8:$AO$8,0),0)+IFERROR(MATCH(A253,$I$9:$AO$9,0),0)+IFERROR(MATCH(A253,$I$10:$AO$10,0),0)+IFERROR(MATCH(A253,$I$11:$AO$11,0),0)+IFERROR(MATCH(A253,$I$12:$AO$12,0),0)+IFERROR(MATCH(A253,$I$13:$AO$13,0),0)+IFERROR(MATCH(A253,$I$14:$AO$14,0),0)+IFERROR(MATCH(A253,$I$15:$AO$15,0),0)+IFERROR(MATCH(A253,$I$16:$AO$16,0),0)+IFERROR(MATCH(A253,$I$17:$AO$17,0),0)+IFERROR(MATCH(A253,$I$18:$AO$18,0),0)+IFERROR(MATCH(A253,$I$19:$AO$19,0),0)+IFERROR(MATCH(A253,$I$20:$AO$20,0),0)+IFERROR(MATCH(A253,$I$21:$AO$21,0),0)+IFERROR(MATCH(A253,$I$22:$AO$22,0),0)+IFERROR(MATCH(A253,$I$23:$AO$23,0),0)+IFERROR(MATCH(A253,$I$24:$AO$24,0),0)+IFERROR(MATCH(A253,$I$25:$AO$25,0),0)+IFERROR(MATCH(A253,$I$26:$AO$26,0),0)+IFERROR(MATCH(A253,$I$27:$AO$27,0),0)+IFERROR(MATCH(A253,$I$28:$AO$28,0),0)+IFERROR(MATCH(A253,$I$29:$AO$29,0),0)+IFERROR(MATCH(A253,$I$30:$AO$30,0),0)+IFERROR(MATCH(A253,$I$31:$AO$31,0),0)+IFERROR(MATCH(A253,$I$32:$AO$32,0),0)+IFERROR(MATCH(A253,$I$33:$AO$33,0),0)+IFERROR(MATCH(A253,$I$34:$AO$34,0),0)+IFERROR(MATCH(A253,$I$35:$AO$35,0),0)+IFERROR(MATCH(A253,$I$36:$AO$36,0),0)+IFERROR(MATCH(A253,$I$37:$AO$37,0),0)+IFERROR(MATCH(A253,$I$38:$AO$38,0),0)+IFERROR(MATCH(A253,$I$39:$AO$39,0),0)+IFERROR(MATCH(A253,$I$40:$AO$40,0),0)+IFERROR(MATCH(A253,$I$41:$AO$41,0),0)+IFERROR(MATCH(A253,$I$42:$AO$42,0),0)+IFERROR(MATCH(A253,#REF!,0),0)+IFERROR(MATCH(A253,#REF!,0),0)+IFERROR(MATCH(A253,$I$47:$AO$47,0),0)+IFERROR(MATCH(A253,$I$46:$AO$46,0),0)+IFERROR(MATCH(A253,$I$45:$AO$45,0),0)+IFERROR(MATCH(A253,$I$44:$AO$44,0),0)+IFERROR(MATCH(A253,$I$43:$AO$43,0),0)-5)/2</f>
        <v>11</v>
      </c>
      <c r="C253" s="1">
        <f t="shared" si="12"/>
        <v>7</v>
      </c>
      <c r="D253" s="1" t="str">
        <f t="shared" si="13"/>
        <v/>
      </c>
      <c r="E253" s="1">
        <f t="shared" si="14"/>
        <v>-1200</v>
      </c>
      <c r="F253" s="1">
        <f t="shared" si="15"/>
        <v>1950</v>
      </c>
    </row>
    <row r="254" spans="1:6" ht="15.5" customHeight="1" x14ac:dyDescent="0.25">
      <c r="A254" s="2" t="str">
        <v>advEMSystems</v>
      </c>
      <c r="B254" s="1">
        <f>(IFERROR(MATCH(A254,$I$3:$AO$3,0),0)+IFERROR(MATCH(A254,$I$4:$AO$4,0),0)+IFERROR(MATCH(A254,$I$5:$AO$5,0),0)+IFERROR(MATCH(A254,$I$6:$AO$6,0),0)+IFERROR(MATCH(A254,$I$7:$AO$7,0),0)+IFERROR(MATCH(A254,$I$8:$AO$8,0),0)+IFERROR(MATCH(A254,$I$9:$AO$9,0),0)+IFERROR(MATCH(A254,$I$10:$AO$10,0),0)+IFERROR(MATCH(A254,$I$11:$AO$11,0),0)+IFERROR(MATCH(A254,$I$12:$AO$12,0),0)+IFERROR(MATCH(A254,$I$13:$AO$13,0),0)+IFERROR(MATCH(A254,$I$14:$AO$14,0),0)+IFERROR(MATCH(A254,$I$15:$AO$15,0),0)+IFERROR(MATCH(A254,$I$16:$AO$16,0),0)+IFERROR(MATCH(A254,$I$17:$AO$17,0),0)+IFERROR(MATCH(A254,$I$18:$AO$18,0),0)+IFERROR(MATCH(A254,$I$19:$AO$19,0),0)+IFERROR(MATCH(A254,$I$20:$AO$20,0),0)+IFERROR(MATCH(A254,$I$21:$AO$21,0),0)+IFERROR(MATCH(A254,$I$22:$AO$22,0),0)+IFERROR(MATCH(A254,$I$23:$AO$23,0),0)+IFERROR(MATCH(A254,$I$24:$AO$24,0),0)+IFERROR(MATCH(A254,$I$25:$AO$25,0),0)+IFERROR(MATCH(A254,$I$26:$AO$26,0),0)+IFERROR(MATCH(A254,$I$27:$AO$27,0),0)+IFERROR(MATCH(A254,$I$28:$AO$28,0),0)+IFERROR(MATCH(A254,$I$29:$AO$29,0),0)+IFERROR(MATCH(A254,$I$30:$AO$30,0),0)+IFERROR(MATCH(A254,$I$31:$AO$31,0),0)+IFERROR(MATCH(A254,$I$32:$AO$32,0),0)+IFERROR(MATCH(A254,$I$33:$AO$33,0),0)+IFERROR(MATCH(A254,$I$34:$AO$34,0),0)+IFERROR(MATCH(A254,$I$35:$AO$35,0),0)+IFERROR(MATCH(A254,$I$36:$AO$36,0),0)+IFERROR(MATCH(A254,$I$37:$AO$37,0),0)+IFERROR(MATCH(A254,$I$38:$AO$38,0),0)+IFERROR(MATCH(A254,$I$39:$AO$39,0),0)+IFERROR(MATCH(A254,$I$40:$AO$40,0),0)+IFERROR(MATCH(A254,$I$41:$AO$41,0),0)+IFERROR(MATCH(A254,$I$42:$AO$42,0),0)+IFERROR(MATCH(A254,#REF!,0),0)+IFERROR(MATCH(A254,#REF!,0),0)+IFERROR(MATCH(A254,$I$47:$AO$47,0),0)+IFERROR(MATCH(A254,$I$46:$AO$46,0),0)+IFERROR(MATCH(A254,$I$45:$AO$45,0),0)+IFERROR(MATCH(A254,$I$44:$AO$44,0),0)+IFERROR(MATCH(A254,$I$43:$AO$43,0),0)-5)/2</f>
        <v>11</v>
      </c>
      <c r="C254" s="1">
        <f t="shared" si="12"/>
        <v>8</v>
      </c>
      <c r="D254" s="1" t="str">
        <f t="shared" si="13"/>
        <v/>
      </c>
      <c r="E254" s="1">
        <f t="shared" si="14"/>
        <v>-1200</v>
      </c>
      <c r="F254" s="1">
        <f t="shared" si="15"/>
        <v>1900</v>
      </c>
    </row>
    <row r="255" spans="1:6" ht="15.5" customHeight="1" x14ac:dyDescent="0.25">
      <c r="A255" s="2" t="str">
        <v>hybridAircraftEngines</v>
      </c>
      <c r="B255" s="1">
        <f>(IFERROR(MATCH(A255,$I$3:$AO$3,0),0)+IFERROR(MATCH(A255,$I$4:$AO$4,0),0)+IFERROR(MATCH(A255,$I$5:$AO$5,0),0)+IFERROR(MATCH(A255,$I$6:$AO$6,0),0)+IFERROR(MATCH(A255,$I$7:$AO$7,0),0)+IFERROR(MATCH(A255,$I$8:$AO$8,0),0)+IFERROR(MATCH(A255,$I$9:$AO$9,0),0)+IFERROR(MATCH(A255,$I$10:$AO$10,0),0)+IFERROR(MATCH(A255,$I$11:$AO$11,0),0)+IFERROR(MATCH(A255,$I$12:$AO$12,0),0)+IFERROR(MATCH(A255,$I$13:$AO$13,0),0)+IFERROR(MATCH(A255,$I$14:$AO$14,0),0)+IFERROR(MATCH(A255,$I$15:$AO$15,0),0)+IFERROR(MATCH(A255,$I$16:$AO$16,0),0)+IFERROR(MATCH(A255,$I$17:$AO$17,0),0)+IFERROR(MATCH(A255,$I$18:$AO$18,0),0)+IFERROR(MATCH(A255,$I$19:$AO$19,0),0)+IFERROR(MATCH(A255,$I$20:$AO$20,0),0)+IFERROR(MATCH(A255,$I$21:$AO$21,0),0)+IFERROR(MATCH(A255,$I$22:$AO$22,0),0)+IFERROR(MATCH(A255,$I$23:$AO$23,0),0)+IFERROR(MATCH(A255,$I$24:$AO$24,0),0)+IFERROR(MATCH(A255,$I$25:$AO$25,0),0)+IFERROR(MATCH(A255,$I$26:$AO$26,0),0)+IFERROR(MATCH(A255,$I$27:$AO$27,0),0)+IFERROR(MATCH(A255,$I$28:$AO$28,0),0)+IFERROR(MATCH(A255,$I$29:$AO$29,0),0)+IFERROR(MATCH(A255,$I$30:$AO$30,0),0)+IFERROR(MATCH(A255,$I$31:$AO$31,0),0)+IFERROR(MATCH(A255,$I$32:$AO$32,0),0)+IFERROR(MATCH(A255,$I$33:$AO$33,0),0)+IFERROR(MATCH(A255,$I$34:$AO$34,0),0)+IFERROR(MATCH(A255,$I$35:$AO$35,0),0)+IFERROR(MATCH(A255,$I$36:$AO$36,0),0)+IFERROR(MATCH(A255,$I$37:$AO$37,0),0)+IFERROR(MATCH(A255,$I$38:$AO$38,0),0)+IFERROR(MATCH(A255,$I$39:$AO$39,0),0)+IFERROR(MATCH(A255,$I$40:$AO$40,0),0)+IFERROR(MATCH(A255,$I$41:$AO$41,0),0)+IFERROR(MATCH(A255,$I$42:$AO$42,0),0)+IFERROR(MATCH(A255,#REF!,0),0)+IFERROR(MATCH(A255,#REF!,0),0)+IFERROR(MATCH(A255,$I$47:$AO$47,0),0)+IFERROR(MATCH(A255,$I$46:$AO$46,0),0)+IFERROR(MATCH(A255,$I$45:$AO$45,0),0)+IFERROR(MATCH(A255,$I$44:$AO$44,0),0)+IFERROR(MATCH(A255,$I$43:$AO$43,0),0)-5)/2</f>
        <v>11</v>
      </c>
      <c r="C255" s="1">
        <f t="shared" si="12"/>
        <v>10</v>
      </c>
      <c r="D255" s="1" t="str">
        <f t="shared" si="13"/>
        <v/>
      </c>
      <c r="E255" s="1">
        <f t="shared" si="14"/>
        <v>-1200</v>
      </c>
      <c r="F255" s="1">
        <f t="shared" si="15"/>
        <v>1800</v>
      </c>
    </row>
    <row r="256" spans="1:6" ht="15.5" customHeight="1" x14ac:dyDescent="0.25">
      <c r="A256" s="2" t="str">
        <v>colossalCryoRocketry</v>
      </c>
      <c r="B256" s="1">
        <f>(IFERROR(MATCH(A256,$I$3:$AO$3,0),0)+IFERROR(MATCH(A256,$I$4:$AO$4,0),0)+IFERROR(MATCH(A256,$I$5:$AO$5,0),0)+IFERROR(MATCH(A256,$I$6:$AO$6,0),0)+IFERROR(MATCH(A256,$I$7:$AO$7,0),0)+IFERROR(MATCH(A256,$I$8:$AO$8,0),0)+IFERROR(MATCH(A256,$I$9:$AO$9,0),0)+IFERROR(MATCH(A256,$I$10:$AO$10,0),0)+IFERROR(MATCH(A256,$I$11:$AO$11,0),0)+IFERROR(MATCH(A256,$I$12:$AO$12,0),0)+IFERROR(MATCH(A256,$I$13:$AO$13,0),0)+IFERROR(MATCH(A256,$I$14:$AO$14,0),0)+IFERROR(MATCH(A256,$I$15:$AO$15,0),0)+IFERROR(MATCH(A256,$I$16:$AO$16,0),0)+IFERROR(MATCH(A256,$I$17:$AO$17,0),0)+IFERROR(MATCH(A256,$I$18:$AO$18,0),0)+IFERROR(MATCH(A256,$I$19:$AO$19,0),0)+IFERROR(MATCH(A256,$I$20:$AO$20,0),0)+IFERROR(MATCH(A256,$I$21:$AO$21,0),0)+IFERROR(MATCH(A256,$I$22:$AO$22,0),0)+IFERROR(MATCH(A256,$I$23:$AO$23,0),0)+IFERROR(MATCH(A256,$I$24:$AO$24,0),0)+IFERROR(MATCH(A256,$I$25:$AO$25,0),0)+IFERROR(MATCH(A256,$I$26:$AO$26,0),0)+IFERROR(MATCH(A256,$I$27:$AO$27,0),0)+IFERROR(MATCH(A256,$I$28:$AO$28,0),0)+IFERROR(MATCH(A256,$I$29:$AO$29,0),0)+IFERROR(MATCH(A256,$I$30:$AO$30,0),0)+IFERROR(MATCH(A256,$I$31:$AO$31,0),0)+IFERROR(MATCH(A256,$I$32:$AO$32,0),0)+IFERROR(MATCH(A256,$I$33:$AO$33,0),0)+IFERROR(MATCH(A256,$I$34:$AO$34,0),0)+IFERROR(MATCH(A256,$I$35:$AO$35,0),0)+IFERROR(MATCH(A256,$I$36:$AO$36,0),0)+IFERROR(MATCH(A256,$I$37:$AO$37,0),0)+IFERROR(MATCH(A256,$I$38:$AO$38,0),0)+IFERROR(MATCH(A256,$I$39:$AO$39,0),0)+IFERROR(MATCH(A256,$I$40:$AO$40,0),0)+IFERROR(MATCH(A256,$I$41:$AO$41,0),0)+IFERROR(MATCH(A256,$I$42:$AO$42,0),0)+IFERROR(MATCH(A256,#REF!,0),0)+IFERROR(MATCH(A256,#REF!,0),0)+IFERROR(MATCH(A256,$I$47:$AO$47,0),0)+IFERROR(MATCH(A256,$I$46:$AO$46,0),0)+IFERROR(MATCH(A256,$I$45:$AO$45,0),0)+IFERROR(MATCH(A256,$I$44:$AO$44,0),0)+IFERROR(MATCH(A256,$I$43:$AO$43,0),0)-5)/2</f>
        <v>-2.5</v>
      </c>
      <c r="C256" s="1">
        <f t="shared" si="12"/>
        <v>0</v>
      </c>
      <c r="D256" s="1" t="str">
        <f t="shared" si="13"/>
        <v>Not Found</v>
      </c>
      <c r="E256" s="1">
        <f t="shared" si="14"/>
        <v>-3950</v>
      </c>
      <c r="F256" s="1">
        <f t="shared" si="15"/>
        <v>2300</v>
      </c>
    </row>
    <row r="257" spans="1:6" ht="15.5" customHeight="1" x14ac:dyDescent="0.25">
      <c r="A257" s="2" t="str">
        <v>colossalRocketry</v>
      </c>
      <c r="B257" s="1">
        <f>(IFERROR(MATCH(A257,$I$3:$AO$3,0),0)+IFERROR(MATCH(A257,$I$4:$AO$4,0),0)+IFERROR(MATCH(A257,$I$5:$AO$5,0),0)+IFERROR(MATCH(A257,$I$6:$AO$6,0),0)+IFERROR(MATCH(A257,$I$7:$AO$7,0),0)+IFERROR(MATCH(A257,$I$8:$AO$8,0),0)+IFERROR(MATCH(A257,$I$9:$AO$9,0),0)+IFERROR(MATCH(A257,$I$10:$AO$10,0),0)+IFERROR(MATCH(A257,$I$11:$AO$11,0),0)+IFERROR(MATCH(A257,$I$12:$AO$12,0),0)+IFERROR(MATCH(A257,$I$13:$AO$13,0),0)+IFERROR(MATCH(A257,$I$14:$AO$14,0),0)+IFERROR(MATCH(A257,$I$15:$AO$15,0),0)+IFERROR(MATCH(A257,$I$16:$AO$16,0),0)+IFERROR(MATCH(A257,$I$17:$AO$17,0),0)+IFERROR(MATCH(A257,$I$18:$AO$18,0),0)+IFERROR(MATCH(A257,$I$19:$AO$19,0),0)+IFERROR(MATCH(A257,$I$20:$AO$20,0),0)+IFERROR(MATCH(A257,$I$21:$AO$21,0),0)+IFERROR(MATCH(A257,$I$22:$AO$22,0),0)+IFERROR(MATCH(A257,$I$23:$AO$23,0),0)+IFERROR(MATCH(A257,$I$24:$AO$24,0),0)+IFERROR(MATCH(A257,$I$25:$AO$25,0),0)+IFERROR(MATCH(A257,$I$26:$AO$26,0),0)+IFERROR(MATCH(A257,$I$27:$AO$27,0),0)+IFERROR(MATCH(A257,$I$28:$AO$28,0),0)+IFERROR(MATCH(A257,$I$29:$AO$29,0),0)+IFERROR(MATCH(A257,$I$30:$AO$30,0),0)+IFERROR(MATCH(A257,$I$31:$AO$31,0),0)+IFERROR(MATCH(A257,$I$32:$AO$32,0),0)+IFERROR(MATCH(A257,$I$33:$AO$33,0),0)+IFERROR(MATCH(A257,$I$34:$AO$34,0),0)+IFERROR(MATCH(A257,$I$35:$AO$35,0),0)+IFERROR(MATCH(A257,$I$36:$AO$36,0),0)+IFERROR(MATCH(A257,$I$37:$AO$37,0),0)+IFERROR(MATCH(A257,$I$38:$AO$38,0),0)+IFERROR(MATCH(A257,$I$39:$AO$39,0),0)+IFERROR(MATCH(A257,$I$40:$AO$40,0),0)+IFERROR(MATCH(A257,$I$41:$AO$41,0),0)+IFERROR(MATCH(A257,$I$42:$AO$42,0),0)+IFERROR(MATCH(A257,#REF!,0),0)+IFERROR(MATCH(A257,#REF!,0),0)+IFERROR(MATCH(A257,$I$47:$AO$47,0),0)+IFERROR(MATCH(A257,$I$46:$AO$46,0),0)+IFERROR(MATCH(A257,$I$45:$AO$45,0),0)+IFERROR(MATCH(A257,$I$44:$AO$44,0),0)+IFERROR(MATCH(A257,$I$43:$AO$43,0),0)-5)/2</f>
        <v>-2.5</v>
      </c>
      <c r="C257" s="1">
        <f t="shared" si="12"/>
        <v>0</v>
      </c>
      <c r="D257" s="1" t="str">
        <f t="shared" si="13"/>
        <v>Not Found</v>
      </c>
      <c r="E257" s="1">
        <f t="shared" si="14"/>
        <v>-3950</v>
      </c>
      <c r="F257" s="1">
        <f t="shared" si="15"/>
        <v>2300</v>
      </c>
    </row>
    <row r="258" spans="1:6" ht="15.5" customHeight="1" x14ac:dyDescent="0.25">
      <c r="A258" s="2" t="str">
        <v>extremeFuelStorage</v>
      </c>
      <c r="B258" s="1">
        <f>(IFERROR(MATCH(A258,$I$3:$AO$3,0),0)+IFERROR(MATCH(A258,$I$4:$AO$4,0),0)+IFERROR(MATCH(A258,$I$5:$AO$5,0),0)+IFERROR(MATCH(A258,$I$6:$AO$6,0),0)+IFERROR(MATCH(A258,$I$7:$AO$7,0),0)+IFERROR(MATCH(A258,$I$8:$AO$8,0),0)+IFERROR(MATCH(A258,$I$9:$AO$9,0),0)+IFERROR(MATCH(A258,$I$10:$AO$10,0),0)+IFERROR(MATCH(A258,$I$11:$AO$11,0),0)+IFERROR(MATCH(A258,$I$12:$AO$12,0),0)+IFERROR(MATCH(A258,$I$13:$AO$13,0),0)+IFERROR(MATCH(A258,$I$14:$AO$14,0),0)+IFERROR(MATCH(A258,$I$15:$AO$15,0),0)+IFERROR(MATCH(A258,$I$16:$AO$16,0),0)+IFERROR(MATCH(A258,$I$17:$AO$17,0),0)+IFERROR(MATCH(A258,$I$18:$AO$18,0),0)+IFERROR(MATCH(A258,$I$19:$AO$19,0),0)+IFERROR(MATCH(A258,$I$20:$AO$20,0),0)+IFERROR(MATCH(A258,$I$21:$AO$21,0),0)+IFERROR(MATCH(A258,$I$22:$AO$22,0),0)+IFERROR(MATCH(A258,$I$23:$AO$23,0),0)+IFERROR(MATCH(A258,$I$24:$AO$24,0),0)+IFERROR(MATCH(A258,$I$25:$AO$25,0),0)+IFERROR(MATCH(A258,$I$26:$AO$26,0),0)+IFERROR(MATCH(A258,$I$27:$AO$27,0),0)+IFERROR(MATCH(A258,$I$28:$AO$28,0),0)+IFERROR(MATCH(A258,$I$29:$AO$29,0),0)+IFERROR(MATCH(A258,$I$30:$AO$30,0),0)+IFERROR(MATCH(A258,$I$31:$AO$31,0),0)+IFERROR(MATCH(A258,$I$32:$AO$32,0),0)+IFERROR(MATCH(A258,$I$33:$AO$33,0),0)+IFERROR(MATCH(A258,$I$34:$AO$34,0),0)+IFERROR(MATCH(A258,$I$35:$AO$35,0),0)+IFERROR(MATCH(A258,$I$36:$AO$36,0),0)+IFERROR(MATCH(A258,$I$37:$AO$37,0),0)+IFERROR(MATCH(A258,$I$38:$AO$38,0),0)+IFERROR(MATCH(A258,$I$39:$AO$39,0),0)+IFERROR(MATCH(A258,$I$40:$AO$40,0),0)+IFERROR(MATCH(A258,$I$41:$AO$41,0),0)+IFERROR(MATCH(A258,$I$42:$AO$42,0),0)+IFERROR(MATCH(A258,#REF!,0),0)+IFERROR(MATCH(A258,#REF!,0),0)+IFERROR(MATCH(A258,$I$47:$AO$47,0),0)+IFERROR(MATCH(A258,$I$46:$AO$46,0),0)+IFERROR(MATCH(A258,$I$45:$AO$45,0),0)+IFERROR(MATCH(A258,$I$44:$AO$44,0),0)+IFERROR(MATCH(A258,$I$43:$AO$43,0),0)-5)/2</f>
        <v>11</v>
      </c>
      <c r="C258" s="1">
        <f t="shared" si="12"/>
        <v>15</v>
      </c>
      <c r="D258" s="1" t="str">
        <f t="shared" si="13"/>
        <v/>
      </c>
      <c r="E258" s="1">
        <f t="shared" si="14"/>
        <v>-1200</v>
      </c>
      <c r="F258" s="1">
        <f t="shared" si="15"/>
        <v>1550</v>
      </c>
    </row>
    <row r="259" spans="1:6" ht="15.5" customHeight="1" x14ac:dyDescent="0.25">
      <c r="A259" s="2" t="str">
        <v>bioActivatedAerographite</v>
      </c>
      <c r="B259" s="1">
        <f>(IFERROR(MATCH(A259,$I$3:$AO$3,0),0)+IFERROR(MATCH(A259,$I$4:$AO$4,0),0)+IFERROR(MATCH(A259,$I$5:$AO$5,0),0)+IFERROR(MATCH(A259,$I$6:$AO$6,0),0)+IFERROR(MATCH(A259,$I$7:$AO$7,0),0)+IFERROR(MATCH(A259,$I$8:$AO$8,0),0)+IFERROR(MATCH(A259,$I$9:$AO$9,0),0)+IFERROR(MATCH(A259,$I$10:$AO$10,0),0)+IFERROR(MATCH(A259,$I$11:$AO$11,0),0)+IFERROR(MATCH(A259,$I$12:$AO$12,0),0)+IFERROR(MATCH(A259,$I$13:$AO$13,0),0)+IFERROR(MATCH(A259,$I$14:$AO$14,0),0)+IFERROR(MATCH(A259,$I$15:$AO$15,0),0)+IFERROR(MATCH(A259,$I$16:$AO$16,0),0)+IFERROR(MATCH(A259,$I$17:$AO$17,0),0)+IFERROR(MATCH(A259,$I$18:$AO$18,0),0)+IFERROR(MATCH(A259,$I$19:$AO$19,0),0)+IFERROR(MATCH(A259,$I$20:$AO$20,0),0)+IFERROR(MATCH(A259,$I$21:$AO$21,0),0)+IFERROR(MATCH(A259,$I$22:$AO$22,0),0)+IFERROR(MATCH(A259,$I$23:$AO$23,0),0)+IFERROR(MATCH(A259,$I$24:$AO$24,0),0)+IFERROR(MATCH(A259,$I$25:$AO$25,0),0)+IFERROR(MATCH(A259,$I$26:$AO$26,0),0)+IFERROR(MATCH(A259,$I$27:$AO$27,0),0)+IFERROR(MATCH(A259,$I$28:$AO$28,0),0)+IFERROR(MATCH(A259,$I$29:$AO$29,0),0)+IFERROR(MATCH(A259,$I$30:$AO$30,0),0)+IFERROR(MATCH(A259,$I$31:$AO$31,0),0)+IFERROR(MATCH(A259,$I$32:$AO$32,0),0)+IFERROR(MATCH(A259,$I$33:$AO$33,0),0)+IFERROR(MATCH(A259,$I$34:$AO$34,0),0)+IFERROR(MATCH(A259,$I$35:$AO$35,0),0)+IFERROR(MATCH(A259,$I$36:$AO$36,0),0)+IFERROR(MATCH(A259,$I$37:$AO$37,0),0)+IFERROR(MATCH(A259,$I$38:$AO$38,0),0)+IFERROR(MATCH(A259,$I$39:$AO$39,0),0)+IFERROR(MATCH(A259,$I$40:$AO$40,0),0)+IFERROR(MATCH(A259,$I$41:$AO$41,0),0)+IFERROR(MATCH(A259,$I$42:$AO$42,0),0)+IFERROR(MATCH(A259,#REF!,0),0)+IFERROR(MATCH(A259,#REF!,0),0)+IFERROR(MATCH(A259,$I$47:$AO$47,0),0)+IFERROR(MATCH(A259,$I$46:$AO$46,0),0)+IFERROR(MATCH(A259,$I$45:$AO$45,0),0)+IFERROR(MATCH(A259,$I$44:$AO$44,0),0)+IFERROR(MATCH(A259,$I$43:$AO$43,0),0)-5)/2</f>
        <v>11</v>
      </c>
      <c r="C259" s="1">
        <f t="shared" ref="C259:C300" si="16">IFERROR(MATCH(A259,$I$3:$I$47,0),0)+IFERROR(MATCH(A259,$J$3:$J$47,0),0)+IFERROR(MATCH(A259,$K$3:$K$47,0),0)+IFERROR(MATCH(A259,$L$3:$L$47,0),0)+IFERROR(MATCH(A259,$M$3:$M$47,0),0)+IFERROR(MATCH(A259,$N$3:$N$47,0),0)+IFERROR(MATCH(A259,$O$3:$O$47,0),0)+IFERROR(MATCH(A259,$P$3:$P$47,0),0)+IFERROR(MATCH(A259,$Q$3:$Q$47,0),0)+IFERROR(MATCH(A259,$R$3:$R$47,0),0)+IFERROR(MATCH(A259,$S$3:$S$47,0),0)+IFERROR(MATCH(A259,$T$3:$T$47,0),0)+IFERROR(MATCH(A259,$U$3:$U$47,0),0)+IFERROR(MATCH(A259,$V$3:$V$47,0),0)+IFERROR(MATCH(A259,$W$3:$W$47,0),0)+IFERROR(MATCH(A259,$X$3:$X$47,0),0)+IFERROR(MATCH(A259,$Y$3:$Y$47,0),0)+IFERROR(MATCH(A259,$Z$3:$Z$47,0),0)+IFERROR(MATCH(A259,$AA$3:$AA$47,0),0)+IFERROR(MATCH(A259,$AB$3:$AB$47,0),0)+IFERROR(MATCH(A259,$AC$3:$AC$47,0),0)+IFERROR(MATCH(A259,$AD$3:$AD$47,0),0)+IFERROR(MATCH(A259,$AE$3:$AE$47,0),0)+IFERROR(MATCH(A259,$AF$3:$AF$47,0),0)+IFERROR(MATCH(A259,$AG$3:$AG$47,0),0)+IFERROR(MATCH(A259,$AH$3:$AH$47,0),0)+IFERROR(MATCH(A259,$AI$3:$AI$47,0),0)+IFERROR(MATCH(A259,$AJ$3:$AJ$47,0),0)+IFERROR(MATCH(A259,$AK$3:$AK$47,0),0)+IFERROR(MATCH(A259,$AL$3:$AL$47,0),0)+IFERROR(MATCH(A259,$AM$3:$AM$47,0),0)+IFERROR(MATCH(A259,$AN$3:$AN$47,0),0)+IFERROR(MATCH(A259,$AO$3:$AO$47,0),0)</f>
        <v>19</v>
      </c>
      <c r="D259" s="1" t="str">
        <f t="shared" si="13"/>
        <v/>
      </c>
      <c r="E259" s="1">
        <f t="shared" si="14"/>
        <v>-1200</v>
      </c>
      <c r="F259" s="1">
        <f t="shared" si="15"/>
        <v>1350</v>
      </c>
    </row>
    <row r="260" spans="1:6" ht="15.5" customHeight="1" x14ac:dyDescent="0.25">
      <c r="A260" s="2" t="str">
        <v>highEnergyScience</v>
      </c>
      <c r="B260" s="1">
        <f>(IFERROR(MATCH(A260,$I$3:$AO$3,0),0)+IFERROR(MATCH(A260,$I$4:$AO$4,0),0)+IFERROR(MATCH(A260,$I$5:$AO$5,0),0)+IFERROR(MATCH(A260,$I$6:$AO$6,0),0)+IFERROR(MATCH(A260,$I$7:$AO$7,0),0)+IFERROR(MATCH(A260,$I$8:$AO$8,0),0)+IFERROR(MATCH(A260,$I$9:$AO$9,0),0)+IFERROR(MATCH(A260,$I$10:$AO$10,0),0)+IFERROR(MATCH(A260,$I$11:$AO$11,0),0)+IFERROR(MATCH(A260,$I$12:$AO$12,0),0)+IFERROR(MATCH(A260,$I$13:$AO$13,0),0)+IFERROR(MATCH(A260,$I$14:$AO$14,0),0)+IFERROR(MATCH(A260,$I$15:$AO$15,0),0)+IFERROR(MATCH(A260,$I$16:$AO$16,0),0)+IFERROR(MATCH(A260,$I$17:$AO$17,0),0)+IFERROR(MATCH(A260,$I$18:$AO$18,0),0)+IFERROR(MATCH(A260,$I$19:$AO$19,0),0)+IFERROR(MATCH(A260,$I$20:$AO$20,0),0)+IFERROR(MATCH(A260,$I$21:$AO$21,0),0)+IFERROR(MATCH(A260,$I$22:$AO$22,0),0)+IFERROR(MATCH(A260,$I$23:$AO$23,0),0)+IFERROR(MATCH(A260,$I$24:$AO$24,0),0)+IFERROR(MATCH(A260,$I$25:$AO$25,0),0)+IFERROR(MATCH(A260,$I$26:$AO$26,0),0)+IFERROR(MATCH(A260,$I$27:$AO$27,0),0)+IFERROR(MATCH(A260,$I$28:$AO$28,0),0)+IFERROR(MATCH(A260,$I$29:$AO$29,0),0)+IFERROR(MATCH(A260,$I$30:$AO$30,0),0)+IFERROR(MATCH(A260,$I$31:$AO$31,0),0)+IFERROR(MATCH(A260,$I$32:$AO$32,0),0)+IFERROR(MATCH(A260,$I$33:$AO$33,0),0)+IFERROR(MATCH(A260,$I$34:$AO$34,0),0)+IFERROR(MATCH(A260,$I$35:$AO$35,0),0)+IFERROR(MATCH(A260,$I$36:$AO$36,0),0)+IFERROR(MATCH(A260,$I$37:$AO$37,0),0)+IFERROR(MATCH(A260,$I$38:$AO$38,0),0)+IFERROR(MATCH(A260,$I$39:$AO$39,0),0)+IFERROR(MATCH(A260,$I$40:$AO$40,0),0)+IFERROR(MATCH(A260,$I$41:$AO$41,0),0)+IFERROR(MATCH(A260,$I$42:$AO$42,0),0)+IFERROR(MATCH(A260,#REF!,0),0)+IFERROR(MATCH(A260,#REF!,0),0)+IFERROR(MATCH(A260,$I$47:$AO$47,0),0)+IFERROR(MATCH(A260,$I$46:$AO$46,0),0)+IFERROR(MATCH(A260,$I$45:$AO$45,0),0)+IFERROR(MATCH(A260,$I$44:$AO$44,0),0)+IFERROR(MATCH(A260,$I$43:$AO$43,0),0)-5)/2</f>
        <v>11</v>
      </c>
      <c r="C260" s="1">
        <f t="shared" si="16"/>
        <v>35</v>
      </c>
      <c r="D260" s="1" t="str">
        <f t="shared" ref="D260:D300" si="17">IF(OR(B260=-2.5,C260=0)=TRUE,"Not Found","")</f>
        <v/>
      </c>
      <c r="E260" s="1">
        <f t="shared" ref="E260:E300" si="18">(B260+2)*200-3800+IF(MOD(B260,1)&lt;&gt;0,-50,0)</f>
        <v>-1200</v>
      </c>
      <c r="F260" s="1">
        <f t="shared" ref="F260:F300" si="19">(C260-1)*-50+2250</f>
        <v>550</v>
      </c>
    </row>
    <row r="261" spans="1:6" ht="15.5" customHeight="1" x14ac:dyDescent="0.25">
      <c r="A261" s="2" t="str">
        <v>deepSpaceOpticalCommunications</v>
      </c>
      <c r="B261" s="1">
        <f>(IFERROR(MATCH(A261,$I$3:$AO$3,0),0)+IFERROR(MATCH(A261,$I$4:$AO$4,0),0)+IFERROR(MATCH(A261,$I$5:$AO$5,0),0)+IFERROR(MATCH(A261,$I$6:$AO$6,0),0)+IFERROR(MATCH(A261,$I$7:$AO$7,0),0)+IFERROR(MATCH(A261,$I$8:$AO$8,0),0)+IFERROR(MATCH(A261,$I$9:$AO$9,0),0)+IFERROR(MATCH(A261,$I$10:$AO$10,0),0)+IFERROR(MATCH(A261,$I$11:$AO$11,0),0)+IFERROR(MATCH(A261,$I$12:$AO$12,0),0)+IFERROR(MATCH(A261,$I$13:$AO$13,0),0)+IFERROR(MATCH(A261,$I$14:$AO$14,0),0)+IFERROR(MATCH(A261,$I$15:$AO$15,0),0)+IFERROR(MATCH(A261,$I$16:$AO$16,0),0)+IFERROR(MATCH(A261,$I$17:$AO$17,0),0)+IFERROR(MATCH(A261,$I$18:$AO$18,0),0)+IFERROR(MATCH(A261,$I$19:$AO$19,0),0)+IFERROR(MATCH(A261,$I$20:$AO$20,0),0)+IFERROR(MATCH(A261,$I$21:$AO$21,0),0)+IFERROR(MATCH(A261,$I$22:$AO$22,0),0)+IFERROR(MATCH(A261,$I$23:$AO$23,0),0)+IFERROR(MATCH(A261,$I$24:$AO$24,0),0)+IFERROR(MATCH(A261,$I$25:$AO$25,0),0)+IFERROR(MATCH(A261,$I$26:$AO$26,0),0)+IFERROR(MATCH(A261,$I$27:$AO$27,0),0)+IFERROR(MATCH(A261,$I$28:$AO$28,0),0)+IFERROR(MATCH(A261,$I$29:$AO$29,0),0)+IFERROR(MATCH(A261,$I$30:$AO$30,0),0)+IFERROR(MATCH(A261,$I$31:$AO$31,0),0)+IFERROR(MATCH(A261,$I$32:$AO$32,0),0)+IFERROR(MATCH(A261,$I$33:$AO$33,0),0)+IFERROR(MATCH(A261,$I$34:$AO$34,0),0)+IFERROR(MATCH(A261,$I$35:$AO$35,0),0)+IFERROR(MATCH(A261,$I$36:$AO$36,0),0)+IFERROR(MATCH(A261,$I$37:$AO$37,0),0)+IFERROR(MATCH(A261,$I$38:$AO$38,0),0)+IFERROR(MATCH(A261,$I$39:$AO$39,0),0)+IFERROR(MATCH(A261,$I$40:$AO$40,0),0)+IFERROR(MATCH(A261,$I$41:$AO$41,0),0)+IFERROR(MATCH(A261,$I$42:$AO$42,0),0)+IFERROR(MATCH(A261,#REF!,0),0)+IFERROR(MATCH(A261,#REF!,0),0)+IFERROR(MATCH(A261,$I$47:$AO$47,0),0)+IFERROR(MATCH(A261,$I$46:$AO$46,0),0)+IFERROR(MATCH(A261,$I$45:$AO$45,0),0)+IFERROR(MATCH(A261,$I$44:$AO$44,0),0)+IFERROR(MATCH(A261,$I$43:$AO$43,0),0)-5)/2</f>
        <v>11</v>
      </c>
      <c r="C261" s="1">
        <f t="shared" si="16"/>
        <v>37</v>
      </c>
      <c r="D261" s="1" t="str">
        <f t="shared" si="17"/>
        <v/>
      </c>
      <c r="E261" s="1">
        <f t="shared" si="18"/>
        <v>-1200</v>
      </c>
      <c r="F261" s="1">
        <f t="shared" si="19"/>
        <v>450</v>
      </c>
    </row>
    <row r="262" spans="1:6" ht="15.5" customHeight="1" x14ac:dyDescent="0.25">
      <c r="A262" s="2" t="str">
        <v>highPowerElectricalSystems</v>
      </c>
      <c r="B262" s="1">
        <f>(IFERROR(MATCH(A262,$I$3:$AO$3,0),0)+IFERROR(MATCH(A262,$I$4:$AO$4,0),0)+IFERROR(MATCH(A262,$I$5:$AO$5,0),0)+IFERROR(MATCH(A262,$I$6:$AO$6,0),0)+IFERROR(MATCH(A262,$I$7:$AO$7,0),0)+IFERROR(MATCH(A262,$I$8:$AO$8,0),0)+IFERROR(MATCH(A262,$I$9:$AO$9,0),0)+IFERROR(MATCH(A262,$I$10:$AO$10,0),0)+IFERROR(MATCH(A262,$I$11:$AO$11,0),0)+IFERROR(MATCH(A262,$I$12:$AO$12,0),0)+IFERROR(MATCH(A262,$I$13:$AO$13,0),0)+IFERROR(MATCH(A262,$I$14:$AO$14,0),0)+IFERROR(MATCH(A262,$I$15:$AO$15,0),0)+IFERROR(MATCH(A262,$I$16:$AO$16,0),0)+IFERROR(MATCH(A262,$I$17:$AO$17,0),0)+IFERROR(MATCH(A262,$I$18:$AO$18,0),0)+IFERROR(MATCH(A262,$I$19:$AO$19,0),0)+IFERROR(MATCH(A262,$I$20:$AO$20,0),0)+IFERROR(MATCH(A262,$I$21:$AO$21,0),0)+IFERROR(MATCH(A262,$I$22:$AO$22,0),0)+IFERROR(MATCH(A262,$I$23:$AO$23,0),0)+IFERROR(MATCH(A262,$I$24:$AO$24,0),0)+IFERROR(MATCH(A262,$I$25:$AO$25,0),0)+IFERROR(MATCH(A262,$I$26:$AO$26,0),0)+IFERROR(MATCH(A262,$I$27:$AO$27,0),0)+IFERROR(MATCH(A262,$I$28:$AO$28,0),0)+IFERROR(MATCH(A262,$I$29:$AO$29,0),0)+IFERROR(MATCH(A262,$I$30:$AO$30,0),0)+IFERROR(MATCH(A262,$I$31:$AO$31,0),0)+IFERROR(MATCH(A262,$I$32:$AO$32,0),0)+IFERROR(MATCH(A262,$I$33:$AO$33,0),0)+IFERROR(MATCH(A262,$I$34:$AO$34,0),0)+IFERROR(MATCH(A262,$I$35:$AO$35,0),0)+IFERROR(MATCH(A262,$I$36:$AO$36,0),0)+IFERROR(MATCH(A262,$I$37:$AO$37,0),0)+IFERROR(MATCH(A262,$I$38:$AO$38,0),0)+IFERROR(MATCH(A262,$I$39:$AO$39,0),0)+IFERROR(MATCH(A262,$I$40:$AO$40,0),0)+IFERROR(MATCH(A262,$I$41:$AO$41,0),0)+IFERROR(MATCH(A262,$I$42:$AO$42,0),0)+IFERROR(MATCH(A262,#REF!,0),0)+IFERROR(MATCH(A262,#REF!,0),0)+IFERROR(MATCH(A262,$I$47:$AO$47,0),0)+IFERROR(MATCH(A262,$I$46:$AO$46,0),0)+IFERROR(MATCH(A262,$I$45:$AO$45,0),0)+IFERROR(MATCH(A262,$I$44:$AO$44,0),0)+IFERROR(MATCH(A262,$I$43:$AO$43,0),0)-5)/2</f>
        <v>11</v>
      </c>
      <c r="C262" s="1">
        <f t="shared" si="16"/>
        <v>41</v>
      </c>
      <c r="D262" s="1" t="str">
        <f t="shared" si="17"/>
        <v/>
      </c>
      <c r="E262" s="1">
        <f t="shared" si="18"/>
        <v>-1200</v>
      </c>
      <c r="F262" s="1">
        <f t="shared" si="19"/>
        <v>250</v>
      </c>
    </row>
    <row r="263" spans="1:6" ht="15.5" customHeight="1" x14ac:dyDescent="0.25">
      <c r="A263" s="2" t="str">
        <v>beamedPowerPropulsion</v>
      </c>
      <c r="B263" s="1">
        <f>(IFERROR(MATCH(A263,$I$3:$AO$3,0),0)+IFERROR(MATCH(A263,$I$4:$AO$4,0),0)+IFERROR(MATCH(A263,$I$5:$AO$5,0),0)+IFERROR(MATCH(A263,$I$6:$AO$6,0),0)+IFERROR(MATCH(A263,$I$7:$AO$7,0),0)+IFERROR(MATCH(A263,$I$8:$AO$8,0),0)+IFERROR(MATCH(A263,$I$9:$AO$9,0),0)+IFERROR(MATCH(A263,$I$10:$AO$10,0),0)+IFERROR(MATCH(A263,$I$11:$AO$11,0),0)+IFERROR(MATCH(A263,$I$12:$AO$12,0),0)+IFERROR(MATCH(A263,$I$13:$AO$13,0),0)+IFERROR(MATCH(A263,$I$14:$AO$14,0),0)+IFERROR(MATCH(A263,$I$15:$AO$15,0),0)+IFERROR(MATCH(A263,$I$16:$AO$16,0),0)+IFERROR(MATCH(A263,$I$17:$AO$17,0),0)+IFERROR(MATCH(A263,$I$18:$AO$18,0),0)+IFERROR(MATCH(A263,$I$19:$AO$19,0),0)+IFERROR(MATCH(A263,$I$20:$AO$20,0),0)+IFERROR(MATCH(A263,$I$21:$AO$21,0),0)+IFERROR(MATCH(A263,$I$22:$AO$22,0),0)+IFERROR(MATCH(A263,$I$23:$AO$23,0),0)+IFERROR(MATCH(A263,$I$24:$AO$24,0),0)+IFERROR(MATCH(A263,$I$25:$AO$25,0),0)+IFERROR(MATCH(A263,$I$26:$AO$26,0),0)+IFERROR(MATCH(A263,$I$27:$AO$27,0),0)+IFERROR(MATCH(A263,$I$28:$AO$28,0),0)+IFERROR(MATCH(A263,$I$29:$AO$29,0),0)+IFERROR(MATCH(A263,$I$30:$AO$30,0),0)+IFERROR(MATCH(A263,$I$31:$AO$31,0),0)+IFERROR(MATCH(A263,$I$32:$AO$32,0),0)+IFERROR(MATCH(A263,$I$33:$AO$33,0),0)+IFERROR(MATCH(A263,$I$34:$AO$34,0),0)+IFERROR(MATCH(A263,$I$35:$AO$35,0),0)+IFERROR(MATCH(A263,$I$36:$AO$36,0),0)+IFERROR(MATCH(A263,$I$37:$AO$37,0),0)+IFERROR(MATCH(A263,$I$38:$AO$38,0),0)+IFERROR(MATCH(A263,$I$39:$AO$39,0),0)+IFERROR(MATCH(A263,$I$40:$AO$40,0),0)+IFERROR(MATCH(A263,$I$41:$AO$41,0),0)+IFERROR(MATCH(A263,$I$42:$AO$42,0),0)+IFERROR(MATCH(A263,#REF!,0),0)+IFERROR(MATCH(A263,#REF!,0),0)+IFERROR(MATCH(A263,$I$47:$AO$47,0),0)+IFERROR(MATCH(A263,$I$46:$AO$46,0),0)+IFERROR(MATCH(A263,$I$45:$AO$45,0),0)+IFERROR(MATCH(A263,$I$44:$AO$44,0),0)+IFERROR(MATCH(A263,$I$43:$AO$43,0),0)-5)/2</f>
        <v>11</v>
      </c>
      <c r="C263" s="1">
        <f t="shared" si="16"/>
        <v>42</v>
      </c>
      <c r="D263" s="1" t="str">
        <f t="shared" si="17"/>
        <v/>
      </c>
      <c r="E263" s="1">
        <f t="shared" si="18"/>
        <v>-1200</v>
      </c>
      <c r="F263" s="1">
        <f t="shared" si="19"/>
        <v>200</v>
      </c>
    </row>
    <row r="264" spans="1:6" ht="15.5" customHeight="1" x14ac:dyDescent="0.25">
      <c r="A264" s="2" t="str">
        <v>omegaSolarTech</v>
      </c>
      <c r="B264" s="1">
        <f>(IFERROR(MATCH(A264,$I$3:$AO$3,0),0)+IFERROR(MATCH(A264,$I$4:$AO$4,0),0)+IFERROR(MATCH(A264,$I$5:$AO$5,0),0)+IFERROR(MATCH(A264,$I$6:$AO$6,0),0)+IFERROR(MATCH(A264,$I$7:$AO$7,0),0)+IFERROR(MATCH(A264,$I$8:$AO$8,0),0)+IFERROR(MATCH(A264,$I$9:$AO$9,0),0)+IFERROR(MATCH(A264,$I$10:$AO$10,0),0)+IFERROR(MATCH(A264,$I$11:$AO$11,0),0)+IFERROR(MATCH(A264,$I$12:$AO$12,0),0)+IFERROR(MATCH(A264,$I$13:$AO$13,0),0)+IFERROR(MATCH(A264,$I$14:$AO$14,0),0)+IFERROR(MATCH(A264,$I$15:$AO$15,0),0)+IFERROR(MATCH(A264,$I$16:$AO$16,0),0)+IFERROR(MATCH(A264,$I$17:$AO$17,0),0)+IFERROR(MATCH(A264,$I$18:$AO$18,0),0)+IFERROR(MATCH(A264,$I$19:$AO$19,0),0)+IFERROR(MATCH(A264,$I$20:$AO$20,0),0)+IFERROR(MATCH(A264,$I$21:$AO$21,0),0)+IFERROR(MATCH(A264,$I$22:$AO$22,0),0)+IFERROR(MATCH(A264,$I$23:$AO$23,0),0)+IFERROR(MATCH(A264,$I$24:$AO$24,0),0)+IFERROR(MATCH(A264,$I$25:$AO$25,0),0)+IFERROR(MATCH(A264,$I$26:$AO$26,0),0)+IFERROR(MATCH(A264,$I$27:$AO$27,0),0)+IFERROR(MATCH(A264,$I$28:$AO$28,0),0)+IFERROR(MATCH(A264,$I$29:$AO$29,0),0)+IFERROR(MATCH(A264,$I$30:$AO$30,0),0)+IFERROR(MATCH(A264,$I$31:$AO$31,0),0)+IFERROR(MATCH(A264,$I$32:$AO$32,0),0)+IFERROR(MATCH(A264,$I$33:$AO$33,0),0)+IFERROR(MATCH(A264,$I$34:$AO$34,0),0)+IFERROR(MATCH(A264,$I$35:$AO$35,0),0)+IFERROR(MATCH(A264,$I$36:$AO$36,0),0)+IFERROR(MATCH(A264,$I$37:$AO$37,0),0)+IFERROR(MATCH(A264,$I$38:$AO$38,0),0)+IFERROR(MATCH(A264,$I$39:$AO$39,0),0)+IFERROR(MATCH(A264,$I$40:$AO$40,0),0)+IFERROR(MATCH(A264,$I$41:$AO$41,0),0)+IFERROR(MATCH(A264,$I$42:$AO$42,0),0)+IFERROR(MATCH(A264,#REF!,0),0)+IFERROR(MATCH(A264,#REF!,0),0)+IFERROR(MATCH(A264,$I$47:$AO$47,0),0)+IFERROR(MATCH(A264,$I$46:$AO$46,0),0)+IFERROR(MATCH(A264,$I$45:$AO$45,0),0)+IFERROR(MATCH(A264,$I$44:$AO$44,0),0)+IFERROR(MATCH(A264,$I$43:$AO$43,0),0)-5)/2</f>
        <v>11</v>
      </c>
      <c r="C264" s="1">
        <f t="shared" si="16"/>
        <v>43</v>
      </c>
      <c r="D264" s="1" t="str">
        <f t="shared" si="17"/>
        <v/>
      </c>
      <c r="E264" s="1">
        <f t="shared" si="18"/>
        <v>-1200</v>
      </c>
      <c r="F264" s="1">
        <f t="shared" si="19"/>
        <v>150</v>
      </c>
    </row>
    <row r="265" spans="1:6" ht="15.5" customHeight="1" x14ac:dyDescent="0.25">
      <c r="A265" s="2" t="str">
        <v>colonization</v>
      </c>
      <c r="B265" s="1">
        <f>(IFERROR(MATCH(A265,$I$3:$AO$3,0),0)+IFERROR(MATCH(A265,$I$4:$AO$4,0),0)+IFERROR(MATCH(A265,$I$5:$AO$5,0),0)+IFERROR(MATCH(A265,$I$6:$AO$6,0),0)+IFERROR(MATCH(A265,$I$7:$AO$7,0),0)+IFERROR(MATCH(A265,$I$8:$AO$8,0),0)+IFERROR(MATCH(A265,$I$9:$AO$9,0),0)+IFERROR(MATCH(A265,$I$10:$AO$10,0),0)+IFERROR(MATCH(A265,$I$11:$AO$11,0),0)+IFERROR(MATCH(A265,$I$12:$AO$12,0),0)+IFERROR(MATCH(A265,$I$13:$AO$13,0),0)+IFERROR(MATCH(A265,$I$14:$AO$14,0),0)+IFERROR(MATCH(A265,$I$15:$AO$15,0),0)+IFERROR(MATCH(A265,$I$16:$AO$16,0),0)+IFERROR(MATCH(A265,$I$17:$AO$17,0),0)+IFERROR(MATCH(A265,$I$18:$AO$18,0),0)+IFERROR(MATCH(A265,$I$19:$AO$19,0),0)+IFERROR(MATCH(A265,$I$20:$AO$20,0),0)+IFERROR(MATCH(A265,$I$21:$AO$21,0),0)+IFERROR(MATCH(A265,$I$22:$AO$22,0),0)+IFERROR(MATCH(A265,$I$23:$AO$23,0),0)+IFERROR(MATCH(A265,$I$24:$AO$24,0),0)+IFERROR(MATCH(A265,$I$25:$AO$25,0),0)+IFERROR(MATCH(A265,$I$26:$AO$26,0),0)+IFERROR(MATCH(A265,$I$27:$AO$27,0),0)+IFERROR(MATCH(A265,$I$28:$AO$28,0),0)+IFERROR(MATCH(A265,$I$29:$AO$29,0),0)+IFERROR(MATCH(A265,$I$30:$AO$30,0),0)+IFERROR(MATCH(A265,$I$31:$AO$31,0),0)+IFERROR(MATCH(A265,$I$32:$AO$32,0),0)+IFERROR(MATCH(A265,$I$33:$AO$33,0),0)+IFERROR(MATCH(A265,$I$34:$AO$34,0),0)+IFERROR(MATCH(A265,$I$35:$AO$35,0),0)+IFERROR(MATCH(A265,$I$36:$AO$36,0),0)+IFERROR(MATCH(A265,$I$37:$AO$37,0),0)+IFERROR(MATCH(A265,$I$38:$AO$38,0),0)+IFERROR(MATCH(A265,$I$39:$AO$39,0),0)+IFERROR(MATCH(A265,$I$40:$AO$40,0),0)+IFERROR(MATCH(A265,$I$41:$AO$41,0),0)+IFERROR(MATCH(A265,$I$42:$AO$42,0),0)+IFERROR(MATCH(A265,#REF!,0),0)+IFERROR(MATCH(A265,#REF!,0),0)+IFERROR(MATCH(A265,$I$47:$AO$47,0),0)+IFERROR(MATCH(A265,$I$46:$AO$46,0),0)+IFERROR(MATCH(A265,$I$45:$AO$45,0),0)+IFERROR(MATCH(A265,$I$44:$AO$44,0),0)+IFERROR(MATCH(A265,$I$43:$AO$43,0),0)-5)/2</f>
        <v>11</v>
      </c>
      <c r="C265" s="1">
        <f t="shared" si="16"/>
        <v>44</v>
      </c>
      <c r="D265" s="1" t="str">
        <f t="shared" si="17"/>
        <v/>
      </c>
      <c r="E265" s="1">
        <f t="shared" si="18"/>
        <v>-1200</v>
      </c>
      <c r="F265" s="1">
        <f t="shared" si="19"/>
        <v>100</v>
      </c>
    </row>
    <row r="266" spans="1:6" ht="15.5" customHeight="1" x14ac:dyDescent="0.25">
      <c r="A266" s="2" t="str">
        <v>resourceExploitation</v>
      </c>
      <c r="B266" s="1">
        <f>(IFERROR(MATCH(A266,$I$3:$AO$3,0),0)+IFERROR(MATCH(A266,$I$4:$AO$4,0),0)+IFERROR(MATCH(A266,$I$5:$AO$5,0),0)+IFERROR(MATCH(A266,$I$6:$AO$6,0),0)+IFERROR(MATCH(A266,$I$7:$AO$7,0),0)+IFERROR(MATCH(A266,$I$8:$AO$8,0),0)+IFERROR(MATCH(A266,$I$9:$AO$9,0),0)+IFERROR(MATCH(A266,$I$10:$AO$10,0),0)+IFERROR(MATCH(A266,$I$11:$AO$11,0),0)+IFERROR(MATCH(A266,$I$12:$AO$12,0),0)+IFERROR(MATCH(A266,$I$13:$AO$13,0),0)+IFERROR(MATCH(A266,$I$14:$AO$14,0),0)+IFERROR(MATCH(A266,$I$15:$AO$15,0),0)+IFERROR(MATCH(A266,$I$16:$AO$16,0),0)+IFERROR(MATCH(A266,$I$17:$AO$17,0),0)+IFERROR(MATCH(A266,$I$18:$AO$18,0),0)+IFERROR(MATCH(A266,$I$19:$AO$19,0),0)+IFERROR(MATCH(A266,$I$20:$AO$20,0),0)+IFERROR(MATCH(A266,$I$21:$AO$21,0),0)+IFERROR(MATCH(A266,$I$22:$AO$22,0),0)+IFERROR(MATCH(A266,$I$23:$AO$23,0),0)+IFERROR(MATCH(A266,$I$24:$AO$24,0),0)+IFERROR(MATCH(A266,$I$25:$AO$25,0),0)+IFERROR(MATCH(A266,$I$26:$AO$26,0),0)+IFERROR(MATCH(A266,$I$27:$AO$27,0),0)+IFERROR(MATCH(A266,$I$28:$AO$28,0),0)+IFERROR(MATCH(A266,$I$29:$AO$29,0),0)+IFERROR(MATCH(A266,$I$30:$AO$30,0),0)+IFERROR(MATCH(A266,$I$31:$AO$31,0),0)+IFERROR(MATCH(A266,$I$32:$AO$32,0),0)+IFERROR(MATCH(A266,$I$33:$AO$33,0),0)+IFERROR(MATCH(A266,$I$34:$AO$34,0),0)+IFERROR(MATCH(A266,$I$35:$AO$35,0),0)+IFERROR(MATCH(A266,$I$36:$AO$36,0),0)+IFERROR(MATCH(A266,$I$37:$AO$37,0),0)+IFERROR(MATCH(A266,$I$38:$AO$38,0),0)+IFERROR(MATCH(A266,$I$39:$AO$39,0),0)+IFERROR(MATCH(A266,$I$40:$AO$40,0),0)+IFERROR(MATCH(A266,$I$41:$AO$41,0),0)+IFERROR(MATCH(A266,$I$42:$AO$42,0),0)+IFERROR(MATCH(A266,#REF!,0),0)+IFERROR(MATCH(A266,#REF!,0),0)+IFERROR(MATCH(A266,$I$47:$AO$47,0),0)+IFERROR(MATCH(A266,$I$46:$AO$46,0),0)+IFERROR(MATCH(A266,$I$45:$AO$45,0),0)+IFERROR(MATCH(A266,$I$44:$AO$44,0),0)+IFERROR(MATCH(A266,$I$43:$AO$43,0),0)-5)/2</f>
        <v>11</v>
      </c>
      <c r="C266" s="1">
        <f t="shared" si="16"/>
        <v>45</v>
      </c>
      <c r="D266" s="1" t="str">
        <f t="shared" si="17"/>
        <v/>
      </c>
      <c r="E266" s="1">
        <f t="shared" si="18"/>
        <v>-1200</v>
      </c>
      <c r="F266" s="1">
        <f t="shared" si="19"/>
        <v>50</v>
      </c>
    </row>
    <row r="267" spans="1:6" ht="15.5" customHeight="1" x14ac:dyDescent="0.25">
      <c r="A267" s="2" t="str">
        <v>antimatterPower</v>
      </c>
      <c r="B267" s="1">
        <f>(IFERROR(MATCH(A267,$I$3:$AO$3,0),0)+IFERROR(MATCH(A267,$I$4:$AO$4,0),0)+IFERROR(MATCH(A267,$I$5:$AO$5,0),0)+IFERROR(MATCH(A267,$I$6:$AO$6,0),0)+IFERROR(MATCH(A267,$I$7:$AO$7,0),0)+IFERROR(MATCH(A267,$I$8:$AO$8,0),0)+IFERROR(MATCH(A267,$I$9:$AO$9,0),0)+IFERROR(MATCH(A267,$I$10:$AO$10,0),0)+IFERROR(MATCH(A267,$I$11:$AO$11,0),0)+IFERROR(MATCH(A267,$I$12:$AO$12,0),0)+IFERROR(MATCH(A267,$I$13:$AO$13,0),0)+IFERROR(MATCH(A267,$I$14:$AO$14,0),0)+IFERROR(MATCH(A267,$I$15:$AO$15,0),0)+IFERROR(MATCH(A267,$I$16:$AO$16,0),0)+IFERROR(MATCH(A267,$I$17:$AO$17,0),0)+IFERROR(MATCH(A267,$I$18:$AO$18,0),0)+IFERROR(MATCH(A267,$I$19:$AO$19,0),0)+IFERROR(MATCH(A267,$I$20:$AO$20,0),0)+IFERROR(MATCH(A267,$I$21:$AO$21,0),0)+IFERROR(MATCH(A267,$I$22:$AO$22,0),0)+IFERROR(MATCH(A267,$I$23:$AO$23,0),0)+IFERROR(MATCH(A267,$I$24:$AO$24,0),0)+IFERROR(MATCH(A267,$I$25:$AO$25,0),0)+IFERROR(MATCH(A267,$I$26:$AO$26,0),0)+IFERROR(MATCH(A267,$I$27:$AO$27,0),0)+IFERROR(MATCH(A267,$I$28:$AO$28,0),0)+IFERROR(MATCH(A267,$I$29:$AO$29,0),0)+IFERROR(MATCH(A267,$I$30:$AO$30,0),0)+IFERROR(MATCH(A267,$I$31:$AO$31,0),0)+IFERROR(MATCH(A267,$I$32:$AO$32,0),0)+IFERROR(MATCH(A267,$I$33:$AO$33,0),0)+IFERROR(MATCH(A267,$I$34:$AO$34,0),0)+IFERROR(MATCH(A267,$I$35:$AO$35,0),0)+IFERROR(MATCH(A267,$I$36:$AO$36,0),0)+IFERROR(MATCH(A267,$I$37:$AO$37,0),0)+IFERROR(MATCH(A267,$I$38:$AO$38,0),0)+IFERROR(MATCH(A267,$I$39:$AO$39,0),0)+IFERROR(MATCH(A267,$I$40:$AO$40,0),0)+IFERROR(MATCH(A267,$I$41:$AO$41,0),0)+IFERROR(MATCH(A267,$I$42:$AO$42,0),0)+IFERROR(MATCH(A267,#REF!,0),0)+IFERROR(MATCH(A267,#REF!,0),0)+IFERROR(MATCH(A267,$I$47:$AO$47,0),0)+IFERROR(MATCH(A267,$I$46:$AO$46,0),0)+IFERROR(MATCH(A267,$I$45:$AO$45,0),0)+IFERROR(MATCH(A267,$I$44:$AO$44,0),0)+IFERROR(MATCH(A267,$I$43:$AO$43,0),0)-5)/2</f>
        <v>12</v>
      </c>
      <c r="C267" s="1">
        <f t="shared" si="16"/>
        <v>3</v>
      </c>
      <c r="D267" s="1" t="str">
        <f t="shared" si="17"/>
        <v/>
      </c>
      <c r="E267" s="1">
        <f t="shared" si="18"/>
        <v>-1000</v>
      </c>
      <c r="F267" s="1">
        <f t="shared" si="19"/>
        <v>2150</v>
      </c>
    </row>
    <row r="268" spans="1:6" ht="15.5" customHeight="1" x14ac:dyDescent="0.25">
      <c r="A268" s="2" t="str">
        <v>highPowerExoticNuclearPropulsion</v>
      </c>
      <c r="B268" s="1">
        <f>(IFERROR(MATCH(A268,$I$3:$AO$3,0),0)+IFERROR(MATCH(A268,$I$4:$AO$4,0),0)+IFERROR(MATCH(A268,$I$5:$AO$5,0),0)+IFERROR(MATCH(A268,$I$6:$AO$6,0),0)+IFERROR(MATCH(A268,$I$7:$AO$7,0),0)+IFERROR(MATCH(A268,$I$8:$AO$8,0),0)+IFERROR(MATCH(A268,$I$9:$AO$9,0),0)+IFERROR(MATCH(A268,$I$10:$AO$10,0),0)+IFERROR(MATCH(A268,$I$11:$AO$11,0),0)+IFERROR(MATCH(A268,$I$12:$AO$12,0),0)+IFERROR(MATCH(A268,$I$13:$AO$13,0),0)+IFERROR(MATCH(A268,$I$14:$AO$14,0),0)+IFERROR(MATCH(A268,$I$15:$AO$15,0),0)+IFERROR(MATCH(A268,$I$16:$AO$16,0),0)+IFERROR(MATCH(A268,$I$17:$AO$17,0),0)+IFERROR(MATCH(A268,$I$18:$AO$18,0),0)+IFERROR(MATCH(A268,$I$19:$AO$19,0),0)+IFERROR(MATCH(A268,$I$20:$AO$20,0),0)+IFERROR(MATCH(A268,$I$21:$AO$21,0),0)+IFERROR(MATCH(A268,$I$22:$AO$22,0),0)+IFERROR(MATCH(A268,$I$23:$AO$23,0),0)+IFERROR(MATCH(A268,$I$24:$AO$24,0),0)+IFERROR(MATCH(A268,$I$25:$AO$25,0),0)+IFERROR(MATCH(A268,$I$26:$AO$26,0),0)+IFERROR(MATCH(A268,$I$27:$AO$27,0),0)+IFERROR(MATCH(A268,$I$28:$AO$28,0),0)+IFERROR(MATCH(A268,$I$29:$AO$29,0),0)+IFERROR(MATCH(A268,$I$30:$AO$30,0),0)+IFERROR(MATCH(A268,$I$31:$AO$31,0),0)+IFERROR(MATCH(A268,$I$32:$AO$32,0),0)+IFERROR(MATCH(A268,$I$33:$AO$33,0),0)+IFERROR(MATCH(A268,$I$34:$AO$34,0),0)+IFERROR(MATCH(A268,$I$35:$AO$35,0),0)+IFERROR(MATCH(A268,$I$36:$AO$36,0),0)+IFERROR(MATCH(A268,$I$37:$AO$37,0),0)+IFERROR(MATCH(A268,$I$38:$AO$38,0),0)+IFERROR(MATCH(A268,$I$39:$AO$39,0),0)+IFERROR(MATCH(A268,$I$40:$AO$40,0),0)+IFERROR(MATCH(A268,$I$41:$AO$41,0),0)+IFERROR(MATCH(A268,$I$42:$AO$42,0),0)+IFERROR(MATCH(A268,#REF!,0),0)+IFERROR(MATCH(A268,#REF!,0),0)+IFERROR(MATCH(A268,$I$47:$AO$47,0),0)+IFERROR(MATCH(A268,$I$46:$AO$46,0),0)+IFERROR(MATCH(A268,$I$45:$AO$45,0),0)+IFERROR(MATCH(A268,$I$44:$AO$44,0),0)+IFERROR(MATCH(A268,$I$43:$AO$43,0),0)-5)/2</f>
        <v>12</v>
      </c>
      <c r="C268" s="1">
        <f t="shared" si="16"/>
        <v>4</v>
      </c>
      <c r="D268" s="1" t="str">
        <f t="shared" si="17"/>
        <v/>
      </c>
      <c r="E268" s="1">
        <f t="shared" si="18"/>
        <v>-1000</v>
      </c>
      <c r="F268" s="1">
        <f t="shared" si="19"/>
        <v>2100</v>
      </c>
    </row>
    <row r="269" spans="1:6" ht="15.5" customHeight="1" x14ac:dyDescent="0.25">
      <c r="A269" s="2" t="str">
        <v>exoticReactions</v>
      </c>
      <c r="B269" s="1">
        <f>(IFERROR(MATCH(A269,$I$3:$AO$3,0),0)+IFERROR(MATCH(A269,$I$4:$AO$4,0),0)+IFERROR(MATCH(A269,$I$5:$AO$5,0),0)+IFERROR(MATCH(A269,$I$6:$AO$6,0),0)+IFERROR(MATCH(A269,$I$7:$AO$7,0),0)+IFERROR(MATCH(A269,$I$8:$AO$8,0),0)+IFERROR(MATCH(A269,$I$9:$AO$9,0),0)+IFERROR(MATCH(A269,$I$10:$AO$10,0),0)+IFERROR(MATCH(A269,$I$11:$AO$11,0),0)+IFERROR(MATCH(A269,$I$12:$AO$12,0),0)+IFERROR(MATCH(A269,$I$13:$AO$13,0),0)+IFERROR(MATCH(A269,$I$14:$AO$14,0),0)+IFERROR(MATCH(A269,$I$15:$AO$15,0),0)+IFERROR(MATCH(A269,$I$16:$AO$16,0),0)+IFERROR(MATCH(A269,$I$17:$AO$17,0),0)+IFERROR(MATCH(A269,$I$18:$AO$18,0),0)+IFERROR(MATCH(A269,$I$19:$AO$19,0),0)+IFERROR(MATCH(A269,$I$20:$AO$20,0),0)+IFERROR(MATCH(A269,$I$21:$AO$21,0),0)+IFERROR(MATCH(A269,$I$22:$AO$22,0),0)+IFERROR(MATCH(A269,$I$23:$AO$23,0),0)+IFERROR(MATCH(A269,$I$24:$AO$24,0),0)+IFERROR(MATCH(A269,$I$25:$AO$25,0),0)+IFERROR(MATCH(A269,$I$26:$AO$26,0),0)+IFERROR(MATCH(A269,$I$27:$AO$27,0),0)+IFERROR(MATCH(A269,$I$28:$AO$28,0),0)+IFERROR(MATCH(A269,$I$29:$AO$29,0),0)+IFERROR(MATCH(A269,$I$30:$AO$30,0),0)+IFERROR(MATCH(A269,$I$31:$AO$31,0),0)+IFERROR(MATCH(A269,$I$32:$AO$32,0),0)+IFERROR(MATCH(A269,$I$33:$AO$33,0),0)+IFERROR(MATCH(A269,$I$34:$AO$34,0),0)+IFERROR(MATCH(A269,$I$35:$AO$35,0),0)+IFERROR(MATCH(A269,$I$36:$AO$36,0),0)+IFERROR(MATCH(A269,$I$37:$AO$37,0),0)+IFERROR(MATCH(A269,$I$38:$AO$38,0),0)+IFERROR(MATCH(A269,$I$39:$AO$39,0),0)+IFERROR(MATCH(A269,$I$40:$AO$40,0),0)+IFERROR(MATCH(A269,$I$41:$AO$41,0),0)+IFERROR(MATCH(A269,$I$42:$AO$42,0),0)+IFERROR(MATCH(A269,#REF!,0),0)+IFERROR(MATCH(A269,#REF!,0),0)+IFERROR(MATCH(A269,$I$47:$AO$47,0),0)+IFERROR(MATCH(A269,$I$46:$AO$46,0),0)+IFERROR(MATCH(A269,$I$45:$AO$45,0),0)+IFERROR(MATCH(A269,$I$44:$AO$44,0),0)+IFERROR(MATCH(A269,$I$43:$AO$43,0),0)-5)/2</f>
        <v>12</v>
      </c>
      <c r="C269" s="1">
        <f t="shared" si="16"/>
        <v>5</v>
      </c>
      <c r="D269" s="1" t="str">
        <f t="shared" si="17"/>
        <v/>
      </c>
      <c r="E269" s="1">
        <f t="shared" si="18"/>
        <v>-1000</v>
      </c>
      <c r="F269" s="1">
        <f t="shared" si="19"/>
        <v>2050</v>
      </c>
    </row>
    <row r="270" spans="1:6" ht="15.5" customHeight="1" x14ac:dyDescent="0.25">
      <c r="A270" s="2" t="str">
        <v>exoticGriddedThrusters</v>
      </c>
      <c r="B270" s="1">
        <f>(IFERROR(MATCH(A270,$I$3:$AO$3,0),0)+IFERROR(MATCH(A270,$I$4:$AO$4,0),0)+IFERROR(MATCH(A270,$I$5:$AO$5,0),0)+IFERROR(MATCH(A270,$I$6:$AO$6,0),0)+IFERROR(MATCH(A270,$I$7:$AO$7,0),0)+IFERROR(MATCH(A270,$I$8:$AO$8,0),0)+IFERROR(MATCH(A270,$I$9:$AO$9,0),0)+IFERROR(MATCH(A270,$I$10:$AO$10,0),0)+IFERROR(MATCH(A270,$I$11:$AO$11,0),0)+IFERROR(MATCH(A270,$I$12:$AO$12,0),0)+IFERROR(MATCH(A270,$I$13:$AO$13,0),0)+IFERROR(MATCH(A270,$I$14:$AO$14,0),0)+IFERROR(MATCH(A270,$I$15:$AO$15,0),0)+IFERROR(MATCH(A270,$I$16:$AO$16,0),0)+IFERROR(MATCH(A270,$I$17:$AO$17,0),0)+IFERROR(MATCH(A270,$I$18:$AO$18,0),0)+IFERROR(MATCH(A270,$I$19:$AO$19,0),0)+IFERROR(MATCH(A270,$I$20:$AO$20,0),0)+IFERROR(MATCH(A270,$I$21:$AO$21,0),0)+IFERROR(MATCH(A270,$I$22:$AO$22,0),0)+IFERROR(MATCH(A270,$I$23:$AO$23,0),0)+IFERROR(MATCH(A270,$I$24:$AO$24,0),0)+IFERROR(MATCH(A270,$I$25:$AO$25,0),0)+IFERROR(MATCH(A270,$I$26:$AO$26,0),0)+IFERROR(MATCH(A270,$I$27:$AO$27,0),0)+IFERROR(MATCH(A270,$I$28:$AO$28,0),0)+IFERROR(MATCH(A270,$I$29:$AO$29,0),0)+IFERROR(MATCH(A270,$I$30:$AO$30,0),0)+IFERROR(MATCH(A270,$I$31:$AO$31,0),0)+IFERROR(MATCH(A270,$I$32:$AO$32,0),0)+IFERROR(MATCH(A270,$I$33:$AO$33,0),0)+IFERROR(MATCH(A270,$I$34:$AO$34,0),0)+IFERROR(MATCH(A270,$I$35:$AO$35,0),0)+IFERROR(MATCH(A270,$I$36:$AO$36,0),0)+IFERROR(MATCH(A270,$I$37:$AO$37,0),0)+IFERROR(MATCH(A270,$I$38:$AO$38,0),0)+IFERROR(MATCH(A270,$I$39:$AO$39,0),0)+IFERROR(MATCH(A270,$I$40:$AO$40,0),0)+IFERROR(MATCH(A270,$I$41:$AO$41,0),0)+IFERROR(MATCH(A270,$I$42:$AO$42,0),0)+IFERROR(MATCH(A270,#REF!,0),0)+IFERROR(MATCH(A270,#REF!,0),0)+IFERROR(MATCH(A270,$I$47:$AO$47,0),0)+IFERROR(MATCH(A270,$I$46:$AO$46,0),0)+IFERROR(MATCH(A270,$I$45:$AO$45,0),0)+IFERROR(MATCH(A270,$I$44:$AO$44,0),0)+IFERROR(MATCH(A270,$I$43:$AO$43,0),0)-5)/2</f>
        <v>12</v>
      </c>
      <c r="C270" s="1">
        <f t="shared" si="16"/>
        <v>7</v>
      </c>
      <c r="D270" s="1" t="str">
        <f t="shared" si="17"/>
        <v/>
      </c>
      <c r="E270" s="1">
        <f t="shared" si="18"/>
        <v>-1000</v>
      </c>
      <c r="F270" s="1">
        <f t="shared" si="19"/>
        <v>1950</v>
      </c>
    </row>
    <row r="271" spans="1:6" ht="15.5" customHeight="1" x14ac:dyDescent="0.25">
      <c r="A271" s="2" t="str">
        <v>specializedPlasmaGeneration</v>
      </c>
      <c r="B271" s="1">
        <f>(IFERROR(MATCH(A271,$I$3:$AO$3,0),0)+IFERROR(MATCH(A271,$I$4:$AO$4,0),0)+IFERROR(MATCH(A271,$I$5:$AO$5,0),0)+IFERROR(MATCH(A271,$I$6:$AO$6,0),0)+IFERROR(MATCH(A271,$I$7:$AO$7,0),0)+IFERROR(MATCH(A271,$I$8:$AO$8,0),0)+IFERROR(MATCH(A271,$I$9:$AO$9,0),0)+IFERROR(MATCH(A271,$I$10:$AO$10,0),0)+IFERROR(MATCH(A271,$I$11:$AO$11,0),0)+IFERROR(MATCH(A271,$I$12:$AO$12,0),0)+IFERROR(MATCH(A271,$I$13:$AO$13,0),0)+IFERROR(MATCH(A271,$I$14:$AO$14,0),0)+IFERROR(MATCH(A271,$I$15:$AO$15,0),0)+IFERROR(MATCH(A271,$I$16:$AO$16,0),0)+IFERROR(MATCH(A271,$I$17:$AO$17,0),0)+IFERROR(MATCH(A271,$I$18:$AO$18,0),0)+IFERROR(MATCH(A271,$I$19:$AO$19,0),0)+IFERROR(MATCH(A271,$I$20:$AO$20,0),0)+IFERROR(MATCH(A271,$I$21:$AO$21,0),0)+IFERROR(MATCH(A271,$I$22:$AO$22,0),0)+IFERROR(MATCH(A271,$I$23:$AO$23,0),0)+IFERROR(MATCH(A271,$I$24:$AO$24,0),0)+IFERROR(MATCH(A271,$I$25:$AO$25,0),0)+IFERROR(MATCH(A271,$I$26:$AO$26,0),0)+IFERROR(MATCH(A271,$I$27:$AO$27,0),0)+IFERROR(MATCH(A271,$I$28:$AO$28,0),0)+IFERROR(MATCH(A271,$I$29:$AO$29,0),0)+IFERROR(MATCH(A271,$I$30:$AO$30,0),0)+IFERROR(MATCH(A271,$I$31:$AO$31,0),0)+IFERROR(MATCH(A271,$I$32:$AO$32,0),0)+IFERROR(MATCH(A271,$I$33:$AO$33,0),0)+IFERROR(MATCH(A271,$I$34:$AO$34,0),0)+IFERROR(MATCH(A271,$I$35:$AO$35,0),0)+IFERROR(MATCH(A271,$I$36:$AO$36,0),0)+IFERROR(MATCH(A271,$I$37:$AO$37,0),0)+IFERROR(MATCH(A271,$I$38:$AO$38,0),0)+IFERROR(MATCH(A271,$I$39:$AO$39,0),0)+IFERROR(MATCH(A271,$I$40:$AO$40,0),0)+IFERROR(MATCH(A271,$I$41:$AO$41,0),0)+IFERROR(MATCH(A271,$I$42:$AO$42,0),0)+IFERROR(MATCH(A271,#REF!,0),0)+IFERROR(MATCH(A271,#REF!,0),0)+IFERROR(MATCH(A271,$I$47:$AO$47,0),0)+IFERROR(MATCH(A271,$I$46:$AO$46,0),0)+IFERROR(MATCH(A271,$I$45:$AO$45,0),0)+IFERROR(MATCH(A271,$I$44:$AO$44,0),0)+IFERROR(MATCH(A271,$I$43:$AO$43,0),0)-5)/2</f>
        <v>12</v>
      </c>
      <c r="C271" s="1">
        <f t="shared" si="16"/>
        <v>8</v>
      </c>
      <c r="D271" s="1" t="str">
        <f t="shared" si="17"/>
        <v/>
      </c>
      <c r="E271" s="1">
        <f t="shared" si="18"/>
        <v>-1000</v>
      </c>
      <c r="F271" s="1">
        <f t="shared" si="19"/>
        <v>1900</v>
      </c>
    </row>
    <row r="272" spans="1:6" ht="15.5" customHeight="1" x14ac:dyDescent="0.25">
      <c r="A272" s="2" t="str">
        <v>exoticRadiators</v>
      </c>
      <c r="B272" s="1">
        <f>(IFERROR(MATCH(A272,$I$3:$AO$3,0),0)+IFERROR(MATCH(A272,$I$4:$AO$4,0),0)+IFERROR(MATCH(A272,$I$5:$AO$5,0),0)+IFERROR(MATCH(A272,$I$6:$AO$6,0),0)+IFERROR(MATCH(A272,$I$7:$AO$7,0),0)+IFERROR(MATCH(A272,$I$8:$AO$8,0),0)+IFERROR(MATCH(A272,$I$9:$AO$9,0),0)+IFERROR(MATCH(A272,$I$10:$AO$10,0),0)+IFERROR(MATCH(A272,$I$11:$AO$11,0),0)+IFERROR(MATCH(A272,$I$12:$AO$12,0),0)+IFERROR(MATCH(A272,$I$13:$AO$13,0),0)+IFERROR(MATCH(A272,$I$14:$AO$14,0),0)+IFERROR(MATCH(A272,$I$15:$AO$15,0),0)+IFERROR(MATCH(A272,$I$16:$AO$16,0),0)+IFERROR(MATCH(A272,$I$17:$AO$17,0),0)+IFERROR(MATCH(A272,$I$18:$AO$18,0),0)+IFERROR(MATCH(A272,$I$19:$AO$19,0),0)+IFERROR(MATCH(A272,$I$20:$AO$20,0),0)+IFERROR(MATCH(A272,$I$21:$AO$21,0),0)+IFERROR(MATCH(A272,$I$22:$AO$22,0),0)+IFERROR(MATCH(A272,$I$23:$AO$23,0),0)+IFERROR(MATCH(A272,$I$24:$AO$24,0),0)+IFERROR(MATCH(A272,$I$25:$AO$25,0),0)+IFERROR(MATCH(A272,$I$26:$AO$26,0),0)+IFERROR(MATCH(A272,$I$27:$AO$27,0),0)+IFERROR(MATCH(A272,$I$28:$AO$28,0),0)+IFERROR(MATCH(A272,$I$29:$AO$29,0),0)+IFERROR(MATCH(A272,$I$30:$AO$30,0),0)+IFERROR(MATCH(A272,$I$31:$AO$31,0),0)+IFERROR(MATCH(A272,$I$32:$AO$32,0),0)+IFERROR(MATCH(A272,$I$33:$AO$33,0),0)+IFERROR(MATCH(A272,$I$34:$AO$34,0),0)+IFERROR(MATCH(A272,$I$35:$AO$35,0),0)+IFERROR(MATCH(A272,$I$36:$AO$36,0),0)+IFERROR(MATCH(A272,$I$37:$AO$37,0),0)+IFERROR(MATCH(A272,$I$38:$AO$38,0),0)+IFERROR(MATCH(A272,$I$39:$AO$39,0),0)+IFERROR(MATCH(A272,$I$40:$AO$40,0),0)+IFERROR(MATCH(A272,$I$41:$AO$41,0),0)+IFERROR(MATCH(A272,$I$42:$AO$42,0),0)+IFERROR(MATCH(A272,#REF!,0),0)+IFERROR(MATCH(A272,#REF!,0),0)+IFERROR(MATCH(A272,$I$47:$AO$47,0),0)+IFERROR(MATCH(A272,$I$46:$AO$46,0),0)+IFERROR(MATCH(A272,$I$45:$AO$45,0),0)+IFERROR(MATCH(A272,$I$44:$AO$44,0),0)+IFERROR(MATCH(A272,$I$43:$AO$43,0),0)-5)/2</f>
        <v>12</v>
      </c>
      <c r="C272" s="1">
        <f t="shared" si="16"/>
        <v>28</v>
      </c>
      <c r="D272" s="1" t="str">
        <f t="shared" si="17"/>
        <v/>
      </c>
      <c r="E272" s="1">
        <f t="shared" si="18"/>
        <v>-1000</v>
      </c>
      <c r="F272" s="1">
        <f t="shared" si="19"/>
        <v>900</v>
      </c>
    </row>
    <row r="273" spans="1:6" ht="15.5" customHeight="1" x14ac:dyDescent="0.25">
      <c r="A273" s="2" t="str">
        <v>appliedHighEnergyPhysics</v>
      </c>
      <c r="B273" s="1">
        <f>(IFERROR(MATCH(A273,$I$3:$AO$3,0),0)+IFERROR(MATCH(A273,$I$4:$AO$4,0),0)+IFERROR(MATCH(A273,$I$5:$AO$5,0),0)+IFERROR(MATCH(A273,$I$6:$AO$6,0),0)+IFERROR(MATCH(A273,$I$7:$AO$7,0),0)+IFERROR(MATCH(A273,$I$8:$AO$8,0),0)+IFERROR(MATCH(A273,$I$9:$AO$9,0),0)+IFERROR(MATCH(A273,$I$10:$AO$10,0),0)+IFERROR(MATCH(A273,$I$11:$AO$11,0),0)+IFERROR(MATCH(A273,$I$12:$AO$12,0),0)+IFERROR(MATCH(A273,$I$13:$AO$13,0),0)+IFERROR(MATCH(A273,$I$14:$AO$14,0),0)+IFERROR(MATCH(A273,$I$15:$AO$15,0),0)+IFERROR(MATCH(A273,$I$16:$AO$16,0),0)+IFERROR(MATCH(A273,$I$17:$AO$17,0),0)+IFERROR(MATCH(A273,$I$18:$AO$18,0),0)+IFERROR(MATCH(A273,$I$19:$AO$19,0),0)+IFERROR(MATCH(A273,$I$20:$AO$20,0),0)+IFERROR(MATCH(A273,$I$21:$AO$21,0),0)+IFERROR(MATCH(A273,$I$22:$AO$22,0),0)+IFERROR(MATCH(A273,$I$23:$AO$23,0),0)+IFERROR(MATCH(A273,$I$24:$AO$24,0),0)+IFERROR(MATCH(A273,$I$25:$AO$25,0),0)+IFERROR(MATCH(A273,$I$26:$AO$26,0),0)+IFERROR(MATCH(A273,$I$27:$AO$27,0),0)+IFERROR(MATCH(A273,$I$28:$AO$28,0),0)+IFERROR(MATCH(A273,$I$29:$AO$29,0),0)+IFERROR(MATCH(A273,$I$30:$AO$30,0),0)+IFERROR(MATCH(A273,$I$31:$AO$31,0),0)+IFERROR(MATCH(A273,$I$32:$AO$32,0),0)+IFERROR(MATCH(A273,$I$33:$AO$33,0),0)+IFERROR(MATCH(A273,$I$34:$AO$34,0),0)+IFERROR(MATCH(A273,$I$35:$AO$35,0),0)+IFERROR(MATCH(A273,$I$36:$AO$36,0),0)+IFERROR(MATCH(A273,$I$37:$AO$37,0),0)+IFERROR(MATCH(A273,$I$38:$AO$38,0),0)+IFERROR(MATCH(A273,$I$39:$AO$39,0),0)+IFERROR(MATCH(A273,$I$40:$AO$40,0),0)+IFERROR(MATCH(A273,$I$41:$AO$41,0),0)+IFERROR(MATCH(A273,$I$42:$AO$42,0),0)+IFERROR(MATCH(A273,#REF!,0),0)+IFERROR(MATCH(A273,#REF!,0),0)+IFERROR(MATCH(A273,$I$47:$AO$47,0),0)+IFERROR(MATCH(A273,$I$46:$AO$46,0),0)+IFERROR(MATCH(A273,$I$45:$AO$45,0),0)+IFERROR(MATCH(A273,$I$44:$AO$44,0),0)+IFERROR(MATCH(A273,$I$43:$AO$43,0),0)-5)/2</f>
        <v>12</v>
      </c>
      <c r="C273" s="1">
        <f t="shared" si="16"/>
        <v>35</v>
      </c>
      <c r="D273" s="1" t="str">
        <f t="shared" si="17"/>
        <v/>
      </c>
      <c r="E273" s="1">
        <f t="shared" si="18"/>
        <v>-1000</v>
      </c>
      <c r="F273" s="1">
        <f t="shared" si="19"/>
        <v>550</v>
      </c>
    </row>
    <row r="274" spans="1:6" ht="15.5" customHeight="1" x14ac:dyDescent="0.25">
      <c r="A274" s="2" t="str">
        <v>quantumCommunications</v>
      </c>
      <c r="B274" s="1">
        <f>(IFERROR(MATCH(A274,$I$3:$AO$3,0),0)+IFERROR(MATCH(A274,$I$4:$AO$4,0),0)+IFERROR(MATCH(A274,$I$5:$AO$5,0),0)+IFERROR(MATCH(A274,$I$6:$AO$6,0),0)+IFERROR(MATCH(A274,$I$7:$AO$7,0),0)+IFERROR(MATCH(A274,$I$8:$AO$8,0),0)+IFERROR(MATCH(A274,$I$9:$AO$9,0),0)+IFERROR(MATCH(A274,$I$10:$AO$10,0),0)+IFERROR(MATCH(A274,$I$11:$AO$11,0),0)+IFERROR(MATCH(A274,$I$12:$AO$12,0),0)+IFERROR(MATCH(A274,$I$13:$AO$13,0),0)+IFERROR(MATCH(A274,$I$14:$AO$14,0),0)+IFERROR(MATCH(A274,$I$15:$AO$15,0),0)+IFERROR(MATCH(A274,$I$16:$AO$16,0),0)+IFERROR(MATCH(A274,$I$17:$AO$17,0),0)+IFERROR(MATCH(A274,$I$18:$AO$18,0),0)+IFERROR(MATCH(A274,$I$19:$AO$19,0),0)+IFERROR(MATCH(A274,$I$20:$AO$20,0),0)+IFERROR(MATCH(A274,$I$21:$AO$21,0),0)+IFERROR(MATCH(A274,$I$22:$AO$22,0),0)+IFERROR(MATCH(A274,$I$23:$AO$23,0),0)+IFERROR(MATCH(A274,$I$24:$AO$24,0),0)+IFERROR(MATCH(A274,$I$25:$AO$25,0),0)+IFERROR(MATCH(A274,$I$26:$AO$26,0),0)+IFERROR(MATCH(A274,$I$27:$AO$27,0),0)+IFERROR(MATCH(A274,$I$28:$AO$28,0),0)+IFERROR(MATCH(A274,$I$29:$AO$29,0),0)+IFERROR(MATCH(A274,$I$30:$AO$30,0),0)+IFERROR(MATCH(A274,$I$31:$AO$31,0),0)+IFERROR(MATCH(A274,$I$32:$AO$32,0),0)+IFERROR(MATCH(A274,$I$33:$AO$33,0),0)+IFERROR(MATCH(A274,$I$34:$AO$34,0),0)+IFERROR(MATCH(A274,$I$35:$AO$35,0),0)+IFERROR(MATCH(A274,$I$36:$AO$36,0),0)+IFERROR(MATCH(A274,$I$37:$AO$37,0),0)+IFERROR(MATCH(A274,$I$38:$AO$38,0),0)+IFERROR(MATCH(A274,$I$39:$AO$39,0),0)+IFERROR(MATCH(A274,$I$40:$AO$40,0),0)+IFERROR(MATCH(A274,$I$41:$AO$41,0),0)+IFERROR(MATCH(A274,$I$42:$AO$42,0),0)+IFERROR(MATCH(A274,#REF!,0),0)+IFERROR(MATCH(A274,#REF!,0),0)+IFERROR(MATCH(A274,$I$47:$AO$47,0),0)+IFERROR(MATCH(A274,$I$46:$AO$46,0),0)+IFERROR(MATCH(A274,$I$45:$AO$45,0),0)+IFERROR(MATCH(A274,$I$44:$AO$44,0),0)+IFERROR(MATCH(A274,$I$43:$AO$43,0),0)-5)/2</f>
        <v>12</v>
      </c>
      <c r="C274" s="1">
        <f t="shared" si="16"/>
        <v>37</v>
      </c>
      <c r="D274" s="1" t="str">
        <f t="shared" si="17"/>
        <v/>
      </c>
      <c r="E274" s="1">
        <f t="shared" si="18"/>
        <v>-1000</v>
      </c>
      <c r="F274" s="1">
        <f t="shared" si="19"/>
        <v>450</v>
      </c>
    </row>
    <row r="275" spans="1:6" ht="15.5" customHeight="1" x14ac:dyDescent="0.25">
      <c r="A275" s="2" t="str">
        <v>experimentalElectricalSystems</v>
      </c>
      <c r="B275" s="1">
        <f>(IFERROR(MATCH(A275,$I$3:$AO$3,0),0)+IFERROR(MATCH(A275,$I$4:$AO$4,0),0)+IFERROR(MATCH(A275,$I$5:$AO$5,0),0)+IFERROR(MATCH(A275,$I$6:$AO$6,0),0)+IFERROR(MATCH(A275,$I$7:$AO$7,0),0)+IFERROR(MATCH(A275,$I$8:$AO$8,0),0)+IFERROR(MATCH(A275,$I$9:$AO$9,0),0)+IFERROR(MATCH(A275,$I$10:$AO$10,0),0)+IFERROR(MATCH(A275,$I$11:$AO$11,0),0)+IFERROR(MATCH(A275,$I$12:$AO$12,0),0)+IFERROR(MATCH(A275,$I$13:$AO$13,0),0)+IFERROR(MATCH(A275,$I$14:$AO$14,0),0)+IFERROR(MATCH(A275,$I$15:$AO$15,0),0)+IFERROR(MATCH(A275,$I$16:$AO$16,0),0)+IFERROR(MATCH(A275,$I$17:$AO$17,0),0)+IFERROR(MATCH(A275,$I$18:$AO$18,0),0)+IFERROR(MATCH(A275,$I$19:$AO$19,0),0)+IFERROR(MATCH(A275,$I$20:$AO$20,0),0)+IFERROR(MATCH(A275,$I$21:$AO$21,0),0)+IFERROR(MATCH(A275,$I$22:$AO$22,0),0)+IFERROR(MATCH(A275,$I$23:$AO$23,0),0)+IFERROR(MATCH(A275,$I$24:$AO$24,0),0)+IFERROR(MATCH(A275,$I$25:$AO$25,0),0)+IFERROR(MATCH(A275,$I$26:$AO$26,0),0)+IFERROR(MATCH(A275,$I$27:$AO$27,0),0)+IFERROR(MATCH(A275,$I$28:$AO$28,0),0)+IFERROR(MATCH(A275,$I$29:$AO$29,0),0)+IFERROR(MATCH(A275,$I$30:$AO$30,0),0)+IFERROR(MATCH(A275,$I$31:$AO$31,0),0)+IFERROR(MATCH(A275,$I$32:$AO$32,0),0)+IFERROR(MATCH(A275,$I$33:$AO$33,0),0)+IFERROR(MATCH(A275,$I$34:$AO$34,0),0)+IFERROR(MATCH(A275,$I$35:$AO$35,0),0)+IFERROR(MATCH(A275,$I$36:$AO$36,0),0)+IFERROR(MATCH(A275,$I$37:$AO$37,0),0)+IFERROR(MATCH(A275,$I$38:$AO$38,0),0)+IFERROR(MATCH(A275,$I$39:$AO$39,0),0)+IFERROR(MATCH(A275,$I$40:$AO$40,0),0)+IFERROR(MATCH(A275,$I$41:$AO$41,0),0)+IFERROR(MATCH(A275,$I$42:$AO$42,0),0)+IFERROR(MATCH(A275,#REF!,0),0)+IFERROR(MATCH(A275,#REF!,0),0)+IFERROR(MATCH(A275,$I$47:$AO$47,0),0)+IFERROR(MATCH(A275,$I$46:$AO$46,0),0)+IFERROR(MATCH(A275,$I$45:$AO$45,0),0)+IFERROR(MATCH(A275,$I$44:$AO$44,0),0)+IFERROR(MATCH(A275,$I$43:$AO$43,0),0)-5)/2</f>
        <v>12</v>
      </c>
      <c r="C275" s="1">
        <f t="shared" si="16"/>
        <v>41</v>
      </c>
      <c r="D275" s="1" t="str">
        <f t="shared" si="17"/>
        <v/>
      </c>
      <c r="E275" s="1">
        <f t="shared" si="18"/>
        <v>-1000</v>
      </c>
      <c r="F275" s="1">
        <f t="shared" si="19"/>
        <v>250</v>
      </c>
    </row>
    <row r="276" spans="1:6" ht="15.5" customHeight="1" x14ac:dyDescent="0.25">
      <c r="A276" s="2" t="str">
        <v>experimentalBeamedPowerPropulsion</v>
      </c>
      <c r="B276" s="1">
        <f>(IFERROR(MATCH(A276,$I$3:$AO$3,0),0)+IFERROR(MATCH(A276,$I$4:$AO$4,0),0)+IFERROR(MATCH(A276,$I$5:$AO$5,0),0)+IFERROR(MATCH(A276,$I$6:$AO$6,0),0)+IFERROR(MATCH(A276,$I$7:$AO$7,0),0)+IFERROR(MATCH(A276,$I$8:$AO$8,0),0)+IFERROR(MATCH(A276,$I$9:$AO$9,0),0)+IFERROR(MATCH(A276,$I$10:$AO$10,0),0)+IFERROR(MATCH(A276,$I$11:$AO$11,0),0)+IFERROR(MATCH(A276,$I$12:$AO$12,0),0)+IFERROR(MATCH(A276,$I$13:$AO$13,0),0)+IFERROR(MATCH(A276,$I$14:$AO$14,0),0)+IFERROR(MATCH(A276,$I$15:$AO$15,0),0)+IFERROR(MATCH(A276,$I$16:$AO$16,0),0)+IFERROR(MATCH(A276,$I$17:$AO$17,0),0)+IFERROR(MATCH(A276,$I$18:$AO$18,0),0)+IFERROR(MATCH(A276,$I$19:$AO$19,0),0)+IFERROR(MATCH(A276,$I$20:$AO$20,0),0)+IFERROR(MATCH(A276,$I$21:$AO$21,0),0)+IFERROR(MATCH(A276,$I$22:$AO$22,0),0)+IFERROR(MATCH(A276,$I$23:$AO$23,0),0)+IFERROR(MATCH(A276,$I$24:$AO$24,0),0)+IFERROR(MATCH(A276,$I$25:$AO$25,0),0)+IFERROR(MATCH(A276,$I$26:$AO$26,0),0)+IFERROR(MATCH(A276,$I$27:$AO$27,0),0)+IFERROR(MATCH(A276,$I$28:$AO$28,0),0)+IFERROR(MATCH(A276,$I$29:$AO$29,0),0)+IFERROR(MATCH(A276,$I$30:$AO$30,0),0)+IFERROR(MATCH(A276,$I$31:$AO$31,0),0)+IFERROR(MATCH(A276,$I$32:$AO$32,0),0)+IFERROR(MATCH(A276,$I$33:$AO$33,0),0)+IFERROR(MATCH(A276,$I$34:$AO$34,0),0)+IFERROR(MATCH(A276,$I$35:$AO$35,0),0)+IFERROR(MATCH(A276,$I$36:$AO$36,0),0)+IFERROR(MATCH(A276,$I$37:$AO$37,0),0)+IFERROR(MATCH(A276,$I$38:$AO$38,0),0)+IFERROR(MATCH(A276,$I$39:$AO$39,0),0)+IFERROR(MATCH(A276,$I$40:$AO$40,0),0)+IFERROR(MATCH(A276,$I$41:$AO$41,0),0)+IFERROR(MATCH(A276,$I$42:$AO$42,0),0)+IFERROR(MATCH(A276,#REF!,0),0)+IFERROR(MATCH(A276,#REF!,0),0)+IFERROR(MATCH(A276,$I$47:$AO$47,0),0)+IFERROR(MATCH(A276,$I$46:$AO$46,0),0)+IFERROR(MATCH(A276,$I$45:$AO$45,0),0)+IFERROR(MATCH(A276,$I$44:$AO$44,0),0)+IFERROR(MATCH(A276,$I$43:$AO$43,0),0)-5)/2</f>
        <v>12</v>
      </c>
      <c r="C276" s="1">
        <f t="shared" si="16"/>
        <v>42</v>
      </c>
      <c r="D276" s="1" t="str">
        <f t="shared" si="17"/>
        <v/>
      </c>
      <c r="E276" s="1">
        <f t="shared" si="18"/>
        <v>-1000</v>
      </c>
      <c r="F276" s="1">
        <f t="shared" si="19"/>
        <v>200</v>
      </c>
    </row>
    <row r="277" spans="1:6" ht="15.5" customHeight="1" x14ac:dyDescent="0.25">
      <c r="A277" s="2" t="str">
        <v>quantumSolarTech</v>
      </c>
      <c r="B277" s="1">
        <f>(IFERROR(MATCH(A277,$I$3:$AO$3,0),0)+IFERROR(MATCH(A277,$I$4:$AO$4,0),0)+IFERROR(MATCH(A277,$I$5:$AO$5,0),0)+IFERROR(MATCH(A277,$I$6:$AO$6,0),0)+IFERROR(MATCH(A277,$I$7:$AO$7,0),0)+IFERROR(MATCH(A277,$I$8:$AO$8,0),0)+IFERROR(MATCH(A277,$I$9:$AO$9,0),0)+IFERROR(MATCH(A277,$I$10:$AO$10,0),0)+IFERROR(MATCH(A277,$I$11:$AO$11,0),0)+IFERROR(MATCH(A277,$I$12:$AO$12,0),0)+IFERROR(MATCH(A277,$I$13:$AO$13,0),0)+IFERROR(MATCH(A277,$I$14:$AO$14,0),0)+IFERROR(MATCH(A277,$I$15:$AO$15,0),0)+IFERROR(MATCH(A277,$I$16:$AO$16,0),0)+IFERROR(MATCH(A277,$I$17:$AO$17,0),0)+IFERROR(MATCH(A277,$I$18:$AO$18,0),0)+IFERROR(MATCH(A277,$I$19:$AO$19,0),0)+IFERROR(MATCH(A277,$I$20:$AO$20,0),0)+IFERROR(MATCH(A277,$I$21:$AO$21,0),0)+IFERROR(MATCH(A277,$I$22:$AO$22,0),0)+IFERROR(MATCH(A277,$I$23:$AO$23,0),0)+IFERROR(MATCH(A277,$I$24:$AO$24,0),0)+IFERROR(MATCH(A277,$I$25:$AO$25,0),0)+IFERROR(MATCH(A277,$I$26:$AO$26,0),0)+IFERROR(MATCH(A277,$I$27:$AO$27,0),0)+IFERROR(MATCH(A277,$I$28:$AO$28,0),0)+IFERROR(MATCH(A277,$I$29:$AO$29,0),0)+IFERROR(MATCH(A277,$I$30:$AO$30,0),0)+IFERROR(MATCH(A277,$I$31:$AO$31,0),0)+IFERROR(MATCH(A277,$I$32:$AO$32,0),0)+IFERROR(MATCH(A277,$I$33:$AO$33,0),0)+IFERROR(MATCH(A277,$I$34:$AO$34,0),0)+IFERROR(MATCH(A277,$I$35:$AO$35,0),0)+IFERROR(MATCH(A277,$I$36:$AO$36,0),0)+IFERROR(MATCH(A277,$I$37:$AO$37,0),0)+IFERROR(MATCH(A277,$I$38:$AO$38,0),0)+IFERROR(MATCH(A277,$I$39:$AO$39,0),0)+IFERROR(MATCH(A277,$I$40:$AO$40,0),0)+IFERROR(MATCH(A277,$I$41:$AO$41,0),0)+IFERROR(MATCH(A277,$I$42:$AO$42,0),0)+IFERROR(MATCH(A277,#REF!,0),0)+IFERROR(MATCH(A277,#REF!,0),0)+IFERROR(MATCH(A277,$I$47:$AO$47,0),0)+IFERROR(MATCH(A277,$I$46:$AO$46,0),0)+IFERROR(MATCH(A277,$I$45:$AO$45,0),0)+IFERROR(MATCH(A277,$I$44:$AO$44,0),0)+IFERROR(MATCH(A277,$I$43:$AO$43,0),0)-5)/2</f>
        <v>12</v>
      </c>
      <c r="C277" s="1">
        <f t="shared" si="16"/>
        <v>43</v>
      </c>
      <c r="D277" s="1" t="str">
        <f t="shared" si="17"/>
        <v/>
      </c>
      <c r="E277" s="1">
        <f t="shared" si="18"/>
        <v>-1000</v>
      </c>
      <c r="F277" s="1">
        <f t="shared" si="19"/>
        <v>150</v>
      </c>
    </row>
    <row r="278" spans="1:6" ht="15.5" customHeight="1" x14ac:dyDescent="0.25">
      <c r="A278" s="2" t="str">
        <v>advColonization</v>
      </c>
      <c r="B278" s="1">
        <f>(IFERROR(MATCH(A278,$I$3:$AO$3,0),0)+IFERROR(MATCH(A278,$I$4:$AO$4,0),0)+IFERROR(MATCH(A278,$I$5:$AO$5,0),0)+IFERROR(MATCH(A278,$I$6:$AO$6,0),0)+IFERROR(MATCH(A278,$I$7:$AO$7,0),0)+IFERROR(MATCH(A278,$I$8:$AO$8,0),0)+IFERROR(MATCH(A278,$I$9:$AO$9,0),0)+IFERROR(MATCH(A278,$I$10:$AO$10,0),0)+IFERROR(MATCH(A278,$I$11:$AO$11,0),0)+IFERROR(MATCH(A278,$I$12:$AO$12,0),0)+IFERROR(MATCH(A278,$I$13:$AO$13,0),0)+IFERROR(MATCH(A278,$I$14:$AO$14,0),0)+IFERROR(MATCH(A278,$I$15:$AO$15,0),0)+IFERROR(MATCH(A278,$I$16:$AO$16,0),0)+IFERROR(MATCH(A278,$I$17:$AO$17,0),0)+IFERROR(MATCH(A278,$I$18:$AO$18,0),0)+IFERROR(MATCH(A278,$I$19:$AO$19,0),0)+IFERROR(MATCH(A278,$I$20:$AO$20,0),0)+IFERROR(MATCH(A278,$I$21:$AO$21,0),0)+IFERROR(MATCH(A278,$I$22:$AO$22,0),0)+IFERROR(MATCH(A278,$I$23:$AO$23,0),0)+IFERROR(MATCH(A278,$I$24:$AO$24,0),0)+IFERROR(MATCH(A278,$I$25:$AO$25,0),0)+IFERROR(MATCH(A278,$I$26:$AO$26,0),0)+IFERROR(MATCH(A278,$I$27:$AO$27,0),0)+IFERROR(MATCH(A278,$I$28:$AO$28,0),0)+IFERROR(MATCH(A278,$I$29:$AO$29,0),0)+IFERROR(MATCH(A278,$I$30:$AO$30,0),0)+IFERROR(MATCH(A278,$I$31:$AO$31,0),0)+IFERROR(MATCH(A278,$I$32:$AO$32,0),0)+IFERROR(MATCH(A278,$I$33:$AO$33,0),0)+IFERROR(MATCH(A278,$I$34:$AO$34,0),0)+IFERROR(MATCH(A278,$I$35:$AO$35,0),0)+IFERROR(MATCH(A278,$I$36:$AO$36,0),0)+IFERROR(MATCH(A278,$I$37:$AO$37,0),0)+IFERROR(MATCH(A278,$I$38:$AO$38,0),0)+IFERROR(MATCH(A278,$I$39:$AO$39,0),0)+IFERROR(MATCH(A278,$I$40:$AO$40,0),0)+IFERROR(MATCH(A278,$I$41:$AO$41,0),0)+IFERROR(MATCH(A278,$I$42:$AO$42,0),0)+IFERROR(MATCH(A278,#REF!,0),0)+IFERROR(MATCH(A278,#REF!,0),0)+IFERROR(MATCH(A278,$I$47:$AO$47,0),0)+IFERROR(MATCH(A278,$I$46:$AO$46,0),0)+IFERROR(MATCH(A278,$I$45:$AO$45,0),0)+IFERROR(MATCH(A278,$I$44:$AO$44,0),0)+IFERROR(MATCH(A278,$I$43:$AO$43,0),0)-5)/2</f>
        <v>12</v>
      </c>
      <c r="C278" s="1">
        <f t="shared" si="16"/>
        <v>44</v>
      </c>
      <c r="D278" s="1" t="str">
        <f t="shared" si="17"/>
        <v/>
      </c>
      <c r="E278" s="1">
        <f t="shared" si="18"/>
        <v>-1000</v>
      </c>
      <c r="F278" s="1">
        <f t="shared" si="19"/>
        <v>100</v>
      </c>
    </row>
    <row r="279" spans="1:6" ht="15.5" customHeight="1" x14ac:dyDescent="0.25">
      <c r="A279" s="2" t="str">
        <v>unifiedFieldTheory</v>
      </c>
      <c r="B279" s="1">
        <f>(IFERROR(MATCH(A279,$I$3:$AO$3,0),0)+IFERROR(MATCH(A279,$I$4:$AO$4,0),0)+IFERROR(MATCH(A279,$I$5:$AO$5,0),0)+IFERROR(MATCH(A279,$I$6:$AO$6,0),0)+IFERROR(MATCH(A279,$I$7:$AO$7,0),0)+IFERROR(MATCH(A279,$I$8:$AO$8,0),0)+IFERROR(MATCH(A279,$I$9:$AO$9,0),0)+IFERROR(MATCH(A279,$I$10:$AO$10,0),0)+IFERROR(MATCH(A279,$I$11:$AO$11,0),0)+IFERROR(MATCH(A279,$I$12:$AO$12,0),0)+IFERROR(MATCH(A279,$I$13:$AO$13,0),0)+IFERROR(MATCH(A279,$I$14:$AO$14,0),0)+IFERROR(MATCH(A279,$I$15:$AO$15,0),0)+IFERROR(MATCH(A279,$I$16:$AO$16,0),0)+IFERROR(MATCH(A279,$I$17:$AO$17,0),0)+IFERROR(MATCH(A279,$I$18:$AO$18,0),0)+IFERROR(MATCH(A279,$I$19:$AO$19,0),0)+IFERROR(MATCH(A279,$I$20:$AO$20,0),0)+IFERROR(MATCH(A279,$I$21:$AO$21,0),0)+IFERROR(MATCH(A279,$I$22:$AO$22,0),0)+IFERROR(MATCH(A279,$I$23:$AO$23,0),0)+IFERROR(MATCH(A279,$I$24:$AO$24,0),0)+IFERROR(MATCH(A279,$I$25:$AO$25,0),0)+IFERROR(MATCH(A279,$I$26:$AO$26,0),0)+IFERROR(MATCH(A279,$I$27:$AO$27,0),0)+IFERROR(MATCH(A279,$I$28:$AO$28,0),0)+IFERROR(MATCH(A279,$I$29:$AO$29,0),0)+IFERROR(MATCH(A279,$I$30:$AO$30,0),0)+IFERROR(MATCH(A279,$I$31:$AO$31,0),0)+IFERROR(MATCH(A279,$I$32:$AO$32,0),0)+IFERROR(MATCH(A279,$I$33:$AO$33,0),0)+IFERROR(MATCH(A279,$I$34:$AO$34,0),0)+IFERROR(MATCH(A279,$I$35:$AO$35,0),0)+IFERROR(MATCH(A279,$I$36:$AO$36,0),0)+IFERROR(MATCH(A279,$I$37:$AO$37,0),0)+IFERROR(MATCH(A279,$I$38:$AO$38,0),0)+IFERROR(MATCH(A279,$I$39:$AO$39,0),0)+IFERROR(MATCH(A279,$I$40:$AO$40,0),0)+IFERROR(MATCH(A279,$I$41:$AO$41,0),0)+IFERROR(MATCH(A279,$I$42:$AO$42,0),0)+IFERROR(MATCH(A279,#REF!,0),0)+IFERROR(MATCH(A279,#REF!,0),0)+IFERROR(MATCH(A279,$I$47:$AO$47,0),0)+IFERROR(MATCH(A279,$I$46:$AO$46,0),0)+IFERROR(MATCH(A279,$I$45:$AO$45,0),0)+IFERROR(MATCH(A279,$I$44:$AO$44,0),0)+IFERROR(MATCH(A279,$I$43:$AO$43,0),0)-5)/2</f>
        <v>13</v>
      </c>
      <c r="C279" s="1">
        <f t="shared" si="16"/>
        <v>3</v>
      </c>
      <c r="D279" s="1" t="str">
        <f t="shared" si="17"/>
        <v/>
      </c>
      <c r="E279" s="1">
        <f t="shared" si="18"/>
        <v>-800</v>
      </c>
      <c r="F279" s="1">
        <f t="shared" si="19"/>
        <v>2150</v>
      </c>
    </row>
    <row r="280" spans="1:6" ht="15.5" customHeight="1" x14ac:dyDescent="0.25">
      <c r="A280" s="2" t="str">
        <v>quantumReactions</v>
      </c>
      <c r="B280" s="1">
        <f>(IFERROR(MATCH(A280,$I$3:$AO$3,0),0)+IFERROR(MATCH(A280,$I$4:$AO$4,0),0)+IFERROR(MATCH(A280,$I$5:$AO$5,0),0)+IFERROR(MATCH(A280,$I$6:$AO$6,0),0)+IFERROR(MATCH(A280,$I$7:$AO$7,0),0)+IFERROR(MATCH(A280,$I$8:$AO$8,0),0)+IFERROR(MATCH(A280,$I$9:$AO$9,0),0)+IFERROR(MATCH(A280,$I$10:$AO$10,0),0)+IFERROR(MATCH(A280,$I$11:$AO$11,0),0)+IFERROR(MATCH(A280,$I$12:$AO$12,0),0)+IFERROR(MATCH(A280,$I$13:$AO$13,0),0)+IFERROR(MATCH(A280,$I$14:$AO$14,0),0)+IFERROR(MATCH(A280,$I$15:$AO$15,0),0)+IFERROR(MATCH(A280,$I$16:$AO$16,0),0)+IFERROR(MATCH(A280,$I$17:$AO$17,0),0)+IFERROR(MATCH(A280,$I$18:$AO$18,0),0)+IFERROR(MATCH(A280,$I$19:$AO$19,0),0)+IFERROR(MATCH(A280,$I$20:$AO$20,0),0)+IFERROR(MATCH(A280,$I$21:$AO$21,0),0)+IFERROR(MATCH(A280,$I$22:$AO$22,0),0)+IFERROR(MATCH(A280,$I$23:$AO$23,0),0)+IFERROR(MATCH(A280,$I$24:$AO$24,0),0)+IFERROR(MATCH(A280,$I$25:$AO$25,0),0)+IFERROR(MATCH(A280,$I$26:$AO$26,0),0)+IFERROR(MATCH(A280,$I$27:$AO$27,0),0)+IFERROR(MATCH(A280,$I$28:$AO$28,0),0)+IFERROR(MATCH(A280,$I$29:$AO$29,0),0)+IFERROR(MATCH(A280,$I$30:$AO$30,0),0)+IFERROR(MATCH(A280,$I$31:$AO$31,0),0)+IFERROR(MATCH(A280,$I$32:$AO$32,0),0)+IFERROR(MATCH(A280,$I$33:$AO$33,0),0)+IFERROR(MATCH(A280,$I$34:$AO$34,0),0)+IFERROR(MATCH(A280,$I$35:$AO$35,0),0)+IFERROR(MATCH(A280,$I$36:$AO$36,0),0)+IFERROR(MATCH(A280,$I$37:$AO$37,0),0)+IFERROR(MATCH(A280,$I$38:$AO$38,0),0)+IFERROR(MATCH(A280,$I$39:$AO$39,0),0)+IFERROR(MATCH(A280,$I$40:$AO$40,0),0)+IFERROR(MATCH(A280,$I$41:$AO$41,0),0)+IFERROR(MATCH(A280,$I$42:$AO$42,0),0)+IFERROR(MATCH(A280,#REF!,0),0)+IFERROR(MATCH(A280,#REF!,0),0)+IFERROR(MATCH(A280,$I$47:$AO$47,0),0)+IFERROR(MATCH(A280,$I$46:$AO$46,0),0)+IFERROR(MATCH(A280,$I$45:$AO$45,0),0)+IFERROR(MATCH(A280,$I$44:$AO$44,0),0)+IFERROR(MATCH(A280,$I$43:$AO$43,0),0)-5)/2</f>
        <v>13</v>
      </c>
      <c r="C280" s="1">
        <f t="shared" si="16"/>
        <v>5</v>
      </c>
      <c r="D280" s="1" t="str">
        <f t="shared" si="17"/>
        <v/>
      </c>
      <c r="E280" s="1">
        <f t="shared" si="18"/>
        <v>-800</v>
      </c>
      <c r="F280" s="1">
        <f t="shared" si="19"/>
        <v>2050</v>
      </c>
    </row>
    <row r="281" spans="1:6" ht="15.5" customHeight="1" x14ac:dyDescent="0.25">
      <c r="A281" s="2" t="str">
        <v>exoticPlasmaPropulsion</v>
      </c>
      <c r="B281" s="1">
        <f>(IFERROR(MATCH(A281,$I$3:$AO$3,0),0)+IFERROR(MATCH(A281,$I$4:$AO$4,0),0)+IFERROR(MATCH(A281,$I$5:$AO$5,0),0)+IFERROR(MATCH(A281,$I$6:$AO$6,0),0)+IFERROR(MATCH(A281,$I$7:$AO$7,0),0)+IFERROR(MATCH(A281,$I$8:$AO$8,0),0)+IFERROR(MATCH(A281,$I$9:$AO$9,0),0)+IFERROR(MATCH(A281,$I$10:$AO$10,0),0)+IFERROR(MATCH(A281,$I$11:$AO$11,0),0)+IFERROR(MATCH(A281,$I$12:$AO$12,0),0)+IFERROR(MATCH(A281,$I$13:$AO$13,0),0)+IFERROR(MATCH(A281,$I$14:$AO$14,0),0)+IFERROR(MATCH(A281,$I$15:$AO$15,0),0)+IFERROR(MATCH(A281,$I$16:$AO$16,0),0)+IFERROR(MATCH(A281,$I$17:$AO$17,0),0)+IFERROR(MATCH(A281,$I$18:$AO$18,0),0)+IFERROR(MATCH(A281,$I$19:$AO$19,0),0)+IFERROR(MATCH(A281,$I$20:$AO$20,0),0)+IFERROR(MATCH(A281,$I$21:$AO$21,0),0)+IFERROR(MATCH(A281,$I$22:$AO$22,0),0)+IFERROR(MATCH(A281,$I$23:$AO$23,0),0)+IFERROR(MATCH(A281,$I$24:$AO$24,0),0)+IFERROR(MATCH(A281,$I$25:$AO$25,0),0)+IFERROR(MATCH(A281,$I$26:$AO$26,0),0)+IFERROR(MATCH(A281,$I$27:$AO$27,0),0)+IFERROR(MATCH(A281,$I$28:$AO$28,0),0)+IFERROR(MATCH(A281,$I$29:$AO$29,0),0)+IFERROR(MATCH(A281,$I$30:$AO$30,0),0)+IFERROR(MATCH(A281,$I$31:$AO$31,0),0)+IFERROR(MATCH(A281,$I$32:$AO$32,0),0)+IFERROR(MATCH(A281,$I$33:$AO$33,0),0)+IFERROR(MATCH(A281,$I$34:$AO$34,0),0)+IFERROR(MATCH(A281,$I$35:$AO$35,0),0)+IFERROR(MATCH(A281,$I$36:$AO$36,0),0)+IFERROR(MATCH(A281,$I$37:$AO$37,0),0)+IFERROR(MATCH(A281,$I$38:$AO$38,0),0)+IFERROR(MATCH(A281,$I$39:$AO$39,0),0)+IFERROR(MATCH(A281,$I$40:$AO$40,0),0)+IFERROR(MATCH(A281,$I$41:$AO$41,0),0)+IFERROR(MATCH(A281,$I$42:$AO$42,0),0)+IFERROR(MATCH(A281,#REF!,0),0)+IFERROR(MATCH(A281,#REF!,0),0)+IFERROR(MATCH(A281,$I$47:$AO$47,0),0)+IFERROR(MATCH(A281,$I$46:$AO$46,0),0)+IFERROR(MATCH(A281,$I$45:$AO$45,0),0)+IFERROR(MATCH(A281,$I$44:$AO$44,0),0)+IFERROR(MATCH(A281,$I$43:$AO$43,0),0)-5)/2</f>
        <v>13</v>
      </c>
      <c r="C281" s="1">
        <f t="shared" si="16"/>
        <v>7</v>
      </c>
      <c r="D281" s="1" t="str">
        <f t="shared" si="17"/>
        <v/>
      </c>
      <c r="E281" s="1">
        <f t="shared" si="18"/>
        <v>-800</v>
      </c>
      <c r="F281" s="1">
        <f t="shared" si="19"/>
        <v>1950</v>
      </c>
    </row>
    <row r="282" spans="1:6" ht="15.5" customHeight="1" x14ac:dyDescent="0.25">
      <c r="A282" s="2" t="str">
        <v>ultraHighEnergyPhysics</v>
      </c>
      <c r="B282" s="1">
        <f>(IFERROR(MATCH(A282,$I$3:$AO$3,0),0)+IFERROR(MATCH(A282,$I$4:$AO$4,0),0)+IFERROR(MATCH(A282,$I$5:$AO$5,0),0)+IFERROR(MATCH(A282,$I$6:$AO$6,0),0)+IFERROR(MATCH(A282,$I$7:$AO$7,0),0)+IFERROR(MATCH(A282,$I$8:$AO$8,0),0)+IFERROR(MATCH(A282,$I$9:$AO$9,0),0)+IFERROR(MATCH(A282,$I$10:$AO$10,0),0)+IFERROR(MATCH(A282,$I$11:$AO$11,0),0)+IFERROR(MATCH(A282,$I$12:$AO$12,0),0)+IFERROR(MATCH(A282,$I$13:$AO$13,0),0)+IFERROR(MATCH(A282,$I$14:$AO$14,0),0)+IFERROR(MATCH(A282,$I$15:$AO$15,0),0)+IFERROR(MATCH(A282,$I$16:$AO$16,0),0)+IFERROR(MATCH(A282,$I$17:$AO$17,0),0)+IFERROR(MATCH(A282,$I$18:$AO$18,0),0)+IFERROR(MATCH(A282,$I$19:$AO$19,0),0)+IFERROR(MATCH(A282,$I$20:$AO$20,0),0)+IFERROR(MATCH(A282,$I$21:$AO$21,0),0)+IFERROR(MATCH(A282,$I$22:$AO$22,0),0)+IFERROR(MATCH(A282,$I$23:$AO$23,0),0)+IFERROR(MATCH(A282,$I$24:$AO$24,0),0)+IFERROR(MATCH(A282,$I$25:$AO$25,0),0)+IFERROR(MATCH(A282,$I$26:$AO$26,0),0)+IFERROR(MATCH(A282,$I$27:$AO$27,0),0)+IFERROR(MATCH(A282,$I$28:$AO$28,0),0)+IFERROR(MATCH(A282,$I$29:$AO$29,0),0)+IFERROR(MATCH(A282,$I$30:$AO$30,0),0)+IFERROR(MATCH(A282,$I$31:$AO$31,0),0)+IFERROR(MATCH(A282,$I$32:$AO$32,0),0)+IFERROR(MATCH(A282,$I$33:$AO$33,0),0)+IFERROR(MATCH(A282,$I$34:$AO$34,0),0)+IFERROR(MATCH(A282,$I$35:$AO$35,0),0)+IFERROR(MATCH(A282,$I$36:$AO$36,0),0)+IFERROR(MATCH(A282,$I$37:$AO$37,0),0)+IFERROR(MATCH(A282,$I$38:$AO$38,0),0)+IFERROR(MATCH(A282,$I$39:$AO$39,0),0)+IFERROR(MATCH(A282,$I$40:$AO$40,0),0)+IFERROR(MATCH(A282,$I$41:$AO$41,0),0)+IFERROR(MATCH(A282,$I$42:$AO$42,0),0)+IFERROR(MATCH(A282,#REF!,0),0)+IFERROR(MATCH(A282,#REF!,0),0)+IFERROR(MATCH(A282,$I$47:$AO$47,0),0)+IFERROR(MATCH(A282,$I$46:$AO$46,0),0)+IFERROR(MATCH(A282,$I$45:$AO$45,0),0)+IFERROR(MATCH(A282,$I$44:$AO$44,0),0)+IFERROR(MATCH(A282,$I$43:$AO$43,0),0)-5)/2</f>
        <v>13</v>
      </c>
      <c r="C282" s="1">
        <f t="shared" si="16"/>
        <v>35</v>
      </c>
      <c r="D282" s="1" t="str">
        <f t="shared" si="17"/>
        <v/>
      </c>
      <c r="E282" s="1">
        <f t="shared" si="18"/>
        <v>-800</v>
      </c>
      <c r="F282" s="1">
        <f t="shared" si="19"/>
        <v>550</v>
      </c>
    </row>
    <row r="283" spans="1:6" ht="15.5" customHeight="1" x14ac:dyDescent="0.25">
      <c r="A283" s="2" t="str">
        <v>exoticElectricalSystems</v>
      </c>
      <c r="B283" s="1">
        <f>(IFERROR(MATCH(A283,$I$3:$AO$3,0),0)+IFERROR(MATCH(A283,$I$4:$AO$4,0),0)+IFERROR(MATCH(A283,$I$5:$AO$5,0),0)+IFERROR(MATCH(A283,$I$6:$AO$6,0),0)+IFERROR(MATCH(A283,$I$7:$AO$7,0),0)+IFERROR(MATCH(A283,$I$8:$AO$8,0),0)+IFERROR(MATCH(A283,$I$9:$AO$9,0),0)+IFERROR(MATCH(A283,$I$10:$AO$10,0),0)+IFERROR(MATCH(A283,$I$11:$AO$11,0),0)+IFERROR(MATCH(A283,$I$12:$AO$12,0),0)+IFERROR(MATCH(A283,$I$13:$AO$13,0),0)+IFERROR(MATCH(A283,$I$14:$AO$14,0),0)+IFERROR(MATCH(A283,$I$15:$AO$15,0),0)+IFERROR(MATCH(A283,$I$16:$AO$16,0),0)+IFERROR(MATCH(A283,$I$17:$AO$17,0),0)+IFERROR(MATCH(A283,$I$18:$AO$18,0),0)+IFERROR(MATCH(A283,$I$19:$AO$19,0),0)+IFERROR(MATCH(A283,$I$20:$AO$20,0),0)+IFERROR(MATCH(A283,$I$21:$AO$21,0),0)+IFERROR(MATCH(A283,$I$22:$AO$22,0),0)+IFERROR(MATCH(A283,$I$23:$AO$23,0),0)+IFERROR(MATCH(A283,$I$24:$AO$24,0),0)+IFERROR(MATCH(A283,$I$25:$AO$25,0),0)+IFERROR(MATCH(A283,$I$26:$AO$26,0),0)+IFERROR(MATCH(A283,$I$27:$AO$27,0),0)+IFERROR(MATCH(A283,$I$28:$AO$28,0),0)+IFERROR(MATCH(A283,$I$29:$AO$29,0),0)+IFERROR(MATCH(A283,$I$30:$AO$30,0),0)+IFERROR(MATCH(A283,$I$31:$AO$31,0),0)+IFERROR(MATCH(A283,$I$32:$AO$32,0),0)+IFERROR(MATCH(A283,$I$33:$AO$33,0),0)+IFERROR(MATCH(A283,$I$34:$AO$34,0),0)+IFERROR(MATCH(A283,$I$35:$AO$35,0),0)+IFERROR(MATCH(A283,$I$36:$AO$36,0),0)+IFERROR(MATCH(A283,$I$37:$AO$37,0),0)+IFERROR(MATCH(A283,$I$38:$AO$38,0),0)+IFERROR(MATCH(A283,$I$39:$AO$39,0),0)+IFERROR(MATCH(A283,$I$40:$AO$40,0),0)+IFERROR(MATCH(A283,$I$41:$AO$41,0),0)+IFERROR(MATCH(A283,$I$42:$AO$42,0),0)+IFERROR(MATCH(A283,#REF!,0),0)+IFERROR(MATCH(A283,#REF!,0),0)+IFERROR(MATCH(A283,$I$47:$AO$47,0),0)+IFERROR(MATCH(A283,$I$46:$AO$46,0),0)+IFERROR(MATCH(A283,$I$45:$AO$45,0),0)+IFERROR(MATCH(A283,$I$44:$AO$44,0),0)+IFERROR(MATCH(A283,$I$43:$AO$43,0),0)-5)/2</f>
        <v>13</v>
      </c>
      <c r="C283" s="1">
        <f t="shared" si="16"/>
        <v>41</v>
      </c>
      <c r="D283" s="1" t="str">
        <f t="shared" si="17"/>
        <v/>
      </c>
      <c r="E283" s="1">
        <f t="shared" si="18"/>
        <v>-800</v>
      </c>
      <c r="F283" s="1">
        <f t="shared" si="19"/>
        <v>250</v>
      </c>
    </row>
    <row r="284" spans="1:6" ht="15.5" customHeight="1" x14ac:dyDescent="0.25">
      <c r="A284" s="2" t="str">
        <v>exoticBeamedPowerPropulsion</v>
      </c>
      <c r="B284" s="1">
        <f>(IFERROR(MATCH(A284,$I$3:$AO$3,0),0)+IFERROR(MATCH(A284,$I$4:$AO$4,0),0)+IFERROR(MATCH(A284,$I$5:$AO$5,0),0)+IFERROR(MATCH(A284,$I$6:$AO$6,0),0)+IFERROR(MATCH(A284,$I$7:$AO$7,0),0)+IFERROR(MATCH(A284,$I$8:$AO$8,0),0)+IFERROR(MATCH(A284,$I$9:$AO$9,0),0)+IFERROR(MATCH(A284,$I$10:$AO$10,0),0)+IFERROR(MATCH(A284,$I$11:$AO$11,0),0)+IFERROR(MATCH(A284,$I$12:$AO$12,0),0)+IFERROR(MATCH(A284,$I$13:$AO$13,0),0)+IFERROR(MATCH(A284,$I$14:$AO$14,0),0)+IFERROR(MATCH(A284,$I$15:$AO$15,0),0)+IFERROR(MATCH(A284,$I$16:$AO$16,0),0)+IFERROR(MATCH(A284,$I$17:$AO$17,0),0)+IFERROR(MATCH(A284,$I$18:$AO$18,0),0)+IFERROR(MATCH(A284,$I$19:$AO$19,0),0)+IFERROR(MATCH(A284,$I$20:$AO$20,0),0)+IFERROR(MATCH(A284,$I$21:$AO$21,0),0)+IFERROR(MATCH(A284,$I$22:$AO$22,0),0)+IFERROR(MATCH(A284,$I$23:$AO$23,0),0)+IFERROR(MATCH(A284,$I$24:$AO$24,0),0)+IFERROR(MATCH(A284,$I$25:$AO$25,0),0)+IFERROR(MATCH(A284,$I$26:$AO$26,0),0)+IFERROR(MATCH(A284,$I$27:$AO$27,0),0)+IFERROR(MATCH(A284,$I$28:$AO$28,0),0)+IFERROR(MATCH(A284,$I$29:$AO$29,0),0)+IFERROR(MATCH(A284,$I$30:$AO$30,0),0)+IFERROR(MATCH(A284,$I$31:$AO$31,0),0)+IFERROR(MATCH(A284,$I$32:$AO$32,0),0)+IFERROR(MATCH(A284,$I$33:$AO$33,0),0)+IFERROR(MATCH(A284,$I$34:$AO$34,0),0)+IFERROR(MATCH(A284,$I$35:$AO$35,0),0)+IFERROR(MATCH(A284,$I$36:$AO$36,0),0)+IFERROR(MATCH(A284,$I$37:$AO$37,0),0)+IFERROR(MATCH(A284,$I$38:$AO$38,0),0)+IFERROR(MATCH(A284,$I$39:$AO$39,0),0)+IFERROR(MATCH(A284,$I$40:$AO$40,0),0)+IFERROR(MATCH(A284,$I$41:$AO$41,0),0)+IFERROR(MATCH(A284,$I$42:$AO$42,0),0)+IFERROR(MATCH(A284,#REF!,0),0)+IFERROR(MATCH(A284,#REF!,0),0)+IFERROR(MATCH(A284,$I$47:$AO$47,0),0)+IFERROR(MATCH(A284,$I$46:$AO$46,0),0)+IFERROR(MATCH(A284,$I$45:$AO$45,0),0)+IFERROR(MATCH(A284,$I$44:$AO$44,0),0)+IFERROR(MATCH(A284,$I$43:$AO$43,0),0)-5)/2</f>
        <v>13</v>
      </c>
      <c r="C284" s="1">
        <f t="shared" si="16"/>
        <v>42</v>
      </c>
      <c r="D284" s="1" t="str">
        <f t="shared" si="17"/>
        <v/>
      </c>
      <c r="E284" s="1">
        <f t="shared" si="18"/>
        <v>-800</v>
      </c>
      <c r="F284" s="1">
        <f t="shared" si="19"/>
        <v>200</v>
      </c>
    </row>
    <row r="285" spans="1:6" ht="15.5" customHeight="1" x14ac:dyDescent="0.25">
      <c r="B285" s="1">
        <f>(IFERROR(MATCH(A285,$I$3:$AO$3,0),0)+IFERROR(MATCH(A285,$I$4:$AO$4,0),0)+IFERROR(MATCH(A285,$I$5:$AO$5,0),0)+IFERROR(MATCH(A285,$I$6:$AO$6,0),0)+IFERROR(MATCH(A285,$I$7:$AO$7,0),0)+IFERROR(MATCH(A285,$I$8:$AO$8,0),0)+IFERROR(MATCH(A285,$I$9:$AO$9,0),0)+IFERROR(MATCH(A285,$I$10:$AO$10,0),0)+IFERROR(MATCH(A285,$I$11:$AO$11,0),0)+IFERROR(MATCH(A285,$I$12:$AO$12,0),0)+IFERROR(MATCH(A285,$I$13:$AO$13,0),0)+IFERROR(MATCH(A285,$I$14:$AO$14,0),0)+IFERROR(MATCH(A285,$I$15:$AO$15,0),0)+IFERROR(MATCH(A285,$I$16:$AO$16,0),0)+IFERROR(MATCH(A285,$I$17:$AO$17,0),0)+IFERROR(MATCH(A285,$I$18:$AO$18,0),0)+IFERROR(MATCH(A285,$I$19:$AO$19,0),0)+IFERROR(MATCH(A285,$I$20:$AO$20,0),0)+IFERROR(MATCH(A285,$I$21:$AO$21,0),0)+IFERROR(MATCH(A285,$I$22:$AO$22,0),0)+IFERROR(MATCH(A285,$I$23:$AO$23,0),0)+IFERROR(MATCH(A285,$I$24:$AO$24,0),0)+IFERROR(MATCH(A285,$I$25:$AO$25,0),0)+IFERROR(MATCH(A285,$I$26:$AO$26,0),0)+IFERROR(MATCH(A285,$I$27:$AO$27,0),0)+IFERROR(MATCH(A285,$I$28:$AO$28,0),0)+IFERROR(MATCH(A285,$I$29:$AO$29,0),0)+IFERROR(MATCH(A285,$I$30:$AO$30,0),0)+IFERROR(MATCH(A285,$I$31:$AO$31,0),0)+IFERROR(MATCH(A285,$I$32:$AO$32,0),0)+IFERROR(MATCH(A285,$I$33:$AO$33,0),0)+IFERROR(MATCH(A285,$I$34:$AO$34,0),0)+IFERROR(MATCH(A285,$I$35:$AO$35,0),0)+IFERROR(MATCH(A285,$I$36:$AO$36,0),0)+IFERROR(MATCH(A285,$I$37:$AO$37,0),0)+IFERROR(MATCH(A285,$I$38:$AO$38,0),0)+IFERROR(MATCH(A285,$I$39:$AO$39,0),0)+IFERROR(MATCH(A285,$I$40:$AO$40,0),0)+IFERROR(MATCH(A285,$I$41:$AO$41,0),0)+IFERROR(MATCH(A285,$I$42:$AO$42,0),0)+IFERROR(MATCH(A285,#REF!,0),0)+IFERROR(MATCH(A285,#REF!,0),0)+IFERROR(MATCH(A285,$I$47:$AO$47,0),0)+IFERROR(MATCH(A285,$I$46:$AO$46,0),0)+IFERROR(MATCH(A285,$I$45:$AO$45,0),0)+IFERROR(MATCH(A285,$I$44:$AO$44,0),0)+IFERROR(MATCH(A285,$I$43:$AO$43,0),0)-5)/2</f>
        <v>-2.5</v>
      </c>
      <c r="C285" s="1">
        <f t="shared" si="16"/>
        <v>0</v>
      </c>
      <c r="D285" s="1" t="str">
        <f t="shared" si="17"/>
        <v>Not Found</v>
      </c>
      <c r="E285" s="1">
        <f t="shared" si="18"/>
        <v>-3950</v>
      </c>
      <c r="F285" s="1">
        <f t="shared" si="19"/>
        <v>2300</v>
      </c>
    </row>
    <row r="286" spans="1:6" ht="15.5" customHeight="1" x14ac:dyDescent="0.25">
      <c r="B286" s="1">
        <f>(IFERROR(MATCH(A286,$I$3:$AO$3,0),0)+IFERROR(MATCH(A286,$I$4:$AO$4,0),0)+IFERROR(MATCH(A286,$I$5:$AO$5,0),0)+IFERROR(MATCH(A286,$I$6:$AO$6,0),0)+IFERROR(MATCH(A286,$I$7:$AO$7,0),0)+IFERROR(MATCH(A286,$I$8:$AO$8,0),0)+IFERROR(MATCH(A286,$I$9:$AO$9,0),0)+IFERROR(MATCH(A286,$I$10:$AO$10,0),0)+IFERROR(MATCH(A286,$I$11:$AO$11,0),0)+IFERROR(MATCH(A286,$I$12:$AO$12,0),0)+IFERROR(MATCH(A286,$I$13:$AO$13,0),0)+IFERROR(MATCH(A286,$I$14:$AO$14,0),0)+IFERROR(MATCH(A286,$I$15:$AO$15,0),0)+IFERROR(MATCH(A286,$I$16:$AO$16,0),0)+IFERROR(MATCH(A286,$I$17:$AO$17,0),0)+IFERROR(MATCH(A286,$I$18:$AO$18,0),0)+IFERROR(MATCH(A286,$I$19:$AO$19,0),0)+IFERROR(MATCH(A286,$I$20:$AO$20,0),0)+IFERROR(MATCH(A286,$I$21:$AO$21,0),0)+IFERROR(MATCH(A286,$I$22:$AO$22,0),0)+IFERROR(MATCH(A286,$I$23:$AO$23,0),0)+IFERROR(MATCH(A286,$I$24:$AO$24,0),0)+IFERROR(MATCH(A286,$I$25:$AO$25,0),0)+IFERROR(MATCH(A286,$I$26:$AO$26,0),0)+IFERROR(MATCH(A286,$I$27:$AO$27,0),0)+IFERROR(MATCH(A286,$I$28:$AO$28,0),0)+IFERROR(MATCH(A286,$I$29:$AO$29,0),0)+IFERROR(MATCH(A286,$I$30:$AO$30,0),0)+IFERROR(MATCH(A286,$I$31:$AO$31,0),0)+IFERROR(MATCH(A286,$I$32:$AO$32,0),0)+IFERROR(MATCH(A286,$I$33:$AO$33,0),0)+IFERROR(MATCH(A286,$I$34:$AO$34,0),0)+IFERROR(MATCH(A286,$I$35:$AO$35,0),0)+IFERROR(MATCH(A286,$I$36:$AO$36,0),0)+IFERROR(MATCH(A286,$I$37:$AO$37,0),0)+IFERROR(MATCH(A286,$I$38:$AO$38,0),0)+IFERROR(MATCH(A286,$I$39:$AO$39,0),0)+IFERROR(MATCH(A286,$I$40:$AO$40,0),0)+IFERROR(MATCH(A286,$I$41:$AO$41,0),0)+IFERROR(MATCH(A286,$I$42:$AO$42,0),0)+IFERROR(MATCH(A286,#REF!,0),0)+IFERROR(MATCH(A286,#REF!,0),0)+IFERROR(MATCH(A286,$I$47:$AO$47,0),0)+IFERROR(MATCH(A286,$I$46:$AO$46,0),0)+IFERROR(MATCH(A286,$I$45:$AO$45,0),0)+IFERROR(MATCH(A286,$I$44:$AO$44,0),0)+IFERROR(MATCH(A286,$I$43:$AO$43,0),0)-5)/2</f>
        <v>-2.5</v>
      </c>
      <c r="C286" s="1">
        <f t="shared" si="16"/>
        <v>0</v>
      </c>
      <c r="D286" s="1" t="str">
        <f t="shared" si="17"/>
        <v>Not Found</v>
      </c>
      <c r="E286" s="1">
        <f t="shared" si="18"/>
        <v>-3950</v>
      </c>
      <c r="F286" s="1">
        <f t="shared" si="19"/>
        <v>2300</v>
      </c>
    </row>
    <row r="287" spans="1:6" ht="15.5" customHeight="1" x14ac:dyDescent="0.25">
      <c r="B287" s="1">
        <f>(IFERROR(MATCH(A287,$I$3:$AO$3,0),0)+IFERROR(MATCH(A287,$I$4:$AO$4,0),0)+IFERROR(MATCH(A287,$I$5:$AO$5,0),0)+IFERROR(MATCH(A287,$I$6:$AO$6,0),0)+IFERROR(MATCH(A287,$I$7:$AO$7,0),0)+IFERROR(MATCH(A287,$I$8:$AO$8,0),0)+IFERROR(MATCH(A287,$I$9:$AO$9,0),0)+IFERROR(MATCH(A287,$I$10:$AO$10,0),0)+IFERROR(MATCH(A287,$I$11:$AO$11,0),0)+IFERROR(MATCH(A287,$I$12:$AO$12,0),0)+IFERROR(MATCH(A287,$I$13:$AO$13,0),0)+IFERROR(MATCH(A287,$I$14:$AO$14,0),0)+IFERROR(MATCH(A287,$I$15:$AO$15,0),0)+IFERROR(MATCH(A287,$I$16:$AO$16,0),0)+IFERROR(MATCH(A287,$I$17:$AO$17,0),0)+IFERROR(MATCH(A287,$I$18:$AO$18,0),0)+IFERROR(MATCH(A287,$I$19:$AO$19,0),0)+IFERROR(MATCH(A287,$I$20:$AO$20,0),0)+IFERROR(MATCH(A287,$I$21:$AO$21,0),0)+IFERROR(MATCH(A287,$I$22:$AO$22,0),0)+IFERROR(MATCH(A287,$I$23:$AO$23,0),0)+IFERROR(MATCH(A287,$I$24:$AO$24,0),0)+IFERROR(MATCH(A287,$I$25:$AO$25,0),0)+IFERROR(MATCH(A287,$I$26:$AO$26,0),0)+IFERROR(MATCH(A287,$I$27:$AO$27,0),0)+IFERROR(MATCH(A287,$I$28:$AO$28,0),0)+IFERROR(MATCH(A287,$I$29:$AO$29,0),0)+IFERROR(MATCH(A287,$I$30:$AO$30,0),0)+IFERROR(MATCH(A287,$I$31:$AO$31,0),0)+IFERROR(MATCH(A287,$I$32:$AO$32,0),0)+IFERROR(MATCH(A287,$I$33:$AO$33,0),0)+IFERROR(MATCH(A287,$I$34:$AO$34,0),0)+IFERROR(MATCH(A287,$I$35:$AO$35,0),0)+IFERROR(MATCH(A287,$I$36:$AO$36,0),0)+IFERROR(MATCH(A287,$I$37:$AO$37,0),0)+IFERROR(MATCH(A287,$I$38:$AO$38,0),0)+IFERROR(MATCH(A287,$I$39:$AO$39,0),0)+IFERROR(MATCH(A287,$I$40:$AO$40,0),0)+IFERROR(MATCH(A287,$I$41:$AO$41,0),0)+IFERROR(MATCH(A287,$I$42:$AO$42,0),0)+IFERROR(MATCH(A287,#REF!,0),0)+IFERROR(MATCH(A287,#REF!,0),0)+IFERROR(MATCH(A287,$I$47:$AO$47,0),0)+IFERROR(MATCH(A287,$I$46:$AO$46,0),0)+IFERROR(MATCH(A287,$I$45:$AO$45,0),0)+IFERROR(MATCH(A287,$I$44:$AO$44,0),0)+IFERROR(MATCH(A287,$I$43:$AO$43,0),0)-5)/2</f>
        <v>-2.5</v>
      </c>
      <c r="C287" s="1">
        <f t="shared" si="16"/>
        <v>0</v>
      </c>
      <c r="D287" s="1" t="str">
        <f t="shared" si="17"/>
        <v>Not Found</v>
      </c>
      <c r="E287" s="1">
        <f t="shared" si="18"/>
        <v>-3950</v>
      </c>
      <c r="F287" s="1">
        <f t="shared" si="19"/>
        <v>2300</v>
      </c>
    </row>
    <row r="288" spans="1:6" ht="15.5" customHeight="1" x14ac:dyDescent="0.25">
      <c r="B288" s="1">
        <f>(IFERROR(MATCH(A288,$I$3:$AO$3,0),0)+IFERROR(MATCH(A288,$I$4:$AO$4,0),0)+IFERROR(MATCH(A288,$I$5:$AO$5,0),0)+IFERROR(MATCH(A288,$I$6:$AO$6,0),0)+IFERROR(MATCH(A288,$I$7:$AO$7,0),0)+IFERROR(MATCH(A288,$I$8:$AO$8,0),0)+IFERROR(MATCH(A288,$I$9:$AO$9,0),0)+IFERROR(MATCH(A288,$I$10:$AO$10,0),0)+IFERROR(MATCH(A288,$I$11:$AO$11,0),0)+IFERROR(MATCH(A288,$I$12:$AO$12,0),0)+IFERROR(MATCH(A288,$I$13:$AO$13,0),0)+IFERROR(MATCH(A288,$I$14:$AO$14,0),0)+IFERROR(MATCH(A288,$I$15:$AO$15,0),0)+IFERROR(MATCH(A288,$I$16:$AO$16,0),0)+IFERROR(MATCH(A288,$I$17:$AO$17,0),0)+IFERROR(MATCH(A288,$I$18:$AO$18,0),0)+IFERROR(MATCH(A288,$I$19:$AO$19,0),0)+IFERROR(MATCH(A288,$I$20:$AO$20,0),0)+IFERROR(MATCH(A288,$I$21:$AO$21,0),0)+IFERROR(MATCH(A288,$I$22:$AO$22,0),0)+IFERROR(MATCH(A288,$I$23:$AO$23,0),0)+IFERROR(MATCH(A288,$I$24:$AO$24,0),0)+IFERROR(MATCH(A288,$I$25:$AO$25,0),0)+IFERROR(MATCH(A288,$I$26:$AO$26,0),0)+IFERROR(MATCH(A288,$I$27:$AO$27,0),0)+IFERROR(MATCH(A288,$I$28:$AO$28,0),0)+IFERROR(MATCH(A288,$I$29:$AO$29,0),0)+IFERROR(MATCH(A288,$I$30:$AO$30,0),0)+IFERROR(MATCH(A288,$I$31:$AO$31,0),0)+IFERROR(MATCH(A288,$I$32:$AO$32,0),0)+IFERROR(MATCH(A288,$I$33:$AO$33,0),0)+IFERROR(MATCH(A288,$I$34:$AO$34,0),0)+IFERROR(MATCH(A288,$I$35:$AO$35,0),0)+IFERROR(MATCH(A288,$I$36:$AO$36,0),0)+IFERROR(MATCH(A288,$I$37:$AO$37,0),0)+IFERROR(MATCH(A288,$I$38:$AO$38,0),0)+IFERROR(MATCH(A288,$I$39:$AO$39,0),0)+IFERROR(MATCH(A288,$I$40:$AO$40,0),0)+IFERROR(MATCH(A288,$I$41:$AO$41,0),0)+IFERROR(MATCH(A288,$I$42:$AO$42,0),0)+IFERROR(MATCH(A288,#REF!,0),0)+IFERROR(MATCH(A288,#REF!,0),0)+IFERROR(MATCH(A288,$I$47:$AO$47,0),0)+IFERROR(MATCH(A288,$I$46:$AO$46,0),0)+IFERROR(MATCH(A288,$I$45:$AO$45,0),0)+IFERROR(MATCH(A288,$I$44:$AO$44,0),0)+IFERROR(MATCH(A288,$I$43:$AO$43,0),0)-5)/2</f>
        <v>-2.5</v>
      </c>
      <c r="C288" s="1">
        <f t="shared" si="16"/>
        <v>0</v>
      </c>
      <c r="D288" s="1" t="str">
        <f t="shared" si="17"/>
        <v>Not Found</v>
      </c>
      <c r="E288" s="1">
        <f t="shared" si="18"/>
        <v>-3950</v>
      </c>
      <c r="F288" s="1">
        <f t="shared" si="19"/>
        <v>2300</v>
      </c>
    </row>
    <row r="289" spans="2:6" ht="15.5" customHeight="1" x14ac:dyDescent="0.25">
      <c r="B289" s="1">
        <f>(IFERROR(MATCH(A289,$I$3:$AO$3,0),0)+IFERROR(MATCH(A289,$I$4:$AO$4,0),0)+IFERROR(MATCH(A289,$I$5:$AO$5,0),0)+IFERROR(MATCH(A289,$I$6:$AO$6,0),0)+IFERROR(MATCH(A289,$I$7:$AO$7,0),0)+IFERROR(MATCH(A289,$I$8:$AO$8,0),0)+IFERROR(MATCH(A289,$I$9:$AO$9,0),0)+IFERROR(MATCH(A289,$I$10:$AO$10,0),0)+IFERROR(MATCH(A289,$I$11:$AO$11,0),0)+IFERROR(MATCH(A289,$I$12:$AO$12,0),0)+IFERROR(MATCH(A289,$I$13:$AO$13,0),0)+IFERROR(MATCH(A289,$I$14:$AO$14,0),0)+IFERROR(MATCH(A289,$I$15:$AO$15,0),0)+IFERROR(MATCH(A289,$I$16:$AO$16,0),0)+IFERROR(MATCH(A289,$I$17:$AO$17,0),0)+IFERROR(MATCH(A289,$I$18:$AO$18,0),0)+IFERROR(MATCH(A289,$I$19:$AO$19,0),0)+IFERROR(MATCH(A289,$I$20:$AO$20,0),0)+IFERROR(MATCH(A289,$I$21:$AO$21,0),0)+IFERROR(MATCH(A289,$I$22:$AO$22,0),0)+IFERROR(MATCH(A289,$I$23:$AO$23,0),0)+IFERROR(MATCH(A289,$I$24:$AO$24,0),0)+IFERROR(MATCH(A289,$I$25:$AO$25,0),0)+IFERROR(MATCH(A289,$I$26:$AO$26,0),0)+IFERROR(MATCH(A289,$I$27:$AO$27,0),0)+IFERROR(MATCH(A289,$I$28:$AO$28,0),0)+IFERROR(MATCH(A289,$I$29:$AO$29,0),0)+IFERROR(MATCH(A289,$I$30:$AO$30,0),0)+IFERROR(MATCH(A289,$I$31:$AO$31,0),0)+IFERROR(MATCH(A289,$I$32:$AO$32,0),0)+IFERROR(MATCH(A289,$I$33:$AO$33,0),0)+IFERROR(MATCH(A289,$I$34:$AO$34,0),0)+IFERROR(MATCH(A289,$I$35:$AO$35,0),0)+IFERROR(MATCH(A289,$I$36:$AO$36,0),0)+IFERROR(MATCH(A289,$I$37:$AO$37,0),0)+IFERROR(MATCH(A289,$I$38:$AO$38,0),0)+IFERROR(MATCH(A289,$I$39:$AO$39,0),0)+IFERROR(MATCH(A289,$I$40:$AO$40,0),0)+IFERROR(MATCH(A289,$I$41:$AO$41,0),0)+IFERROR(MATCH(A289,$I$42:$AO$42,0),0)+IFERROR(MATCH(A289,#REF!,0),0)+IFERROR(MATCH(A289,#REF!,0),0)+IFERROR(MATCH(A289,$I$47:$AO$47,0),0)+IFERROR(MATCH(A289,$I$46:$AO$46,0),0)+IFERROR(MATCH(A289,$I$45:$AO$45,0),0)+IFERROR(MATCH(A289,$I$44:$AO$44,0),0)+IFERROR(MATCH(A289,$I$43:$AO$43,0),0)-5)/2</f>
        <v>-2.5</v>
      </c>
      <c r="C289" s="1">
        <f t="shared" si="16"/>
        <v>0</v>
      </c>
      <c r="D289" s="1" t="str">
        <f t="shared" si="17"/>
        <v>Not Found</v>
      </c>
      <c r="E289" s="1">
        <f t="shared" si="18"/>
        <v>-3950</v>
      </c>
      <c r="F289" s="1">
        <f t="shared" si="19"/>
        <v>2300</v>
      </c>
    </row>
    <row r="290" spans="2:6" ht="15.5" customHeight="1" x14ac:dyDescent="0.25">
      <c r="B290" s="1">
        <f>(IFERROR(MATCH(A290,$I$3:$AO$3,0),0)+IFERROR(MATCH(A290,$I$4:$AO$4,0),0)+IFERROR(MATCH(A290,$I$5:$AO$5,0),0)+IFERROR(MATCH(A290,$I$6:$AO$6,0),0)+IFERROR(MATCH(A290,$I$7:$AO$7,0),0)+IFERROR(MATCH(A290,$I$8:$AO$8,0),0)+IFERROR(MATCH(A290,$I$9:$AO$9,0),0)+IFERROR(MATCH(A290,$I$10:$AO$10,0),0)+IFERROR(MATCH(A290,$I$11:$AO$11,0),0)+IFERROR(MATCH(A290,$I$12:$AO$12,0),0)+IFERROR(MATCH(A290,$I$13:$AO$13,0),0)+IFERROR(MATCH(A290,$I$14:$AO$14,0),0)+IFERROR(MATCH(A290,$I$15:$AO$15,0),0)+IFERROR(MATCH(A290,$I$16:$AO$16,0),0)+IFERROR(MATCH(A290,$I$17:$AO$17,0),0)+IFERROR(MATCH(A290,$I$18:$AO$18,0),0)+IFERROR(MATCH(A290,$I$19:$AO$19,0),0)+IFERROR(MATCH(A290,$I$20:$AO$20,0),0)+IFERROR(MATCH(A290,$I$21:$AO$21,0),0)+IFERROR(MATCH(A290,$I$22:$AO$22,0),0)+IFERROR(MATCH(A290,$I$23:$AO$23,0),0)+IFERROR(MATCH(A290,$I$24:$AO$24,0),0)+IFERROR(MATCH(A290,$I$25:$AO$25,0),0)+IFERROR(MATCH(A290,$I$26:$AO$26,0),0)+IFERROR(MATCH(A290,$I$27:$AO$27,0),0)+IFERROR(MATCH(A290,$I$28:$AO$28,0),0)+IFERROR(MATCH(A290,$I$29:$AO$29,0),0)+IFERROR(MATCH(A290,$I$30:$AO$30,0),0)+IFERROR(MATCH(A290,$I$31:$AO$31,0),0)+IFERROR(MATCH(A290,$I$32:$AO$32,0),0)+IFERROR(MATCH(A290,$I$33:$AO$33,0),0)+IFERROR(MATCH(A290,$I$34:$AO$34,0),0)+IFERROR(MATCH(A290,$I$35:$AO$35,0),0)+IFERROR(MATCH(A290,$I$36:$AO$36,0),0)+IFERROR(MATCH(A290,$I$37:$AO$37,0),0)+IFERROR(MATCH(A290,$I$38:$AO$38,0),0)+IFERROR(MATCH(A290,$I$39:$AO$39,0),0)+IFERROR(MATCH(A290,$I$40:$AO$40,0),0)+IFERROR(MATCH(A290,$I$41:$AO$41,0),0)+IFERROR(MATCH(A290,$I$42:$AO$42,0),0)+IFERROR(MATCH(A290,#REF!,0),0)+IFERROR(MATCH(A290,#REF!,0),0)+IFERROR(MATCH(A290,$I$47:$AO$47,0),0)+IFERROR(MATCH(A290,$I$46:$AO$46,0),0)+IFERROR(MATCH(A290,$I$45:$AO$45,0),0)+IFERROR(MATCH(A290,$I$44:$AO$44,0),0)+IFERROR(MATCH(A290,$I$43:$AO$43,0),0)-5)/2</f>
        <v>-2.5</v>
      </c>
      <c r="C290" s="1">
        <f t="shared" si="16"/>
        <v>0</v>
      </c>
      <c r="D290" s="1" t="str">
        <f t="shared" si="17"/>
        <v>Not Found</v>
      </c>
      <c r="E290" s="1">
        <f t="shared" si="18"/>
        <v>-3950</v>
      </c>
      <c r="F290" s="1">
        <f t="shared" si="19"/>
        <v>2300</v>
      </c>
    </row>
    <row r="291" spans="2:6" ht="15.5" customHeight="1" x14ac:dyDescent="0.25">
      <c r="B291" s="1">
        <f>(IFERROR(MATCH(A291,$I$3:$AO$3,0),0)+IFERROR(MATCH(A291,$I$4:$AO$4,0),0)+IFERROR(MATCH(A291,$I$5:$AO$5,0),0)+IFERROR(MATCH(A291,$I$6:$AO$6,0),0)+IFERROR(MATCH(A291,$I$7:$AO$7,0),0)+IFERROR(MATCH(A291,$I$8:$AO$8,0),0)+IFERROR(MATCH(A291,$I$9:$AO$9,0),0)+IFERROR(MATCH(A291,$I$10:$AO$10,0),0)+IFERROR(MATCH(A291,$I$11:$AO$11,0),0)+IFERROR(MATCH(A291,$I$12:$AO$12,0),0)+IFERROR(MATCH(A291,$I$13:$AO$13,0),0)+IFERROR(MATCH(A291,$I$14:$AO$14,0),0)+IFERROR(MATCH(A291,$I$15:$AO$15,0),0)+IFERROR(MATCH(A291,$I$16:$AO$16,0),0)+IFERROR(MATCH(A291,$I$17:$AO$17,0),0)+IFERROR(MATCH(A291,$I$18:$AO$18,0),0)+IFERROR(MATCH(A291,$I$19:$AO$19,0),0)+IFERROR(MATCH(A291,$I$20:$AO$20,0),0)+IFERROR(MATCH(A291,$I$21:$AO$21,0),0)+IFERROR(MATCH(A291,$I$22:$AO$22,0),0)+IFERROR(MATCH(A291,$I$23:$AO$23,0),0)+IFERROR(MATCH(A291,$I$24:$AO$24,0),0)+IFERROR(MATCH(A291,$I$25:$AO$25,0),0)+IFERROR(MATCH(A291,$I$26:$AO$26,0),0)+IFERROR(MATCH(A291,$I$27:$AO$27,0),0)+IFERROR(MATCH(A291,$I$28:$AO$28,0),0)+IFERROR(MATCH(A291,$I$29:$AO$29,0),0)+IFERROR(MATCH(A291,$I$30:$AO$30,0),0)+IFERROR(MATCH(A291,$I$31:$AO$31,0),0)+IFERROR(MATCH(A291,$I$32:$AO$32,0),0)+IFERROR(MATCH(A291,$I$33:$AO$33,0),0)+IFERROR(MATCH(A291,$I$34:$AO$34,0),0)+IFERROR(MATCH(A291,$I$35:$AO$35,0),0)+IFERROR(MATCH(A291,$I$36:$AO$36,0),0)+IFERROR(MATCH(A291,$I$37:$AO$37,0),0)+IFERROR(MATCH(A291,$I$38:$AO$38,0),0)+IFERROR(MATCH(A291,$I$39:$AO$39,0),0)+IFERROR(MATCH(A291,$I$40:$AO$40,0),0)+IFERROR(MATCH(A291,$I$41:$AO$41,0),0)+IFERROR(MATCH(A291,$I$42:$AO$42,0),0)+IFERROR(MATCH(A291,#REF!,0),0)+IFERROR(MATCH(A291,#REF!,0),0)+IFERROR(MATCH(A291,$I$47:$AO$47,0),0)+IFERROR(MATCH(A291,$I$46:$AO$46,0),0)+IFERROR(MATCH(A291,$I$45:$AO$45,0),0)+IFERROR(MATCH(A291,$I$44:$AO$44,0),0)+IFERROR(MATCH(A291,$I$43:$AO$43,0),0)-5)/2</f>
        <v>-2.5</v>
      </c>
      <c r="C291" s="1">
        <f t="shared" si="16"/>
        <v>0</v>
      </c>
      <c r="D291" s="1" t="str">
        <f t="shared" si="17"/>
        <v>Not Found</v>
      </c>
      <c r="E291" s="1">
        <f t="shared" si="18"/>
        <v>-3950</v>
      </c>
      <c r="F291" s="1">
        <f t="shared" si="19"/>
        <v>2300</v>
      </c>
    </row>
    <row r="292" spans="2:6" ht="15.5" customHeight="1" x14ac:dyDescent="0.25">
      <c r="B292" s="1">
        <f>(IFERROR(MATCH(A292,$I$3:$AO$3,0),0)+IFERROR(MATCH(A292,$I$4:$AO$4,0),0)+IFERROR(MATCH(A292,$I$5:$AO$5,0),0)+IFERROR(MATCH(A292,$I$6:$AO$6,0),0)+IFERROR(MATCH(A292,$I$7:$AO$7,0),0)+IFERROR(MATCH(A292,$I$8:$AO$8,0),0)+IFERROR(MATCH(A292,$I$9:$AO$9,0),0)+IFERROR(MATCH(A292,$I$10:$AO$10,0),0)+IFERROR(MATCH(A292,$I$11:$AO$11,0),0)+IFERROR(MATCH(A292,$I$12:$AO$12,0),0)+IFERROR(MATCH(A292,$I$13:$AO$13,0),0)+IFERROR(MATCH(A292,$I$14:$AO$14,0),0)+IFERROR(MATCH(A292,$I$15:$AO$15,0),0)+IFERROR(MATCH(A292,$I$16:$AO$16,0),0)+IFERROR(MATCH(A292,$I$17:$AO$17,0),0)+IFERROR(MATCH(A292,$I$18:$AO$18,0),0)+IFERROR(MATCH(A292,$I$19:$AO$19,0),0)+IFERROR(MATCH(A292,$I$20:$AO$20,0),0)+IFERROR(MATCH(A292,$I$21:$AO$21,0),0)+IFERROR(MATCH(A292,$I$22:$AO$22,0),0)+IFERROR(MATCH(A292,$I$23:$AO$23,0),0)+IFERROR(MATCH(A292,$I$24:$AO$24,0),0)+IFERROR(MATCH(A292,$I$25:$AO$25,0),0)+IFERROR(MATCH(A292,$I$26:$AO$26,0),0)+IFERROR(MATCH(A292,$I$27:$AO$27,0),0)+IFERROR(MATCH(A292,$I$28:$AO$28,0),0)+IFERROR(MATCH(A292,$I$29:$AO$29,0),0)+IFERROR(MATCH(A292,$I$30:$AO$30,0),0)+IFERROR(MATCH(A292,$I$31:$AO$31,0),0)+IFERROR(MATCH(A292,$I$32:$AO$32,0),0)+IFERROR(MATCH(A292,$I$33:$AO$33,0),0)+IFERROR(MATCH(A292,$I$34:$AO$34,0),0)+IFERROR(MATCH(A292,$I$35:$AO$35,0),0)+IFERROR(MATCH(A292,$I$36:$AO$36,0),0)+IFERROR(MATCH(A292,$I$37:$AO$37,0),0)+IFERROR(MATCH(A292,$I$38:$AO$38,0),0)+IFERROR(MATCH(A292,$I$39:$AO$39,0),0)+IFERROR(MATCH(A292,$I$40:$AO$40,0),0)+IFERROR(MATCH(A292,$I$41:$AO$41,0),0)+IFERROR(MATCH(A292,$I$42:$AO$42,0),0)+IFERROR(MATCH(A292,#REF!,0),0)+IFERROR(MATCH(A292,#REF!,0),0)+IFERROR(MATCH(A292,$I$47:$AO$47,0),0)+IFERROR(MATCH(A292,$I$46:$AO$46,0),0)+IFERROR(MATCH(A292,$I$45:$AO$45,0),0)+IFERROR(MATCH(A292,$I$44:$AO$44,0),0)+IFERROR(MATCH(A292,$I$43:$AO$43,0),0)-5)/2</f>
        <v>-2.5</v>
      </c>
      <c r="C292" s="1">
        <f t="shared" si="16"/>
        <v>0</v>
      </c>
      <c r="D292" s="1" t="str">
        <f t="shared" si="17"/>
        <v>Not Found</v>
      </c>
      <c r="E292" s="1">
        <f t="shared" si="18"/>
        <v>-3950</v>
      </c>
      <c r="F292" s="1">
        <f t="shared" si="19"/>
        <v>2300</v>
      </c>
    </row>
    <row r="293" spans="2:6" ht="15.5" customHeight="1" x14ac:dyDescent="0.25">
      <c r="B293" s="1">
        <f>(IFERROR(MATCH(A293,$I$3:$AO$3,0),0)+IFERROR(MATCH(A293,$I$4:$AO$4,0),0)+IFERROR(MATCH(A293,$I$5:$AO$5,0),0)+IFERROR(MATCH(A293,$I$6:$AO$6,0),0)+IFERROR(MATCH(A293,$I$7:$AO$7,0),0)+IFERROR(MATCH(A293,$I$8:$AO$8,0),0)+IFERROR(MATCH(A293,$I$9:$AO$9,0),0)+IFERROR(MATCH(A293,$I$10:$AO$10,0),0)+IFERROR(MATCH(A293,$I$11:$AO$11,0),0)+IFERROR(MATCH(A293,$I$12:$AO$12,0),0)+IFERROR(MATCH(A293,$I$13:$AO$13,0),0)+IFERROR(MATCH(A293,$I$14:$AO$14,0),0)+IFERROR(MATCH(A293,$I$15:$AO$15,0),0)+IFERROR(MATCH(A293,$I$16:$AO$16,0),0)+IFERROR(MATCH(A293,$I$17:$AO$17,0),0)+IFERROR(MATCH(A293,$I$18:$AO$18,0),0)+IFERROR(MATCH(A293,$I$19:$AO$19,0),0)+IFERROR(MATCH(A293,$I$20:$AO$20,0),0)+IFERROR(MATCH(A293,$I$21:$AO$21,0),0)+IFERROR(MATCH(A293,$I$22:$AO$22,0),0)+IFERROR(MATCH(A293,$I$23:$AO$23,0),0)+IFERROR(MATCH(A293,$I$24:$AO$24,0),0)+IFERROR(MATCH(A293,$I$25:$AO$25,0),0)+IFERROR(MATCH(A293,$I$26:$AO$26,0),0)+IFERROR(MATCH(A293,$I$27:$AO$27,0),0)+IFERROR(MATCH(A293,$I$28:$AO$28,0),0)+IFERROR(MATCH(A293,$I$29:$AO$29,0),0)+IFERROR(MATCH(A293,$I$30:$AO$30,0),0)+IFERROR(MATCH(A293,$I$31:$AO$31,0),0)+IFERROR(MATCH(A293,$I$32:$AO$32,0),0)+IFERROR(MATCH(A293,$I$33:$AO$33,0),0)+IFERROR(MATCH(A293,$I$34:$AO$34,0),0)+IFERROR(MATCH(A293,$I$35:$AO$35,0),0)+IFERROR(MATCH(A293,$I$36:$AO$36,0),0)+IFERROR(MATCH(A293,$I$37:$AO$37,0),0)+IFERROR(MATCH(A293,$I$38:$AO$38,0),0)+IFERROR(MATCH(A293,$I$39:$AO$39,0),0)+IFERROR(MATCH(A293,$I$40:$AO$40,0),0)+IFERROR(MATCH(A293,$I$41:$AO$41,0),0)+IFERROR(MATCH(A293,$I$42:$AO$42,0),0)+IFERROR(MATCH(A293,#REF!,0),0)+IFERROR(MATCH(A293,#REF!,0),0)+IFERROR(MATCH(A293,$I$47:$AO$47,0),0)+IFERROR(MATCH(A293,$I$46:$AO$46,0),0)+IFERROR(MATCH(A293,$I$45:$AO$45,0),0)+IFERROR(MATCH(A293,$I$44:$AO$44,0),0)+IFERROR(MATCH(A293,$I$43:$AO$43,0),0)-5)/2</f>
        <v>-2.5</v>
      </c>
      <c r="C293" s="1">
        <f t="shared" si="16"/>
        <v>0</v>
      </c>
      <c r="D293" s="1" t="str">
        <f t="shared" si="17"/>
        <v>Not Found</v>
      </c>
      <c r="E293" s="1">
        <f t="shared" si="18"/>
        <v>-3950</v>
      </c>
      <c r="F293" s="1">
        <f t="shared" si="19"/>
        <v>2300</v>
      </c>
    </row>
    <row r="294" spans="2:6" ht="15.5" customHeight="1" x14ac:dyDescent="0.25">
      <c r="B294" s="1">
        <f>(IFERROR(MATCH(A294,$I$3:$AO$3,0),0)+IFERROR(MATCH(A294,$I$4:$AO$4,0),0)+IFERROR(MATCH(A294,$I$5:$AO$5,0),0)+IFERROR(MATCH(A294,$I$6:$AO$6,0),0)+IFERROR(MATCH(A294,$I$7:$AO$7,0),0)+IFERROR(MATCH(A294,$I$8:$AO$8,0),0)+IFERROR(MATCH(A294,$I$9:$AO$9,0),0)+IFERROR(MATCH(A294,$I$10:$AO$10,0),0)+IFERROR(MATCH(A294,$I$11:$AO$11,0),0)+IFERROR(MATCH(A294,$I$12:$AO$12,0),0)+IFERROR(MATCH(A294,$I$13:$AO$13,0),0)+IFERROR(MATCH(A294,$I$14:$AO$14,0),0)+IFERROR(MATCH(A294,$I$15:$AO$15,0),0)+IFERROR(MATCH(A294,$I$16:$AO$16,0),0)+IFERROR(MATCH(A294,$I$17:$AO$17,0),0)+IFERROR(MATCH(A294,$I$18:$AO$18,0),0)+IFERROR(MATCH(A294,$I$19:$AO$19,0),0)+IFERROR(MATCH(A294,$I$20:$AO$20,0),0)+IFERROR(MATCH(A294,$I$21:$AO$21,0),0)+IFERROR(MATCH(A294,$I$22:$AO$22,0),0)+IFERROR(MATCH(A294,$I$23:$AO$23,0),0)+IFERROR(MATCH(A294,$I$24:$AO$24,0),0)+IFERROR(MATCH(A294,$I$25:$AO$25,0),0)+IFERROR(MATCH(A294,$I$26:$AO$26,0),0)+IFERROR(MATCH(A294,$I$27:$AO$27,0),0)+IFERROR(MATCH(A294,$I$28:$AO$28,0),0)+IFERROR(MATCH(A294,$I$29:$AO$29,0),0)+IFERROR(MATCH(A294,$I$30:$AO$30,0),0)+IFERROR(MATCH(A294,$I$31:$AO$31,0),0)+IFERROR(MATCH(A294,$I$32:$AO$32,0),0)+IFERROR(MATCH(A294,$I$33:$AO$33,0),0)+IFERROR(MATCH(A294,$I$34:$AO$34,0),0)+IFERROR(MATCH(A294,$I$35:$AO$35,0),0)+IFERROR(MATCH(A294,$I$36:$AO$36,0),0)+IFERROR(MATCH(A294,$I$37:$AO$37,0),0)+IFERROR(MATCH(A294,$I$38:$AO$38,0),0)+IFERROR(MATCH(A294,$I$39:$AO$39,0),0)+IFERROR(MATCH(A294,$I$40:$AO$40,0),0)+IFERROR(MATCH(A294,$I$41:$AO$41,0),0)+IFERROR(MATCH(A294,$I$42:$AO$42,0),0)+IFERROR(MATCH(A294,#REF!,0),0)+IFERROR(MATCH(A294,#REF!,0),0)+IFERROR(MATCH(A294,$I$47:$AO$47,0),0)+IFERROR(MATCH(A294,$I$46:$AO$46,0),0)+IFERROR(MATCH(A294,$I$45:$AO$45,0),0)+IFERROR(MATCH(A294,$I$44:$AO$44,0),0)+IFERROR(MATCH(A294,$I$43:$AO$43,0),0)-5)/2</f>
        <v>-2.5</v>
      </c>
      <c r="C294" s="1">
        <f t="shared" si="16"/>
        <v>0</v>
      </c>
      <c r="D294" s="1" t="str">
        <f t="shared" si="17"/>
        <v>Not Found</v>
      </c>
      <c r="E294" s="1">
        <f t="shared" si="18"/>
        <v>-3950</v>
      </c>
      <c r="F294" s="1">
        <f t="shared" si="19"/>
        <v>2300</v>
      </c>
    </row>
    <row r="295" spans="2:6" ht="15.5" customHeight="1" x14ac:dyDescent="0.25">
      <c r="B295" s="1">
        <f>(IFERROR(MATCH(A295,$I$3:$AO$3,0),0)+IFERROR(MATCH(A295,$I$4:$AO$4,0),0)+IFERROR(MATCH(A295,$I$5:$AO$5,0),0)+IFERROR(MATCH(A295,$I$6:$AO$6,0),0)+IFERROR(MATCH(A295,$I$7:$AO$7,0),0)+IFERROR(MATCH(A295,$I$8:$AO$8,0),0)+IFERROR(MATCH(A295,$I$9:$AO$9,0),0)+IFERROR(MATCH(A295,$I$10:$AO$10,0),0)+IFERROR(MATCH(A295,$I$11:$AO$11,0),0)+IFERROR(MATCH(A295,$I$12:$AO$12,0),0)+IFERROR(MATCH(A295,$I$13:$AO$13,0),0)+IFERROR(MATCH(A295,$I$14:$AO$14,0),0)+IFERROR(MATCH(A295,$I$15:$AO$15,0),0)+IFERROR(MATCH(A295,$I$16:$AO$16,0),0)+IFERROR(MATCH(A295,$I$17:$AO$17,0),0)+IFERROR(MATCH(A295,$I$18:$AO$18,0),0)+IFERROR(MATCH(A295,$I$19:$AO$19,0),0)+IFERROR(MATCH(A295,$I$20:$AO$20,0),0)+IFERROR(MATCH(A295,$I$21:$AO$21,0),0)+IFERROR(MATCH(A295,$I$22:$AO$22,0),0)+IFERROR(MATCH(A295,$I$23:$AO$23,0),0)+IFERROR(MATCH(A295,$I$24:$AO$24,0),0)+IFERROR(MATCH(A295,$I$25:$AO$25,0),0)+IFERROR(MATCH(A295,$I$26:$AO$26,0),0)+IFERROR(MATCH(A295,$I$27:$AO$27,0),0)+IFERROR(MATCH(A295,$I$28:$AO$28,0),0)+IFERROR(MATCH(A295,$I$29:$AO$29,0),0)+IFERROR(MATCH(A295,$I$30:$AO$30,0),0)+IFERROR(MATCH(A295,$I$31:$AO$31,0),0)+IFERROR(MATCH(A295,$I$32:$AO$32,0),0)+IFERROR(MATCH(A295,$I$33:$AO$33,0),0)+IFERROR(MATCH(A295,$I$34:$AO$34,0),0)+IFERROR(MATCH(A295,$I$35:$AO$35,0),0)+IFERROR(MATCH(A295,$I$36:$AO$36,0),0)+IFERROR(MATCH(A295,$I$37:$AO$37,0),0)+IFERROR(MATCH(A295,$I$38:$AO$38,0),0)+IFERROR(MATCH(A295,$I$39:$AO$39,0),0)+IFERROR(MATCH(A295,$I$40:$AO$40,0),0)+IFERROR(MATCH(A295,$I$41:$AO$41,0),0)+IFERROR(MATCH(A295,$I$42:$AO$42,0),0)+IFERROR(MATCH(A295,#REF!,0),0)+IFERROR(MATCH(A295,#REF!,0),0)+IFERROR(MATCH(A295,$I$47:$AO$47,0),0)+IFERROR(MATCH(A295,$I$46:$AO$46,0),0)+IFERROR(MATCH(A295,$I$45:$AO$45,0),0)+IFERROR(MATCH(A295,$I$44:$AO$44,0),0)+IFERROR(MATCH(A295,$I$43:$AO$43,0),0)-5)/2</f>
        <v>-2.5</v>
      </c>
      <c r="C295" s="1">
        <f t="shared" si="16"/>
        <v>0</v>
      </c>
      <c r="D295" s="1" t="str">
        <f t="shared" si="17"/>
        <v>Not Found</v>
      </c>
      <c r="E295" s="1">
        <f t="shared" si="18"/>
        <v>-3950</v>
      </c>
      <c r="F295" s="1">
        <f t="shared" si="19"/>
        <v>2300</v>
      </c>
    </row>
    <row r="296" spans="2:6" ht="15.5" customHeight="1" x14ac:dyDescent="0.25">
      <c r="B296" s="1">
        <f>(IFERROR(MATCH(A296,$I$3:$AO$3,0),0)+IFERROR(MATCH(A296,$I$4:$AO$4,0),0)+IFERROR(MATCH(A296,$I$5:$AO$5,0),0)+IFERROR(MATCH(A296,$I$6:$AO$6,0),0)+IFERROR(MATCH(A296,$I$7:$AO$7,0),0)+IFERROR(MATCH(A296,$I$8:$AO$8,0),0)+IFERROR(MATCH(A296,$I$9:$AO$9,0),0)+IFERROR(MATCH(A296,$I$10:$AO$10,0),0)+IFERROR(MATCH(A296,$I$11:$AO$11,0),0)+IFERROR(MATCH(A296,$I$12:$AO$12,0),0)+IFERROR(MATCH(A296,$I$13:$AO$13,0),0)+IFERROR(MATCH(A296,$I$14:$AO$14,0),0)+IFERROR(MATCH(A296,$I$15:$AO$15,0),0)+IFERROR(MATCH(A296,$I$16:$AO$16,0),0)+IFERROR(MATCH(A296,$I$17:$AO$17,0),0)+IFERROR(MATCH(A296,$I$18:$AO$18,0),0)+IFERROR(MATCH(A296,$I$19:$AO$19,0),0)+IFERROR(MATCH(A296,$I$20:$AO$20,0),0)+IFERROR(MATCH(A296,$I$21:$AO$21,0),0)+IFERROR(MATCH(A296,$I$22:$AO$22,0),0)+IFERROR(MATCH(A296,$I$23:$AO$23,0),0)+IFERROR(MATCH(A296,$I$24:$AO$24,0),0)+IFERROR(MATCH(A296,$I$25:$AO$25,0),0)+IFERROR(MATCH(A296,$I$26:$AO$26,0),0)+IFERROR(MATCH(A296,$I$27:$AO$27,0),0)+IFERROR(MATCH(A296,$I$28:$AO$28,0),0)+IFERROR(MATCH(A296,$I$29:$AO$29,0),0)+IFERROR(MATCH(A296,$I$30:$AO$30,0),0)+IFERROR(MATCH(A296,$I$31:$AO$31,0),0)+IFERROR(MATCH(A296,$I$32:$AO$32,0),0)+IFERROR(MATCH(A296,$I$33:$AO$33,0),0)+IFERROR(MATCH(A296,$I$34:$AO$34,0),0)+IFERROR(MATCH(A296,$I$35:$AO$35,0),0)+IFERROR(MATCH(A296,$I$36:$AO$36,0),0)+IFERROR(MATCH(A296,$I$37:$AO$37,0),0)+IFERROR(MATCH(A296,$I$38:$AO$38,0),0)+IFERROR(MATCH(A296,$I$39:$AO$39,0),0)+IFERROR(MATCH(A296,$I$40:$AO$40,0),0)+IFERROR(MATCH(A296,$I$41:$AO$41,0),0)+IFERROR(MATCH(A296,$I$42:$AO$42,0),0)+IFERROR(MATCH(A296,#REF!,0),0)+IFERROR(MATCH(A296,#REF!,0),0)+IFERROR(MATCH(A296,$I$47:$AO$47,0),0)+IFERROR(MATCH(A296,$I$46:$AO$46,0),0)+IFERROR(MATCH(A296,$I$45:$AO$45,0),0)+IFERROR(MATCH(A296,$I$44:$AO$44,0),0)+IFERROR(MATCH(A296,$I$43:$AO$43,0),0)-5)/2</f>
        <v>-2.5</v>
      </c>
      <c r="C296" s="1">
        <f t="shared" si="16"/>
        <v>0</v>
      </c>
      <c r="D296" s="1" t="str">
        <f t="shared" si="17"/>
        <v>Not Found</v>
      </c>
      <c r="E296" s="1">
        <f t="shared" si="18"/>
        <v>-3950</v>
      </c>
      <c r="F296" s="1">
        <f t="shared" si="19"/>
        <v>2300</v>
      </c>
    </row>
    <row r="297" spans="2:6" ht="15.5" customHeight="1" x14ac:dyDescent="0.25">
      <c r="B297" s="1">
        <f>(IFERROR(MATCH(A297,$I$3:$AO$3,0),0)+IFERROR(MATCH(A297,$I$4:$AO$4,0),0)+IFERROR(MATCH(A297,$I$5:$AO$5,0),0)+IFERROR(MATCH(A297,$I$6:$AO$6,0),0)+IFERROR(MATCH(A297,$I$7:$AO$7,0),0)+IFERROR(MATCH(A297,$I$8:$AO$8,0),0)+IFERROR(MATCH(A297,$I$9:$AO$9,0),0)+IFERROR(MATCH(A297,$I$10:$AO$10,0),0)+IFERROR(MATCH(A297,$I$11:$AO$11,0),0)+IFERROR(MATCH(A297,$I$12:$AO$12,0),0)+IFERROR(MATCH(A297,$I$13:$AO$13,0),0)+IFERROR(MATCH(A297,$I$14:$AO$14,0),0)+IFERROR(MATCH(A297,$I$15:$AO$15,0),0)+IFERROR(MATCH(A297,$I$16:$AO$16,0),0)+IFERROR(MATCH(A297,$I$17:$AO$17,0),0)+IFERROR(MATCH(A297,$I$18:$AO$18,0),0)+IFERROR(MATCH(A297,$I$19:$AO$19,0),0)+IFERROR(MATCH(A297,$I$20:$AO$20,0),0)+IFERROR(MATCH(A297,$I$21:$AO$21,0),0)+IFERROR(MATCH(A297,$I$22:$AO$22,0),0)+IFERROR(MATCH(A297,$I$23:$AO$23,0),0)+IFERROR(MATCH(A297,$I$24:$AO$24,0),0)+IFERROR(MATCH(A297,$I$25:$AO$25,0),0)+IFERROR(MATCH(A297,$I$26:$AO$26,0),0)+IFERROR(MATCH(A297,$I$27:$AO$27,0),0)+IFERROR(MATCH(A297,$I$28:$AO$28,0),0)+IFERROR(MATCH(A297,$I$29:$AO$29,0),0)+IFERROR(MATCH(A297,$I$30:$AO$30,0),0)+IFERROR(MATCH(A297,$I$31:$AO$31,0),0)+IFERROR(MATCH(A297,$I$32:$AO$32,0),0)+IFERROR(MATCH(A297,$I$33:$AO$33,0),0)+IFERROR(MATCH(A297,$I$34:$AO$34,0),0)+IFERROR(MATCH(A297,$I$35:$AO$35,0),0)+IFERROR(MATCH(A297,$I$36:$AO$36,0),0)+IFERROR(MATCH(A297,$I$37:$AO$37,0),0)+IFERROR(MATCH(A297,$I$38:$AO$38,0),0)+IFERROR(MATCH(A297,$I$39:$AO$39,0),0)+IFERROR(MATCH(A297,$I$40:$AO$40,0),0)+IFERROR(MATCH(A297,$I$41:$AO$41,0),0)+IFERROR(MATCH(A297,$I$42:$AO$42,0),0)+IFERROR(MATCH(A297,#REF!,0),0)+IFERROR(MATCH(A297,#REF!,0),0)+IFERROR(MATCH(A297,$I$47:$AO$47,0),0)+IFERROR(MATCH(A297,$I$46:$AO$46,0),0)+IFERROR(MATCH(A297,$I$45:$AO$45,0),0)+IFERROR(MATCH(A297,$I$44:$AO$44,0),0)+IFERROR(MATCH(A297,$I$43:$AO$43,0),0)-5)/2</f>
        <v>-2.5</v>
      </c>
      <c r="C297" s="1">
        <f t="shared" si="16"/>
        <v>0</v>
      </c>
      <c r="D297" s="1" t="str">
        <f t="shared" si="17"/>
        <v>Not Found</v>
      </c>
      <c r="E297" s="1">
        <f t="shared" si="18"/>
        <v>-3950</v>
      </c>
      <c r="F297" s="1">
        <f t="shared" si="19"/>
        <v>2300</v>
      </c>
    </row>
    <row r="298" spans="2:6" ht="15.5" customHeight="1" x14ac:dyDescent="0.25">
      <c r="B298" s="1">
        <f>(IFERROR(MATCH(A298,$I$3:$AO$3,0),0)+IFERROR(MATCH(A298,$I$4:$AO$4,0),0)+IFERROR(MATCH(A298,$I$5:$AO$5,0),0)+IFERROR(MATCH(A298,$I$6:$AO$6,0),0)+IFERROR(MATCH(A298,$I$7:$AO$7,0),0)+IFERROR(MATCH(A298,$I$8:$AO$8,0),0)+IFERROR(MATCH(A298,$I$9:$AO$9,0),0)+IFERROR(MATCH(A298,$I$10:$AO$10,0),0)+IFERROR(MATCH(A298,$I$11:$AO$11,0),0)+IFERROR(MATCH(A298,$I$12:$AO$12,0),0)+IFERROR(MATCH(A298,$I$13:$AO$13,0),0)+IFERROR(MATCH(A298,$I$14:$AO$14,0),0)+IFERROR(MATCH(A298,$I$15:$AO$15,0),0)+IFERROR(MATCH(A298,$I$16:$AO$16,0),0)+IFERROR(MATCH(A298,$I$17:$AO$17,0),0)+IFERROR(MATCH(A298,$I$18:$AO$18,0),0)+IFERROR(MATCH(A298,$I$19:$AO$19,0),0)+IFERROR(MATCH(A298,$I$20:$AO$20,0),0)+IFERROR(MATCH(A298,$I$21:$AO$21,0),0)+IFERROR(MATCH(A298,$I$22:$AO$22,0),0)+IFERROR(MATCH(A298,$I$23:$AO$23,0),0)+IFERROR(MATCH(A298,$I$24:$AO$24,0),0)+IFERROR(MATCH(A298,$I$25:$AO$25,0),0)+IFERROR(MATCH(A298,$I$26:$AO$26,0),0)+IFERROR(MATCH(A298,$I$27:$AO$27,0),0)+IFERROR(MATCH(A298,$I$28:$AO$28,0),0)+IFERROR(MATCH(A298,$I$29:$AO$29,0),0)+IFERROR(MATCH(A298,$I$30:$AO$30,0),0)+IFERROR(MATCH(A298,$I$31:$AO$31,0),0)+IFERROR(MATCH(A298,$I$32:$AO$32,0),0)+IFERROR(MATCH(A298,$I$33:$AO$33,0),0)+IFERROR(MATCH(A298,$I$34:$AO$34,0),0)+IFERROR(MATCH(A298,$I$35:$AO$35,0),0)+IFERROR(MATCH(A298,$I$36:$AO$36,0),0)+IFERROR(MATCH(A298,$I$37:$AO$37,0),0)+IFERROR(MATCH(A298,$I$38:$AO$38,0),0)+IFERROR(MATCH(A298,$I$39:$AO$39,0),0)+IFERROR(MATCH(A298,$I$40:$AO$40,0),0)+IFERROR(MATCH(A298,$I$41:$AO$41,0),0)+IFERROR(MATCH(A298,$I$42:$AO$42,0),0)+IFERROR(MATCH(A298,#REF!,0),0)+IFERROR(MATCH(A298,#REF!,0),0)+IFERROR(MATCH(A298,$I$47:$AO$47,0),0)+IFERROR(MATCH(A298,$I$46:$AO$46,0),0)+IFERROR(MATCH(A298,$I$45:$AO$45,0),0)+IFERROR(MATCH(A298,$I$44:$AO$44,0),0)+IFERROR(MATCH(A298,$I$43:$AO$43,0),0)-5)/2</f>
        <v>-2.5</v>
      </c>
      <c r="C298" s="1">
        <f t="shared" si="16"/>
        <v>0</v>
      </c>
      <c r="D298" s="1" t="str">
        <f t="shared" si="17"/>
        <v>Not Found</v>
      </c>
      <c r="E298" s="1">
        <f t="shared" si="18"/>
        <v>-3950</v>
      </c>
      <c r="F298" s="1">
        <f t="shared" si="19"/>
        <v>2300</v>
      </c>
    </row>
    <row r="299" spans="2:6" ht="15.5" customHeight="1" x14ac:dyDescent="0.25">
      <c r="B299" s="1">
        <f>(IFERROR(MATCH(A299,$I$3:$AO$3,0),0)+IFERROR(MATCH(A299,$I$4:$AO$4,0),0)+IFERROR(MATCH(A299,$I$5:$AO$5,0),0)+IFERROR(MATCH(A299,$I$6:$AO$6,0),0)+IFERROR(MATCH(A299,$I$7:$AO$7,0),0)+IFERROR(MATCH(A299,$I$8:$AO$8,0),0)+IFERROR(MATCH(A299,$I$9:$AO$9,0),0)+IFERROR(MATCH(A299,$I$10:$AO$10,0),0)+IFERROR(MATCH(A299,$I$11:$AO$11,0),0)+IFERROR(MATCH(A299,$I$12:$AO$12,0),0)+IFERROR(MATCH(A299,$I$13:$AO$13,0),0)+IFERROR(MATCH(A299,$I$14:$AO$14,0),0)+IFERROR(MATCH(A299,$I$15:$AO$15,0),0)+IFERROR(MATCH(A299,$I$16:$AO$16,0),0)+IFERROR(MATCH(A299,$I$17:$AO$17,0),0)+IFERROR(MATCH(A299,$I$18:$AO$18,0),0)+IFERROR(MATCH(A299,$I$19:$AO$19,0),0)+IFERROR(MATCH(A299,$I$20:$AO$20,0),0)+IFERROR(MATCH(A299,$I$21:$AO$21,0),0)+IFERROR(MATCH(A299,$I$22:$AO$22,0),0)+IFERROR(MATCH(A299,$I$23:$AO$23,0),0)+IFERROR(MATCH(A299,$I$24:$AO$24,0),0)+IFERROR(MATCH(A299,$I$25:$AO$25,0),0)+IFERROR(MATCH(A299,$I$26:$AO$26,0),0)+IFERROR(MATCH(A299,$I$27:$AO$27,0),0)+IFERROR(MATCH(A299,$I$28:$AO$28,0),0)+IFERROR(MATCH(A299,$I$29:$AO$29,0),0)+IFERROR(MATCH(A299,$I$30:$AO$30,0),0)+IFERROR(MATCH(A299,$I$31:$AO$31,0),0)+IFERROR(MATCH(A299,$I$32:$AO$32,0),0)+IFERROR(MATCH(A299,$I$33:$AO$33,0),0)+IFERROR(MATCH(A299,$I$34:$AO$34,0),0)+IFERROR(MATCH(A299,$I$35:$AO$35,0),0)+IFERROR(MATCH(A299,$I$36:$AO$36,0),0)+IFERROR(MATCH(A299,$I$37:$AO$37,0),0)+IFERROR(MATCH(A299,$I$38:$AO$38,0),0)+IFERROR(MATCH(A299,$I$39:$AO$39,0),0)+IFERROR(MATCH(A299,$I$40:$AO$40,0),0)+IFERROR(MATCH(A299,$I$41:$AO$41,0),0)+IFERROR(MATCH(A299,$I$42:$AO$42,0),0)+IFERROR(MATCH(A299,#REF!,0),0)+IFERROR(MATCH(A299,#REF!,0),0)+IFERROR(MATCH(A299,$I$47:$AO$47,0),0)+IFERROR(MATCH(A299,$I$46:$AO$46,0),0)+IFERROR(MATCH(A299,$I$45:$AO$45,0),0)+IFERROR(MATCH(A299,$I$44:$AO$44,0),0)+IFERROR(MATCH(A299,$I$43:$AO$43,0),0)-5)/2</f>
        <v>-2.5</v>
      </c>
      <c r="C299" s="1">
        <f t="shared" si="16"/>
        <v>0</v>
      </c>
      <c r="D299" s="1" t="str">
        <f t="shared" si="17"/>
        <v>Not Found</v>
      </c>
      <c r="E299" s="1">
        <f t="shared" si="18"/>
        <v>-3950</v>
      </c>
      <c r="F299" s="1">
        <f t="shared" si="19"/>
        <v>2300</v>
      </c>
    </row>
    <row r="300" spans="2:6" ht="15.5" customHeight="1" x14ac:dyDescent="0.25">
      <c r="B300" s="1">
        <f>(IFERROR(MATCH(A300,$I$3:$AO$3,0),0)+IFERROR(MATCH(A300,$I$4:$AO$4,0),0)+IFERROR(MATCH(A300,$I$5:$AO$5,0),0)+IFERROR(MATCH(A300,$I$6:$AO$6,0),0)+IFERROR(MATCH(A300,$I$7:$AO$7,0),0)+IFERROR(MATCH(A300,$I$8:$AO$8,0),0)+IFERROR(MATCH(A300,$I$9:$AO$9,0),0)+IFERROR(MATCH(A300,$I$10:$AO$10,0),0)+IFERROR(MATCH(A300,$I$11:$AO$11,0),0)+IFERROR(MATCH(A300,$I$12:$AO$12,0),0)+IFERROR(MATCH(A300,$I$13:$AO$13,0),0)+IFERROR(MATCH(A300,$I$14:$AO$14,0),0)+IFERROR(MATCH(A300,$I$15:$AO$15,0),0)+IFERROR(MATCH(A300,$I$16:$AO$16,0),0)+IFERROR(MATCH(A300,$I$17:$AO$17,0),0)+IFERROR(MATCH(A300,$I$18:$AO$18,0),0)+IFERROR(MATCH(A300,$I$19:$AO$19,0),0)+IFERROR(MATCH(A300,$I$20:$AO$20,0),0)+IFERROR(MATCH(A300,$I$21:$AO$21,0),0)+IFERROR(MATCH(A300,$I$22:$AO$22,0),0)+IFERROR(MATCH(A300,$I$23:$AO$23,0),0)+IFERROR(MATCH(A300,$I$24:$AO$24,0),0)+IFERROR(MATCH(A300,$I$25:$AO$25,0),0)+IFERROR(MATCH(A300,$I$26:$AO$26,0),0)+IFERROR(MATCH(A300,$I$27:$AO$27,0),0)+IFERROR(MATCH(A300,$I$28:$AO$28,0),0)+IFERROR(MATCH(A300,$I$29:$AO$29,0),0)+IFERROR(MATCH(A300,$I$30:$AO$30,0),0)+IFERROR(MATCH(A300,$I$31:$AO$31,0),0)+IFERROR(MATCH(A300,$I$32:$AO$32,0),0)+IFERROR(MATCH(A300,$I$33:$AO$33,0),0)+IFERROR(MATCH(A300,$I$34:$AO$34,0),0)+IFERROR(MATCH(A300,$I$35:$AO$35,0),0)+IFERROR(MATCH(A300,$I$36:$AO$36,0),0)+IFERROR(MATCH(A300,$I$37:$AO$37,0),0)+IFERROR(MATCH(A300,$I$38:$AO$38,0),0)+IFERROR(MATCH(A300,$I$39:$AO$39,0),0)+IFERROR(MATCH(A300,$I$40:$AO$40,0),0)+IFERROR(MATCH(A300,$I$41:$AO$41,0),0)+IFERROR(MATCH(A300,$I$42:$AO$42,0),0)+IFERROR(MATCH(A300,#REF!,0),0)+IFERROR(MATCH(A300,#REF!,0),0)+IFERROR(MATCH(A300,$I$47:$AO$47,0),0)+IFERROR(MATCH(A300,$I$46:$AO$46,0),0)+IFERROR(MATCH(A300,$I$45:$AO$45,0),0)+IFERROR(MATCH(A300,$I$44:$AO$44,0),0)+IFERROR(MATCH(A300,$I$43:$AO$43,0),0)-5)/2</f>
        <v>-2.5</v>
      </c>
      <c r="C300" s="1">
        <f t="shared" si="16"/>
        <v>0</v>
      </c>
      <c r="D300" s="1" t="str">
        <f t="shared" si="17"/>
        <v>Not Found</v>
      </c>
      <c r="E300" s="1">
        <f t="shared" si="18"/>
        <v>-3950</v>
      </c>
      <c r="F300" s="1">
        <f t="shared" si="19"/>
        <v>2300</v>
      </c>
    </row>
    <row r="301" spans="2:6" ht="15.5" customHeight="1" x14ac:dyDescent="0.25"/>
    <row r="302" spans="2:6" ht="15.5" customHeight="1" x14ac:dyDescent="0.25"/>
    <row r="303" spans="2:6" ht="15.5" customHeight="1" x14ac:dyDescent="0.25"/>
  </sheetData>
  <pageMargins left="0.7" right="0.7" top="0.75" bottom="0.75" header="0.3" footer="0.3"/>
  <pageSetup paperSize="9" orientation="portrait" horizontalDpi="0" verticalDpi="0"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74733C-ECD0-47D7-8788-A6CB92633B9B}">
  <dimension ref="A1:O284"/>
  <sheetViews>
    <sheetView zoomScale="80" zoomScaleNormal="80" workbookViewId="0">
      <pane xSplit="1" ySplit="2" topLeftCell="B3" activePane="bottomRight" state="frozen"/>
      <selection pane="topRight" activeCell="B1" sqref="B1"/>
      <selection pane="bottomLeft" activeCell="A3" sqref="A3"/>
      <selection pane="bottomRight" activeCell="D15" sqref="D15"/>
    </sheetView>
  </sheetViews>
  <sheetFormatPr defaultRowHeight="14.5" x14ac:dyDescent="0.35"/>
  <cols>
    <col min="1" max="1" width="24.7265625" customWidth="1"/>
    <col min="2" max="2" width="6.08984375" customWidth="1"/>
    <col min="3" max="3" width="6.54296875" customWidth="1"/>
    <col min="4" max="4" width="44.54296875" customWidth="1"/>
    <col min="5" max="5" width="13.90625" bestFit="1" customWidth="1"/>
    <col min="6" max="6" width="25.6328125" customWidth="1"/>
    <col min="7" max="7" width="19.08984375" customWidth="1"/>
    <col min="8" max="9" width="11.81640625" customWidth="1"/>
    <col min="10" max="10" width="19.08984375" customWidth="1"/>
    <col min="11" max="12" width="11.81640625" customWidth="1"/>
    <col min="13" max="13" width="17.90625" customWidth="1"/>
    <col min="14" max="14" width="31.81640625" customWidth="1"/>
    <col min="15" max="15" width="136.90625" customWidth="1"/>
  </cols>
  <sheetData>
    <row r="1" spans="1:15" x14ac:dyDescent="0.35">
      <c r="A1" t="s">
        <v>280</v>
      </c>
      <c r="B1" s="40"/>
      <c r="C1" s="40"/>
      <c r="G1" s="39" t="s">
        <v>278</v>
      </c>
      <c r="H1" s="39"/>
      <c r="I1" s="39"/>
      <c r="J1" s="39" t="s">
        <v>279</v>
      </c>
      <c r="K1" s="39"/>
      <c r="L1" s="39"/>
    </row>
    <row r="2" spans="1:15" x14ac:dyDescent="0.35">
      <c r="A2" t="s">
        <v>275</v>
      </c>
      <c r="B2" t="s">
        <v>115</v>
      </c>
      <c r="C2" t="s">
        <v>116</v>
      </c>
      <c r="D2" t="s">
        <v>276</v>
      </c>
      <c r="E2" t="s">
        <v>277</v>
      </c>
      <c r="F2" t="s">
        <v>387</v>
      </c>
      <c r="G2" t="s">
        <v>321</v>
      </c>
      <c r="H2" t="s">
        <v>282</v>
      </c>
      <c r="I2" t="s">
        <v>284</v>
      </c>
      <c r="J2" t="s">
        <v>285</v>
      </c>
      <c r="K2" t="s">
        <v>283</v>
      </c>
      <c r="L2" t="s">
        <v>286</v>
      </c>
      <c r="M2" t="s">
        <v>287</v>
      </c>
      <c r="N2" t="s">
        <v>324</v>
      </c>
      <c r="O2" t="s">
        <v>318</v>
      </c>
    </row>
    <row r="3" spans="1:15" x14ac:dyDescent="0.35">
      <c r="A3" t="s">
        <v>2</v>
      </c>
      <c r="B3">
        <f>VLOOKUP(primaryTable[[#This Row],[id]],Outline!$A$3:$C$300,2,FALSE)</f>
        <v>-2</v>
      </c>
      <c r="C3">
        <f>VLOOKUP(primaryTable[[#This Row],[id]],Outline!$A$3:$C$300,3,FALSE)</f>
        <v>24</v>
      </c>
      <c r="D3" t="s">
        <v>293</v>
      </c>
      <c r="E3" t="s">
        <v>294</v>
      </c>
      <c r="F3" s="30" t="s">
        <v>390</v>
      </c>
      <c r="H3" t="s">
        <v>0</v>
      </c>
      <c r="I3" t="s">
        <v>288</v>
      </c>
      <c r="J3" t="s">
        <v>289</v>
      </c>
      <c r="N3" t="s">
        <v>319</v>
      </c>
      <c r="O3" s="24" t="str">
        <f>_xlfn.CONCAT("RDNode:NEEDS[",primaryTable[[#This Row],[mod]],"]",CHAR(10),"{",CHAR(10),"    id = ",primaryTable[[#This Row],[id]],CHAR(10),"    tier = ",primaryTable[[#This Row],[tier]],CHAR(10),IF(LEFT(primaryTable[[#This Row],[title]],1)="#",_xlfn.CONCAT("    title = ",primaryTable[[#This Row],[title]]),_xlfn.CONCAT("    title = #LOC_KTT_",primaryTable[[#This Row],[id]],"_Title // ",primaryTable[[#This Row],[title]])),CHAR(10),IF(LEFT(primaryTable[[#This Row],[description]],1)="#",_xlfn.CONCAT("    description = ",primaryTable[[#This Row],[description]]),_xlfn.CONCAT("    description = #LOC_KTT_",primaryTable[[#This Row],[id]],"_Description // ",primaryTable[[#This Row],[description]])),CHAR(10),_xlfn.CONCAT("    cost = ",_xlfn.XLOOKUP(primaryTable[[#This Row],[tier]],CTTComparison!$B$3:$B$34,CTTComparison!$D$3:$D$34,0,0,1)),CHAR(10),"    hideEmpty = False",CHAR(10),"    nodeName = ktt_",primaryTable[[#This Row],[id]],CHAR(10),"    anyToUnlock = ",IF(primaryTable[[#This Row],[anyToUnlock]]="","False",PROPER(primaryTable[[#This Row],[anyToUnlock]])),CHAR(10),"    icon = ",IF(primaryTable[[#This Row],[icon]]="",_xlfn.CONCAT("KiwiTechTree/Icons/ktt_icon_",primaryTable[[#This Row],[id]]),primaryTable[[#This Row],[icon]]),CHAR(10),"    pos = ",_xlfn.XLOOKUP(primaryTable[[#This Row],[id]],Outline!$A$3:$A$300,Outline!$E$3:$E$300,999,0,1),",",_xlfn.XLOOKUP(primaryTable[[#This Row],[id]],Outline!$A$3:$A$300,Outline!$F$3:$F$300,999,0,1),",0",CHAR(10),"    scale = 0.6",IF(primaryTable[[#This Row],[id_0]]&lt;&gt;"",_xlfn.CONCAT(CHAR(10),"    Parent",CHAR(10),"    {",CHAR(10),"        parentID = ",primaryTable[[#This Row],[id_0]],CHAR(10),"        lineFrom = ",primaryTable[[#This Row],[lineFrom_0]],CHAR(10),"        lineTo = ",primaryTable[[#This Row],[lineTo_0]],CHAR(10),"    }"),""),IF(primaryTable[[#This Row],[id_1]]&lt;&gt;"",_xlfn.CONCAT(CHAR(10),"    Parent",CHAR(10),"    {",CHAR(10),"        parentID = ",primaryTable[[#This Row],[id_1]],CHAR(10),"        lineFrom = ",primaryTable[[#This Row],[lineFrom_1]],CHAR(10),"        lineTo = ",primaryTable[[#This Row],[lineTo_1]],CHAR(10),"    }"),""),CHAR(10),"}")</f>
        <v>RDNode:NEEDS[KiwiTechTree]
{
    id = deprecated
    tier = -2
    title = #LOC_KTT_deprecated_Title // Deprecated
    description = #LOC_KTT_deprecated_Description // These are parts that don't quite fit in.
    cost = 10001
    hideEmpty = False
    nodeName = ktt_deprecated
    anyToUnlock = False
    icon = KiwiTechTree/Icons/ktt_icon_deprecated
    pos = -3800,1100,0
    scale = 0.6
    Parent
    {
        parentID = start
        lineFrom = LEFT
        lineTo = RIGHT
    }
}</v>
      </c>
    </row>
    <row r="4" spans="1:15" x14ac:dyDescent="0.35">
      <c r="A4" t="s">
        <v>261</v>
      </c>
      <c r="B4">
        <f>VLOOKUP(primaryTable[[#This Row],[id]],Outline!$A$3:$C$300,2,FALSE)</f>
        <v>-1</v>
      </c>
      <c r="C4">
        <f>VLOOKUP(primaryTable[[#This Row],[id]],Outline!$A$3:$C$300,3,FALSE)</f>
        <v>18</v>
      </c>
      <c r="D4" t="s">
        <v>295</v>
      </c>
      <c r="E4" t="s">
        <v>310</v>
      </c>
      <c r="F4" s="30" t="s">
        <v>390</v>
      </c>
      <c r="G4" t="s">
        <v>315</v>
      </c>
      <c r="H4" t="s">
        <v>0</v>
      </c>
      <c r="I4" t="s">
        <v>288</v>
      </c>
      <c r="J4" t="s">
        <v>289</v>
      </c>
      <c r="N4" t="s">
        <v>317</v>
      </c>
      <c r="O4" s="24" t="str">
        <f>_xlfn.CONCAT("RDNode:NEEDS[",primaryTable[[#This Row],[mod]],"]",CHAR(10),"{",CHAR(10),"    id = ",primaryTable[[#This Row],[id]],CHAR(10),"    tier = ",primaryTable[[#This Row],[tier]],CHAR(10),IF(LEFT(primaryTable[[#This Row],[title]],1)="#",_xlfn.CONCAT("    title = ",primaryTable[[#This Row],[title]]),_xlfn.CONCAT("    title = #LOC_KTT_",primaryTable[[#This Row],[id]],"_Title // ",primaryTable[[#This Row],[title]])),CHAR(10),IF(LEFT(primaryTable[[#This Row],[description]],1)="#",_xlfn.CONCAT("    description = ",primaryTable[[#This Row],[description]]),_xlfn.CONCAT("    description = #LOC_KTT_",primaryTable[[#This Row],[id]],"_Description // ",primaryTable[[#This Row],[description]])),CHAR(10),_xlfn.CONCAT("    cost = ",_xlfn.XLOOKUP(primaryTable[[#This Row],[tier]],CTTComparison!$B$3:$B$34,CTTComparison!$D$3:$D$34,0,0,1)),CHAR(10),"    hideEmpty = False",CHAR(10),"    nodeName = ktt_",primaryTable[[#This Row],[id]],CHAR(10),"    anyToUnlock = ",IF(primaryTable[[#This Row],[anyToUnlock]]="","False",PROPER(primaryTable[[#This Row],[anyToUnlock]])),CHAR(10),"    icon = ",IF(primaryTable[[#This Row],[icon]]="",_xlfn.CONCAT("KiwiTechTree/Icons/ktt_icon_",primaryTable[[#This Row],[id]]),primaryTable[[#This Row],[icon]]),CHAR(10),"    pos = ",_xlfn.XLOOKUP(primaryTable[[#This Row],[id]],Outline!$A$3:$A$300,Outline!$E$3:$E$300,999,0,1),",",_xlfn.XLOOKUP(primaryTable[[#This Row],[id]],Outline!$A$3:$A$300,Outline!$F$3:$F$300,999,0,1),",0",CHAR(10),"    scale = 0.6",IF(primaryTable[[#This Row],[id_0]]&lt;&gt;"",_xlfn.CONCAT(CHAR(10),"    Parent",CHAR(10),"    {",CHAR(10),"        parentID = ",primaryTable[[#This Row],[id_0]],CHAR(10),"        lineFrom = ",primaryTable[[#This Row],[lineFrom_0]],CHAR(10),"        lineTo = ",primaryTable[[#This Row],[lineTo_0]],CHAR(10),"    }"),""),IF(primaryTable[[#This Row],[id_1]]&lt;&gt;"",_xlfn.CONCAT(CHAR(10),"    Parent",CHAR(10),"    {",CHAR(10),"        parentID = ",primaryTable[[#This Row],[id_1]],CHAR(10),"        lineFrom = ",primaryTable[[#This Row],[lineFrom_1]],CHAR(10),"        lineTo = ",primaryTable[[#This Row],[lineTo_1]],CHAR(10),"    }"),""),CHAR(10),"}")</f>
        <v>RDNode:NEEDS[ModularLaunchPads]
{
    id = generalLaunchPad
    tier = -1
    title = #LOC_KTT_generalLaunchPad_Title // General Launch Bases
    description = #LOC_KTT_generalLaunchPad_Description // Modular Launch Pads General Launch Base parts.
    cost = 15
    hideEmpty = False
    nodeName = ktt_generalLaunchPad
    anyToUnlock = False
    icon = RDicon_rocketry-heavy
    pos = -3600,1400,0
    scale = 0.6
    Parent
    {
        parentID = start
        lineFrom = LEFT
        lineTo = RIGHT
    }
}</v>
      </c>
    </row>
    <row r="5" spans="1:15" x14ac:dyDescent="0.35">
      <c r="A5" t="s">
        <v>262</v>
      </c>
      <c r="B5">
        <f>VLOOKUP(primaryTable[[#This Row],[id]],Outline!$A$3:$C$300,2,FALSE)</f>
        <v>-1</v>
      </c>
      <c r="C5">
        <f>VLOOKUP(primaryTable[[#This Row],[id]],Outline!$A$3:$C$300,3,FALSE)</f>
        <v>20</v>
      </c>
      <c r="D5" t="s">
        <v>296</v>
      </c>
      <c r="E5" t="s">
        <v>309</v>
      </c>
      <c r="F5" s="30" t="s">
        <v>390</v>
      </c>
      <c r="G5" t="s">
        <v>314</v>
      </c>
      <c r="H5" t="s">
        <v>0</v>
      </c>
      <c r="I5" t="s">
        <v>288</v>
      </c>
      <c r="J5" t="s">
        <v>289</v>
      </c>
      <c r="N5" t="s">
        <v>317</v>
      </c>
      <c r="O5" s="24" t="str">
        <f>_xlfn.CONCAT("RDNode:NEEDS[",primaryTable[[#This Row],[mod]],"]",CHAR(10),"{",CHAR(10),"    id = ",primaryTable[[#This Row],[id]],CHAR(10),"    tier = ",primaryTable[[#This Row],[tier]],CHAR(10),IF(LEFT(primaryTable[[#This Row],[title]],1)="#",_xlfn.CONCAT("    title = ",primaryTable[[#This Row],[title]]),_xlfn.CONCAT("    title = #LOC_KTT_",primaryTable[[#This Row],[id]],"_Title // ",primaryTable[[#This Row],[title]])),CHAR(10),IF(LEFT(primaryTable[[#This Row],[description]],1)="#",_xlfn.CONCAT("    description = ",primaryTable[[#This Row],[description]]),_xlfn.CONCAT("    description = #LOC_KTT_",primaryTable[[#This Row],[id]],"_Description // ",primaryTable[[#This Row],[description]])),CHAR(10),_xlfn.CONCAT("    cost = ",_xlfn.XLOOKUP(primaryTable[[#This Row],[tier]],CTTComparison!$B$3:$B$34,CTTComparison!$D$3:$D$34,0,0,1)),CHAR(10),"    hideEmpty = False",CHAR(10),"    nodeName = ktt_",primaryTable[[#This Row],[id]],CHAR(10),"    anyToUnlock = ",IF(primaryTable[[#This Row],[anyToUnlock]]="","False",PROPER(primaryTable[[#This Row],[anyToUnlock]])),CHAR(10),"    icon = ",IF(primaryTable[[#This Row],[icon]]="",_xlfn.CONCAT("KiwiTechTree/Icons/ktt_icon_",primaryTable[[#This Row],[id]]),primaryTable[[#This Row],[icon]]),CHAR(10),"    pos = ",_xlfn.XLOOKUP(primaryTable[[#This Row],[id]],Outline!$A$3:$A$300,Outline!$E$3:$E$300,999,0,1),",",_xlfn.XLOOKUP(primaryTable[[#This Row],[id]],Outline!$A$3:$A$300,Outline!$F$3:$F$300,999,0,1),",0",CHAR(10),"    scale = 0.6",IF(primaryTable[[#This Row],[id_0]]&lt;&gt;"",_xlfn.CONCAT(CHAR(10),"    Parent",CHAR(10),"    {",CHAR(10),"        parentID = ",primaryTable[[#This Row],[id_0]],CHAR(10),"        lineFrom = ",primaryTable[[#This Row],[lineFrom_0]],CHAR(10),"        lineTo = ",primaryTable[[#This Row],[lineTo_0]],CHAR(10),"    }"),""),IF(primaryTable[[#This Row],[id_1]]&lt;&gt;"",_xlfn.CONCAT(CHAR(10),"    Parent",CHAR(10),"    {",CHAR(10),"        parentID = ",primaryTable[[#This Row],[id_1]],CHAR(10),"        lineFrom = ",primaryTable[[#This Row],[lineFrom_1]],CHAR(10),"        lineTo = ",primaryTable[[#This Row],[lineTo_1]],CHAR(10),"    }"),""),CHAR(10),"}")</f>
        <v>RDNode:NEEDS[ModularLaunchPads]
{
    id = launchPlates
    tier = -1
    title = #LOC_KTT_launchPlates_Title // Launch Plates
    description = #LOC_KTT_launchPlates_Description // Modular Launch Pads Launch Plate parts.
    cost = 15
    hideEmpty = False
    nodeName = ktt_launchPlates
    anyToUnlock = False
    icon = RDicon_rocketry-general
    pos = -3600,1300,0
    scale = 0.6
    Parent
    {
        parentID = start
        lineFrom = LEFT
        lineTo = RIGHT
    }
}</v>
      </c>
    </row>
    <row r="6" spans="1:15" x14ac:dyDescent="0.35">
      <c r="A6" t="s">
        <v>263</v>
      </c>
      <c r="B6">
        <f>VLOOKUP(primaryTable[[#This Row],[id]],Outline!$A$3:$C$300,2,FALSE)</f>
        <v>-1</v>
      </c>
      <c r="C6">
        <f>VLOOKUP(primaryTable[[#This Row],[id]],Outline!$A$3:$C$300,3,FALSE)</f>
        <v>22</v>
      </c>
      <c r="D6" t="s">
        <v>297</v>
      </c>
      <c r="E6" t="s">
        <v>308</v>
      </c>
      <c r="F6" s="30" t="s">
        <v>390</v>
      </c>
      <c r="G6" t="s">
        <v>314</v>
      </c>
      <c r="H6" t="s">
        <v>0</v>
      </c>
      <c r="I6" t="s">
        <v>288</v>
      </c>
      <c r="J6" t="s">
        <v>289</v>
      </c>
      <c r="N6" t="s">
        <v>317</v>
      </c>
      <c r="O6" s="24" t="str">
        <f>_xlfn.CONCAT("RDNode:NEEDS[",primaryTable[[#This Row],[mod]],"]",CHAR(10),"{",CHAR(10),"    id = ",primaryTable[[#This Row],[id]],CHAR(10),"    tier = ",primaryTable[[#This Row],[tier]],CHAR(10),IF(LEFT(primaryTable[[#This Row],[title]],1)="#",_xlfn.CONCAT("    title = ",primaryTable[[#This Row],[title]]),_xlfn.CONCAT("    title = #LOC_KTT_",primaryTable[[#This Row],[id]],"_Title // ",primaryTable[[#This Row],[title]])),CHAR(10),IF(LEFT(primaryTable[[#This Row],[description]],1)="#",_xlfn.CONCAT("    description = ",primaryTable[[#This Row],[description]]),_xlfn.CONCAT("    description = #LOC_KTT_",primaryTable[[#This Row],[id]],"_Description // ",primaryTable[[#This Row],[description]])),CHAR(10),_xlfn.CONCAT("    cost = ",_xlfn.XLOOKUP(primaryTable[[#This Row],[tier]],CTTComparison!$B$3:$B$34,CTTComparison!$D$3:$D$34,0,0,1)),CHAR(10),"    hideEmpty = False",CHAR(10),"    nodeName = ktt_",primaryTable[[#This Row],[id]],CHAR(10),"    anyToUnlock = ",IF(primaryTable[[#This Row],[anyToUnlock]]="","False",PROPER(primaryTable[[#This Row],[anyToUnlock]])),CHAR(10),"    icon = ",IF(primaryTable[[#This Row],[icon]]="",_xlfn.CONCAT("KiwiTechTree/Icons/ktt_icon_",primaryTable[[#This Row],[id]]),primaryTable[[#This Row],[icon]]),CHAR(10),"    pos = ",_xlfn.XLOOKUP(primaryTable[[#This Row],[id]],Outline!$A$3:$A$300,Outline!$E$3:$E$300,999,0,1),",",_xlfn.XLOOKUP(primaryTable[[#This Row],[id]],Outline!$A$3:$A$300,Outline!$F$3:$F$300,999,0,1),",0",CHAR(10),"    scale = 0.6",IF(primaryTable[[#This Row],[id_0]]&lt;&gt;"",_xlfn.CONCAT(CHAR(10),"    Parent",CHAR(10),"    {",CHAR(10),"        parentID = ",primaryTable[[#This Row],[id_0]],CHAR(10),"        lineFrom = ",primaryTable[[#This Row],[lineFrom_0]],CHAR(10),"        lineTo = ",primaryTable[[#This Row],[lineTo_0]],CHAR(10),"    }"),""),IF(primaryTable[[#This Row],[id_1]]&lt;&gt;"",_xlfn.CONCAT(CHAR(10),"    Parent",CHAR(10),"    {",CHAR(10),"        parentID = ",primaryTable[[#This Row],[id_1]],CHAR(10),"        lineFrom = ",primaryTable[[#This Row],[lineFrom_1]],CHAR(10),"        lineTo = ",primaryTable[[#This Row],[lineTo_1]],CHAR(10),"    }"),""),CHAR(10),"}")</f>
        <v>RDNode:NEEDS[ModularLaunchPads]
{
    id = launchStands
    tier = -1
    title = #LOC_KTT_launchStands_Title // Launch Stands
    description = #LOC_KTT_launchStands_Description // Modular Launch Pads Launch Stand parts.
    cost = 15
    hideEmpty = False
    nodeName = ktt_launchStands
    anyToUnlock = False
    icon = RDicon_rocketry-general
    pos = -3600,1200,0
    scale = 0.6
    Parent
    {
        parentID = start
        lineFrom = LEFT
        lineTo = RIGHT
    }
}</v>
      </c>
    </row>
    <row r="7" spans="1:15" x14ac:dyDescent="0.35">
      <c r="A7" t="s">
        <v>264</v>
      </c>
      <c r="B7">
        <f>VLOOKUP(primaryTable[[#This Row],[id]],Outline!$A$3:$C$300,2,FALSE)</f>
        <v>-1</v>
      </c>
      <c r="C7">
        <f>VLOOKUP(primaryTable[[#This Row],[id]],Outline!$A$3:$C$300,3,FALSE)</f>
        <v>26</v>
      </c>
      <c r="D7" t="s">
        <v>306</v>
      </c>
      <c r="E7" t="s">
        <v>311</v>
      </c>
      <c r="F7" s="30" t="s">
        <v>390</v>
      </c>
      <c r="G7" t="s">
        <v>315</v>
      </c>
      <c r="H7" t="s">
        <v>0</v>
      </c>
      <c r="I7" t="s">
        <v>288</v>
      </c>
      <c r="J7" t="s">
        <v>289</v>
      </c>
      <c r="N7" t="s">
        <v>317</v>
      </c>
      <c r="O7" s="24" t="str">
        <f>_xlfn.CONCAT("RDNode:NEEDS[",primaryTable[[#This Row],[mod]],"]",CHAR(10),"{",CHAR(10),"    id = ",primaryTable[[#This Row],[id]],CHAR(10),"    tier = ",primaryTable[[#This Row],[tier]],CHAR(10),IF(LEFT(primaryTable[[#This Row],[title]],1)="#",_xlfn.CONCAT("    title = ",primaryTable[[#This Row],[title]]),_xlfn.CONCAT("    title = #LOC_KTT_",primaryTable[[#This Row],[id]],"_Title // ",primaryTable[[#This Row],[title]])),CHAR(10),IF(LEFT(primaryTable[[#This Row],[description]],1)="#",_xlfn.CONCAT("    description = ",primaryTable[[#This Row],[description]]),_xlfn.CONCAT("    description = #LOC_KTT_",primaryTable[[#This Row],[id]],"_Description // ",primaryTable[[#This Row],[description]])),CHAR(10),_xlfn.CONCAT("    cost = ",_xlfn.XLOOKUP(primaryTable[[#This Row],[tier]],CTTComparison!$B$3:$B$34,CTTComparison!$D$3:$D$34,0,0,1)),CHAR(10),"    hideEmpty = False",CHAR(10),"    nodeName = ktt_",primaryTable[[#This Row],[id]],CHAR(10),"    anyToUnlock = ",IF(primaryTable[[#This Row],[anyToUnlock]]="","False",PROPER(primaryTable[[#This Row],[anyToUnlock]])),CHAR(10),"    icon = ",IF(primaryTable[[#This Row],[icon]]="",_xlfn.CONCAT("KiwiTechTree/Icons/ktt_icon_",primaryTable[[#This Row],[id]]),primaryTable[[#This Row],[icon]]),CHAR(10),"    pos = ",_xlfn.XLOOKUP(primaryTable[[#This Row],[id]],Outline!$A$3:$A$300,Outline!$E$3:$E$300,999,0,1),",",_xlfn.XLOOKUP(primaryTable[[#This Row],[id]],Outline!$A$3:$A$300,Outline!$F$3:$F$300,999,0,1),",0",CHAR(10),"    scale = 0.6",IF(primaryTable[[#This Row],[id_0]]&lt;&gt;"",_xlfn.CONCAT(CHAR(10),"    Parent",CHAR(10),"    {",CHAR(10),"        parentID = ",primaryTable[[#This Row],[id_0]],CHAR(10),"        lineFrom = ",primaryTable[[#This Row],[lineFrom_0]],CHAR(10),"        lineTo = ",primaryTable[[#This Row],[lineTo_0]],CHAR(10),"    }"),""),IF(primaryTable[[#This Row],[id_1]]&lt;&gt;"",_xlfn.CONCAT(CHAR(10),"    Parent",CHAR(10),"    {",CHAR(10),"        parentID = ",primaryTable[[#This Row],[id_1]],CHAR(10),"        lineFrom = ",primaryTable[[#This Row],[lineFrom_1]],CHAR(10),"        lineTo = ",primaryTable[[#This Row],[lineTo_1]],CHAR(10),"    }"),""),CHAR(10),"}")</f>
        <v>RDNode:NEEDS[ModularLaunchPads]
{
    id = soyuzLaunchBase
    tier = -1
    title = #LOC_KTT_soyuzLaunchBase_Title // Soyuz Launch Base
    description = #LOC_KTT_soyuzLaunchBase_Description // Modular Launch Pads Soyuz Launch Base parts.
    cost = 15
    hideEmpty = False
    nodeName = ktt_soyuzLaunchBase
    anyToUnlock = False
    icon = RDicon_rocketry-heavy
    pos = -3600,1000,0
    scale = 0.6
    Parent
    {
        parentID = start
        lineFrom = LEFT
        lineTo = RIGHT
    }
}</v>
      </c>
    </row>
    <row r="8" spans="1:15" x14ac:dyDescent="0.35">
      <c r="A8" t="s">
        <v>265</v>
      </c>
      <c r="B8">
        <f>VLOOKUP(primaryTable[[#This Row],[id]],Outline!$A$3:$C$300,2,FALSE)</f>
        <v>-1</v>
      </c>
      <c r="C8">
        <f>VLOOKUP(primaryTable[[#This Row],[id]],Outline!$A$3:$C$300,3,FALSE)</f>
        <v>28</v>
      </c>
      <c r="D8" t="s">
        <v>305</v>
      </c>
      <c r="E8" t="s">
        <v>312</v>
      </c>
      <c r="F8" s="30" t="s">
        <v>390</v>
      </c>
      <c r="G8" t="s">
        <v>316</v>
      </c>
      <c r="H8" t="s">
        <v>0</v>
      </c>
      <c r="I8" t="s">
        <v>288</v>
      </c>
      <c r="J8" t="s">
        <v>289</v>
      </c>
      <c r="N8" t="s">
        <v>317</v>
      </c>
      <c r="O8" s="24" t="str">
        <f>_xlfn.CONCAT("RDNode:NEEDS[",primaryTable[[#This Row],[mod]],"]",CHAR(10),"{",CHAR(10),"    id = ",primaryTable[[#This Row],[id]],CHAR(10),"    tier = ",primaryTable[[#This Row],[tier]],CHAR(10),IF(LEFT(primaryTable[[#This Row],[title]],1)="#",_xlfn.CONCAT("    title = ",primaryTable[[#This Row],[title]]),_xlfn.CONCAT("    title = #LOC_KTT_",primaryTable[[#This Row],[id]],"_Title // ",primaryTable[[#This Row],[title]])),CHAR(10),IF(LEFT(primaryTable[[#This Row],[description]],1)="#",_xlfn.CONCAT("    description = ",primaryTable[[#This Row],[description]]),_xlfn.CONCAT("    description = #LOC_KTT_",primaryTable[[#This Row],[id]],"_Description // ",primaryTable[[#This Row],[description]])),CHAR(10),_xlfn.CONCAT("    cost = ",_xlfn.XLOOKUP(primaryTable[[#This Row],[tier]],CTTComparison!$B$3:$B$34,CTTComparison!$D$3:$D$34,0,0,1)),CHAR(10),"    hideEmpty = False",CHAR(10),"    nodeName = ktt_",primaryTable[[#This Row],[id]],CHAR(10),"    anyToUnlock = ",IF(primaryTable[[#This Row],[anyToUnlock]]="","False",PROPER(primaryTable[[#This Row],[anyToUnlock]])),CHAR(10),"    icon = ",IF(primaryTable[[#This Row],[icon]]="",_xlfn.CONCAT("KiwiTechTree/Icons/ktt_icon_",primaryTable[[#This Row],[id]]),primaryTable[[#This Row],[icon]]),CHAR(10),"    pos = ",_xlfn.XLOOKUP(primaryTable[[#This Row],[id]],Outline!$A$3:$A$300,Outline!$E$3:$E$300,999,0,1),",",_xlfn.XLOOKUP(primaryTable[[#This Row],[id]],Outline!$A$3:$A$300,Outline!$F$3:$F$300,999,0,1),",0",CHAR(10),"    scale = 0.6",IF(primaryTable[[#This Row],[id_0]]&lt;&gt;"",_xlfn.CONCAT(CHAR(10),"    Parent",CHAR(10),"    {",CHAR(10),"        parentID = ",primaryTable[[#This Row],[id_0]],CHAR(10),"        lineFrom = ",primaryTable[[#This Row],[lineFrom_0]],CHAR(10),"        lineTo = ",primaryTable[[#This Row],[lineTo_0]],CHAR(10),"    }"),""),IF(primaryTable[[#This Row],[id_1]]&lt;&gt;"",_xlfn.CONCAT(CHAR(10),"    Parent",CHAR(10),"    {",CHAR(10),"        parentID = ",primaryTable[[#This Row],[id_1]],CHAR(10),"        lineFrom = ",primaryTable[[#This Row],[lineFrom_1]],CHAR(10),"        lineTo = ",primaryTable[[#This Row],[lineTo_1]],CHAR(10),"    }"),""),CHAR(10),"}")</f>
        <v>RDNode:NEEDS[ModularLaunchPads]
{
    id = saturnLaunchPad
    tier = -1
    title = #LOC_KTT_saturnLaunchPad_Title // Saturn Launch Pad
    description = #LOC_KTT_saturnLaunchPad_Description // Modular Launch Pads Saturn Mobile Launcher parts.
    cost = 15
    hideEmpty = False
    nodeName = ktt_saturnLaunchPad
    anyToUnlock = False
    icon = RDicon_rocketry-veryHeavy
    pos = -3600,900,0
    scale = 0.6
    Parent
    {
        parentID = start
        lineFrom = LEFT
        lineTo = RIGHT
    }
}</v>
      </c>
    </row>
    <row r="9" spans="1:15" x14ac:dyDescent="0.35">
      <c r="A9" t="s">
        <v>266</v>
      </c>
      <c r="B9">
        <f>VLOOKUP(primaryTable[[#This Row],[id]],Outline!$A$3:$C$300,2,FALSE)</f>
        <v>-1</v>
      </c>
      <c r="C9">
        <f>VLOOKUP(primaryTable[[#This Row],[id]],Outline!$A$3:$C$300,3,FALSE)</f>
        <v>30</v>
      </c>
      <c r="D9" t="s">
        <v>307</v>
      </c>
      <c r="E9" t="s">
        <v>313</v>
      </c>
      <c r="F9" s="30" t="s">
        <v>390</v>
      </c>
      <c r="G9" t="s">
        <v>316</v>
      </c>
      <c r="H9" t="s">
        <v>0</v>
      </c>
      <c r="I9" t="s">
        <v>288</v>
      </c>
      <c r="J9" t="s">
        <v>289</v>
      </c>
      <c r="N9" t="s">
        <v>317</v>
      </c>
      <c r="O9" s="24" t="str">
        <f>_xlfn.CONCAT("RDNode:NEEDS[",primaryTable[[#This Row],[mod]],"]",CHAR(10),"{",CHAR(10),"    id = ",primaryTable[[#This Row],[id]],CHAR(10),"    tier = ",primaryTable[[#This Row],[tier]],CHAR(10),IF(LEFT(primaryTable[[#This Row],[title]],1)="#",_xlfn.CONCAT("    title = ",primaryTable[[#This Row],[title]]),_xlfn.CONCAT("    title = #LOC_KTT_",primaryTable[[#This Row],[id]],"_Title // ",primaryTable[[#This Row],[title]])),CHAR(10),IF(LEFT(primaryTable[[#This Row],[description]],1)="#",_xlfn.CONCAT("    description = ",primaryTable[[#This Row],[description]]),_xlfn.CONCAT("    description = #LOC_KTT_",primaryTable[[#This Row],[id]],"_Description // ",primaryTable[[#This Row],[description]])),CHAR(10),_xlfn.CONCAT("    cost = ",_xlfn.XLOOKUP(primaryTable[[#This Row],[tier]],CTTComparison!$B$3:$B$34,CTTComparison!$D$3:$D$34,0,0,1)),CHAR(10),"    hideEmpty = False",CHAR(10),"    nodeName = ktt_",primaryTable[[#This Row],[id]],CHAR(10),"    anyToUnlock = ",IF(primaryTable[[#This Row],[anyToUnlock]]="","False",PROPER(primaryTable[[#This Row],[anyToUnlock]])),CHAR(10),"    icon = ",IF(primaryTable[[#This Row],[icon]]="",_xlfn.CONCAT("KiwiTechTree/Icons/ktt_icon_",primaryTable[[#This Row],[id]]),primaryTable[[#This Row],[icon]]),CHAR(10),"    pos = ",_xlfn.XLOOKUP(primaryTable[[#This Row],[id]],Outline!$A$3:$A$300,Outline!$E$3:$E$300,999,0,1),",",_xlfn.XLOOKUP(primaryTable[[#This Row],[id]],Outline!$A$3:$A$300,Outline!$F$3:$F$300,999,0,1),",0",CHAR(10),"    scale = 0.6",IF(primaryTable[[#This Row],[id_0]]&lt;&gt;"",_xlfn.CONCAT(CHAR(10),"    Parent",CHAR(10),"    {",CHAR(10),"        parentID = ",primaryTable[[#This Row],[id_0]],CHAR(10),"        lineFrom = ",primaryTable[[#This Row],[lineFrom_0]],CHAR(10),"        lineTo = ",primaryTable[[#This Row],[lineTo_0]],CHAR(10),"    }"),""),IF(primaryTable[[#This Row],[id_1]]&lt;&gt;"",_xlfn.CONCAT(CHAR(10),"    Parent",CHAR(10),"    {",CHAR(10),"        parentID = ",primaryTable[[#This Row],[id_1]],CHAR(10),"        lineFrom = ",primaryTable[[#This Row],[lineFrom_1]],CHAR(10),"        lineTo = ",primaryTable[[#This Row],[lineTo_1]],CHAR(10),"    }"),""),CHAR(10),"}")</f>
        <v>RDNode:NEEDS[ModularLaunchPads]
{
    id = shuttleLaunchPad
    tier = -1
    title = #LOC_KTT_shuttleLaunchPad_Title // Shuttle Launch Pad
    description = #LOC_KTT_shuttleLaunchPad_Description // Modular Launch Pads Space Shuttle launcher parts.
    cost = 15
    hideEmpty = False
    nodeName = ktt_shuttleLaunchPad
    anyToUnlock = False
    icon = RDicon_rocketry-veryHeavy
    pos = -3600,800,0
    scale = 0.6
    Parent
    {
        parentID = start
        lineFrom = LEFT
        lineTo = RIGHT
    }
}</v>
      </c>
    </row>
    <row r="10" spans="1:15" x14ac:dyDescent="0.35">
      <c r="A10" t="s">
        <v>0</v>
      </c>
      <c r="B10">
        <f>VLOOKUP(primaryTable[[#This Row],[id]],Outline!$A$3:$C$300,2,FALSE)</f>
        <v>0</v>
      </c>
      <c r="C10">
        <f>VLOOKUP(primaryTable[[#This Row],[id]],Outline!$A$3:$C$300,3,FALSE)</f>
        <v>24</v>
      </c>
      <c r="D10" t="s">
        <v>322</v>
      </c>
      <c r="E10" t="s">
        <v>323</v>
      </c>
      <c r="F10" s="30" t="s">
        <v>390</v>
      </c>
      <c r="G10" t="s">
        <v>626</v>
      </c>
      <c r="N10" t="s">
        <v>325</v>
      </c>
      <c r="O10" s="24" t="str">
        <f>_xlfn.CONCAT("RDNode:NEEDS[",primaryTable[[#This Row],[mod]],"]",CHAR(10),"{",CHAR(10),"    id = ",primaryTable[[#This Row],[id]],CHAR(10),"    tier = ",primaryTable[[#This Row],[tier]],CHAR(10),IF(LEFT(primaryTable[[#This Row],[title]],1)="#",_xlfn.CONCAT("    title = ",primaryTable[[#This Row],[title]]),_xlfn.CONCAT("    title = #LOC_KTT_",primaryTable[[#This Row],[id]],"_Title // ",primaryTable[[#This Row],[title]])),CHAR(10),IF(LEFT(primaryTable[[#This Row],[description]],1)="#",_xlfn.CONCAT("    description = ",primaryTable[[#This Row],[description]]),_xlfn.CONCAT("    description = #LOC_KTT_",primaryTable[[#This Row],[id]],"_Description // ",primaryTable[[#This Row],[description]])),CHAR(10),_xlfn.CONCAT("    cost = ",_xlfn.XLOOKUP(primaryTable[[#This Row],[tier]],CTTComparison!$B$3:$B$34,CTTComparison!$D$3:$D$34,0,0,1)),CHAR(10),"    hideEmpty = False",CHAR(10),"    nodeName = ktt_",primaryTable[[#This Row],[id]],CHAR(10),"    anyToUnlock = ",IF(primaryTable[[#This Row],[anyToUnlock]]="","False",PROPER(primaryTable[[#This Row],[anyToUnlock]])),CHAR(10),"    icon = ",IF(primaryTable[[#This Row],[icon]]="",_xlfn.CONCAT("KiwiTechTree/Icons/ktt_icon_",primaryTable[[#This Row],[id]]),primaryTable[[#This Row],[icon]]),CHAR(10),"    pos = ",_xlfn.XLOOKUP(primaryTable[[#This Row],[id]],Outline!$A$3:$A$300,Outline!$E$3:$E$300,999,0,1),",",_xlfn.XLOOKUP(primaryTable[[#This Row],[id]],Outline!$A$3:$A$300,Outline!$F$3:$F$300,999,0,1),",0",CHAR(10),"    scale = 0.6",IF(primaryTable[[#This Row],[id_0]]&lt;&gt;"",_xlfn.CONCAT(CHAR(10),"    Parent",CHAR(10),"    {",CHAR(10),"        parentID = ",primaryTable[[#This Row],[id_0]],CHAR(10),"        lineFrom = ",primaryTable[[#This Row],[lineFrom_0]],CHAR(10),"        lineTo = ",primaryTable[[#This Row],[lineTo_0]],CHAR(10),"    }"),""),IF(primaryTable[[#This Row],[id_1]]&lt;&gt;"",_xlfn.CONCAT(CHAR(10),"    Parent",CHAR(10),"    {",CHAR(10),"        parentID = ",primaryTable[[#This Row],[id_1]],CHAR(10),"        lineFrom = ",primaryTable[[#This Row],[lineFrom_1]],CHAR(10),"        lineTo = ",primaryTable[[#This Row],[lineTo_1]],CHAR(10),"    }"),""),CHAR(10),"}")</f>
        <v>RDNode:NEEDS[Squad]
{
    id = start
    tier = 0
    title = #autoLOC_501020 //#autoLOC_501020 = Start
    description = #autoLOC_501021 //#autoLOC_501021 = The technology we started out with.
    cost = 0
    hideEmpty = False
    nodeName = ktt_start
    anyToUnlock = False
    icon = KiwiTechTree/Icons/ktt_icon_start
    pos = -3400,1100,0
    scale = 0.6
}</v>
      </c>
    </row>
    <row r="11" spans="1:15" x14ac:dyDescent="0.35">
      <c r="A11" s="25" t="s">
        <v>267</v>
      </c>
      <c r="B11">
        <f>VLOOKUP(primaryTable[[#This Row],[id]],Outline!$A$3:$C$300,2,FALSE)</f>
        <v>0.5</v>
      </c>
      <c r="C11">
        <f>VLOOKUP(primaryTable[[#This Row],[id]],Outline!$A$3:$C$300,3,FALSE)</f>
        <v>22</v>
      </c>
      <c r="D11" t="s">
        <v>328</v>
      </c>
      <c r="E11" t="s">
        <v>338</v>
      </c>
      <c r="F11" s="30" t="s">
        <v>390</v>
      </c>
      <c r="H11" t="s">
        <v>0</v>
      </c>
      <c r="I11" t="s">
        <v>289</v>
      </c>
      <c r="J11" t="s">
        <v>288</v>
      </c>
      <c r="N11" t="s">
        <v>320</v>
      </c>
      <c r="O11" s="24" t="str">
        <f>_xlfn.CONCAT("RDNode:NEEDS[",primaryTable[[#This Row],[mod]],"]",CHAR(10),"{",CHAR(10),"    id = ",primaryTable[[#This Row],[id]],CHAR(10),"    tier = ",primaryTable[[#This Row],[tier]],CHAR(10),IF(LEFT(primaryTable[[#This Row],[title]],1)="#",_xlfn.CONCAT("    title = ",primaryTable[[#This Row],[title]]),_xlfn.CONCAT("    title = #LOC_KTT_",primaryTable[[#This Row],[id]],"_Title // ",primaryTable[[#This Row],[title]])),CHAR(10),IF(LEFT(primaryTable[[#This Row],[description]],1)="#",_xlfn.CONCAT("    description = ",primaryTable[[#This Row],[description]]),_xlfn.CONCAT("    description = #LOC_KTT_",primaryTable[[#This Row],[id]],"_Description // ",primaryTable[[#This Row],[description]])),CHAR(10),_xlfn.CONCAT("    cost = ",_xlfn.XLOOKUP(primaryTable[[#This Row],[tier]],CTTComparison!$B$3:$B$34,CTTComparison!$D$3:$D$34,0,0,1)),CHAR(10),"    hideEmpty = False",CHAR(10),"    nodeName = ktt_",primaryTable[[#This Row],[id]],CHAR(10),"    anyToUnlock = ",IF(primaryTable[[#This Row],[anyToUnlock]]="","False",PROPER(primaryTable[[#This Row],[anyToUnlock]])),CHAR(10),"    icon = ",IF(primaryTable[[#This Row],[icon]]="",_xlfn.CONCAT("KiwiTechTree/Icons/ktt_icon_",primaryTable[[#This Row],[id]]),primaryTable[[#This Row],[icon]]),CHAR(10),"    pos = ",_xlfn.XLOOKUP(primaryTable[[#This Row],[id]],Outline!$A$3:$A$300,Outline!$E$3:$E$300,999,0,1),",",_xlfn.XLOOKUP(primaryTable[[#This Row],[id]],Outline!$A$3:$A$300,Outline!$F$3:$F$300,999,0,1),",0",CHAR(10),"    scale = 0.6",IF(primaryTable[[#This Row],[id_0]]&lt;&gt;"",_xlfn.CONCAT(CHAR(10),"    Parent",CHAR(10),"    {",CHAR(10),"        parentID = ",primaryTable[[#This Row],[id_0]],CHAR(10),"        lineFrom = ",primaryTable[[#This Row],[lineFrom_0]],CHAR(10),"        lineTo = ",primaryTable[[#This Row],[lineTo_0]],CHAR(10),"    }"),""),IF(primaryTable[[#This Row],[id_1]]&lt;&gt;"",_xlfn.CONCAT(CHAR(10),"    Parent",CHAR(10),"    {",CHAR(10),"        parentID = ",primaryTable[[#This Row],[id_1]],CHAR(10),"        lineFrom = ",primaryTable[[#This Row],[lineFrom_1]],CHAR(10),"        lineTo = ",primaryTable[[#This Row],[lineTo_1]],CHAR(10),"    }"),""),CHAR(10),"}")</f>
        <v>RDNode:NEEDS[ModularLaunchPads,KiwiTechTree]
{
    id = basicLaunchStands
    tier = 0.5
    title = #LOC_KTT_basicLaunchStands_Title // Basic Launch Stands
    description = #LOC_KTT_basicLaunchStands_Description // Modula Launch Stands for early rockets
    cost = 5
    hideEmpty = False
    nodeName = ktt_basicLaunchStands
    anyToUnlock = False
    icon = KiwiTechTree/Icons/ktt_icon_basicLaunchStands
    pos = -3350,1200,0
    scale = 0.6
    Parent
    {
        parentID = start
        lineFrom = RIGHT
        lineTo = LEFT
    }
}</v>
      </c>
    </row>
    <row r="12" spans="1:15" x14ac:dyDescent="0.35">
      <c r="A12" t="s">
        <v>3</v>
      </c>
      <c r="B12">
        <f>VLOOKUP(primaryTable[[#This Row],[id]],Outline!$A$3:$C$300,2,FALSE)</f>
        <v>0.5</v>
      </c>
      <c r="C12">
        <f>VLOOKUP(primaryTable[[#This Row],[id]],Outline!$A$3:$C$300,3,FALSE)</f>
        <v>23</v>
      </c>
      <c r="D12" t="s">
        <v>298</v>
      </c>
      <c r="E12" t="s">
        <v>339</v>
      </c>
      <c r="F12" s="30" t="s">
        <v>390</v>
      </c>
      <c r="H12" t="s">
        <v>0</v>
      </c>
      <c r="I12" t="s">
        <v>289</v>
      </c>
      <c r="J12" t="s">
        <v>288</v>
      </c>
      <c r="N12" t="s">
        <v>319</v>
      </c>
      <c r="O12" s="24" t="str">
        <f>_xlfn.CONCAT("RDNode:NEEDS[",primaryTable[[#This Row],[mod]],"]",CHAR(10),"{",CHAR(10),"    id = ",primaryTable[[#This Row],[id]],CHAR(10),"    tier = ",primaryTable[[#This Row],[tier]],CHAR(10),IF(LEFT(primaryTable[[#This Row],[title]],1)="#",_xlfn.CONCAT("    title = ",primaryTable[[#This Row],[title]]),_xlfn.CONCAT("    title = #LOC_KTT_",primaryTable[[#This Row],[id]],"_Title // ",primaryTable[[#This Row],[title]])),CHAR(10),IF(LEFT(primaryTable[[#This Row],[description]],1)="#",_xlfn.CONCAT("    description = ",primaryTable[[#This Row],[description]]),_xlfn.CONCAT("    description = #LOC_KTT_",primaryTable[[#This Row],[id]],"_Description // ",primaryTable[[#This Row],[description]])),CHAR(10),_xlfn.CONCAT("    cost = ",_xlfn.XLOOKUP(primaryTable[[#This Row],[tier]],CTTComparison!$B$3:$B$34,CTTComparison!$D$3:$D$34,0,0,1)),CHAR(10),"    hideEmpty = False",CHAR(10),"    nodeName = ktt_",primaryTable[[#This Row],[id]],CHAR(10),"    anyToUnlock = ",IF(primaryTable[[#This Row],[anyToUnlock]]="","False",PROPER(primaryTable[[#This Row],[anyToUnlock]])),CHAR(10),"    icon = ",IF(primaryTable[[#This Row],[icon]]="",_xlfn.CONCAT("KiwiTechTree/Icons/ktt_icon_",primaryTable[[#This Row],[id]]),primaryTable[[#This Row],[icon]]),CHAR(10),"    pos = ",_xlfn.XLOOKUP(primaryTable[[#This Row],[id]],Outline!$A$3:$A$300,Outline!$E$3:$E$300,999,0,1),",",_xlfn.XLOOKUP(primaryTable[[#This Row],[id]],Outline!$A$3:$A$300,Outline!$F$3:$F$300,999,0,1),",0",CHAR(10),"    scale = 0.6",IF(primaryTable[[#This Row],[id_0]]&lt;&gt;"",_xlfn.CONCAT(CHAR(10),"    Parent",CHAR(10),"    {",CHAR(10),"        parentID = ",primaryTable[[#This Row],[id_0]],CHAR(10),"        lineFrom = ",primaryTable[[#This Row],[lineFrom_0]],CHAR(10),"        lineTo = ",primaryTable[[#This Row],[lineTo_0]],CHAR(10),"    }"),""),IF(primaryTable[[#This Row],[id_1]]&lt;&gt;"",_xlfn.CONCAT(CHAR(10),"    Parent",CHAR(10),"    {",CHAR(10),"        parentID = ",primaryTable[[#This Row],[id_1]],CHAR(10),"        lineFrom = ",primaryTable[[#This Row],[lineFrom_1]],CHAR(10),"        lineTo = ",primaryTable[[#This Row],[lineTo_1]],CHAR(10),"    }"),""),CHAR(10),"}")</f>
        <v>RDNode:NEEDS[KiwiTechTree]
{
    id = otherParts
    tier = 0.5
    title = #LOC_KTT_otherParts_Title // Other Parts
    description = #LOC_KTT_otherParts_Description // A place for everything and everything in it's place.
    cost = 5
    hideEmpty = False
    nodeName = ktt_otherParts
    anyToUnlock = False
    icon = KiwiTechTree/Icons/ktt_icon_otherParts
    pos = -3350,1150,0
    scale = 0.6
    Parent
    {
        parentID = start
        lineFrom = RIGHT
        lineTo = LEFT
    }
}</v>
      </c>
    </row>
    <row r="13" spans="1:15" x14ac:dyDescent="0.35">
      <c r="A13" t="s">
        <v>1</v>
      </c>
      <c r="B13">
        <f>VLOOKUP(primaryTable[[#This Row],[id]],Outline!$A$3:$C$300,2,FALSE)</f>
        <v>0.5</v>
      </c>
      <c r="C13">
        <f>VLOOKUP(primaryTable[[#This Row],[id]],Outline!$A$3:$C$300,3,FALSE)</f>
        <v>25</v>
      </c>
      <c r="D13" t="s">
        <v>299</v>
      </c>
      <c r="E13" t="s">
        <v>340</v>
      </c>
      <c r="F13" s="30" t="s">
        <v>390</v>
      </c>
      <c r="H13" t="s">
        <v>0</v>
      </c>
      <c r="I13" t="s">
        <v>289</v>
      </c>
      <c r="J13" t="s">
        <v>288</v>
      </c>
      <c r="N13" t="s">
        <v>341</v>
      </c>
      <c r="O13" s="24" t="str">
        <f>_xlfn.CONCAT("RDNode:NEEDS[",primaryTable[[#This Row],[mod]],"]",CHAR(10),"{",CHAR(10),"    id = ",primaryTable[[#This Row],[id]],CHAR(10),"    tier = ",primaryTable[[#This Row],[tier]],CHAR(10),IF(LEFT(primaryTable[[#This Row],[title]],1)="#",_xlfn.CONCAT("    title = ",primaryTable[[#This Row],[title]]),_xlfn.CONCAT("    title = #LOC_KTT_",primaryTable[[#This Row],[id]],"_Title // ",primaryTable[[#This Row],[title]])),CHAR(10),IF(LEFT(primaryTable[[#This Row],[description]],1)="#",_xlfn.CONCAT("    description = ",primaryTable[[#This Row],[description]]),_xlfn.CONCAT("    description = #LOC_KTT_",primaryTable[[#This Row],[id]],"_Description // ",primaryTable[[#This Row],[description]])),CHAR(10),_xlfn.CONCAT("    cost = ",_xlfn.XLOOKUP(primaryTable[[#This Row],[tier]],CTTComparison!$B$3:$B$34,CTTComparison!$D$3:$D$34,0,0,1)),CHAR(10),"    hideEmpty = False",CHAR(10),"    nodeName = ktt_",primaryTable[[#This Row],[id]],CHAR(10),"    anyToUnlock = ",IF(primaryTable[[#This Row],[anyToUnlock]]="","False",PROPER(primaryTable[[#This Row],[anyToUnlock]])),CHAR(10),"    icon = ",IF(primaryTable[[#This Row],[icon]]="",_xlfn.CONCAT("KiwiTechTree/Icons/ktt_icon_",primaryTable[[#This Row],[id]]),primaryTable[[#This Row],[icon]]),CHAR(10),"    pos = ",_xlfn.XLOOKUP(primaryTable[[#This Row],[id]],Outline!$A$3:$A$300,Outline!$E$3:$E$300,999,0,1),",",_xlfn.XLOOKUP(primaryTable[[#This Row],[id]],Outline!$A$3:$A$300,Outline!$F$3:$F$300,999,0,1),",0",CHAR(10),"    scale = 0.6",IF(primaryTable[[#This Row],[id_0]]&lt;&gt;"",_xlfn.CONCAT(CHAR(10),"    Parent",CHAR(10),"    {",CHAR(10),"        parentID = ",primaryTable[[#This Row],[id_0]],CHAR(10),"        lineFrom = ",primaryTable[[#This Row],[lineFrom_0]],CHAR(10),"        lineTo = ",primaryTable[[#This Row],[lineTo_0]],CHAR(10),"    }"),""),IF(primaryTable[[#This Row],[id_1]]&lt;&gt;"",_xlfn.CONCAT(CHAR(10),"    Parent",CHAR(10),"    {",CHAR(10),"        parentID = ",primaryTable[[#This Row],[id_1]],CHAR(10),"        lineFrom = ",primaryTable[[#This Row],[lineFrom_1]],CHAR(10),"        lineTo = ",primaryTable[[#This Row],[lineTo_1]],CHAR(10),"    }"),""),CHAR(10),"}")</f>
        <v>RDNode:NEEDS[Grounded,KiwiTechTree]
{
    id = groundVehicles
    tier = 0.5
    title = #LOC_KTT_groundVehicles_Title // Ground Vehicles
    description = #LOC_KTT_groundVehicles_Description // Every kerbin dreams of flying in a rocket, but these are the vehicles for those who are deemed too likely to crash the rocket into the administration building.
    cost = 5
    hideEmpty = False
    nodeName = ktt_groundVehicles
    anyToUnlock = False
    icon = KiwiTechTree/Icons/ktt_icon_groundVehicles
    pos = -3350,1050,0
    scale = 0.6
    Parent
    {
        parentID = start
        lineFrom = RIGHT
        lineTo = LEFT
    }
}</v>
      </c>
    </row>
    <row r="14" spans="1:15" x14ac:dyDescent="0.35">
      <c r="A14" t="s">
        <v>6</v>
      </c>
      <c r="B14">
        <f>VLOOKUP(primaryTable[[#This Row],[id]],Outline!$A$3:$C$300,2,FALSE)</f>
        <v>1</v>
      </c>
      <c r="C14">
        <f>VLOOKUP(primaryTable[[#This Row],[id]],Outline!$A$3:$C$300,3,FALSE)</f>
        <v>13</v>
      </c>
      <c r="D14" t="s">
        <v>300</v>
      </c>
      <c r="E14" t="s">
        <v>1052</v>
      </c>
      <c r="F14" s="30" t="s">
        <v>390</v>
      </c>
      <c r="H14" t="s">
        <v>0</v>
      </c>
      <c r="I14" t="s">
        <v>289</v>
      </c>
      <c r="J14" t="s">
        <v>288</v>
      </c>
      <c r="N14" t="s">
        <v>319</v>
      </c>
      <c r="O14" s="24" t="str">
        <f>_xlfn.CONCAT("RDNode:NEEDS[",primaryTable[[#This Row],[mod]],"]",CHAR(10),"{",CHAR(10),"    id = ",primaryTable[[#This Row],[id]],CHAR(10),"    tier = ",primaryTable[[#This Row],[tier]],CHAR(10),IF(LEFT(primaryTable[[#This Row],[title]],1)="#",_xlfn.CONCAT("    title = ",primaryTable[[#This Row],[title]]),_xlfn.CONCAT("    title = #LOC_KTT_",primaryTable[[#This Row],[id]],"_Title // ",primaryTable[[#This Row],[title]])),CHAR(10),IF(LEFT(primaryTable[[#This Row],[description]],1)="#",_xlfn.CONCAT("    description = ",primaryTable[[#This Row],[description]]),_xlfn.CONCAT("    description = #LOC_KTT_",primaryTable[[#This Row],[id]],"_Description // ",primaryTable[[#This Row],[description]])),CHAR(10),_xlfn.CONCAT("    cost = ",_xlfn.XLOOKUP(primaryTable[[#This Row],[tier]],CTTComparison!$B$3:$B$34,CTTComparison!$D$3:$D$34,0,0,1)),CHAR(10),"    hideEmpty = False",CHAR(10),"    nodeName = ktt_",primaryTable[[#This Row],[id]],CHAR(10),"    anyToUnlock = ",IF(primaryTable[[#This Row],[anyToUnlock]]="","False",PROPER(primaryTable[[#This Row],[anyToUnlock]])),CHAR(10),"    icon = ",IF(primaryTable[[#This Row],[icon]]="",_xlfn.CONCAT("KiwiTechTree/Icons/ktt_icon_",primaryTable[[#This Row],[id]]),primaryTable[[#This Row],[icon]]),CHAR(10),"    pos = ",_xlfn.XLOOKUP(primaryTable[[#This Row],[id]],Outline!$A$3:$A$300,Outline!$E$3:$E$300,999,0,1),",",_xlfn.XLOOKUP(primaryTable[[#This Row],[id]],Outline!$A$3:$A$300,Outline!$F$3:$F$300,999,0,1),",0",CHAR(10),"    scale = 0.6",IF(primaryTable[[#This Row],[id_0]]&lt;&gt;"",_xlfn.CONCAT(CHAR(10),"    Parent",CHAR(10),"    {",CHAR(10),"        parentID = ",primaryTable[[#This Row],[id_0]],CHAR(10),"        lineFrom = ",primaryTable[[#This Row],[lineFrom_0]],CHAR(10),"        lineTo = ",primaryTable[[#This Row],[lineTo_0]],CHAR(10),"    }"),""),IF(primaryTable[[#This Row],[id_1]]&lt;&gt;"",_xlfn.CONCAT(CHAR(10),"    Parent",CHAR(10),"    {",CHAR(10),"        parentID = ",primaryTable[[#This Row],[id_1]],CHAR(10),"        lineFrom = ",primaryTable[[#This Row],[lineFrom_1]],CHAR(10),"        lineTo = ",primaryTable[[#This Row],[lineTo_1]],CHAR(10),"    }"),""),CHAR(10),"}")</f>
        <v>RDNode:NEEDS[KiwiTechTree]
{
    id = soundingRockets
    tier = 1
    title = #LOC_KTT_soundingRockets_Title // Sounding Rockets
    description = #LOC_KTT_soundingRockets_Description // Early sounding rockets are critical to prove that our space program is awesome sauce.
    cost = 5
    hideEmpty = False
    nodeName = ktt_soundingRockets
    anyToUnlock = False
    icon = KiwiTechTree/Icons/ktt_icon_soundingRockets
    pos = -3200,1650,0
    scale = 0.6
    Parent
    {
        parentID = start
        lineFrom = RIGHT
        lineTo = LEFT
    }
}</v>
      </c>
    </row>
    <row r="15" spans="1:15" x14ac:dyDescent="0.35">
      <c r="A15" t="s">
        <v>1045</v>
      </c>
      <c r="B15" s="30">
        <f>VLOOKUP(primaryTable[[#This Row],[id]],Outline!$A$3:$C$300,2,FALSE)</f>
        <v>1</v>
      </c>
      <c r="C15" s="30">
        <f>VLOOKUP(primaryTable[[#This Row],[id]],Outline!$A$3:$C$300,3,FALSE)</f>
        <v>19</v>
      </c>
      <c r="D15" t="s">
        <v>1046</v>
      </c>
      <c r="E15" t="s">
        <v>1047</v>
      </c>
      <c r="F15" s="31" t="s">
        <v>390</v>
      </c>
      <c r="H15" t="s">
        <v>0</v>
      </c>
      <c r="I15" t="s">
        <v>289</v>
      </c>
      <c r="J15" t="s">
        <v>288</v>
      </c>
      <c r="N15" t="s">
        <v>319</v>
      </c>
      <c r="O15" s="30" t="str">
        <f>_xlfn.CONCAT("RDNode:NEEDS[",primaryTable[[#This Row],[mod]],"]",CHAR(10),"{",CHAR(10),"    id = ",primaryTable[[#This Row],[id]],CHAR(10),"    tier = ",primaryTable[[#This Row],[tier]],CHAR(10),IF(LEFT(primaryTable[[#This Row],[title]],1)="#",_xlfn.CONCAT("    title = ",primaryTable[[#This Row],[title]]),_xlfn.CONCAT("    title = #LOC_KTT_",primaryTable[[#This Row],[id]],"_Title // ",primaryTable[[#This Row],[title]])),CHAR(10),IF(LEFT(primaryTable[[#This Row],[description]],1)="#",_xlfn.CONCAT("    description = ",primaryTable[[#This Row],[description]]),_xlfn.CONCAT("    description = #LOC_KTT_",primaryTable[[#This Row],[id]],"_Description // ",primaryTable[[#This Row],[description]])),CHAR(10),_xlfn.CONCAT("    cost = ",_xlfn.XLOOKUP(primaryTable[[#This Row],[tier]],CTTComparison!$B$3:$B$34,CTTComparison!$D$3:$D$34,0,0,1)),CHAR(10),"    hideEmpty = False",CHAR(10),"    nodeName = ktt_",primaryTable[[#This Row],[id]],CHAR(10),"    anyToUnlock = ",IF(primaryTable[[#This Row],[anyToUnlock]]="","False",PROPER(primaryTable[[#This Row],[anyToUnlock]])),CHAR(10),"    icon = ",IF(primaryTable[[#This Row],[icon]]="",_xlfn.CONCAT("KiwiTechTree/Icons/ktt_icon_",primaryTable[[#This Row],[id]]),primaryTable[[#This Row],[icon]]),CHAR(10),"    pos = ",_xlfn.XLOOKUP(primaryTable[[#This Row],[id]],Outline!$A$3:$A$300,Outline!$E$3:$E$300,999,0,1),",",_xlfn.XLOOKUP(primaryTable[[#This Row],[id]],Outline!$A$3:$A$300,Outline!$F$3:$F$300,999,0,1),",0",CHAR(10),"    scale = 0.6",IF(primaryTable[[#This Row],[id_0]]&lt;&gt;"",_xlfn.CONCAT(CHAR(10),"    Parent",CHAR(10),"    {",CHAR(10),"        parentID = ",primaryTable[[#This Row],[id_0]],CHAR(10),"        lineFrom = ",primaryTable[[#This Row],[lineFrom_0]],CHAR(10),"        lineTo = ",primaryTable[[#This Row],[lineTo_0]],CHAR(10),"    }"),""),IF(primaryTable[[#This Row],[id_1]]&lt;&gt;"",_xlfn.CONCAT(CHAR(10),"    Parent",CHAR(10),"    {",CHAR(10),"        parentID = ",primaryTable[[#This Row],[id_1]],CHAR(10),"        lineFrom = ",primaryTable[[#This Row],[lineFrom_1]],CHAR(10),"        lineTo = ",primaryTable[[#This Row],[lineTo_1]],CHAR(10),"    }"),""),CHAR(10),"}")</f>
        <v>RDNode:NEEDS[KiwiTechTree]
{
    id = primitiveConstruction
    tier = 1
    title = #LOC_KTT_primitiveConstruction_Title // Primitive Construction
    description = #LOC_KTT_primitiveConstruction_Description // Jebediah: What is that?     Bill: I call it a wheel!     Jebediah: A wha-eel?
    cost = 5
    hideEmpty = False
    nodeName = ktt_primitiveConstruction
    anyToUnlock = False
    icon = KiwiTechTree/Icons/ktt_icon_primitiveConstruction
    pos = -3200,1350,0
    scale = 0.6
    Parent
    {
        parentID = start
        lineFrom = RIGHT
        lineTo = LEFT
    }
}</v>
      </c>
    </row>
    <row r="16" spans="1:15" x14ac:dyDescent="0.35">
      <c r="A16" s="25" t="s">
        <v>125</v>
      </c>
      <c r="B16">
        <f>VLOOKUP(primaryTable[[#This Row],[id]],Outline!$A$3:$C$300,2,FALSE)</f>
        <v>1</v>
      </c>
      <c r="C16">
        <f>VLOOKUP(primaryTable[[#This Row],[id]],Outline!$A$3:$C$300,3,FALSE)</f>
        <v>24</v>
      </c>
      <c r="D16" t="s">
        <v>302</v>
      </c>
      <c r="E16" t="s">
        <v>343</v>
      </c>
      <c r="F16" s="30" t="s">
        <v>390</v>
      </c>
      <c r="H16" t="s">
        <v>0</v>
      </c>
      <c r="I16" t="s">
        <v>289</v>
      </c>
      <c r="J16" t="s">
        <v>288</v>
      </c>
      <c r="N16" t="s">
        <v>319</v>
      </c>
      <c r="O16" s="24" t="str">
        <f>_xlfn.CONCAT("RDNode:NEEDS[",primaryTable[[#This Row],[mod]],"]",CHAR(10),"{",CHAR(10),"    id = ",primaryTable[[#This Row],[id]],CHAR(10),"    tier = ",primaryTable[[#This Row],[tier]],CHAR(10),IF(LEFT(primaryTable[[#This Row],[title]],1)="#",_xlfn.CONCAT("    title = ",primaryTable[[#This Row],[title]]),_xlfn.CONCAT("    title = #LOC_KTT_",primaryTable[[#This Row],[id]],"_Title // ",primaryTable[[#This Row],[title]])),CHAR(10),IF(LEFT(primaryTable[[#This Row],[description]],1)="#",_xlfn.CONCAT("    description = ",primaryTable[[#This Row],[description]]),_xlfn.CONCAT("    description = #LOC_KTT_",primaryTable[[#This Row],[id]],"_Description // ",primaryTable[[#This Row],[description]])),CHAR(10),_xlfn.CONCAT("    cost = ",_xlfn.XLOOKUP(primaryTable[[#This Row],[tier]],CTTComparison!$B$3:$B$34,CTTComparison!$D$3:$D$34,0,0,1)),CHAR(10),"    hideEmpty = False",CHAR(10),"    nodeName = ktt_",primaryTable[[#This Row],[id]],CHAR(10),"    anyToUnlock = ",IF(primaryTable[[#This Row],[anyToUnlock]]="","False",PROPER(primaryTable[[#This Row],[anyToUnlock]])),CHAR(10),"    icon = ",IF(primaryTable[[#This Row],[icon]]="",_xlfn.CONCAT("KiwiTechTree/Icons/ktt_icon_",primaryTable[[#This Row],[id]]),primaryTable[[#This Row],[icon]]),CHAR(10),"    pos = ",_xlfn.XLOOKUP(primaryTable[[#This Row],[id]],Outline!$A$3:$A$300,Outline!$E$3:$E$300,999,0,1),",",_xlfn.XLOOKUP(primaryTable[[#This Row],[id]],Outline!$A$3:$A$300,Outline!$F$3:$F$300,999,0,1),",0",CHAR(10),"    scale = 0.6",IF(primaryTable[[#This Row],[id_0]]&lt;&gt;"",_xlfn.CONCAT(CHAR(10),"    Parent",CHAR(10),"    {",CHAR(10),"        parentID = ",primaryTable[[#This Row],[id_0]],CHAR(10),"        lineFrom = ",primaryTable[[#This Row],[lineFrom_0]],CHAR(10),"        lineTo = ",primaryTable[[#This Row],[lineTo_0]],CHAR(10),"    }"),""),IF(primaryTable[[#This Row],[id_1]]&lt;&gt;"",_xlfn.CONCAT(CHAR(10),"    Parent",CHAR(10),"    {",CHAR(10),"        parentID = ",primaryTable[[#This Row],[id_1]],CHAR(10),"        lineFrom = ",primaryTable[[#This Row],[lineFrom_1]],CHAR(10),"        lineTo = ",primaryTable[[#This Row],[lineTo_1]],CHAR(10),"    }"),""),CHAR(10),"}")</f>
        <v>RDNode:NEEDS[KiwiTechTree]
{
    id = firstFlight
    tier = 1
    title = #LOC_KTT_firstFlight_Title // First Flight
    description = #LOC_KTT_firstFlight_Description // The first flight (after several large explosions)
    cost = 5
    hideEmpty = False
    nodeName = ktt_firstFlight
    anyToUnlock = False
    icon = KiwiTechTree/Icons/ktt_icon_firstFlight
    pos = -3200,1100,0
    scale = 0.6
    Parent
    {
        parentID = start
        lineFrom = RIGHT
        lineTo = LEFT
    }
}</v>
      </c>
    </row>
    <row r="17" spans="1:15" x14ac:dyDescent="0.35">
      <c r="A17" s="25" t="s">
        <v>131</v>
      </c>
      <c r="B17">
        <f>VLOOKUP(primaryTable[[#This Row],[id]],Outline!$A$3:$C$300,2,FALSE)</f>
        <v>1</v>
      </c>
      <c r="C17">
        <f>VLOOKUP(primaryTable[[#This Row],[id]],Outline!$A$3:$C$300,3,FALSE)</f>
        <v>38</v>
      </c>
      <c r="D17" t="s">
        <v>329</v>
      </c>
      <c r="E17" t="s">
        <v>1037</v>
      </c>
      <c r="F17" s="30" t="s">
        <v>390</v>
      </c>
      <c r="H17" t="s">
        <v>0</v>
      </c>
      <c r="I17" t="s">
        <v>289</v>
      </c>
      <c r="J17" t="s">
        <v>288</v>
      </c>
      <c r="N17" t="s">
        <v>319</v>
      </c>
      <c r="O17" s="24" t="str">
        <f>_xlfn.CONCAT("RDNode:NEEDS[",primaryTable[[#This Row],[mod]],"]",CHAR(10),"{",CHAR(10),"    id = ",primaryTable[[#This Row],[id]],CHAR(10),"    tier = ",primaryTable[[#This Row],[tier]],CHAR(10),IF(LEFT(primaryTable[[#This Row],[title]],1)="#",_xlfn.CONCAT("    title = ",primaryTable[[#This Row],[title]]),_xlfn.CONCAT("    title = #LOC_KTT_",primaryTable[[#This Row],[id]],"_Title // ",primaryTable[[#This Row],[title]])),CHAR(10),IF(LEFT(primaryTable[[#This Row],[description]],1)="#",_xlfn.CONCAT("    description = ",primaryTable[[#This Row],[description]]),_xlfn.CONCAT("    description = #LOC_KTT_",primaryTable[[#This Row],[id]],"_Description // ",primaryTable[[#This Row],[description]])),CHAR(10),_xlfn.CONCAT("    cost = ",_xlfn.XLOOKUP(primaryTable[[#This Row],[tier]],CTTComparison!$B$3:$B$34,CTTComparison!$D$3:$D$34,0,0,1)),CHAR(10),"    hideEmpty = False",CHAR(10),"    nodeName = ktt_",primaryTable[[#This Row],[id]],CHAR(10),"    anyToUnlock = ",IF(primaryTable[[#This Row],[anyToUnlock]]="","False",PROPER(primaryTable[[#This Row],[anyToUnlock]])),CHAR(10),"    icon = ",IF(primaryTable[[#This Row],[icon]]="",_xlfn.CONCAT("KiwiTechTree/Icons/ktt_icon_",primaryTable[[#This Row],[id]]),primaryTable[[#This Row],[icon]]),CHAR(10),"    pos = ",_xlfn.XLOOKUP(primaryTable[[#This Row],[id]],Outline!$A$3:$A$300,Outline!$E$3:$E$300,999,0,1),",",_xlfn.XLOOKUP(primaryTable[[#This Row],[id]],Outline!$A$3:$A$300,Outline!$F$3:$F$300,999,0,1),",0",CHAR(10),"    scale = 0.6",IF(primaryTable[[#This Row],[id_0]]&lt;&gt;"",_xlfn.CONCAT(CHAR(10),"    Parent",CHAR(10),"    {",CHAR(10),"        parentID = ",primaryTable[[#This Row],[id_0]],CHAR(10),"        lineFrom = ",primaryTable[[#This Row],[lineFrom_0]],CHAR(10),"        lineTo = ",primaryTable[[#This Row],[lineTo_0]],CHAR(10),"    }"),""),IF(primaryTable[[#This Row],[id_1]]&lt;&gt;"",_xlfn.CONCAT(CHAR(10),"    Parent",CHAR(10),"    {",CHAR(10),"        parentID = ",primaryTable[[#This Row],[id_1]],CHAR(10),"        lineFrom = ",primaryTable[[#This Row],[lineFrom_1]],CHAR(10),"        lineTo = ",primaryTable[[#This Row],[lineTo_1]],CHAR(10),"    }"),""),CHAR(10),"}")</f>
        <v>RDNode:NEEDS[KiwiTechTree]
{
    id = algebra
    tier = 1
    title = #LOC_KTT_algebra_Title // Algebra
    description = #LOC_KTT_algebra_Description // Solve for X?  I was first told that X equals 5 and then later told that X equals 10.  How can I solve for something that equals one thing and then another thing depending on how it is feeling at that particular moment!?
    cost = 5
    hideEmpty = False
    nodeName = ktt_algebra
    anyToUnlock = False
    icon = KiwiTechTree/Icons/ktt_icon_algebra
    pos = -3200,400,0
    scale = 0.6
    Parent
    {
        parentID = start
        lineFrom = RIGHT
        lineTo = LEFT
    }
}</v>
      </c>
    </row>
    <row r="18" spans="1:15" x14ac:dyDescent="0.35">
      <c r="A18" s="25" t="s">
        <v>119</v>
      </c>
      <c r="B18">
        <f>VLOOKUP(primaryTable[[#This Row],[id]],Outline!$A$3:$C$300,2,FALSE)</f>
        <v>-2.5</v>
      </c>
      <c r="C18">
        <f>VLOOKUP(primaryTable[[#This Row],[id]],Outline!$A$3:$C$300,3,FALSE)</f>
        <v>0</v>
      </c>
      <c r="D18" t="s">
        <v>330</v>
      </c>
      <c r="E18" s="33"/>
      <c r="F18" s="32" t="s">
        <v>389</v>
      </c>
      <c r="H18" t="s">
        <v>6</v>
      </c>
      <c r="I18" t="s">
        <v>289</v>
      </c>
      <c r="J18" t="s">
        <v>288</v>
      </c>
      <c r="N18" t="s">
        <v>319</v>
      </c>
      <c r="O18" s="24" t="str">
        <f>_xlfn.CONCAT("RDNode:NEEDS[",primaryTable[[#This Row],[mod]],"]",CHAR(10),"{",CHAR(10),"    id = ",primaryTable[[#This Row],[id]],CHAR(10),"    tier = ",primaryTable[[#This Row],[tier]],CHAR(10),IF(LEFT(primaryTable[[#This Row],[title]],1)="#",_xlfn.CONCAT("    title = ",primaryTable[[#This Row],[title]]),_xlfn.CONCAT("    title = #LOC_KTT_",primaryTable[[#This Row],[id]],"_Title // ",primaryTable[[#This Row],[title]])),CHAR(10),IF(LEFT(primaryTable[[#This Row],[description]],1)="#",_xlfn.CONCAT("    description = ",primaryTable[[#This Row],[description]]),_xlfn.CONCAT("    description = #LOC_KTT_",primaryTable[[#This Row],[id]],"_Description // ",primaryTable[[#This Row],[description]])),CHAR(10),_xlfn.CONCAT("    cost = ",_xlfn.XLOOKUP(primaryTable[[#This Row],[tier]],CTTComparison!$B$3:$B$34,CTTComparison!$D$3:$D$34,0,0,1)),CHAR(10),"    hideEmpty = False",CHAR(10),"    nodeName = ktt_",primaryTable[[#This Row],[id]],CHAR(10),"    anyToUnlock = ",IF(primaryTable[[#This Row],[anyToUnlock]]="","False",PROPER(primaryTable[[#This Row],[anyToUnlock]])),CHAR(10),"    icon = ",IF(primaryTable[[#This Row],[icon]]="",_xlfn.CONCAT("KiwiTechTree/Icons/ktt_icon_",primaryTable[[#This Row],[id]]),primaryTable[[#This Row],[icon]]),CHAR(10),"    pos = ",_xlfn.XLOOKUP(primaryTable[[#This Row],[id]],Outline!$A$3:$A$300,Outline!$E$3:$E$300,999,0,1),",",_xlfn.XLOOKUP(primaryTable[[#This Row],[id]],Outline!$A$3:$A$300,Outline!$F$3:$F$300,999,0,1),",0",CHAR(10),"    scale = 0.6",IF(primaryTable[[#This Row],[id_0]]&lt;&gt;"",_xlfn.CONCAT(CHAR(10),"    Parent",CHAR(10),"    {",CHAR(10),"        parentID = ",primaryTable[[#This Row],[id_0]],CHAR(10),"        lineFrom = ",primaryTable[[#This Row],[lineFrom_0]],CHAR(10),"        lineTo = ",primaryTable[[#This Row],[lineTo_0]],CHAR(10),"    }"),""),IF(primaryTable[[#This Row],[id_1]]&lt;&gt;"",_xlfn.CONCAT(CHAR(10),"    Parent",CHAR(10),"    {",CHAR(10),"        parentID = ",primaryTable[[#This Row],[id_1]],CHAR(10),"        lineFrom = ",primaryTable[[#This Row],[lineFrom_1]],CHAR(10),"        lineTo = ",primaryTable[[#This Row],[lineTo_1]],CHAR(10),"    }"),""),CHAR(10),"}")</f>
        <v>RDNode:NEEDS[KiwiTechTree]
{
    id = basicHypergolicRocketry
    tier = -2.5
    title = #LOC_KTT_basicHypergolicRocketry_Title // Basic Hypergolic Rocketry
    description = #LOC_KTT_basicHypergolicRocketry_Description // 
    cost = 0
    hideEmpty = False
    nodeName = ktt_basicHypergolicRocketry
    anyToUnlock = True
    icon = KiwiTechTree/Icons/ktt_icon_basicHypergolicRocketry
    pos = -3950,2300,0
    scale = 0.6
    Parent
    {
        parentID = soundingRockets
        lineFrom = RIGHT
        lineTo = LEFT
    }
}</v>
      </c>
    </row>
    <row r="19" spans="1:15" x14ac:dyDescent="0.35">
      <c r="A19" s="25" t="s">
        <v>118</v>
      </c>
      <c r="B19">
        <f>VLOOKUP(primaryTable[[#This Row],[id]],Outline!$A$3:$C$300,2,FALSE)</f>
        <v>2</v>
      </c>
      <c r="C19">
        <f>VLOOKUP(primaryTable[[#This Row],[id]],Outline!$A$3:$C$300,3,FALSE)</f>
        <v>1</v>
      </c>
      <c r="D19" t="s">
        <v>400</v>
      </c>
      <c r="E19" t="s">
        <v>358</v>
      </c>
      <c r="F19" s="30" t="s">
        <v>390</v>
      </c>
      <c r="H19" t="s">
        <v>6</v>
      </c>
      <c r="I19" t="s">
        <v>290</v>
      </c>
      <c r="J19" t="s">
        <v>288</v>
      </c>
      <c r="N19" t="s">
        <v>319</v>
      </c>
      <c r="O19" s="24" t="str">
        <f>_xlfn.CONCAT("RDNode:NEEDS[",primaryTable[[#This Row],[mod]],"]",CHAR(10),"{",CHAR(10),"    id = ",primaryTable[[#This Row],[id]],CHAR(10),"    tier = ",primaryTable[[#This Row],[tier]],CHAR(10),IF(LEFT(primaryTable[[#This Row],[title]],1)="#",_xlfn.CONCAT("    title = ",primaryTable[[#This Row],[title]]),_xlfn.CONCAT("    title = #LOC_KTT_",primaryTable[[#This Row],[id]],"_Title // ",primaryTable[[#This Row],[title]])),CHAR(10),IF(LEFT(primaryTable[[#This Row],[description]],1)="#",_xlfn.CONCAT("    description = ",primaryTable[[#This Row],[description]]),_xlfn.CONCAT("    description = #LOC_KTT_",primaryTable[[#This Row],[id]],"_Description // ",primaryTable[[#This Row],[description]])),CHAR(10),_xlfn.CONCAT("    cost = ",_xlfn.XLOOKUP(primaryTable[[#This Row],[tier]],CTTComparison!$B$3:$B$34,CTTComparison!$D$3:$D$34,0,0,1)),CHAR(10),"    hideEmpty = False",CHAR(10),"    nodeName = ktt_",primaryTable[[#This Row],[id]],CHAR(10),"    anyToUnlock = ",IF(primaryTable[[#This Row],[anyToUnlock]]="","False",PROPER(primaryTable[[#This Row],[anyToUnlock]])),CHAR(10),"    icon = ",IF(primaryTable[[#This Row],[icon]]="",_xlfn.CONCAT("KiwiTechTree/Icons/ktt_icon_",primaryTable[[#This Row],[id]]),primaryTable[[#This Row],[icon]]),CHAR(10),"    pos = ",_xlfn.XLOOKUP(primaryTable[[#This Row],[id]],Outline!$A$3:$A$300,Outline!$E$3:$E$300,999,0,1),",",_xlfn.XLOOKUP(primaryTable[[#This Row],[id]],Outline!$A$3:$A$300,Outline!$F$3:$F$300,999,0,1),",0",CHAR(10),"    scale = 0.6",IF(primaryTable[[#This Row],[id_0]]&lt;&gt;"",_xlfn.CONCAT(CHAR(10),"    Parent",CHAR(10),"    {",CHAR(10),"        parentID = ",primaryTable[[#This Row],[id_0]],CHAR(10),"        lineFrom = ",primaryTable[[#This Row],[lineFrom_0]],CHAR(10),"        lineTo = ",primaryTable[[#This Row],[lineTo_0]],CHAR(10),"    }"),""),IF(primaryTable[[#This Row],[id_1]]&lt;&gt;"",_xlfn.CONCAT(CHAR(10),"    Parent",CHAR(10),"    {",CHAR(10),"        parentID = ",primaryTable[[#This Row],[id_1]],CHAR(10),"        lineFrom = ",primaryTable[[#This Row],[lineFrom_1]],CHAR(10),"        lineTo = ",primaryTable[[#This Row],[lineTo_1]],CHAR(10),"    }"),""),CHAR(10),"}")</f>
        <v>RDNode:NEEDS[KiwiTechTree]
{
    id = primitiveBoosters
    tier = 2
    title = #LOC_KTT_primitiveBoosters_Title // Primitive Solid Rocket Boosters
    description = #LOC_KTT_primitiveBoosters_Description // I think it's gonna be a long, long time til touch down brings me round again to find I'm not the Kerbal they think I am at home.
    cost = 10
    hideEmpty = False
    nodeName = ktt_primitiveBoosters
    anyToUnlock = False
    icon = KiwiTechTree/Icons/ktt_icon_primitiveBoosters
    pos = -3000,2250,0
    scale = 0.6
    Parent
    {
        parentID = soundingRockets
        lineFrom = TOP
        lineTo = LEFT
    }
}</v>
      </c>
    </row>
    <row r="20" spans="1:15" x14ac:dyDescent="0.35">
      <c r="A20" s="25" t="s">
        <v>271</v>
      </c>
      <c r="B20">
        <f>VLOOKUP(primaryTable[[#This Row],[id]],Outline!$A$3:$C$300,2,FALSE)</f>
        <v>2</v>
      </c>
      <c r="C20">
        <f>VLOOKUP(primaryTable[[#This Row],[id]],Outline!$A$3:$C$300,3,FALSE)</f>
        <v>9</v>
      </c>
      <c r="D20" t="s">
        <v>331</v>
      </c>
      <c r="E20" t="s">
        <v>359</v>
      </c>
      <c r="F20" s="30" t="s">
        <v>390</v>
      </c>
      <c r="H20" t="s">
        <v>6</v>
      </c>
      <c r="I20" t="s">
        <v>289</v>
      </c>
      <c r="J20" t="s">
        <v>288</v>
      </c>
      <c r="N20" t="s">
        <v>319</v>
      </c>
      <c r="O20" s="24" t="str">
        <f>_xlfn.CONCAT("RDNode:NEEDS[",primaryTable[[#This Row],[mod]],"]",CHAR(10),"{",CHAR(10),"    id = ",primaryTable[[#This Row],[id]],CHAR(10),"    tier = ",primaryTable[[#This Row],[tier]],CHAR(10),IF(LEFT(primaryTable[[#This Row],[title]],1)="#",_xlfn.CONCAT("    title = ",primaryTable[[#This Row],[title]]),_xlfn.CONCAT("    title = #LOC_KTT_",primaryTable[[#This Row],[id]],"_Title // ",primaryTable[[#This Row],[title]])),CHAR(10),IF(LEFT(primaryTable[[#This Row],[description]],1)="#",_xlfn.CONCAT("    description = ",primaryTable[[#This Row],[description]]),_xlfn.CONCAT("    description = #LOC_KTT_",primaryTable[[#This Row],[id]],"_Description // ",primaryTable[[#This Row],[description]])),CHAR(10),_xlfn.CONCAT("    cost = ",_xlfn.XLOOKUP(primaryTable[[#This Row],[tier]],CTTComparison!$B$3:$B$34,CTTComparison!$D$3:$D$34,0,0,1)),CHAR(10),"    hideEmpty = False",CHAR(10),"    nodeName = ktt_",primaryTable[[#This Row],[id]],CHAR(10),"    anyToUnlock = ",IF(primaryTable[[#This Row],[anyToUnlock]]="","False",PROPER(primaryTable[[#This Row],[anyToUnlock]])),CHAR(10),"    icon = ",IF(primaryTable[[#This Row],[icon]]="",_xlfn.CONCAT("KiwiTechTree/Icons/ktt_icon_",primaryTable[[#This Row],[id]]),primaryTable[[#This Row],[icon]]),CHAR(10),"    pos = ",_xlfn.XLOOKUP(primaryTable[[#This Row],[id]],Outline!$A$3:$A$300,Outline!$E$3:$E$300,999,0,1),",",_xlfn.XLOOKUP(primaryTable[[#This Row],[id]],Outline!$A$3:$A$300,Outline!$F$3:$F$300,999,0,1),",0",CHAR(10),"    scale = 0.6",IF(primaryTable[[#This Row],[id_0]]&lt;&gt;"",_xlfn.CONCAT(CHAR(10),"    Parent",CHAR(10),"    {",CHAR(10),"        parentID = ",primaryTable[[#This Row],[id_0]],CHAR(10),"        lineFrom = ",primaryTable[[#This Row],[lineFrom_0]],CHAR(10),"        lineTo = ",primaryTable[[#This Row],[lineTo_0]],CHAR(10),"    }"),""),IF(primaryTable[[#This Row],[id_1]]&lt;&gt;"",_xlfn.CONCAT(CHAR(10),"    Parent",CHAR(10),"    {",CHAR(10),"        parentID = ",primaryTable[[#This Row],[id_1]],CHAR(10),"        lineFrom = ",primaryTable[[#This Row],[lineFrom_1]],CHAR(10),"        lineTo = ",primaryTable[[#This Row],[lineTo_1]],CHAR(10),"    }"),""),CHAR(10),"}")</f>
        <v>RDNode:NEEDS[KiwiTechTree]
{
    id = primitiveFlightControl
    tier = 2
    title = #LOC_KTT_primitiveFlightControl_Title // Primitive Flight Control
    description = #LOC_KTT_primitiveFlightControl_Description // These thrusters have a chance to keep your rocket under control, in the right circumstances.
    cost = 10
    hideEmpty = False
    nodeName = ktt_primitiveFlightControl
    anyToUnlock = False
    icon = KiwiTechTree/Icons/ktt_icon_primitiveFlightControl
    pos = -3000,1850,0
    scale = 0.6
    Parent
    {
        parentID = soundingRockets
        lineFrom = RIGHT
        lineTo = LEFT
    }
}</v>
      </c>
    </row>
    <row r="21" spans="1:15" x14ac:dyDescent="0.35">
      <c r="A21" t="s">
        <v>5</v>
      </c>
      <c r="B21">
        <f>VLOOKUP(primaryTable[[#This Row],[id]],Outline!$A$3:$C$300,2,FALSE)</f>
        <v>-2.5</v>
      </c>
      <c r="C21">
        <f>VLOOKUP(primaryTable[[#This Row],[id]],Outline!$A$3:$C$300,3,FALSE)</f>
        <v>0</v>
      </c>
      <c r="D21" t="s">
        <v>367</v>
      </c>
      <c r="E21" t="s">
        <v>371</v>
      </c>
      <c r="F21" s="32" t="s">
        <v>389</v>
      </c>
      <c r="H21" t="s">
        <v>6</v>
      </c>
      <c r="I21" t="s">
        <v>289</v>
      </c>
      <c r="J21" t="s">
        <v>288</v>
      </c>
      <c r="K21" t="s">
        <v>4</v>
      </c>
      <c r="L21" t="s">
        <v>290</v>
      </c>
      <c r="M21" t="s">
        <v>291</v>
      </c>
      <c r="N21" t="s">
        <v>319</v>
      </c>
      <c r="O21" s="24" t="str">
        <f>_xlfn.CONCAT("RDNode:NEEDS[",primaryTable[[#This Row],[mod]],"]",CHAR(10),"{",CHAR(10),"    id = ",primaryTable[[#This Row],[id]],CHAR(10),"    tier = ",primaryTable[[#This Row],[tier]],CHAR(10),IF(LEFT(primaryTable[[#This Row],[title]],1)="#",_xlfn.CONCAT("    title = ",primaryTable[[#This Row],[title]]),_xlfn.CONCAT("    title = #LOC_KTT_",primaryTable[[#This Row],[id]],"_Title // ",primaryTable[[#This Row],[title]])),CHAR(10),IF(LEFT(primaryTable[[#This Row],[description]],1)="#",_xlfn.CONCAT("    description = ",primaryTable[[#This Row],[description]]),_xlfn.CONCAT("    description = #LOC_KTT_",primaryTable[[#This Row],[id]],"_Description // ",primaryTable[[#This Row],[description]])),CHAR(10),_xlfn.CONCAT("    cost = ",_xlfn.XLOOKUP(primaryTable[[#This Row],[tier]],CTTComparison!$B$3:$B$34,CTTComparison!$D$3:$D$34,0,0,1)),CHAR(10),"    hideEmpty = False",CHAR(10),"    nodeName = ktt_",primaryTable[[#This Row],[id]],CHAR(10),"    anyToUnlock = ",IF(primaryTable[[#This Row],[anyToUnlock]]="","False",PROPER(primaryTable[[#This Row],[anyToUnlock]])),CHAR(10),"    icon = ",IF(primaryTable[[#This Row],[icon]]="",_xlfn.CONCAT("KiwiTechTree/Icons/ktt_icon_",primaryTable[[#This Row],[id]]),primaryTable[[#This Row],[icon]]),CHAR(10),"    pos = ",_xlfn.XLOOKUP(primaryTable[[#This Row],[id]],Outline!$A$3:$A$300,Outline!$E$3:$E$300,999,0,1),",",_xlfn.XLOOKUP(primaryTable[[#This Row],[id]],Outline!$A$3:$A$300,Outline!$F$3:$F$300,999,0,1),",0",CHAR(10),"    scale = 0.6",IF(primaryTable[[#This Row],[id_0]]&lt;&gt;"",_xlfn.CONCAT(CHAR(10),"    Parent",CHAR(10),"    {",CHAR(10),"        parentID = ",primaryTable[[#This Row],[id_0]],CHAR(10),"        lineFrom = ",primaryTable[[#This Row],[lineFrom_0]],CHAR(10),"        lineTo = ",primaryTable[[#This Row],[lineTo_0]],CHAR(10),"    }"),""),IF(primaryTable[[#This Row],[id_1]]&lt;&gt;"",_xlfn.CONCAT(CHAR(10),"    Parent",CHAR(10),"    {",CHAR(10),"        parentID = ",primaryTable[[#This Row],[id_1]],CHAR(10),"        lineFrom = ",primaryTable[[#This Row],[lineFrom_1]],CHAR(10),"        lineTo = ",primaryTable[[#This Row],[lineTo_1]],CHAR(10),"    }"),""),CHAR(10),"}")</f>
        <v>RDNode:NEEDS[KiwiTechTree]
{
    id = basicCryoRocketry
    tier = -2.5
    title = #LOC_KTT_basicCryoRocketry_Title // Basic Cryogenic Rocketry
    description = #LOC_KTT_basicCryoRocketry_Description // We learned that you cannot just use Liquid Hydrogen or Methane instead of Liquid Fuel for the same rocket design.
    cost = 0
    hideEmpty = False
    nodeName = ktt_basicCryoRocketry
    anyToUnlock = True
    icon = KiwiTechTree/Icons/ktt_icon_basicCryoRocketry
    pos = -3950,2300,0
    scale = 0.6
    Parent
    {
        parentID = soundingRockets
        lineFrom = RIGHT
        lineTo = LEFT
    }
    Parent
    {
        parentID = basicRocketry
        lineFrom = TOP
        lineTo = BOTTOM
    }
}</v>
      </c>
    </row>
    <row r="22" spans="1:15" x14ac:dyDescent="0.35">
      <c r="A22" t="s">
        <v>4</v>
      </c>
      <c r="B22">
        <f>VLOOKUP(primaryTable[[#This Row],[id]],Outline!$A$3:$C$300,2,FALSE)</f>
        <v>-2.5</v>
      </c>
      <c r="C22">
        <f>VLOOKUP(primaryTable[[#This Row],[id]],Outline!$A$3:$C$300,3,FALSE)</f>
        <v>0</v>
      </c>
      <c r="D22" t="s">
        <v>391</v>
      </c>
      <c r="E22" t="s">
        <v>392</v>
      </c>
      <c r="F22" s="30" t="s">
        <v>390</v>
      </c>
      <c r="G22" t="s">
        <v>393</v>
      </c>
      <c r="H22" t="s">
        <v>6</v>
      </c>
      <c r="I22" t="s">
        <v>289</v>
      </c>
      <c r="J22" t="s">
        <v>288</v>
      </c>
      <c r="N22" t="s">
        <v>325</v>
      </c>
      <c r="O22" s="24" t="str">
        <f>_xlfn.CONCAT("RDNode:NEEDS[",primaryTable[[#This Row],[mod]],"]",CHAR(10),"{",CHAR(10),"    id = ",primaryTable[[#This Row],[id]],CHAR(10),"    tier = ",primaryTable[[#This Row],[tier]],CHAR(10),IF(LEFT(primaryTable[[#This Row],[title]],1)="#",_xlfn.CONCAT("    title = ",primaryTable[[#This Row],[title]]),_xlfn.CONCAT("    title = #LOC_KTT_",primaryTable[[#This Row],[id]],"_Title // ",primaryTable[[#This Row],[title]])),CHAR(10),IF(LEFT(primaryTable[[#This Row],[description]],1)="#",_xlfn.CONCAT("    description = ",primaryTable[[#This Row],[description]]),_xlfn.CONCAT("    description = #LOC_KTT_",primaryTable[[#This Row],[id]],"_Description // ",primaryTable[[#This Row],[description]])),CHAR(10),_xlfn.CONCAT("    cost = ",_xlfn.XLOOKUP(primaryTable[[#This Row],[tier]],CTTComparison!$B$3:$B$34,CTTComparison!$D$3:$D$34,0,0,1)),CHAR(10),"    hideEmpty = False",CHAR(10),"    nodeName = ktt_",primaryTable[[#This Row],[id]],CHAR(10),"    anyToUnlock = ",IF(primaryTable[[#This Row],[anyToUnlock]]="","False",PROPER(primaryTable[[#This Row],[anyToUnlock]])),CHAR(10),"    icon = ",IF(primaryTable[[#This Row],[icon]]="",_xlfn.CONCAT("KiwiTechTree/Icons/ktt_icon_",primaryTable[[#This Row],[id]]),primaryTable[[#This Row],[icon]]),CHAR(10),"    pos = ",_xlfn.XLOOKUP(primaryTable[[#This Row],[id]],Outline!$A$3:$A$300,Outline!$E$3:$E$300,999,0,1),",",_xlfn.XLOOKUP(primaryTable[[#This Row],[id]],Outline!$A$3:$A$300,Outline!$F$3:$F$300,999,0,1),",0",CHAR(10),"    scale = 0.6",IF(primaryTable[[#This Row],[id_0]]&lt;&gt;"",_xlfn.CONCAT(CHAR(10),"    Parent",CHAR(10),"    {",CHAR(10),"        parentID = ",primaryTable[[#This Row],[id_0]],CHAR(10),"        lineFrom = ",primaryTable[[#This Row],[lineFrom_0]],CHAR(10),"        lineTo = ",primaryTable[[#This Row],[lineTo_0]],CHAR(10),"    }"),""),IF(primaryTable[[#This Row],[id_1]]&lt;&gt;"",_xlfn.CONCAT(CHAR(10),"    Parent",CHAR(10),"    {",CHAR(10),"        parentID = ",primaryTable[[#This Row],[id_1]],CHAR(10),"        lineFrom = ",primaryTable[[#This Row],[lineFrom_1]],CHAR(10),"        lineTo = ",primaryTable[[#This Row],[lineTo_1]],CHAR(10),"    }"),""),CHAR(10),"}")</f>
        <v>RDNode:NEEDS[Squad]
{
    id = basicRocketry
    tier = -2.5
    title = #autoLOC_501022 //#autoLOC_501022 = Basic Rocketry
    description = #autoLOC_501023 //#autoLOC_501023 = How hard can Rocket Science be anyway?
    cost = 0
    hideEmpty = False
    nodeName = ktt_basicRocketry
    anyToUnlock = False
    icon = RDicon_rocketry-basic
    pos = -3950,2300,0
    scale = 0.6
    Parent
    {
        parentID = soundingRockets
        lineFrom = RIGHT
        lineTo = LEFT
    }
}</v>
      </c>
    </row>
    <row r="23" spans="1:15" x14ac:dyDescent="0.35">
      <c r="A23" s="25" t="s">
        <v>222</v>
      </c>
      <c r="B23">
        <f>VLOOKUP(primaryTable[[#This Row],[id]],Outline!$A$3:$C$300,2,FALSE)</f>
        <v>2</v>
      </c>
      <c r="C23">
        <f>VLOOKUP(primaryTable[[#This Row],[id]],Outline!$A$3:$C$300,3,FALSE)</f>
        <v>15</v>
      </c>
      <c r="D23" t="s">
        <v>332</v>
      </c>
      <c r="E23" t="s">
        <v>394</v>
      </c>
      <c r="F23" s="30" t="s">
        <v>390</v>
      </c>
      <c r="H23" t="s">
        <v>6</v>
      </c>
      <c r="I23" t="s">
        <v>289</v>
      </c>
      <c r="J23" t="s">
        <v>288</v>
      </c>
      <c r="N23" t="s">
        <v>319</v>
      </c>
      <c r="O23" s="24" t="str">
        <f>_xlfn.CONCAT("RDNode:NEEDS[",primaryTable[[#This Row],[mod]],"]",CHAR(10),"{",CHAR(10),"    id = ",primaryTable[[#This Row],[id]],CHAR(10),"    tier = ",primaryTable[[#This Row],[tier]],CHAR(10),IF(LEFT(primaryTable[[#This Row],[title]],1)="#",_xlfn.CONCAT("    title = ",primaryTable[[#This Row],[title]]),_xlfn.CONCAT("    title = #LOC_KTT_",primaryTable[[#This Row],[id]],"_Title // ",primaryTable[[#This Row],[title]])),CHAR(10),IF(LEFT(primaryTable[[#This Row],[description]],1)="#",_xlfn.CONCAT("    description = ",primaryTable[[#This Row],[description]]),_xlfn.CONCAT("    description = #LOC_KTT_",primaryTable[[#This Row],[id]],"_Description // ",primaryTable[[#This Row],[description]])),CHAR(10),_xlfn.CONCAT("    cost = ",_xlfn.XLOOKUP(primaryTable[[#This Row],[tier]],CTTComparison!$B$3:$B$34,CTTComparison!$D$3:$D$34,0,0,1)),CHAR(10),"    hideEmpty = False",CHAR(10),"    nodeName = ktt_",primaryTable[[#This Row],[id]],CHAR(10),"    anyToUnlock = ",IF(primaryTable[[#This Row],[anyToUnlock]]="","False",PROPER(primaryTable[[#This Row],[anyToUnlock]])),CHAR(10),"    icon = ",IF(primaryTable[[#This Row],[icon]]="",_xlfn.CONCAT("KiwiTechTree/Icons/ktt_icon_",primaryTable[[#This Row],[id]]),primaryTable[[#This Row],[icon]]),CHAR(10),"    pos = ",_xlfn.XLOOKUP(primaryTable[[#This Row],[id]],Outline!$A$3:$A$300,Outline!$E$3:$E$300,999,0,1),",",_xlfn.XLOOKUP(primaryTable[[#This Row],[id]],Outline!$A$3:$A$300,Outline!$F$3:$F$300,999,0,1),",0",CHAR(10),"    scale = 0.6",IF(primaryTable[[#This Row],[id_0]]&lt;&gt;"",_xlfn.CONCAT(CHAR(10),"    Parent",CHAR(10),"    {",CHAR(10),"        parentID = ",primaryTable[[#This Row],[id_0]],CHAR(10),"        lineFrom = ",primaryTable[[#This Row],[lineFrom_0]],CHAR(10),"        lineTo = ",primaryTable[[#This Row],[lineTo_0]],CHAR(10),"    }"),""),IF(primaryTable[[#This Row],[id_1]]&lt;&gt;"",_xlfn.CONCAT(CHAR(10),"    Parent",CHAR(10),"    {",CHAR(10),"        parentID = ",primaryTable[[#This Row],[id_1]],CHAR(10),"        lineFrom = ",primaryTable[[#This Row],[lineFrom_1]],CHAR(10),"        lineTo = ",primaryTable[[#This Row],[lineTo_1]],CHAR(10),"    }"),""),CHAR(10),"}")</f>
        <v>RDNode:NEEDS[KiwiTechTree]
{
    id = primitiveFuelSystems
    tier = 2
    title = #LOC_KTT_primitiveFuelSystems_Title // Primitive Fuel Systems
    description = #LOC_KTT_primitiveFuelSystems_Description // See that can lying over there?  Let's fill it up with that explosive liquid and try setting it on fire!
    cost = 10
    hideEmpty = False
    nodeName = ktt_primitiveFuelSystems
    anyToUnlock = False
    icon = KiwiTechTree/Icons/ktt_icon_primitiveFuelSystems
    pos = -3000,1550,0
    scale = 0.6
    Parent
    {
        parentID = soundingRockets
        lineFrom = RIGHT
        lineTo = LEFT
    }
}</v>
      </c>
    </row>
    <row r="24" spans="1:15" x14ac:dyDescent="0.35">
      <c r="A24" s="25" t="s">
        <v>126</v>
      </c>
      <c r="B24">
        <f>VLOOKUP(primaryTable[[#This Row],[id]],Outline!$A$3:$C$300,2,FALSE)</f>
        <v>2</v>
      </c>
      <c r="C24">
        <f>VLOOKUP(primaryTable[[#This Row],[id]],Outline!$A$3:$C$300,3,FALSE)</f>
        <v>19</v>
      </c>
      <c r="D24" t="s">
        <v>301</v>
      </c>
      <c r="E24" t="s">
        <v>342</v>
      </c>
      <c r="F24" s="30" t="s">
        <v>390</v>
      </c>
      <c r="H24" t="s">
        <v>1045</v>
      </c>
      <c r="I24" t="s">
        <v>289</v>
      </c>
      <c r="J24" t="s">
        <v>288</v>
      </c>
      <c r="N24" t="s">
        <v>319</v>
      </c>
      <c r="O24" s="24" t="str">
        <f>_xlfn.CONCAT("RDNode:NEEDS[",primaryTable[[#This Row],[mod]],"]",CHAR(10),"{",CHAR(10),"    id = ",primaryTable[[#This Row],[id]],CHAR(10),"    tier = ",primaryTable[[#This Row],[tier]],CHAR(10),IF(LEFT(primaryTable[[#This Row],[title]],1)="#",_xlfn.CONCAT("    title = ",primaryTable[[#This Row],[title]]),_xlfn.CONCAT("    title = #LOC_KTT_",primaryTable[[#This Row],[id]],"_Title // ",primaryTable[[#This Row],[title]])),CHAR(10),IF(LEFT(primaryTable[[#This Row],[description]],1)="#",_xlfn.CONCAT("    description = ",primaryTable[[#This Row],[description]]),_xlfn.CONCAT("    description = #LOC_KTT_",primaryTable[[#This Row],[id]],"_Description // ",primaryTable[[#This Row],[description]])),CHAR(10),_xlfn.CONCAT("    cost = ",_xlfn.XLOOKUP(primaryTable[[#This Row],[tier]],CTTComparison!$B$3:$B$34,CTTComparison!$D$3:$D$34,0,0,1)),CHAR(10),"    hideEmpty = False",CHAR(10),"    nodeName = ktt_",primaryTable[[#This Row],[id]],CHAR(10),"    anyToUnlock = ",IF(primaryTable[[#This Row],[anyToUnlock]]="","False",PROPER(primaryTable[[#This Row],[anyToUnlock]])),CHAR(10),"    icon = ",IF(primaryTable[[#This Row],[icon]]="",_xlfn.CONCAT("KiwiTechTree/Icons/ktt_icon_",primaryTable[[#This Row],[id]]),primaryTable[[#This Row],[icon]]),CHAR(10),"    pos = ",_xlfn.XLOOKUP(primaryTable[[#This Row],[id]],Outline!$A$3:$A$300,Outline!$E$3:$E$300,999,0,1),",",_xlfn.XLOOKUP(primaryTable[[#This Row],[id]],Outline!$A$3:$A$300,Outline!$F$3:$F$300,999,0,1),",0",CHAR(10),"    scale = 0.6",IF(primaryTable[[#This Row],[id_0]]&lt;&gt;"",_xlfn.CONCAT(CHAR(10),"    Parent",CHAR(10),"    {",CHAR(10),"        parentID = ",primaryTable[[#This Row],[id_0]],CHAR(10),"        lineFrom = ",primaryTable[[#This Row],[lineFrom_0]],CHAR(10),"        lineTo = ",primaryTable[[#This Row],[lineTo_0]],CHAR(10),"    }"),""),IF(primaryTable[[#This Row],[id_1]]&lt;&gt;"",_xlfn.CONCAT(CHAR(10),"    Parent",CHAR(10),"    {",CHAR(10),"        parentID = ",primaryTable[[#This Row],[id_1]],CHAR(10),"        lineFrom = ",primaryTable[[#This Row],[lineFrom_1]],CHAR(10),"        lineTo = ",primaryTable[[#This Row],[lineTo_1]],CHAR(10),"    }"),""),CHAR(10),"}")</f>
        <v>RDNode:NEEDS[KiwiTechTree]
{
    id = earlyConstruction
    tier = 2
    title = #LOC_KTT_earlyConstruction_Title // Early Construction
    description = #LOC_KTT_earlyConstruction_Description // We have some high quality duct tape holding these parts together!
    cost = 10
    hideEmpty = False
    nodeName = ktt_earlyConstruction
    anyToUnlock = False
    icon = KiwiTechTree/Icons/ktt_icon_earlyConstruction
    pos = -3000,1350,0
    scale = 0.6
    Parent
    {
        parentID = primitiveConstruction
        lineFrom = RIGHT
        lineTo = LEFT
    }
}</v>
      </c>
    </row>
    <row r="25" spans="1:15" x14ac:dyDescent="0.35">
      <c r="A25" s="25" t="s">
        <v>128</v>
      </c>
      <c r="B25">
        <f>VLOOKUP(primaryTable[[#This Row],[id]],Outline!$A$3:$C$300,2,FALSE)</f>
        <v>2</v>
      </c>
      <c r="C25">
        <f>VLOOKUP(primaryTable[[#This Row],[id]],Outline!$A$3:$C$300,3,FALSE)</f>
        <v>23</v>
      </c>
      <c r="D25" t="s">
        <v>303</v>
      </c>
      <c r="E25" t="s">
        <v>395</v>
      </c>
      <c r="F25" s="30" t="s">
        <v>390</v>
      </c>
      <c r="H25" t="s">
        <v>125</v>
      </c>
      <c r="I25" t="s">
        <v>289</v>
      </c>
      <c r="J25" t="s">
        <v>288</v>
      </c>
      <c r="N25" t="s">
        <v>319</v>
      </c>
      <c r="O25" s="24" t="str">
        <f>_xlfn.CONCAT("RDNode:NEEDS[",primaryTable[[#This Row],[mod]],"]",CHAR(10),"{",CHAR(10),"    id = ",primaryTable[[#This Row],[id]],CHAR(10),"    tier = ",primaryTable[[#This Row],[tier]],CHAR(10),IF(LEFT(primaryTable[[#This Row],[title]],1)="#",_xlfn.CONCAT("    title = ",primaryTable[[#This Row],[title]]),_xlfn.CONCAT("    title = #LOC_KTT_",primaryTable[[#This Row],[id]],"_Title // ",primaryTable[[#This Row],[title]])),CHAR(10),IF(LEFT(primaryTable[[#This Row],[description]],1)="#",_xlfn.CONCAT("    description = ",primaryTable[[#This Row],[description]]),_xlfn.CONCAT("    description = #LOC_KTT_",primaryTable[[#This Row],[id]],"_Description // ",primaryTable[[#This Row],[description]])),CHAR(10),_xlfn.CONCAT("    cost = ",_xlfn.XLOOKUP(primaryTable[[#This Row],[tier]],CTTComparison!$B$3:$B$34,CTTComparison!$D$3:$D$34,0,0,1)),CHAR(10),"    hideEmpty = False",CHAR(10),"    nodeName = ktt_",primaryTable[[#This Row],[id]],CHAR(10),"    anyToUnlock = ",IF(primaryTable[[#This Row],[anyToUnlock]]="","False",PROPER(primaryTable[[#This Row],[anyToUnlock]])),CHAR(10),"    icon = ",IF(primaryTable[[#This Row],[icon]]="",_xlfn.CONCAT("KiwiTechTree/Icons/ktt_icon_",primaryTable[[#This Row],[id]]),primaryTable[[#This Row],[icon]]),CHAR(10),"    pos = ",_xlfn.XLOOKUP(primaryTable[[#This Row],[id]],Outline!$A$3:$A$300,Outline!$E$3:$E$300,999,0,1),",",_xlfn.XLOOKUP(primaryTable[[#This Row],[id]],Outline!$A$3:$A$300,Outline!$F$3:$F$300,999,0,1),",0",CHAR(10),"    scale = 0.6",IF(primaryTable[[#This Row],[id_0]]&lt;&gt;"",_xlfn.CONCAT(CHAR(10),"    Parent",CHAR(10),"    {",CHAR(10),"        parentID = ",primaryTable[[#This Row],[id_0]],CHAR(10),"        lineFrom = ",primaryTable[[#This Row],[lineFrom_0]],CHAR(10),"        lineTo = ",primaryTable[[#This Row],[lineTo_0]],CHAR(10),"    }"),""),IF(primaryTable[[#This Row],[id_1]]&lt;&gt;"",_xlfn.CONCAT(CHAR(10),"    Parent",CHAR(10),"    {",CHAR(10),"        parentID = ",primaryTable[[#This Row],[id_1]],CHAR(10),"        lineFrom = ",primaryTable[[#This Row],[lineFrom_1]],CHAR(10),"        lineTo = ",primaryTable[[#This Row],[lineTo_1]],CHAR(10),"    }"),""),CHAR(10),"}")</f>
        <v>RDNode:NEEDS[KiwiTechTree]
{
    id = testPilots
    tier = 2
    title = #LOC_KTT_testPilots_Title // Test Pilots
    description = #LOC_KTT_testPilots_Description // We need someone to be the first to jump off the bridge before we all follow.
    cost = 10
    hideEmpty = False
    nodeName = ktt_testPilots
    anyToUnlock = False
    icon = KiwiTechTree/Icons/ktt_icon_testPilots
    pos = -3000,1150,0
    scale = 0.6
    Parent
    {
        parentID = firstFlight
        lineFrom = RIGHT
        lineTo = LEFT
    }
}</v>
      </c>
    </row>
    <row r="26" spans="1:15" x14ac:dyDescent="0.35">
      <c r="A26" t="s">
        <v>7</v>
      </c>
      <c r="B26">
        <f>VLOOKUP(primaryTable[[#This Row],[id]],Outline!$A$3:$C$300,2,FALSE)</f>
        <v>2</v>
      </c>
      <c r="C26">
        <f>VLOOKUP(primaryTable[[#This Row],[id]],Outline!$A$3:$C$300,3,FALSE)</f>
        <v>24</v>
      </c>
      <c r="D26" t="s">
        <v>304</v>
      </c>
      <c r="E26" t="s">
        <v>396</v>
      </c>
      <c r="F26" s="30" t="s">
        <v>390</v>
      </c>
      <c r="H26" t="s">
        <v>125</v>
      </c>
      <c r="I26" t="s">
        <v>289</v>
      </c>
      <c r="J26" t="s">
        <v>288</v>
      </c>
      <c r="N26" t="s">
        <v>319</v>
      </c>
      <c r="O26" s="24" t="str">
        <f>_xlfn.CONCAT("RDNode:NEEDS[",primaryTable[[#This Row],[mod]],"]",CHAR(10),"{",CHAR(10),"    id = ",primaryTable[[#This Row],[id]],CHAR(10),"    tier = ",primaryTable[[#This Row],[tier]],CHAR(10),IF(LEFT(primaryTable[[#This Row],[title]],1)="#",_xlfn.CONCAT("    title = ",primaryTable[[#This Row],[title]]),_xlfn.CONCAT("    title = #LOC_KTT_",primaryTable[[#This Row],[id]],"_Title // ",primaryTable[[#This Row],[title]])),CHAR(10),IF(LEFT(primaryTable[[#This Row],[description]],1)="#",_xlfn.CONCAT("    description = ",primaryTable[[#This Row],[description]]),_xlfn.CONCAT("    description = #LOC_KTT_",primaryTable[[#This Row],[id]],"_Description // ",primaryTable[[#This Row],[description]])),CHAR(10),_xlfn.CONCAT("    cost = ",_xlfn.XLOOKUP(primaryTable[[#This Row],[tier]],CTTComparison!$B$3:$B$34,CTTComparison!$D$3:$D$34,0,0,1)),CHAR(10),"    hideEmpty = False",CHAR(10),"    nodeName = ktt_",primaryTable[[#This Row],[id]],CHAR(10),"    anyToUnlock = ",IF(primaryTable[[#This Row],[anyToUnlock]]="","False",PROPER(primaryTable[[#This Row],[anyToUnlock]])),CHAR(10),"    icon = ",IF(primaryTable[[#This Row],[icon]]="",_xlfn.CONCAT("KiwiTechTree/Icons/ktt_icon_",primaryTable[[#This Row],[id]]),primaryTable[[#This Row],[icon]]),CHAR(10),"    pos = ",_xlfn.XLOOKUP(primaryTable[[#This Row],[id]],Outline!$A$3:$A$300,Outline!$E$3:$E$300,999,0,1),",",_xlfn.XLOOKUP(primaryTable[[#This Row],[id]],Outline!$A$3:$A$300,Outline!$F$3:$F$300,999,0,1),",0",CHAR(10),"    scale = 0.6",IF(primaryTable[[#This Row],[id_0]]&lt;&gt;"",_xlfn.CONCAT(CHAR(10),"    Parent",CHAR(10),"    {",CHAR(10),"        parentID = ",primaryTable[[#This Row],[id_0]],CHAR(10),"        lineFrom = ",primaryTable[[#This Row],[lineFrom_0]],CHAR(10),"        lineTo = ",primaryTable[[#This Row],[lineTo_0]],CHAR(10),"    }"),""),IF(primaryTable[[#This Row],[id_1]]&lt;&gt;"",_xlfn.CONCAT(CHAR(10),"    Parent",CHAR(10),"    {",CHAR(10),"        parentID = ",primaryTable[[#This Row],[id_1]],CHAR(10),"        lineFrom = ",primaryTable[[#This Row],[lineFrom_1]],CHAR(10),"        lineTo = ",primaryTable[[#This Row],[lineTo_1]],CHAR(10),"    }"),""),CHAR(10),"}")</f>
        <v>RDNode:NEEDS[KiwiTechTree]
{
    id = earlyFlight
    tier = 2
    title = #LOC_KTT_earlyFlight_Title // Early Flight
    description = #LOC_KTT_earlyFlight_Description // Kerbals have been flying since the discovery of Solid Fuel.
    cost = 10
    hideEmpty = False
    nodeName = ktt_earlyFlight
    anyToUnlock = False
    icon = KiwiTechTree/Icons/ktt_icon_earlyFlight
    pos = -3000,1100,0
    scale = 0.6
    Parent
    {
        parentID = firstFlight
        lineFrom = RIGHT
        lineTo = LEFT
    }
}</v>
      </c>
    </row>
    <row r="27" spans="1:15" x14ac:dyDescent="0.35">
      <c r="A27" t="s">
        <v>1043</v>
      </c>
      <c r="B27" s="30">
        <f>VLOOKUP(primaryTable[[#This Row],[id]],Outline!$A$3:$C$300,2,FALSE)</f>
        <v>2</v>
      </c>
      <c r="C27" s="30">
        <f>VLOOKUP(primaryTable[[#This Row],[id]],Outline!$A$3:$C$300,3,FALSE)</f>
        <v>29</v>
      </c>
      <c r="D27" t="s">
        <v>1042</v>
      </c>
      <c r="E27" t="s">
        <v>1044</v>
      </c>
      <c r="F27" s="31" t="s">
        <v>390</v>
      </c>
      <c r="H27" t="s">
        <v>131</v>
      </c>
      <c r="I27" t="s">
        <v>289</v>
      </c>
      <c r="J27" t="s">
        <v>288</v>
      </c>
      <c r="K27" t="s">
        <v>125</v>
      </c>
      <c r="L27" t="s">
        <v>289</v>
      </c>
      <c r="M27" t="s">
        <v>288</v>
      </c>
      <c r="N27" t="s">
        <v>319</v>
      </c>
      <c r="O27" s="30" t="str">
        <f>_xlfn.CONCAT("RDNode:NEEDS[",primaryTable[[#This Row],[mod]],"]",CHAR(10),"{",CHAR(10),"    id = ",primaryTable[[#This Row],[id]],CHAR(10),"    tier = ",primaryTable[[#This Row],[tier]],CHAR(10),IF(LEFT(primaryTable[[#This Row],[title]],1)="#",_xlfn.CONCAT("    title = ",primaryTable[[#This Row],[title]]),_xlfn.CONCAT("    title = #LOC_KTT_",primaryTable[[#This Row],[id]],"_Title // ",primaryTable[[#This Row],[title]])),CHAR(10),IF(LEFT(primaryTable[[#This Row],[description]],1)="#",_xlfn.CONCAT("    description = ",primaryTable[[#This Row],[description]]),_xlfn.CONCAT("    description = #LOC_KTT_",primaryTable[[#This Row],[id]],"_Description // ",primaryTable[[#This Row],[description]])),CHAR(10),_xlfn.CONCAT("    cost = ",_xlfn.XLOOKUP(primaryTable[[#This Row],[tier]],CTTComparison!$B$3:$B$34,CTTComparison!$D$3:$D$34,0,0,1)),CHAR(10),"    hideEmpty = False",CHAR(10),"    nodeName = ktt_",primaryTable[[#This Row],[id]],CHAR(10),"    anyToUnlock = ",IF(primaryTable[[#This Row],[anyToUnlock]]="","False",PROPER(primaryTable[[#This Row],[anyToUnlock]])),CHAR(10),"    icon = ",IF(primaryTable[[#This Row],[icon]]="",_xlfn.CONCAT("KiwiTechTree/Icons/ktt_icon_",primaryTable[[#This Row],[id]]),primaryTable[[#This Row],[icon]]),CHAR(10),"    pos = ",_xlfn.XLOOKUP(primaryTable[[#This Row],[id]],Outline!$A$3:$A$300,Outline!$E$3:$E$300,999,0,1),",",_xlfn.XLOOKUP(primaryTable[[#This Row],[id]],Outline!$A$3:$A$300,Outline!$F$3:$F$300,999,0,1),",0",CHAR(10),"    scale = 0.6",IF(primaryTable[[#This Row],[id_0]]&lt;&gt;"",_xlfn.CONCAT(CHAR(10),"    Parent",CHAR(10),"    {",CHAR(10),"        parentID = ",primaryTable[[#This Row],[id_0]],CHAR(10),"        lineFrom = ",primaryTable[[#This Row],[lineFrom_0]],CHAR(10),"        lineTo = ",primaryTable[[#This Row],[lineTo_0]],CHAR(10),"    }"),""),IF(primaryTable[[#This Row],[id_1]]&lt;&gt;"",_xlfn.CONCAT(CHAR(10),"    Parent",CHAR(10),"    {",CHAR(10),"        parentID = ",primaryTable[[#This Row],[id_1]],CHAR(10),"        lineFrom = ",primaryTable[[#This Row],[lineFrom_1]],CHAR(10),"        lineTo = ",primaryTable[[#This Row],[lineTo_1]],CHAR(10),"    }"),""),CHAR(10),"}")</f>
        <v>RDNode:NEEDS[KiwiTechTree]
{
    id = basicReEntry
    tier = 2
    title = #LOC_KTT_basicReEntry_Title // Basic Re-Entry
    description = #LOC_KTT_basicReEntry_Description // I want to go home NOW!
    cost = 10
    hideEmpty = False
    nodeName = ktt_basicReEntry
    anyToUnlock = False
    icon = KiwiTechTree/Icons/ktt_icon_basicReEntry
    pos = -3000,850,0
    scale = 0.6
    Parent
    {
        parentID = algebra
        lineFrom = RIGHT
        lineTo = LEFT
    }
    Parent
    {
        parentID = firstFlight
        lineFrom = RIGHT
        lineTo = LEFT
    }
}</v>
      </c>
    </row>
    <row r="28" spans="1:15" x14ac:dyDescent="0.35">
      <c r="A28" t="s">
        <v>8</v>
      </c>
      <c r="B28">
        <f>VLOOKUP(primaryTable[[#This Row],[id]],Outline!$A$3:$C$300,2,FALSE)</f>
        <v>2</v>
      </c>
      <c r="C28">
        <f>VLOOKUP(primaryTable[[#This Row],[id]],Outline!$A$3:$C$300,3,FALSE)</f>
        <v>38</v>
      </c>
      <c r="D28" t="s">
        <v>397</v>
      </c>
      <c r="E28" t="s">
        <v>398</v>
      </c>
      <c r="F28" s="30" t="s">
        <v>390</v>
      </c>
      <c r="G28" t="s">
        <v>438</v>
      </c>
      <c r="H28" t="s">
        <v>131</v>
      </c>
      <c r="I28" t="s">
        <v>289</v>
      </c>
      <c r="J28" t="s">
        <v>288</v>
      </c>
      <c r="N28" t="s">
        <v>325</v>
      </c>
      <c r="O28" s="24" t="str">
        <f>_xlfn.CONCAT("RDNode:NEEDS[",primaryTable[[#This Row],[mod]],"]",CHAR(10),"{",CHAR(10),"    id = ",primaryTable[[#This Row],[id]],CHAR(10),"    tier = ",primaryTable[[#This Row],[tier]],CHAR(10),IF(LEFT(primaryTable[[#This Row],[title]],1)="#",_xlfn.CONCAT("    title = ",primaryTable[[#This Row],[title]]),_xlfn.CONCAT("    title = #LOC_KTT_",primaryTable[[#This Row],[id]],"_Title // ",primaryTable[[#This Row],[title]])),CHAR(10),IF(LEFT(primaryTable[[#This Row],[description]],1)="#",_xlfn.CONCAT("    description = ",primaryTable[[#This Row],[description]]),_xlfn.CONCAT("    description = #LOC_KTT_",primaryTable[[#This Row],[id]],"_Description // ",primaryTable[[#This Row],[description]])),CHAR(10),_xlfn.CONCAT("    cost = ",_xlfn.XLOOKUP(primaryTable[[#This Row],[tier]],CTTComparison!$B$3:$B$34,CTTComparison!$D$3:$D$34,0,0,1)),CHAR(10),"    hideEmpty = False",CHAR(10),"    nodeName = ktt_",primaryTable[[#This Row],[id]],CHAR(10),"    anyToUnlock = ",IF(primaryTable[[#This Row],[anyToUnlock]]="","False",PROPER(primaryTable[[#This Row],[anyToUnlock]])),CHAR(10),"    icon = ",IF(primaryTable[[#This Row],[icon]]="",_xlfn.CONCAT("KiwiTechTree/Icons/ktt_icon_",primaryTable[[#This Row],[id]]),primaryTable[[#This Row],[icon]]),CHAR(10),"    pos = ",_xlfn.XLOOKUP(primaryTable[[#This Row],[id]],Outline!$A$3:$A$300,Outline!$E$3:$E$300,999,0,1),",",_xlfn.XLOOKUP(primaryTable[[#This Row],[id]],Outline!$A$3:$A$300,Outline!$F$3:$F$300,999,0,1),",0",CHAR(10),"    scale = 0.6",IF(primaryTable[[#This Row],[id_0]]&lt;&gt;"",_xlfn.CONCAT(CHAR(10),"    Parent",CHAR(10),"    {",CHAR(10),"        parentID = ",primaryTable[[#This Row],[id_0]],CHAR(10),"        lineFrom = ",primaryTable[[#This Row],[lineFrom_0]],CHAR(10),"        lineTo = ",primaryTable[[#This Row],[lineTo_0]],CHAR(10),"    }"),""),IF(primaryTable[[#This Row],[id_1]]&lt;&gt;"",_xlfn.CONCAT(CHAR(10),"    Parent",CHAR(10),"    {",CHAR(10),"        parentID = ",primaryTable[[#This Row],[id_1]],CHAR(10),"        lineFrom = ",primaryTable[[#This Row],[lineFrom_1]],CHAR(10),"        lineTo = ",primaryTable[[#This Row],[lineTo_1]],CHAR(10),"    }"),""),CHAR(10),"}")</f>
        <v>RDNode:NEEDS[Squad]
{
    id = engineering101
    tier = 2
    title = #autoLOC_501024 //#autoLOC_501024 = Engineering 101
    description = #autoLOC_501025 //#autoLOC_501025 = How hard can Aerospace Engineering be anyway?
    cost = 10
    hideEmpty = False
    nodeName = ktt_engineering101
    anyToUnlock = False
    icon = RDicon_emgineering101
    pos = -3000,400,0
    scale = 0.6
    Parent
    {
        parentID = algebra
        lineFrom = RIGHT
        lineTo = LEFT
    }
}</v>
      </c>
    </row>
    <row r="29" spans="1:15" x14ac:dyDescent="0.35">
      <c r="A29" s="25" t="s">
        <v>120</v>
      </c>
      <c r="B29">
        <f>VLOOKUP(primaryTable[[#This Row],[id]],Outline!$A$3:$C$300,2,FALSE)</f>
        <v>-2.5</v>
      </c>
      <c r="C29">
        <f>VLOOKUP(primaryTable[[#This Row],[id]],Outline!$A$3:$C$300,3,FALSE)</f>
        <v>0</v>
      </c>
      <c r="D29" t="s">
        <v>333</v>
      </c>
      <c r="E29" s="33"/>
      <c r="F29" s="32" t="s">
        <v>389</v>
      </c>
      <c r="H29" t="s">
        <v>119</v>
      </c>
      <c r="I29" t="s">
        <v>289</v>
      </c>
      <c r="J29" t="s">
        <v>288</v>
      </c>
      <c r="K29" t="s">
        <v>4</v>
      </c>
      <c r="L29" t="s">
        <v>289</v>
      </c>
      <c r="M29" t="s">
        <v>288</v>
      </c>
      <c r="N29" t="s">
        <v>319</v>
      </c>
      <c r="O29" s="24" t="str">
        <f>_xlfn.CONCAT("RDNode:NEEDS[",primaryTable[[#This Row],[mod]],"]",CHAR(10),"{",CHAR(10),"    id = ",primaryTable[[#This Row],[id]],CHAR(10),"    tier = ",primaryTable[[#This Row],[tier]],CHAR(10),IF(LEFT(primaryTable[[#This Row],[title]],1)="#",_xlfn.CONCAT("    title = ",primaryTable[[#This Row],[title]]),_xlfn.CONCAT("    title = #LOC_KTT_",primaryTable[[#This Row],[id]],"_Title // ",primaryTable[[#This Row],[title]])),CHAR(10),IF(LEFT(primaryTable[[#This Row],[description]],1)="#",_xlfn.CONCAT("    description = ",primaryTable[[#This Row],[description]]),_xlfn.CONCAT("    description = #LOC_KTT_",primaryTable[[#This Row],[id]],"_Description // ",primaryTable[[#This Row],[description]])),CHAR(10),_xlfn.CONCAT("    cost = ",_xlfn.XLOOKUP(primaryTable[[#This Row],[tier]],CTTComparison!$B$3:$B$34,CTTComparison!$D$3:$D$34,0,0,1)),CHAR(10),"    hideEmpty = False",CHAR(10),"    nodeName = ktt_",primaryTable[[#This Row],[id]],CHAR(10),"    anyToUnlock = ",IF(primaryTable[[#This Row],[anyToUnlock]]="","False",PROPER(primaryTable[[#This Row],[anyToUnlock]])),CHAR(10),"    icon = ",IF(primaryTable[[#This Row],[icon]]="",_xlfn.CONCAT("KiwiTechTree/Icons/ktt_icon_",primaryTable[[#This Row],[id]]),primaryTable[[#This Row],[icon]]),CHAR(10),"    pos = ",_xlfn.XLOOKUP(primaryTable[[#This Row],[id]],Outline!$A$3:$A$300,Outline!$E$3:$E$300,999,0,1),",",_xlfn.XLOOKUP(primaryTable[[#This Row],[id]],Outline!$A$3:$A$300,Outline!$F$3:$F$300,999,0,1),",0",CHAR(10),"    scale = 0.6",IF(primaryTable[[#This Row],[id_0]]&lt;&gt;"",_xlfn.CONCAT(CHAR(10),"    Parent",CHAR(10),"    {",CHAR(10),"        parentID = ",primaryTable[[#This Row],[id_0]],CHAR(10),"        lineFrom = ",primaryTable[[#This Row],[lineFrom_0]],CHAR(10),"        lineTo = ",primaryTable[[#This Row],[lineTo_0]],CHAR(10),"    }"),""),IF(primaryTable[[#This Row],[id_1]]&lt;&gt;"",_xlfn.CONCAT(CHAR(10),"    Parent",CHAR(10),"    {",CHAR(10),"        parentID = ",primaryTable[[#This Row],[id_1]],CHAR(10),"        lineFrom = ",primaryTable[[#This Row],[lineFrom_1]],CHAR(10),"        lineTo = ",primaryTable[[#This Row],[lineTo_1]],CHAR(10),"    }"),""),CHAR(10),"}")</f>
        <v>RDNode:NEEDS[KiwiTechTree]
{
    id = generalHypergolicRocketry
    tier = -2.5
    title = #LOC_KTT_generalHypergolicRocketry_Title // General Hypergolic Rocketry
    description = #LOC_KTT_generalHypergolicRocketry_Description // 
    cost = 0
    hideEmpty = False
    nodeName = ktt_generalHypergolicRocketry
    anyToUnlock = True
    icon = KiwiTechTree/Icons/ktt_icon_generalHypergolicRocketry
    pos = -3950,2300,0
    scale = 0.6
    Parent
    {
        parentID = basicHypergolicRocketry
        lineFrom = RIGHT
        lineTo = LEFT
    }
    Parent
    {
        parentID = basicRocketry
        lineFrom = RIGHT
        lineTo = LEFT
    }
}</v>
      </c>
    </row>
    <row r="30" spans="1:15" x14ac:dyDescent="0.35">
      <c r="A30" t="s">
        <v>10</v>
      </c>
      <c r="B30">
        <f>VLOOKUP(primaryTable[[#This Row],[id]],Outline!$A$3:$C$300,2,FALSE)</f>
        <v>3</v>
      </c>
      <c r="C30">
        <f>VLOOKUP(primaryTable[[#This Row],[id]],Outline!$A$3:$C$300,3,FALSE)</f>
        <v>1</v>
      </c>
      <c r="D30" t="s">
        <v>401</v>
      </c>
      <c r="E30" t="s">
        <v>408</v>
      </c>
      <c r="F30" s="30" t="s">
        <v>390</v>
      </c>
      <c r="H30" t="s">
        <v>118</v>
      </c>
      <c r="I30" t="s">
        <v>289</v>
      </c>
      <c r="J30" t="s">
        <v>288</v>
      </c>
      <c r="N30" t="s">
        <v>319</v>
      </c>
      <c r="O30" s="24" t="str">
        <f>_xlfn.CONCAT("RDNode:NEEDS[",primaryTable[[#This Row],[mod]],"]",CHAR(10),"{",CHAR(10),"    id = ",primaryTable[[#This Row],[id]],CHAR(10),"    tier = ",primaryTable[[#This Row],[tier]],CHAR(10),IF(LEFT(primaryTable[[#This Row],[title]],1)="#",_xlfn.CONCAT("    title = ",primaryTable[[#This Row],[title]]),_xlfn.CONCAT("    title = #LOC_KTT_",primaryTable[[#This Row],[id]],"_Title // ",primaryTable[[#This Row],[title]])),CHAR(10),IF(LEFT(primaryTable[[#This Row],[description]],1)="#",_xlfn.CONCAT("    description = ",primaryTable[[#This Row],[description]]),_xlfn.CONCAT("    description = #LOC_KTT_",primaryTable[[#This Row],[id]],"_Description // ",primaryTable[[#This Row],[description]])),CHAR(10),_xlfn.CONCAT("    cost = ",_xlfn.XLOOKUP(primaryTable[[#This Row],[tier]],CTTComparison!$B$3:$B$34,CTTComparison!$D$3:$D$34,0,0,1)),CHAR(10),"    hideEmpty = False",CHAR(10),"    nodeName = ktt_",primaryTable[[#This Row],[id]],CHAR(10),"    anyToUnlock = ",IF(primaryTable[[#This Row],[anyToUnlock]]="","False",PROPER(primaryTable[[#This Row],[anyToUnlock]])),CHAR(10),"    icon = ",IF(primaryTable[[#This Row],[icon]]="",_xlfn.CONCAT("KiwiTechTree/Icons/ktt_icon_",primaryTable[[#This Row],[id]]),primaryTable[[#This Row],[icon]]),CHAR(10),"    pos = ",_xlfn.XLOOKUP(primaryTable[[#This Row],[id]],Outline!$A$3:$A$300,Outline!$E$3:$E$300,999,0,1),",",_xlfn.XLOOKUP(primaryTable[[#This Row],[id]],Outline!$A$3:$A$300,Outline!$F$3:$F$300,999,0,1),",0",CHAR(10),"    scale = 0.6",IF(primaryTable[[#This Row],[id_0]]&lt;&gt;"",_xlfn.CONCAT(CHAR(10),"    Parent",CHAR(10),"    {",CHAR(10),"        parentID = ",primaryTable[[#This Row],[id_0]],CHAR(10),"        lineFrom = ",primaryTable[[#This Row],[lineFrom_0]],CHAR(10),"        lineTo = ",primaryTable[[#This Row],[lineTo_0]],CHAR(10),"    }"),""),IF(primaryTable[[#This Row],[id_1]]&lt;&gt;"",_xlfn.CONCAT(CHAR(10),"    Parent",CHAR(10),"    {",CHAR(10),"        parentID = ",primaryTable[[#This Row],[id_1]],CHAR(10),"        lineFrom = ",primaryTable[[#This Row],[lineFrom_1]],CHAR(10),"        lineTo = ",primaryTable[[#This Row],[lineTo_1]],CHAR(10),"    }"),""),CHAR(10),"}")</f>
        <v>RDNode:NEEDS[KiwiTechTree]
{
    id = tinyBoosters
    tier = 3
    title = #LOC_KTT_tinyBoosters_Title // Tiny Solid Rocket Boosters
    description = #LOC_KTT_tinyBoosters_Description // What is this?  A booster for ants?! How can we be expected to give kerbals a chance to get into space if they can't even fit inside the tank?
    cost = 20
    hideEmpty = False
    nodeName = ktt_tinyBoosters
    anyToUnlock = False
    icon = KiwiTechTree/Icons/ktt_icon_tinyBoosters
    pos = -2800,2250,0
    scale = 0.6
    Parent
    {
        parentID = primitiveBoosters
        lineFrom = RIGHT
        lineTo = LEFT
    }
}</v>
      </c>
    </row>
    <row r="31" spans="1:15" x14ac:dyDescent="0.35">
      <c r="A31" t="s">
        <v>9</v>
      </c>
      <c r="B31">
        <f>VLOOKUP(primaryTable[[#This Row],[id]],Outline!$A$3:$C$300,2,FALSE)</f>
        <v>3</v>
      </c>
      <c r="C31">
        <f>VLOOKUP(primaryTable[[#This Row],[id]],Outline!$A$3:$C$300,3,FALSE)</f>
        <v>9</v>
      </c>
      <c r="D31" t="s">
        <v>334</v>
      </c>
      <c r="E31" t="s">
        <v>399</v>
      </c>
      <c r="F31" s="30" t="s">
        <v>390</v>
      </c>
      <c r="H31" t="s">
        <v>271</v>
      </c>
      <c r="I31" t="s">
        <v>289</v>
      </c>
      <c r="J31" t="s">
        <v>288</v>
      </c>
      <c r="N31" t="s">
        <v>319</v>
      </c>
      <c r="O31" s="24" t="str">
        <f>_xlfn.CONCAT("RDNode:NEEDS[",primaryTable[[#This Row],[mod]],"]",CHAR(10),"{",CHAR(10),"    id = ",primaryTable[[#This Row],[id]],CHAR(10),"    tier = ",primaryTable[[#This Row],[tier]],CHAR(10),IF(LEFT(primaryTable[[#This Row],[title]],1)="#",_xlfn.CONCAT("    title = ",primaryTable[[#This Row],[title]]),_xlfn.CONCAT("    title = #LOC_KTT_",primaryTable[[#This Row],[id]],"_Title // ",primaryTable[[#This Row],[title]])),CHAR(10),IF(LEFT(primaryTable[[#This Row],[description]],1)="#",_xlfn.CONCAT("    description = ",primaryTable[[#This Row],[description]]),_xlfn.CONCAT("    description = #LOC_KTT_",primaryTable[[#This Row],[id]],"_Description // ",primaryTable[[#This Row],[description]])),CHAR(10),_xlfn.CONCAT("    cost = ",_xlfn.XLOOKUP(primaryTable[[#This Row],[tier]],CTTComparison!$B$3:$B$34,CTTComparison!$D$3:$D$34,0,0,1)),CHAR(10),"    hideEmpty = False",CHAR(10),"    nodeName = ktt_",primaryTable[[#This Row],[id]],CHAR(10),"    anyToUnlock = ",IF(primaryTable[[#This Row],[anyToUnlock]]="","False",PROPER(primaryTable[[#This Row],[anyToUnlock]])),CHAR(10),"    icon = ",IF(primaryTable[[#This Row],[icon]]="",_xlfn.CONCAT("KiwiTechTree/Icons/ktt_icon_",primaryTable[[#This Row],[id]]),primaryTable[[#This Row],[icon]]),CHAR(10),"    pos = ",_xlfn.XLOOKUP(primaryTable[[#This Row],[id]],Outline!$A$3:$A$300,Outline!$E$3:$E$300,999,0,1),",",_xlfn.XLOOKUP(primaryTable[[#This Row],[id]],Outline!$A$3:$A$300,Outline!$F$3:$F$300,999,0,1),",0",CHAR(10),"    scale = 0.6",IF(primaryTable[[#This Row],[id_0]]&lt;&gt;"",_xlfn.CONCAT(CHAR(10),"    Parent",CHAR(10),"    {",CHAR(10),"        parentID = ",primaryTable[[#This Row],[id_0]],CHAR(10),"        lineFrom = ",primaryTable[[#This Row],[lineFrom_0]],CHAR(10),"        lineTo = ",primaryTable[[#This Row],[lineTo_0]],CHAR(10),"    }"),""),IF(primaryTable[[#This Row],[id_1]]&lt;&gt;"",_xlfn.CONCAT(CHAR(10),"    Parent",CHAR(10),"    {",CHAR(10),"        parentID = ",primaryTable[[#This Row],[id_1]],CHAR(10),"        lineFrom = ",primaryTable[[#This Row],[lineFrom_1]],CHAR(10),"        lineTo = ",primaryTable[[#This Row],[lineTo_1]],CHAR(10),"    }"),""),CHAR(10),"}")</f>
        <v>RDNode:NEEDS[KiwiTechTree]
{
    id = basicFlightControl
    tier = 3
    title = #LOC_KTT_basicFlightControl_Title // Basic Flight Control
    description = #LOC_KTT_basicFlightControl_Description // The more you try to control something, the more it controls you.
    cost = 20
    hideEmpty = False
    nodeName = ktt_basicFlightControl
    anyToUnlock = False
    icon = KiwiTechTree/Icons/ktt_icon_basicFlightControl
    pos = -2800,1850,0
    scale = 0.6
    Parent
    {
        parentID = primitiveFlightControl
        lineFrom = RIGHT
        lineTo = LEFT
    }
}</v>
      </c>
    </row>
    <row r="32" spans="1:15" x14ac:dyDescent="0.35">
      <c r="A32" t="s">
        <v>11</v>
      </c>
      <c r="B32">
        <f>VLOOKUP(primaryTable[[#This Row],[id]],Outline!$A$3:$C$300,2,FALSE)</f>
        <v>-2.5</v>
      </c>
      <c r="C32">
        <f>VLOOKUP(primaryTable[[#This Row],[id]],Outline!$A$3:$C$300,3,FALSE)</f>
        <v>0</v>
      </c>
      <c r="D32" t="s">
        <v>368</v>
      </c>
      <c r="E32" t="s">
        <v>372</v>
      </c>
      <c r="F32" s="32" t="s">
        <v>389</v>
      </c>
      <c r="H32" t="s">
        <v>5</v>
      </c>
      <c r="I32" t="s">
        <v>289</v>
      </c>
      <c r="J32" t="s">
        <v>288</v>
      </c>
      <c r="K32" t="s">
        <v>12</v>
      </c>
      <c r="L32" t="s">
        <v>290</v>
      </c>
      <c r="M32" t="s">
        <v>291</v>
      </c>
      <c r="N32" t="s">
        <v>319</v>
      </c>
      <c r="O32" s="24" t="str">
        <f>_xlfn.CONCAT("RDNode:NEEDS[",primaryTable[[#This Row],[mod]],"]",CHAR(10),"{",CHAR(10),"    id = ",primaryTable[[#This Row],[id]],CHAR(10),"    tier = ",primaryTable[[#This Row],[tier]],CHAR(10),IF(LEFT(primaryTable[[#This Row],[title]],1)="#",_xlfn.CONCAT("    title = ",primaryTable[[#This Row],[title]]),_xlfn.CONCAT("    title = #LOC_KTT_",primaryTable[[#This Row],[id]],"_Title // ",primaryTable[[#This Row],[title]])),CHAR(10),IF(LEFT(primaryTable[[#This Row],[description]],1)="#",_xlfn.CONCAT("    description = ",primaryTable[[#This Row],[description]]),_xlfn.CONCAT("    description = #LOC_KTT_",primaryTable[[#This Row],[id]],"_Description // ",primaryTable[[#This Row],[description]])),CHAR(10),_xlfn.CONCAT("    cost = ",_xlfn.XLOOKUP(primaryTable[[#This Row],[tier]],CTTComparison!$B$3:$B$34,CTTComparison!$D$3:$D$34,0,0,1)),CHAR(10),"    hideEmpty = False",CHAR(10),"    nodeName = ktt_",primaryTable[[#This Row],[id]],CHAR(10),"    anyToUnlock = ",IF(primaryTable[[#This Row],[anyToUnlock]]="","False",PROPER(primaryTable[[#This Row],[anyToUnlock]])),CHAR(10),"    icon = ",IF(primaryTable[[#This Row],[icon]]="",_xlfn.CONCAT("KiwiTechTree/Icons/ktt_icon_",primaryTable[[#This Row],[id]]),primaryTable[[#This Row],[icon]]),CHAR(10),"    pos = ",_xlfn.XLOOKUP(primaryTable[[#This Row],[id]],Outline!$A$3:$A$300,Outline!$E$3:$E$300,999,0,1),",",_xlfn.XLOOKUP(primaryTable[[#This Row],[id]],Outline!$A$3:$A$300,Outline!$F$3:$F$300,999,0,1),",0",CHAR(10),"    scale = 0.6",IF(primaryTable[[#This Row],[id_0]]&lt;&gt;"",_xlfn.CONCAT(CHAR(10),"    Parent",CHAR(10),"    {",CHAR(10),"        parentID = ",primaryTable[[#This Row],[id_0]],CHAR(10),"        lineFrom = ",primaryTable[[#This Row],[lineFrom_0]],CHAR(10),"        lineTo = ",primaryTable[[#This Row],[lineTo_0]],CHAR(10),"    }"),""),IF(primaryTable[[#This Row],[id_1]]&lt;&gt;"",_xlfn.CONCAT(CHAR(10),"    Parent",CHAR(10),"    {",CHAR(10),"        parentID = ",primaryTable[[#This Row],[id_1]],CHAR(10),"        lineFrom = ",primaryTable[[#This Row],[lineFrom_1]],CHAR(10),"        lineTo = ",primaryTable[[#This Row],[lineTo_1]],CHAR(10),"    }"),""),CHAR(10),"}")</f>
        <v>RDNode:NEEDS[KiwiTechTree]
{
    id = generalCryoRocketry
    tier = -2.5
    title = #LOC_KTT_generalCryoRocketry_Title // General Cryogenic Rocketry
    description = #LOC_KTT_generalCryoRocketry_Description // Those bigger rockets now have ice powers.
    cost = 0
    hideEmpty = False
    nodeName = ktt_generalCryoRocketry
    anyToUnlock = True
    icon = KiwiTechTree/Icons/ktt_icon_generalCryoRocketry
    pos = -3950,2300,0
    scale = 0.6
    Parent
    {
        parentID = basicCryoRocketry
        lineFrom = RIGHT
        lineTo = LEFT
    }
    Parent
    {
        parentID = generalRocketry
        lineFrom = TOP
        lineTo = BOTTOM
    }
}</v>
      </c>
    </row>
    <row r="33" spans="1:15" x14ac:dyDescent="0.35">
      <c r="A33" t="s">
        <v>12</v>
      </c>
      <c r="B33">
        <f>VLOOKUP(primaryTable[[#This Row],[id]],Outline!$A$3:$C$300,2,FALSE)</f>
        <v>-2.5</v>
      </c>
      <c r="C33">
        <f>VLOOKUP(primaryTable[[#This Row],[id]],Outline!$A$3:$C$300,3,FALSE)</f>
        <v>0</v>
      </c>
      <c r="D33" t="s">
        <v>415</v>
      </c>
      <c r="E33" t="s">
        <v>416</v>
      </c>
      <c r="F33" s="30" t="s">
        <v>390</v>
      </c>
      <c r="G33" t="s">
        <v>314</v>
      </c>
      <c r="H33" t="s">
        <v>4</v>
      </c>
      <c r="I33" t="s">
        <v>289</v>
      </c>
      <c r="J33" t="s">
        <v>288</v>
      </c>
      <c r="N33" t="s">
        <v>325</v>
      </c>
      <c r="O33" s="24" t="str">
        <f>_xlfn.CONCAT("RDNode:NEEDS[",primaryTable[[#This Row],[mod]],"]",CHAR(10),"{",CHAR(10),"    id = ",primaryTable[[#This Row],[id]],CHAR(10),"    tier = ",primaryTable[[#This Row],[tier]],CHAR(10),IF(LEFT(primaryTable[[#This Row],[title]],1)="#",_xlfn.CONCAT("    title = ",primaryTable[[#This Row],[title]]),_xlfn.CONCAT("    title = #LOC_KTT_",primaryTable[[#This Row],[id]],"_Title // ",primaryTable[[#This Row],[title]])),CHAR(10),IF(LEFT(primaryTable[[#This Row],[description]],1)="#",_xlfn.CONCAT("    description = ",primaryTable[[#This Row],[description]]),_xlfn.CONCAT("    description = #LOC_KTT_",primaryTable[[#This Row],[id]],"_Description // ",primaryTable[[#This Row],[description]])),CHAR(10),_xlfn.CONCAT("    cost = ",_xlfn.XLOOKUP(primaryTable[[#This Row],[tier]],CTTComparison!$B$3:$B$34,CTTComparison!$D$3:$D$34,0,0,1)),CHAR(10),"    hideEmpty = False",CHAR(10),"    nodeName = ktt_",primaryTable[[#This Row],[id]],CHAR(10),"    anyToUnlock = ",IF(primaryTable[[#This Row],[anyToUnlock]]="","False",PROPER(primaryTable[[#This Row],[anyToUnlock]])),CHAR(10),"    icon = ",IF(primaryTable[[#This Row],[icon]]="",_xlfn.CONCAT("KiwiTechTree/Icons/ktt_icon_",primaryTable[[#This Row],[id]]),primaryTable[[#This Row],[icon]]),CHAR(10),"    pos = ",_xlfn.XLOOKUP(primaryTable[[#This Row],[id]],Outline!$A$3:$A$300,Outline!$E$3:$E$300,999,0,1),",",_xlfn.XLOOKUP(primaryTable[[#This Row],[id]],Outline!$A$3:$A$300,Outline!$F$3:$F$300,999,0,1),",0",CHAR(10),"    scale = 0.6",IF(primaryTable[[#This Row],[id_0]]&lt;&gt;"",_xlfn.CONCAT(CHAR(10),"    Parent",CHAR(10),"    {",CHAR(10),"        parentID = ",primaryTable[[#This Row],[id_0]],CHAR(10),"        lineFrom = ",primaryTable[[#This Row],[lineFrom_0]],CHAR(10),"        lineTo = ",primaryTable[[#This Row],[lineTo_0]],CHAR(10),"    }"),""),IF(primaryTable[[#This Row],[id_1]]&lt;&gt;"",_xlfn.CONCAT(CHAR(10),"    Parent",CHAR(10),"    {",CHAR(10),"        parentID = ",primaryTable[[#This Row],[id_1]],CHAR(10),"        lineFrom = ",primaryTable[[#This Row],[lineFrom_1]],CHAR(10),"        lineTo = ",primaryTable[[#This Row],[lineTo_1]],CHAR(10),"    }"),""),CHAR(10),"}")</f>
        <v>RDNode:NEEDS[Squad]
{
    id = generalRocketry
    tier = -2.5
    title = #autoLOC_501030 //#autoLOC_501030 = General Rocketry
    description = #autoLOC_501031 //#autoLOC_501031 = More engines, more fuel, more ambitious ideas.
    cost = 0
    hideEmpty = False
    nodeName = ktt_generalRocketry
    anyToUnlock = False
    icon = RDicon_rocketry-general
    pos = -3950,2300,0
    scale = 0.6
    Parent
    {
        parentID = basicRocketry
        lineFrom = RIGHT
        lineTo = LEFT
    }
}</v>
      </c>
    </row>
    <row r="34" spans="1:15" x14ac:dyDescent="0.35">
      <c r="A34" t="s">
        <v>13</v>
      </c>
      <c r="B34">
        <f>VLOOKUP(primaryTable[[#This Row],[id]],Outline!$A$3:$C$300,2,FALSE)</f>
        <v>3</v>
      </c>
      <c r="C34">
        <f>VLOOKUP(primaryTable[[#This Row],[id]],Outline!$A$3:$C$300,3,FALSE)</f>
        <v>15</v>
      </c>
      <c r="D34" t="s">
        <v>335</v>
      </c>
      <c r="E34" t="s">
        <v>433</v>
      </c>
      <c r="F34" s="30" t="s">
        <v>390</v>
      </c>
      <c r="H34" t="s">
        <v>222</v>
      </c>
      <c r="I34" t="s">
        <v>289</v>
      </c>
      <c r="J34" t="s">
        <v>288</v>
      </c>
      <c r="N34" t="s">
        <v>319</v>
      </c>
      <c r="O34" s="24" t="str">
        <f>_xlfn.CONCAT("RDNode:NEEDS[",primaryTable[[#This Row],[mod]],"]",CHAR(10),"{",CHAR(10),"    id = ",primaryTable[[#This Row],[id]],CHAR(10),"    tier = ",primaryTable[[#This Row],[tier]],CHAR(10),IF(LEFT(primaryTable[[#This Row],[title]],1)="#",_xlfn.CONCAT("    title = ",primaryTable[[#This Row],[title]]),_xlfn.CONCAT("    title = #LOC_KTT_",primaryTable[[#This Row],[id]],"_Title // ",primaryTable[[#This Row],[title]])),CHAR(10),IF(LEFT(primaryTable[[#This Row],[description]],1)="#",_xlfn.CONCAT("    description = ",primaryTable[[#This Row],[description]]),_xlfn.CONCAT("    description = #LOC_KTT_",primaryTable[[#This Row],[id]],"_Description // ",primaryTable[[#This Row],[description]])),CHAR(10),_xlfn.CONCAT("    cost = ",_xlfn.XLOOKUP(primaryTable[[#This Row],[tier]],CTTComparison!$B$3:$B$34,CTTComparison!$D$3:$D$34,0,0,1)),CHAR(10),"    hideEmpty = False",CHAR(10),"    nodeName = ktt_",primaryTable[[#This Row],[id]],CHAR(10),"    anyToUnlock = ",IF(primaryTable[[#This Row],[anyToUnlock]]="","False",PROPER(primaryTable[[#This Row],[anyToUnlock]])),CHAR(10),"    icon = ",IF(primaryTable[[#This Row],[icon]]="",_xlfn.CONCAT("KiwiTechTree/Icons/ktt_icon_",primaryTable[[#This Row],[id]]),primaryTable[[#This Row],[icon]]),CHAR(10),"    pos = ",_xlfn.XLOOKUP(primaryTable[[#This Row],[id]],Outline!$A$3:$A$300,Outline!$E$3:$E$300,999,0,1),",",_xlfn.XLOOKUP(primaryTable[[#This Row],[id]],Outline!$A$3:$A$300,Outline!$F$3:$F$300,999,0,1),",0",CHAR(10),"    scale = 0.6",IF(primaryTable[[#This Row],[id_0]]&lt;&gt;"",_xlfn.CONCAT(CHAR(10),"    Parent",CHAR(10),"    {",CHAR(10),"        parentID = ",primaryTable[[#This Row],[id_0]],CHAR(10),"        lineFrom = ",primaryTable[[#This Row],[lineFrom_0]],CHAR(10),"        lineTo = ",primaryTable[[#This Row],[lineTo_0]],CHAR(10),"    }"),""),IF(primaryTable[[#This Row],[id_1]]&lt;&gt;"",_xlfn.CONCAT(CHAR(10),"    Parent",CHAR(10),"    {",CHAR(10),"        parentID = ",primaryTable[[#This Row],[id_1]],CHAR(10),"        lineFrom = ",primaryTable[[#This Row],[lineFrom_1]],CHAR(10),"        lineTo = ",primaryTable[[#This Row],[lineTo_1]],CHAR(10),"    }"),""),CHAR(10),"}")</f>
        <v>RDNode:NEEDS[KiwiTechTree]
{
    id = earlyFuelSystems
    tier = 3
    title = #LOC_KTT_earlyFuelSystems_Title // Early Fuel Systems
    description = #LOC_KTT_earlyFuelSystems_Description // We built some containers to hold that oily, black stuff we found in the local tar pits. 
    cost = 20
    hideEmpty = False
    nodeName = ktt_earlyFuelSystems
    anyToUnlock = False
    icon = KiwiTechTree/Icons/ktt_icon_earlyFuelSystems
    pos = -2800,1550,0
    scale = 0.6
    Parent
    {
        parentID = primitiveFuelSystems
        lineFrom = RIGHT
        lineTo = LEFT
    }
}</v>
      </c>
    </row>
    <row r="35" spans="1:15" x14ac:dyDescent="0.35">
      <c r="A35" t="s">
        <v>14</v>
      </c>
      <c r="B35">
        <f>VLOOKUP(primaryTable[[#This Row],[id]],Outline!$A$3:$C$300,2,FALSE)</f>
        <v>3</v>
      </c>
      <c r="C35">
        <f>VLOOKUP(primaryTable[[#This Row],[id]],Outline!$A$3:$C$300,3,FALSE)</f>
        <v>19</v>
      </c>
      <c r="D35" t="s">
        <v>461</v>
      </c>
      <c r="E35" t="s">
        <v>462</v>
      </c>
      <c r="F35" s="30" t="s">
        <v>390</v>
      </c>
      <c r="H35" t="s">
        <v>126</v>
      </c>
      <c r="I35" t="s">
        <v>289</v>
      </c>
      <c r="J35" t="s">
        <v>288</v>
      </c>
      <c r="N35" t="s">
        <v>319</v>
      </c>
      <c r="O35" s="24" t="str">
        <f>_xlfn.CONCAT("RDNode:NEEDS[",primaryTable[[#This Row],[mod]],"]",CHAR(10),"{",CHAR(10),"    id = ",primaryTable[[#This Row],[id]],CHAR(10),"    tier = ",primaryTable[[#This Row],[tier]],CHAR(10),IF(LEFT(primaryTable[[#This Row],[title]],1)="#",_xlfn.CONCAT("    title = ",primaryTable[[#This Row],[title]]),_xlfn.CONCAT("    title = #LOC_KTT_",primaryTable[[#This Row],[id]],"_Title // ",primaryTable[[#This Row],[title]])),CHAR(10),IF(LEFT(primaryTable[[#This Row],[description]],1)="#",_xlfn.CONCAT("    description = ",primaryTable[[#This Row],[description]]),_xlfn.CONCAT("    description = #LOC_KTT_",primaryTable[[#This Row],[id]],"_Description // ",primaryTable[[#This Row],[description]])),CHAR(10),_xlfn.CONCAT("    cost = ",_xlfn.XLOOKUP(primaryTable[[#This Row],[tier]],CTTComparison!$B$3:$B$34,CTTComparison!$D$3:$D$34,0,0,1)),CHAR(10),"    hideEmpty = False",CHAR(10),"    nodeName = ktt_",primaryTable[[#This Row],[id]],CHAR(10),"    anyToUnlock = ",IF(primaryTable[[#This Row],[anyToUnlock]]="","False",PROPER(primaryTable[[#This Row],[anyToUnlock]])),CHAR(10),"    icon = ",IF(primaryTable[[#This Row],[icon]]="",_xlfn.CONCAT("KiwiTechTree/Icons/ktt_icon_",primaryTable[[#This Row],[id]]),primaryTable[[#This Row],[icon]]),CHAR(10),"    pos = ",_xlfn.XLOOKUP(primaryTable[[#This Row],[id]],Outline!$A$3:$A$300,Outline!$E$3:$E$300,999,0,1),",",_xlfn.XLOOKUP(primaryTable[[#This Row],[id]],Outline!$A$3:$A$300,Outline!$F$3:$F$300,999,0,1),",0",CHAR(10),"    scale = 0.6",IF(primaryTable[[#This Row],[id_0]]&lt;&gt;"",_xlfn.CONCAT(CHAR(10),"    Parent",CHAR(10),"    {",CHAR(10),"        parentID = ",primaryTable[[#This Row],[id_0]],CHAR(10),"        lineFrom = ",primaryTable[[#This Row],[lineFrom_0]],CHAR(10),"        lineTo = ",primaryTable[[#This Row],[lineTo_0]],CHAR(10),"    }"),""),IF(primaryTable[[#This Row],[id_1]]&lt;&gt;"",_xlfn.CONCAT(CHAR(10),"    Parent",CHAR(10),"    {",CHAR(10),"        parentID = ",primaryTable[[#This Row],[id_1]],CHAR(10),"        lineFrom = ",primaryTable[[#This Row],[lineFrom_1]],CHAR(10),"        lineTo = ",primaryTable[[#This Row],[lineTo_1]],CHAR(10),"    }"),""),CHAR(10),"}")</f>
        <v>RDNode:NEEDS[KiwiTechTree]
{
    id = basicConstruction
    tier = 3
    title = #LOC_KTT_basicConstruction_Title // Basic Construction
    description = #LOC_KTT_basicConstruction_Description // Some odds and ends we found lying around Margo's backyard.
    cost = 20
    hideEmpty = False
    nodeName = ktt_basicConstruction
    anyToUnlock = False
    icon = KiwiTechTree/Icons/ktt_icon_basicConstruction
    pos = -2800,1350,0
    scale = 0.6
    Parent
    {
        parentID = earlyConstruction
        lineFrom = RIGHT
        lineTo = LEFT
    }
}</v>
      </c>
    </row>
    <row r="36" spans="1:15" x14ac:dyDescent="0.35">
      <c r="A36" s="25" t="s">
        <v>127</v>
      </c>
      <c r="B36">
        <f>VLOOKUP(primaryTable[[#This Row],[id]],Outline!$A$3:$C$300,2,FALSE)</f>
        <v>3</v>
      </c>
      <c r="C36">
        <f>VLOOKUP(primaryTable[[#This Row],[id]],Outline!$A$3:$C$300,3,FALSE)</f>
        <v>23</v>
      </c>
      <c r="D36" t="s">
        <v>472</v>
      </c>
      <c r="E36" t="s">
        <v>473</v>
      </c>
      <c r="F36" s="30" t="s">
        <v>390</v>
      </c>
      <c r="H36" t="s">
        <v>128</v>
      </c>
      <c r="I36" t="s">
        <v>289</v>
      </c>
      <c r="J36" t="s">
        <v>288</v>
      </c>
      <c r="N36" t="s">
        <v>319</v>
      </c>
      <c r="O36" s="24" t="str">
        <f>_xlfn.CONCAT("RDNode:NEEDS[",primaryTable[[#This Row],[mod]],"]",CHAR(10),"{",CHAR(10),"    id = ",primaryTable[[#This Row],[id]],CHAR(10),"    tier = ",primaryTable[[#This Row],[tier]],CHAR(10),IF(LEFT(primaryTable[[#This Row],[title]],1)="#",_xlfn.CONCAT("    title = ",primaryTable[[#This Row],[title]]),_xlfn.CONCAT("    title = #LOC_KTT_",primaryTable[[#This Row],[id]],"_Title // ",primaryTable[[#This Row],[title]])),CHAR(10),IF(LEFT(primaryTable[[#This Row],[description]],1)="#",_xlfn.CONCAT("    description = ",primaryTable[[#This Row],[description]]),_xlfn.CONCAT("    description = #LOC_KTT_",primaryTable[[#This Row],[id]],"_Description // ",primaryTable[[#This Row],[description]])),CHAR(10),_xlfn.CONCAT("    cost = ",_xlfn.XLOOKUP(primaryTable[[#This Row],[tier]],CTTComparison!$B$3:$B$34,CTTComparison!$D$3:$D$34,0,0,1)),CHAR(10),"    hideEmpty = False",CHAR(10),"    nodeName = ktt_",primaryTable[[#This Row],[id]],CHAR(10),"    anyToUnlock = ",IF(primaryTable[[#This Row],[anyToUnlock]]="","False",PROPER(primaryTable[[#This Row],[anyToUnlock]])),CHAR(10),"    icon = ",IF(primaryTable[[#This Row],[icon]]="",_xlfn.CONCAT("KiwiTechTree/Icons/ktt_icon_",primaryTable[[#This Row],[id]]),primaryTable[[#This Row],[icon]]),CHAR(10),"    pos = ",_xlfn.XLOOKUP(primaryTable[[#This Row],[id]],Outline!$A$3:$A$300,Outline!$E$3:$E$300,999,0,1),",",_xlfn.XLOOKUP(primaryTable[[#This Row],[id]],Outline!$A$3:$A$300,Outline!$F$3:$F$300,999,0,1),",0",CHAR(10),"    scale = 0.6",IF(primaryTable[[#This Row],[id_0]]&lt;&gt;"",_xlfn.CONCAT(CHAR(10),"    Parent",CHAR(10),"    {",CHAR(10),"        parentID = ",primaryTable[[#This Row],[id_0]],CHAR(10),"        lineFrom = ",primaryTable[[#This Row],[lineFrom_0]],CHAR(10),"        lineTo = ",primaryTable[[#This Row],[lineTo_0]],CHAR(10),"    }"),""),IF(primaryTable[[#This Row],[id_1]]&lt;&gt;"",_xlfn.CONCAT(CHAR(10),"    Parent",CHAR(10),"    {",CHAR(10),"        parentID = ",primaryTable[[#This Row],[id_1]],CHAR(10),"        lineFrom = ",primaryTable[[#This Row],[lineFrom_1]],CHAR(10),"        lineTo = ",primaryTable[[#This Row],[lineTo_1]],CHAR(10),"    }"),""),CHAR(10),"}")</f>
        <v>RDNode:NEEDS[KiwiTechTree]
{
    id = nonCommericalFlight
    tier = 3
    title = #LOC_KTT_nonCommericalFlight_Title // Non-Commercial Flights
    description = #LOC_KTT_nonCommericalFlight_Description // That was some of the best flying I've seen to date -- Right up to the part where you got killed.
    cost = 20
    hideEmpty = False
    nodeName = ktt_nonCommericalFlight
    anyToUnlock = False
    icon = KiwiTechTree/Icons/ktt_icon_nonCommericalFlight
    pos = -2800,1150,0
    scale = 0.6
    Parent
    {
        parentID = testPilots
        lineFrom = RIGHT
        lineTo = LEFT
    }
}</v>
      </c>
    </row>
    <row r="37" spans="1:15" x14ac:dyDescent="0.35">
      <c r="A37" t="s">
        <v>15</v>
      </c>
      <c r="B37">
        <f>VLOOKUP(primaryTable[[#This Row],[id]],Outline!$A$3:$C$300,2,FALSE)</f>
        <v>3</v>
      </c>
      <c r="C37">
        <f>VLOOKUP(primaryTable[[#This Row],[id]],Outline!$A$3:$C$300,3,FALSE)</f>
        <v>24</v>
      </c>
      <c r="D37" t="s">
        <v>474</v>
      </c>
      <c r="E37" t="s">
        <v>475</v>
      </c>
      <c r="F37" s="30" t="s">
        <v>390</v>
      </c>
      <c r="G37" t="s">
        <v>476</v>
      </c>
      <c r="H37" t="s">
        <v>7</v>
      </c>
      <c r="I37" t="s">
        <v>289</v>
      </c>
      <c r="J37" t="s">
        <v>288</v>
      </c>
      <c r="N37" t="s">
        <v>325</v>
      </c>
      <c r="O37" s="24" t="str">
        <f>_xlfn.CONCAT("RDNode:NEEDS[",primaryTable[[#This Row],[mod]],"]",CHAR(10),"{",CHAR(10),"    id = ",primaryTable[[#This Row],[id]],CHAR(10),"    tier = ",primaryTable[[#This Row],[tier]],CHAR(10),IF(LEFT(primaryTable[[#This Row],[title]],1)="#",_xlfn.CONCAT("    title = ",primaryTable[[#This Row],[title]]),_xlfn.CONCAT("    title = #LOC_KTT_",primaryTable[[#This Row],[id]],"_Title // ",primaryTable[[#This Row],[title]])),CHAR(10),IF(LEFT(primaryTable[[#This Row],[description]],1)="#",_xlfn.CONCAT("    description = ",primaryTable[[#This Row],[description]]),_xlfn.CONCAT("    description = #LOC_KTT_",primaryTable[[#This Row],[id]],"_Description // ",primaryTable[[#This Row],[description]])),CHAR(10),_xlfn.CONCAT("    cost = ",_xlfn.XLOOKUP(primaryTable[[#This Row],[tier]],CTTComparison!$B$3:$B$34,CTTComparison!$D$3:$D$34,0,0,1)),CHAR(10),"    hideEmpty = False",CHAR(10),"    nodeName = ktt_",primaryTable[[#This Row],[id]],CHAR(10),"    anyToUnlock = ",IF(primaryTable[[#This Row],[anyToUnlock]]="","False",PROPER(primaryTable[[#This Row],[anyToUnlock]])),CHAR(10),"    icon = ",IF(primaryTable[[#This Row],[icon]]="",_xlfn.CONCAT("KiwiTechTree/Icons/ktt_icon_",primaryTable[[#This Row],[id]]),primaryTable[[#This Row],[icon]]),CHAR(10),"    pos = ",_xlfn.XLOOKUP(primaryTable[[#This Row],[id]],Outline!$A$3:$A$300,Outline!$E$3:$E$300,999,0,1),",",_xlfn.XLOOKUP(primaryTable[[#This Row],[id]],Outline!$A$3:$A$300,Outline!$F$3:$F$300,999,0,1),",0",CHAR(10),"    scale = 0.6",IF(primaryTable[[#This Row],[id_0]]&lt;&gt;"",_xlfn.CONCAT(CHAR(10),"    Parent",CHAR(10),"    {",CHAR(10),"        parentID = ",primaryTable[[#This Row],[id_0]],CHAR(10),"        lineFrom = ",primaryTable[[#This Row],[lineFrom_0]],CHAR(10),"        lineTo = ",primaryTable[[#This Row],[lineTo_0]],CHAR(10),"    }"),""),IF(primaryTable[[#This Row],[id_1]]&lt;&gt;"",_xlfn.CONCAT(CHAR(10),"    Parent",CHAR(10),"    {",CHAR(10),"        parentID = ",primaryTable[[#This Row],[id_1]],CHAR(10),"        lineFrom = ",primaryTable[[#This Row],[lineFrom_1]],CHAR(10),"        lineTo = ",primaryTable[[#This Row],[lineTo_1]],CHAR(10),"    }"),""),CHAR(10),"}")</f>
        <v>RDNode:NEEDS[Squad]
{
    id = stability
    tier = 3
    title = #autoLOC_501028 //#autoLOC_501028 = Stability
    description = #autoLOC_501029 //#autoLOC_501029 = Reaching for the stars starts with keeping our spacecraft pointed generally in the right direction.
    cost = 20
    hideEmpty = False
    nodeName = ktt_stability
    anyToUnlock = False
    icon = RDicon_stability
    pos = -2800,1100,0
    scale = 0.6
    Parent
    {
        parentID = earlyFlight
        lineFrom = RIGHT
        lineTo = LEFT
    }
}</v>
      </c>
    </row>
    <row r="38" spans="1:15" x14ac:dyDescent="0.35">
      <c r="A38" t="s">
        <v>16</v>
      </c>
      <c r="B38">
        <f>VLOOKUP(primaryTable[[#This Row],[id]],Outline!$A$3:$C$300,2,FALSE)</f>
        <v>3</v>
      </c>
      <c r="C38">
        <f>VLOOKUP(primaryTable[[#This Row],[id]],Outline!$A$3:$C$300,3,FALSE)</f>
        <v>29</v>
      </c>
      <c r="D38" t="s">
        <v>477</v>
      </c>
      <c r="E38" t="s">
        <v>478</v>
      </c>
      <c r="F38" s="30" t="s">
        <v>390</v>
      </c>
      <c r="G38" t="s">
        <v>1031</v>
      </c>
      <c r="H38" t="s">
        <v>1043</v>
      </c>
      <c r="I38" t="s">
        <v>289</v>
      </c>
      <c r="J38" t="s">
        <v>288</v>
      </c>
      <c r="N38" t="s">
        <v>325</v>
      </c>
      <c r="O38" s="24" t="str">
        <f>_xlfn.CONCAT("RDNode:NEEDS[",primaryTable[[#This Row],[mod]],"]",CHAR(10),"{",CHAR(10),"    id = ",primaryTable[[#This Row],[id]],CHAR(10),"    tier = ",primaryTable[[#This Row],[tier]],CHAR(10),IF(LEFT(primaryTable[[#This Row],[title]],1)="#",_xlfn.CONCAT("    title = ",primaryTable[[#This Row],[title]]),_xlfn.CONCAT("    title = #LOC_KTT_",primaryTable[[#This Row],[id]],"_Title // ",primaryTable[[#This Row],[title]])),CHAR(10),IF(LEFT(primaryTable[[#This Row],[description]],1)="#",_xlfn.CONCAT("    description = ",primaryTable[[#This Row],[description]]),_xlfn.CONCAT("    description = #LOC_KTT_",primaryTable[[#This Row],[id]],"_Description // ",primaryTable[[#This Row],[description]])),CHAR(10),_xlfn.CONCAT("    cost = ",_xlfn.XLOOKUP(primaryTable[[#This Row],[tier]],CTTComparison!$B$3:$B$34,CTTComparison!$D$3:$D$34,0,0,1)),CHAR(10),"    hideEmpty = False",CHAR(10),"    nodeName = ktt_",primaryTable[[#This Row],[id]],CHAR(10),"    anyToUnlock = ",IF(primaryTable[[#This Row],[anyToUnlock]]="","False",PROPER(primaryTable[[#This Row],[anyToUnlock]])),CHAR(10),"    icon = ",IF(primaryTable[[#This Row],[icon]]="",_xlfn.CONCAT("KiwiTechTree/Icons/ktt_icon_",primaryTable[[#This Row],[id]]),primaryTable[[#This Row],[icon]]),CHAR(10),"    pos = ",_xlfn.XLOOKUP(primaryTable[[#This Row],[id]],Outline!$A$3:$A$300,Outline!$E$3:$E$300,999,0,1),",",_xlfn.XLOOKUP(primaryTable[[#This Row],[id]],Outline!$A$3:$A$300,Outline!$F$3:$F$300,999,0,1),",0",CHAR(10),"    scale = 0.6",IF(primaryTable[[#This Row],[id_0]]&lt;&gt;"",_xlfn.CONCAT(CHAR(10),"    Parent",CHAR(10),"    {",CHAR(10),"        parentID = ",primaryTable[[#This Row],[id_0]],CHAR(10),"        lineFrom = ",primaryTable[[#This Row],[lineFrom_0]],CHAR(10),"        lineTo = ",primaryTable[[#This Row],[lineTo_0]],CHAR(10),"    }"),""),IF(primaryTable[[#This Row],[id_1]]&lt;&gt;"",_xlfn.CONCAT(CHAR(10),"    Parent",CHAR(10),"    {",CHAR(10),"        parentID = ",primaryTable[[#This Row],[id_1]],CHAR(10),"        lineFrom = ",primaryTable[[#This Row],[lineFrom_1]],CHAR(10),"        lineTo = ",primaryTable[[#This Row],[lineTo_1]],CHAR(10),"    }"),""),CHAR(10),"}")</f>
        <v>RDNode:NEEDS[Squad]
{
    id = survivability
    tier = 3
    title = #autoLOC_501026 //#autoLOC_501026 = Survivability
    description = #autoLOC_501027 //#autoLOC_501027 = The art and science of landing and walking away from it.
    cost = 20
    hideEmpty = False
    nodeName = ktt_survivability
    anyToUnlock = False
    icon = RDicon_survivability
    pos = -2800,850,0
    scale = 0.6
    Parent
    {
        parentID = basicReEntry
        lineFrom = RIGHT
        lineTo = LEFT
    }
}</v>
      </c>
    </row>
    <row r="39" spans="1:15" x14ac:dyDescent="0.35">
      <c r="A39" t="s">
        <v>17</v>
      </c>
      <c r="B39">
        <f>VLOOKUP(primaryTable[[#This Row],[id]],Outline!$A$3:$C$300,2,FALSE)</f>
        <v>3</v>
      </c>
      <c r="C39">
        <f>VLOOKUP(primaryTable[[#This Row],[id]],Outline!$A$3:$C$300,3,FALSE)</f>
        <v>35</v>
      </c>
      <c r="D39" t="s">
        <v>479</v>
      </c>
      <c r="E39" t="s">
        <v>480</v>
      </c>
      <c r="F39" s="30" t="s">
        <v>390</v>
      </c>
      <c r="H39" t="s">
        <v>8</v>
      </c>
      <c r="I39" t="s">
        <v>289</v>
      </c>
      <c r="J39" t="s">
        <v>288</v>
      </c>
      <c r="N39" t="s">
        <v>319</v>
      </c>
      <c r="O39" s="24" t="str">
        <f>_xlfn.CONCAT("RDNode:NEEDS[",primaryTable[[#This Row],[mod]],"]",CHAR(10),"{",CHAR(10),"    id = ",primaryTable[[#This Row],[id]],CHAR(10),"    tier = ",primaryTable[[#This Row],[tier]],CHAR(10),IF(LEFT(primaryTable[[#This Row],[title]],1)="#",_xlfn.CONCAT("    title = ",primaryTable[[#This Row],[title]]),_xlfn.CONCAT("    title = #LOC_KTT_",primaryTable[[#This Row],[id]],"_Title // ",primaryTable[[#This Row],[title]])),CHAR(10),IF(LEFT(primaryTable[[#This Row],[description]],1)="#",_xlfn.CONCAT("    description = ",primaryTable[[#This Row],[description]]),_xlfn.CONCAT("    description = #LOC_KTT_",primaryTable[[#This Row],[id]],"_Description // ",primaryTable[[#This Row],[description]])),CHAR(10),_xlfn.CONCAT("    cost = ",_xlfn.XLOOKUP(primaryTable[[#This Row],[tier]],CTTComparison!$B$3:$B$34,CTTComparison!$D$3:$D$34,0,0,1)),CHAR(10),"    hideEmpty = False",CHAR(10),"    nodeName = ktt_",primaryTable[[#This Row],[id]],CHAR(10),"    anyToUnlock = ",IF(primaryTable[[#This Row],[anyToUnlock]]="","False",PROPER(primaryTable[[#This Row],[anyToUnlock]])),CHAR(10),"    icon = ",IF(primaryTable[[#This Row],[icon]]="",_xlfn.CONCAT("KiwiTechTree/Icons/ktt_icon_",primaryTable[[#This Row],[id]]),primaryTable[[#This Row],[icon]]),CHAR(10),"    pos = ",_xlfn.XLOOKUP(primaryTable[[#This Row],[id]],Outline!$A$3:$A$300,Outline!$E$3:$E$300,999,0,1),",",_xlfn.XLOOKUP(primaryTable[[#This Row],[id]],Outline!$A$3:$A$300,Outline!$F$3:$F$300,999,0,1),",0",CHAR(10),"    scale = 0.6",IF(primaryTable[[#This Row],[id_0]]&lt;&gt;"",_xlfn.CONCAT(CHAR(10),"    Parent",CHAR(10),"    {",CHAR(10),"        parentID = ",primaryTable[[#This Row],[id_0]],CHAR(10),"        lineFrom = ",primaryTable[[#This Row],[lineFrom_0]],CHAR(10),"        lineTo = ",primaryTable[[#This Row],[lineTo_0]],CHAR(10),"    }"),""),IF(primaryTable[[#This Row],[id_1]]&lt;&gt;"",_xlfn.CONCAT(CHAR(10),"    Parent",CHAR(10),"    {",CHAR(10),"        parentID = ",primaryTable[[#This Row],[id_1]],CHAR(10),"        lineFrom = ",primaryTable[[#This Row],[lineFrom_1]],CHAR(10),"        lineTo = ",primaryTable[[#This Row],[lineTo_1]],CHAR(10),"    }"),""),CHAR(10),"}")</f>
        <v>RDNode:NEEDS[KiwiTechTree]
{
    id = science201
    tier = 3
    title = #LOC_KTT_science201_Title // Science 201
    description = #LOC_KTT_science201_Description // People want us to try and know more about how all that "stuff" works besides just watching all of the pretty explosions.
    cost = 20
    hideEmpty = False
    nodeName = ktt_science201
    anyToUnlock = False
    icon = KiwiTechTree/Icons/ktt_icon_science201
    pos = -2800,550,0
    scale = 0.6
    Parent
    {
        parentID = engineering101
        lineFrom = RIGHT
        lineTo = LEFT
    }
}</v>
      </c>
    </row>
    <row r="40" spans="1:15" x14ac:dyDescent="0.35">
      <c r="A40" s="25" t="s">
        <v>498</v>
      </c>
      <c r="B40">
        <f>VLOOKUP(primaryTable[[#This Row],[id]],Outline!$A$3:$C$300,2,FALSE)</f>
        <v>3</v>
      </c>
      <c r="C40">
        <f>VLOOKUP(primaryTable[[#This Row],[id]],Outline!$A$3:$C$300,3,FALSE)</f>
        <v>38</v>
      </c>
      <c r="D40" t="s">
        <v>514</v>
      </c>
      <c r="E40" s="34" t="s">
        <v>532</v>
      </c>
      <c r="F40" s="30" t="s">
        <v>390</v>
      </c>
      <c r="H40" t="s">
        <v>8</v>
      </c>
      <c r="I40" t="s">
        <v>289</v>
      </c>
      <c r="J40" t="s">
        <v>288</v>
      </c>
      <c r="N40" t="s">
        <v>319</v>
      </c>
      <c r="O40" s="24" t="str">
        <f>_xlfn.CONCAT("RDNode:NEEDS[",primaryTable[[#This Row],[mod]],"]",CHAR(10),"{",CHAR(10),"    id = ",primaryTable[[#This Row],[id]],CHAR(10),"    tier = ",primaryTable[[#This Row],[tier]],CHAR(10),IF(LEFT(primaryTable[[#This Row],[title]],1)="#",_xlfn.CONCAT("    title = ",primaryTable[[#This Row],[title]]),_xlfn.CONCAT("    title = #LOC_KTT_",primaryTable[[#This Row],[id]],"_Title // ",primaryTable[[#This Row],[title]])),CHAR(10),IF(LEFT(primaryTable[[#This Row],[description]],1)="#",_xlfn.CONCAT("    description = ",primaryTable[[#This Row],[description]]),_xlfn.CONCAT("    description = #LOC_KTT_",primaryTable[[#This Row],[id]],"_Description // ",primaryTable[[#This Row],[description]])),CHAR(10),_xlfn.CONCAT("    cost = ",_xlfn.XLOOKUP(primaryTable[[#This Row],[tier]],CTTComparison!$B$3:$B$34,CTTComparison!$D$3:$D$34,0,0,1)),CHAR(10),"    hideEmpty = False",CHAR(10),"    nodeName = ktt_",primaryTable[[#This Row],[id]],CHAR(10),"    anyToUnlock = ",IF(primaryTable[[#This Row],[anyToUnlock]]="","False",PROPER(primaryTable[[#This Row],[anyToUnlock]])),CHAR(10),"    icon = ",IF(primaryTable[[#This Row],[icon]]="",_xlfn.CONCAT("KiwiTechTree/Icons/ktt_icon_",primaryTable[[#This Row],[id]]),primaryTable[[#This Row],[icon]]),CHAR(10),"    pos = ",_xlfn.XLOOKUP(primaryTable[[#This Row],[id]],Outline!$A$3:$A$300,Outline!$E$3:$E$300,999,0,1),",",_xlfn.XLOOKUP(primaryTable[[#This Row],[id]],Outline!$A$3:$A$300,Outline!$F$3:$F$300,999,0,1),",0",CHAR(10),"    scale = 0.6",IF(primaryTable[[#This Row],[id_0]]&lt;&gt;"",_xlfn.CONCAT(CHAR(10),"    Parent",CHAR(10),"    {",CHAR(10),"        parentID = ",primaryTable[[#This Row],[id_0]],CHAR(10),"        lineFrom = ",primaryTable[[#This Row],[lineFrom_0]],CHAR(10),"        lineTo = ",primaryTable[[#This Row],[lineTo_0]],CHAR(10),"    }"),""),IF(primaryTable[[#This Row],[id_1]]&lt;&gt;"",_xlfn.CONCAT(CHAR(10),"    Parent",CHAR(10),"    {",CHAR(10),"        parentID = ",primaryTable[[#This Row],[id_1]],CHAR(10),"        lineFrom = ",primaryTable[[#This Row],[lineFrom_1]],CHAR(10),"        lineTo = ",primaryTable[[#This Row],[lineTo_1]],CHAR(10),"    }"),""),CHAR(10),"}")</f>
        <v>RDNode:NEEDS[KiwiTechTree]
{
    id = primitiveProbes
    tier = 3
    title = #LOC_KTT_primitiveProbes_Title // Primitive Probes
    description = #LOC_KTT_primitiveProbes_Description // 01000001 01101100 01101100 00100000 01111001 01101111 01110101 01110010 00100000 01100010 01100001 01110011 01100101 00100000 01100001 01110010 01100101 00100000 01100010 01100101 01101100 01101111 01101110 01100111 00100000 01110100 01101111 00100000 01110101 01110011 00100001 
    cost = 20
    hideEmpty = False
    nodeName = ktt_primitiveProbes
    anyToUnlock = False
    icon = KiwiTechTree/Icons/ktt_icon_primitiveProbes
    pos = -2800,400,0
    scale = 0.6
    Parent
    {
        parentID = engineering101
        lineFrom = RIGHT
        lineTo = LEFT
    }
}</v>
      </c>
    </row>
    <row r="41" spans="1:15" x14ac:dyDescent="0.35">
      <c r="A41" s="25" t="s">
        <v>526</v>
      </c>
      <c r="B41">
        <f>VLOOKUP(primaryTable[[#This Row],[id]],Outline!$A$3:$C$300,2,FALSE)</f>
        <v>3</v>
      </c>
      <c r="C41">
        <f>VLOOKUP(primaryTable[[#This Row],[id]],Outline!$A$3:$C$300,3,FALSE)</f>
        <v>41</v>
      </c>
      <c r="D41" t="s">
        <v>527</v>
      </c>
      <c r="E41" s="34" t="s">
        <v>535</v>
      </c>
      <c r="F41" s="30" t="s">
        <v>390</v>
      </c>
      <c r="H41" t="s">
        <v>8</v>
      </c>
      <c r="I41" t="s">
        <v>289</v>
      </c>
      <c r="J41" t="s">
        <v>288</v>
      </c>
      <c r="N41" t="s">
        <v>319</v>
      </c>
      <c r="O41" s="24" t="str">
        <f>_xlfn.CONCAT("RDNode:NEEDS[",primaryTable[[#This Row],[mod]],"]",CHAR(10),"{",CHAR(10),"    id = ",primaryTable[[#This Row],[id]],CHAR(10),"    tier = ",primaryTable[[#This Row],[tier]],CHAR(10),IF(LEFT(primaryTable[[#This Row],[title]],1)="#",_xlfn.CONCAT("    title = ",primaryTable[[#This Row],[title]]),_xlfn.CONCAT("    title = #LOC_KTT_",primaryTable[[#This Row],[id]],"_Title // ",primaryTable[[#This Row],[title]])),CHAR(10),IF(LEFT(primaryTable[[#This Row],[description]],1)="#",_xlfn.CONCAT("    description = ",primaryTable[[#This Row],[description]]),_xlfn.CONCAT("    description = #LOC_KTT_",primaryTable[[#This Row],[id]],"_Description // ",primaryTable[[#This Row],[description]])),CHAR(10),_xlfn.CONCAT("    cost = ",_xlfn.XLOOKUP(primaryTable[[#This Row],[tier]],CTTComparison!$B$3:$B$34,CTTComparison!$D$3:$D$34,0,0,1)),CHAR(10),"    hideEmpty = False",CHAR(10),"    nodeName = ktt_",primaryTable[[#This Row],[id]],CHAR(10),"    anyToUnlock = ",IF(primaryTable[[#This Row],[anyToUnlock]]="","False",PROPER(primaryTable[[#This Row],[anyToUnlock]])),CHAR(10),"    icon = ",IF(primaryTable[[#This Row],[icon]]="",_xlfn.CONCAT("KiwiTechTree/Icons/ktt_icon_",primaryTable[[#This Row],[id]]),primaryTable[[#This Row],[icon]]),CHAR(10),"    pos = ",_xlfn.XLOOKUP(primaryTable[[#This Row],[id]],Outline!$A$3:$A$300,Outline!$E$3:$E$300,999,0,1),",",_xlfn.XLOOKUP(primaryTable[[#This Row],[id]],Outline!$A$3:$A$300,Outline!$F$3:$F$300,999,0,1),",0",CHAR(10),"    scale = 0.6",IF(primaryTable[[#This Row],[id_0]]&lt;&gt;"",_xlfn.CONCAT(CHAR(10),"    Parent",CHAR(10),"    {",CHAR(10),"        parentID = ",primaryTable[[#This Row],[id_0]],CHAR(10),"        lineFrom = ",primaryTable[[#This Row],[lineFrom_0]],CHAR(10),"        lineTo = ",primaryTable[[#This Row],[lineTo_0]],CHAR(10),"    }"),""),IF(primaryTable[[#This Row],[id_1]]&lt;&gt;"",_xlfn.CONCAT(CHAR(10),"    Parent",CHAR(10),"    {",CHAR(10),"        parentID = ",primaryTable[[#This Row],[id_1]],CHAR(10),"        lineFrom = ",primaryTable[[#This Row],[lineFrom_1]],CHAR(10),"        lineTo = ",primaryTable[[#This Row],[lineTo_1]],CHAR(10),"    }"),""),CHAR(10),"}")</f>
        <v>RDNode:NEEDS[KiwiTechTree]
{
    id = earlySolar
    tier = 3
    title = #LOC_KTT_earlySolar_Title // Early Solar Panels
    description = #LOC_KTT_earlySolar_Description // We'll leave a light on for you.
    cost = 20
    hideEmpty = False
    nodeName = ktt_earlySolar
    anyToUnlock = False
    icon = KiwiTechTree/Icons/ktt_icon_earlySolar
    pos = -2800,250,0
    scale = 0.6
    Parent
    {
        parentID = engineering101
        lineFrom = RIGHT
        lineTo = LEFT
    }
}</v>
      </c>
    </row>
    <row r="42" spans="1:15" x14ac:dyDescent="0.35">
      <c r="A42" t="s">
        <v>18</v>
      </c>
      <c r="B42">
        <f>VLOOKUP(primaryTable[[#This Row],[id]],Outline!$A$3:$C$300,2,FALSE)</f>
        <v>3</v>
      </c>
      <c r="C42">
        <f>VLOOKUP(primaryTable[[#This Row],[id]],Outline!$A$3:$C$300,3,FALSE)</f>
        <v>44</v>
      </c>
      <c r="D42" t="s">
        <v>481</v>
      </c>
      <c r="E42" t="s">
        <v>489</v>
      </c>
      <c r="F42" s="30" t="s">
        <v>390</v>
      </c>
      <c r="H42" t="s">
        <v>8</v>
      </c>
      <c r="I42" t="s">
        <v>289</v>
      </c>
      <c r="J42" t="s">
        <v>288</v>
      </c>
      <c r="N42" t="s">
        <v>319</v>
      </c>
      <c r="O42" s="24" t="str">
        <f>_xlfn.CONCAT("RDNode:NEEDS[",primaryTable[[#This Row],[mod]],"]",CHAR(10),"{",CHAR(10),"    id = ",primaryTable[[#This Row],[id]],CHAR(10),"    tier = ",primaryTable[[#This Row],[tier]],CHAR(10),IF(LEFT(primaryTable[[#This Row],[title]],1)="#",_xlfn.CONCAT("    title = ",primaryTable[[#This Row],[title]]),_xlfn.CONCAT("    title = #LOC_KTT_",primaryTable[[#This Row],[id]],"_Title // ",primaryTable[[#This Row],[title]])),CHAR(10),IF(LEFT(primaryTable[[#This Row],[description]],1)="#",_xlfn.CONCAT("    description = ",primaryTable[[#This Row],[description]]),_xlfn.CONCAT("    description = #LOC_KTT_",primaryTable[[#This Row],[id]],"_Description // ",primaryTable[[#This Row],[description]])),CHAR(10),_xlfn.CONCAT("    cost = ",_xlfn.XLOOKUP(primaryTable[[#This Row],[tier]],CTTComparison!$B$3:$B$34,CTTComparison!$D$3:$D$34,0,0,1)),CHAR(10),"    hideEmpty = False",CHAR(10),"    nodeName = ktt_",primaryTable[[#This Row],[id]],CHAR(10),"    anyToUnlock = ",IF(primaryTable[[#This Row],[anyToUnlock]]="","False",PROPER(primaryTable[[#This Row],[anyToUnlock]])),CHAR(10),"    icon = ",IF(primaryTable[[#This Row],[icon]]="",_xlfn.CONCAT("KiwiTechTree/Icons/ktt_icon_",primaryTable[[#This Row],[id]]),primaryTable[[#This Row],[icon]]),CHAR(10),"    pos = ",_xlfn.XLOOKUP(primaryTable[[#This Row],[id]],Outline!$A$3:$A$300,Outline!$E$3:$E$300,999,0,1),",",_xlfn.XLOOKUP(primaryTable[[#This Row],[id]],Outline!$A$3:$A$300,Outline!$F$3:$F$300,999,0,1),",0",CHAR(10),"    scale = 0.6",IF(primaryTable[[#This Row],[id_0]]&lt;&gt;"",_xlfn.CONCAT(CHAR(10),"    Parent",CHAR(10),"    {",CHAR(10),"        parentID = ",primaryTable[[#This Row],[id_0]],CHAR(10),"        lineFrom = ",primaryTable[[#This Row],[lineFrom_0]],CHAR(10),"        lineTo = ",primaryTable[[#This Row],[lineTo_0]],CHAR(10),"    }"),""),IF(primaryTable[[#This Row],[id_1]]&lt;&gt;"",_xlfn.CONCAT(CHAR(10),"    Parent",CHAR(10),"    {",CHAR(10),"        parentID = ",primaryTable[[#This Row],[id_1]],CHAR(10),"        lineFrom = ",primaryTable[[#This Row],[lineFrom_1]],CHAR(10),"        lineTo = ",primaryTable[[#This Row],[lineTo_1]],CHAR(10),"    }"),""),CHAR(10),"}")</f>
        <v>RDNode:NEEDS[KiwiTechTree]
{
    id = serviceModules
    tier = 3
    title = #LOC_KTT_serviceModules_Title // Service Modules
    description = #LOC_KTT_serviceModules_Description // Placing our science instruments, batteries and fuel cells inside may help them survive going into space.
    cost = 20
    hideEmpty = False
    nodeName = ktt_serviceModules
    anyToUnlock = False
    icon = KiwiTechTree/Icons/ktt_icon_serviceModules
    pos = -2800,100,0
    scale = 0.6
    Parent
    {
        parentID = engineering101
        lineFrom = RIGHT
        lineTo = LEFT
    }
}</v>
      </c>
    </row>
    <row r="43" spans="1:15" x14ac:dyDescent="0.35">
      <c r="A43" s="25" t="s">
        <v>121</v>
      </c>
      <c r="B43" s="30">
        <f>VLOOKUP(primaryTable[[#This Row],[id]],Outline!$A$3:$C$300,2,FALSE)</f>
        <v>-2.5</v>
      </c>
      <c r="C43" s="30">
        <f>VLOOKUP(primaryTable[[#This Row],[id]],Outline!$A$3:$C$300,3,FALSE)</f>
        <v>0</v>
      </c>
      <c r="D43" t="s">
        <v>1036</v>
      </c>
      <c r="E43" s="33"/>
      <c r="F43" s="31" t="s">
        <v>389</v>
      </c>
      <c r="H43" t="s">
        <v>120</v>
      </c>
      <c r="I43" t="s">
        <v>289</v>
      </c>
      <c r="J43" t="s">
        <v>288</v>
      </c>
      <c r="K43" t="s">
        <v>12</v>
      </c>
      <c r="L43" t="s">
        <v>289</v>
      </c>
      <c r="M43" t="s">
        <v>288</v>
      </c>
      <c r="N43" t="s">
        <v>319</v>
      </c>
      <c r="O43" s="30" t="str">
        <f>_xlfn.CONCAT("RDNode:NEEDS[",primaryTable[[#This Row],[mod]],"]",CHAR(10),"{",CHAR(10),"    id = ",primaryTable[[#This Row],[id]],CHAR(10),"    tier = ",primaryTable[[#This Row],[tier]],CHAR(10),IF(LEFT(primaryTable[[#This Row],[title]],1)="#",_xlfn.CONCAT("    title = ",primaryTable[[#This Row],[title]]),_xlfn.CONCAT("    title = #LOC_KTT_",primaryTable[[#This Row],[id]],"_Title // ",primaryTable[[#This Row],[title]])),CHAR(10),IF(LEFT(primaryTable[[#This Row],[description]],1)="#",_xlfn.CONCAT("    description = ",primaryTable[[#This Row],[description]]),_xlfn.CONCAT("    description = #LOC_KTT_",primaryTable[[#This Row],[id]],"_Description // ",primaryTable[[#This Row],[description]])),CHAR(10),_xlfn.CONCAT("    cost = ",_xlfn.XLOOKUP(primaryTable[[#This Row],[tier]],CTTComparison!$B$3:$B$34,CTTComparison!$D$3:$D$34,0,0,1)),CHAR(10),"    hideEmpty = False",CHAR(10),"    nodeName = ktt_",primaryTable[[#This Row],[id]],CHAR(10),"    anyToUnlock = ",IF(primaryTable[[#This Row],[anyToUnlock]]="","False",PROPER(primaryTable[[#This Row],[anyToUnlock]])),CHAR(10),"    icon = ",IF(primaryTable[[#This Row],[icon]]="",_xlfn.CONCAT("KiwiTechTree/Icons/ktt_icon_",primaryTable[[#This Row],[id]]),primaryTable[[#This Row],[icon]]),CHAR(10),"    pos = ",_xlfn.XLOOKUP(primaryTable[[#This Row],[id]],Outline!$A$3:$A$300,Outline!$E$3:$E$300,999,0,1),",",_xlfn.XLOOKUP(primaryTable[[#This Row],[id]],Outline!$A$3:$A$300,Outline!$F$3:$F$300,999,0,1),",0",CHAR(10),"    scale = 0.6",IF(primaryTable[[#This Row],[id_0]]&lt;&gt;"",_xlfn.CONCAT(CHAR(10),"    Parent",CHAR(10),"    {",CHAR(10),"        parentID = ",primaryTable[[#This Row],[id_0]],CHAR(10),"        lineFrom = ",primaryTable[[#This Row],[lineFrom_0]],CHAR(10),"        lineTo = ",primaryTable[[#This Row],[lineTo_0]],CHAR(10),"    }"),""),IF(primaryTable[[#This Row],[id_1]]&lt;&gt;"",_xlfn.CONCAT(CHAR(10),"    Parent",CHAR(10),"    {",CHAR(10),"        parentID = ",primaryTable[[#This Row],[id_1]],CHAR(10),"        lineFrom = ",primaryTable[[#This Row],[lineFrom_1]],CHAR(10),"        lineTo = ",primaryTable[[#This Row],[lineTo_1]],CHAR(10),"    }"),""),CHAR(10),"}")</f>
        <v>RDNode:NEEDS[KiwiTechTree]
{
    id = advancedHypergolicRocketry
    tier = -2.5
    title = #LOC_KTT_advancedHypergolicRocketry_Title // Advanced Hypergolic Rocketry
    description = #LOC_KTT_advancedHypergolicRocketry_Description // 
    cost = 0
    hideEmpty = False
    nodeName = ktt_advancedHypergolicRocketry
    anyToUnlock = True
    icon = KiwiTechTree/Icons/ktt_icon_advancedHypergolicRocketry
    pos = -3950,2300,0
    scale = 0.6
    Parent
    {
        parentID = generalHypergolicRocketry
        lineFrom = RIGHT
        lineTo = LEFT
    }
    Parent
    {
        parentID = generalRocketry
        lineFrom = RIGHT
        lineTo = LEFT
    }
}</v>
      </c>
    </row>
    <row r="44" spans="1:15" x14ac:dyDescent="0.35">
      <c r="A44" t="s">
        <v>30</v>
      </c>
      <c r="B44">
        <f>VLOOKUP(primaryTable[[#This Row],[id]],Outline!$A$3:$C$300,2,FALSE)</f>
        <v>3.5</v>
      </c>
      <c r="C44">
        <f>VLOOKUP(primaryTable[[#This Row],[id]],Outline!$A$3:$C$300,3,FALSE)</f>
        <v>32</v>
      </c>
      <c r="D44" t="s">
        <v>543</v>
      </c>
      <c r="E44" t="s">
        <v>542</v>
      </c>
      <c r="F44" s="30" t="s">
        <v>390</v>
      </c>
      <c r="H44" t="s">
        <v>16</v>
      </c>
      <c r="I44" t="s">
        <v>289</v>
      </c>
      <c r="J44" t="s">
        <v>288</v>
      </c>
      <c r="N44" t="s">
        <v>319</v>
      </c>
      <c r="O44" s="24" t="str">
        <f>_xlfn.CONCAT("RDNode:NEEDS[",primaryTable[[#This Row],[mod]],"]",CHAR(10),"{",CHAR(10),"    id = ",primaryTable[[#This Row],[id]],CHAR(10),"    tier = ",primaryTable[[#This Row],[tier]],CHAR(10),IF(LEFT(primaryTable[[#This Row],[title]],1)="#",_xlfn.CONCAT("    title = ",primaryTable[[#This Row],[title]]),_xlfn.CONCAT("    title = #LOC_KTT_",primaryTable[[#This Row],[id]],"_Title // ",primaryTable[[#This Row],[title]])),CHAR(10),IF(LEFT(primaryTable[[#This Row],[description]],1)="#",_xlfn.CONCAT("    description = ",primaryTable[[#This Row],[description]]),_xlfn.CONCAT("    description = #LOC_KTT_",primaryTable[[#This Row],[id]],"_Description // ",primaryTable[[#This Row],[description]])),CHAR(10),_xlfn.CONCAT("    cost = ",_xlfn.XLOOKUP(primaryTable[[#This Row],[tier]],CTTComparison!$B$3:$B$34,CTTComparison!$D$3:$D$34,0,0,1)),CHAR(10),"    hideEmpty = False",CHAR(10),"    nodeName = ktt_",primaryTable[[#This Row],[id]],CHAR(10),"    anyToUnlock = ",IF(primaryTable[[#This Row],[anyToUnlock]]="","False",PROPER(primaryTable[[#This Row],[anyToUnlock]])),CHAR(10),"    icon = ",IF(primaryTable[[#This Row],[icon]]="",_xlfn.CONCAT("KiwiTechTree/Icons/ktt_icon_",primaryTable[[#This Row],[id]]),primaryTable[[#This Row],[icon]]),CHAR(10),"    pos = ",_xlfn.XLOOKUP(primaryTable[[#This Row],[id]],Outline!$A$3:$A$300,Outline!$E$3:$E$300,999,0,1),",",_xlfn.XLOOKUP(primaryTable[[#This Row],[id]],Outline!$A$3:$A$300,Outline!$F$3:$F$300,999,0,1),",0",CHAR(10),"    scale = 0.6",IF(primaryTable[[#This Row],[id_0]]&lt;&gt;"",_xlfn.CONCAT(CHAR(10),"    Parent",CHAR(10),"    {",CHAR(10),"        parentID = ",primaryTable[[#This Row],[id_0]],CHAR(10),"        lineFrom = ",primaryTable[[#This Row],[lineFrom_0]],CHAR(10),"        lineTo = ",primaryTable[[#This Row],[lineTo_0]],CHAR(10),"    }"),""),IF(primaryTable[[#This Row],[id_1]]&lt;&gt;"",_xlfn.CONCAT(CHAR(10),"    Parent",CHAR(10),"    {",CHAR(10),"        parentID = ",primaryTable[[#This Row],[id_1]],CHAR(10),"        lineFrom = ",primaryTable[[#This Row],[lineFrom_1]],CHAR(10),"        lineTo = ",primaryTable[[#This Row],[lineTo_1]],CHAR(10),"    }"),""),CHAR(10),"}")</f>
        <v>RDNode:NEEDS[KiwiTechTree]
{
    id = basicReentryModule
    tier = 3.5
    title = #LOC_KTT_basicReentryModule_Title // Basic Re-Entry Module
    description = #LOC_KTT_basicReentryModule_Description // Jebediah, I choose you!
    cost = 35
    hideEmpty = False
    nodeName = ktt_basicReentryModule
    anyToUnlock = False
    icon = KiwiTechTree/Icons/ktt_icon_basicReentryModule
    pos = -2750,700,0
    scale = 0.6
    Parent
    {
        parentID = survivability
        lineFrom = RIGHT
        lineTo = LEFT
    }
}</v>
      </c>
    </row>
    <row r="45" spans="1:15" x14ac:dyDescent="0.35">
      <c r="A45" t="s">
        <v>20</v>
      </c>
      <c r="B45">
        <f>VLOOKUP(primaryTable[[#This Row],[id]],Outline!$A$3:$C$300,2,FALSE)</f>
        <v>4</v>
      </c>
      <c r="C45">
        <f>VLOOKUP(primaryTable[[#This Row],[id]],Outline!$A$3:$C$300,3,FALSE)</f>
        <v>1</v>
      </c>
      <c r="D45" t="s">
        <v>402</v>
      </c>
      <c r="E45" t="s">
        <v>409</v>
      </c>
      <c r="F45" s="30" t="s">
        <v>390</v>
      </c>
      <c r="H45" t="s">
        <v>10</v>
      </c>
      <c r="I45" t="s">
        <v>289</v>
      </c>
      <c r="J45" t="s">
        <v>288</v>
      </c>
      <c r="N45" t="s">
        <v>319</v>
      </c>
      <c r="O45" s="24" t="str">
        <f>_xlfn.CONCAT("RDNode:NEEDS[",primaryTable[[#This Row],[mod]],"]",CHAR(10),"{",CHAR(10),"    id = ",primaryTable[[#This Row],[id]],CHAR(10),"    tier = ",primaryTable[[#This Row],[tier]],CHAR(10),IF(LEFT(primaryTable[[#This Row],[title]],1)="#",_xlfn.CONCAT("    title = ",primaryTable[[#This Row],[title]]),_xlfn.CONCAT("    title = #LOC_KTT_",primaryTable[[#This Row],[id]],"_Title // ",primaryTable[[#This Row],[title]])),CHAR(10),IF(LEFT(primaryTable[[#This Row],[description]],1)="#",_xlfn.CONCAT("    description = ",primaryTable[[#This Row],[description]]),_xlfn.CONCAT("    description = #LOC_KTT_",primaryTable[[#This Row],[id]],"_Description // ",primaryTable[[#This Row],[description]])),CHAR(10),_xlfn.CONCAT("    cost = ",_xlfn.XLOOKUP(primaryTable[[#This Row],[tier]],CTTComparison!$B$3:$B$34,CTTComparison!$D$3:$D$34,0,0,1)),CHAR(10),"    hideEmpty = False",CHAR(10),"    nodeName = ktt_",primaryTable[[#This Row],[id]],CHAR(10),"    anyToUnlock = ",IF(primaryTable[[#This Row],[anyToUnlock]]="","False",PROPER(primaryTable[[#This Row],[anyToUnlock]])),CHAR(10),"    icon = ",IF(primaryTable[[#This Row],[icon]]="",_xlfn.CONCAT("KiwiTechTree/Icons/ktt_icon_",primaryTable[[#This Row],[id]]),primaryTable[[#This Row],[icon]]),CHAR(10),"    pos = ",_xlfn.XLOOKUP(primaryTable[[#This Row],[id]],Outline!$A$3:$A$300,Outline!$E$3:$E$300,999,0,1),",",_xlfn.XLOOKUP(primaryTable[[#This Row],[id]],Outline!$A$3:$A$300,Outline!$F$3:$F$300,999,0,1),",0",CHAR(10),"    scale = 0.6",IF(primaryTable[[#This Row],[id_0]]&lt;&gt;"",_xlfn.CONCAT(CHAR(10),"    Parent",CHAR(10),"    {",CHAR(10),"        parentID = ",primaryTable[[#This Row],[id_0]],CHAR(10),"        lineFrom = ",primaryTable[[#This Row],[lineFrom_0]],CHAR(10),"        lineTo = ",primaryTable[[#This Row],[lineTo_0]],CHAR(10),"    }"),""),IF(primaryTable[[#This Row],[id_1]]&lt;&gt;"",_xlfn.CONCAT(CHAR(10),"    Parent",CHAR(10),"    {",CHAR(10),"        parentID = ",primaryTable[[#This Row],[id_1]],CHAR(10),"        lineFrom = ",primaryTable[[#This Row],[lineFrom_1]],CHAR(10),"        lineTo = ",primaryTable[[#This Row],[lineTo_1]],CHAR(10),"    }"),""),CHAR(10),"}")</f>
        <v>RDNode:NEEDS[KiwiTechTree]
{
    id = smallBoosters
    tier = 4
    title = #LOC_KTT_smallBoosters_Title // Small Solid Rocket Boosters
    description = #LOC_KTT_smallBoosters_Description // We solved the problem! Kerbals could, theoretically, fit inside the solid tanks of these boosters. 
    cost = 50
    hideEmpty = False
    nodeName = ktt_smallBoosters
    anyToUnlock = False
    icon = KiwiTechTree/Icons/ktt_icon_smallBoosters
    pos = -2600,2250,0
    scale = 0.6
    Parent
    {
        parentID = tinyBoosters
        lineFrom = RIGHT
        lineTo = LEFT
    }
}</v>
      </c>
    </row>
    <row r="46" spans="1:15" x14ac:dyDescent="0.35">
      <c r="A46" t="s">
        <v>19</v>
      </c>
      <c r="B46">
        <f>VLOOKUP(primaryTable[[#This Row],[id]],Outline!$A$3:$C$300,2,FALSE)</f>
        <v>4</v>
      </c>
      <c r="C46">
        <f>VLOOKUP(primaryTable[[#This Row],[id]],Outline!$A$3:$C$300,3,FALSE)</f>
        <v>9</v>
      </c>
      <c r="D46" t="s">
        <v>490</v>
      </c>
      <c r="E46" t="s">
        <v>491</v>
      </c>
      <c r="F46" s="30" t="s">
        <v>390</v>
      </c>
      <c r="G46" t="s">
        <v>551</v>
      </c>
      <c r="H46" t="s">
        <v>9</v>
      </c>
      <c r="I46" t="s">
        <v>289</v>
      </c>
      <c r="J46" t="s">
        <v>288</v>
      </c>
      <c r="N46" t="s">
        <v>325</v>
      </c>
      <c r="O46" s="24" t="str">
        <f>_xlfn.CONCAT("RDNode:NEEDS[",primaryTable[[#This Row],[mod]],"]",CHAR(10),"{",CHAR(10),"    id = ",primaryTable[[#This Row],[id]],CHAR(10),"    tier = ",primaryTable[[#This Row],[tier]],CHAR(10),IF(LEFT(primaryTable[[#This Row],[title]],1)="#",_xlfn.CONCAT("    title = ",primaryTable[[#This Row],[title]]),_xlfn.CONCAT("    title = #LOC_KTT_",primaryTable[[#This Row],[id]],"_Title // ",primaryTable[[#This Row],[title]])),CHAR(10),IF(LEFT(primaryTable[[#This Row],[description]],1)="#",_xlfn.CONCAT("    description = ",primaryTable[[#This Row],[description]]),_xlfn.CONCAT("    description = #LOC_KTT_",primaryTable[[#This Row],[id]],"_Description // ",primaryTable[[#This Row],[description]])),CHAR(10),_xlfn.CONCAT("    cost = ",_xlfn.XLOOKUP(primaryTable[[#This Row],[tier]],CTTComparison!$B$3:$B$34,CTTComparison!$D$3:$D$34,0,0,1)),CHAR(10),"    hideEmpty = False",CHAR(10),"    nodeName = ktt_",primaryTable[[#This Row],[id]],CHAR(10),"    anyToUnlock = ",IF(primaryTable[[#This Row],[anyToUnlock]]="","False",PROPER(primaryTable[[#This Row],[anyToUnlock]])),CHAR(10),"    icon = ",IF(primaryTable[[#This Row],[icon]]="",_xlfn.CONCAT("KiwiTechTree/Icons/ktt_icon_",primaryTable[[#This Row],[id]]),primaryTable[[#This Row],[icon]]),CHAR(10),"    pos = ",_xlfn.XLOOKUP(primaryTable[[#This Row],[id]],Outline!$A$3:$A$300,Outline!$E$3:$E$300,999,0,1),",",_xlfn.XLOOKUP(primaryTable[[#This Row],[id]],Outline!$A$3:$A$300,Outline!$F$3:$F$300,999,0,1),",0",CHAR(10),"    scale = 0.6",IF(primaryTable[[#This Row],[id_0]]&lt;&gt;"",_xlfn.CONCAT(CHAR(10),"    Parent",CHAR(10),"    {",CHAR(10),"        parentID = ",primaryTable[[#This Row],[id_0]],CHAR(10),"        lineFrom = ",primaryTable[[#This Row],[lineFrom_0]],CHAR(10),"        lineTo = ",primaryTable[[#This Row],[lineTo_0]],CHAR(10),"    }"),""),IF(primaryTable[[#This Row],[id_1]]&lt;&gt;"",_xlfn.CONCAT(CHAR(10),"    Parent",CHAR(10),"    {",CHAR(10),"        parentID = ",primaryTable[[#This Row],[id_1]],CHAR(10),"        lineFrom = ",primaryTable[[#This Row],[lineFrom_1]],CHAR(10),"        lineTo = ",primaryTable[[#This Row],[lineTo_1]],CHAR(10),"    }"),""),CHAR(10),"}")</f>
        <v>RDNode:NEEDS[Squad]
{
    id = flightControl
    tier = 4
    title = #autoLOC_501036 //#autoLOC_501036 = Flight Control
    description = #autoLOC_501037 //#autoLOC_501037 = Tumbling out of control may be fun, but our engineers insist there's more to rocket science than that.
    cost = 50
    hideEmpty = False
    nodeName = ktt_flightControl
    anyToUnlock = False
    icon = RDicon_control-flight-advanced
    pos = -2600,1850,0
    scale = 0.6
    Parent
    {
        parentID = basicFlightControl
        lineFrom = RIGHT
        lineTo = LEFT
    }
}</v>
      </c>
    </row>
    <row r="47" spans="1:15" x14ac:dyDescent="0.35">
      <c r="A47" t="s">
        <v>21</v>
      </c>
      <c r="B47">
        <f>VLOOKUP(primaryTable[[#This Row],[id]],Outline!$A$3:$C$300,2,FALSE)</f>
        <v>-2.5</v>
      </c>
      <c r="C47">
        <f>VLOOKUP(primaryTable[[#This Row],[id]],Outline!$A$3:$C$300,3,FALSE)</f>
        <v>0</v>
      </c>
      <c r="D47" t="s">
        <v>369</v>
      </c>
      <c r="E47" t="s">
        <v>373</v>
      </c>
      <c r="F47" s="32" t="s">
        <v>389</v>
      </c>
      <c r="H47" t="s">
        <v>11</v>
      </c>
      <c r="I47" t="s">
        <v>289</v>
      </c>
      <c r="J47" t="s">
        <v>288</v>
      </c>
      <c r="K47" t="s">
        <v>22</v>
      </c>
      <c r="L47" t="s">
        <v>290</v>
      </c>
      <c r="M47" t="s">
        <v>291</v>
      </c>
      <c r="N47" t="s">
        <v>319</v>
      </c>
      <c r="O47" s="24" t="str">
        <f>_xlfn.CONCAT("RDNode:NEEDS[",primaryTable[[#This Row],[mod]],"]",CHAR(10),"{",CHAR(10),"    id = ",primaryTable[[#This Row],[id]],CHAR(10),"    tier = ",primaryTable[[#This Row],[tier]],CHAR(10),IF(LEFT(primaryTable[[#This Row],[title]],1)="#",_xlfn.CONCAT("    title = ",primaryTable[[#This Row],[title]]),_xlfn.CONCAT("    title = #LOC_KTT_",primaryTable[[#This Row],[id]],"_Title // ",primaryTable[[#This Row],[title]])),CHAR(10),IF(LEFT(primaryTable[[#This Row],[description]],1)="#",_xlfn.CONCAT("    description = ",primaryTable[[#This Row],[description]]),_xlfn.CONCAT("    description = #LOC_KTT_",primaryTable[[#This Row],[id]],"_Description // ",primaryTable[[#This Row],[description]])),CHAR(10),_xlfn.CONCAT("    cost = ",_xlfn.XLOOKUP(primaryTable[[#This Row],[tier]],CTTComparison!$B$3:$B$34,CTTComparison!$D$3:$D$34,0,0,1)),CHAR(10),"    hideEmpty = False",CHAR(10),"    nodeName = ktt_",primaryTable[[#This Row],[id]],CHAR(10),"    anyToUnlock = ",IF(primaryTable[[#This Row],[anyToUnlock]]="","False",PROPER(primaryTable[[#This Row],[anyToUnlock]])),CHAR(10),"    icon = ",IF(primaryTable[[#This Row],[icon]]="",_xlfn.CONCAT("KiwiTechTree/Icons/ktt_icon_",primaryTable[[#This Row],[id]]),primaryTable[[#This Row],[icon]]),CHAR(10),"    pos = ",_xlfn.XLOOKUP(primaryTable[[#This Row],[id]],Outline!$A$3:$A$300,Outline!$E$3:$E$300,999,0,1),",",_xlfn.XLOOKUP(primaryTable[[#This Row],[id]],Outline!$A$3:$A$300,Outline!$F$3:$F$300,999,0,1),",0",CHAR(10),"    scale = 0.6",IF(primaryTable[[#This Row],[id_0]]&lt;&gt;"",_xlfn.CONCAT(CHAR(10),"    Parent",CHAR(10),"    {",CHAR(10),"        parentID = ",primaryTable[[#This Row],[id_0]],CHAR(10),"        lineFrom = ",primaryTable[[#This Row],[lineFrom_0]],CHAR(10),"        lineTo = ",primaryTable[[#This Row],[lineTo_0]],CHAR(10),"    }"),""),IF(primaryTable[[#This Row],[id_1]]&lt;&gt;"",_xlfn.CONCAT(CHAR(10),"    Parent",CHAR(10),"    {",CHAR(10),"        parentID = ",primaryTable[[#This Row],[id_1]],CHAR(10),"        lineFrom = ",primaryTable[[#This Row],[lineFrom_1]],CHAR(10),"        lineTo = ",primaryTable[[#This Row],[lineTo_1]],CHAR(10),"    }"),""),CHAR(10),"}")</f>
        <v>RDNode:NEEDS[KiwiTechTree]
{
    id = advancedCryoRocketry
    tier = -2.5
    title = #LOC_KTT_advancedCryoRocketry_Title // Advanced Cryogenic Rocketry
    description = #LOC_KTT_advancedCryoRocketry_Description // Our Cryo Rockets are advanced, or something.
    cost = 0
    hideEmpty = False
    nodeName = ktt_advancedCryoRocketry
    anyToUnlock = True
    icon = KiwiTechTree/Icons/ktt_icon_advancedCryoRocketry
    pos = -3950,2300,0
    scale = 0.6
    Parent
    {
        parentID = generalCryoRocketry
        lineFrom = RIGHT
        lineTo = LEFT
    }
    Parent
    {
        parentID = advRocketry
        lineFrom = TOP
        lineTo = BOTTOM
    }
}</v>
      </c>
    </row>
    <row r="48" spans="1:15" x14ac:dyDescent="0.35">
      <c r="A48" t="s">
        <v>22</v>
      </c>
      <c r="B48">
        <f>VLOOKUP(primaryTable[[#This Row],[id]],Outline!$A$3:$C$300,2,FALSE)</f>
        <v>-2.5</v>
      </c>
      <c r="C48">
        <f>VLOOKUP(primaryTable[[#This Row],[id]],Outline!$A$3:$C$300,3,FALSE)</f>
        <v>0</v>
      </c>
      <c r="D48" t="s">
        <v>417</v>
      </c>
      <c r="E48" t="s">
        <v>418</v>
      </c>
      <c r="F48" s="30" t="s">
        <v>390</v>
      </c>
      <c r="G48" t="s">
        <v>439</v>
      </c>
      <c r="H48" t="s">
        <v>12</v>
      </c>
      <c r="I48" t="s">
        <v>289</v>
      </c>
      <c r="J48" t="s">
        <v>288</v>
      </c>
      <c r="N48" t="s">
        <v>325</v>
      </c>
      <c r="O48" s="24" t="str">
        <f>_xlfn.CONCAT("RDNode:NEEDS[",primaryTable[[#This Row],[mod]],"]",CHAR(10),"{",CHAR(10),"    id = ",primaryTable[[#This Row],[id]],CHAR(10),"    tier = ",primaryTable[[#This Row],[tier]],CHAR(10),IF(LEFT(primaryTable[[#This Row],[title]],1)="#",_xlfn.CONCAT("    title = ",primaryTable[[#This Row],[title]]),_xlfn.CONCAT("    title = #LOC_KTT_",primaryTable[[#This Row],[id]],"_Title // ",primaryTable[[#This Row],[title]])),CHAR(10),IF(LEFT(primaryTable[[#This Row],[description]],1)="#",_xlfn.CONCAT("    description = ",primaryTable[[#This Row],[description]]),_xlfn.CONCAT("    description = #LOC_KTT_",primaryTable[[#This Row],[id]],"_Description // ",primaryTable[[#This Row],[description]])),CHAR(10),_xlfn.CONCAT("    cost = ",_xlfn.XLOOKUP(primaryTable[[#This Row],[tier]],CTTComparison!$B$3:$B$34,CTTComparison!$D$3:$D$34,0,0,1)),CHAR(10),"    hideEmpty = False",CHAR(10),"    nodeName = ktt_",primaryTable[[#This Row],[id]],CHAR(10),"    anyToUnlock = ",IF(primaryTable[[#This Row],[anyToUnlock]]="","False",PROPER(primaryTable[[#This Row],[anyToUnlock]])),CHAR(10),"    icon = ",IF(primaryTable[[#This Row],[icon]]="",_xlfn.CONCAT("KiwiTechTree/Icons/ktt_icon_",primaryTable[[#This Row],[id]]),primaryTable[[#This Row],[icon]]),CHAR(10),"    pos = ",_xlfn.XLOOKUP(primaryTable[[#This Row],[id]],Outline!$A$3:$A$300,Outline!$E$3:$E$300,999,0,1),",",_xlfn.XLOOKUP(primaryTable[[#This Row],[id]],Outline!$A$3:$A$300,Outline!$F$3:$F$300,999,0,1),",0",CHAR(10),"    scale = 0.6",IF(primaryTable[[#This Row],[id_0]]&lt;&gt;"",_xlfn.CONCAT(CHAR(10),"    Parent",CHAR(10),"    {",CHAR(10),"        parentID = ",primaryTable[[#This Row],[id_0]],CHAR(10),"        lineFrom = ",primaryTable[[#This Row],[lineFrom_0]],CHAR(10),"        lineTo = ",primaryTable[[#This Row],[lineTo_0]],CHAR(10),"    }"),""),IF(primaryTable[[#This Row],[id_1]]&lt;&gt;"",_xlfn.CONCAT(CHAR(10),"    Parent",CHAR(10),"    {",CHAR(10),"        parentID = ",primaryTable[[#This Row],[id_1]],CHAR(10),"        lineFrom = ",primaryTable[[#This Row],[lineFrom_1]],CHAR(10),"        lineTo = ",primaryTable[[#This Row],[lineTo_1]],CHAR(10),"    }"),""),CHAR(10),"}")</f>
        <v>RDNode:NEEDS[Squad]
{
    id = advRocketry
    tier = -2.5
    title = #autoLOC_501038 //#autoLOC_501038 = Advanced Rocketry
    description = #autoLOC_501039 //#autoLOC_501039 = A new step ahead in rocket technology.
    cost = 0
    hideEmpty = False
    nodeName = ktt_advRocketry
    anyToUnlock = False
    icon = RDicon_rocketry-advanced
    pos = -3950,2300,0
    scale = 0.6
    Parent
    {
        parentID = generalRocketry
        lineFrom = RIGHT
        lineTo = LEFT
    }
}</v>
      </c>
    </row>
    <row r="49" spans="1:15" x14ac:dyDescent="0.35">
      <c r="A49" t="s">
        <v>23</v>
      </c>
      <c r="B49">
        <f>VLOOKUP(primaryTable[[#This Row],[id]],Outline!$A$3:$C$300,2,FALSE)</f>
        <v>4</v>
      </c>
      <c r="C49">
        <f>VLOOKUP(primaryTable[[#This Row],[id]],Outline!$A$3:$C$300,3,FALSE)</f>
        <v>15</v>
      </c>
      <c r="D49" t="s">
        <v>336</v>
      </c>
      <c r="E49" t="s">
        <v>434</v>
      </c>
      <c r="F49" s="30" t="s">
        <v>390</v>
      </c>
      <c r="H49" t="s">
        <v>13</v>
      </c>
      <c r="I49" t="s">
        <v>289</v>
      </c>
      <c r="J49" t="s">
        <v>288</v>
      </c>
      <c r="N49" t="s">
        <v>319</v>
      </c>
      <c r="O49" s="24" t="str">
        <f>_xlfn.CONCAT("RDNode:NEEDS[",primaryTable[[#This Row],[mod]],"]",CHAR(10),"{",CHAR(10),"    id = ",primaryTable[[#This Row],[id]],CHAR(10),"    tier = ",primaryTable[[#This Row],[tier]],CHAR(10),IF(LEFT(primaryTable[[#This Row],[title]],1)="#",_xlfn.CONCAT("    title = ",primaryTable[[#This Row],[title]]),_xlfn.CONCAT("    title = #LOC_KTT_",primaryTable[[#This Row],[id]],"_Title // ",primaryTable[[#This Row],[title]])),CHAR(10),IF(LEFT(primaryTable[[#This Row],[description]],1)="#",_xlfn.CONCAT("    description = ",primaryTable[[#This Row],[description]]),_xlfn.CONCAT("    description = #LOC_KTT_",primaryTable[[#This Row],[id]],"_Description // ",primaryTable[[#This Row],[description]])),CHAR(10),_xlfn.CONCAT("    cost = ",_xlfn.XLOOKUP(primaryTable[[#This Row],[tier]],CTTComparison!$B$3:$B$34,CTTComparison!$D$3:$D$34,0,0,1)),CHAR(10),"    hideEmpty = False",CHAR(10),"    nodeName = ktt_",primaryTable[[#This Row],[id]],CHAR(10),"    anyToUnlock = ",IF(primaryTable[[#This Row],[anyToUnlock]]="","False",PROPER(primaryTable[[#This Row],[anyToUnlock]])),CHAR(10),"    icon = ",IF(primaryTable[[#This Row],[icon]]="",_xlfn.CONCAT("KiwiTechTree/Icons/ktt_icon_",primaryTable[[#This Row],[id]]),primaryTable[[#This Row],[icon]]),CHAR(10),"    pos = ",_xlfn.XLOOKUP(primaryTable[[#This Row],[id]],Outline!$A$3:$A$300,Outline!$E$3:$E$300,999,0,1),",",_xlfn.XLOOKUP(primaryTable[[#This Row],[id]],Outline!$A$3:$A$300,Outline!$F$3:$F$300,999,0,1),",0",CHAR(10),"    scale = 0.6",IF(primaryTable[[#This Row],[id_0]]&lt;&gt;"",_xlfn.CONCAT(CHAR(10),"    Parent",CHAR(10),"    {",CHAR(10),"        parentID = ",primaryTable[[#This Row],[id_0]],CHAR(10),"        lineFrom = ",primaryTable[[#This Row],[lineFrom_0]],CHAR(10),"        lineTo = ",primaryTable[[#This Row],[lineTo_0]],CHAR(10),"    }"),""),IF(primaryTable[[#This Row],[id_1]]&lt;&gt;"",_xlfn.CONCAT(CHAR(10),"    Parent",CHAR(10),"    {",CHAR(10),"        parentID = ",primaryTable[[#This Row],[id_1]],CHAR(10),"        lineFrom = ",primaryTable[[#This Row],[lineFrom_1]],CHAR(10),"        lineTo = ",primaryTable[[#This Row],[lineTo_1]],CHAR(10),"    }"),""),CHAR(10),"}")</f>
        <v>RDNode:NEEDS[KiwiTechTree]
{
    id = basicFuelSystems
    tier = 4
    title = #LOC_KTT_basicFuelSystems_Title // Basic Fuel Systems
    description = #LOC_KTT_basicFuelSystems_Description // We now have a basic understanding of how fuel should flow through a rocket. 
    cost = 50
    hideEmpty = False
    nodeName = ktt_basicFuelSystems
    anyToUnlock = False
    icon = KiwiTechTree/Icons/ktt_icon_basicFuelSystems
    pos = -2600,1550,0
    scale = 0.6
    Parent
    {
        parentID = earlyFuelSystems
        lineFrom = RIGHT
        lineTo = LEFT
    }
}</v>
      </c>
    </row>
    <row r="50" spans="1:15" x14ac:dyDescent="0.35">
      <c r="A50" t="s">
        <v>24</v>
      </c>
      <c r="B50">
        <f>VLOOKUP(primaryTable[[#This Row],[id]],Outline!$A$3:$C$300,2,FALSE)</f>
        <v>4</v>
      </c>
      <c r="C50">
        <f>VLOOKUP(primaryTable[[#This Row],[id]],Outline!$A$3:$C$300,3,FALSE)</f>
        <v>16</v>
      </c>
      <c r="D50" t="s">
        <v>482</v>
      </c>
      <c r="E50" t="s">
        <v>492</v>
      </c>
      <c r="F50" s="30" t="s">
        <v>390</v>
      </c>
      <c r="H50" t="s">
        <v>13</v>
      </c>
      <c r="I50" t="s">
        <v>289</v>
      </c>
      <c r="J50" t="s">
        <v>288</v>
      </c>
      <c r="N50" t="s">
        <v>319</v>
      </c>
      <c r="O50" s="24" t="str">
        <f>_xlfn.CONCAT("RDNode:NEEDS[",primaryTable[[#This Row],[mod]],"]",CHAR(10),"{",CHAR(10),"    id = ",primaryTable[[#This Row],[id]],CHAR(10),"    tier = ",primaryTable[[#This Row],[tier]],CHAR(10),IF(LEFT(primaryTable[[#This Row],[title]],1)="#",_xlfn.CONCAT("    title = ",primaryTable[[#This Row],[title]]),_xlfn.CONCAT("    title = #LOC_KTT_",primaryTable[[#This Row],[id]],"_Title // ",primaryTable[[#This Row],[title]])),CHAR(10),IF(LEFT(primaryTable[[#This Row],[description]],1)="#",_xlfn.CONCAT("    description = ",primaryTable[[#This Row],[description]]),_xlfn.CONCAT("    description = #LOC_KTT_",primaryTable[[#This Row],[id]],"_Description // ",primaryTable[[#This Row],[description]])),CHAR(10),_xlfn.CONCAT("    cost = ",_xlfn.XLOOKUP(primaryTable[[#This Row],[tier]],CTTComparison!$B$3:$B$34,CTTComparison!$D$3:$D$34,0,0,1)),CHAR(10),"    hideEmpty = False",CHAR(10),"    nodeName = ktt_",primaryTable[[#This Row],[id]],CHAR(10),"    anyToUnlock = ",IF(primaryTable[[#This Row],[anyToUnlock]]="","False",PROPER(primaryTable[[#This Row],[anyToUnlock]])),CHAR(10),"    icon = ",IF(primaryTable[[#This Row],[icon]]="",_xlfn.CONCAT("KiwiTechTree/Icons/ktt_icon_",primaryTable[[#This Row],[id]]),primaryTable[[#This Row],[icon]]),CHAR(10),"    pos = ",_xlfn.XLOOKUP(primaryTable[[#This Row],[id]],Outline!$A$3:$A$300,Outline!$E$3:$E$300,999,0,1),",",_xlfn.XLOOKUP(primaryTable[[#This Row],[id]],Outline!$A$3:$A$300,Outline!$F$3:$F$300,999,0,1),",0",CHAR(10),"    scale = 0.6",IF(primaryTable[[#This Row],[id_0]]&lt;&gt;"",_xlfn.CONCAT(CHAR(10),"    Parent",CHAR(10),"    {",CHAR(10),"        parentID = ",primaryTable[[#This Row],[id_0]],CHAR(10),"        lineFrom = ",primaryTable[[#This Row],[lineFrom_0]],CHAR(10),"        lineTo = ",primaryTable[[#This Row],[lineTo_0]],CHAR(10),"    }"),""),IF(primaryTable[[#This Row],[id_1]]&lt;&gt;"",_xlfn.CONCAT(CHAR(10),"    Parent",CHAR(10),"    {",CHAR(10),"        parentID = ",primaryTable[[#This Row],[id_1]],CHAR(10),"        lineFrom = ",primaryTable[[#This Row],[lineFrom_1]],CHAR(10),"        lineTo = ",primaryTable[[#This Row],[lineTo_1]],CHAR(10),"    }"),""),CHAR(10),"}")</f>
        <v>RDNode:NEEDS[KiwiTechTree]
{
    id = fuelLines
    tier = 4
    title = #LOC_KTT_fuelLines_Title // Fuel Lines
    description = #LOC_KTT_fuelLines_Description // Advances have been made to connect fuel tanks together.
    cost = 50
    hideEmpty = False
    nodeName = ktt_fuelLines
    anyToUnlock = False
    icon = KiwiTechTree/Icons/ktt_icon_fuelLines
    pos = -2600,1500,0
    scale = 0.6
    Parent
    {
        parentID = earlyFuelSystems
        lineFrom = RIGHT
        lineTo = LEFT
    }
}</v>
      </c>
    </row>
    <row r="51" spans="1:15" x14ac:dyDescent="0.35">
      <c r="A51" t="s">
        <v>25</v>
      </c>
      <c r="B51">
        <f>VLOOKUP(primaryTable[[#This Row],[id]],Outline!$A$3:$C$300,2,FALSE)</f>
        <v>4</v>
      </c>
      <c r="C51">
        <f>VLOOKUP(primaryTable[[#This Row],[id]],Outline!$A$3:$C$300,3,FALSE)</f>
        <v>18</v>
      </c>
      <c r="D51" t="s">
        <v>503</v>
      </c>
      <c r="E51" t="s">
        <v>504</v>
      </c>
      <c r="F51" s="30" t="s">
        <v>390</v>
      </c>
      <c r="H51" t="s">
        <v>14</v>
      </c>
      <c r="I51" t="s">
        <v>289</v>
      </c>
      <c r="J51" t="s">
        <v>288</v>
      </c>
      <c r="N51" t="s">
        <v>319</v>
      </c>
      <c r="O51" s="24" t="str">
        <f>_xlfn.CONCAT("RDNode:NEEDS[",primaryTable[[#This Row],[mod]],"]",CHAR(10),"{",CHAR(10),"    id = ",primaryTable[[#This Row],[id]],CHAR(10),"    tier = ",primaryTable[[#This Row],[tier]],CHAR(10),IF(LEFT(primaryTable[[#This Row],[title]],1)="#",_xlfn.CONCAT("    title = ",primaryTable[[#This Row],[title]]),_xlfn.CONCAT("    title = #LOC_KTT_",primaryTable[[#This Row],[id]],"_Title // ",primaryTable[[#This Row],[title]])),CHAR(10),IF(LEFT(primaryTable[[#This Row],[description]],1)="#",_xlfn.CONCAT("    description = ",primaryTable[[#This Row],[description]]),_xlfn.CONCAT("    description = #LOC_KTT_",primaryTable[[#This Row],[id]],"_Description // ",primaryTable[[#This Row],[description]])),CHAR(10),_xlfn.CONCAT("    cost = ",_xlfn.XLOOKUP(primaryTable[[#This Row],[tier]],CTTComparison!$B$3:$B$34,CTTComparison!$D$3:$D$34,0,0,1)),CHAR(10),"    hideEmpty = False",CHAR(10),"    nodeName = ktt_",primaryTable[[#This Row],[id]],CHAR(10),"    anyToUnlock = ",IF(primaryTable[[#This Row],[anyToUnlock]]="","False",PROPER(primaryTable[[#This Row],[anyToUnlock]])),CHAR(10),"    icon = ",IF(primaryTable[[#This Row],[icon]]="",_xlfn.CONCAT("KiwiTechTree/Icons/ktt_icon_",primaryTable[[#This Row],[id]]),primaryTable[[#This Row],[icon]]),CHAR(10),"    pos = ",_xlfn.XLOOKUP(primaryTable[[#This Row],[id]],Outline!$A$3:$A$300,Outline!$E$3:$E$300,999,0,1),",",_xlfn.XLOOKUP(primaryTable[[#This Row],[id]],Outline!$A$3:$A$300,Outline!$F$3:$F$300,999,0,1),",0",CHAR(10),"    scale = 0.6",IF(primaryTable[[#This Row],[id_0]]&lt;&gt;"",_xlfn.CONCAT(CHAR(10),"    Parent",CHAR(10),"    {",CHAR(10),"        parentID = ",primaryTable[[#This Row],[id_0]],CHAR(10),"        lineFrom = ",primaryTable[[#This Row],[lineFrom_0]],CHAR(10),"        lineTo = ",primaryTable[[#This Row],[lineTo_0]],CHAR(10),"    }"),""),IF(primaryTable[[#This Row],[id_1]]&lt;&gt;"",_xlfn.CONCAT(CHAR(10),"    Parent",CHAR(10),"    {",CHAR(10),"        parentID = ",primaryTable[[#This Row],[id_1]],CHAR(10),"        lineFrom = ",primaryTable[[#This Row],[lineFrom_1]],CHAR(10),"        lineTo = ",primaryTable[[#This Row],[lineTo_1]],CHAR(10),"    }"),""),CHAR(10),"}")</f>
        <v>RDNode:NEEDS[KiwiTechTree]
{
    id = decoupling
    tier = 4
    title = #LOC_KTT_decoupling_Title // Decoupling
    description = #LOC_KTT_decoupling_Description // The kerbals at the lab were inspired by their Matryoshka dolls.
    cost = 50
    hideEmpty = False
    nodeName = ktt_decoupling
    anyToUnlock = False
    icon = KiwiTechTree/Icons/ktt_icon_decoupling
    pos = -2600,1400,0
    scale = 0.6
    Parent
    {
        parentID = basicConstruction
        lineFrom = RIGHT
        lineTo = LEFT
    }
}</v>
      </c>
    </row>
    <row r="52" spans="1:15" x14ac:dyDescent="0.35">
      <c r="A52" s="25" t="s">
        <v>501</v>
      </c>
      <c r="B52">
        <f>VLOOKUP(primaryTable[[#This Row],[id]],Outline!$A$3:$C$300,2,FALSE)</f>
        <v>4</v>
      </c>
      <c r="C52">
        <f>VLOOKUP(primaryTable[[#This Row],[id]],Outline!$A$3:$C$300,3,FALSE)</f>
        <v>19</v>
      </c>
      <c r="D52" t="s">
        <v>505</v>
      </c>
      <c r="E52" s="34" t="s">
        <v>538</v>
      </c>
      <c r="F52" s="30" t="s">
        <v>390</v>
      </c>
      <c r="H52" t="s">
        <v>14</v>
      </c>
      <c r="I52" t="s">
        <v>289</v>
      </c>
      <c r="J52" t="s">
        <v>288</v>
      </c>
      <c r="N52" t="s">
        <v>319</v>
      </c>
      <c r="O52" s="24" t="str">
        <f>_xlfn.CONCAT("RDNode:NEEDS[",primaryTable[[#This Row],[mod]],"]",CHAR(10),"{",CHAR(10),"    id = ",primaryTable[[#This Row],[id]],CHAR(10),"    tier = ",primaryTable[[#This Row],[tier]],CHAR(10),IF(LEFT(primaryTable[[#This Row],[title]],1)="#",_xlfn.CONCAT("    title = ",primaryTable[[#This Row],[title]]),_xlfn.CONCAT("    title = #LOC_KTT_",primaryTable[[#This Row],[id]],"_Title // ",primaryTable[[#This Row],[title]])),CHAR(10),IF(LEFT(primaryTable[[#This Row],[description]],1)="#",_xlfn.CONCAT("    description = ",primaryTable[[#This Row],[description]]),_xlfn.CONCAT("    description = #LOC_KTT_",primaryTable[[#This Row],[id]],"_Description // ",primaryTable[[#This Row],[description]])),CHAR(10),_xlfn.CONCAT("    cost = ",_xlfn.XLOOKUP(primaryTable[[#This Row],[tier]],CTTComparison!$B$3:$B$34,CTTComparison!$D$3:$D$34,0,0,1)),CHAR(10),"    hideEmpty = False",CHAR(10),"    nodeName = ktt_",primaryTable[[#This Row],[id]],CHAR(10),"    anyToUnlock = ",IF(primaryTable[[#This Row],[anyToUnlock]]="","False",PROPER(primaryTable[[#This Row],[anyToUnlock]])),CHAR(10),"    icon = ",IF(primaryTable[[#This Row],[icon]]="",_xlfn.CONCAT("KiwiTechTree/Icons/ktt_icon_",primaryTable[[#This Row],[id]]),primaryTable[[#This Row],[icon]]),CHAR(10),"    pos = ",_xlfn.XLOOKUP(primaryTable[[#This Row],[id]],Outline!$A$3:$A$300,Outline!$E$3:$E$300,999,0,1),",",_xlfn.XLOOKUP(primaryTable[[#This Row],[id]],Outline!$A$3:$A$300,Outline!$F$3:$F$300,999,0,1),",0",CHAR(10),"    scale = 0.6",IF(primaryTable[[#This Row],[id_0]]&lt;&gt;"",_xlfn.CONCAT(CHAR(10),"    Parent",CHAR(10),"    {",CHAR(10),"        parentID = ",primaryTable[[#This Row],[id_0]],CHAR(10),"        lineFrom = ",primaryTable[[#This Row],[lineFrom_0]],CHAR(10),"        lineTo = ",primaryTable[[#This Row],[lineTo_0]],CHAR(10),"    }"),""),IF(primaryTable[[#This Row],[id_1]]&lt;&gt;"",_xlfn.CONCAT(CHAR(10),"    Parent",CHAR(10),"    {",CHAR(10),"        parentID = ",primaryTable[[#This Row],[id_1]],CHAR(10),"        lineFrom = ",primaryTable[[#This Row],[lineFrom_1]],CHAR(10),"        lineTo = ",primaryTable[[#This Row],[lineTo_1]],CHAR(10),"    }"),""),CHAR(10),"}")</f>
        <v>RDNode:NEEDS[KiwiTechTree]
{
    id = fairings
    tier = 4
    title = #LOC_KTT_fairings_Title // Fairings
    description = #LOC_KTT_fairings_Description // A lot of electronics and probes do not really like being exposed to the high temperatures present during a launch.  Use these to cover them up.
    cost = 50
    hideEmpty = False
    nodeName = ktt_fairings
    anyToUnlock = False
    icon = KiwiTechTree/Icons/ktt_icon_fairings
    pos = -2600,1350,0
    scale = 0.6
    Parent
    {
        parentID = basicConstruction
        lineFrom = RIGHT
        lineTo = LEFT
    }
}</v>
      </c>
    </row>
    <row r="53" spans="1:15" x14ac:dyDescent="0.35">
      <c r="A53" t="s">
        <v>26</v>
      </c>
      <c r="B53">
        <f>VLOOKUP(primaryTable[[#This Row],[id]],Outline!$A$3:$C$300,2,FALSE)</f>
        <v>4</v>
      </c>
      <c r="C53">
        <f>VLOOKUP(primaryTable[[#This Row],[id]],Outline!$A$3:$C$300,3,FALSE)</f>
        <v>20</v>
      </c>
      <c r="D53" t="s">
        <v>463</v>
      </c>
      <c r="E53" t="s">
        <v>464</v>
      </c>
      <c r="F53" s="30" t="s">
        <v>390</v>
      </c>
      <c r="G53" t="s">
        <v>465</v>
      </c>
      <c r="H53" t="s">
        <v>14</v>
      </c>
      <c r="I53" t="s">
        <v>289</v>
      </c>
      <c r="J53" t="s">
        <v>288</v>
      </c>
      <c r="N53" t="s">
        <v>325</v>
      </c>
      <c r="O53" s="24" t="str">
        <f>_xlfn.CONCAT("RDNode:NEEDS[",primaryTable[[#This Row],[mod]],"]",CHAR(10),"{",CHAR(10),"    id = ",primaryTable[[#This Row],[id]],CHAR(10),"    tier = ",primaryTable[[#This Row],[tier]],CHAR(10),IF(LEFT(primaryTable[[#This Row],[title]],1)="#",_xlfn.CONCAT("    title = ",primaryTable[[#This Row],[title]]),_xlfn.CONCAT("    title = #LOC_KTT_",primaryTable[[#This Row],[id]],"_Title // ",primaryTable[[#This Row],[title]])),CHAR(10),IF(LEFT(primaryTable[[#This Row],[description]],1)="#",_xlfn.CONCAT("    description = ",primaryTable[[#This Row],[description]]),_xlfn.CONCAT("    description = #LOC_KTT_",primaryTable[[#This Row],[id]],"_Description // ",primaryTable[[#This Row],[description]])),CHAR(10),_xlfn.CONCAT("    cost = ",_xlfn.XLOOKUP(primaryTable[[#This Row],[tier]],CTTComparison!$B$3:$B$34,CTTComparison!$D$3:$D$34,0,0,1)),CHAR(10),"    hideEmpty = False",CHAR(10),"    nodeName = ktt_",primaryTable[[#This Row],[id]],CHAR(10),"    anyToUnlock = ",IF(primaryTable[[#This Row],[anyToUnlock]]="","False",PROPER(primaryTable[[#This Row],[anyToUnlock]])),CHAR(10),"    icon = ",IF(primaryTable[[#This Row],[icon]]="",_xlfn.CONCAT("KiwiTechTree/Icons/ktt_icon_",primaryTable[[#This Row],[id]]),primaryTable[[#This Row],[icon]]),CHAR(10),"    pos = ",_xlfn.XLOOKUP(primaryTable[[#This Row],[id]],Outline!$A$3:$A$300,Outline!$E$3:$E$300,999,0,1),",",_xlfn.XLOOKUP(primaryTable[[#This Row],[id]],Outline!$A$3:$A$300,Outline!$F$3:$F$300,999,0,1),",0",CHAR(10),"    scale = 0.6",IF(primaryTable[[#This Row],[id_0]]&lt;&gt;"",_xlfn.CONCAT(CHAR(10),"    Parent",CHAR(10),"    {",CHAR(10),"        parentID = ",primaryTable[[#This Row],[id_0]],CHAR(10),"        lineFrom = ",primaryTable[[#This Row],[lineFrom_0]],CHAR(10),"        lineTo = ",primaryTable[[#This Row],[lineTo_0]],CHAR(10),"    }"),""),IF(primaryTable[[#This Row],[id_1]]&lt;&gt;"",_xlfn.CONCAT(CHAR(10),"    Parent",CHAR(10),"    {",CHAR(10),"        parentID = ",primaryTable[[#This Row],[id_1]],CHAR(10),"        lineFrom = ",primaryTable[[#This Row],[lineFrom_1]],CHAR(10),"        lineTo = ",primaryTable[[#This Row],[lineTo_1]],CHAR(10),"    }"),""),CHAR(10),"}")</f>
        <v>RDNode:NEEDS[Squad]
{
    id = generalConstruction
    tier = 4
    title = #autoLOC_501040 //#autoLOC_501040 = General Construction
    description = #autoLOC_501041 //#autoLOC_501041 = New equipment to help out in keeping things stable, especially useful when the size of the spacecraft defies the current bounds of sanity.
    cost = 50
    hideEmpty = False
    nodeName = ktt_generalConstruction
    anyToUnlock = False
    icon = RDicon_construction-general
    pos = -2600,1300,0
    scale = 0.6
    Parent
    {
        parentID = basicConstruction
        lineFrom = RIGHT
        lineTo = LEFT
    }
}</v>
      </c>
    </row>
    <row r="54" spans="1:15" x14ac:dyDescent="0.35">
      <c r="A54" s="25" t="s">
        <v>129</v>
      </c>
      <c r="B54">
        <f>VLOOKUP(primaryTable[[#This Row],[id]],Outline!$A$3:$C$300,2,FALSE)</f>
        <v>4</v>
      </c>
      <c r="C54">
        <f>VLOOKUP(primaryTable[[#This Row],[id]],Outline!$A$3:$C$300,3,FALSE)</f>
        <v>23</v>
      </c>
      <c r="D54" t="s">
        <v>483</v>
      </c>
      <c r="E54" s="34" t="s">
        <v>529</v>
      </c>
      <c r="F54" s="30" t="s">
        <v>390</v>
      </c>
      <c r="H54" t="s">
        <v>127</v>
      </c>
      <c r="I54" t="s">
        <v>289</v>
      </c>
      <c r="J54" t="s">
        <v>288</v>
      </c>
      <c r="N54" t="s">
        <v>319</v>
      </c>
      <c r="O54" s="24" t="str">
        <f>_xlfn.CONCAT("RDNode:NEEDS[",primaryTable[[#This Row],[mod]],"]",CHAR(10),"{",CHAR(10),"    id = ",primaryTable[[#This Row],[id]],CHAR(10),"    tier = ",primaryTable[[#This Row],[tier]],CHAR(10),IF(LEFT(primaryTable[[#This Row],[title]],1)="#",_xlfn.CONCAT("    title = ",primaryTable[[#This Row],[title]]),_xlfn.CONCAT("    title = #LOC_KTT_",primaryTable[[#This Row],[id]],"_Title // ",primaryTable[[#This Row],[title]])),CHAR(10),IF(LEFT(primaryTable[[#This Row],[description]],1)="#",_xlfn.CONCAT("    description = ",primaryTable[[#This Row],[description]]),_xlfn.CONCAT("    description = #LOC_KTT_",primaryTable[[#This Row],[id]],"_Description // ",primaryTable[[#This Row],[description]])),CHAR(10),_xlfn.CONCAT("    cost = ",_xlfn.XLOOKUP(primaryTable[[#This Row],[tier]],CTTComparison!$B$3:$B$34,CTTComparison!$D$3:$D$34,0,0,1)),CHAR(10),"    hideEmpty = False",CHAR(10),"    nodeName = ktt_",primaryTable[[#This Row],[id]],CHAR(10),"    anyToUnlock = ",IF(primaryTable[[#This Row],[anyToUnlock]]="","False",PROPER(primaryTable[[#This Row],[anyToUnlock]])),CHAR(10),"    icon = ",IF(primaryTable[[#This Row],[icon]]="",_xlfn.CONCAT("KiwiTechTree/Icons/ktt_icon_",primaryTable[[#This Row],[id]]),primaryTable[[#This Row],[icon]]),CHAR(10),"    pos = ",_xlfn.XLOOKUP(primaryTable[[#This Row],[id]],Outline!$A$3:$A$300,Outline!$E$3:$E$300,999,0,1),",",_xlfn.XLOOKUP(primaryTable[[#This Row],[id]],Outline!$A$3:$A$300,Outline!$F$3:$F$300,999,0,1),",0",CHAR(10),"    scale = 0.6",IF(primaryTable[[#This Row],[id_0]]&lt;&gt;"",_xlfn.CONCAT(CHAR(10),"    Parent",CHAR(10),"    {",CHAR(10),"        parentID = ",primaryTable[[#This Row],[id_0]],CHAR(10),"        lineFrom = ",primaryTable[[#This Row],[lineFrom_0]],CHAR(10),"        lineTo = ",primaryTable[[#This Row],[lineTo_0]],CHAR(10),"    }"),""),IF(primaryTable[[#This Row],[id_1]]&lt;&gt;"",_xlfn.CONCAT(CHAR(10),"    Parent",CHAR(10),"    {",CHAR(10),"        parentID = ",primaryTable[[#This Row],[id_1]],CHAR(10),"        lineFrom = ",primaryTable[[#This Row],[lineFrom_1]],CHAR(10),"        lineTo = ",primaryTable[[#This Row],[lineTo_1]],CHAR(10),"    }"),""),CHAR(10),"}")</f>
        <v>RDNode:NEEDS[KiwiTechTree]
{
    id = airLaunch
    tier = 4
    title = #LOC_KTT_airLaunch_Title // Air Launch
    description = #LOC_KTT_airLaunch_Description // Sometimes we need someone older and bigger than us to lift us up a bit higher than we can reach on our own.
    cost = 50
    hideEmpty = False
    nodeName = ktt_airLaunch
    anyToUnlock = False
    icon = KiwiTechTree/Icons/ktt_icon_airLaunch
    pos = -2600,1150,0
    scale = 0.6
    Parent
    {
        parentID = nonCommericalFlight
        lineFrom = RIGHT
        lineTo = LEFT
    }
}</v>
      </c>
    </row>
    <row r="55" spans="1:15" x14ac:dyDescent="0.35">
      <c r="A55" t="s">
        <v>28</v>
      </c>
      <c r="B55">
        <f>VLOOKUP(primaryTable[[#This Row],[id]],Outline!$A$3:$C$300,2,FALSE)</f>
        <v>4</v>
      </c>
      <c r="C55">
        <f>VLOOKUP(primaryTable[[#This Row],[id]],Outline!$A$3:$C$300,3,FALSE)</f>
        <v>24</v>
      </c>
      <c r="D55" t="s">
        <v>506</v>
      </c>
      <c r="E55" t="s">
        <v>507</v>
      </c>
      <c r="F55" s="30" t="s">
        <v>390</v>
      </c>
      <c r="G55" t="s">
        <v>508</v>
      </c>
      <c r="H55" t="s">
        <v>15</v>
      </c>
      <c r="I55" t="s">
        <v>289</v>
      </c>
      <c r="J55" t="s">
        <v>288</v>
      </c>
      <c r="N55" t="s">
        <v>325</v>
      </c>
      <c r="O55" s="24" t="str">
        <f>_xlfn.CONCAT("RDNode:NEEDS[",primaryTable[[#This Row],[mod]],"]",CHAR(10),"{",CHAR(10),"    id = ",primaryTable[[#This Row],[id]],CHAR(10),"    tier = ",primaryTable[[#This Row],[tier]],CHAR(10),IF(LEFT(primaryTable[[#This Row],[title]],1)="#",_xlfn.CONCAT("    title = ",primaryTable[[#This Row],[title]]),_xlfn.CONCAT("    title = #LOC_KTT_",primaryTable[[#This Row],[id]],"_Title // ",primaryTable[[#This Row],[title]])),CHAR(10),IF(LEFT(primaryTable[[#This Row],[description]],1)="#",_xlfn.CONCAT("    description = ",primaryTable[[#This Row],[description]]),_xlfn.CONCAT("    description = #LOC_KTT_",primaryTable[[#This Row],[id]],"_Description // ",primaryTable[[#This Row],[description]])),CHAR(10),_xlfn.CONCAT("    cost = ",_xlfn.XLOOKUP(primaryTable[[#This Row],[tier]],CTTComparison!$B$3:$B$34,CTTComparison!$D$3:$D$34,0,0,1)),CHAR(10),"    hideEmpty = False",CHAR(10),"    nodeName = ktt_",primaryTable[[#This Row],[id]],CHAR(10),"    anyToUnlock = ",IF(primaryTable[[#This Row],[anyToUnlock]]="","False",PROPER(primaryTable[[#This Row],[anyToUnlock]])),CHAR(10),"    icon = ",IF(primaryTable[[#This Row],[icon]]="",_xlfn.CONCAT("KiwiTechTree/Icons/ktt_icon_",primaryTable[[#This Row],[id]]),primaryTable[[#This Row],[icon]]),CHAR(10),"    pos = ",_xlfn.XLOOKUP(primaryTable[[#This Row],[id]],Outline!$A$3:$A$300,Outline!$E$3:$E$300,999,0,1),",",_xlfn.XLOOKUP(primaryTable[[#This Row],[id]],Outline!$A$3:$A$300,Outline!$F$3:$F$300,999,0,1),",0",CHAR(10),"    scale = 0.6",IF(primaryTable[[#This Row],[id_0]]&lt;&gt;"",_xlfn.CONCAT(CHAR(10),"    Parent",CHAR(10),"    {",CHAR(10),"        parentID = ",primaryTable[[#This Row],[id_0]],CHAR(10),"        lineFrom = ",primaryTable[[#This Row],[lineFrom_0]],CHAR(10),"        lineTo = ",primaryTable[[#This Row],[lineTo_0]],CHAR(10),"    }"),""),IF(primaryTable[[#This Row],[id_1]]&lt;&gt;"",_xlfn.CONCAT(CHAR(10),"    Parent",CHAR(10),"    {",CHAR(10),"        parentID = ",primaryTable[[#This Row],[id_1]],CHAR(10),"        lineFrom = ",primaryTable[[#This Row],[lineFrom_1]],CHAR(10),"        lineTo = ",primaryTable[[#This Row],[lineTo_1]],CHAR(10),"    }"),""),CHAR(10),"}")</f>
        <v>RDNode:NEEDS[Squad]
{
    id = aviation
    tier = 4
    title = #autoLOC_501032 //#autoLOC_501032 = Aviation
    description = #autoLOC_501033 //#autoLOC_501033 = The art and science of keeping heavier-than-air objects aloft for extended periods of time.
    cost = 50
    hideEmpty = False
    nodeName = ktt_aviation
    anyToUnlock = False
    icon = RDicon_aerospaceTech
    pos = -2600,1100,0
    scale = 0.6
    Parent
    {
        parentID = stability
        lineFrom = RIGHT
        lineTo = LEFT
    }
}</v>
      </c>
    </row>
    <row r="56" spans="1:15" x14ac:dyDescent="0.35">
      <c r="A56" s="25" t="s">
        <v>130</v>
      </c>
      <c r="B56">
        <f>VLOOKUP(primaryTable[[#This Row],[id]],Outline!$A$3:$C$300,2,FALSE)</f>
        <v>4</v>
      </c>
      <c r="C56">
        <f>VLOOKUP(primaryTable[[#This Row],[id]],Outline!$A$3:$C$300,3,FALSE)</f>
        <v>26</v>
      </c>
      <c r="D56" t="s">
        <v>484</v>
      </c>
      <c r="E56" s="34" t="s">
        <v>530</v>
      </c>
      <c r="F56" s="30" t="s">
        <v>390</v>
      </c>
      <c r="H56" t="s">
        <v>15</v>
      </c>
      <c r="I56" t="s">
        <v>289</v>
      </c>
      <c r="J56" t="s">
        <v>288</v>
      </c>
      <c r="N56" t="s">
        <v>319</v>
      </c>
      <c r="O56" s="24" t="str">
        <f>_xlfn.CONCAT("RDNode:NEEDS[",primaryTable[[#This Row],[mod]],"]",CHAR(10),"{",CHAR(10),"    id = ",primaryTable[[#This Row],[id]],CHAR(10),"    tier = ",primaryTable[[#This Row],[tier]],CHAR(10),IF(LEFT(primaryTable[[#This Row],[title]],1)="#",_xlfn.CONCAT("    title = ",primaryTable[[#This Row],[title]]),_xlfn.CONCAT("    title = #LOC_KTT_",primaryTable[[#This Row],[id]],"_Title // ",primaryTable[[#This Row],[title]])),CHAR(10),IF(LEFT(primaryTable[[#This Row],[description]],1)="#",_xlfn.CONCAT("    description = ",primaryTable[[#This Row],[description]]),_xlfn.CONCAT("    description = #LOC_KTT_",primaryTable[[#This Row],[id]],"_Description // ",primaryTable[[#This Row],[description]])),CHAR(10),_xlfn.CONCAT("    cost = ",_xlfn.XLOOKUP(primaryTable[[#This Row],[tier]],CTTComparison!$B$3:$B$34,CTTComparison!$D$3:$D$34,0,0,1)),CHAR(10),"    hideEmpty = False",CHAR(10),"    nodeName = ktt_",primaryTable[[#This Row],[id]],CHAR(10),"    anyToUnlock = ",IF(primaryTable[[#This Row],[anyToUnlock]]="","False",PROPER(primaryTable[[#This Row],[anyToUnlock]])),CHAR(10),"    icon = ",IF(primaryTable[[#This Row],[icon]]="",_xlfn.CONCAT("KiwiTechTree/Icons/ktt_icon_",primaryTable[[#This Row],[id]]),primaryTable[[#This Row],[icon]]),CHAR(10),"    pos = ",_xlfn.XLOOKUP(primaryTable[[#This Row],[id]],Outline!$A$3:$A$300,Outline!$E$3:$E$300,999,0,1),",",_xlfn.XLOOKUP(primaryTable[[#This Row],[id]],Outline!$A$3:$A$300,Outline!$F$3:$F$300,999,0,1),",0",CHAR(10),"    scale = 0.6",IF(primaryTable[[#This Row],[id_0]]&lt;&gt;"",_xlfn.CONCAT(CHAR(10),"    Parent",CHAR(10),"    {",CHAR(10),"        parentID = ",primaryTable[[#This Row],[id_0]],CHAR(10),"        lineFrom = ",primaryTable[[#This Row],[lineFrom_0]],CHAR(10),"        lineTo = ",primaryTable[[#This Row],[lineTo_0]],CHAR(10),"    }"),""),IF(primaryTable[[#This Row],[id_1]]&lt;&gt;"",_xlfn.CONCAT(CHAR(10),"    Parent",CHAR(10),"    {",CHAR(10),"        parentID = ",primaryTable[[#This Row],[id_1]],CHAR(10),"        lineFrom = ",primaryTable[[#This Row],[lineFrom_1]],CHAR(10),"        lineTo = ",primaryTable[[#This Row],[lineTo_1]],CHAR(10),"    }"),""),CHAR(10),"}")</f>
        <v>RDNode:NEEDS[KiwiTechTree]
{
    id = basicLanding
    tier = 4
    title = #LOC_KTT_basicLanding_Title // Basic Landing
    description = #LOC_KTT_basicLanding_Description // Rumors have it that wheels improve the ability of some aircraft to land without unplanned disassembly upon returning to land.
    cost = 50
    hideEmpty = False
    nodeName = ktt_basicLanding
    anyToUnlock = False
    icon = KiwiTechTree/Icons/ktt_icon_basicLanding
    pos = -2600,1000,0
    scale = 0.6
    Parent
    {
        parentID = stability
        lineFrom = RIGHT
        lineTo = LEFT
    }
}</v>
      </c>
    </row>
    <row r="57" spans="1:15" x14ac:dyDescent="0.35">
      <c r="A57" t="s">
        <v>29</v>
      </c>
      <c r="B57">
        <f>VLOOKUP(primaryTable[[#This Row],[id]],Outline!$A$3:$C$300,2,FALSE)</f>
        <v>4</v>
      </c>
      <c r="C57">
        <f>VLOOKUP(primaryTable[[#This Row],[id]],Outline!$A$3:$C$300,3,FALSE)</f>
        <v>29</v>
      </c>
      <c r="D57" t="s">
        <v>509</v>
      </c>
      <c r="E57" t="s">
        <v>510</v>
      </c>
      <c r="F57" s="30" t="s">
        <v>390</v>
      </c>
      <c r="G57" t="s">
        <v>1032</v>
      </c>
      <c r="H57" t="s">
        <v>16</v>
      </c>
      <c r="I57" t="s">
        <v>289</v>
      </c>
      <c r="J57" t="s">
        <v>288</v>
      </c>
      <c r="N57" t="s">
        <v>428</v>
      </c>
      <c r="O57" s="24" t="str">
        <f>_xlfn.CONCAT("RDNode:NEEDS[",primaryTable[[#This Row],[mod]],"]",CHAR(10),"{",CHAR(10),"    id = ",primaryTable[[#This Row],[id]],CHAR(10),"    tier = ",primaryTable[[#This Row],[tier]],CHAR(10),IF(LEFT(primaryTable[[#This Row],[title]],1)="#",_xlfn.CONCAT("    title = ",primaryTable[[#This Row],[title]]),_xlfn.CONCAT("    title = #LOC_KTT_",primaryTable[[#This Row],[id]],"_Title // ",primaryTable[[#This Row],[title]])),CHAR(10),IF(LEFT(primaryTable[[#This Row],[description]],1)="#",_xlfn.CONCAT("    description = ",primaryTable[[#This Row],[description]]),_xlfn.CONCAT("    description = #LOC_KTT_",primaryTable[[#This Row],[id]],"_Description // ",primaryTable[[#This Row],[description]])),CHAR(10),_xlfn.CONCAT("    cost = ",_xlfn.XLOOKUP(primaryTable[[#This Row],[tier]],CTTComparison!$B$3:$B$34,CTTComparison!$D$3:$D$34,0,0,1)),CHAR(10),"    hideEmpty = False",CHAR(10),"    nodeName = ktt_",primaryTable[[#This Row],[id]],CHAR(10),"    anyToUnlock = ",IF(primaryTable[[#This Row],[anyToUnlock]]="","False",PROPER(primaryTable[[#This Row],[anyToUnlock]])),CHAR(10),"    icon = ",IF(primaryTable[[#This Row],[icon]]="",_xlfn.CONCAT("KiwiTechTree/Icons/ktt_icon_",primaryTable[[#This Row],[id]]),primaryTable[[#This Row],[icon]]),CHAR(10),"    pos = ",_xlfn.XLOOKUP(primaryTable[[#This Row],[id]],Outline!$A$3:$A$300,Outline!$E$3:$E$300,999,0,1),",",_xlfn.XLOOKUP(primaryTable[[#This Row],[id]],Outline!$A$3:$A$300,Outline!$F$3:$F$300,999,0,1),",0",CHAR(10),"    scale = 0.6",IF(primaryTable[[#This Row],[id_0]]&lt;&gt;"",_xlfn.CONCAT(CHAR(10),"    Parent",CHAR(10),"    {",CHAR(10),"        parentID = ",primaryTable[[#This Row],[id_0]],CHAR(10),"        lineFrom = ",primaryTable[[#This Row],[lineFrom_0]],CHAR(10),"        lineTo = ",primaryTable[[#This Row],[lineTo_0]],CHAR(10),"    }"),""),IF(primaryTable[[#This Row],[id_1]]&lt;&gt;"",_xlfn.CONCAT(CHAR(10),"    Parent",CHAR(10),"    {",CHAR(10),"        parentID = ",primaryTable[[#This Row],[id_1]],CHAR(10),"        lineFrom = ",primaryTable[[#This Row],[lineFrom_1]],CHAR(10),"        lineTo = ",primaryTable[[#This Row],[lineTo_1]],CHAR(10),"    }"),""),CHAR(10),"}")</f>
        <v>RDNode:NEEDS[CommunityTechTree]
{
    id = enhancedSurvivability
    tier = 4
    title = #LOC_CTT_enhancedSurvivability_title
    description = #LOC_CTT_enhancedSurvivability_description
    cost = 50
    hideEmpty = False
    nodeName = ktt_enhancedSurvivability
    anyToUnlock = False
    icon = CommunityTechTree/UI/ctt_icon_enhancedSurvivability
    pos = -2600,850,0
    scale = 0.6
    Parent
    {
        parentID = survivability
        lineFrom = RIGHT
        lineTo = LEFT
    }
}</v>
      </c>
    </row>
    <row r="58" spans="1:15" x14ac:dyDescent="0.35">
      <c r="A58" t="s">
        <v>1048</v>
      </c>
      <c r="B58" s="30">
        <f>VLOOKUP(primaryTable[[#This Row],[id]],Outline!$A$3:$C$300,2,FALSE)</f>
        <v>4</v>
      </c>
      <c r="C58" s="30">
        <f>VLOOKUP(primaryTable[[#This Row],[id]],Outline!$A$3:$C$300,3,FALSE)</f>
        <v>30</v>
      </c>
      <c r="D58" t="s">
        <v>1049</v>
      </c>
      <c r="E58" t="s">
        <v>1050</v>
      </c>
      <c r="F58" s="31" t="s">
        <v>390</v>
      </c>
      <c r="H58" t="s">
        <v>16</v>
      </c>
      <c r="I58" t="s">
        <v>289</v>
      </c>
      <c r="J58" t="s">
        <v>288</v>
      </c>
      <c r="N58" t="s">
        <v>319</v>
      </c>
      <c r="O58" s="30" t="str">
        <f>_xlfn.CONCAT("RDNode:NEEDS[",primaryTable[[#This Row],[mod]],"]",CHAR(10),"{",CHAR(10),"    id = ",primaryTable[[#This Row],[id]],CHAR(10),"    tier = ",primaryTable[[#This Row],[tier]],CHAR(10),IF(LEFT(primaryTable[[#This Row],[title]],1)="#",_xlfn.CONCAT("    title = ",primaryTable[[#This Row],[title]]),_xlfn.CONCAT("    title = #LOC_KTT_",primaryTable[[#This Row],[id]],"_Title // ",primaryTable[[#This Row],[title]])),CHAR(10),IF(LEFT(primaryTable[[#This Row],[description]],1)="#",_xlfn.CONCAT("    description = ",primaryTable[[#This Row],[description]]),_xlfn.CONCAT("    description = #LOC_KTT_",primaryTable[[#This Row],[id]],"_Description // ",primaryTable[[#This Row],[description]])),CHAR(10),_xlfn.CONCAT("    cost = ",_xlfn.XLOOKUP(primaryTable[[#This Row],[tier]],CTTComparison!$B$3:$B$34,CTTComparison!$D$3:$D$34,0,0,1)),CHAR(10),"    hideEmpty = False",CHAR(10),"    nodeName = ktt_",primaryTable[[#This Row],[id]],CHAR(10),"    anyToUnlock = ",IF(primaryTable[[#This Row],[anyToUnlock]]="","False",PROPER(primaryTable[[#This Row],[anyToUnlock]])),CHAR(10),"    icon = ",IF(primaryTable[[#This Row],[icon]]="",_xlfn.CONCAT("KiwiTechTree/Icons/ktt_icon_",primaryTable[[#This Row],[id]]),primaryTable[[#This Row],[icon]]),CHAR(10),"    pos = ",_xlfn.XLOOKUP(primaryTable[[#This Row],[id]],Outline!$A$3:$A$300,Outline!$E$3:$E$300,999,0,1),",",_xlfn.XLOOKUP(primaryTable[[#This Row],[id]],Outline!$A$3:$A$300,Outline!$F$3:$F$300,999,0,1),",0",CHAR(10),"    scale = 0.6",IF(primaryTable[[#This Row],[id_0]]&lt;&gt;"",_xlfn.CONCAT(CHAR(10),"    Parent",CHAR(10),"    {",CHAR(10),"        parentID = ",primaryTable[[#This Row],[id_0]],CHAR(10),"        lineFrom = ",primaryTable[[#This Row],[lineFrom_0]],CHAR(10),"        lineTo = ",primaryTable[[#This Row],[lineTo_0]],CHAR(10),"    }"),""),IF(primaryTable[[#This Row],[id_1]]&lt;&gt;"",_xlfn.CONCAT(CHAR(10),"    Parent",CHAR(10),"    {",CHAR(10),"        parentID = ",primaryTable[[#This Row],[id_1]],CHAR(10),"        lineFrom = ",primaryTable[[#This Row],[lineFrom_1]],CHAR(10),"        lineTo = ",primaryTable[[#This Row],[lineTo_1]],CHAR(10),"    }"),""),CHAR(10),"}")</f>
        <v>RDNode:NEEDS[KiwiTechTree]
{
    id = basicCommandModules
    tier = 4
    title = #LOC_KTT_basicCommandModules_Title // Basic Command Modules
    description = #LOC_KTT_basicCommandModules_Description // They are not pretty, but they get the job done.
    cost = 50
    hideEmpty = False
    nodeName = ktt_basicCommandModules
    anyToUnlock = False
    icon = KiwiTechTree/Icons/ktt_icon_basicCommandModules
    pos = -2600,800,0
    scale = 0.6
    Parent
    {
        parentID = survivability
        lineFrom = RIGHT
        lineTo = LEFT
    }
}</v>
      </c>
    </row>
    <row r="59" spans="1:15" x14ac:dyDescent="0.35">
      <c r="A59" t="s">
        <v>31</v>
      </c>
      <c r="B59">
        <f>VLOOKUP(primaryTable[[#This Row],[id]],Outline!$A$3:$C$300,2,FALSE)</f>
        <v>4</v>
      </c>
      <c r="C59">
        <f>VLOOKUP(primaryTable[[#This Row],[id]],Outline!$A$3:$C$300,3,FALSE)</f>
        <v>34</v>
      </c>
      <c r="D59" t="s">
        <v>511</v>
      </c>
      <c r="E59" t="s">
        <v>512</v>
      </c>
      <c r="F59" s="30" t="s">
        <v>390</v>
      </c>
      <c r="G59" t="s">
        <v>513</v>
      </c>
      <c r="H59" t="s">
        <v>17</v>
      </c>
      <c r="I59" t="s">
        <v>289</v>
      </c>
      <c r="J59" t="s">
        <v>288</v>
      </c>
      <c r="N59" t="s">
        <v>325</v>
      </c>
      <c r="O59" s="24" t="str">
        <f>_xlfn.CONCAT("RDNode:NEEDS[",primaryTable[[#This Row],[mod]],"]",CHAR(10),"{",CHAR(10),"    id = ",primaryTable[[#This Row],[id]],CHAR(10),"    tier = ",primaryTable[[#This Row],[tier]],CHAR(10),IF(LEFT(primaryTable[[#This Row],[title]],1)="#",_xlfn.CONCAT("    title = ",primaryTable[[#This Row],[title]]),_xlfn.CONCAT("    title = #LOC_KTT_",primaryTable[[#This Row],[id]],"_Title // ",primaryTable[[#This Row],[title]])),CHAR(10),IF(LEFT(primaryTable[[#This Row],[description]],1)="#",_xlfn.CONCAT("    description = ",primaryTable[[#This Row],[description]]),_xlfn.CONCAT("    description = #LOC_KTT_",primaryTable[[#This Row],[id]],"_Description // ",primaryTable[[#This Row],[description]])),CHAR(10),_xlfn.CONCAT("    cost = ",_xlfn.XLOOKUP(primaryTable[[#This Row],[tier]],CTTComparison!$B$3:$B$34,CTTComparison!$D$3:$D$34,0,0,1)),CHAR(10),"    hideEmpty = False",CHAR(10),"    nodeName = ktt_",primaryTable[[#This Row],[id]],CHAR(10),"    anyToUnlock = ",IF(primaryTable[[#This Row],[anyToUnlock]]="","False",PROPER(primaryTable[[#This Row],[anyToUnlock]])),CHAR(10),"    icon = ",IF(primaryTable[[#This Row],[icon]]="",_xlfn.CONCAT("KiwiTechTree/Icons/ktt_icon_",primaryTable[[#This Row],[id]]),primaryTable[[#This Row],[icon]]),CHAR(10),"    pos = ",_xlfn.XLOOKUP(primaryTable[[#This Row],[id]],Outline!$A$3:$A$300,Outline!$E$3:$E$300,999,0,1),",",_xlfn.XLOOKUP(primaryTable[[#This Row],[id]],Outline!$A$3:$A$300,Outline!$F$3:$F$300,999,0,1),",0",CHAR(10),"    scale = 0.6",IF(primaryTable[[#This Row],[id_0]]&lt;&gt;"",_xlfn.CONCAT(CHAR(10),"    Parent",CHAR(10),"    {",CHAR(10),"        parentID = ",primaryTable[[#This Row],[id_0]],CHAR(10),"        lineFrom = ",primaryTable[[#This Row],[lineFrom_0]],CHAR(10),"        lineTo = ",primaryTable[[#This Row],[lineTo_0]],CHAR(10),"    }"),""),IF(primaryTable[[#This Row],[id_1]]&lt;&gt;"",_xlfn.CONCAT(CHAR(10),"    Parent",CHAR(10),"    {",CHAR(10),"        parentID = ",primaryTable[[#This Row],[id_1]],CHAR(10),"        lineFrom = ",primaryTable[[#This Row],[lineFrom_1]],CHAR(10),"        lineTo = ",primaryTable[[#This Row],[lineTo_1]],CHAR(10),"    }"),""),CHAR(10),"}")</f>
        <v>RDNode:NEEDS[Squad]
{
    id = basicScience
    tier = 4
    title = #autoLOC_501034 //#autoLOC_501034 = Basic Science
    description = #autoLOC_501035 //#autoLOC_501035 = We are going to ask all the big questions of the Universe... eventually. For now, we're starting with these.
    cost = 50
    hideEmpty = False
    nodeName = ktt_basicScience
    anyToUnlock = False
    icon = RDicon_scienceTech
    pos = -2600,600,0
    scale = 0.6
    Parent
    {
        parentID = science201
        lineFrom = RIGHT
        lineTo = LEFT
    }
}</v>
      </c>
    </row>
    <row r="60" spans="1:15" x14ac:dyDescent="0.35">
      <c r="A60" s="25" t="s">
        <v>150</v>
      </c>
      <c r="B60">
        <f>VLOOKUP(primaryTable[[#This Row],[id]],Outline!$A$3:$C$300,2,FALSE)</f>
        <v>4</v>
      </c>
      <c r="C60">
        <f>VLOOKUP(primaryTable[[#This Row],[id]],Outline!$A$3:$C$300,3,FALSE)</f>
        <v>35</v>
      </c>
      <c r="D60" t="s">
        <v>485</v>
      </c>
      <c r="E60" s="34" t="s">
        <v>531</v>
      </c>
      <c r="F60" s="30" t="s">
        <v>390</v>
      </c>
      <c r="H60" t="s">
        <v>17</v>
      </c>
      <c r="I60" t="s">
        <v>289</v>
      </c>
      <c r="J60" t="s">
        <v>288</v>
      </c>
      <c r="N60" t="s">
        <v>319</v>
      </c>
      <c r="O60" s="24" t="str">
        <f>_xlfn.CONCAT("RDNode:NEEDS[",primaryTable[[#This Row],[mod]],"]",CHAR(10),"{",CHAR(10),"    id = ",primaryTable[[#This Row],[id]],CHAR(10),"    tier = ",primaryTable[[#This Row],[tier]],CHAR(10),IF(LEFT(primaryTable[[#This Row],[title]],1)="#",_xlfn.CONCAT("    title = ",primaryTable[[#This Row],[title]]),_xlfn.CONCAT("    title = #LOC_KTT_",primaryTable[[#This Row],[id]],"_Title // ",primaryTable[[#This Row],[title]])),CHAR(10),IF(LEFT(primaryTable[[#This Row],[description]],1)="#",_xlfn.CONCAT("    description = ",primaryTable[[#This Row],[description]]),_xlfn.CONCAT("    description = #LOC_KTT_",primaryTable[[#This Row],[id]],"_Description // ",primaryTable[[#This Row],[description]])),CHAR(10),_xlfn.CONCAT("    cost = ",_xlfn.XLOOKUP(primaryTable[[#This Row],[tier]],CTTComparison!$B$3:$B$34,CTTComparison!$D$3:$D$34,0,0,1)),CHAR(10),"    hideEmpty = False",CHAR(10),"    nodeName = ktt_",primaryTable[[#This Row],[id]],CHAR(10),"    anyToUnlock = ",IF(primaryTable[[#This Row],[anyToUnlock]]="","False",PROPER(primaryTable[[#This Row],[anyToUnlock]])),CHAR(10),"    icon = ",IF(primaryTable[[#This Row],[icon]]="",_xlfn.CONCAT("KiwiTechTree/Icons/ktt_icon_",primaryTable[[#This Row],[id]]),primaryTable[[#This Row],[icon]]),CHAR(10),"    pos = ",_xlfn.XLOOKUP(primaryTable[[#This Row],[id]],Outline!$A$3:$A$300,Outline!$E$3:$E$300,999,0,1),",",_xlfn.XLOOKUP(primaryTable[[#This Row],[id]],Outline!$A$3:$A$300,Outline!$F$3:$F$300,999,0,1),",0",CHAR(10),"    scale = 0.6",IF(primaryTable[[#This Row],[id_0]]&lt;&gt;"",_xlfn.CONCAT(CHAR(10),"    Parent",CHAR(10),"    {",CHAR(10),"        parentID = ",primaryTable[[#This Row],[id_0]],CHAR(10),"        lineFrom = ",primaryTable[[#This Row],[lineFrom_0]],CHAR(10),"        lineTo = ",primaryTable[[#This Row],[lineTo_0]],CHAR(10),"    }"),""),IF(primaryTable[[#This Row],[id_1]]&lt;&gt;"",_xlfn.CONCAT(CHAR(10),"    Parent",CHAR(10),"    {",CHAR(10),"        parentID = ",primaryTable[[#This Row],[id_1]],CHAR(10),"        lineFrom = ",primaryTable[[#This Row],[lineFrom_1]],CHAR(10),"        lineTo = ",primaryTable[[#This Row],[lineTo_1]],CHAR(10),"    }"),""),CHAR(10),"}")</f>
        <v>RDNode:NEEDS[KiwiTechTree]
{
    id = groundScience
    tier = 4
    title = #LOC_KTT_groundScience_Title // Ground Science
    description = #LOC_KTT_groundScience_Description // These experiments are one step above poking a stick at the ground.
    cost = 50
    hideEmpty = False
    nodeName = ktt_groundScience
    anyToUnlock = False
    icon = KiwiTechTree/Icons/ktt_icon_groundScience
    pos = -2600,550,0
    scale = 0.6
    Parent
    {
        parentID = science201
        lineFrom = RIGHT
        lineTo = LEFT
    }
}</v>
      </c>
    </row>
    <row r="61" spans="1:15" x14ac:dyDescent="0.35">
      <c r="A61" s="25" t="s">
        <v>499</v>
      </c>
      <c r="B61">
        <f>VLOOKUP(primaryTable[[#This Row],[id]],Outline!$A$3:$C$300,2,FALSE)</f>
        <v>4</v>
      </c>
      <c r="C61">
        <f>VLOOKUP(primaryTable[[#This Row],[id]],Outline!$A$3:$C$300,3,FALSE)</f>
        <v>37</v>
      </c>
      <c r="D61" t="s">
        <v>520</v>
      </c>
      <c r="E61" s="34" t="s">
        <v>537</v>
      </c>
      <c r="F61" s="30" t="s">
        <v>390</v>
      </c>
      <c r="H61" t="s">
        <v>17</v>
      </c>
      <c r="I61" t="s">
        <v>289</v>
      </c>
      <c r="J61" t="s">
        <v>288</v>
      </c>
      <c r="K61" t="s">
        <v>498</v>
      </c>
      <c r="L61" t="s">
        <v>289</v>
      </c>
      <c r="M61" t="s">
        <v>288</v>
      </c>
      <c r="N61" t="s">
        <v>319</v>
      </c>
      <c r="O61" s="24" t="str">
        <f>_xlfn.CONCAT("RDNode:NEEDS[",primaryTable[[#This Row],[mod]],"]",CHAR(10),"{",CHAR(10),"    id = ",primaryTable[[#This Row],[id]],CHAR(10),"    tier = ",primaryTable[[#This Row],[tier]],CHAR(10),IF(LEFT(primaryTable[[#This Row],[title]],1)="#",_xlfn.CONCAT("    title = ",primaryTable[[#This Row],[title]]),_xlfn.CONCAT("    title = #LOC_KTT_",primaryTable[[#This Row],[id]],"_Title // ",primaryTable[[#This Row],[title]])),CHAR(10),IF(LEFT(primaryTable[[#This Row],[description]],1)="#",_xlfn.CONCAT("    description = ",primaryTable[[#This Row],[description]]),_xlfn.CONCAT("    description = #LOC_KTT_",primaryTable[[#This Row],[id]],"_Description // ",primaryTable[[#This Row],[description]])),CHAR(10),_xlfn.CONCAT("    cost = ",_xlfn.XLOOKUP(primaryTable[[#This Row],[tier]],CTTComparison!$B$3:$B$34,CTTComparison!$D$3:$D$34,0,0,1)),CHAR(10),"    hideEmpty = False",CHAR(10),"    nodeName = ktt_",primaryTable[[#This Row],[id]],CHAR(10),"    anyToUnlock = ",IF(primaryTable[[#This Row],[anyToUnlock]]="","False",PROPER(primaryTable[[#This Row],[anyToUnlock]])),CHAR(10),"    icon = ",IF(primaryTable[[#This Row],[icon]]="",_xlfn.CONCAT("KiwiTechTree/Icons/ktt_icon_",primaryTable[[#This Row],[id]]),primaryTable[[#This Row],[icon]]),CHAR(10),"    pos = ",_xlfn.XLOOKUP(primaryTable[[#This Row],[id]],Outline!$A$3:$A$300,Outline!$E$3:$E$300,999,0,1),",",_xlfn.XLOOKUP(primaryTable[[#This Row],[id]],Outline!$A$3:$A$300,Outline!$F$3:$F$300,999,0,1),",0",CHAR(10),"    scale = 0.6",IF(primaryTable[[#This Row],[id_0]]&lt;&gt;"",_xlfn.CONCAT(CHAR(10),"    Parent",CHAR(10),"    {",CHAR(10),"        parentID = ",primaryTable[[#This Row],[id_0]],CHAR(10),"        lineFrom = ",primaryTable[[#This Row],[lineFrom_0]],CHAR(10),"        lineTo = ",primaryTable[[#This Row],[lineTo_0]],CHAR(10),"    }"),""),IF(primaryTable[[#This Row],[id_1]]&lt;&gt;"",_xlfn.CONCAT(CHAR(10),"    Parent",CHAR(10),"    {",CHAR(10),"        parentID = ",primaryTable[[#This Row],[id_1]],CHAR(10),"        lineFrom = ",primaryTable[[#This Row],[lineFrom_1]],CHAR(10),"        lineTo = ",primaryTable[[#This Row],[lineTo_1]],CHAR(10),"    }"),""),CHAR(10),"}")</f>
        <v>RDNode:NEEDS[KiwiTechTree]
{
    id = antennaArrays
    tier = 4
    title = #LOC_KTT_antennaArrays_Title // Antenna Arrays
    description = #LOC_KTT_antennaArrays_Description // Combining antennas so we can communicate farther!
    cost = 50
    hideEmpty = False
    nodeName = ktt_antennaArrays
    anyToUnlock = False
    icon = KiwiTechTree/Icons/ktt_icon_antennaArrays
    pos = -2600,450,0
    scale = 0.6
    Parent
    {
        parentID = science201
        lineFrom = RIGHT
        lineTo = LEFT
    }
    Parent
    {
        parentID = primitiveProbes
        lineFrom = RIGHT
        lineTo = LEFT
    }
}</v>
      </c>
    </row>
    <row r="62" spans="1:15" x14ac:dyDescent="0.35">
      <c r="A62" s="25" t="s">
        <v>55</v>
      </c>
      <c r="B62">
        <f>VLOOKUP(primaryTable[[#This Row],[id]],Outline!$A$3:$C$300,2,FALSE)</f>
        <v>4</v>
      </c>
      <c r="C62">
        <f>VLOOKUP(primaryTable[[#This Row],[id]],Outline!$A$3:$C$300,3,FALSE)</f>
        <v>38</v>
      </c>
      <c r="D62" t="s">
        <v>486</v>
      </c>
      <c r="E62" s="34" t="s">
        <v>533</v>
      </c>
      <c r="F62" s="30" t="s">
        <v>390</v>
      </c>
      <c r="H62" t="s">
        <v>498</v>
      </c>
      <c r="I62" t="s">
        <v>289</v>
      </c>
      <c r="J62" t="s">
        <v>288</v>
      </c>
      <c r="N62" t="s">
        <v>319</v>
      </c>
      <c r="O62" s="24" t="str">
        <f>_xlfn.CONCAT("RDNode:NEEDS[",primaryTable[[#This Row],[mod]],"]",CHAR(10),"{",CHAR(10),"    id = ",primaryTable[[#This Row],[id]],CHAR(10),"    tier = ",primaryTable[[#This Row],[tier]],CHAR(10),IF(LEFT(primaryTable[[#This Row],[title]],1)="#",_xlfn.CONCAT("    title = ",primaryTable[[#This Row],[title]]),_xlfn.CONCAT("    title = #LOC_KTT_",primaryTable[[#This Row],[id]],"_Title // ",primaryTable[[#This Row],[title]])),CHAR(10),IF(LEFT(primaryTable[[#This Row],[description]],1)="#",_xlfn.CONCAT("    description = ",primaryTable[[#This Row],[description]]),_xlfn.CONCAT("    description = #LOC_KTT_",primaryTable[[#This Row],[id]],"_Description // ",primaryTable[[#This Row],[description]])),CHAR(10),_xlfn.CONCAT("    cost = ",_xlfn.XLOOKUP(primaryTable[[#This Row],[tier]],CTTComparison!$B$3:$B$34,CTTComparison!$D$3:$D$34,0,0,1)),CHAR(10),"    hideEmpty = False",CHAR(10),"    nodeName = ktt_",primaryTable[[#This Row],[id]],CHAR(10),"    anyToUnlock = ",IF(primaryTable[[#This Row],[anyToUnlock]]="","False",PROPER(primaryTable[[#This Row],[anyToUnlock]])),CHAR(10),"    icon = ",IF(primaryTable[[#This Row],[icon]]="",_xlfn.CONCAT("KiwiTechTree/Icons/ktt_icon_",primaryTable[[#This Row],[id]]),primaryTable[[#This Row],[icon]]),CHAR(10),"    pos = ",_xlfn.XLOOKUP(primaryTable[[#This Row],[id]],Outline!$A$3:$A$300,Outline!$E$3:$E$300,999,0,1),",",_xlfn.XLOOKUP(primaryTable[[#This Row],[id]],Outline!$A$3:$A$300,Outline!$F$3:$F$300,999,0,1),",0",CHAR(10),"    scale = 0.6",IF(primaryTable[[#This Row],[id_0]]&lt;&gt;"",_xlfn.CONCAT(CHAR(10),"    Parent",CHAR(10),"    {",CHAR(10),"        parentID = ",primaryTable[[#This Row],[id_0]],CHAR(10),"        lineFrom = ",primaryTable[[#This Row],[lineFrom_0]],CHAR(10),"        lineTo = ",primaryTable[[#This Row],[lineTo_0]],CHAR(10),"    }"),""),IF(primaryTable[[#This Row],[id_1]]&lt;&gt;"",_xlfn.CONCAT(CHAR(10),"    Parent",CHAR(10),"    {",CHAR(10),"        parentID = ",primaryTable[[#This Row],[id_1]],CHAR(10),"        lineFrom = ",primaryTable[[#This Row],[lineFrom_1]],CHAR(10),"        lineTo = ",primaryTable[[#This Row],[lineTo_1]],CHAR(10),"    }"),""),CHAR(10),"}")</f>
        <v>RDNode:NEEDS[KiwiTechTree]
{
    id = basicProbes
    tier = 4
    title = #LOC_KTT_basicProbes_Title // Basic Probes
    description = #LOC_KTT_basicProbes_Description // 48 6f 77 20 6d 75 63 68 20 77 6f 6f 64 20 77 6f 75 6c 64 20 61 20 77 6f 6f 64 63 68 75 63 6b 20 63 68 75 63 6b 20 69 66 20 61 20 77 6f 6f 64 63 68 75 63 6b 20 63 6f 75 6c 64 20 63 68 75 63 6b 20 77 6f 6f 64 3f
    cost = 50
    hideEmpty = False
    nodeName = ktt_basicProbes
    anyToUnlock = False
    icon = KiwiTechTree/Icons/ktt_icon_basicProbes
    pos = -2600,400,0
    scale = 0.6
    Parent
    {
        parentID = primitiveProbes
        lineFrom = RIGHT
        lineTo = LEFT
    }
}</v>
      </c>
    </row>
    <row r="63" spans="1:15" x14ac:dyDescent="0.35">
      <c r="A63" s="25" t="s">
        <v>494</v>
      </c>
      <c r="B63">
        <f>VLOOKUP(primaryTable[[#This Row],[id]],Outline!$A$3:$C$300,2,FALSE)</f>
        <v>4</v>
      </c>
      <c r="C63">
        <f>VLOOKUP(primaryTable[[#This Row],[id]],Outline!$A$3:$C$300,3,FALSE)</f>
        <v>39</v>
      </c>
      <c r="D63" t="s">
        <v>516</v>
      </c>
      <c r="E63" s="34" t="s">
        <v>536</v>
      </c>
      <c r="F63" s="30" t="s">
        <v>390</v>
      </c>
      <c r="H63" t="s">
        <v>498</v>
      </c>
      <c r="I63" t="s">
        <v>289</v>
      </c>
      <c r="J63" t="s">
        <v>288</v>
      </c>
      <c r="N63" t="s">
        <v>319</v>
      </c>
      <c r="O63" s="24" t="str">
        <f>_xlfn.CONCAT("RDNode:NEEDS[",primaryTable[[#This Row],[mod]],"]",CHAR(10),"{",CHAR(10),"    id = ",primaryTable[[#This Row],[id]],CHAR(10),"    tier = ",primaryTable[[#This Row],[tier]],CHAR(10),IF(LEFT(primaryTable[[#This Row],[title]],1)="#",_xlfn.CONCAT("    title = ",primaryTable[[#This Row],[title]]),_xlfn.CONCAT("    title = #LOC_KTT_",primaryTable[[#This Row],[id]],"_Title // ",primaryTable[[#This Row],[title]])),CHAR(10),IF(LEFT(primaryTable[[#This Row],[description]],1)="#",_xlfn.CONCAT("    description = ",primaryTable[[#This Row],[description]]),_xlfn.CONCAT("    description = #LOC_KTT_",primaryTable[[#This Row],[id]],"_Description // ",primaryTable[[#This Row],[description]])),CHAR(10),_xlfn.CONCAT("    cost = ",_xlfn.XLOOKUP(primaryTable[[#This Row],[tier]],CTTComparison!$B$3:$B$34,CTTComparison!$D$3:$D$34,0,0,1)),CHAR(10),"    hideEmpty = False",CHAR(10),"    nodeName = ktt_",primaryTable[[#This Row],[id]],CHAR(10),"    anyToUnlock = ",IF(primaryTable[[#This Row],[anyToUnlock]]="","False",PROPER(primaryTable[[#This Row],[anyToUnlock]])),CHAR(10),"    icon = ",IF(primaryTable[[#This Row],[icon]]="",_xlfn.CONCAT("KiwiTechTree/Icons/ktt_icon_",primaryTable[[#This Row],[id]]),primaryTable[[#This Row],[icon]]),CHAR(10),"    pos = ",_xlfn.XLOOKUP(primaryTable[[#This Row],[id]],Outline!$A$3:$A$300,Outline!$E$3:$E$300,999,0,1),",",_xlfn.XLOOKUP(primaryTable[[#This Row],[id]],Outline!$A$3:$A$300,Outline!$F$3:$F$300,999,0,1),",0",CHAR(10),"    scale = 0.6",IF(primaryTable[[#This Row],[id_0]]&lt;&gt;"",_xlfn.CONCAT(CHAR(10),"    Parent",CHAR(10),"    {",CHAR(10),"        parentID = ",primaryTable[[#This Row],[id_0]],CHAR(10),"        lineFrom = ",primaryTable[[#This Row],[lineFrom_0]],CHAR(10),"        lineTo = ",primaryTable[[#This Row],[lineTo_0]],CHAR(10),"    }"),""),IF(primaryTable[[#This Row],[id_1]]&lt;&gt;"",_xlfn.CONCAT(CHAR(10),"    Parent",CHAR(10),"    {",CHAR(10),"        parentID = ",primaryTable[[#This Row],[id_1]],CHAR(10),"        lineFrom = ",primaryTable[[#This Row],[lineFrom_1]],CHAR(10),"        lineTo = ",primaryTable[[#This Row],[lineTo_1]],CHAR(10),"    }"),""),CHAR(10),"}")</f>
        <v>RDNode:NEEDS[KiwiTechTree]
{
    id = avionics
    tier = 4
    title = #LOC_KTT_avionics_Title // Avionics
    description = #LOC_KTT_avionics_Description // After 18,067 flights, Kerbals are starting to feel a bit tired of flying everything themselves.
    cost = 50
    hideEmpty = False
    nodeName = ktt_avionics
    anyToUnlock = False
    icon = KiwiTechTree/Icons/ktt_icon_avionics
    pos = -2600,350,0
    scale = 0.6
    Parent
    {
        parentID = primitiveProbes
        lineFrom = RIGHT
        lineTo = LEFT
    }
}</v>
      </c>
    </row>
    <row r="64" spans="1:15" x14ac:dyDescent="0.35">
      <c r="A64" t="s">
        <v>32</v>
      </c>
      <c r="B64">
        <f>VLOOKUP(primaryTable[[#This Row],[id]],Outline!$A$3:$C$300,2,FALSE)</f>
        <v>4</v>
      </c>
      <c r="C64">
        <f>VLOOKUP(primaryTable[[#This Row],[id]],Outline!$A$3:$C$300,3,FALSE)</f>
        <v>41</v>
      </c>
      <c r="D64" t="s">
        <v>487</v>
      </c>
      <c r="E64" t="s">
        <v>524</v>
      </c>
      <c r="F64" s="30" t="s">
        <v>390</v>
      </c>
      <c r="H64" t="s">
        <v>526</v>
      </c>
      <c r="I64" t="s">
        <v>289</v>
      </c>
      <c r="J64" t="s">
        <v>288</v>
      </c>
      <c r="N64" t="s">
        <v>319</v>
      </c>
      <c r="O64" s="24" t="str">
        <f>_xlfn.CONCAT("RDNode:NEEDS[",primaryTable[[#This Row],[mod]],"]",CHAR(10),"{",CHAR(10),"    id = ",primaryTable[[#This Row],[id]],CHAR(10),"    tier = ",primaryTable[[#This Row],[tier]],CHAR(10),IF(LEFT(primaryTable[[#This Row],[title]],1)="#",_xlfn.CONCAT("    title = ",primaryTable[[#This Row],[title]]),_xlfn.CONCAT("    title = #LOC_KTT_",primaryTable[[#This Row],[id]],"_Title // ",primaryTable[[#This Row],[title]])),CHAR(10),IF(LEFT(primaryTable[[#This Row],[description]],1)="#",_xlfn.CONCAT("    description = ",primaryTable[[#This Row],[description]]),_xlfn.CONCAT("    description = #LOC_KTT_",primaryTable[[#This Row],[id]],"_Description // ",primaryTable[[#This Row],[description]])),CHAR(10),_xlfn.CONCAT("    cost = ",_xlfn.XLOOKUP(primaryTable[[#This Row],[tier]],CTTComparison!$B$3:$B$34,CTTComparison!$D$3:$D$34,0,0,1)),CHAR(10),"    hideEmpty = False",CHAR(10),"    nodeName = ktt_",primaryTable[[#This Row],[id]],CHAR(10),"    anyToUnlock = ",IF(primaryTable[[#This Row],[anyToUnlock]]="","False",PROPER(primaryTable[[#This Row],[anyToUnlock]])),CHAR(10),"    icon = ",IF(primaryTable[[#This Row],[icon]]="",_xlfn.CONCAT("KiwiTechTree/Icons/ktt_icon_",primaryTable[[#This Row],[id]]),primaryTable[[#This Row],[icon]]),CHAR(10),"    pos = ",_xlfn.XLOOKUP(primaryTable[[#This Row],[id]],Outline!$A$3:$A$300,Outline!$E$3:$E$300,999,0,1),",",_xlfn.XLOOKUP(primaryTable[[#This Row],[id]],Outline!$A$3:$A$300,Outline!$F$3:$F$300,999,0,1),",0",CHAR(10),"    scale = 0.6",IF(primaryTable[[#This Row],[id_0]]&lt;&gt;"",_xlfn.CONCAT(CHAR(10),"    Parent",CHAR(10),"    {",CHAR(10),"        parentID = ",primaryTable[[#This Row],[id_0]],CHAR(10),"        lineFrom = ",primaryTable[[#This Row],[lineFrom_0]],CHAR(10),"        lineTo = ",primaryTable[[#This Row],[lineTo_0]],CHAR(10),"    }"),""),IF(primaryTable[[#This Row],[id_1]]&lt;&gt;"",_xlfn.CONCAT(CHAR(10),"    Parent",CHAR(10),"    {",CHAR(10),"        parentID = ",primaryTable[[#This Row],[id_1]],CHAR(10),"        lineFrom = ",primaryTable[[#This Row],[lineFrom_1]],CHAR(10),"        lineTo = ",primaryTable[[#This Row],[lineTo_1]],CHAR(10),"    }"),""),CHAR(10),"}")</f>
        <v>RDNode:NEEDS[KiwiTechTree]
{
    id = batteryTech
    tier = 4
    title = #LOC_KTT_batteryTech_Title // Battery Tech
    description = #LOC_KTT_batteryTech_Description // Batteries help us get a bit more bang for our buck.
    cost = 50
    hideEmpty = False
    nodeName = ktt_batteryTech
    anyToUnlock = False
    icon = KiwiTechTree/Icons/ktt_icon_batteryTech
    pos = -2600,250,0
    scale = 0.6
    Parent
    {
        parentID = earlySolar
        lineFrom = RIGHT
        lineTo = LEFT
    }
}</v>
      </c>
    </row>
    <row r="65" spans="1:15" x14ac:dyDescent="0.35">
      <c r="A65" s="25" t="s">
        <v>122</v>
      </c>
      <c r="B65">
        <f>VLOOKUP(primaryTable[[#This Row],[id]],Outline!$A$3:$C$300,2,FALSE)</f>
        <v>-2.5</v>
      </c>
      <c r="C65">
        <f>VLOOKUP(primaryTable[[#This Row],[id]],Outline!$A$3:$C$300,3,FALSE)</f>
        <v>0</v>
      </c>
      <c r="D65" t="s">
        <v>337</v>
      </c>
      <c r="E65" s="33"/>
      <c r="F65" s="32" t="s">
        <v>389</v>
      </c>
      <c r="H65" t="s">
        <v>121</v>
      </c>
      <c r="I65" t="s">
        <v>289</v>
      </c>
      <c r="J65" t="s">
        <v>288</v>
      </c>
      <c r="K65" t="s">
        <v>22</v>
      </c>
      <c r="L65" t="s">
        <v>289</v>
      </c>
      <c r="M65" t="s">
        <v>288</v>
      </c>
      <c r="N65" t="s">
        <v>319</v>
      </c>
      <c r="O65" s="24" t="str">
        <f>_xlfn.CONCAT("RDNode:NEEDS[",primaryTable[[#This Row],[mod]],"]",CHAR(10),"{",CHAR(10),"    id = ",primaryTable[[#This Row],[id]],CHAR(10),"    tier = ",primaryTable[[#This Row],[tier]],CHAR(10),IF(LEFT(primaryTable[[#This Row],[title]],1)="#",_xlfn.CONCAT("    title = ",primaryTable[[#This Row],[title]]),_xlfn.CONCAT("    title = #LOC_KTT_",primaryTable[[#This Row],[id]],"_Title // ",primaryTable[[#This Row],[title]])),CHAR(10),IF(LEFT(primaryTable[[#This Row],[description]],1)="#",_xlfn.CONCAT("    description = ",primaryTable[[#This Row],[description]]),_xlfn.CONCAT("    description = #LOC_KTT_",primaryTable[[#This Row],[id]],"_Description // ",primaryTable[[#This Row],[description]])),CHAR(10),_xlfn.CONCAT("    cost = ",_xlfn.XLOOKUP(primaryTable[[#This Row],[tier]],CTTComparison!$B$3:$B$34,CTTComparison!$D$3:$D$34,0,0,1)),CHAR(10),"    hideEmpty = False",CHAR(10),"    nodeName = ktt_",primaryTable[[#This Row],[id]],CHAR(10),"    anyToUnlock = ",IF(primaryTable[[#This Row],[anyToUnlock]]="","False",PROPER(primaryTable[[#This Row],[anyToUnlock]])),CHAR(10),"    icon = ",IF(primaryTable[[#This Row],[icon]]="",_xlfn.CONCAT("KiwiTechTree/Icons/ktt_icon_",primaryTable[[#This Row],[id]]),primaryTable[[#This Row],[icon]]),CHAR(10),"    pos = ",_xlfn.XLOOKUP(primaryTable[[#This Row],[id]],Outline!$A$3:$A$300,Outline!$E$3:$E$300,999,0,1),",",_xlfn.XLOOKUP(primaryTable[[#This Row],[id]],Outline!$A$3:$A$300,Outline!$F$3:$F$300,999,0,1),",0",CHAR(10),"    scale = 0.6",IF(primaryTable[[#This Row],[id_0]]&lt;&gt;"",_xlfn.CONCAT(CHAR(10),"    Parent",CHAR(10),"    {",CHAR(10),"        parentID = ",primaryTable[[#This Row],[id_0]],CHAR(10),"        lineFrom = ",primaryTable[[#This Row],[lineFrom_0]],CHAR(10),"        lineTo = ",primaryTable[[#This Row],[lineTo_0]],CHAR(10),"    }"),""),IF(primaryTable[[#This Row],[id_1]]&lt;&gt;"",_xlfn.CONCAT(CHAR(10),"    Parent",CHAR(10),"    {",CHAR(10),"        parentID = ",primaryTable[[#This Row],[id_1]],CHAR(10),"        lineFrom = ",primaryTable[[#This Row],[lineFrom_1]],CHAR(10),"        lineTo = ",primaryTable[[#This Row],[lineTo_1]],CHAR(10),"    }"),""),CHAR(10),"}")</f>
        <v>RDNode:NEEDS[KiwiTechTree]
{
    id = heavyHypergolicRocketry
    tier = -2.5
    title = #LOC_KTT_heavyHypergolicRocketry_Title // Heavy Hypergolic Rocketry
    description = #LOC_KTT_heavyHypergolicRocketry_Description // 
    cost = 0
    hideEmpty = False
    nodeName = ktt_heavyHypergolicRocketry
    anyToUnlock = True
    icon = KiwiTechTree/Icons/ktt_icon_heavyHypergolicRocketry
    pos = -3950,2300,0
    scale = 0.6
    Parent
    {
        parentID = advancedHypergolicRocketry
        lineFrom = RIGHT
        lineTo = LEFT
    }
    Parent
    {
        parentID = advRocketry
        lineFrom = RIGHT
        lineTo = LEFT
    }
}</v>
      </c>
    </row>
    <row r="66" spans="1:15" x14ac:dyDescent="0.35">
      <c r="A66" t="s">
        <v>27</v>
      </c>
      <c r="B66">
        <f>VLOOKUP(primaryTable[[#This Row],[id]],Outline!$A$3:$C$300,2,FALSE)</f>
        <v>4.5</v>
      </c>
      <c r="C66">
        <f>VLOOKUP(primaryTable[[#This Row],[id]],Outline!$A$3:$C$300,3,FALSE)</f>
        <v>25</v>
      </c>
      <c r="D66" t="s">
        <v>488</v>
      </c>
      <c r="E66" t="s">
        <v>525</v>
      </c>
      <c r="F66" s="30" t="s">
        <v>390</v>
      </c>
      <c r="H66" t="s">
        <v>28</v>
      </c>
      <c r="I66" t="s">
        <v>289</v>
      </c>
      <c r="J66" t="s">
        <v>288</v>
      </c>
      <c r="N66" t="s">
        <v>528</v>
      </c>
      <c r="O66" s="24" t="str">
        <f>_xlfn.CONCAT("RDNode:NEEDS[",primaryTable[[#This Row],[mod]],"]",CHAR(10),"{",CHAR(10),"    id = ",primaryTable[[#This Row],[id]],CHAR(10),"    tier = ",primaryTable[[#This Row],[tier]],CHAR(10),IF(LEFT(primaryTable[[#This Row],[title]],1)="#",_xlfn.CONCAT("    title = ",primaryTable[[#This Row],[title]]),_xlfn.CONCAT("    title = #LOC_KTT_",primaryTable[[#This Row],[id]],"_Title // ",primaryTable[[#This Row],[title]])),CHAR(10),IF(LEFT(primaryTable[[#This Row],[description]],1)="#",_xlfn.CONCAT("    description = ",primaryTable[[#This Row],[description]]),_xlfn.CONCAT("    description = #LOC_KTT_",primaryTable[[#This Row],[id]],"_Description // ",primaryTable[[#This Row],[description]])),CHAR(10),_xlfn.CONCAT("    cost = ",_xlfn.XLOOKUP(primaryTable[[#This Row],[tier]],CTTComparison!$B$3:$B$34,CTTComparison!$D$3:$D$34,0,0,1)),CHAR(10),"    hideEmpty = False",CHAR(10),"    nodeName = ktt_",primaryTable[[#This Row],[id]],CHAR(10),"    anyToUnlock = ",IF(primaryTable[[#This Row],[anyToUnlock]]="","False",PROPER(primaryTable[[#This Row],[anyToUnlock]])),CHAR(10),"    icon = ",IF(primaryTable[[#This Row],[icon]]="",_xlfn.CONCAT("KiwiTechTree/Icons/ktt_icon_",primaryTable[[#This Row],[id]]),primaryTable[[#This Row],[icon]]),CHAR(10),"    pos = ",_xlfn.XLOOKUP(primaryTable[[#This Row],[id]],Outline!$A$3:$A$300,Outline!$E$3:$E$300,999,0,1),",",_xlfn.XLOOKUP(primaryTable[[#This Row],[id]],Outline!$A$3:$A$300,Outline!$F$3:$F$300,999,0,1),",0",CHAR(10),"    scale = 0.6",IF(primaryTable[[#This Row],[id_0]]&lt;&gt;"",_xlfn.CONCAT(CHAR(10),"    Parent",CHAR(10),"    {",CHAR(10),"        parentID = ",primaryTable[[#This Row],[id_0]],CHAR(10),"        lineFrom = ",primaryTable[[#This Row],[lineFrom_0]],CHAR(10),"        lineTo = ",primaryTable[[#This Row],[lineTo_0]],CHAR(10),"    }"),""),IF(primaryTable[[#This Row],[id_1]]&lt;&gt;"",_xlfn.CONCAT(CHAR(10),"    Parent",CHAR(10),"    {",CHAR(10),"        parentID = ",primaryTable[[#This Row],[id_1]],CHAR(10),"        lineFrom = ",primaryTable[[#This Row],[lineFrom_1]],CHAR(10),"        lineTo = ",primaryTable[[#This Row],[lineTo_1]],CHAR(10),"    }"),""),CHAR(10),"}")</f>
        <v>RDNode:NEEDS[B9_Aerospace_ProceduralWings,KiwiTechTree]
{
    id = proceduralWings
    tier = 4.5
    title = #LOC_KTT_proceduralWings_Title // Procedural Wings
    description = #LOC_KTT_proceduralWings_Description // There comes a time in every kerbal's short, but exciting life in which they say, "The heck with using 25 pieces to assemble a wing, I am going to hammer out my own. It will be as good as those others."  They will be sadly missed.
    cost = 75
    hideEmpty = False
    nodeName = ktt_proceduralWings
    anyToUnlock = False
    icon = KiwiTechTree/Icons/ktt_icon_proceduralWings
    pos = -2550,1050,0
    scale = 0.6
    Parent
    {
        parentID = aviation
        lineFrom = RIGHT
        lineTo = LEFT
    }
}</v>
      </c>
    </row>
    <row r="67" spans="1:15" x14ac:dyDescent="0.35">
      <c r="A67" t="s">
        <v>49</v>
      </c>
      <c r="B67">
        <f>VLOOKUP(primaryTable[[#This Row],[id]],Outline!$A$3:$C$300,2,FALSE)</f>
        <v>4.5</v>
      </c>
      <c r="C67">
        <f>VLOOKUP(primaryTable[[#This Row],[id]],Outline!$A$3:$C$300,3,FALSE)</f>
        <v>32</v>
      </c>
      <c r="D67" t="s">
        <v>544</v>
      </c>
      <c r="E67" t="s">
        <v>545</v>
      </c>
      <c r="F67" s="30" t="s">
        <v>390</v>
      </c>
      <c r="H67" t="s">
        <v>30</v>
      </c>
      <c r="I67" t="s">
        <v>289</v>
      </c>
      <c r="J67" t="s">
        <v>288</v>
      </c>
      <c r="N67" t="s">
        <v>319</v>
      </c>
      <c r="O67" s="24" t="str">
        <f>_xlfn.CONCAT("RDNode:NEEDS[",primaryTable[[#This Row],[mod]],"]",CHAR(10),"{",CHAR(10),"    id = ",primaryTable[[#This Row],[id]],CHAR(10),"    tier = ",primaryTable[[#This Row],[tier]],CHAR(10),IF(LEFT(primaryTable[[#This Row],[title]],1)="#",_xlfn.CONCAT("    title = ",primaryTable[[#This Row],[title]]),_xlfn.CONCAT("    title = #LOC_KTT_",primaryTable[[#This Row],[id]],"_Title // ",primaryTable[[#This Row],[title]])),CHAR(10),IF(LEFT(primaryTable[[#This Row],[description]],1)="#",_xlfn.CONCAT("    description = ",primaryTable[[#This Row],[description]]),_xlfn.CONCAT("    description = #LOC_KTT_",primaryTable[[#This Row],[id]],"_Description // ",primaryTable[[#This Row],[description]])),CHAR(10),_xlfn.CONCAT("    cost = ",_xlfn.XLOOKUP(primaryTable[[#This Row],[tier]],CTTComparison!$B$3:$B$34,CTTComparison!$D$3:$D$34,0,0,1)),CHAR(10),"    hideEmpty = False",CHAR(10),"    nodeName = ktt_",primaryTable[[#This Row],[id]],CHAR(10),"    anyToUnlock = ",IF(primaryTable[[#This Row],[anyToUnlock]]="","False",PROPER(primaryTable[[#This Row],[anyToUnlock]])),CHAR(10),"    icon = ",IF(primaryTable[[#This Row],[icon]]="",_xlfn.CONCAT("KiwiTechTree/Icons/ktt_icon_",primaryTable[[#This Row],[id]]),primaryTable[[#This Row],[icon]]),CHAR(10),"    pos = ",_xlfn.XLOOKUP(primaryTable[[#This Row],[id]],Outline!$A$3:$A$300,Outline!$E$3:$E$300,999,0,1),",",_xlfn.XLOOKUP(primaryTable[[#This Row],[id]],Outline!$A$3:$A$300,Outline!$F$3:$F$300,999,0,1),",0",CHAR(10),"    scale = 0.6",IF(primaryTable[[#This Row],[id_0]]&lt;&gt;"",_xlfn.CONCAT(CHAR(10),"    Parent",CHAR(10),"    {",CHAR(10),"        parentID = ",primaryTable[[#This Row],[id_0]],CHAR(10),"        lineFrom = ",primaryTable[[#This Row],[lineFrom_0]],CHAR(10),"        lineTo = ",primaryTable[[#This Row],[lineTo_0]],CHAR(10),"    }"),""),IF(primaryTable[[#This Row],[id_1]]&lt;&gt;"",_xlfn.CONCAT(CHAR(10),"    Parent",CHAR(10),"    {",CHAR(10),"        parentID = ",primaryTable[[#This Row],[id_1]],CHAR(10),"        lineFrom = ",primaryTable[[#This Row],[lineFrom_1]],CHAR(10),"        lineTo = ",primaryTable[[#This Row],[lineTo_1]],CHAR(10),"    }"),""),CHAR(10),"}")</f>
        <v>RDNode:NEEDS[KiwiTechTree]
{
    id = reentryModule
    tier = 4.5
    title = #LOC_KTT_reentryModule_Title // Re-Entry Module
    description = #LOC_KTT_reentryModule_Description // Twice the kerbals, twice the danger.
    cost = 75
    hideEmpty = False
    nodeName = ktt_reentryModule
    anyToUnlock = False
    icon = KiwiTechTree/Icons/ktt_icon_reentryModule
    pos = -2550,700,0
    scale = 0.6
    Parent
    {
        parentID = basicReentryModule
        lineFrom = RIGHT
        lineTo = LEFT
    }
}</v>
      </c>
    </row>
    <row r="68" spans="1:15" x14ac:dyDescent="0.35">
      <c r="A68" t="s">
        <v>35</v>
      </c>
      <c r="B68">
        <f>VLOOKUP(primaryTable[[#This Row],[id]],Outline!$A$3:$C$300,2,FALSE)</f>
        <v>5</v>
      </c>
      <c r="C68">
        <f>VLOOKUP(primaryTable[[#This Row],[id]],Outline!$A$3:$C$300,3,FALSE)</f>
        <v>1</v>
      </c>
      <c r="D68" t="s">
        <v>403</v>
      </c>
      <c r="E68" t="s">
        <v>410</v>
      </c>
      <c r="F68" s="30" t="s">
        <v>390</v>
      </c>
      <c r="H68" t="s">
        <v>20</v>
      </c>
      <c r="I68" t="s">
        <v>289</v>
      </c>
      <c r="J68" t="s">
        <v>288</v>
      </c>
      <c r="K68" t="s">
        <v>19</v>
      </c>
      <c r="L68" t="s">
        <v>289</v>
      </c>
      <c r="M68" t="s">
        <v>288</v>
      </c>
      <c r="N68" t="s">
        <v>319</v>
      </c>
      <c r="O68" s="24" t="str">
        <f>_xlfn.CONCAT("RDNode:NEEDS[",primaryTable[[#This Row],[mod]],"]",CHAR(10),"{",CHAR(10),"    id = ",primaryTable[[#This Row],[id]],CHAR(10),"    tier = ",primaryTable[[#This Row],[tier]],CHAR(10),IF(LEFT(primaryTable[[#This Row],[title]],1)="#",_xlfn.CONCAT("    title = ",primaryTable[[#This Row],[title]]),_xlfn.CONCAT("    title = #LOC_KTT_",primaryTable[[#This Row],[id]],"_Title // ",primaryTable[[#This Row],[title]])),CHAR(10),IF(LEFT(primaryTable[[#This Row],[description]],1)="#",_xlfn.CONCAT("    description = ",primaryTable[[#This Row],[description]]),_xlfn.CONCAT("    description = #LOC_KTT_",primaryTable[[#This Row],[id]],"_Description // ",primaryTable[[#This Row],[description]])),CHAR(10),_xlfn.CONCAT("    cost = ",_xlfn.XLOOKUP(primaryTable[[#This Row],[tier]],CTTComparison!$B$3:$B$34,CTTComparison!$D$3:$D$34,0,0,1)),CHAR(10),"    hideEmpty = False",CHAR(10),"    nodeName = ktt_",primaryTable[[#This Row],[id]],CHAR(10),"    anyToUnlock = ",IF(primaryTable[[#This Row],[anyToUnlock]]="","False",PROPER(primaryTable[[#This Row],[anyToUnlock]])),CHAR(10),"    icon = ",IF(primaryTable[[#This Row],[icon]]="",_xlfn.CONCAT("KiwiTechTree/Icons/ktt_icon_",primaryTable[[#This Row],[id]]),primaryTable[[#This Row],[icon]]),CHAR(10),"    pos = ",_xlfn.XLOOKUP(primaryTable[[#This Row],[id]],Outline!$A$3:$A$300,Outline!$E$3:$E$300,999,0,1),",",_xlfn.XLOOKUP(primaryTable[[#This Row],[id]],Outline!$A$3:$A$300,Outline!$F$3:$F$300,999,0,1),",0",CHAR(10),"    scale = 0.6",IF(primaryTable[[#This Row],[id_0]]&lt;&gt;"",_xlfn.CONCAT(CHAR(10),"    Parent",CHAR(10),"    {",CHAR(10),"        parentID = ",primaryTable[[#This Row],[id_0]],CHAR(10),"        lineFrom = ",primaryTable[[#This Row],[lineFrom_0]],CHAR(10),"        lineTo = ",primaryTable[[#This Row],[lineTo_0]],CHAR(10),"    }"),""),IF(primaryTable[[#This Row],[id_1]]&lt;&gt;"",_xlfn.CONCAT(CHAR(10),"    Parent",CHAR(10),"    {",CHAR(10),"        parentID = ",primaryTable[[#This Row],[id_1]],CHAR(10),"        lineFrom = ",primaryTable[[#This Row],[lineFrom_1]],CHAR(10),"        lineTo = ",primaryTable[[#This Row],[lineTo_1]],CHAR(10),"    }"),""),CHAR(10),"}")</f>
        <v>RDNode:NEEDS[KiwiTechTree]
{
    id = mediumBoosters
    tier = 5
    title = #LOC_KTT_mediumBoosters_Title // Medium Solid Rocket Boosters
    description = #LOC_KTT_mediumBoosters_Description // At some point, we want to get into orbit using only solid rockets to challenge our doubters and naysayers.
    cost = 100
    hideEmpty = False
    nodeName = ktt_mediumBoosters
    anyToUnlock = False
    icon = KiwiTechTree/Icons/ktt_icon_mediumBoosters
    pos = -2400,2250,0
    scale = 0.6
    Parent
    {
        parentID = smallBoosters
        lineFrom = RIGHT
        lineTo = LEFT
    }
    Parent
    {
        parentID = flightControl
        lineFrom = RIGHT
        lineTo = LEFT
    }
}</v>
      </c>
    </row>
    <row r="69" spans="1:15" x14ac:dyDescent="0.35">
      <c r="A69" t="s">
        <v>33</v>
      </c>
      <c r="B69">
        <f>VLOOKUP(primaryTable[[#This Row],[id]],Outline!$A$3:$C$300,2,FALSE)</f>
        <v>5</v>
      </c>
      <c r="C69">
        <f>VLOOKUP(primaryTable[[#This Row],[id]],Outline!$A$3:$C$300,3,FALSE)</f>
        <v>9</v>
      </c>
      <c r="D69" t="s">
        <v>548</v>
      </c>
      <c r="E69" t="s">
        <v>549</v>
      </c>
      <c r="F69" s="30" t="s">
        <v>390</v>
      </c>
      <c r="G69" t="s">
        <v>550</v>
      </c>
      <c r="H69" t="s">
        <v>19</v>
      </c>
      <c r="I69" t="s">
        <v>289</v>
      </c>
      <c r="J69" t="s">
        <v>288</v>
      </c>
      <c r="N69" t="s">
        <v>325</v>
      </c>
      <c r="O69" s="24" t="str">
        <f>_xlfn.CONCAT("RDNode:NEEDS[",primaryTable[[#This Row],[mod]],"]",CHAR(10),"{",CHAR(10),"    id = ",primaryTable[[#This Row],[id]],CHAR(10),"    tier = ",primaryTable[[#This Row],[tier]],CHAR(10),IF(LEFT(primaryTable[[#This Row],[title]],1)="#",_xlfn.CONCAT("    title = ",primaryTable[[#This Row],[title]]),_xlfn.CONCAT("    title = #LOC_KTT_",primaryTable[[#This Row],[id]],"_Title // ",primaryTable[[#This Row],[title]])),CHAR(10),IF(LEFT(primaryTable[[#This Row],[description]],1)="#",_xlfn.CONCAT("    description = ",primaryTable[[#This Row],[description]]),_xlfn.CONCAT("    description = #LOC_KTT_",primaryTable[[#This Row],[id]],"_Description // ",primaryTable[[#This Row],[description]])),CHAR(10),_xlfn.CONCAT("    cost = ",_xlfn.XLOOKUP(primaryTable[[#This Row],[tier]],CTTComparison!$B$3:$B$34,CTTComparison!$D$3:$D$34,0,0,1)),CHAR(10),"    hideEmpty = False",CHAR(10),"    nodeName = ktt_",primaryTable[[#This Row],[id]],CHAR(10),"    anyToUnlock = ",IF(primaryTable[[#This Row],[anyToUnlock]]="","False",PROPER(primaryTable[[#This Row],[anyToUnlock]])),CHAR(10),"    icon = ",IF(primaryTable[[#This Row],[icon]]="",_xlfn.CONCAT("KiwiTechTree/Icons/ktt_icon_",primaryTable[[#This Row],[id]]),primaryTable[[#This Row],[icon]]),CHAR(10),"    pos = ",_xlfn.XLOOKUP(primaryTable[[#This Row],[id]],Outline!$A$3:$A$300,Outline!$E$3:$E$300,999,0,1),",",_xlfn.XLOOKUP(primaryTable[[#This Row],[id]],Outline!$A$3:$A$300,Outline!$F$3:$F$300,999,0,1),",0",CHAR(10),"    scale = 0.6",IF(primaryTable[[#This Row],[id_0]]&lt;&gt;"",_xlfn.CONCAT(CHAR(10),"    Parent",CHAR(10),"    {",CHAR(10),"        parentID = ",primaryTable[[#This Row],[id_0]],CHAR(10),"        lineFrom = ",primaryTable[[#This Row],[lineFrom_0]],CHAR(10),"        lineTo = ",primaryTable[[#This Row],[lineTo_0]],CHAR(10),"    }"),""),IF(primaryTable[[#This Row],[id_1]]&lt;&gt;"",_xlfn.CONCAT(CHAR(10),"    Parent",CHAR(10),"    {",CHAR(10),"        parentID = ",primaryTable[[#This Row],[id_1]],CHAR(10),"        lineFrom = ",primaryTable[[#This Row],[lineFrom_1]],CHAR(10),"        lineTo = ",primaryTable[[#This Row],[lineTo_1]],CHAR(10),"    }"),""),CHAR(10),"}")</f>
        <v>RDNode:NEEDS[Squad]
{
    id = advFlightControl
    tier = 5
    title = #autoLOC_501046 //#autoLOC_501046 = Advanced Flight Control
    description = #autoLOC_501047 //#autoLOC_501047 = The latest advancements in keeping the correct end of the ship pointing towards where you want it to go.
    cost = 100
    hideEmpty = False
    nodeName = ktt_advFlightControl
    anyToUnlock = False
    icon = RDicon_control-flight
    pos = -2400,1850,0
    scale = 0.6
    Parent
    {
        parentID = flightControl
        lineFrom = RIGHT
        lineTo = LEFT
    }
}</v>
      </c>
    </row>
    <row r="70" spans="1:15" x14ac:dyDescent="0.35">
      <c r="A70" t="s">
        <v>34</v>
      </c>
      <c r="B70">
        <f>VLOOKUP(primaryTable[[#This Row],[id]],Outline!$A$3:$C$300,2,FALSE)</f>
        <v>5</v>
      </c>
      <c r="C70">
        <f>VLOOKUP(primaryTable[[#This Row],[id]],Outline!$A$3:$C$300,3,FALSE)</f>
        <v>8</v>
      </c>
      <c r="D70" t="s">
        <v>559</v>
      </c>
      <c r="E70" t="s">
        <v>560</v>
      </c>
      <c r="F70" s="30" t="s">
        <v>390</v>
      </c>
      <c r="G70" t="s">
        <v>561</v>
      </c>
      <c r="H70" t="s">
        <v>22</v>
      </c>
      <c r="I70" t="s">
        <v>289</v>
      </c>
      <c r="J70" t="s">
        <v>288</v>
      </c>
      <c r="K70" t="s">
        <v>19</v>
      </c>
      <c r="L70" t="s">
        <v>289</v>
      </c>
      <c r="M70" t="s">
        <v>288</v>
      </c>
      <c r="N70" t="s">
        <v>325</v>
      </c>
      <c r="O70" s="24" t="str">
        <f>_xlfn.CONCAT("RDNode:NEEDS[",primaryTable[[#This Row],[mod]],"]",CHAR(10),"{",CHAR(10),"    id = ",primaryTable[[#This Row],[id]],CHAR(10),"    tier = ",primaryTable[[#This Row],[tier]],CHAR(10),IF(LEFT(primaryTable[[#This Row],[title]],1)="#",_xlfn.CONCAT("    title = ",primaryTable[[#This Row],[title]]),_xlfn.CONCAT("    title = #LOC_KTT_",primaryTable[[#This Row],[id]],"_Title // ",primaryTable[[#This Row],[title]])),CHAR(10),IF(LEFT(primaryTable[[#This Row],[description]],1)="#",_xlfn.CONCAT("    description = ",primaryTable[[#This Row],[description]]),_xlfn.CONCAT("    description = #LOC_KTT_",primaryTable[[#This Row],[id]],"_Description // ",primaryTable[[#This Row],[description]])),CHAR(10),_xlfn.CONCAT("    cost = ",_xlfn.XLOOKUP(primaryTable[[#This Row],[tier]],CTTComparison!$B$3:$B$34,CTTComparison!$D$3:$D$34,0,0,1)),CHAR(10),"    hideEmpty = False",CHAR(10),"    nodeName = ktt_",primaryTable[[#This Row],[id]],CHAR(10),"    anyToUnlock = ",IF(primaryTable[[#This Row],[anyToUnlock]]="","False",PROPER(primaryTable[[#This Row],[anyToUnlock]])),CHAR(10),"    icon = ",IF(primaryTable[[#This Row],[icon]]="",_xlfn.CONCAT("KiwiTechTree/Icons/ktt_icon_",primaryTable[[#This Row],[id]]),primaryTable[[#This Row],[icon]]),CHAR(10),"    pos = ",_xlfn.XLOOKUP(primaryTable[[#This Row],[id]],Outline!$A$3:$A$300,Outline!$E$3:$E$300,999,0,1),",",_xlfn.XLOOKUP(primaryTable[[#This Row],[id]],Outline!$A$3:$A$300,Outline!$F$3:$F$300,999,0,1),",0",CHAR(10),"    scale = 0.6",IF(primaryTable[[#This Row],[id_0]]&lt;&gt;"",_xlfn.CONCAT(CHAR(10),"    Parent",CHAR(10),"    {",CHAR(10),"        parentID = ",primaryTable[[#This Row],[id_0]],CHAR(10),"        lineFrom = ",primaryTable[[#This Row],[lineFrom_0]],CHAR(10),"        lineTo = ",primaryTable[[#This Row],[lineTo_0]],CHAR(10),"    }"),""),IF(primaryTable[[#This Row],[id_1]]&lt;&gt;"",_xlfn.CONCAT(CHAR(10),"    Parent",CHAR(10),"    {",CHAR(10),"        parentID = ",primaryTable[[#This Row],[id_1]],CHAR(10),"        lineFrom = ",primaryTable[[#This Row],[lineFrom_1]],CHAR(10),"        lineTo = ",primaryTable[[#This Row],[lineTo_1]],CHAR(10),"    }"),""),CHAR(10),"}")</f>
        <v>RDNode:NEEDS[Squad]
{
    id = propulsionSystems
    tier = 5
    title = #autoLOC_501042 //#autoLOC_501042 = Propulsion Systems
    description = #autoLOC_501043 //#autoLOC_501043 = A positively different approach to existing trends in rocketry. These small, lightweight propulsion systems may not seem as exciting, but they might prove just as useful.
    cost = 100
    hideEmpty = False
    nodeName = ktt_propulsionSystems
    anyToUnlock = False
    icon = RDicon_propulsionSystems
    pos = -2400,1900,0
    scale = 0.6
    Parent
    {
        parentID = advRocketry
        lineFrom = RIGHT
        lineTo = LEFT
    }
    Parent
    {
        parentID = flightControl
        lineFrom = RIGHT
        lineTo = LEFT
    }
}</v>
      </c>
    </row>
    <row r="71" spans="1:15" x14ac:dyDescent="0.35">
      <c r="A71" t="s">
        <v>36</v>
      </c>
      <c r="B71">
        <f>VLOOKUP(primaryTable[[#This Row],[id]],Outline!$A$3:$C$300,2,FALSE)</f>
        <v>-2.5</v>
      </c>
      <c r="C71">
        <f>VLOOKUP(primaryTable[[#This Row],[id]],Outline!$A$3:$C$300,3,FALSE)</f>
        <v>0</v>
      </c>
      <c r="D71" t="s">
        <v>370</v>
      </c>
      <c r="E71" t="s">
        <v>378</v>
      </c>
      <c r="F71" s="32" t="s">
        <v>389</v>
      </c>
      <c r="H71" t="s">
        <v>21</v>
      </c>
      <c r="I71" t="s">
        <v>289</v>
      </c>
      <c r="J71" t="s">
        <v>288</v>
      </c>
      <c r="K71" t="s">
        <v>37</v>
      </c>
      <c r="L71" t="s">
        <v>290</v>
      </c>
      <c r="M71" t="s">
        <v>291</v>
      </c>
      <c r="N71" t="s">
        <v>319</v>
      </c>
      <c r="O71" s="24" t="str">
        <f>_xlfn.CONCAT("RDNode:NEEDS[",primaryTable[[#This Row],[mod]],"]",CHAR(10),"{",CHAR(10),"    id = ",primaryTable[[#This Row],[id]],CHAR(10),"    tier = ",primaryTable[[#This Row],[tier]],CHAR(10),IF(LEFT(primaryTable[[#This Row],[title]],1)="#",_xlfn.CONCAT("    title = ",primaryTable[[#This Row],[title]]),_xlfn.CONCAT("    title = #LOC_KTT_",primaryTable[[#This Row],[id]],"_Title // ",primaryTable[[#This Row],[title]])),CHAR(10),IF(LEFT(primaryTable[[#This Row],[description]],1)="#",_xlfn.CONCAT("    description = ",primaryTable[[#This Row],[description]]),_xlfn.CONCAT("    description = #LOC_KTT_",primaryTable[[#This Row],[id]],"_Description // ",primaryTable[[#This Row],[description]])),CHAR(10),_xlfn.CONCAT("    cost = ",_xlfn.XLOOKUP(primaryTable[[#This Row],[tier]],CTTComparison!$B$3:$B$34,CTTComparison!$D$3:$D$34,0,0,1)),CHAR(10),"    hideEmpty = False",CHAR(10),"    nodeName = ktt_",primaryTable[[#This Row],[id]],CHAR(10),"    anyToUnlock = ",IF(primaryTable[[#This Row],[anyToUnlock]]="","False",PROPER(primaryTable[[#This Row],[anyToUnlock]])),CHAR(10),"    icon = ",IF(primaryTable[[#This Row],[icon]]="",_xlfn.CONCAT("KiwiTechTree/Icons/ktt_icon_",primaryTable[[#This Row],[id]]),primaryTable[[#This Row],[icon]]),CHAR(10),"    pos = ",_xlfn.XLOOKUP(primaryTable[[#This Row],[id]],Outline!$A$3:$A$300,Outline!$E$3:$E$300,999,0,1),",",_xlfn.XLOOKUP(primaryTable[[#This Row],[id]],Outline!$A$3:$A$300,Outline!$F$3:$F$300,999,0,1),",0",CHAR(10),"    scale = 0.6",IF(primaryTable[[#This Row],[id_0]]&lt;&gt;"",_xlfn.CONCAT(CHAR(10),"    Parent",CHAR(10),"    {",CHAR(10),"        parentID = ",primaryTable[[#This Row],[id_0]],CHAR(10),"        lineFrom = ",primaryTable[[#This Row],[lineFrom_0]],CHAR(10),"        lineTo = ",primaryTable[[#This Row],[lineTo_0]],CHAR(10),"    }"),""),IF(primaryTable[[#This Row],[id_1]]&lt;&gt;"",_xlfn.CONCAT(CHAR(10),"    Parent",CHAR(10),"    {",CHAR(10),"        parentID = ",primaryTable[[#This Row],[id_1]],CHAR(10),"        lineFrom = ",primaryTable[[#This Row],[lineFrom_1]],CHAR(10),"        lineTo = ",primaryTable[[#This Row],[lineTo_1]],CHAR(10),"    }"),""),CHAR(10),"}")</f>
        <v>RDNode:NEEDS[KiwiTechTree]
{
    id = heavyCryoRocketry
    tier = -2.5
    title = #LOC_KTT_heavyCryoRocketry_Title // Heavy Cryogenic Rocketry
    description = #LOC_KTT_heavyCryoRocketry_Description // Sometimes we just need a lot of oomph to get us going where we want to go.
    cost = 0
    hideEmpty = False
    nodeName = ktt_heavyCryoRocketry
    anyToUnlock = True
    icon = KiwiTechTree/Icons/ktt_icon_heavyCryoRocketry
    pos = -3950,2300,0
    scale = 0.6
    Parent
    {
        parentID = advancedCryoRocketry
        lineFrom = RIGHT
        lineTo = LEFT
    }
    Parent
    {
        parentID = heavyRocketry
        lineFrom = TOP
        lineTo = BOTTOM
    }
}</v>
      </c>
    </row>
    <row r="72" spans="1:15" x14ac:dyDescent="0.35">
      <c r="A72" t="s">
        <v>37</v>
      </c>
      <c r="B72">
        <f>VLOOKUP(primaryTable[[#This Row],[id]],Outline!$A$3:$C$300,2,FALSE)</f>
        <v>-2.5</v>
      </c>
      <c r="C72">
        <f>VLOOKUP(primaryTable[[#This Row],[id]],Outline!$A$3:$C$300,3,FALSE)</f>
        <v>0</v>
      </c>
      <c r="D72" t="s">
        <v>419</v>
      </c>
      <c r="E72" t="s">
        <v>420</v>
      </c>
      <c r="F72" s="30" t="s">
        <v>390</v>
      </c>
      <c r="G72" t="s">
        <v>315</v>
      </c>
      <c r="H72" t="s">
        <v>22</v>
      </c>
      <c r="I72" t="s">
        <v>289</v>
      </c>
      <c r="J72" t="s">
        <v>288</v>
      </c>
      <c r="N72" t="s">
        <v>325</v>
      </c>
      <c r="O72" s="24" t="str">
        <f>_xlfn.CONCAT("RDNode:NEEDS[",primaryTable[[#This Row],[mod]],"]",CHAR(10),"{",CHAR(10),"    id = ",primaryTable[[#This Row],[id]],CHAR(10),"    tier = ",primaryTable[[#This Row],[tier]],CHAR(10),IF(LEFT(primaryTable[[#This Row],[title]],1)="#",_xlfn.CONCAT("    title = ",primaryTable[[#This Row],[title]]),_xlfn.CONCAT("    title = #LOC_KTT_",primaryTable[[#This Row],[id]],"_Title // ",primaryTable[[#This Row],[title]])),CHAR(10),IF(LEFT(primaryTable[[#This Row],[description]],1)="#",_xlfn.CONCAT("    description = ",primaryTable[[#This Row],[description]]),_xlfn.CONCAT("    description = #LOC_KTT_",primaryTable[[#This Row],[id]],"_Description // ",primaryTable[[#This Row],[description]])),CHAR(10),_xlfn.CONCAT("    cost = ",_xlfn.XLOOKUP(primaryTable[[#This Row],[tier]],CTTComparison!$B$3:$B$34,CTTComparison!$D$3:$D$34,0,0,1)),CHAR(10),"    hideEmpty = False",CHAR(10),"    nodeName = ktt_",primaryTable[[#This Row],[id]],CHAR(10),"    anyToUnlock = ",IF(primaryTable[[#This Row],[anyToUnlock]]="","False",PROPER(primaryTable[[#This Row],[anyToUnlock]])),CHAR(10),"    icon = ",IF(primaryTable[[#This Row],[icon]]="",_xlfn.CONCAT("KiwiTechTree/Icons/ktt_icon_",primaryTable[[#This Row],[id]]),primaryTable[[#This Row],[icon]]),CHAR(10),"    pos = ",_xlfn.XLOOKUP(primaryTable[[#This Row],[id]],Outline!$A$3:$A$300,Outline!$E$3:$E$300,999,0,1),",",_xlfn.XLOOKUP(primaryTable[[#This Row],[id]],Outline!$A$3:$A$300,Outline!$F$3:$F$300,999,0,1),",0",CHAR(10),"    scale = 0.6",IF(primaryTable[[#This Row],[id_0]]&lt;&gt;"",_xlfn.CONCAT(CHAR(10),"    Parent",CHAR(10),"    {",CHAR(10),"        parentID = ",primaryTable[[#This Row],[id_0]],CHAR(10),"        lineFrom = ",primaryTable[[#This Row],[lineFrom_0]],CHAR(10),"        lineTo = ",primaryTable[[#This Row],[lineTo_0]],CHAR(10),"    }"),""),IF(primaryTable[[#This Row],[id_1]]&lt;&gt;"",_xlfn.CONCAT(CHAR(10),"    Parent",CHAR(10),"    {",CHAR(10),"        parentID = ",primaryTable[[#This Row],[id_1]],CHAR(10),"        lineFrom = ",primaryTable[[#This Row],[lineFrom_1]],CHAR(10),"        lineTo = ",primaryTable[[#This Row],[lineTo_1]],CHAR(10),"    }"),""),CHAR(10),"}")</f>
        <v>RDNode:NEEDS[Squad]
{
    id = heavyRocketry
    tier = -2.5
    title = #autoLOC_501054 //#autoLOC_501054 = Heavy Rocketry
    description = #autoLOC_501055 //#autoLOC_501055 = The next logical step for rocketry technology is to just go bigger.
    cost = 0
    hideEmpty = False
    nodeName = ktt_heavyRocketry
    anyToUnlock = False
    icon = RDicon_rocketry-heavy
    pos = -3950,2300,0
    scale = 0.6
    Parent
    {
        parentID = advRocketry
        lineFrom = RIGHT
        lineTo = LEFT
    }
}</v>
      </c>
    </row>
    <row r="73" spans="1:15" x14ac:dyDescent="0.35">
      <c r="A73" t="s">
        <v>38</v>
      </c>
      <c r="B73">
        <f>VLOOKUP(primaryTable[[#This Row],[id]],Outline!$A$3:$C$300,2,FALSE)</f>
        <v>5</v>
      </c>
      <c r="C73">
        <f>VLOOKUP(primaryTable[[#This Row],[id]],Outline!$A$3:$C$300,3,FALSE)</f>
        <v>15</v>
      </c>
      <c r="D73" t="s">
        <v>435</v>
      </c>
      <c r="E73" t="s">
        <v>436</v>
      </c>
      <c r="F73" s="30" t="s">
        <v>390</v>
      </c>
      <c r="G73" t="s">
        <v>437</v>
      </c>
      <c r="H73" t="s">
        <v>23</v>
      </c>
      <c r="I73" t="s">
        <v>289</v>
      </c>
      <c r="J73" t="s">
        <v>288</v>
      </c>
      <c r="N73" t="s">
        <v>325</v>
      </c>
      <c r="O73" s="24" t="str">
        <f>_xlfn.CONCAT("RDNode:NEEDS[",primaryTable[[#This Row],[mod]],"]",CHAR(10),"{",CHAR(10),"    id = ",primaryTable[[#This Row],[id]],CHAR(10),"    tier = ",primaryTable[[#This Row],[tier]],CHAR(10),IF(LEFT(primaryTable[[#This Row],[title]],1)="#",_xlfn.CONCAT("    title = ",primaryTable[[#This Row],[title]]),_xlfn.CONCAT("    title = #LOC_KTT_",primaryTable[[#This Row],[id]],"_Title // ",primaryTable[[#This Row],[title]])),CHAR(10),IF(LEFT(primaryTable[[#This Row],[description]],1)="#",_xlfn.CONCAT("    description = ",primaryTable[[#This Row],[description]]),_xlfn.CONCAT("    description = #LOC_KTT_",primaryTable[[#This Row],[id]],"_Description // ",primaryTable[[#This Row],[description]])),CHAR(10),_xlfn.CONCAT("    cost = ",_xlfn.XLOOKUP(primaryTable[[#This Row],[tier]],CTTComparison!$B$3:$B$34,CTTComparison!$D$3:$D$34,0,0,1)),CHAR(10),"    hideEmpty = False",CHAR(10),"    nodeName = ktt_",primaryTable[[#This Row],[id]],CHAR(10),"    anyToUnlock = ",IF(primaryTable[[#This Row],[anyToUnlock]]="","False",PROPER(primaryTable[[#This Row],[anyToUnlock]])),CHAR(10),"    icon = ",IF(primaryTable[[#This Row],[icon]]="",_xlfn.CONCAT("KiwiTechTree/Icons/ktt_icon_",primaryTable[[#This Row],[id]]),primaryTable[[#This Row],[icon]]),CHAR(10),"    pos = ",_xlfn.XLOOKUP(primaryTable[[#This Row],[id]],Outline!$A$3:$A$300,Outline!$E$3:$E$300,999,0,1),",",_xlfn.XLOOKUP(primaryTable[[#This Row],[id]],Outline!$A$3:$A$300,Outline!$F$3:$F$300,999,0,1),",0",CHAR(10),"    scale = 0.6",IF(primaryTable[[#This Row],[id_0]]&lt;&gt;"",_xlfn.CONCAT(CHAR(10),"    Parent",CHAR(10),"    {",CHAR(10),"        parentID = ",primaryTable[[#This Row],[id_0]],CHAR(10),"        lineFrom = ",primaryTable[[#This Row],[lineFrom_0]],CHAR(10),"        lineTo = ",primaryTable[[#This Row],[lineTo_0]],CHAR(10),"    }"),""),IF(primaryTable[[#This Row],[id_1]]&lt;&gt;"",_xlfn.CONCAT(CHAR(10),"    Parent",CHAR(10),"    {",CHAR(10),"        parentID = ",primaryTable[[#This Row],[id_1]],CHAR(10),"        lineFrom = ",primaryTable[[#This Row],[lineFrom_1]],CHAR(10),"        lineTo = ",primaryTable[[#This Row],[lineTo_1]],CHAR(10),"    }"),""),CHAR(10),"}")</f>
        <v>RDNode:NEEDS[Squad]
{
    id = fuelSystems
    tier = 5
    title = #autoLOC_501056 //#autoLOC_501056 = Fuel Systems
    description = #autoLOC_501057 //#autoLOC_501057 = Advancements towards a better understanding of how fuel flows through a
    cost = 100
    hideEmpty = False
    nodeName = ktt_fuelSystems
    anyToUnlock = False
    icon = RDicon_fuelSystems
    pos = -2400,1550,0
    scale = 0.6
    Parent
    {
        parentID = basicFuelSystems
        lineFrom = RIGHT
        lineTo = LEFT
    }
}</v>
      </c>
    </row>
    <row r="74" spans="1:15" x14ac:dyDescent="0.35">
      <c r="A74" t="s">
        <v>39</v>
      </c>
      <c r="B74">
        <f>VLOOKUP(primaryTable[[#This Row],[id]],Outline!$A$3:$C$300,2,FALSE)</f>
        <v>5</v>
      </c>
      <c r="C74">
        <f>VLOOKUP(primaryTable[[#This Row],[id]],Outline!$A$3:$C$300,3,FALSE)</f>
        <v>16</v>
      </c>
      <c r="D74" t="s">
        <v>562</v>
      </c>
      <c r="E74" t="s">
        <v>563</v>
      </c>
      <c r="F74" s="32" t="s">
        <v>390</v>
      </c>
      <c r="H74" t="s">
        <v>24</v>
      </c>
      <c r="I74" t="s">
        <v>289</v>
      </c>
      <c r="J74" t="s">
        <v>288</v>
      </c>
      <c r="N74" t="s">
        <v>319</v>
      </c>
      <c r="O74" s="24" t="str">
        <f>_xlfn.CONCAT("RDNode:NEEDS[",primaryTable[[#This Row],[mod]],"]",CHAR(10),"{",CHAR(10),"    id = ",primaryTable[[#This Row],[id]],CHAR(10),"    tier = ",primaryTable[[#This Row],[tier]],CHAR(10),IF(LEFT(primaryTable[[#This Row],[title]],1)="#",_xlfn.CONCAT("    title = ",primaryTable[[#This Row],[title]]),_xlfn.CONCAT("    title = #LOC_KTT_",primaryTable[[#This Row],[id]],"_Title // ",primaryTable[[#This Row],[title]])),CHAR(10),IF(LEFT(primaryTable[[#This Row],[description]],1)="#",_xlfn.CONCAT("    description = ",primaryTable[[#This Row],[description]]),_xlfn.CONCAT("    description = #LOC_KTT_",primaryTable[[#This Row],[id]],"_Description // ",primaryTable[[#This Row],[description]])),CHAR(10),_xlfn.CONCAT("    cost = ",_xlfn.XLOOKUP(primaryTable[[#This Row],[tier]],CTTComparison!$B$3:$B$34,CTTComparison!$D$3:$D$34,0,0,1)),CHAR(10),"    hideEmpty = False",CHAR(10),"    nodeName = ktt_",primaryTable[[#This Row],[id]],CHAR(10),"    anyToUnlock = ",IF(primaryTable[[#This Row],[anyToUnlock]]="","False",PROPER(primaryTable[[#This Row],[anyToUnlock]])),CHAR(10),"    icon = ",IF(primaryTable[[#This Row],[icon]]="",_xlfn.CONCAT("KiwiTechTree/Icons/ktt_icon_",primaryTable[[#This Row],[id]]),primaryTable[[#This Row],[icon]]),CHAR(10),"    pos = ",_xlfn.XLOOKUP(primaryTable[[#This Row],[id]],Outline!$A$3:$A$300,Outline!$E$3:$E$300,999,0,1),",",_xlfn.XLOOKUP(primaryTable[[#This Row],[id]],Outline!$A$3:$A$300,Outline!$F$3:$F$300,999,0,1),",0",CHAR(10),"    scale = 0.6",IF(primaryTable[[#This Row],[id_0]]&lt;&gt;"",_xlfn.CONCAT(CHAR(10),"    Parent",CHAR(10),"    {",CHAR(10),"        parentID = ",primaryTable[[#This Row],[id_0]],CHAR(10),"        lineFrom = ",primaryTable[[#This Row],[lineFrom_0]],CHAR(10),"        lineTo = ",primaryTable[[#This Row],[lineTo_0]],CHAR(10),"    }"),""),IF(primaryTable[[#This Row],[id_1]]&lt;&gt;"",_xlfn.CONCAT(CHAR(10),"    Parent",CHAR(10),"    {",CHAR(10),"        parentID = ",primaryTable[[#This Row],[id_1]],CHAR(10),"        lineFrom = ",primaryTable[[#This Row],[lineFrom_1]],CHAR(10),"        lineTo = ",primaryTable[[#This Row],[lineTo_1]],CHAR(10),"    }"),""),CHAR(10),"}")</f>
        <v>RDNode:NEEDS[KiwiTechTree]
{
    id = flexibleFuelSolutions
    tier = 5
    title = #LOC_KTT_flexibleFuelSolutions_Title // Flexible Fuel Solutions
    description = #LOC_KTT_flexibleFuelSolutions_Description // Mmm, doughnuts.
    cost = 100
    hideEmpty = False
    nodeName = ktt_flexibleFuelSolutions
    anyToUnlock = False
    icon = KiwiTechTree/Icons/ktt_icon_flexibleFuelSolutions
    pos = -2400,1500,0
    scale = 0.6
    Parent
    {
        parentID = fuelLines
        lineFrom = RIGHT
        lineTo = LEFT
    }
}</v>
      </c>
    </row>
    <row r="75" spans="1:15" x14ac:dyDescent="0.35">
      <c r="A75" t="s">
        <v>40</v>
      </c>
      <c r="B75">
        <f>VLOOKUP(primaryTable[[#This Row],[id]],Outline!$A$3:$C$300,2,FALSE)</f>
        <v>5</v>
      </c>
      <c r="C75">
        <f>VLOOKUP(primaryTable[[#This Row],[id]],Outline!$A$3:$C$300,3,FALSE)</f>
        <v>18</v>
      </c>
      <c r="D75" t="s">
        <v>564</v>
      </c>
      <c r="E75" t="s">
        <v>565</v>
      </c>
      <c r="F75" s="32" t="s">
        <v>390</v>
      </c>
      <c r="H75" t="s">
        <v>25</v>
      </c>
      <c r="I75" t="s">
        <v>289</v>
      </c>
      <c r="J75" t="s">
        <v>288</v>
      </c>
      <c r="N75" t="s">
        <v>319</v>
      </c>
      <c r="O75" s="24" t="str">
        <f>_xlfn.CONCAT("RDNode:NEEDS[",primaryTable[[#This Row],[mod]],"]",CHAR(10),"{",CHAR(10),"    id = ",primaryTable[[#This Row],[id]],CHAR(10),"    tier = ",primaryTable[[#This Row],[tier]],CHAR(10),IF(LEFT(primaryTable[[#This Row],[title]],1)="#",_xlfn.CONCAT("    title = ",primaryTable[[#This Row],[title]]),_xlfn.CONCAT("    title = #LOC_KTT_",primaryTable[[#This Row],[id]],"_Title // ",primaryTable[[#This Row],[title]])),CHAR(10),IF(LEFT(primaryTable[[#This Row],[description]],1)="#",_xlfn.CONCAT("    description = ",primaryTable[[#This Row],[description]]),_xlfn.CONCAT("    description = #LOC_KTT_",primaryTable[[#This Row],[id]],"_Description // ",primaryTable[[#This Row],[description]])),CHAR(10),_xlfn.CONCAT("    cost = ",_xlfn.XLOOKUP(primaryTable[[#This Row],[tier]],CTTComparison!$B$3:$B$34,CTTComparison!$D$3:$D$34,0,0,1)),CHAR(10),"    hideEmpty = False",CHAR(10),"    nodeName = ktt_",primaryTable[[#This Row],[id]],CHAR(10),"    anyToUnlock = ",IF(primaryTable[[#This Row],[anyToUnlock]]="","False",PROPER(primaryTable[[#This Row],[anyToUnlock]])),CHAR(10),"    icon = ",IF(primaryTable[[#This Row],[icon]]="",_xlfn.CONCAT("KiwiTechTree/Icons/ktt_icon_",primaryTable[[#This Row],[id]]),primaryTable[[#This Row],[icon]]),CHAR(10),"    pos = ",_xlfn.XLOOKUP(primaryTable[[#This Row],[id]],Outline!$A$3:$A$300,Outline!$E$3:$E$300,999,0,1),",",_xlfn.XLOOKUP(primaryTable[[#This Row],[id]],Outline!$A$3:$A$300,Outline!$F$3:$F$300,999,0,1),",0",CHAR(10),"    scale = 0.6",IF(primaryTable[[#This Row],[id_0]]&lt;&gt;"",_xlfn.CONCAT(CHAR(10),"    Parent",CHAR(10),"    {",CHAR(10),"        parentID = ",primaryTable[[#This Row],[id_0]],CHAR(10),"        lineFrom = ",primaryTable[[#This Row],[lineFrom_0]],CHAR(10),"        lineTo = ",primaryTable[[#This Row],[lineTo_0]],CHAR(10),"    }"),""),IF(primaryTable[[#This Row],[id_1]]&lt;&gt;"",_xlfn.CONCAT(CHAR(10),"    Parent",CHAR(10),"    {",CHAR(10),"        parentID = ",primaryTable[[#This Row],[id_1]],CHAR(10),"        lineFrom = ",primaryTable[[#This Row],[lineFrom_1]],CHAR(10),"        lineTo = ",primaryTable[[#This Row],[lineTo_1]],CHAR(10),"    }"),""),CHAR(10),"}")</f>
        <v>RDNode:NEEDS[KiwiTechTree]
{
    id = docking
    tier = 5
    title = #LOC_KTT_docking_Title // Docking
    description = #LOC_KTT_docking_Description // The engineers have said they are pretty sure that the seal on the Clamp-O-Tron will hold.  If not, it will only cause a rapid unplanned disassembly.
    cost = 100
    hideEmpty = False
    nodeName = ktt_docking
    anyToUnlock = False
    icon = KiwiTechTree/Icons/ktt_icon_docking
    pos = -2400,1400,0
    scale = 0.6
    Parent
    {
        parentID = decoupling
        lineFrom = RIGHT
        lineTo = LEFT
    }
}</v>
      </c>
    </row>
    <row r="76" spans="1:15" x14ac:dyDescent="0.35">
      <c r="A76" s="25" t="s">
        <v>540</v>
      </c>
      <c r="B76">
        <f>VLOOKUP(primaryTable[[#This Row],[id]],Outline!$A$3:$C$300,2,FALSE)</f>
        <v>5</v>
      </c>
      <c r="C76">
        <f>VLOOKUP(primaryTable[[#This Row],[id]],Outline!$A$3:$C$300,3,FALSE)</f>
        <v>19</v>
      </c>
      <c r="D76" t="s">
        <v>522</v>
      </c>
      <c r="E76" s="34" t="s">
        <v>541</v>
      </c>
      <c r="F76" s="30" t="s">
        <v>390</v>
      </c>
      <c r="H76" t="s">
        <v>501</v>
      </c>
      <c r="I76" t="s">
        <v>289</v>
      </c>
      <c r="J76" t="s">
        <v>288</v>
      </c>
      <c r="N76" t="s">
        <v>319</v>
      </c>
      <c r="O76" s="24" t="str">
        <f>_xlfn.CONCAT("RDNode:NEEDS[",primaryTable[[#This Row],[mod]],"]",CHAR(10),"{",CHAR(10),"    id = ",primaryTable[[#This Row],[id]],CHAR(10),"    tier = ",primaryTable[[#This Row],[tier]],CHAR(10),IF(LEFT(primaryTable[[#This Row],[title]],1)="#",_xlfn.CONCAT("    title = ",primaryTable[[#This Row],[title]]),_xlfn.CONCAT("    title = #LOC_KTT_",primaryTable[[#This Row],[id]],"_Title // ",primaryTable[[#This Row],[title]])),CHAR(10),IF(LEFT(primaryTable[[#This Row],[description]],1)="#",_xlfn.CONCAT("    description = ",primaryTable[[#This Row],[description]]),_xlfn.CONCAT("    description = #LOC_KTT_",primaryTable[[#This Row],[id]],"_Description // ",primaryTable[[#This Row],[description]])),CHAR(10),_xlfn.CONCAT("    cost = ",_xlfn.XLOOKUP(primaryTable[[#This Row],[tier]],CTTComparison!$B$3:$B$34,CTTComparison!$D$3:$D$34,0,0,1)),CHAR(10),"    hideEmpty = False",CHAR(10),"    nodeName = ktt_",primaryTable[[#This Row],[id]],CHAR(10),"    anyToUnlock = ",IF(primaryTable[[#This Row],[anyToUnlock]]="","False",PROPER(primaryTable[[#This Row],[anyToUnlock]])),CHAR(10),"    icon = ",IF(primaryTable[[#This Row],[icon]]="",_xlfn.CONCAT("KiwiTechTree/Icons/ktt_icon_",primaryTable[[#This Row],[id]]),primaryTable[[#This Row],[icon]]),CHAR(10),"    pos = ",_xlfn.XLOOKUP(primaryTable[[#This Row],[id]],Outline!$A$3:$A$300,Outline!$E$3:$E$300,999,0,1),",",_xlfn.XLOOKUP(primaryTable[[#This Row],[id]],Outline!$A$3:$A$300,Outline!$F$3:$F$300,999,0,1),",0",CHAR(10),"    scale = 0.6",IF(primaryTable[[#This Row],[id_0]]&lt;&gt;"",_xlfn.CONCAT(CHAR(10),"    Parent",CHAR(10),"    {",CHAR(10),"        parentID = ",primaryTable[[#This Row],[id_0]],CHAR(10),"        lineFrom = ",primaryTable[[#This Row],[lineFrom_0]],CHAR(10),"        lineTo = ",primaryTable[[#This Row],[lineTo_0]],CHAR(10),"    }"),""),IF(primaryTable[[#This Row],[id_1]]&lt;&gt;"",_xlfn.CONCAT(CHAR(10),"    Parent",CHAR(10),"    {",CHAR(10),"        parentID = ",primaryTable[[#This Row],[id_1]],CHAR(10),"        lineFrom = ",primaryTable[[#This Row],[lineFrom_1]],CHAR(10),"        lineTo = ",primaryTable[[#This Row],[lineTo_1]],CHAR(10),"    }"),""),CHAR(10),"}")</f>
        <v>RDNode:NEEDS[KiwiTechTree]
{
    id = adapters
    tier = 5
    title = #LOC_KTT_adapters_Title // Engine Adapters
    description = #LOC_KTT_adapters_Description // For cases where we want to stack thinner fuel tanks or probes on top of wider fuel tanks (and probes?)
    cost = 100
    hideEmpty = False
    nodeName = ktt_adapters
    anyToUnlock = False
    icon = KiwiTechTree/Icons/ktt_icon_adapters
    pos = -2400,1350,0
    scale = 0.6
    Parent
    {
        parentID = fairings
        lineFrom = RIGHT
        lineTo = LEFT
    }
}</v>
      </c>
    </row>
    <row r="77" spans="1:15" x14ac:dyDescent="0.35">
      <c r="A77" t="s">
        <v>41</v>
      </c>
      <c r="B77">
        <f>VLOOKUP(primaryTable[[#This Row],[id]],Outline!$A$3:$C$300,2,FALSE)</f>
        <v>5</v>
      </c>
      <c r="C77">
        <f>VLOOKUP(primaryTable[[#This Row],[id]],Outline!$A$3:$C$300,3,FALSE)</f>
        <v>20</v>
      </c>
      <c r="D77" t="s">
        <v>466</v>
      </c>
      <c r="E77" t="s">
        <v>467</v>
      </c>
      <c r="F77" s="30" t="s">
        <v>390</v>
      </c>
      <c r="G77" t="s">
        <v>471</v>
      </c>
      <c r="H77" t="s">
        <v>26</v>
      </c>
      <c r="I77" t="s">
        <v>289</v>
      </c>
      <c r="J77" t="s">
        <v>288</v>
      </c>
      <c r="N77" t="s">
        <v>325</v>
      </c>
      <c r="O77" s="24" t="str">
        <f>_xlfn.CONCAT("RDNode:NEEDS[",primaryTable[[#This Row],[mod]],"]",CHAR(10),"{",CHAR(10),"    id = ",primaryTable[[#This Row],[id]],CHAR(10),"    tier = ",primaryTable[[#This Row],[tier]],CHAR(10),IF(LEFT(primaryTable[[#This Row],[title]],1)="#",_xlfn.CONCAT("    title = ",primaryTable[[#This Row],[title]]),_xlfn.CONCAT("    title = #LOC_KTT_",primaryTable[[#This Row],[id]],"_Title // ",primaryTable[[#This Row],[title]])),CHAR(10),IF(LEFT(primaryTable[[#This Row],[description]],1)="#",_xlfn.CONCAT("    description = ",primaryTable[[#This Row],[description]]),_xlfn.CONCAT("    description = #LOC_KTT_",primaryTable[[#This Row],[id]],"_Description // ",primaryTable[[#This Row],[description]])),CHAR(10),_xlfn.CONCAT("    cost = ",_xlfn.XLOOKUP(primaryTable[[#This Row],[tier]],CTTComparison!$B$3:$B$34,CTTComparison!$D$3:$D$34,0,0,1)),CHAR(10),"    hideEmpty = False",CHAR(10),"    nodeName = ktt_",primaryTable[[#This Row],[id]],CHAR(10),"    anyToUnlock = ",IF(primaryTable[[#This Row],[anyToUnlock]]="","False",PROPER(primaryTable[[#This Row],[anyToUnlock]])),CHAR(10),"    icon = ",IF(primaryTable[[#This Row],[icon]]="",_xlfn.CONCAT("KiwiTechTree/Icons/ktt_icon_",primaryTable[[#This Row],[id]]),primaryTable[[#This Row],[icon]]),CHAR(10),"    pos = ",_xlfn.XLOOKUP(primaryTable[[#This Row],[id]],Outline!$A$3:$A$300,Outline!$E$3:$E$300,999,0,1),",",_xlfn.XLOOKUP(primaryTable[[#This Row],[id]],Outline!$A$3:$A$300,Outline!$F$3:$F$300,999,0,1),",0",CHAR(10),"    scale = 0.6",IF(primaryTable[[#This Row],[id_0]]&lt;&gt;"",_xlfn.CONCAT(CHAR(10),"    Parent",CHAR(10),"    {",CHAR(10),"        parentID = ",primaryTable[[#This Row],[id_0]],CHAR(10),"        lineFrom = ",primaryTable[[#This Row],[lineFrom_0]],CHAR(10),"        lineTo = ",primaryTable[[#This Row],[lineTo_0]],CHAR(10),"    }"),""),IF(primaryTable[[#This Row],[id_1]]&lt;&gt;"",_xlfn.CONCAT(CHAR(10),"    Parent",CHAR(10),"    {",CHAR(10),"        parentID = ",primaryTable[[#This Row],[id_1]],CHAR(10),"        lineFrom = ",primaryTable[[#This Row],[lineFrom_1]],CHAR(10),"        lineTo = ",primaryTable[[#This Row],[lineTo_1]],CHAR(10),"    }"),""),CHAR(10),"}")</f>
        <v>RDNode:NEEDS[Squad]
{
    id = advConstruction
    tier = 5
    title = #autoLOC_501058 //#autoLOC_501058 = Advanced Construction
    description = #autoLOC_501059 //#autoLOC_501059 = New advances in construction make it possible to build larger than ever before.
    cost = 100
    hideEmpty = False
    nodeName = ktt_advConstruction
    anyToUnlock = False
    icon = RDicon_construction-advanced
    pos = -2400,1300,0
    scale = 0.6
    Parent
    {
        parentID = generalConstruction
        lineFrom = RIGHT
        lineTo = LEFT
    }
}</v>
      </c>
    </row>
    <row r="78" spans="1:15" x14ac:dyDescent="0.35">
      <c r="A78" t="s">
        <v>42</v>
      </c>
      <c r="B78">
        <f>VLOOKUP(primaryTable[[#This Row],[id]],Outline!$A$3:$C$300,2,FALSE)</f>
        <v>5</v>
      </c>
      <c r="C78">
        <f>VLOOKUP(primaryTable[[#This Row],[id]],Outline!$A$3:$C$300,3,FALSE)</f>
        <v>21</v>
      </c>
      <c r="D78" t="s">
        <v>346</v>
      </c>
      <c r="E78" t="s">
        <v>360</v>
      </c>
      <c r="F78" s="30" t="s">
        <v>390</v>
      </c>
      <c r="H78" t="s">
        <v>26</v>
      </c>
      <c r="I78" t="s">
        <v>289</v>
      </c>
      <c r="J78" t="s">
        <v>288</v>
      </c>
      <c r="N78" t="s">
        <v>319</v>
      </c>
      <c r="O78" s="24" t="str">
        <f>_xlfn.CONCAT("RDNode:NEEDS[",primaryTable[[#This Row],[mod]],"]",CHAR(10),"{",CHAR(10),"    id = ",primaryTable[[#This Row],[id]],CHAR(10),"    tier = ",primaryTable[[#This Row],[tier]],CHAR(10),IF(LEFT(primaryTable[[#This Row],[title]],1)="#",_xlfn.CONCAT("    title = ",primaryTable[[#This Row],[title]]),_xlfn.CONCAT("    title = #LOC_KTT_",primaryTable[[#This Row],[id]],"_Title // ",primaryTable[[#This Row],[title]])),CHAR(10),IF(LEFT(primaryTable[[#This Row],[description]],1)="#",_xlfn.CONCAT("    description = ",primaryTable[[#This Row],[description]]),_xlfn.CONCAT("    description = #LOC_KTT_",primaryTable[[#This Row],[id]],"_Description // ",primaryTable[[#This Row],[description]])),CHAR(10),_xlfn.CONCAT("    cost = ",_xlfn.XLOOKUP(primaryTable[[#This Row],[tier]],CTTComparison!$B$3:$B$34,CTTComparison!$D$3:$D$34,0,0,1)),CHAR(10),"    hideEmpty = False",CHAR(10),"    nodeName = ktt_",primaryTable[[#This Row],[id]],CHAR(10),"    anyToUnlock = ",IF(primaryTable[[#This Row],[anyToUnlock]]="","False",PROPER(primaryTable[[#This Row],[anyToUnlock]])),CHAR(10),"    icon = ",IF(primaryTable[[#This Row],[icon]]="",_xlfn.CONCAT("KiwiTechTree/Icons/ktt_icon_",primaryTable[[#This Row],[id]]),primaryTable[[#This Row],[icon]]),CHAR(10),"    pos = ",_xlfn.XLOOKUP(primaryTable[[#This Row],[id]],Outline!$A$3:$A$300,Outline!$E$3:$E$300,999,0,1),",",_xlfn.XLOOKUP(primaryTable[[#This Row],[id]],Outline!$A$3:$A$300,Outline!$F$3:$F$300,999,0,1),",0",CHAR(10),"    scale = 0.6",IF(primaryTable[[#This Row],[id_0]]&lt;&gt;"",_xlfn.CONCAT(CHAR(10),"    Parent",CHAR(10),"    {",CHAR(10),"        parentID = ",primaryTable[[#This Row],[id_0]],CHAR(10),"        lineFrom = ",primaryTable[[#This Row],[lineFrom_0]],CHAR(10),"        lineTo = ",primaryTable[[#This Row],[lineTo_0]],CHAR(10),"    }"),""),IF(primaryTable[[#This Row],[id_1]]&lt;&gt;"",_xlfn.CONCAT(CHAR(10),"    Parent",CHAR(10),"    {",CHAR(10),"        parentID = ",primaryTable[[#This Row],[id_1]],CHAR(10),"        lineFrom = ",primaryTable[[#This Row],[lineFrom_1]],CHAR(10),"        lineTo = ",primaryTable[[#This Row],[lineTo_1]],CHAR(10),"    }"),""),CHAR(10),"}")</f>
        <v>RDNode:NEEDS[KiwiTechTree]
{
    id = earlyActuators
    tier = 5
    title = #LOC_KTT_earlyActuators_Title // Early Actuators
    description = #LOC_KTT_earlyActuators_Description // KAL, open the pod bay doors.
    cost = 100
    hideEmpty = False
    nodeName = ktt_earlyActuators
    anyToUnlock = False
    icon = KiwiTechTree/Icons/ktt_icon_earlyActuators
    pos = -2400,1250,0
    scale = 0.6
    Parent
    {
        parentID = generalConstruction
        lineFrom = RIGHT
        lineTo = LEFT
    }
}</v>
      </c>
    </row>
    <row r="79" spans="1:15" x14ac:dyDescent="0.35">
      <c r="A79" t="s">
        <v>43</v>
      </c>
      <c r="B79">
        <f>VLOOKUP(primaryTable[[#This Row],[id]],Outline!$A$3:$C$300,2,FALSE)</f>
        <v>5</v>
      </c>
      <c r="C79">
        <f>VLOOKUP(primaryTable[[#This Row],[id]],Outline!$A$3:$C$300,3,FALSE)</f>
        <v>23</v>
      </c>
      <c r="D79" t="s">
        <v>566</v>
      </c>
      <c r="E79" t="s">
        <v>569</v>
      </c>
      <c r="F79" s="32" t="s">
        <v>390</v>
      </c>
      <c r="H79" t="s">
        <v>129</v>
      </c>
      <c r="I79" t="s">
        <v>289</v>
      </c>
      <c r="J79" t="s">
        <v>288</v>
      </c>
      <c r="K79" t="s">
        <v>28</v>
      </c>
      <c r="L79" t="s">
        <v>289</v>
      </c>
      <c r="M79" t="s">
        <v>288</v>
      </c>
      <c r="N79" t="s">
        <v>319</v>
      </c>
      <c r="O79" s="24" t="str">
        <f>_xlfn.CONCAT("RDNode:NEEDS[",primaryTable[[#This Row],[mod]],"]",CHAR(10),"{",CHAR(10),"    id = ",primaryTable[[#This Row],[id]],CHAR(10),"    tier = ",primaryTable[[#This Row],[tier]],CHAR(10),IF(LEFT(primaryTable[[#This Row],[title]],1)="#",_xlfn.CONCAT("    title = ",primaryTable[[#This Row],[title]]),_xlfn.CONCAT("    title = #LOC_KTT_",primaryTable[[#This Row],[id]],"_Title // ",primaryTable[[#This Row],[title]])),CHAR(10),IF(LEFT(primaryTable[[#This Row],[description]],1)="#",_xlfn.CONCAT("    description = ",primaryTable[[#This Row],[description]]),_xlfn.CONCAT("    description = #LOC_KTT_",primaryTable[[#This Row],[id]],"_Description // ",primaryTable[[#This Row],[description]])),CHAR(10),_xlfn.CONCAT("    cost = ",_xlfn.XLOOKUP(primaryTable[[#This Row],[tier]],CTTComparison!$B$3:$B$34,CTTComparison!$D$3:$D$34,0,0,1)),CHAR(10),"    hideEmpty = False",CHAR(10),"    nodeName = ktt_",primaryTable[[#This Row],[id]],CHAR(10),"    anyToUnlock = ",IF(primaryTable[[#This Row],[anyToUnlock]]="","False",PROPER(primaryTable[[#This Row],[anyToUnlock]])),CHAR(10),"    icon = ",IF(primaryTable[[#This Row],[icon]]="",_xlfn.CONCAT("KiwiTechTree/Icons/ktt_icon_",primaryTable[[#This Row],[id]]),primaryTable[[#This Row],[icon]]),CHAR(10),"    pos = ",_xlfn.XLOOKUP(primaryTable[[#This Row],[id]],Outline!$A$3:$A$300,Outline!$E$3:$E$300,999,0,1),",",_xlfn.XLOOKUP(primaryTable[[#This Row],[id]],Outline!$A$3:$A$300,Outline!$F$3:$F$300,999,0,1),",0",CHAR(10),"    scale = 0.6",IF(primaryTable[[#This Row],[id_0]]&lt;&gt;"",_xlfn.CONCAT(CHAR(10),"    Parent",CHAR(10),"    {",CHAR(10),"        parentID = ",primaryTable[[#This Row],[id_0]],CHAR(10),"        lineFrom = ",primaryTable[[#This Row],[lineFrom_0]],CHAR(10),"        lineTo = ",primaryTable[[#This Row],[lineTo_0]],CHAR(10),"    }"),""),IF(primaryTable[[#This Row],[id_1]]&lt;&gt;"",_xlfn.CONCAT(CHAR(10),"    Parent",CHAR(10),"    {",CHAR(10),"        parentID = ",primaryTable[[#This Row],[id_1]],CHAR(10),"        lineFrom = ",primaryTable[[#This Row],[lineFrom_1]],CHAR(10),"        lineTo = ",primaryTable[[#This Row],[lineTo_1]],CHAR(10),"    }"),""),CHAR(10),"}")</f>
        <v>RDNode:NEEDS[KiwiTechTree]
{
    id = streamlinedFlight
    tier = 5
    title = #LOC_KTT_streamlinedFlight_Title // Streamlined Flight
    description = #LOC_KTT_streamlinedFlight_Description // We are never getting off this rock in a flying saucer, or will we?
    cost = 100
    hideEmpty = False
    nodeName = ktt_streamlinedFlight
    anyToUnlock = False
    icon = KiwiTechTree/Icons/ktt_icon_streamlinedFlight
    pos = -2400,1150,0
    scale = 0.6
    Parent
    {
        parentID = airLaunch
        lineFrom = RIGHT
        lineTo = LEFT
    }
    Parent
    {
        parentID = aviation
        lineFrom = RIGHT
        lineTo = LEFT
    }
}</v>
      </c>
    </row>
    <row r="80" spans="1:15" x14ac:dyDescent="0.35">
      <c r="A80" t="s">
        <v>44</v>
      </c>
      <c r="B80">
        <f>VLOOKUP(primaryTable[[#This Row],[id]],Outline!$A$3:$C$300,2,FALSE)</f>
        <v>5</v>
      </c>
      <c r="C80">
        <f>VLOOKUP(primaryTable[[#This Row],[id]],Outline!$A$3:$C$300,3,FALSE)</f>
        <v>24</v>
      </c>
      <c r="D80" t="s">
        <v>570</v>
      </c>
      <c r="E80" t="s">
        <v>571</v>
      </c>
      <c r="F80" s="32" t="s">
        <v>390</v>
      </c>
      <c r="G80" t="s">
        <v>572</v>
      </c>
      <c r="H80" t="s">
        <v>129</v>
      </c>
      <c r="I80" t="s">
        <v>289</v>
      </c>
      <c r="J80" t="s">
        <v>288</v>
      </c>
      <c r="K80" t="s">
        <v>28</v>
      </c>
      <c r="L80" t="s">
        <v>289</v>
      </c>
      <c r="M80" t="s">
        <v>288</v>
      </c>
      <c r="N80" t="s">
        <v>325</v>
      </c>
      <c r="O80" s="24" t="str">
        <f>_xlfn.CONCAT("RDNode:NEEDS[",primaryTable[[#This Row],[mod]],"]",CHAR(10),"{",CHAR(10),"    id = ",primaryTable[[#This Row],[id]],CHAR(10),"    tier = ",primaryTable[[#This Row],[tier]],CHAR(10),IF(LEFT(primaryTable[[#This Row],[title]],1)="#",_xlfn.CONCAT("    title = ",primaryTable[[#This Row],[title]]),_xlfn.CONCAT("    title = #LOC_KTT_",primaryTable[[#This Row],[id]],"_Title // ",primaryTable[[#This Row],[title]])),CHAR(10),IF(LEFT(primaryTable[[#This Row],[description]],1)="#",_xlfn.CONCAT("    description = ",primaryTable[[#This Row],[description]]),_xlfn.CONCAT("    description = #LOC_KTT_",primaryTable[[#This Row],[id]],"_Description // ",primaryTable[[#This Row],[description]])),CHAR(10),_xlfn.CONCAT("    cost = ",_xlfn.XLOOKUP(primaryTable[[#This Row],[tier]],CTTComparison!$B$3:$B$34,CTTComparison!$D$3:$D$34,0,0,1)),CHAR(10),"    hideEmpty = False",CHAR(10),"    nodeName = ktt_",primaryTable[[#This Row],[id]],CHAR(10),"    anyToUnlock = ",IF(primaryTable[[#This Row],[anyToUnlock]]="","False",PROPER(primaryTable[[#This Row],[anyToUnlock]])),CHAR(10),"    icon = ",IF(primaryTable[[#This Row],[icon]]="",_xlfn.CONCAT("KiwiTechTree/Icons/ktt_icon_",primaryTable[[#This Row],[id]]),primaryTable[[#This Row],[icon]]),CHAR(10),"    pos = ",_xlfn.XLOOKUP(primaryTable[[#This Row],[id]],Outline!$A$3:$A$300,Outline!$E$3:$E$300,999,0,1),",",_xlfn.XLOOKUP(primaryTable[[#This Row],[id]],Outline!$A$3:$A$300,Outline!$F$3:$F$300,999,0,1),",0",CHAR(10),"    scale = 0.6",IF(primaryTable[[#This Row],[id_0]]&lt;&gt;"",_xlfn.CONCAT(CHAR(10),"    Parent",CHAR(10),"    {",CHAR(10),"        parentID = ",primaryTable[[#This Row],[id_0]],CHAR(10),"        lineFrom = ",primaryTable[[#This Row],[lineFrom_0]],CHAR(10),"        lineTo = ",primaryTable[[#This Row],[lineTo_0]],CHAR(10),"    }"),""),IF(primaryTable[[#This Row],[id_1]]&lt;&gt;"",_xlfn.CONCAT(CHAR(10),"    Parent",CHAR(10),"    {",CHAR(10),"        parentID = ",primaryTable[[#This Row],[id_1]],CHAR(10),"        lineFrom = ",primaryTable[[#This Row],[lineFrom_1]],CHAR(10),"        lineTo = ",primaryTable[[#This Row],[lineTo_1]],CHAR(10),"    }"),""),CHAR(10),"}")</f>
        <v>RDNode:NEEDS[Squad]
{
    id = aerodynamicSystems
    tier = 5
    title = #autoLOC_501050 //#autoLOC_501050 = Aerodynamics
    description = #autoLOC_501051 //#autoLOC_501051 = New breakthroughs from C7 Aerospace allow for new types of craft to be built. We're looking into hiring some of their engineers as well.
    cost = 100
    hideEmpty = False
    nodeName = ktt_aerodynamicSystems
    anyToUnlock = False
    icon = RDicon_aerodynamicSystems
    pos = -2400,1100,0
    scale = 0.6
    Parent
    {
        parentID = airLaunch
        lineFrom = RIGHT
        lineTo = LEFT
    }
    Parent
    {
        parentID = aviation
        lineFrom = RIGHT
        lineTo = LEFT
    }
}</v>
      </c>
    </row>
    <row r="81" spans="1:15" x14ac:dyDescent="0.35">
      <c r="A81" t="s">
        <v>46</v>
      </c>
      <c r="B81">
        <f>VLOOKUP(primaryTable[[#This Row],[id]],Outline!$A$3:$C$300,2,FALSE)</f>
        <v>5</v>
      </c>
      <c r="C81">
        <f>VLOOKUP(primaryTable[[#This Row],[id]],Outline!$A$3:$C$300,3,FALSE)</f>
        <v>25</v>
      </c>
      <c r="D81" t="s">
        <v>573</v>
      </c>
      <c r="E81" t="s">
        <v>574</v>
      </c>
      <c r="F81" s="32" t="s">
        <v>390</v>
      </c>
      <c r="G81" t="s">
        <v>575</v>
      </c>
      <c r="H81" t="s">
        <v>28</v>
      </c>
      <c r="I81" t="s">
        <v>289</v>
      </c>
      <c r="J81" t="s">
        <v>288</v>
      </c>
      <c r="N81" t="s">
        <v>428</v>
      </c>
      <c r="O81" s="24" t="str">
        <f>_xlfn.CONCAT("RDNode:NEEDS[",primaryTable[[#This Row],[mod]],"]",CHAR(10),"{",CHAR(10),"    id = ",primaryTable[[#This Row],[id]],CHAR(10),"    tier = ",primaryTable[[#This Row],[tier]],CHAR(10),IF(LEFT(primaryTable[[#This Row],[title]],1)="#",_xlfn.CONCAT("    title = ",primaryTable[[#This Row],[title]]),_xlfn.CONCAT("    title = #LOC_KTT_",primaryTable[[#This Row],[id]],"_Title // ",primaryTable[[#This Row],[title]])),CHAR(10),IF(LEFT(primaryTable[[#This Row],[description]],1)="#",_xlfn.CONCAT("    description = ",primaryTable[[#This Row],[description]]),_xlfn.CONCAT("    description = #LOC_KTT_",primaryTable[[#This Row],[id]],"_Description // ",primaryTable[[#This Row],[description]])),CHAR(10),_xlfn.CONCAT("    cost = ",_xlfn.XLOOKUP(primaryTable[[#This Row],[tier]],CTTComparison!$B$3:$B$34,CTTComparison!$D$3:$D$34,0,0,1)),CHAR(10),"    hideEmpty = False",CHAR(10),"    nodeName = ktt_",primaryTable[[#This Row],[id]],CHAR(10),"    anyToUnlock = ",IF(primaryTable[[#This Row],[anyToUnlock]]="","False",PROPER(primaryTable[[#This Row],[anyToUnlock]])),CHAR(10),"    icon = ",IF(primaryTable[[#This Row],[icon]]="",_xlfn.CONCAT("KiwiTechTree/Icons/ktt_icon_",primaryTable[[#This Row],[id]]),primaryTable[[#This Row],[icon]]),CHAR(10),"    pos = ",_xlfn.XLOOKUP(primaryTable[[#This Row],[id]],Outline!$A$3:$A$300,Outline!$E$3:$E$300,999,0,1),",",_xlfn.XLOOKUP(primaryTable[[#This Row],[id]],Outline!$A$3:$A$300,Outline!$F$3:$F$300,999,0,1),",0",CHAR(10),"    scale = 0.6",IF(primaryTable[[#This Row],[id_0]]&lt;&gt;"",_xlfn.CONCAT(CHAR(10),"    Parent",CHAR(10),"    {",CHAR(10),"        parentID = ",primaryTable[[#This Row],[id_0]],CHAR(10),"        lineFrom = ",primaryTable[[#This Row],[lineFrom_0]],CHAR(10),"        lineTo = ",primaryTable[[#This Row],[lineTo_0]],CHAR(10),"    }"),""),IF(primaryTable[[#This Row],[id_1]]&lt;&gt;"",_xlfn.CONCAT(CHAR(10),"    Parent",CHAR(10),"    {",CHAR(10),"        parentID = ",primaryTable[[#This Row],[id_1]],CHAR(10),"        lineFrom = ",primaryTable[[#This Row],[lineFrom_1]],CHAR(10),"        lineTo = ",primaryTable[[#This Row],[lineTo_1]],CHAR(10),"    }"),""),CHAR(10),"}")</f>
        <v>RDNode:NEEDS[CommunityTechTree]
{
    id = subsonicFlight
    tier = 5
    title = #LOC_CTT_subsonicFlight_title
    description = #LOC_CTT_subsonicFlight_description
    cost = 100
    hideEmpty = False
    nodeName = ktt_subsonicFlight
    anyToUnlock = False
    icon = CommunityTechTree/UI/ctt_icon_subsonicFlight
    pos = -2400,1050,0
    scale = 0.6
    Parent
    {
        parentID = aviation
        lineFrom = RIGHT
        lineTo = LEFT
    }
}</v>
      </c>
    </row>
    <row r="82" spans="1:15" x14ac:dyDescent="0.35">
      <c r="A82" t="s">
        <v>45</v>
      </c>
      <c r="B82">
        <f>VLOOKUP(primaryTable[[#This Row],[id]],Outline!$A$3:$C$300,2,FALSE)</f>
        <v>5</v>
      </c>
      <c r="C82">
        <f>VLOOKUP(primaryTable[[#This Row],[id]],Outline!$A$3:$C$300,3,FALSE)</f>
        <v>26</v>
      </c>
      <c r="D82" t="s">
        <v>586</v>
      </c>
      <c r="E82" t="s">
        <v>587</v>
      </c>
      <c r="F82" s="32" t="s">
        <v>390</v>
      </c>
      <c r="G82" t="s">
        <v>588</v>
      </c>
      <c r="H82" t="s">
        <v>130</v>
      </c>
      <c r="I82" t="s">
        <v>289</v>
      </c>
      <c r="J82" t="s">
        <v>288</v>
      </c>
      <c r="N82" t="s">
        <v>325</v>
      </c>
      <c r="O82" s="24" t="str">
        <f>_xlfn.CONCAT("RDNode:NEEDS[",primaryTable[[#This Row],[mod]],"]",CHAR(10),"{",CHAR(10),"    id = ",primaryTable[[#This Row],[id]],CHAR(10),"    tier = ",primaryTable[[#This Row],[tier]],CHAR(10),IF(LEFT(primaryTable[[#This Row],[title]],1)="#",_xlfn.CONCAT("    title = ",primaryTable[[#This Row],[title]]),_xlfn.CONCAT("    title = #LOC_KTT_",primaryTable[[#This Row],[id]],"_Title // ",primaryTable[[#This Row],[title]])),CHAR(10),IF(LEFT(primaryTable[[#This Row],[description]],1)="#",_xlfn.CONCAT("    description = ",primaryTable[[#This Row],[description]]),_xlfn.CONCAT("    description = #LOC_KTT_",primaryTable[[#This Row],[id]],"_Description // ",primaryTable[[#This Row],[description]])),CHAR(10),_xlfn.CONCAT("    cost = ",_xlfn.XLOOKUP(primaryTable[[#This Row],[tier]],CTTComparison!$B$3:$B$34,CTTComparison!$D$3:$D$34,0,0,1)),CHAR(10),"    hideEmpty = False",CHAR(10),"    nodeName = ktt_",primaryTable[[#This Row],[id]],CHAR(10),"    anyToUnlock = ",IF(primaryTable[[#This Row],[anyToUnlock]]="","False",PROPER(primaryTable[[#This Row],[anyToUnlock]])),CHAR(10),"    icon = ",IF(primaryTable[[#This Row],[icon]]="",_xlfn.CONCAT("KiwiTechTree/Icons/ktt_icon_",primaryTable[[#This Row],[id]]),primaryTable[[#This Row],[icon]]),CHAR(10),"    pos = ",_xlfn.XLOOKUP(primaryTable[[#This Row],[id]],Outline!$A$3:$A$300,Outline!$E$3:$E$300,999,0,1),",",_xlfn.XLOOKUP(primaryTable[[#This Row],[id]],Outline!$A$3:$A$300,Outline!$F$3:$F$300,999,0,1),",0",CHAR(10),"    scale = 0.6",IF(primaryTable[[#This Row],[id_0]]&lt;&gt;"",_xlfn.CONCAT(CHAR(10),"    Parent",CHAR(10),"    {",CHAR(10),"        parentID = ",primaryTable[[#This Row],[id_0]],CHAR(10),"        lineFrom = ",primaryTable[[#This Row],[lineFrom_0]],CHAR(10),"        lineTo = ",primaryTable[[#This Row],[lineTo_0]],CHAR(10),"    }"),""),IF(primaryTable[[#This Row],[id_1]]&lt;&gt;"",_xlfn.CONCAT(CHAR(10),"    Parent",CHAR(10),"    {",CHAR(10),"        parentID = ",primaryTable[[#This Row],[id_1]],CHAR(10),"        lineFrom = ",primaryTable[[#This Row],[lineFrom_1]],CHAR(10),"        lineTo = ",primaryTable[[#This Row],[lineTo_1]],CHAR(10),"    }"),""),CHAR(10),"}")</f>
        <v>RDNode:NEEDS[Squad]
{
    id = landing
    tier = 5
    title = #autoLOC_501048 //#autoLOC_501048 = Landing
    description = #autoLOC_501049 //#autoLOC_501049 = Our Engineers are nothing if not optimistic.
    cost = 100
    hideEmpty = False
    nodeName = ktt_landing
    anyToUnlock = False
    icon = RDicon_landing
    pos = -2400,1000,0
    scale = 0.6
    Parent
    {
        parentID = basicLanding
        lineFrom = RIGHT
        lineTo = LEFT
    }
}</v>
      </c>
    </row>
    <row r="83" spans="1:15" x14ac:dyDescent="0.35">
      <c r="A83" t="s">
        <v>50</v>
      </c>
      <c r="B83">
        <f>VLOOKUP(primaryTable[[#This Row],[id]],Outline!$A$3:$C$300,2,FALSE)</f>
        <v>5</v>
      </c>
      <c r="C83">
        <f>VLOOKUP(primaryTable[[#This Row],[id]],Outline!$A$3:$C$300,3,FALSE)</f>
        <v>27</v>
      </c>
      <c r="D83" t="s">
        <v>589</v>
      </c>
      <c r="E83" t="s">
        <v>590</v>
      </c>
      <c r="F83" s="32" t="s">
        <v>390</v>
      </c>
      <c r="G83" t="s">
        <v>591</v>
      </c>
      <c r="H83" t="s">
        <v>130</v>
      </c>
      <c r="I83" t="s">
        <v>289</v>
      </c>
      <c r="J83" t="s">
        <v>288</v>
      </c>
      <c r="K83" t="s">
        <v>29</v>
      </c>
      <c r="L83" t="s">
        <v>289</v>
      </c>
      <c r="M83" t="s">
        <v>288</v>
      </c>
      <c r="N83" t="s">
        <v>325</v>
      </c>
      <c r="O83" s="24" t="str">
        <f>_xlfn.CONCAT("RDNode:NEEDS[",primaryTable[[#This Row],[mod]],"]",CHAR(10),"{",CHAR(10),"    id = ",primaryTable[[#This Row],[id]],CHAR(10),"    tier = ",primaryTable[[#This Row],[tier]],CHAR(10),IF(LEFT(primaryTable[[#This Row],[title]],1)="#",_xlfn.CONCAT("    title = ",primaryTable[[#This Row],[title]]),_xlfn.CONCAT("    title = #LOC_KTT_",primaryTable[[#This Row],[id]],"_Title // ",primaryTable[[#This Row],[title]])),CHAR(10),IF(LEFT(primaryTable[[#This Row],[description]],1)="#",_xlfn.CONCAT("    description = ",primaryTable[[#This Row],[description]]),_xlfn.CONCAT("    description = #LOC_KTT_",primaryTable[[#This Row],[id]],"_Description // ",primaryTable[[#This Row],[description]])),CHAR(10),_xlfn.CONCAT("    cost = ",_xlfn.XLOOKUP(primaryTable[[#This Row],[tier]],CTTComparison!$B$3:$B$34,CTTComparison!$D$3:$D$34,0,0,1)),CHAR(10),"    hideEmpty = False",CHAR(10),"    nodeName = ktt_",primaryTable[[#This Row],[id]],CHAR(10),"    anyToUnlock = ",IF(primaryTable[[#This Row],[anyToUnlock]]="","False",PROPER(primaryTable[[#This Row],[anyToUnlock]])),CHAR(10),"    icon = ",IF(primaryTable[[#This Row],[icon]]="",_xlfn.CONCAT("KiwiTechTree/Icons/ktt_icon_",primaryTable[[#This Row],[id]]),primaryTable[[#This Row],[icon]]),CHAR(10),"    pos = ",_xlfn.XLOOKUP(primaryTable[[#This Row],[id]],Outline!$A$3:$A$300,Outline!$E$3:$E$300,999,0,1),",",_xlfn.XLOOKUP(primaryTable[[#This Row],[id]],Outline!$A$3:$A$300,Outline!$F$3:$F$300,999,0,1),",0",CHAR(10),"    scale = 0.6",IF(primaryTable[[#This Row],[id_0]]&lt;&gt;"",_xlfn.CONCAT(CHAR(10),"    Parent",CHAR(10),"    {",CHAR(10),"        parentID = ",primaryTable[[#This Row],[id_0]],CHAR(10),"        lineFrom = ",primaryTable[[#This Row],[lineFrom_0]],CHAR(10),"        lineTo = ",primaryTable[[#This Row],[lineTo_0]],CHAR(10),"    }"),""),IF(primaryTable[[#This Row],[id_1]]&lt;&gt;"",_xlfn.CONCAT(CHAR(10),"    Parent",CHAR(10),"    {",CHAR(10),"        parentID = ",primaryTable[[#This Row],[id_1]],CHAR(10),"        lineFrom = ",primaryTable[[#This Row],[lineFrom_1]],CHAR(10),"        lineTo = ",primaryTable[[#This Row],[lineTo_1]],CHAR(10),"    }"),""),CHAR(10),"}")</f>
        <v>RDNode:NEEDS[Squad]
{
    id = spaceExploration
    tier = 5
    title = #autoLOC_501044 //#autoLOC_501044 = Space Exploration
    description = #autoLOC_501045 //#autoLOC_501045 = To boldly go where no green man has gone before.
    cost = 100
    hideEmpty = False
    nodeName = ktt_spaceExploration
    anyToUnlock = False
    icon = RDicon_evaTech
    pos = -2400,950,0
    scale = 0.6
    Parent
    {
        parentID = basicLanding
        lineFrom = RIGHT
        lineTo = LEFT
    }
    Parent
    {
        parentID = enhancedSurvivability
        lineFrom = RIGHT
        lineTo = LEFT
    }
}</v>
      </c>
    </row>
    <row r="84" spans="1:15" x14ac:dyDescent="0.35">
      <c r="A84" t="s">
        <v>1039</v>
      </c>
      <c r="B84" s="30">
        <f>VLOOKUP(primaryTable[[#This Row],[id]],Outline!$A$3:$C$300,2,FALSE)</f>
        <v>5</v>
      </c>
      <c r="C84" s="30">
        <f>VLOOKUP(primaryTable[[#This Row],[id]],Outline!$A$3:$C$300,3,FALSE)</f>
        <v>28</v>
      </c>
      <c r="D84" t="s">
        <v>1040</v>
      </c>
      <c r="E84" t="s">
        <v>1041</v>
      </c>
      <c r="F84" s="31" t="s">
        <v>390</v>
      </c>
      <c r="H84" t="s">
        <v>29</v>
      </c>
      <c r="I84" t="s">
        <v>289</v>
      </c>
      <c r="J84" t="s">
        <v>288</v>
      </c>
      <c r="N84" t="s">
        <v>319</v>
      </c>
      <c r="O84" s="30" t="str">
        <f>_xlfn.CONCAT("RDNode:NEEDS[",primaryTable[[#This Row],[mod]],"]",CHAR(10),"{",CHAR(10),"    id = ",primaryTable[[#This Row],[id]],CHAR(10),"    tier = ",primaryTable[[#This Row],[tier]],CHAR(10),IF(LEFT(primaryTable[[#This Row],[title]],1)="#",_xlfn.CONCAT("    title = ",primaryTable[[#This Row],[title]]),_xlfn.CONCAT("    title = #LOC_KTT_",primaryTable[[#This Row],[id]],"_Title // ",primaryTable[[#This Row],[title]])),CHAR(10),IF(LEFT(primaryTable[[#This Row],[description]],1)="#",_xlfn.CONCAT("    description = ",primaryTable[[#This Row],[description]]),_xlfn.CONCAT("    description = #LOC_KTT_",primaryTable[[#This Row],[id]],"_Description // ",primaryTable[[#This Row],[description]])),CHAR(10),_xlfn.CONCAT("    cost = ",_xlfn.XLOOKUP(primaryTable[[#This Row],[tier]],CTTComparison!$B$3:$B$34,CTTComparison!$D$3:$D$34,0,0,1)),CHAR(10),"    hideEmpty = False",CHAR(10),"    nodeName = ktt_",primaryTable[[#This Row],[id]],CHAR(10),"    anyToUnlock = ",IF(primaryTable[[#This Row],[anyToUnlock]]="","False",PROPER(primaryTable[[#This Row],[anyToUnlock]])),CHAR(10),"    icon = ",IF(primaryTable[[#This Row],[icon]]="",_xlfn.CONCAT("KiwiTechTree/Icons/ktt_icon_",primaryTable[[#This Row],[id]]),primaryTable[[#This Row],[icon]]),CHAR(10),"    pos = ",_xlfn.XLOOKUP(primaryTable[[#This Row],[id]],Outline!$A$3:$A$300,Outline!$E$3:$E$300,999,0,1),",",_xlfn.XLOOKUP(primaryTable[[#This Row],[id]],Outline!$A$3:$A$300,Outline!$F$3:$F$300,999,0,1),",0",CHAR(10),"    scale = 0.6",IF(primaryTable[[#This Row],[id_0]]&lt;&gt;"",_xlfn.CONCAT(CHAR(10),"    Parent",CHAR(10),"    {",CHAR(10),"        parentID = ",primaryTable[[#This Row],[id_0]],CHAR(10),"        lineFrom = ",primaryTable[[#This Row],[lineFrom_0]],CHAR(10),"        lineTo = ",primaryTable[[#This Row],[lineTo_0]],CHAR(10),"    }"),""),IF(primaryTable[[#This Row],[id_1]]&lt;&gt;"",_xlfn.CONCAT(CHAR(10),"    Parent",CHAR(10),"    {",CHAR(10),"        parentID = ",primaryTable[[#This Row],[id_1]],CHAR(10),"        lineFrom = ",primaryTable[[#This Row],[lineFrom_1]],CHAR(10),"        lineTo = ",primaryTable[[#This Row],[lineTo_1]],CHAR(10),"    }"),""),CHAR(10),"}")</f>
        <v>RDNode:NEEDS[KiwiTechTree]
{
    id = heatShields
    tier = 5
    title = #LOC_KTT_heatShields_Title // Heat Shields
    description = #LOC_KTT_heatShields_Description // These can be helpful to avoid rapid unplanned disassembly in the atmosphere.
    cost = 100
    hideEmpty = False
    nodeName = ktt_heatShields
    anyToUnlock = False
    icon = KiwiTechTree/Icons/ktt_icon_heatShields
    pos = -2400,900,0
    scale = 0.6
    Parent
    {
        parentID = enhancedSurvivability
        lineFrom = RIGHT
        lineTo = LEFT
    }
}</v>
      </c>
    </row>
    <row r="85" spans="1:15" x14ac:dyDescent="0.35">
      <c r="A85" t="s">
        <v>47</v>
      </c>
      <c r="B85">
        <f>VLOOKUP(primaryTable[[#This Row],[id]],Outline!$A$3:$C$300,2,FALSE)</f>
        <v>5</v>
      </c>
      <c r="C85">
        <f>VLOOKUP(primaryTable[[#This Row],[id]],Outline!$A$3:$C$300,3,FALSE)</f>
        <v>30</v>
      </c>
      <c r="D85" t="s">
        <v>592</v>
      </c>
      <c r="E85" t="s">
        <v>593</v>
      </c>
      <c r="F85" s="32" t="s">
        <v>390</v>
      </c>
      <c r="G85" t="s">
        <v>594</v>
      </c>
      <c r="H85" t="s">
        <v>29</v>
      </c>
      <c r="I85" t="s">
        <v>289</v>
      </c>
      <c r="J85" t="s">
        <v>288</v>
      </c>
      <c r="K85" t="s">
        <v>1048</v>
      </c>
      <c r="L85" t="s">
        <v>289</v>
      </c>
      <c r="M85" t="s">
        <v>288</v>
      </c>
      <c r="N85" t="s">
        <v>428</v>
      </c>
      <c r="O85" s="24" t="str">
        <f>_xlfn.CONCAT("RDNode:NEEDS[",primaryTable[[#This Row],[mod]],"]",CHAR(10),"{",CHAR(10),"    id = ",primaryTable[[#This Row],[id]],CHAR(10),"    tier = ",primaryTable[[#This Row],[tier]],CHAR(10),IF(LEFT(primaryTable[[#This Row],[title]],1)="#",_xlfn.CONCAT("    title = ",primaryTable[[#This Row],[title]]),_xlfn.CONCAT("    title = #LOC_KTT_",primaryTable[[#This Row],[id]],"_Title // ",primaryTable[[#This Row],[title]])),CHAR(10),IF(LEFT(primaryTable[[#This Row],[description]],1)="#",_xlfn.CONCAT("    description = ",primaryTable[[#This Row],[description]]),_xlfn.CONCAT("    description = #LOC_KTT_",primaryTable[[#This Row],[id]],"_Description // ",primaryTable[[#This Row],[description]])),CHAR(10),_xlfn.CONCAT("    cost = ",_xlfn.XLOOKUP(primaryTable[[#This Row],[tier]],CTTComparison!$B$3:$B$34,CTTComparison!$D$3:$D$34,0,0,1)),CHAR(10),"    hideEmpty = False",CHAR(10),"    nodeName = ktt_",primaryTable[[#This Row],[id]],CHAR(10),"    anyToUnlock = ",IF(primaryTable[[#This Row],[anyToUnlock]]="","False",PROPER(primaryTable[[#This Row],[anyToUnlock]])),CHAR(10),"    icon = ",IF(primaryTable[[#This Row],[icon]]="",_xlfn.CONCAT("KiwiTechTree/Icons/ktt_icon_",primaryTable[[#This Row],[id]]),primaryTable[[#This Row],[icon]]),CHAR(10),"    pos = ",_xlfn.XLOOKUP(primaryTable[[#This Row],[id]],Outline!$A$3:$A$300,Outline!$E$3:$E$300,999,0,1),",",_xlfn.XLOOKUP(primaryTable[[#This Row],[id]],Outline!$A$3:$A$300,Outline!$F$3:$F$300,999,0,1),",0",CHAR(10),"    scale = 0.6",IF(primaryTable[[#This Row],[id_0]]&lt;&gt;"",_xlfn.CONCAT(CHAR(10),"    Parent",CHAR(10),"    {",CHAR(10),"        parentID = ",primaryTable[[#This Row],[id_0]],CHAR(10),"        lineFrom = ",primaryTable[[#This Row],[lineFrom_0]],CHAR(10),"        lineTo = ",primaryTable[[#This Row],[lineTo_0]],CHAR(10),"    }"),""),IF(primaryTable[[#This Row],[id_1]]&lt;&gt;"",_xlfn.CONCAT(CHAR(10),"    Parent",CHAR(10),"    {",CHAR(10),"        parentID = ",primaryTable[[#This Row],[id_1]],CHAR(10),"        lineFrom = ",primaryTable[[#This Row],[lineFrom_1]],CHAR(10),"        lineTo = ",primaryTable[[#This Row],[lineTo_1]],CHAR(10),"    }"),""),CHAR(10),"}")</f>
        <v>RDNode:NEEDS[CommunityTechTree]
{
    id = simpleCommandModules
    tier = 5
    title = #LOC_CTT_simpleCommandModules_title
    description = #LOC_CTT_simpleCommandModules_description
    cost = 100
    hideEmpty = False
    nodeName = ktt_simpleCommandModules
    anyToUnlock = False
    icon = CommunityTechTree/UI/ctt_icon_simpleCommandModules
    pos = -2400,800,0
    scale = 0.6
    Parent
    {
        parentID = enhancedSurvivability
        lineFrom = RIGHT
        lineTo = LEFT
    }
    Parent
    {
        parentID = basicCommandModules
        lineFrom = RIGHT
        lineTo = LEFT
    }
}</v>
      </c>
    </row>
    <row r="86" spans="1:15" x14ac:dyDescent="0.35">
      <c r="A86" t="s">
        <v>51</v>
      </c>
      <c r="B86">
        <f>VLOOKUP(primaryTable[[#This Row],[id]],Outline!$A$3:$C$300,2,FALSE)</f>
        <v>5</v>
      </c>
      <c r="C86">
        <f>VLOOKUP(primaryTable[[#This Row],[id]],Outline!$A$3:$C$300,3,FALSE)</f>
        <v>34</v>
      </c>
      <c r="D86" t="s">
        <v>567</v>
      </c>
      <c r="E86" t="s">
        <v>627</v>
      </c>
      <c r="F86" s="32" t="s">
        <v>390</v>
      </c>
      <c r="H86" t="s">
        <v>31</v>
      </c>
      <c r="I86" t="s">
        <v>289</v>
      </c>
      <c r="J86" t="s">
        <v>288</v>
      </c>
      <c r="N86" t="s">
        <v>319</v>
      </c>
      <c r="O86" s="24" t="str">
        <f>_xlfn.CONCAT("RDNode:NEEDS[",primaryTable[[#This Row],[mod]],"]",CHAR(10),"{",CHAR(10),"    id = ",primaryTable[[#This Row],[id]],CHAR(10),"    tier = ",primaryTable[[#This Row],[tier]],CHAR(10),IF(LEFT(primaryTable[[#This Row],[title]],1)="#",_xlfn.CONCAT("    title = ",primaryTable[[#This Row],[title]]),_xlfn.CONCAT("    title = #LOC_KTT_",primaryTable[[#This Row],[id]],"_Title // ",primaryTable[[#This Row],[title]])),CHAR(10),IF(LEFT(primaryTable[[#This Row],[description]],1)="#",_xlfn.CONCAT("    description = ",primaryTable[[#This Row],[description]]),_xlfn.CONCAT("    description = #LOC_KTT_",primaryTable[[#This Row],[id]],"_Description // ",primaryTable[[#This Row],[description]])),CHAR(10),_xlfn.CONCAT("    cost = ",_xlfn.XLOOKUP(primaryTable[[#This Row],[tier]],CTTComparison!$B$3:$B$34,CTTComparison!$D$3:$D$34,0,0,1)),CHAR(10),"    hideEmpty = False",CHAR(10),"    nodeName = ktt_",primaryTable[[#This Row],[id]],CHAR(10),"    anyToUnlock = ",IF(primaryTable[[#This Row],[anyToUnlock]]="","False",PROPER(primaryTable[[#This Row],[anyToUnlock]])),CHAR(10),"    icon = ",IF(primaryTable[[#This Row],[icon]]="",_xlfn.CONCAT("KiwiTechTree/Icons/ktt_icon_",primaryTable[[#This Row],[id]]),primaryTable[[#This Row],[icon]]),CHAR(10),"    pos = ",_xlfn.XLOOKUP(primaryTable[[#This Row],[id]],Outline!$A$3:$A$300,Outline!$E$3:$E$300,999,0,1),",",_xlfn.XLOOKUP(primaryTable[[#This Row],[id]],Outline!$A$3:$A$300,Outline!$F$3:$F$300,999,0,1),",0",CHAR(10),"    scale = 0.6",IF(primaryTable[[#This Row],[id_0]]&lt;&gt;"",_xlfn.CONCAT(CHAR(10),"    Parent",CHAR(10),"    {",CHAR(10),"        parentID = ",primaryTable[[#This Row],[id_0]],CHAR(10),"        lineFrom = ",primaryTable[[#This Row],[lineFrom_0]],CHAR(10),"        lineTo = ",primaryTable[[#This Row],[lineTo_0]],CHAR(10),"    }"),""),IF(primaryTable[[#This Row],[id_1]]&lt;&gt;"",_xlfn.CONCAT(CHAR(10),"    Parent",CHAR(10),"    {",CHAR(10),"        parentID = ",primaryTable[[#This Row],[id_1]],CHAR(10),"        lineFrom = ",primaryTable[[#This Row],[lineFrom_1]],CHAR(10),"        lineTo = ",primaryTable[[#This Row],[lineTo_1]],CHAR(10),"    }"),""),CHAR(10),"}")</f>
        <v>RDNode:NEEDS[KiwiTechTree]
{
    id = appliedScience
    tier = 5
    title = #LOC_KTT_appliedScience_Title // Applied Science
    description = #LOC_KTT_appliedScience_Description // We have asked our scientists to start applying what they know to practical devices with real Kerbin applications.
    cost = 100
    hideEmpty = False
    nodeName = ktt_appliedScience
    anyToUnlock = False
    icon = KiwiTechTree/Icons/ktt_icon_appliedScience
    pos = -2400,600,0
    scale = 0.6
    Parent
    {
        parentID = basicScience
        lineFrom = RIGHT
        lineTo = LEFT
    }
}</v>
      </c>
    </row>
    <row r="87" spans="1:15" x14ac:dyDescent="0.35">
      <c r="A87" t="s">
        <v>53</v>
      </c>
      <c r="B87">
        <f>VLOOKUP(primaryTable[[#This Row],[id]],Outline!$A$3:$C$300,2,FALSE)</f>
        <v>5</v>
      </c>
      <c r="C87">
        <f>VLOOKUP(primaryTable[[#This Row],[id]],Outline!$A$3:$C$300,3,FALSE)</f>
        <v>35</v>
      </c>
      <c r="D87" t="s">
        <v>628</v>
      </c>
      <c r="E87" t="s">
        <v>629</v>
      </c>
      <c r="F87" s="32" t="s">
        <v>390</v>
      </c>
      <c r="G87" t="s">
        <v>1033</v>
      </c>
      <c r="H87" t="s">
        <v>150</v>
      </c>
      <c r="I87" t="s">
        <v>289</v>
      </c>
      <c r="J87" t="s">
        <v>288</v>
      </c>
      <c r="N87" t="s">
        <v>325</v>
      </c>
      <c r="O87" s="24" t="str">
        <f>_xlfn.CONCAT("RDNode:NEEDS[",primaryTable[[#This Row],[mod]],"]",CHAR(10),"{",CHAR(10),"    id = ",primaryTable[[#This Row],[id]],CHAR(10),"    tier = ",primaryTable[[#This Row],[tier]],CHAR(10),IF(LEFT(primaryTable[[#This Row],[title]],1)="#",_xlfn.CONCAT("    title = ",primaryTable[[#This Row],[title]]),_xlfn.CONCAT("    title = #LOC_KTT_",primaryTable[[#This Row],[id]],"_Title // ",primaryTable[[#This Row],[title]])),CHAR(10),IF(LEFT(primaryTable[[#This Row],[description]],1)="#",_xlfn.CONCAT("    description = ",primaryTable[[#This Row],[description]]),_xlfn.CONCAT("    description = #LOC_KTT_",primaryTable[[#This Row],[id]],"_Description // ",primaryTable[[#This Row],[description]])),CHAR(10),_xlfn.CONCAT("    cost = ",_xlfn.XLOOKUP(primaryTable[[#This Row],[tier]],CTTComparison!$B$3:$B$34,CTTComparison!$D$3:$D$34,0,0,1)),CHAR(10),"    hideEmpty = False",CHAR(10),"    nodeName = ktt_",primaryTable[[#This Row],[id]],CHAR(10),"    anyToUnlock = ",IF(primaryTable[[#This Row],[anyToUnlock]]="","False",PROPER(primaryTable[[#This Row],[anyToUnlock]])),CHAR(10),"    icon = ",IF(primaryTable[[#This Row],[icon]]="",_xlfn.CONCAT("KiwiTechTree/Icons/ktt_icon_",primaryTable[[#This Row],[id]]),primaryTable[[#This Row],[icon]]),CHAR(10),"    pos = ",_xlfn.XLOOKUP(primaryTable[[#This Row],[id]],Outline!$A$3:$A$300,Outline!$E$3:$E$300,999,0,1),",",_xlfn.XLOOKUP(primaryTable[[#This Row],[id]],Outline!$A$3:$A$300,Outline!$F$3:$F$300,999,0,1),",0",CHAR(10),"    scale = 0.6",IF(primaryTable[[#This Row],[id_0]]&lt;&gt;"",_xlfn.CONCAT(CHAR(10),"    Parent",CHAR(10),"    {",CHAR(10),"        parentID = ",primaryTable[[#This Row],[id_0]],CHAR(10),"        lineFrom = ",primaryTable[[#This Row],[lineFrom_0]],CHAR(10),"        lineTo = ",primaryTable[[#This Row],[lineTo_0]],CHAR(10),"    }"),""),IF(primaryTable[[#This Row],[id_1]]&lt;&gt;"",_xlfn.CONCAT(CHAR(10),"    Parent",CHAR(10),"    {",CHAR(10),"        parentID = ",primaryTable[[#This Row],[id_1]],CHAR(10),"        lineFrom = ",primaryTable[[#This Row],[lineFrom_1]],CHAR(10),"        lineTo = ",primaryTable[[#This Row],[lineTo_1]],CHAR(10),"    }"),""),CHAR(10),"}")</f>
        <v>RDNode:NEEDS[Squad]
{
    id = miniaturization
    tier = 5
    title = #autoLOC_501060 //#autoLOC_501060 = Miniaturization
    description = #autoLOC_501061 //#autoLOC_501061 = These aren't your standard hobby miniature models. We've been assured they look good enough to actually fly.
    cost = 100
    hideEmpty = False
    nodeName = ktt_miniaturization
    anyToUnlock = False
    icon = RDicon_miniaturization
    pos = -2400,550,0
    scale = 0.6
    Parent
    {
        parentID = groundScience
        lineFrom = RIGHT
        lineTo = LEFT
    }
}</v>
      </c>
    </row>
    <row r="88" spans="1:15" x14ac:dyDescent="0.35">
      <c r="A88" s="25" t="s">
        <v>500</v>
      </c>
      <c r="B88">
        <f>VLOOKUP(primaryTable[[#This Row],[id]],Outline!$A$3:$C$300,2,FALSE)</f>
        <v>5</v>
      </c>
      <c r="C88">
        <f>VLOOKUP(primaryTable[[#This Row],[id]],Outline!$A$3:$C$300,3,FALSE)</f>
        <v>37</v>
      </c>
      <c r="D88" t="s">
        <v>521</v>
      </c>
      <c r="E88" s="34" t="s">
        <v>630</v>
      </c>
      <c r="F88" s="32" t="s">
        <v>390</v>
      </c>
      <c r="H88" t="s">
        <v>499</v>
      </c>
      <c r="I88" t="s">
        <v>289</v>
      </c>
      <c r="J88" t="s">
        <v>288</v>
      </c>
      <c r="N88" t="s">
        <v>319</v>
      </c>
      <c r="O88" s="24" t="str">
        <f>_xlfn.CONCAT("RDNode:NEEDS[",primaryTable[[#This Row],[mod]],"]",CHAR(10),"{",CHAR(10),"    id = ",primaryTable[[#This Row],[id]],CHAR(10),"    tier = ",primaryTable[[#This Row],[tier]],CHAR(10),IF(LEFT(primaryTable[[#This Row],[title]],1)="#",_xlfn.CONCAT("    title = ",primaryTable[[#This Row],[title]]),_xlfn.CONCAT("    title = #LOC_KTT_",primaryTable[[#This Row],[id]],"_Title // ",primaryTable[[#This Row],[title]])),CHAR(10),IF(LEFT(primaryTable[[#This Row],[description]],1)="#",_xlfn.CONCAT("    description = ",primaryTable[[#This Row],[description]]),_xlfn.CONCAT("    description = #LOC_KTT_",primaryTable[[#This Row],[id]],"_Description // ",primaryTable[[#This Row],[description]])),CHAR(10),_xlfn.CONCAT("    cost = ",_xlfn.XLOOKUP(primaryTable[[#This Row],[tier]],CTTComparison!$B$3:$B$34,CTTComparison!$D$3:$D$34,0,0,1)),CHAR(10),"    hideEmpty = False",CHAR(10),"    nodeName = ktt_",primaryTable[[#This Row],[id]],CHAR(10),"    anyToUnlock = ",IF(primaryTable[[#This Row],[anyToUnlock]]="","False",PROPER(primaryTable[[#This Row],[anyToUnlock]])),CHAR(10),"    icon = ",IF(primaryTable[[#This Row],[icon]]="",_xlfn.CONCAT("KiwiTechTree/Icons/ktt_icon_",primaryTable[[#This Row],[id]]),primaryTable[[#This Row],[icon]]),CHAR(10),"    pos = ",_xlfn.XLOOKUP(primaryTable[[#This Row],[id]],Outline!$A$3:$A$300,Outline!$E$3:$E$300,999,0,1),",",_xlfn.XLOOKUP(primaryTable[[#This Row],[id]],Outline!$A$3:$A$300,Outline!$F$3:$F$300,999,0,1),",0",CHAR(10),"    scale = 0.6",IF(primaryTable[[#This Row],[id_0]]&lt;&gt;"",_xlfn.CONCAT(CHAR(10),"    Parent",CHAR(10),"    {",CHAR(10),"        parentID = ",primaryTable[[#This Row],[id_0]],CHAR(10),"        lineFrom = ",primaryTable[[#This Row],[lineFrom_0]],CHAR(10),"        lineTo = ",primaryTable[[#This Row],[lineTo_0]],CHAR(10),"    }"),""),IF(primaryTable[[#This Row],[id_1]]&lt;&gt;"",_xlfn.CONCAT(CHAR(10),"    Parent",CHAR(10),"    {",CHAR(10),"        parentID = ",primaryTable[[#This Row],[id_1]],CHAR(10),"        lineFrom = ",primaryTable[[#This Row],[lineFrom_1]],CHAR(10),"        lineTo = ",primaryTable[[#This Row],[lineTo_1]],CHAR(10),"    }"),""),CHAR(10),"}")</f>
        <v>RDNode:NEEDS[KiwiTechTree]
{
    id = parabolicAntennas
    tier = 5
    title = #LOC_KTT_parabolicAntennas_Title // Parabolic Antennas
    description = #LOC_KTT_parabolicAntennas_Description // Today's lesson: On the axis of a circular paraboloid, there is a point called the focus, such that, if the paraboloid is a mirror, waves from a point source at the focus is reflected into a parallel beam, parallel to the axis of the paraboloid. Knowing this is only half the battle.  The other half, is learning how to point a mix of red and blue lasers at a parabolic reflector in such a way that they are subsequently reflected to a focal point.
    cost = 100
    hideEmpty = False
    nodeName = ktt_parabolicAntennas
    anyToUnlock = False
    icon = KiwiTechTree/Icons/ktt_icon_parabolicAntennas
    pos = -2400,450,0
    scale = 0.6
    Parent
    {
        parentID = antennaArrays
        lineFrom = RIGHT
        lineTo = LEFT
    }
}</v>
      </c>
    </row>
    <row r="89" spans="1:15" x14ac:dyDescent="0.35">
      <c r="A89" t="s">
        <v>52</v>
      </c>
      <c r="B89">
        <f>VLOOKUP(primaryTable[[#This Row],[id]],Outline!$A$3:$C$300,2,FALSE)</f>
        <v>5</v>
      </c>
      <c r="C89">
        <f>VLOOKUP(primaryTable[[#This Row],[id]],Outline!$A$3:$C$300,3,FALSE)</f>
        <v>38</v>
      </c>
      <c r="D89" t="s">
        <v>568</v>
      </c>
      <c r="E89" t="s">
        <v>534</v>
      </c>
      <c r="F89" s="30" t="s">
        <v>390</v>
      </c>
      <c r="H89" t="s">
        <v>55</v>
      </c>
      <c r="I89" t="s">
        <v>289</v>
      </c>
      <c r="J89" t="s">
        <v>288</v>
      </c>
      <c r="N89" t="s">
        <v>319</v>
      </c>
      <c r="O89" s="24" t="str">
        <f>_xlfn.CONCAT("RDNode:NEEDS[",primaryTable[[#This Row],[mod]],"]",CHAR(10),"{",CHAR(10),"    id = ",primaryTable[[#This Row],[id]],CHAR(10),"    tier = ",primaryTable[[#This Row],[tier]],CHAR(10),IF(LEFT(primaryTable[[#This Row],[title]],1)="#",_xlfn.CONCAT("    title = ",primaryTable[[#This Row],[title]]),_xlfn.CONCAT("    title = #LOC_KTT_",primaryTable[[#This Row],[id]],"_Title // ",primaryTable[[#This Row],[title]])),CHAR(10),IF(LEFT(primaryTable[[#This Row],[description]],1)="#",_xlfn.CONCAT("    description = ",primaryTable[[#This Row],[description]]),_xlfn.CONCAT("    description = #LOC_KTT_",primaryTable[[#This Row],[id]],"_Description // ",primaryTable[[#This Row],[description]])),CHAR(10),_xlfn.CONCAT("    cost = ",_xlfn.XLOOKUP(primaryTable[[#This Row],[tier]],CTTComparison!$B$3:$B$34,CTTComparison!$D$3:$D$34,0,0,1)),CHAR(10),"    hideEmpty = False",CHAR(10),"    nodeName = ktt_",primaryTable[[#This Row],[id]],CHAR(10),"    anyToUnlock = ",IF(primaryTable[[#This Row],[anyToUnlock]]="","False",PROPER(primaryTable[[#This Row],[anyToUnlock]])),CHAR(10),"    icon = ",IF(primaryTable[[#This Row],[icon]]="",_xlfn.CONCAT("KiwiTechTree/Icons/ktt_icon_",primaryTable[[#This Row],[id]]),primaryTable[[#This Row],[icon]]),CHAR(10),"    pos = ",_xlfn.XLOOKUP(primaryTable[[#This Row],[id]],Outline!$A$3:$A$300,Outline!$E$3:$E$300,999,0,1),",",_xlfn.XLOOKUP(primaryTable[[#This Row],[id]],Outline!$A$3:$A$300,Outline!$F$3:$F$300,999,0,1),",0",CHAR(10),"    scale = 0.6",IF(primaryTable[[#This Row],[id_0]]&lt;&gt;"",_xlfn.CONCAT(CHAR(10),"    Parent",CHAR(10),"    {",CHAR(10),"        parentID = ",primaryTable[[#This Row],[id_0]],CHAR(10),"        lineFrom = ",primaryTable[[#This Row],[lineFrom_0]],CHAR(10),"        lineTo = ",primaryTable[[#This Row],[lineTo_0]],CHAR(10),"    }"),""),IF(primaryTable[[#This Row],[id_1]]&lt;&gt;"",_xlfn.CONCAT(CHAR(10),"    Parent",CHAR(10),"    {",CHAR(10),"        parentID = ",primaryTable[[#This Row],[id_1]],CHAR(10),"        lineFrom = ",primaryTable[[#This Row],[lineFrom_1]],CHAR(10),"        lineTo = ",primaryTable[[#This Row],[lineTo_1]],CHAR(10),"    }"),""),CHAR(10),"}")</f>
        <v>RDNode:NEEDS[KiwiTechTree]
{
    id = earlyProbes
    tier = 5
    title = #LOC_KTT_earlyProbes_Title // Early Probes
    description = #LOC_KTT_earlyProbes_Description // kqdzp sslzc caomw bcgqh idbwv iibkr ogzai djaak
    cost = 100
    hideEmpty = False
    nodeName = ktt_earlyProbes
    anyToUnlock = False
    icon = KiwiTechTree/Icons/ktt_icon_earlyProbes
    pos = -2400,400,0
    scale = 0.6
    Parent
    {
        parentID = basicProbes
        lineFrom = RIGHT
        lineTo = LEFT
    }
}</v>
      </c>
    </row>
    <row r="90" spans="1:15" x14ac:dyDescent="0.35">
      <c r="A90" t="s">
        <v>54</v>
      </c>
      <c r="B90">
        <f>VLOOKUP(primaryTable[[#This Row],[id]],Outline!$A$3:$C$300,2,FALSE)</f>
        <v>5</v>
      </c>
      <c r="C90">
        <f>VLOOKUP(primaryTable[[#This Row],[id]],Outline!$A$3:$C$300,3,FALSE)</f>
        <v>41</v>
      </c>
      <c r="D90" t="s">
        <v>631</v>
      </c>
      <c r="E90" t="s">
        <v>632</v>
      </c>
      <c r="F90" s="32" t="s">
        <v>390</v>
      </c>
      <c r="G90" t="s">
        <v>1035</v>
      </c>
      <c r="H90" t="s">
        <v>32</v>
      </c>
      <c r="I90" t="s">
        <v>289</v>
      </c>
      <c r="J90" t="s">
        <v>288</v>
      </c>
      <c r="N90" t="s">
        <v>325</v>
      </c>
      <c r="O90" s="24" t="str">
        <f>_xlfn.CONCAT("RDNode:NEEDS[",primaryTable[[#This Row],[mod]],"]",CHAR(10),"{",CHAR(10),"    id = ",primaryTable[[#This Row],[id]],CHAR(10),"    tier = ",primaryTable[[#This Row],[tier]],CHAR(10),IF(LEFT(primaryTable[[#This Row],[title]],1)="#",_xlfn.CONCAT("    title = ",primaryTable[[#This Row],[title]]),_xlfn.CONCAT("    title = #LOC_KTT_",primaryTable[[#This Row],[id]],"_Title // ",primaryTable[[#This Row],[title]])),CHAR(10),IF(LEFT(primaryTable[[#This Row],[description]],1)="#",_xlfn.CONCAT("    description = ",primaryTable[[#This Row],[description]]),_xlfn.CONCAT("    description = #LOC_KTT_",primaryTable[[#This Row],[id]],"_Description // ",primaryTable[[#This Row],[description]])),CHAR(10),_xlfn.CONCAT("    cost = ",_xlfn.XLOOKUP(primaryTable[[#This Row],[tier]],CTTComparison!$B$3:$B$34,CTTComparison!$D$3:$D$34,0,0,1)),CHAR(10),"    hideEmpty = False",CHAR(10),"    nodeName = ktt_",primaryTable[[#This Row],[id]],CHAR(10),"    anyToUnlock = ",IF(primaryTable[[#This Row],[anyToUnlock]]="","False",PROPER(primaryTable[[#This Row],[anyToUnlock]])),CHAR(10),"    icon = ",IF(primaryTable[[#This Row],[icon]]="",_xlfn.CONCAT("KiwiTechTree/Icons/ktt_icon_",primaryTable[[#This Row],[id]]),primaryTable[[#This Row],[icon]]),CHAR(10),"    pos = ",_xlfn.XLOOKUP(primaryTable[[#This Row],[id]],Outline!$A$3:$A$300,Outline!$E$3:$E$300,999,0,1),",",_xlfn.XLOOKUP(primaryTable[[#This Row],[id]],Outline!$A$3:$A$300,Outline!$F$3:$F$300,999,0,1),",0",CHAR(10),"    scale = 0.6",IF(primaryTable[[#This Row],[id_0]]&lt;&gt;"",_xlfn.CONCAT(CHAR(10),"    Parent",CHAR(10),"    {",CHAR(10),"        parentID = ",primaryTable[[#This Row],[id_0]],CHAR(10),"        lineFrom = ",primaryTable[[#This Row],[lineFrom_0]],CHAR(10),"        lineTo = ",primaryTable[[#This Row],[lineTo_0]],CHAR(10),"    }"),""),IF(primaryTable[[#This Row],[id_1]]&lt;&gt;"",_xlfn.CONCAT(CHAR(10),"    Parent",CHAR(10),"    {",CHAR(10),"        parentID = ",primaryTable[[#This Row],[id_1]],CHAR(10),"        lineFrom = ",primaryTable[[#This Row],[lineFrom_1]],CHAR(10),"        lineTo = ",primaryTable[[#This Row],[lineTo_1]],CHAR(10),"    }"),""),CHAR(10),"}")</f>
        <v>RDNode:NEEDS[Squad]
{
    id = electrics
    tier = 5
    title = #autoLOC_501052 //#autoLOC_501052 = Electrics
    description = #autoLOC_501053 //#autoLOC_501053 = We did know about electricity before inventing space flight. The big breakthrough here was combining the two.
    cost = 100
    hideEmpty = False
    nodeName = ktt_electrics
    anyToUnlock = False
    icon = RDicon_electrics
    pos = -2400,250,0
    scale = 0.6
    Parent
    {
        parentID = batteryTech
        lineFrom = RIGHT
        lineTo = LEFT
    }
}</v>
      </c>
    </row>
    <row r="91" spans="1:15" x14ac:dyDescent="0.35">
      <c r="A91" t="s">
        <v>56</v>
      </c>
      <c r="B91">
        <f>VLOOKUP(primaryTable[[#This Row],[id]],Outline!$A$3:$C$300,2,FALSE)</f>
        <v>5</v>
      </c>
      <c r="C91">
        <f>VLOOKUP(primaryTable[[#This Row],[id]],Outline!$A$3:$C$300,3,FALSE)</f>
        <v>44</v>
      </c>
      <c r="D91" t="s">
        <v>633</v>
      </c>
      <c r="E91" t="s">
        <v>634</v>
      </c>
      <c r="F91" s="32" t="s">
        <v>390</v>
      </c>
      <c r="G91" t="s">
        <v>635</v>
      </c>
      <c r="H91" t="s">
        <v>32</v>
      </c>
      <c r="I91" t="s">
        <v>289</v>
      </c>
      <c r="J91" t="s">
        <v>288</v>
      </c>
      <c r="K91" t="s">
        <v>18</v>
      </c>
      <c r="L91" t="s">
        <v>289</v>
      </c>
      <c r="M91" t="s">
        <v>288</v>
      </c>
      <c r="N91" t="s">
        <v>428</v>
      </c>
      <c r="O91" s="24" t="str">
        <f>_xlfn.CONCAT("RDNode:NEEDS[",primaryTable[[#This Row],[mod]],"]",CHAR(10),"{",CHAR(10),"    id = ",primaryTable[[#This Row],[id]],CHAR(10),"    tier = ",primaryTable[[#This Row],[tier]],CHAR(10),IF(LEFT(primaryTable[[#This Row],[title]],1)="#",_xlfn.CONCAT("    title = ",primaryTable[[#This Row],[title]]),_xlfn.CONCAT("    title = #LOC_KTT_",primaryTable[[#This Row],[id]],"_Title // ",primaryTable[[#This Row],[title]])),CHAR(10),IF(LEFT(primaryTable[[#This Row],[description]],1)="#",_xlfn.CONCAT("    description = ",primaryTable[[#This Row],[description]]),_xlfn.CONCAT("    description = #LOC_KTT_",primaryTable[[#This Row],[id]],"_Description // ",primaryTable[[#This Row],[description]])),CHAR(10),_xlfn.CONCAT("    cost = ",_xlfn.XLOOKUP(primaryTable[[#This Row],[tier]],CTTComparison!$B$3:$B$34,CTTComparison!$D$3:$D$34,0,0,1)),CHAR(10),"    hideEmpty = False",CHAR(10),"    nodeName = ktt_",primaryTable[[#This Row],[id]],CHAR(10),"    anyToUnlock = ",IF(primaryTable[[#This Row],[anyToUnlock]]="","False",PROPER(primaryTable[[#This Row],[anyToUnlock]])),CHAR(10),"    icon = ",IF(primaryTable[[#This Row],[icon]]="",_xlfn.CONCAT("KiwiTechTree/Icons/ktt_icon_",primaryTable[[#This Row],[id]]),primaryTable[[#This Row],[icon]]),CHAR(10),"    pos = ",_xlfn.XLOOKUP(primaryTable[[#This Row],[id]],Outline!$A$3:$A$300,Outline!$E$3:$E$300,999,0,1),",",_xlfn.XLOOKUP(primaryTable[[#This Row],[id]],Outline!$A$3:$A$300,Outline!$F$3:$F$300,999,0,1),",0",CHAR(10),"    scale = 0.6",IF(primaryTable[[#This Row],[id_0]]&lt;&gt;"",_xlfn.CONCAT(CHAR(10),"    Parent",CHAR(10),"    {",CHAR(10),"        parentID = ",primaryTable[[#This Row],[id_0]],CHAR(10),"        lineFrom = ",primaryTable[[#This Row],[lineFrom_0]],CHAR(10),"        lineTo = ",primaryTable[[#This Row],[lineTo_0]],CHAR(10),"    }"),""),IF(primaryTable[[#This Row],[id_1]]&lt;&gt;"",_xlfn.CONCAT(CHAR(10),"    Parent",CHAR(10),"    {",CHAR(10),"        parentID = ",primaryTable[[#This Row],[id_1]],CHAR(10),"        lineFrom = ",primaryTable[[#This Row],[lineFrom_1]],CHAR(10),"        lineTo = ",primaryTable[[#This Row],[lineTo_1]],CHAR(10),"    }"),""),CHAR(10),"}")</f>
        <v>RDNode:NEEDS[CommunityTechTree]
{
    id = recycling
    tier = 5
    title = #LOC_CTT_recycling_title
    description = #LOC_CTT_recycling_description
    cost = 100
    hideEmpty = False
    nodeName = ktt_recycling
    anyToUnlock = False
    icon = CommunityTechTree/UI/ctt_icon_recycling
    pos = -2400,100,0
    scale = 0.6
    Parent
    {
        parentID = batteryTech
        lineFrom = RIGHT
        lineTo = LEFT
    }
    Parent
    {
        parentID = serviceModules
        lineFrom = RIGHT
        lineTo = LEFT
    }
}</v>
      </c>
    </row>
    <row r="92" spans="1:15" x14ac:dyDescent="0.35">
      <c r="A92" t="s">
        <v>57</v>
      </c>
      <c r="B92">
        <f>VLOOKUP(primaryTable[[#This Row],[id]],Outline!$A$3:$C$300,2,FALSE)</f>
        <v>5</v>
      </c>
      <c r="C92">
        <f>VLOOKUP(primaryTable[[#This Row],[id]],Outline!$A$3:$C$300,3,FALSE)</f>
        <v>45</v>
      </c>
      <c r="D92" t="s">
        <v>636</v>
      </c>
      <c r="E92" t="s">
        <v>637</v>
      </c>
      <c r="F92" s="32" t="s">
        <v>390</v>
      </c>
      <c r="G92" t="s">
        <v>638</v>
      </c>
      <c r="H92" t="s">
        <v>18</v>
      </c>
      <c r="I92" t="s">
        <v>289</v>
      </c>
      <c r="J92" t="s">
        <v>288</v>
      </c>
      <c r="N92" t="s">
        <v>428</v>
      </c>
      <c r="O92" s="24" t="str">
        <f>_xlfn.CONCAT("RDNode:NEEDS[",primaryTable[[#This Row],[mod]],"]",CHAR(10),"{",CHAR(10),"    id = ",primaryTable[[#This Row],[id]],CHAR(10),"    tier = ",primaryTable[[#This Row],[tier]],CHAR(10),IF(LEFT(primaryTable[[#This Row],[title]],1)="#",_xlfn.CONCAT("    title = ",primaryTable[[#This Row],[title]]),_xlfn.CONCAT("    title = #LOC_KTT_",primaryTable[[#This Row],[id]],"_Title // ",primaryTable[[#This Row],[title]])),CHAR(10),IF(LEFT(primaryTable[[#This Row],[description]],1)="#",_xlfn.CONCAT("    description = ",primaryTable[[#This Row],[description]]),_xlfn.CONCAT("    description = #LOC_KTT_",primaryTable[[#This Row],[id]],"_Description // ",primaryTable[[#This Row],[description]])),CHAR(10),_xlfn.CONCAT("    cost = ",_xlfn.XLOOKUP(primaryTable[[#This Row],[tier]],CTTComparison!$B$3:$B$34,CTTComparison!$D$3:$D$34,0,0,1)),CHAR(10),"    hideEmpty = False",CHAR(10),"    nodeName = ktt_",primaryTable[[#This Row],[id]],CHAR(10),"    anyToUnlock = ",IF(primaryTable[[#This Row],[anyToUnlock]]="","False",PROPER(primaryTable[[#This Row],[anyToUnlock]])),CHAR(10),"    icon = ",IF(primaryTable[[#This Row],[icon]]="",_xlfn.CONCAT("KiwiTechTree/Icons/ktt_icon_",primaryTable[[#This Row],[id]]),primaryTable[[#This Row],[icon]]),CHAR(10),"    pos = ",_xlfn.XLOOKUP(primaryTable[[#This Row],[id]],Outline!$A$3:$A$300,Outline!$E$3:$E$300,999,0,1),",",_xlfn.XLOOKUP(primaryTable[[#This Row],[id]],Outline!$A$3:$A$300,Outline!$F$3:$F$300,999,0,1),",0",CHAR(10),"    scale = 0.6",IF(primaryTable[[#This Row],[id_0]]&lt;&gt;"",_xlfn.CONCAT(CHAR(10),"    Parent",CHAR(10),"    {",CHAR(10),"        parentID = ",primaryTable[[#This Row],[id_0]],CHAR(10),"        lineFrom = ",primaryTable[[#This Row],[lineFrom_0]],CHAR(10),"        lineTo = ",primaryTable[[#This Row],[lineTo_0]],CHAR(10),"    }"),""),IF(primaryTable[[#This Row],[id_1]]&lt;&gt;"",_xlfn.CONCAT(CHAR(10),"    Parent",CHAR(10),"    {",CHAR(10),"        parentID = ",primaryTable[[#This Row],[id_1]],CHAR(10),"        lineFrom = ",primaryTable[[#This Row],[lineFrom_1]],CHAR(10),"        lineTo = ",primaryTable[[#This Row],[lineTo_1]],CHAR(10),"    }"),""),CHAR(10),"}")</f>
        <v>RDNode:NEEDS[CommunityTechTree]
{
    id = storageTech
    tier = 5
    title = #LOC_CTT_storageTech_title
    description = #LOC_CTT_storageTech_description
    cost = 100
    hideEmpty = False
    nodeName = ktt_storageTech
    anyToUnlock = False
    icon = CommunityTechTree/UI/ctt_icon_storageTech
    pos = -2400,50,0
    scale = 0.6
    Parent
    {
        parentID = serviceModules
        lineFrom = RIGHT
        lineTo = LEFT
    }
}</v>
      </c>
    </row>
    <row r="93" spans="1:15" x14ac:dyDescent="0.35">
      <c r="A93" s="25" t="s">
        <v>123</v>
      </c>
      <c r="B93">
        <f>VLOOKUP(primaryTable[[#This Row],[id]],Outline!$A$3:$C$300,2,FALSE)</f>
        <v>-2.5</v>
      </c>
      <c r="C93">
        <f>VLOOKUP(primaryTable[[#This Row],[id]],Outline!$A$3:$C$300,3,FALSE)</f>
        <v>0</v>
      </c>
      <c r="D93" t="s">
        <v>347</v>
      </c>
      <c r="E93" s="33"/>
      <c r="F93" s="32" t="s">
        <v>389</v>
      </c>
      <c r="H93" t="s">
        <v>122</v>
      </c>
      <c r="I93" t="s">
        <v>289</v>
      </c>
      <c r="J93" t="s">
        <v>288</v>
      </c>
      <c r="K93" t="s">
        <v>37</v>
      </c>
      <c r="L93" t="s">
        <v>289</v>
      </c>
      <c r="M93" t="s">
        <v>288</v>
      </c>
      <c r="N93" t="s">
        <v>319</v>
      </c>
      <c r="O93" s="24" t="str">
        <f>_xlfn.CONCAT("RDNode:NEEDS[",primaryTable[[#This Row],[mod]],"]",CHAR(10),"{",CHAR(10),"    id = ",primaryTable[[#This Row],[id]],CHAR(10),"    tier = ",primaryTable[[#This Row],[tier]],CHAR(10),IF(LEFT(primaryTable[[#This Row],[title]],1)="#",_xlfn.CONCAT("    title = ",primaryTable[[#This Row],[title]]),_xlfn.CONCAT("    title = #LOC_KTT_",primaryTable[[#This Row],[id]],"_Title // ",primaryTable[[#This Row],[title]])),CHAR(10),IF(LEFT(primaryTable[[#This Row],[description]],1)="#",_xlfn.CONCAT("    description = ",primaryTable[[#This Row],[description]]),_xlfn.CONCAT("    description = #LOC_KTT_",primaryTable[[#This Row],[id]],"_Description // ",primaryTable[[#This Row],[description]])),CHAR(10),_xlfn.CONCAT("    cost = ",_xlfn.XLOOKUP(primaryTable[[#This Row],[tier]],CTTComparison!$B$3:$B$34,CTTComparison!$D$3:$D$34,0,0,1)),CHAR(10),"    hideEmpty = False",CHAR(10),"    nodeName = ktt_",primaryTable[[#This Row],[id]],CHAR(10),"    anyToUnlock = ",IF(primaryTable[[#This Row],[anyToUnlock]]="","False",PROPER(primaryTable[[#This Row],[anyToUnlock]])),CHAR(10),"    icon = ",IF(primaryTable[[#This Row],[icon]]="",_xlfn.CONCAT("KiwiTechTree/Icons/ktt_icon_",primaryTable[[#This Row],[id]]),primaryTable[[#This Row],[icon]]),CHAR(10),"    pos = ",_xlfn.XLOOKUP(primaryTable[[#This Row],[id]],Outline!$A$3:$A$300,Outline!$E$3:$E$300,999,0,1),",",_xlfn.XLOOKUP(primaryTable[[#This Row],[id]],Outline!$A$3:$A$300,Outline!$F$3:$F$300,999,0,1),",0",CHAR(10),"    scale = 0.6",IF(primaryTable[[#This Row],[id_0]]&lt;&gt;"",_xlfn.CONCAT(CHAR(10),"    Parent",CHAR(10),"    {",CHAR(10),"        parentID = ",primaryTable[[#This Row],[id_0]],CHAR(10),"        lineFrom = ",primaryTable[[#This Row],[lineFrom_0]],CHAR(10),"        lineTo = ",primaryTable[[#This Row],[lineTo_0]],CHAR(10),"    }"),""),IF(primaryTable[[#This Row],[id_1]]&lt;&gt;"",_xlfn.CONCAT(CHAR(10),"    Parent",CHAR(10),"    {",CHAR(10),"        parentID = ",primaryTable[[#This Row],[id_1]],CHAR(10),"        lineFrom = ",primaryTable[[#This Row],[lineFrom_1]],CHAR(10),"        lineTo = ",primaryTable[[#This Row],[lineTo_1]],CHAR(10),"    }"),""),CHAR(10),"}")</f>
        <v>RDNode:NEEDS[KiwiTechTree]
{
    id = heavierHypergolicRocketry
    tier = -2.5
    title = #LOC_KTT_heavierHypergolicRocketry_Title // Heavier Hypergolic Rocketry
    description = #LOC_KTT_heavierHypergolicRocketry_Description // 
    cost = 0
    hideEmpty = False
    nodeName = ktt_heavierHypergolicRocketry
    anyToUnlock = True
    icon = KiwiTechTree/Icons/ktt_icon_heavierHypergolicRocketry
    pos = -3950,2300,0
    scale = 0.6
    Parent
    {
        parentID = heavyHypergolicRocketry
        lineFrom = RIGHT
        lineTo = LEFT
    }
    Parent
    {
        parentID = heavyRocketry
        lineFrom = RIGHT
        lineTo = LEFT
    }
}</v>
      </c>
    </row>
    <row r="94" spans="1:15" x14ac:dyDescent="0.35">
      <c r="A94" t="s">
        <v>48</v>
      </c>
      <c r="B94">
        <f>VLOOKUP(primaryTable[[#This Row],[id]],Outline!$A$3:$C$300,2,FALSE)</f>
        <v>5.5</v>
      </c>
      <c r="C94">
        <f>VLOOKUP(primaryTable[[#This Row],[id]],Outline!$A$3:$C$300,3,FALSE)</f>
        <v>31</v>
      </c>
      <c r="D94" t="s">
        <v>639</v>
      </c>
      <c r="E94" t="s">
        <v>640</v>
      </c>
      <c r="F94" s="32" t="s">
        <v>390</v>
      </c>
      <c r="H94" t="s">
        <v>47</v>
      </c>
      <c r="I94" t="s">
        <v>289</v>
      </c>
      <c r="J94" t="s">
        <v>288</v>
      </c>
      <c r="N94" t="s">
        <v>319</v>
      </c>
      <c r="O94" s="24" t="str">
        <f>_xlfn.CONCAT("RDNode:NEEDS[",primaryTable[[#This Row],[mod]],"]",CHAR(10),"{",CHAR(10),"    id = ",primaryTable[[#This Row],[id]],CHAR(10),"    tier = ",primaryTable[[#This Row],[tier]],CHAR(10),IF(LEFT(primaryTable[[#This Row],[title]],1)="#",_xlfn.CONCAT("    title = ",primaryTable[[#This Row],[title]]),_xlfn.CONCAT("    title = #LOC_KTT_",primaryTable[[#This Row],[id]],"_Title // ",primaryTable[[#This Row],[title]])),CHAR(10),IF(LEFT(primaryTable[[#This Row],[description]],1)="#",_xlfn.CONCAT("    description = ",primaryTable[[#This Row],[description]]),_xlfn.CONCAT("    description = #LOC_KTT_",primaryTable[[#This Row],[id]],"_Description // ",primaryTable[[#This Row],[description]])),CHAR(10),_xlfn.CONCAT("    cost = ",_xlfn.XLOOKUP(primaryTable[[#This Row],[tier]],CTTComparison!$B$3:$B$34,CTTComparison!$D$3:$D$34,0,0,1)),CHAR(10),"    hideEmpty = False",CHAR(10),"    nodeName = ktt_",primaryTable[[#This Row],[id]],CHAR(10),"    anyToUnlock = ",IF(primaryTable[[#This Row],[anyToUnlock]]="","False",PROPER(primaryTable[[#This Row],[anyToUnlock]])),CHAR(10),"    icon = ",IF(primaryTable[[#This Row],[icon]]="",_xlfn.CONCAT("KiwiTechTree/Icons/ktt_icon_",primaryTable[[#This Row],[id]]),primaryTable[[#This Row],[icon]]),CHAR(10),"    pos = ",_xlfn.XLOOKUP(primaryTable[[#This Row],[id]],Outline!$A$3:$A$300,Outline!$E$3:$E$300,999,0,1),",",_xlfn.XLOOKUP(primaryTable[[#This Row],[id]],Outline!$A$3:$A$300,Outline!$F$3:$F$300,999,0,1),",0",CHAR(10),"    scale = 0.6",IF(primaryTable[[#This Row],[id_0]]&lt;&gt;"",_xlfn.CONCAT(CHAR(10),"    Parent",CHAR(10),"    {",CHAR(10),"        parentID = ",primaryTable[[#This Row],[id_0]],CHAR(10),"        lineFrom = ",primaryTable[[#This Row],[lineFrom_0]],CHAR(10),"        lineTo = ",primaryTable[[#This Row],[lineTo_0]],CHAR(10),"    }"),""),IF(primaryTable[[#This Row],[id_1]]&lt;&gt;"",_xlfn.CONCAT(CHAR(10),"    Parent",CHAR(10),"    {",CHAR(10),"        parentID = ",primaryTable[[#This Row],[id_1]],CHAR(10),"        lineFrom = ",primaryTable[[#This Row],[lineFrom_1]],CHAR(10),"        lineTo = ",primaryTable[[#This Row],[lineTo_1]],CHAR(10),"    }"),""),CHAR(10),"}")</f>
        <v>RDNode:NEEDS[KiwiTechTree]
{
    id = simpleCommandModulesExtensions
    tier = 5.5
    title = #LOC_KTT_simpleCommandModulesExtensions_Title // Simple Command Module Extensions
    description = #LOC_KTT_simpleCommandModulesExtensions_Description // We want to add a few more parts that fit nicely, but do not want to go full upgrade.
    cost = 150
    hideEmpty = False
    nodeName = ktt_simpleCommandModulesExtensions
    anyToUnlock = False
    icon = KiwiTechTree/Icons/ktt_icon_simpleCommandModulesExtensions
    pos = -2350,750,0
    scale = 0.6
    Parent
    {
        parentID = simpleCommandModules
        lineFrom = RIGHT
        lineTo = LEFT
    }
}</v>
      </c>
    </row>
    <row r="95" spans="1:15" x14ac:dyDescent="0.35">
      <c r="A95" t="s">
        <v>74</v>
      </c>
      <c r="B95">
        <f>VLOOKUP(primaryTable[[#This Row],[id]],Outline!$A$3:$C$300,2,FALSE)</f>
        <v>5.5</v>
      </c>
      <c r="C95">
        <f>VLOOKUP(primaryTable[[#This Row],[id]],Outline!$A$3:$C$300,3,FALSE)</f>
        <v>32</v>
      </c>
      <c r="D95" t="s">
        <v>547</v>
      </c>
      <c r="E95" t="s">
        <v>546</v>
      </c>
      <c r="F95" s="30" t="s">
        <v>390</v>
      </c>
      <c r="H95" t="s">
        <v>49</v>
      </c>
      <c r="I95" t="s">
        <v>289</v>
      </c>
      <c r="J95" t="s">
        <v>288</v>
      </c>
      <c r="N95" t="s">
        <v>319</v>
      </c>
      <c r="O95" s="24" t="str">
        <f>_xlfn.CONCAT("RDNode:NEEDS[",primaryTable[[#This Row],[mod]],"]",CHAR(10),"{",CHAR(10),"    id = ",primaryTable[[#This Row],[id]],CHAR(10),"    tier = ",primaryTable[[#This Row],[tier]],CHAR(10),IF(LEFT(primaryTable[[#This Row],[title]],1)="#",_xlfn.CONCAT("    title = ",primaryTable[[#This Row],[title]]),_xlfn.CONCAT("    title = #LOC_KTT_",primaryTable[[#This Row],[id]],"_Title // ",primaryTable[[#This Row],[title]])),CHAR(10),IF(LEFT(primaryTable[[#This Row],[description]],1)="#",_xlfn.CONCAT("    description = ",primaryTable[[#This Row],[description]]),_xlfn.CONCAT("    description = #LOC_KTT_",primaryTable[[#This Row],[id]],"_Description // ",primaryTable[[#This Row],[description]])),CHAR(10),_xlfn.CONCAT("    cost = ",_xlfn.XLOOKUP(primaryTable[[#This Row],[tier]],CTTComparison!$B$3:$B$34,CTTComparison!$D$3:$D$34,0,0,1)),CHAR(10),"    hideEmpty = False",CHAR(10),"    nodeName = ktt_",primaryTable[[#This Row],[id]],CHAR(10),"    anyToUnlock = ",IF(primaryTable[[#This Row],[anyToUnlock]]="","False",PROPER(primaryTable[[#This Row],[anyToUnlock]])),CHAR(10),"    icon = ",IF(primaryTable[[#This Row],[icon]]="",_xlfn.CONCAT("KiwiTechTree/Icons/ktt_icon_",primaryTable[[#This Row],[id]]),primaryTable[[#This Row],[icon]]),CHAR(10),"    pos = ",_xlfn.XLOOKUP(primaryTable[[#This Row],[id]],Outline!$A$3:$A$300,Outline!$E$3:$E$300,999,0,1),",",_xlfn.XLOOKUP(primaryTable[[#This Row],[id]],Outline!$A$3:$A$300,Outline!$F$3:$F$300,999,0,1),",0",CHAR(10),"    scale = 0.6",IF(primaryTable[[#This Row],[id_0]]&lt;&gt;"",_xlfn.CONCAT(CHAR(10),"    Parent",CHAR(10),"    {",CHAR(10),"        parentID = ",primaryTable[[#This Row],[id_0]],CHAR(10),"        lineFrom = ",primaryTable[[#This Row],[lineFrom_0]],CHAR(10),"        lineTo = ",primaryTable[[#This Row],[lineTo_0]],CHAR(10),"    }"),""),IF(primaryTable[[#This Row],[id_1]]&lt;&gt;"",_xlfn.CONCAT(CHAR(10),"    Parent",CHAR(10),"    {",CHAR(10),"        parentID = ",primaryTable[[#This Row],[id_1]],CHAR(10),"        lineFrom = ",primaryTable[[#This Row],[lineFrom_1]],CHAR(10),"        lineTo = ",primaryTable[[#This Row],[lineTo_1]],CHAR(10),"    }"),""),CHAR(10),"}")</f>
        <v>RDNode:NEEDS[KiwiTechTree]
{
    id = advancedReentryModule
    tier = 5.5
    title = #LOC_KTT_advancedReentryModule_Title // Advanced Re-Entry Module
    description = #LOC_KTT_advancedReentryModule_Description // Fifty percent more kerbals, much less fun.
    cost = 150
    hideEmpty = False
    nodeName = ktt_advancedReentryModule
    anyToUnlock = False
    icon = KiwiTechTree/Icons/ktt_icon_advancedReentryModule
    pos = -2350,700,0
    scale = 0.6
    Parent
    {
        parentID = reentryModule
        lineFrom = RIGHT
        lineTo = LEFT
    }
}</v>
      </c>
    </row>
    <row r="96" spans="1:15" x14ac:dyDescent="0.35">
      <c r="A96" t="s">
        <v>60</v>
      </c>
      <c r="B96">
        <f>VLOOKUP(primaryTable[[#This Row],[id]],Outline!$A$3:$C$300,2,FALSE)</f>
        <v>6</v>
      </c>
      <c r="C96">
        <f>VLOOKUP(primaryTable[[#This Row],[id]],Outline!$A$3:$C$300,3,FALSE)</f>
        <v>1</v>
      </c>
      <c r="D96" t="s">
        <v>404</v>
      </c>
      <c r="E96" t="s">
        <v>411</v>
      </c>
      <c r="F96" s="30" t="s">
        <v>390</v>
      </c>
      <c r="H96" t="s">
        <v>35</v>
      </c>
      <c r="I96" t="s">
        <v>289</v>
      </c>
      <c r="J96" t="s">
        <v>288</v>
      </c>
      <c r="N96" t="s">
        <v>319</v>
      </c>
      <c r="O96" s="24" t="str">
        <f>_xlfn.CONCAT("RDNode:NEEDS[",primaryTable[[#This Row],[mod]],"]",CHAR(10),"{",CHAR(10),"    id = ",primaryTable[[#This Row],[id]],CHAR(10),"    tier = ",primaryTable[[#This Row],[tier]],CHAR(10),IF(LEFT(primaryTable[[#This Row],[title]],1)="#",_xlfn.CONCAT("    title = ",primaryTable[[#This Row],[title]]),_xlfn.CONCAT("    title = #LOC_KTT_",primaryTable[[#This Row],[id]],"_Title // ",primaryTable[[#This Row],[title]])),CHAR(10),IF(LEFT(primaryTable[[#This Row],[description]],1)="#",_xlfn.CONCAT("    description = ",primaryTable[[#This Row],[description]]),_xlfn.CONCAT("    description = #LOC_KTT_",primaryTable[[#This Row],[id]],"_Description // ",primaryTable[[#This Row],[description]])),CHAR(10),_xlfn.CONCAT("    cost = ",_xlfn.XLOOKUP(primaryTable[[#This Row],[tier]],CTTComparison!$B$3:$B$34,CTTComparison!$D$3:$D$34,0,0,1)),CHAR(10),"    hideEmpty = False",CHAR(10),"    nodeName = ktt_",primaryTable[[#This Row],[id]],CHAR(10),"    anyToUnlock = ",IF(primaryTable[[#This Row],[anyToUnlock]]="","False",PROPER(primaryTable[[#This Row],[anyToUnlock]])),CHAR(10),"    icon = ",IF(primaryTable[[#This Row],[icon]]="",_xlfn.CONCAT("KiwiTechTree/Icons/ktt_icon_",primaryTable[[#This Row],[id]]),primaryTable[[#This Row],[icon]]),CHAR(10),"    pos = ",_xlfn.XLOOKUP(primaryTable[[#This Row],[id]],Outline!$A$3:$A$300,Outline!$E$3:$E$300,999,0,1),",",_xlfn.XLOOKUP(primaryTable[[#This Row],[id]],Outline!$A$3:$A$300,Outline!$F$3:$F$300,999,0,1),",0",CHAR(10),"    scale = 0.6",IF(primaryTable[[#This Row],[id_0]]&lt;&gt;"",_xlfn.CONCAT(CHAR(10),"    Parent",CHAR(10),"    {",CHAR(10),"        parentID = ",primaryTable[[#This Row],[id_0]],CHAR(10),"        lineFrom = ",primaryTable[[#This Row],[lineFrom_0]],CHAR(10),"        lineTo = ",primaryTable[[#This Row],[lineTo_0]],CHAR(10),"    }"),""),IF(primaryTable[[#This Row],[id_1]]&lt;&gt;"",_xlfn.CONCAT(CHAR(10),"    Parent",CHAR(10),"    {",CHAR(10),"        parentID = ",primaryTable[[#This Row],[id_1]],CHAR(10),"        lineFrom = ",primaryTable[[#This Row],[lineFrom_1]],CHAR(10),"        lineTo = ",primaryTable[[#This Row],[lineTo_1]],CHAR(10),"    }"),""),CHAR(10),"}")</f>
        <v>RDNode:NEEDS[KiwiTechTree]
{
    id = largeBoosters
    tier = 6
    title = #LOC_KTT_largeBoosters_Title // Large Solid Rocket Boosters
    description = #LOC_KTT_largeBoosters_Description // Bigger is better.
    cost = 200
    hideEmpty = False
    nodeName = ktt_largeBoosters
    anyToUnlock = False
    icon = KiwiTechTree/Icons/ktt_icon_largeBoosters
    pos = -2200,2250,0
    scale = 0.6
    Parent
    {
        parentID = mediumBoosters
        lineFrom = RIGHT
        lineTo = LEFT
    }
}</v>
      </c>
    </row>
    <row r="97" spans="1:15" x14ac:dyDescent="0.35">
      <c r="A97" t="s">
        <v>775</v>
      </c>
      <c r="B97" s="30">
        <f>VLOOKUP(primaryTable[[#This Row],[id]],Outline!$A$3:$C$300,2,FALSE)</f>
        <v>6</v>
      </c>
      <c r="C97" s="30">
        <f>VLOOKUP(primaryTable[[#This Row],[id]],Outline!$A$3:$C$300,3,FALSE)</f>
        <v>4</v>
      </c>
      <c r="D97" t="s">
        <v>776</v>
      </c>
      <c r="E97" t="s">
        <v>777</v>
      </c>
      <c r="F97" s="31" t="s">
        <v>390</v>
      </c>
      <c r="H97" t="s">
        <v>34</v>
      </c>
      <c r="I97" t="s">
        <v>289</v>
      </c>
      <c r="J97" t="s">
        <v>288</v>
      </c>
      <c r="N97" t="s">
        <v>319</v>
      </c>
      <c r="O97" s="30" t="str">
        <f>_xlfn.CONCAT("RDNode:NEEDS[",primaryTable[[#This Row],[mod]],"]",CHAR(10),"{",CHAR(10),"    id = ",primaryTable[[#This Row],[id]],CHAR(10),"    tier = ",primaryTable[[#This Row],[tier]],CHAR(10),IF(LEFT(primaryTable[[#This Row],[title]],1)="#",_xlfn.CONCAT("    title = ",primaryTable[[#This Row],[title]]),_xlfn.CONCAT("    title = #LOC_KTT_",primaryTable[[#This Row],[id]],"_Title // ",primaryTable[[#This Row],[title]])),CHAR(10),IF(LEFT(primaryTable[[#This Row],[description]],1)="#",_xlfn.CONCAT("    description = ",primaryTable[[#This Row],[description]]),_xlfn.CONCAT("    description = #LOC_KTT_",primaryTable[[#This Row],[id]],"_Description // ",primaryTable[[#This Row],[description]])),CHAR(10),_xlfn.CONCAT("    cost = ",_xlfn.XLOOKUP(primaryTable[[#This Row],[tier]],CTTComparison!$B$3:$B$34,CTTComparison!$D$3:$D$34,0,0,1)),CHAR(10),"    hideEmpty = False",CHAR(10),"    nodeName = ktt_",primaryTable[[#This Row],[id]],CHAR(10),"    anyToUnlock = ",IF(primaryTable[[#This Row],[anyToUnlock]]="","False",PROPER(primaryTable[[#This Row],[anyToUnlock]])),CHAR(10),"    icon = ",IF(primaryTable[[#This Row],[icon]]="",_xlfn.CONCAT("KiwiTechTree/Icons/ktt_icon_",primaryTable[[#This Row],[id]]),primaryTable[[#This Row],[icon]]),CHAR(10),"    pos = ",_xlfn.XLOOKUP(primaryTable[[#This Row],[id]],Outline!$A$3:$A$300,Outline!$E$3:$E$300,999,0,1),",",_xlfn.XLOOKUP(primaryTable[[#This Row],[id]],Outline!$A$3:$A$300,Outline!$F$3:$F$300,999,0,1),",0",CHAR(10),"    scale = 0.6",IF(primaryTable[[#This Row],[id_0]]&lt;&gt;"",_xlfn.CONCAT(CHAR(10),"    Parent",CHAR(10),"    {",CHAR(10),"        parentID = ",primaryTable[[#This Row],[id_0]],CHAR(10),"        lineFrom = ",primaryTable[[#This Row],[lineFrom_0]],CHAR(10),"        lineTo = ",primaryTable[[#This Row],[lineTo_0]],CHAR(10),"    }"),""),IF(primaryTable[[#This Row],[id_1]]&lt;&gt;"",_xlfn.CONCAT(CHAR(10),"    Parent",CHAR(10),"    {",CHAR(10),"        parentID = ",primaryTable[[#This Row],[id_1]],CHAR(10),"        lineFrom = ",primaryTable[[#This Row],[lineFrom_1]],CHAR(10),"        lineTo = ",primaryTable[[#This Row],[lineTo_1]],CHAR(10),"    }"),""),CHAR(10),"}")</f>
        <v>RDNode:NEEDS[KiwiTechTree]
{
    id = earlyNuclearSystems
    tier = 6
    title = #LOC_KTT_earlyNuclearSystems_Title // Early Nuclear Systems
    description = #LOC_KTT_earlyNuclearSystems_Description // Festivals are fun for young kerbalings, fun for parents and offer a break from the stresses of the nuclear family.  Wait, what?  Is this not the inspirational yet slightly ironic quote you were looking for?
    cost = 200
    hideEmpty = False
    nodeName = ktt_earlyNuclearSystems
    anyToUnlock = False
    icon = KiwiTechTree/Icons/ktt_icon_earlyNuclearSystems
    pos = -2200,2100,0
    scale = 0.6
    Parent
    {
        parentID = propulsionSystems
        lineFrom = RIGHT
        lineTo = LEFT
    }
}</v>
      </c>
    </row>
    <row r="98" spans="1:15" x14ac:dyDescent="0.35">
      <c r="A98" t="s">
        <v>58</v>
      </c>
      <c r="B98">
        <f>VLOOKUP(primaryTable[[#This Row],[id]],Outline!$A$3:$C$300,2,FALSE)</f>
        <v>6</v>
      </c>
      <c r="C98">
        <f>VLOOKUP(primaryTable[[#This Row],[id]],Outline!$A$3:$C$300,3,FALSE)</f>
        <v>9</v>
      </c>
      <c r="D98" t="s">
        <v>552</v>
      </c>
      <c r="E98" t="s">
        <v>553</v>
      </c>
      <c r="F98" s="30" t="s">
        <v>390</v>
      </c>
      <c r="G98" t="s">
        <v>554</v>
      </c>
      <c r="H98" t="s">
        <v>33</v>
      </c>
      <c r="I98" t="s">
        <v>289</v>
      </c>
      <c r="J98" t="s">
        <v>288</v>
      </c>
      <c r="N98" t="s">
        <v>325</v>
      </c>
      <c r="O98" s="24" t="str">
        <f>_xlfn.CONCAT("RDNode:NEEDS[",primaryTable[[#This Row],[mod]],"]",CHAR(10),"{",CHAR(10),"    id = ",primaryTable[[#This Row],[id]],CHAR(10),"    tier = ",primaryTable[[#This Row],[tier]],CHAR(10),IF(LEFT(primaryTable[[#This Row],[title]],1)="#",_xlfn.CONCAT("    title = ",primaryTable[[#This Row],[title]]),_xlfn.CONCAT("    title = #LOC_KTT_",primaryTable[[#This Row],[id]],"_Title // ",primaryTable[[#This Row],[title]])),CHAR(10),IF(LEFT(primaryTable[[#This Row],[description]],1)="#",_xlfn.CONCAT("    description = ",primaryTable[[#This Row],[description]]),_xlfn.CONCAT("    description = #LOC_KTT_",primaryTable[[#This Row],[id]],"_Description // ",primaryTable[[#This Row],[description]])),CHAR(10),_xlfn.CONCAT("    cost = ",_xlfn.XLOOKUP(primaryTable[[#This Row],[tier]],CTTComparison!$B$3:$B$34,CTTComparison!$D$3:$D$34,0,0,1)),CHAR(10),"    hideEmpty = False",CHAR(10),"    nodeName = ktt_",primaryTable[[#This Row],[id]],CHAR(10),"    anyToUnlock = ",IF(primaryTable[[#This Row],[anyToUnlock]]="","False",PROPER(primaryTable[[#This Row],[anyToUnlock]])),CHAR(10),"    icon = ",IF(primaryTable[[#This Row],[icon]]="",_xlfn.CONCAT("KiwiTechTree/Icons/ktt_icon_",primaryTable[[#This Row],[id]]),primaryTable[[#This Row],[icon]]),CHAR(10),"    pos = ",_xlfn.XLOOKUP(primaryTable[[#This Row],[id]],Outline!$A$3:$A$300,Outline!$E$3:$E$300,999,0,1),",",_xlfn.XLOOKUP(primaryTable[[#This Row],[id]],Outline!$A$3:$A$300,Outline!$F$3:$F$300,999,0,1),",0",CHAR(10),"    scale = 0.6",IF(primaryTable[[#This Row],[id_0]]&lt;&gt;"",_xlfn.CONCAT(CHAR(10),"    Parent",CHAR(10),"    {",CHAR(10),"        parentID = ",primaryTable[[#This Row],[id_0]],CHAR(10),"        lineFrom = ",primaryTable[[#This Row],[lineFrom_0]],CHAR(10),"        lineTo = ",primaryTable[[#This Row],[lineTo_0]],CHAR(10),"    }"),""),IF(primaryTable[[#This Row],[id_1]]&lt;&gt;"",_xlfn.CONCAT(CHAR(10),"    Parent",CHAR(10),"    {",CHAR(10),"        parentID = ",primaryTable[[#This Row],[id_1]],CHAR(10),"        lineFrom = ",primaryTable[[#This Row],[lineFrom_1]],CHAR(10),"        lineTo = ",primaryTable[[#This Row],[lineTo_1]],CHAR(10),"    }"),""),CHAR(10),"}")</f>
        <v>RDNode:NEEDS[Squad]
{
    id = specializedControl
    tier = 6
    title = #autoLOC_501072 //#autoLOC_501072 = Specialized Control
    description = #autoLOC_501073 //#autoLOC_501073 = A new state-of-the-art in control technology.
    cost = 200
    hideEmpty = False
    nodeName = ktt_specializedControl
    anyToUnlock = False
    icon = RDicon_control-large
    pos = -2200,1850,0
    scale = 0.6
    Parent
    {
        parentID = advFlightControl
        lineFrom = RIGHT
        lineTo = LEFT
    }
}</v>
      </c>
    </row>
    <row r="99" spans="1:15" x14ac:dyDescent="0.35">
      <c r="A99" t="s">
        <v>59</v>
      </c>
      <c r="B99">
        <f>VLOOKUP(primaryTable[[#This Row],[id]],Outline!$A$3:$C$300,2,FALSE)</f>
        <v>6</v>
      </c>
      <c r="C99">
        <f>VLOOKUP(primaryTable[[#This Row],[id]],Outline!$A$3:$C$300,3,FALSE)</f>
        <v>8</v>
      </c>
      <c r="D99" t="s">
        <v>666</v>
      </c>
      <c r="E99" t="s">
        <v>667</v>
      </c>
      <c r="F99" s="32" t="s">
        <v>390</v>
      </c>
      <c r="G99" t="s">
        <v>668</v>
      </c>
      <c r="H99" t="s">
        <v>34</v>
      </c>
      <c r="I99" t="s">
        <v>289</v>
      </c>
      <c r="J99" t="s">
        <v>288</v>
      </c>
      <c r="N99" t="s">
        <v>325</v>
      </c>
      <c r="O99" s="24" t="str">
        <f>_xlfn.CONCAT("RDNode:NEEDS[",primaryTable[[#This Row],[mod]],"]",CHAR(10),"{",CHAR(10),"    id = ",primaryTable[[#This Row],[id]],CHAR(10),"    tier = ",primaryTable[[#This Row],[tier]],CHAR(10),IF(LEFT(primaryTable[[#This Row],[title]],1)="#",_xlfn.CONCAT("    title = ",primaryTable[[#This Row],[title]]),_xlfn.CONCAT("    title = #LOC_KTT_",primaryTable[[#This Row],[id]],"_Title // ",primaryTable[[#This Row],[title]])),CHAR(10),IF(LEFT(primaryTable[[#This Row],[description]],1)="#",_xlfn.CONCAT("    description = ",primaryTable[[#This Row],[description]]),_xlfn.CONCAT("    description = #LOC_KTT_",primaryTable[[#This Row],[id]],"_Description // ",primaryTable[[#This Row],[description]])),CHAR(10),_xlfn.CONCAT("    cost = ",_xlfn.XLOOKUP(primaryTable[[#This Row],[tier]],CTTComparison!$B$3:$B$34,CTTComparison!$D$3:$D$34,0,0,1)),CHAR(10),"    hideEmpty = False",CHAR(10),"    nodeName = ktt_",primaryTable[[#This Row],[id]],CHAR(10),"    anyToUnlock = ",IF(primaryTable[[#This Row],[anyToUnlock]]="","False",PROPER(primaryTable[[#This Row],[anyToUnlock]])),CHAR(10),"    icon = ",IF(primaryTable[[#This Row],[icon]]="",_xlfn.CONCAT("KiwiTechTree/Icons/ktt_icon_",primaryTable[[#This Row],[id]]),primaryTable[[#This Row],[icon]]),CHAR(10),"    pos = ",_xlfn.XLOOKUP(primaryTable[[#This Row],[id]],Outline!$A$3:$A$300,Outline!$E$3:$E$300,999,0,1),",",_xlfn.XLOOKUP(primaryTable[[#This Row],[id]],Outline!$A$3:$A$300,Outline!$F$3:$F$300,999,0,1),",0",CHAR(10),"    scale = 0.6",IF(primaryTable[[#This Row],[id_0]]&lt;&gt;"",_xlfn.CONCAT(CHAR(10),"    Parent",CHAR(10),"    {",CHAR(10),"        parentID = ",primaryTable[[#This Row],[id_0]],CHAR(10),"        lineFrom = ",primaryTable[[#This Row],[lineFrom_0]],CHAR(10),"        lineTo = ",primaryTable[[#This Row],[lineTo_0]],CHAR(10),"    }"),""),IF(primaryTable[[#This Row],[id_1]]&lt;&gt;"",_xlfn.CONCAT(CHAR(10),"    Parent",CHAR(10),"    {",CHAR(10),"        parentID = ",primaryTable[[#This Row],[id_1]],CHAR(10),"        lineFrom = ",primaryTable[[#This Row],[lineFrom_1]],CHAR(10),"        lineTo = ",primaryTable[[#This Row],[lineTo_1]],CHAR(10),"    }"),""),CHAR(10),"}")</f>
        <v>RDNode:NEEDS[Squad]
{
    id = precisionPropulsion
    tier = 6
    title = #autoLOC_501084 //#autoLOC_501084 = Precision Propulsion
    description = #autoLOC_501085 //#autoLOC_501085 = Any level of precision achieved in controlling the sustained explosion inside a rocket engine is nothing short of remarkable. It might be quite expensive, too.
    cost = 200
    hideEmpty = False
    nodeName = ktt_precisionPropulsion
    anyToUnlock = False
    icon = RDicon_propulsion-precision
    pos = -2200,1900,0
    scale = 0.6
    Parent
    {
        parentID = propulsionSystems
        lineFrom = RIGHT
        lineTo = LEFT
    }
}</v>
      </c>
    </row>
    <row r="100" spans="1:15" x14ac:dyDescent="0.35">
      <c r="A100" t="s">
        <v>61</v>
      </c>
      <c r="B100">
        <f>VLOOKUP(primaryTable[[#This Row],[id]],Outline!$A$3:$C$300,2,FALSE)</f>
        <v>-2.5</v>
      </c>
      <c r="C100">
        <f>VLOOKUP(primaryTable[[#This Row],[id]],Outline!$A$3:$C$300,3,FALSE)</f>
        <v>0</v>
      </c>
      <c r="D100" t="s">
        <v>374</v>
      </c>
      <c r="E100" t="s">
        <v>379</v>
      </c>
      <c r="F100" s="32" t="s">
        <v>389</v>
      </c>
      <c r="H100" t="s">
        <v>36</v>
      </c>
      <c r="I100" t="s">
        <v>289</v>
      </c>
      <c r="J100" t="s">
        <v>288</v>
      </c>
      <c r="K100" t="s">
        <v>62</v>
      </c>
      <c r="L100" t="s">
        <v>290</v>
      </c>
      <c r="M100" t="s">
        <v>291</v>
      </c>
      <c r="N100" t="s">
        <v>319</v>
      </c>
      <c r="O100" s="24" t="str">
        <f>_xlfn.CONCAT("RDNode:NEEDS[",primaryTable[[#This Row],[mod]],"]",CHAR(10),"{",CHAR(10),"    id = ",primaryTable[[#This Row],[id]],CHAR(10),"    tier = ",primaryTable[[#This Row],[tier]],CHAR(10),IF(LEFT(primaryTable[[#This Row],[title]],1)="#",_xlfn.CONCAT("    title = ",primaryTable[[#This Row],[title]]),_xlfn.CONCAT("    title = #LOC_KTT_",primaryTable[[#This Row],[id]],"_Title // ",primaryTable[[#This Row],[title]])),CHAR(10),IF(LEFT(primaryTable[[#This Row],[description]],1)="#",_xlfn.CONCAT("    description = ",primaryTable[[#This Row],[description]]),_xlfn.CONCAT("    description = #LOC_KTT_",primaryTable[[#This Row],[id]],"_Description // ",primaryTable[[#This Row],[description]])),CHAR(10),_xlfn.CONCAT("    cost = ",_xlfn.XLOOKUP(primaryTable[[#This Row],[tier]],CTTComparison!$B$3:$B$34,CTTComparison!$D$3:$D$34,0,0,1)),CHAR(10),"    hideEmpty = False",CHAR(10),"    nodeName = ktt_",primaryTable[[#This Row],[id]],CHAR(10),"    anyToUnlock = ",IF(primaryTable[[#This Row],[anyToUnlock]]="","False",PROPER(primaryTable[[#This Row],[anyToUnlock]])),CHAR(10),"    icon = ",IF(primaryTable[[#This Row],[icon]]="",_xlfn.CONCAT("KiwiTechTree/Icons/ktt_icon_",primaryTable[[#This Row],[id]]),primaryTable[[#This Row],[icon]]),CHAR(10),"    pos = ",_xlfn.XLOOKUP(primaryTable[[#This Row],[id]],Outline!$A$3:$A$300,Outline!$E$3:$E$300,999,0,1),",",_xlfn.XLOOKUP(primaryTable[[#This Row],[id]],Outline!$A$3:$A$300,Outline!$F$3:$F$300,999,0,1),",0",CHAR(10),"    scale = 0.6",IF(primaryTable[[#This Row],[id_0]]&lt;&gt;"",_xlfn.CONCAT(CHAR(10),"    Parent",CHAR(10),"    {",CHAR(10),"        parentID = ",primaryTable[[#This Row],[id_0]],CHAR(10),"        lineFrom = ",primaryTable[[#This Row],[lineFrom_0]],CHAR(10),"        lineTo = ",primaryTable[[#This Row],[lineTo_0]],CHAR(10),"    }"),""),IF(primaryTable[[#This Row],[id_1]]&lt;&gt;"",_xlfn.CONCAT(CHAR(10),"    Parent",CHAR(10),"    {",CHAR(10),"        parentID = ",primaryTable[[#This Row],[id_1]],CHAR(10),"        lineFrom = ",primaryTable[[#This Row],[lineFrom_1]],CHAR(10),"        lineTo = ",primaryTable[[#This Row],[lineTo_1]],CHAR(10),"    }"),""),CHAR(10),"}")</f>
        <v>RDNode:NEEDS[KiwiTechTree]
{
    id = heavierCryoRocketry
    tier = -2.5
    title = #LOC_KTT_heavierCryoRocketry_Title // Heavier Cryogenic Rocketry
    description = #LOC_KTT_heavierCryoRocketry_Description // Did you know that Ice XVI is the least dense crstalline form of water, topologically equivalent to the empty structure of sII clathrate hydrates?
    cost = 0
    hideEmpty = False
    nodeName = ktt_heavierCryoRocketry
    anyToUnlock = True
    icon = KiwiTechTree/Icons/ktt_icon_heavierCryoRocketry
    pos = -3950,2300,0
    scale = 0.6
    Parent
    {
        parentID = heavyCryoRocketry
        lineFrom = RIGHT
        lineTo = LEFT
    }
    Parent
    {
        parentID = heavierRocketry
        lineFrom = TOP
        lineTo = BOTTOM
    }
}</v>
      </c>
    </row>
    <row r="101" spans="1:15" x14ac:dyDescent="0.35">
      <c r="A101" t="s">
        <v>62</v>
      </c>
      <c r="B101">
        <f>VLOOKUP(primaryTable[[#This Row],[id]],Outline!$A$3:$C$300,2,FALSE)</f>
        <v>-2.5</v>
      </c>
      <c r="C101">
        <f>VLOOKUP(primaryTable[[#This Row],[id]],Outline!$A$3:$C$300,3,FALSE)</f>
        <v>0</v>
      </c>
      <c r="D101" t="s">
        <v>421</v>
      </c>
      <c r="E101" t="s">
        <v>422</v>
      </c>
      <c r="F101" s="30" t="s">
        <v>390</v>
      </c>
      <c r="G101" t="s">
        <v>1038</v>
      </c>
      <c r="H101" t="s">
        <v>37</v>
      </c>
      <c r="I101" t="s">
        <v>289</v>
      </c>
      <c r="J101" t="s">
        <v>288</v>
      </c>
      <c r="N101" t="s">
        <v>325</v>
      </c>
      <c r="O101" s="24" t="str">
        <f>_xlfn.CONCAT("RDNode:NEEDS[",primaryTable[[#This Row],[mod]],"]",CHAR(10),"{",CHAR(10),"    id = ",primaryTable[[#This Row],[id]],CHAR(10),"    tier = ",primaryTable[[#This Row],[tier]],CHAR(10),IF(LEFT(primaryTable[[#This Row],[title]],1)="#",_xlfn.CONCAT("    title = ",primaryTable[[#This Row],[title]]),_xlfn.CONCAT("    title = #LOC_KTT_",primaryTable[[#This Row],[id]],"_Title // ",primaryTable[[#This Row],[title]])),CHAR(10),IF(LEFT(primaryTable[[#This Row],[description]],1)="#",_xlfn.CONCAT("    description = ",primaryTable[[#This Row],[description]]),_xlfn.CONCAT("    description = #LOC_KTT_",primaryTable[[#This Row],[id]],"_Description // ",primaryTable[[#This Row],[description]])),CHAR(10),_xlfn.CONCAT("    cost = ",_xlfn.XLOOKUP(primaryTable[[#This Row],[tier]],CTTComparison!$B$3:$B$34,CTTComparison!$D$3:$D$34,0,0,1)),CHAR(10),"    hideEmpty = False",CHAR(10),"    nodeName = ktt_",primaryTable[[#This Row],[id]],CHAR(10),"    anyToUnlock = ",IF(primaryTable[[#This Row],[anyToUnlock]]="","False",PROPER(primaryTable[[#This Row],[anyToUnlock]])),CHAR(10),"    icon = ",IF(primaryTable[[#This Row],[icon]]="",_xlfn.CONCAT("KiwiTechTree/Icons/ktt_icon_",primaryTable[[#This Row],[id]]),primaryTable[[#This Row],[icon]]),CHAR(10),"    pos = ",_xlfn.XLOOKUP(primaryTable[[#This Row],[id]],Outline!$A$3:$A$300,Outline!$E$3:$E$300,999,0,1),",",_xlfn.XLOOKUP(primaryTable[[#This Row],[id]],Outline!$A$3:$A$300,Outline!$F$3:$F$300,999,0,1),",0",CHAR(10),"    scale = 0.6",IF(primaryTable[[#This Row],[id_0]]&lt;&gt;"",_xlfn.CONCAT(CHAR(10),"    Parent",CHAR(10),"    {",CHAR(10),"        parentID = ",primaryTable[[#This Row],[id_0]],CHAR(10),"        lineFrom = ",primaryTable[[#This Row],[lineFrom_0]],CHAR(10),"        lineTo = ",primaryTable[[#This Row],[lineTo_0]],CHAR(10),"    }"),""),IF(primaryTable[[#This Row],[id_1]]&lt;&gt;"",_xlfn.CONCAT(CHAR(10),"    Parent",CHAR(10),"    {",CHAR(10),"        parentID = ",primaryTable[[#This Row],[id_1]],CHAR(10),"        lineFrom = ",primaryTable[[#This Row],[lineFrom_1]],CHAR(10),"        lineTo = ",primaryTable[[#This Row],[lineTo_1]],CHAR(10),"    }"),""),CHAR(10),"}")</f>
        <v>RDNode:NEEDS[Squad]
{
    id = heavierRocketry
    tier = -2.5
    title = #autoLOC_501066 //#autoLOC_501066 = Heavier Rocketry
    description = #autoLOC_501067 //#autoLOC_501067 = There may be an upper limit to how large a rocket can be built, but we're not there yet.
    cost = 0
    hideEmpty = False
    nodeName = ktt_heavierRocketry
    anyToUnlock = False
    icon = KiwiTechTree/Icons/ktt_icon_heavierRocketry
    pos = -3950,2300,0
    scale = 0.6
    Parent
    {
        parentID = heavyRocketry
        lineFrom = RIGHT
        lineTo = LEFT
    }
}</v>
      </c>
    </row>
    <row r="102" spans="1:15" x14ac:dyDescent="0.35">
      <c r="A102" t="s">
        <v>63</v>
      </c>
      <c r="B102">
        <f>VLOOKUP(primaryTable[[#This Row],[id]],Outline!$A$3:$C$300,2,FALSE)</f>
        <v>6</v>
      </c>
      <c r="C102">
        <f>VLOOKUP(primaryTable[[#This Row],[id]],Outline!$A$3:$C$300,3,FALSE)</f>
        <v>15</v>
      </c>
      <c r="D102" t="s">
        <v>444</v>
      </c>
      <c r="E102" t="s">
        <v>445</v>
      </c>
      <c r="F102" s="30" t="s">
        <v>390</v>
      </c>
      <c r="G102" t="s">
        <v>446</v>
      </c>
      <c r="H102" t="s">
        <v>38</v>
      </c>
      <c r="I102" t="s">
        <v>289</v>
      </c>
      <c r="J102" t="s">
        <v>288</v>
      </c>
      <c r="N102" t="s">
        <v>325</v>
      </c>
      <c r="O102" s="24" t="str">
        <f>_xlfn.CONCAT("RDNode:NEEDS[",primaryTable[[#This Row],[mod]],"]",CHAR(10),"{",CHAR(10),"    id = ",primaryTable[[#This Row],[id]],CHAR(10),"    tier = ",primaryTable[[#This Row],[tier]],CHAR(10),IF(LEFT(primaryTable[[#This Row],[title]],1)="#",_xlfn.CONCAT("    title = ",primaryTable[[#This Row],[title]]),_xlfn.CONCAT("    title = #LOC_KTT_",primaryTable[[#This Row],[id]],"_Title // ",primaryTable[[#This Row],[title]])),CHAR(10),IF(LEFT(primaryTable[[#This Row],[description]],1)="#",_xlfn.CONCAT("    description = ",primaryTable[[#This Row],[description]]),_xlfn.CONCAT("    description = #LOC_KTT_",primaryTable[[#This Row],[id]],"_Description // ",primaryTable[[#This Row],[description]])),CHAR(10),_xlfn.CONCAT("    cost = ",_xlfn.XLOOKUP(primaryTable[[#This Row],[tier]],CTTComparison!$B$3:$B$34,CTTComparison!$D$3:$D$34,0,0,1)),CHAR(10),"    hideEmpty = False",CHAR(10),"    nodeName = ktt_",primaryTable[[#This Row],[id]],CHAR(10),"    anyToUnlock = ",IF(primaryTable[[#This Row],[anyToUnlock]]="","False",PROPER(primaryTable[[#This Row],[anyToUnlock]])),CHAR(10),"    icon = ",IF(primaryTable[[#This Row],[icon]]="",_xlfn.CONCAT("KiwiTechTree/Icons/ktt_icon_",primaryTable[[#This Row],[id]]),primaryTable[[#This Row],[icon]]),CHAR(10),"    pos = ",_xlfn.XLOOKUP(primaryTable[[#This Row],[id]],Outline!$A$3:$A$300,Outline!$E$3:$E$300,999,0,1),",",_xlfn.XLOOKUP(primaryTable[[#This Row],[id]],Outline!$A$3:$A$300,Outline!$F$3:$F$300,999,0,1),",0",CHAR(10),"    scale = 0.6",IF(primaryTable[[#This Row],[id_0]]&lt;&gt;"",_xlfn.CONCAT(CHAR(10),"    Parent",CHAR(10),"    {",CHAR(10),"        parentID = ",primaryTable[[#This Row],[id_0]],CHAR(10),"        lineFrom = ",primaryTable[[#This Row],[lineFrom_0]],CHAR(10),"        lineTo = ",primaryTable[[#This Row],[lineTo_0]],CHAR(10),"    }"),""),IF(primaryTable[[#This Row],[id_1]]&lt;&gt;"",_xlfn.CONCAT(CHAR(10),"    Parent",CHAR(10),"    {",CHAR(10),"        parentID = ",primaryTable[[#This Row],[id_1]],CHAR(10),"        lineFrom = ",primaryTable[[#This Row],[lineFrom_1]],CHAR(10),"        lineTo = ",primaryTable[[#This Row],[lineTo_1]],CHAR(10),"    }"),""),CHAR(10),"}")</f>
        <v>RDNode:NEEDS[Squad]
{
    id = advFuelSystems
    tier = 6
    title = #autoLOC_501078 //#autoLOC_501078 = Adv. Fuel Systems
    description = #autoLOC_501079 //#autoLOC_501079 = Advanced Advancements towards a better understanding of how fuel flows through a rocket.
    cost = 200
    hideEmpty = False
    nodeName = ktt_advFuelSystems
    anyToUnlock = False
    icon = RDicon_fuelSystems-advanced
    pos = -2200,1550,0
    scale = 0.6
    Parent
    {
        parentID = fuelSystems
        lineFrom = RIGHT
        lineTo = LEFT
    }
}</v>
      </c>
    </row>
    <row r="103" spans="1:15" x14ac:dyDescent="0.35">
      <c r="A103" t="s">
        <v>64</v>
      </c>
      <c r="B103">
        <f>VLOOKUP(primaryTable[[#This Row],[id]],Outline!$A$3:$C$300,2,FALSE)</f>
        <v>6</v>
      </c>
      <c r="C103">
        <f>VLOOKUP(primaryTable[[#This Row],[id]],Outline!$A$3:$C$300,3,FALSE)</f>
        <v>16</v>
      </c>
      <c r="D103" t="s">
        <v>685</v>
      </c>
      <c r="E103" t="s">
        <v>684</v>
      </c>
      <c r="F103" s="32" t="s">
        <v>390</v>
      </c>
      <c r="H103" t="s">
        <v>39</v>
      </c>
      <c r="I103" t="s">
        <v>289</v>
      </c>
      <c r="J103" t="s">
        <v>288</v>
      </c>
      <c r="N103" t="s">
        <v>319</v>
      </c>
      <c r="O103" s="24" t="str">
        <f>_xlfn.CONCAT("RDNode:NEEDS[",primaryTable[[#This Row],[mod]],"]",CHAR(10),"{",CHAR(10),"    id = ",primaryTable[[#This Row],[id]],CHAR(10),"    tier = ",primaryTable[[#This Row],[tier]],CHAR(10),IF(LEFT(primaryTable[[#This Row],[title]],1)="#",_xlfn.CONCAT("    title = ",primaryTable[[#This Row],[title]]),_xlfn.CONCAT("    title = #LOC_KTT_",primaryTable[[#This Row],[id]],"_Title // ",primaryTable[[#This Row],[title]])),CHAR(10),IF(LEFT(primaryTable[[#This Row],[description]],1)="#",_xlfn.CONCAT("    description = ",primaryTable[[#This Row],[description]]),_xlfn.CONCAT("    description = #LOC_KTT_",primaryTable[[#This Row],[id]],"_Description // ",primaryTable[[#This Row],[description]])),CHAR(10),_xlfn.CONCAT("    cost = ",_xlfn.XLOOKUP(primaryTable[[#This Row],[tier]],CTTComparison!$B$3:$B$34,CTTComparison!$D$3:$D$34,0,0,1)),CHAR(10),"    hideEmpty = False",CHAR(10),"    nodeName = ktt_",primaryTable[[#This Row],[id]],CHAR(10),"    anyToUnlock = ",IF(primaryTable[[#This Row],[anyToUnlock]]="","False",PROPER(primaryTable[[#This Row],[anyToUnlock]])),CHAR(10),"    icon = ",IF(primaryTable[[#This Row],[icon]]="",_xlfn.CONCAT("KiwiTechTree/Icons/ktt_icon_",primaryTable[[#This Row],[id]]),primaryTable[[#This Row],[icon]]),CHAR(10),"    pos = ",_xlfn.XLOOKUP(primaryTable[[#This Row],[id]],Outline!$A$3:$A$300,Outline!$E$3:$E$300,999,0,1),",",_xlfn.XLOOKUP(primaryTable[[#This Row],[id]],Outline!$A$3:$A$300,Outline!$F$3:$F$300,999,0,1),",0",CHAR(10),"    scale = 0.6",IF(primaryTable[[#This Row],[id_0]]&lt;&gt;"",_xlfn.CONCAT(CHAR(10),"    Parent",CHAR(10),"    {",CHAR(10),"        parentID = ",primaryTable[[#This Row],[id_0]],CHAR(10),"        lineFrom = ",primaryTable[[#This Row],[lineFrom_0]],CHAR(10),"        lineTo = ",primaryTable[[#This Row],[lineTo_0]],CHAR(10),"    }"),""),IF(primaryTable[[#This Row],[id_1]]&lt;&gt;"",_xlfn.CONCAT(CHAR(10),"    Parent",CHAR(10),"    {",CHAR(10),"        parentID = ",primaryTable[[#This Row],[id_1]],CHAR(10),"        lineFrom = ",primaryTable[[#This Row],[lineFrom_1]],CHAR(10),"        lineTo = ",primaryTable[[#This Row],[lineTo_1]],CHAR(10),"    }"),""),CHAR(10),"}")</f>
        <v>RDNode:NEEDS[KiwiTechTree]
{
    id = advancedFlexibleFuelSystems
    tier = 6
    title = #LOC_KTT_advancedFlexibleFuelSystems_Title // Advanced Flexible Fuel Systems
    description = #LOC_KTT_advancedFlexibleFuelSystems_Description // Unlike kerbals, fuel tanks come in all sorts of shapes and sizes.
    cost = 200
    hideEmpty = False
    nodeName = ktt_advancedFlexibleFuelSystems
    anyToUnlock = False
    icon = KiwiTechTree/Icons/ktt_icon_advancedFlexibleFuelSystems
    pos = -2200,1500,0
    scale = 0.6
    Parent
    {
        parentID = flexibleFuelSolutions
        lineFrom = RIGHT
        lineTo = LEFT
    }
}</v>
      </c>
    </row>
    <row r="104" spans="1:15" x14ac:dyDescent="0.35">
      <c r="A104" t="s">
        <v>65</v>
      </c>
      <c r="B104">
        <f>VLOOKUP(primaryTable[[#This Row],[id]],Outline!$A$3:$C$300,2,FALSE)</f>
        <v>6</v>
      </c>
      <c r="C104">
        <f>VLOOKUP(primaryTable[[#This Row],[id]],Outline!$A$3:$C$300,3,FALSE)</f>
        <v>18</v>
      </c>
      <c r="D104" t="s">
        <v>686</v>
      </c>
      <c r="E104" t="s">
        <v>693</v>
      </c>
      <c r="F104" s="32" t="s">
        <v>390</v>
      </c>
      <c r="H104" t="s">
        <v>40</v>
      </c>
      <c r="I104" t="s">
        <v>289</v>
      </c>
      <c r="J104" t="s">
        <v>288</v>
      </c>
      <c r="K104" t="s">
        <v>540</v>
      </c>
      <c r="L104" t="s">
        <v>289</v>
      </c>
      <c r="M104" t="s">
        <v>288</v>
      </c>
      <c r="N104" t="s">
        <v>319</v>
      </c>
      <c r="O104" s="24" t="str">
        <f>_xlfn.CONCAT("RDNode:NEEDS[",primaryTable[[#This Row],[mod]],"]",CHAR(10),"{",CHAR(10),"    id = ",primaryTable[[#This Row],[id]],CHAR(10),"    tier = ",primaryTable[[#This Row],[tier]],CHAR(10),IF(LEFT(primaryTable[[#This Row],[title]],1)="#",_xlfn.CONCAT("    title = ",primaryTable[[#This Row],[title]]),_xlfn.CONCAT("    title = #LOC_KTT_",primaryTable[[#This Row],[id]],"_Title // ",primaryTable[[#This Row],[title]])),CHAR(10),IF(LEFT(primaryTable[[#This Row],[description]],1)="#",_xlfn.CONCAT("    description = ",primaryTable[[#This Row],[description]]),_xlfn.CONCAT("    description = #LOC_KTT_",primaryTable[[#This Row],[id]],"_Description // ",primaryTable[[#This Row],[description]])),CHAR(10),_xlfn.CONCAT("    cost = ",_xlfn.XLOOKUP(primaryTable[[#This Row],[tier]],CTTComparison!$B$3:$B$34,CTTComparison!$D$3:$D$34,0,0,1)),CHAR(10),"    hideEmpty = False",CHAR(10),"    nodeName = ktt_",primaryTable[[#This Row],[id]],CHAR(10),"    anyToUnlock = ",IF(primaryTable[[#This Row],[anyToUnlock]]="","False",PROPER(primaryTable[[#This Row],[anyToUnlock]])),CHAR(10),"    icon = ",IF(primaryTable[[#This Row],[icon]]="",_xlfn.CONCAT("KiwiTechTree/Icons/ktt_icon_",primaryTable[[#This Row],[id]]),primaryTable[[#This Row],[icon]]),CHAR(10),"    pos = ",_xlfn.XLOOKUP(primaryTable[[#This Row],[id]],Outline!$A$3:$A$300,Outline!$E$3:$E$300,999,0,1),",",_xlfn.XLOOKUP(primaryTable[[#This Row],[id]],Outline!$A$3:$A$300,Outline!$F$3:$F$300,999,0,1),",0",CHAR(10),"    scale = 0.6",IF(primaryTable[[#This Row],[id_0]]&lt;&gt;"",_xlfn.CONCAT(CHAR(10),"    Parent",CHAR(10),"    {",CHAR(10),"        parentID = ",primaryTable[[#This Row],[id_0]],CHAR(10),"        lineFrom = ",primaryTable[[#This Row],[lineFrom_0]],CHAR(10),"        lineTo = ",primaryTable[[#This Row],[lineTo_0]],CHAR(10),"    }"),""),IF(primaryTable[[#This Row],[id_1]]&lt;&gt;"",_xlfn.CONCAT(CHAR(10),"    Parent",CHAR(10),"    {",CHAR(10),"        parentID = ",primaryTable[[#This Row],[id_1]],CHAR(10),"        lineFrom = ",primaryTable[[#This Row],[lineFrom_1]],CHAR(10),"        lineTo = ",primaryTable[[#This Row],[lineTo_1]],CHAR(10),"    }"),""),CHAR(10),"}")</f>
        <v>RDNode:NEEDS[KiwiTechTree]
{
    id = advancedDecoupling
    tier = 6
    title = #LOC_KTT_advancedDecoupling_Title // Advanced Decoupling
    description = #LOC_KTT_advancedDecoupling_Description // We have gotten better at disconnecting bigger parts of the ship that we no longer want attached.
    cost = 200
    hideEmpty = False
    nodeName = ktt_advancedDecoupling
    anyToUnlock = False
    icon = KiwiTechTree/Icons/ktt_icon_advancedDecoupling
    pos = -2200,1400,0
    scale = 0.6
    Parent
    {
        parentID = docking
        lineFrom = RIGHT
        lineTo = LEFT
    }
    Parent
    {
        parentID = adapters
        lineFrom = RIGHT
        lineTo = LEFT
    }
}</v>
      </c>
    </row>
    <row r="105" spans="1:15" x14ac:dyDescent="0.35">
      <c r="A105" s="25" t="s">
        <v>502</v>
      </c>
      <c r="B105">
        <f>VLOOKUP(primaryTable[[#This Row],[id]],Outline!$A$3:$C$300,2,FALSE)</f>
        <v>6</v>
      </c>
      <c r="C105">
        <f>VLOOKUP(primaryTable[[#This Row],[id]],Outline!$A$3:$C$300,3,FALSE)</f>
        <v>19</v>
      </c>
      <c r="D105" t="s">
        <v>523</v>
      </c>
      <c r="E105" s="34" t="s">
        <v>539</v>
      </c>
      <c r="F105" s="30" t="s">
        <v>390</v>
      </c>
      <c r="H105" t="s">
        <v>540</v>
      </c>
      <c r="I105" t="s">
        <v>289</v>
      </c>
      <c r="J105" t="s">
        <v>288</v>
      </c>
      <c r="N105" t="s">
        <v>319</v>
      </c>
      <c r="O105" s="24" t="str">
        <f>_xlfn.CONCAT("RDNode:NEEDS[",primaryTable[[#This Row],[mod]],"]",CHAR(10),"{",CHAR(10),"    id = ",primaryTable[[#This Row],[id]],CHAR(10),"    tier = ",primaryTable[[#This Row],[tier]],CHAR(10),IF(LEFT(primaryTable[[#This Row],[title]],1)="#",_xlfn.CONCAT("    title = ",primaryTable[[#This Row],[title]]),_xlfn.CONCAT("    title = #LOC_KTT_",primaryTable[[#This Row],[id]],"_Title // ",primaryTable[[#This Row],[title]])),CHAR(10),IF(LEFT(primaryTable[[#This Row],[description]],1)="#",_xlfn.CONCAT("    description = ",primaryTable[[#This Row],[description]]),_xlfn.CONCAT("    description = #LOC_KTT_",primaryTable[[#This Row],[id]],"_Description // ",primaryTable[[#This Row],[description]])),CHAR(10),_xlfn.CONCAT("    cost = ",_xlfn.XLOOKUP(primaryTable[[#This Row],[tier]],CTTComparison!$B$3:$B$34,CTTComparison!$D$3:$D$34,0,0,1)),CHAR(10),"    hideEmpty = False",CHAR(10),"    nodeName = ktt_",primaryTable[[#This Row],[id]],CHAR(10),"    anyToUnlock = ",IF(primaryTable[[#This Row],[anyToUnlock]]="","False",PROPER(primaryTable[[#This Row],[anyToUnlock]])),CHAR(10),"    icon = ",IF(primaryTable[[#This Row],[icon]]="",_xlfn.CONCAT("KiwiTechTree/Icons/ktt_icon_",primaryTable[[#This Row],[id]]),primaryTable[[#This Row],[icon]]),CHAR(10),"    pos = ",_xlfn.XLOOKUP(primaryTable[[#This Row],[id]],Outline!$A$3:$A$300,Outline!$E$3:$E$300,999,0,1),",",_xlfn.XLOOKUP(primaryTable[[#This Row],[id]],Outline!$A$3:$A$300,Outline!$F$3:$F$300,999,0,1),",0",CHAR(10),"    scale = 0.6",IF(primaryTable[[#This Row],[id_0]]&lt;&gt;"",_xlfn.CONCAT(CHAR(10),"    Parent",CHAR(10),"    {",CHAR(10),"        parentID = ",primaryTable[[#This Row],[id_0]],CHAR(10),"        lineFrom = ",primaryTable[[#This Row],[lineFrom_0]],CHAR(10),"        lineTo = ",primaryTable[[#This Row],[lineTo_0]],CHAR(10),"    }"),""),IF(primaryTable[[#This Row],[id_1]]&lt;&gt;"",_xlfn.CONCAT(CHAR(10),"    Parent",CHAR(10),"    {",CHAR(10),"        parentID = ",primaryTable[[#This Row],[id_1]],CHAR(10),"        lineFrom = ",primaryTable[[#This Row],[lineFrom_1]],CHAR(10),"        lineTo = ",primaryTable[[#This Row],[lineTo_1]],CHAR(10),"    }"),""),CHAR(10),"}")</f>
        <v>RDNode:NEEDS[KiwiTechTree]
{
    id = noseCones
    tier = 6
    title = #LOC_KTT_noseCones_Title // Nose Cones
    description = #LOC_KTT_noseCones_Description // They say these help the aerodynamic profile of aircraft and launchers.  That is just a rumor.  Who is they?
    cost = 200
    hideEmpty = False
    nodeName = ktt_noseCones
    anyToUnlock = False
    icon = KiwiTechTree/Icons/ktt_icon_noseCones
    pos = -2200,1350,0
    scale = 0.6
    Parent
    {
        parentID = adapters
        lineFrom = RIGHT
        lineTo = LEFT
    }
}</v>
      </c>
    </row>
    <row r="106" spans="1:15" x14ac:dyDescent="0.35">
      <c r="A106" t="s">
        <v>66</v>
      </c>
      <c r="B106">
        <f>VLOOKUP(primaryTable[[#This Row],[id]],Outline!$A$3:$C$300,2,FALSE)</f>
        <v>6</v>
      </c>
      <c r="C106">
        <f>VLOOKUP(primaryTable[[#This Row],[id]],Outline!$A$3:$C$300,3,FALSE)</f>
        <v>20</v>
      </c>
      <c r="D106" t="s">
        <v>468</v>
      </c>
      <c r="E106" t="s">
        <v>469</v>
      </c>
      <c r="F106" s="30" t="s">
        <v>390</v>
      </c>
      <c r="G106" t="s">
        <v>470</v>
      </c>
      <c r="H106" t="s">
        <v>41</v>
      </c>
      <c r="I106" t="s">
        <v>289</v>
      </c>
      <c r="J106" t="s">
        <v>288</v>
      </c>
      <c r="N106" t="s">
        <v>325</v>
      </c>
      <c r="O106" s="24" t="str">
        <f>_xlfn.CONCAT("RDNode:NEEDS[",primaryTable[[#This Row],[mod]],"]",CHAR(10),"{",CHAR(10),"    id = ",primaryTable[[#This Row],[id]],CHAR(10),"    tier = ",primaryTable[[#This Row],[tier]],CHAR(10),IF(LEFT(primaryTable[[#This Row],[title]],1)="#",_xlfn.CONCAT("    title = ",primaryTable[[#This Row],[title]]),_xlfn.CONCAT("    title = #LOC_KTT_",primaryTable[[#This Row],[id]],"_Title // ",primaryTable[[#This Row],[title]])),CHAR(10),IF(LEFT(primaryTable[[#This Row],[description]],1)="#",_xlfn.CONCAT("    description = ",primaryTable[[#This Row],[description]]),_xlfn.CONCAT("    description = #LOC_KTT_",primaryTable[[#This Row],[id]],"_Description // ",primaryTable[[#This Row],[description]])),CHAR(10),_xlfn.CONCAT("    cost = ",_xlfn.XLOOKUP(primaryTable[[#This Row],[tier]],CTTComparison!$B$3:$B$34,CTTComparison!$D$3:$D$34,0,0,1)),CHAR(10),"    hideEmpty = False",CHAR(10),"    nodeName = ktt_",primaryTable[[#This Row],[id]],CHAR(10),"    anyToUnlock = ",IF(primaryTable[[#This Row],[anyToUnlock]]="","False",PROPER(primaryTable[[#This Row],[anyToUnlock]])),CHAR(10),"    icon = ",IF(primaryTable[[#This Row],[icon]]="",_xlfn.CONCAT("KiwiTechTree/Icons/ktt_icon_",primaryTable[[#This Row],[id]]),primaryTable[[#This Row],[icon]]),CHAR(10),"    pos = ",_xlfn.XLOOKUP(primaryTable[[#This Row],[id]],Outline!$A$3:$A$300,Outline!$E$3:$E$300,999,0,1),",",_xlfn.XLOOKUP(primaryTable[[#This Row],[id]],Outline!$A$3:$A$300,Outline!$F$3:$F$300,999,0,1),",0",CHAR(10),"    scale = 0.6",IF(primaryTable[[#This Row],[id_0]]&lt;&gt;"",_xlfn.CONCAT(CHAR(10),"    Parent",CHAR(10),"    {",CHAR(10),"        parentID = ",primaryTable[[#This Row],[id_0]],CHAR(10),"        lineFrom = ",primaryTable[[#This Row],[lineFrom_0]],CHAR(10),"        lineTo = ",primaryTable[[#This Row],[lineTo_0]],CHAR(10),"    }"),""),IF(primaryTable[[#This Row],[id_1]]&lt;&gt;"",_xlfn.CONCAT(CHAR(10),"    Parent",CHAR(10),"    {",CHAR(10),"        parentID = ",primaryTable[[#This Row],[id_1]],CHAR(10),"        lineFrom = ",primaryTable[[#This Row],[lineFrom_1]],CHAR(10),"        lineTo = ",primaryTable[[#This Row],[lineTo_1]],CHAR(10),"    }"),""),CHAR(10),"}")</f>
        <v>RDNode:NEEDS[Squad]
{
    id = specializedConstruction
    tier = 6
    title = #autoLOC_501082 //#autoLOC_501082 = Specialized Construction
    description = #autoLOC_501083 //#autoLOC_501083 = Specialized construction techniques provide new ways of attaching things together, and detaching things on purpose.
    cost = 200
    hideEmpty = False
    nodeName = ktt_specializedConstruction
    anyToUnlock = False
    icon = RDicon_automation
    pos = -2200,1300,0
    scale = 0.6
    Parent
    {
        parentID = advConstruction
        lineFrom = RIGHT
        lineTo = LEFT
    }
}</v>
      </c>
    </row>
    <row r="107" spans="1:15" x14ac:dyDescent="0.35">
      <c r="A107" t="s">
        <v>67</v>
      </c>
      <c r="B107">
        <f>VLOOKUP(primaryTable[[#This Row],[id]],Outline!$A$3:$C$300,2,FALSE)</f>
        <v>6</v>
      </c>
      <c r="C107">
        <f>VLOOKUP(primaryTable[[#This Row],[id]],Outline!$A$3:$C$300,3,FALSE)</f>
        <v>21</v>
      </c>
      <c r="D107" t="s">
        <v>694</v>
      </c>
      <c r="E107" t="s">
        <v>695</v>
      </c>
      <c r="F107" s="32" t="s">
        <v>390</v>
      </c>
      <c r="G107" t="s">
        <v>696</v>
      </c>
      <c r="H107" t="s">
        <v>42</v>
      </c>
      <c r="I107" t="s">
        <v>289</v>
      </c>
      <c r="J107" t="s">
        <v>288</v>
      </c>
      <c r="K107" t="s">
        <v>41</v>
      </c>
      <c r="L107" t="s">
        <v>289</v>
      </c>
      <c r="M107" t="s">
        <v>288</v>
      </c>
      <c r="N107" t="s">
        <v>325</v>
      </c>
      <c r="O107" s="24" t="str">
        <f>_xlfn.CONCAT("RDNode:NEEDS[",primaryTable[[#This Row],[mod]],"]",CHAR(10),"{",CHAR(10),"    id = ",primaryTable[[#This Row],[id]],CHAR(10),"    tier = ",primaryTable[[#This Row],[tier]],CHAR(10),IF(LEFT(primaryTable[[#This Row],[title]],1)="#",_xlfn.CONCAT("    title = ",primaryTable[[#This Row],[title]]),_xlfn.CONCAT("    title = #LOC_KTT_",primaryTable[[#This Row],[id]],"_Title // ",primaryTable[[#This Row],[title]])),CHAR(10),IF(LEFT(primaryTable[[#This Row],[description]],1)="#",_xlfn.CONCAT("    description = ",primaryTable[[#This Row],[description]]),_xlfn.CONCAT("    description = #LOC_KTT_",primaryTable[[#This Row],[id]],"_Description // ",primaryTable[[#This Row],[description]])),CHAR(10),_xlfn.CONCAT("    cost = ",_xlfn.XLOOKUP(primaryTable[[#This Row],[tier]],CTTComparison!$B$3:$B$34,CTTComparison!$D$3:$D$34,0,0,1)),CHAR(10),"    hideEmpty = False",CHAR(10),"    nodeName = ktt_",primaryTable[[#This Row],[id]],CHAR(10),"    anyToUnlock = ",IF(primaryTable[[#This Row],[anyToUnlock]]="","False",PROPER(primaryTable[[#This Row],[anyToUnlock]])),CHAR(10),"    icon = ",IF(primaryTable[[#This Row],[icon]]="",_xlfn.CONCAT("KiwiTechTree/Icons/ktt_icon_",primaryTable[[#This Row],[id]]),primaryTable[[#This Row],[icon]]),CHAR(10),"    pos = ",_xlfn.XLOOKUP(primaryTable[[#This Row],[id]],Outline!$A$3:$A$300,Outline!$E$3:$E$300,999,0,1),",",_xlfn.XLOOKUP(primaryTable[[#This Row],[id]],Outline!$A$3:$A$300,Outline!$F$3:$F$300,999,0,1),",0",CHAR(10),"    scale = 0.6",IF(primaryTable[[#This Row],[id_0]]&lt;&gt;"",_xlfn.CONCAT(CHAR(10),"    Parent",CHAR(10),"    {",CHAR(10),"        parentID = ",primaryTable[[#This Row],[id_0]],CHAR(10),"        lineFrom = ",primaryTable[[#This Row],[lineFrom_0]],CHAR(10),"        lineTo = ",primaryTable[[#This Row],[lineTo_0]],CHAR(10),"    }"),""),IF(primaryTable[[#This Row],[id_1]]&lt;&gt;"",_xlfn.CONCAT(CHAR(10),"    Parent",CHAR(10),"    {",CHAR(10),"        parentID = ",primaryTable[[#This Row],[id_1]],CHAR(10),"        lineFrom = ",primaryTable[[#This Row],[lineFrom_1]],CHAR(10),"        lineTo = ",primaryTable[[#This Row],[lineTo_1]],CHAR(10),"    }"),""),CHAR(10),"}")</f>
        <v>RDNode:NEEDS[Squad]
{
    id = actuators
    tier = 6
    title = #autoLOC_501062 //#autoLOC_501062 = Actuators
    description = #autoLOC_501063 //#autoLOC_501063 = Perfecting the art of making things mobile, without the explicit use of explosives. Our engineers assure us, this is actually a good thing.
    cost = 200
    hideEmpty = False
    nodeName = ktt_actuators
    anyToUnlock = False
    icon = RDicon_construction-specialized
    pos = -2200,1250,0
    scale = 0.6
    Parent
    {
        parentID = earlyActuators
        lineFrom = RIGHT
        lineTo = LEFT
    }
    Parent
    {
        parentID = advConstruction
        lineFrom = RIGHT
        lineTo = LEFT
    }
}</v>
      </c>
    </row>
    <row r="108" spans="1:15" x14ac:dyDescent="0.35">
      <c r="A108" t="s">
        <v>68</v>
      </c>
      <c r="B108">
        <f>VLOOKUP(primaryTable[[#This Row],[id]],Outline!$A$3:$C$300,2,FALSE)</f>
        <v>6</v>
      </c>
      <c r="C108">
        <f>VLOOKUP(primaryTable[[#This Row],[id]],Outline!$A$3:$C$300,3,FALSE)</f>
        <v>23</v>
      </c>
      <c r="D108" t="s">
        <v>697</v>
      </c>
      <c r="E108" t="s">
        <v>698</v>
      </c>
      <c r="F108" s="32" t="s">
        <v>390</v>
      </c>
      <c r="G108" t="s">
        <v>699</v>
      </c>
      <c r="H108" t="s">
        <v>43</v>
      </c>
      <c r="I108" t="s">
        <v>289</v>
      </c>
      <c r="J108" t="s">
        <v>288</v>
      </c>
      <c r="N108" t="s">
        <v>325</v>
      </c>
      <c r="O108" s="24" t="str">
        <f>_xlfn.CONCAT("RDNode:NEEDS[",primaryTable[[#This Row],[mod]],"]",CHAR(10),"{",CHAR(10),"    id = ",primaryTable[[#This Row],[id]],CHAR(10),"    tier = ",primaryTable[[#This Row],[tier]],CHAR(10),IF(LEFT(primaryTable[[#This Row],[title]],1)="#",_xlfn.CONCAT("    title = ",primaryTable[[#This Row],[title]]),_xlfn.CONCAT("    title = #LOC_KTT_",primaryTable[[#This Row],[id]],"_Title // ",primaryTable[[#This Row],[title]])),CHAR(10),IF(LEFT(primaryTable[[#This Row],[description]],1)="#",_xlfn.CONCAT("    description = ",primaryTable[[#This Row],[description]]),_xlfn.CONCAT("    description = #LOC_KTT_",primaryTable[[#This Row],[id]],"_Description // ",primaryTable[[#This Row],[description]])),CHAR(10),_xlfn.CONCAT("    cost = ",_xlfn.XLOOKUP(primaryTable[[#This Row],[tier]],CTTComparison!$B$3:$B$34,CTTComparison!$D$3:$D$34,0,0,1)),CHAR(10),"    hideEmpty = False",CHAR(10),"    nodeName = ktt_",primaryTable[[#This Row],[id]],CHAR(10),"    anyToUnlock = ",IF(primaryTable[[#This Row],[anyToUnlock]]="","False",PROPER(primaryTable[[#This Row],[anyToUnlock]])),CHAR(10),"    icon = ",IF(primaryTable[[#This Row],[icon]]="",_xlfn.CONCAT("KiwiTechTree/Icons/ktt_icon_",primaryTable[[#This Row],[id]]),primaryTable[[#This Row],[icon]]),CHAR(10),"    pos = ",_xlfn.XLOOKUP(primaryTable[[#This Row],[id]],Outline!$A$3:$A$300,Outline!$E$3:$E$300,999,0,1),",",_xlfn.XLOOKUP(primaryTable[[#This Row],[id]],Outline!$A$3:$A$300,Outline!$F$3:$F$300,999,0,1),",0",CHAR(10),"    scale = 0.6",IF(primaryTable[[#This Row],[id_0]]&lt;&gt;"",_xlfn.CONCAT(CHAR(10),"    Parent",CHAR(10),"    {",CHAR(10),"        parentID = ",primaryTable[[#This Row],[id_0]],CHAR(10),"        lineFrom = ",primaryTable[[#This Row],[lineFrom_0]],CHAR(10),"        lineTo = ",primaryTable[[#This Row],[lineTo_0]],CHAR(10),"    }"),""),IF(primaryTable[[#This Row],[id_1]]&lt;&gt;"",_xlfn.CONCAT(CHAR(10),"    Parent",CHAR(10),"    {",CHAR(10),"        parentID = ",primaryTable[[#This Row],[id_1]],CHAR(10),"        lineFrom = ",primaryTable[[#This Row],[lineFrom_1]],CHAR(10),"        lineTo = ",primaryTable[[#This Row],[lineTo_1]],CHAR(10),"    }"),""),CHAR(10),"}")</f>
        <v>RDNode:NEEDS[Squad]
{
    id = supersonicFlight
    tier = 6
    title = #autoLOC_501076 //#autoLOC_501076 = Supersonic Flight
    description = #autoLOC_501077 //#autoLOC_501077 = A new line of aircraft parts that allow for unprecedented maneuverability and speed.
    cost = 200
    hideEmpty = False
    nodeName = ktt_supersonicFlight
    anyToUnlock = False
    icon = RDicon_flight-supersonic
    pos = -2200,1150,0
    scale = 0.6
    Parent
    {
        parentID = streamlinedFlight
        lineFrom = RIGHT
        lineTo = LEFT
    }
}</v>
      </c>
    </row>
    <row r="109" spans="1:15" x14ac:dyDescent="0.35">
      <c r="A109" t="s">
        <v>69</v>
      </c>
      <c r="B109">
        <f>VLOOKUP(primaryTable[[#This Row],[id]],Outline!$A$3:$C$300,2,FALSE)</f>
        <v>6</v>
      </c>
      <c r="C109">
        <f>VLOOKUP(primaryTable[[#This Row],[id]],Outline!$A$3:$C$300,3,FALSE)</f>
        <v>24</v>
      </c>
      <c r="D109" t="s">
        <v>700</v>
      </c>
      <c r="E109" t="s">
        <v>701</v>
      </c>
      <c r="F109" s="32" t="s">
        <v>390</v>
      </c>
      <c r="G109" t="s">
        <v>702</v>
      </c>
      <c r="H109" t="s">
        <v>44</v>
      </c>
      <c r="I109" t="s">
        <v>289</v>
      </c>
      <c r="J109" t="s">
        <v>288</v>
      </c>
      <c r="N109" t="s">
        <v>325</v>
      </c>
      <c r="O109" s="24" t="str">
        <f>_xlfn.CONCAT("RDNode:NEEDS[",primaryTable[[#This Row],[mod]],"]",CHAR(10),"{",CHAR(10),"    id = ",primaryTable[[#This Row],[id]],CHAR(10),"    tier = ",primaryTable[[#This Row],[tier]],CHAR(10),IF(LEFT(primaryTable[[#This Row],[title]],1)="#",_xlfn.CONCAT("    title = ",primaryTable[[#This Row],[title]]),_xlfn.CONCAT("    title = #LOC_KTT_",primaryTable[[#This Row],[id]],"_Title // ",primaryTable[[#This Row],[title]])),CHAR(10),IF(LEFT(primaryTable[[#This Row],[description]],1)="#",_xlfn.CONCAT("    description = ",primaryTable[[#This Row],[description]]),_xlfn.CONCAT("    description = #LOC_KTT_",primaryTable[[#This Row],[id]],"_Description // ",primaryTable[[#This Row],[description]])),CHAR(10),_xlfn.CONCAT("    cost = ",_xlfn.XLOOKUP(primaryTable[[#This Row],[tier]],CTTComparison!$B$3:$B$34,CTTComparison!$D$3:$D$34,0,0,1)),CHAR(10),"    hideEmpty = False",CHAR(10),"    nodeName = ktt_",primaryTable[[#This Row],[id]],CHAR(10),"    anyToUnlock = ",IF(primaryTable[[#This Row],[anyToUnlock]]="","False",PROPER(primaryTable[[#This Row],[anyToUnlock]])),CHAR(10),"    icon = ",IF(primaryTable[[#This Row],[icon]]="",_xlfn.CONCAT("KiwiTechTree/Icons/ktt_icon_",primaryTable[[#This Row],[id]]),primaryTable[[#This Row],[icon]]),CHAR(10),"    pos = ",_xlfn.XLOOKUP(primaryTable[[#This Row],[id]],Outline!$A$3:$A$300,Outline!$E$3:$E$300,999,0,1),",",_xlfn.XLOOKUP(primaryTable[[#This Row],[id]],Outline!$A$3:$A$300,Outline!$F$3:$F$300,999,0,1),",0",CHAR(10),"    scale = 0.6",IF(primaryTable[[#This Row],[id_0]]&lt;&gt;"",_xlfn.CONCAT(CHAR(10),"    Parent",CHAR(10),"    {",CHAR(10),"        parentID = ",primaryTable[[#This Row],[id_0]],CHAR(10),"        lineFrom = ",primaryTable[[#This Row],[lineFrom_0]],CHAR(10),"        lineTo = ",primaryTable[[#This Row],[lineTo_0]],CHAR(10),"    }"),""),IF(primaryTable[[#This Row],[id_1]]&lt;&gt;"",_xlfn.CONCAT(CHAR(10),"    Parent",CHAR(10),"    {",CHAR(10),"        parentID = ",primaryTable[[#This Row],[id_1]],CHAR(10),"        lineFrom = ",primaryTable[[#This Row],[lineFrom_1]],CHAR(10),"        lineTo = ",primaryTable[[#This Row],[lineTo_1]],CHAR(10),"    }"),""),CHAR(10),"}")</f>
        <v>RDNode:NEEDS[Squad]
{
    id = advAerodynamics
    tier = 6
    title = #autoLOC_501086 //#autoLOC_501086 = Advanced Aerodynamics
    description = #autoLOC_501087 //#autoLOC_501087 = Advances in fluid dynamics research technology have allowed development of a new set of streamlined aircraft components, And also these parts here.
    cost = 200
    hideEmpty = False
    nodeName = ktt_advAerodynamics
    anyToUnlock = False
    icon = RDicon_aerodynamics-advanced
    pos = -2200,1100,0
    scale = 0.6
    Parent
    {
        parentID = aerodynamicSystems
        lineFrom = RIGHT
        lineTo = LEFT
    }
}</v>
      </c>
    </row>
    <row r="110" spans="1:15" x14ac:dyDescent="0.35">
      <c r="A110" t="s">
        <v>70</v>
      </c>
      <c r="B110">
        <f>VLOOKUP(primaryTable[[#This Row],[id]],Outline!$A$3:$C$300,2,FALSE)</f>
        <v>6</v>
      </c>
      <c r="C110">
        <f>VLOOKUP(primaryTable[[#This Row],[id]],Outline!$A$3:$C$300,3,FALSE)</f>
        <v>25</v>
      </c>
      <c r="D110" t="s">
        <v>576</v>
      </c>
      <c r="E110" t="s">
        <v>577</v>
      </c>
      <c r="F110" s="32" t="s">
        <v>390</v>
      </c>
      <c r="G110" t="s">
        <v>578</v>
      </c>
      <c r="H110" t="s">
        <v>46</v>
      </c>
      <c r="I110" t="s">
        <v>289</v>
      </c>
      <c r="J110" t="s">
        <v>288</v>
      </c>
      <c r="N110" t="s">
        <v>428</v>
      </c>
      <c r="O110" s="24" t="str">
        <f>_xlfn.CONCAT("RDNode:NEEDS[",primaryTable[[#This Row],[mod]],"]",CHAR(10),"{",CHAR(10),"    id = ",primaryTable[[#This Row],[id]],CHAR(10),"    tier = ",primaryTable[[#This Row],[tier]],CHAR(10),IF(LEFT(primaryTable[[#This Row],[title]],1)="#",_xlfn.CONCAT("    title = ",primaryTable[[#This Row],[title]]),_xlfn.CONCAT("    title = #LOC_KTT_",primaryTable[[#This Row],[id]],"_Title // ",primaryTable[[#This Row],[title]])),CHAR(10),IF(LEFT(primaryTable[[#This Row],[description]],1)="#",_xlfn.CONCAT("    description = ",primaryTable[[#This Row],[description]]),_xlfn.CONCAT("    description = #LOC_KTT_",primaryTable[[#This Row],[id]],"_Description // ",primaryTable[[#This Row],[description]])),CHAR(10),_xlfn.CONCAT("    cost = ",_xlfn.XLOOKUP(primaryTable[[#This Row],[tier]],CTTComparison!$B$3:$B$34,CTTComparison!$D$3:$D$34,0,0,1)),CHAR(10),"    hideEmpty = False",CHAR(10),"    nodeName = ktt_",primaryTable[[#This Row],[id]],CHAR(10),"    anyToUnlock = ",IF(primaryTable[[#This Row],[anyToUnlock]]="","False",PROPER(primaryTable[[#This Row],[anyToUnlock]])),CHAR(10),"    icon = ",IF(primaryTable[[#This Row],[icon]]="",_xlfn.CONCAT("KiwiTechTree/Icons/ktt_icon_",primaryTable[[#This Row],[id]]),primaryTable[[#This Row],[icon]]),CHAR(10),"    pos = ",_xlfn.XLOOKUP(primaryTable[[#This Row],[id]],Outline!$A$3:$A$300,Outline!$E$3:$E$300,999,0,1),",",_xlfn.XLOOKUP(primaryTable[[#This Row],[id]],Outline!$A$3:$A$300,Outline!$F$3:$F$300,999,0,1),",0",CHAR(10),"    scale = 0.6",IF(primaryTable[[#This Row],[id_0]]&lt;&gt;"",_xlfn.CONCAT(CHAR(10),"    Parent",CHAR(10),"    {",CHAR(10),"        parentID = ",primaryTable[[#This Row],[id_0]],CHAR(10),"        lineFrom = ",primaryTable[[#This Row],[lineFrom_0]],CHAR(10),"        lineTo = ",primaryTable[[#This Row],[lineTo_0]],CHAR(10),"    }"),""),IF(primaryTable[[#This Row],[id_1]]&lt;&gt;"",_xlfn.CONCAT(CHAR(10),"    Parent",CHAR(10),"    {",CHAR(10),"        parentID = ",primaryTable[[#This Row],[id_1]],CHAR(10),"        lineFrom = ",primaryTable[[#This Row],[lineFrom_1]],CHAR(10),"        lineTo = ",primaryTable[[#This Row],[lineTo_1]],CHAR(10),"    }"),""),CHAR(10),"}")</f>
        <v>RDNode:NEEDS[CommunityTechTree]
{
    id = efficientFlightSystems
    tier = 6
    title = #LOC_CTT_efficientFlightSystems_title
    description = #LOC_CTT_efficientFlightSystems_description
    cost = 200
    hideEmpty = False
    nodeName = ktt_efficientFlightSystems
    anyToUnlock = False
    icon = CommunityTechTree/UI/ctt_icon_efficientFlight
    pos = -2200,1050,0
    scale = 0.6
    Parent
    {
        parentID = subsonicFlight
        lineFrom = RIGHT
        lineTo = LEFT
    }
}</v>
      </c>
    </row>
    <row r="111" spans="1:15" x14ac:dyDescent="0.35">
      <c r="A111" t="s">
        <v>71</v>
      </c>
      <c r="B111">
        <f>VLOOKUP(primaryTable[[#This Row],[id]],Outline!$A$3:$C$300,2,FALSE)</f>
        <v>6</v>
      </c>
      <c r="C111">
        <f>VLOOKUP(primaryTable[[#This Row],[id]],Outline!$A$3:$C$300,3,FALSE)</f>
        <v>26</v>
      </c>
      <c r="D111" t="s">
        <v>703</v>
      </c>
      <c r="E111" t="s">
        <v>704</v>
      </c>
      <c r="F111" s="32" t="s">
        <v>390</v>
      </c>
      <c r="G111" t="s">
        <v>705</v>
      </c>
      <c r="H111" t="s">
        <v>45</v>
      </c>
      <c r="I111" t="s">
        <v>289</v>
      </c>
      <c r="J111" t="s">
        <v>288</v>
      </c>
      <c r="N111" t="s">
        <v>325</v>
      </c>
      <c r="O111" s="24" t="str">
        <f>_xlfn.CONCAT("RDNode:NEEDS[",primaryTable[[#This Row],[mod]],"]",CHAR(10),"{",CHAR(10),"    id = ",primaryTable[[#This Row],[id]],CHAR(10),"    tier = ",primaryTable[[#This Row],[tier]],CHAR(10),IF(LEFT(primaryTable[[#This Row],[title]],1)="#",_xlfn.CONCAT("    title = ",primaryTable[[#This Row],[title]]),_xlfn.CONCAT("    title = #LOC_KTT_",primaryTable[[#This Row],[id]],"_Title // ",primaryTable[[#This Row],[title]])),CHAR(10),IF(LEFT(primaryTable[[#This Row],[description]],1)="#",_xlfn.CONCAT("    description = ",primaryTable[[#This Row],[description]]),_xlfn.CONCAT("    description = #LOC_KTT_",primaryTable[[#This Row],[id]],"_Description // ",primaryTable[[#This Row],[description]])),CHAR(10),_xlfn.CONCAT("    cost = ",_xlfn.XLOOKUP(primaryTable[[#This Row],[tier]],CTTComparison!$B$3:$B$34,CTTComparison!$D$3:$D$34,0,0,1)),CHAR(10),"    hideEmpty = False",CHAR(10),"    nodeName = ktt_",primaryTable[[#This Row],[id]],CHAR(10),"    anyToUnlock = ",IF(primaryTable[[#This Row],[anyToUnlock]]="","False",PROPER(primaryTable[[#This Row],[anyToUnlock]])),CHAR(10),"    icon = ",IF(primaryTable[[#This Row],[icon]]="",_xlfn.CONCAT("KiwiTechTree/Icons/ktt_icon_",primaryTable[[#This Row],[id]]),primaryTable[[#This Row],[icon]]),CHAR(10),"    pos = ",_xlfn.XLOOKUP(primaryTable[[#This Row],[id]],Outline!$A$3:$A$300,Outline!$E$3:$E$300,999,0,1),",",_xlfn.XLOOKUP(primaryTable[[#This Row],[id]],Outline!$A$3:$A$300,Outline!$F$3:$F$300,999,0,1),",0",CHAR(10),"    scale = 0.6",IF(primaryTable[[#This Row],[id_0]]&lt;&gt;"",_xlfn.CONCAT(CHAR(10),"    Parent",CHAR(10),"    {",CHAR(10),"        parentID = ",primaryTable[[#This Row],[id_0]],CHAR(10),"        lineFrom = ",primaryTable[[#This Row],[lineFrom_0]],CHAR(10),"        lineTo = ",primaryTable[[#This Row],[lineTo_0]],CHAR(10),"    }"),""),IF(primaryTable[[#This Row],[id_1]]&lt;&gt;"",_xlfn.CONCAT(CHAR(10),"    Parent",CHAR(10),"    {",CHAR(10),"        parentID = ",primaryTable[[#This Row],[id_1]],CHAR(10),"        lineFrom = ",primaryTable[[#This Row],[lineFrom_1]],CHAR(10),"        lineTo = ",primaryTable[[#This Row],[lineTo_1]],CHAR(10),"    }"),""),CHAR(10),"}")</f>
        <v>RDNode:NEEDS[Squad]
{
    id = fieldScience
    tier = 6
    title = #autoLOC_501098 //#autoLOC_501098 = Field Science
    description = #autoLOC_501099 //#autoLOC_501099 = Freedom to roam as far as curiosity will take you, or as long as batteries last.
    cost = 200
    hideEmpty = False
    nodeName = ktt_fieldScience
    anyToUnlock = False
    icon = RDicon_science-field
    pos = -2200,1000,0
    scale = 0.6
    Parent
    {
        parentID = landing
        lineFrom = RIGHT
        lineTo = LEFT
    }
}</v>
      </c>
    </row>
    <row r="112" spans="1:15" x14ac:dyDescent="0.35">
      <c r="A112" t="s">
        <v>75</v>
      </c>
      <c r="B112">
        <f>VLOOKUP(primaryTable[[#This Row],[id]],Outline!$A$3:$C$300,2,FALSE)</f>
        <v>6</v>
      </c>
      <c r="C112">
        <f>VLOOKUP(primaryTable[[#This Row],[id]],Outline!$A$3:$C$300,3,FALSE)</f>
        <v>27</v>
      </c>
      <c r="D112" t="s">
        <v>706</v>
      </c>
      <c r="E112" t="s">
        <v>707</v>
      </c>
      <c r="F112" s="32" t="s">
        <v>390</v>
      </c>
      <c r="G112" t="s">
        <v>708</v>
      </c>
      <c r="H112" t="s">
        <v>50</v>
      </c>
      <c r="I112" t="s">
        <v>289</v>
      </c>
      <c r="J112" t="s">
        <v>288</v>
      </c>
      <c r="N112" t="s">
        <v>325</v>
      </c>
      <c r="O112" s="24" t="str">
        <f>_xlfn.CONCAT("RDNode:NEEDS[",primaryTable[[#This Row],[mod]],"]",CHAR(10),"{",CHAR(10),"    id = ",primaryTable[[#This Row],[id]],CHAR(10),"    tier = ",primaryTable[[#This Row],[tier]],CHAR(10),IF(LEFT(primaryTable[[#This Row],[title]],1)="#",_xlfn.CONCAT("    title = ",primaryTable[[#This Row],[title]]),_xlfn.CONCAT("    title = #LOC_KTT_",primaryTable[[#This Row],[id]],"_Title // ",primaryTable[[#This Row],[title]])),CHAR(10),IF(LEFT(primaryTable[[#This Row],[description]],1)="#",_xlfn.CONCAT("    description = ",primaryTable[[#This Row],[description]]),_xlfn.CONCAT("    description = #LOC_KTT_",primaryTable[[#This Row],[id]],"_Description // ",primaryTable[[#This Row],[description]])),CHAR(10),_xlfn.CONCAT("    cost = ",_xlfn.XLOOKUP(primaryTable[[#This Row],[tier]],CTTComparison!$B$3:$B$34,CTTComparison!$D$3:$D$34,0,0,1)),CHAR(10),"    hideEmpty = False",CHAR(10),"    nodeName = ktt_",primaryTable[[#This Row],[id]],CHAR(10),"    anyToUnlock = ",IF(primaryTable[[#This Row],[anyToUnlock]]="","False",PROPER(primaryTable[[#This Row],[anyToUnlock]])),CHAR(10),"    icon = ",IF(primaryTable[[#This Row],[icon]]="",_xlfn.CONCAT("KiwiTechTree/Icons/ktt_icon_",primaryTable[[#This Row],[id]]),primaryTable[[#This Row],[icon]]),CHAR(10),"    pos = ",_xlfn.XLOOKUP(primaryTable[[#This Row],[id]],Outline!$A$3:$A$300,Outline!$E$3:$E$300,999,0,1),",",_xlfn.XLOOKUP(primaryTable[[#This Row],[id]],Outline!$A$3:$A$300,Outline!$F$3:$F$300,999,0,1),",0",CHAR(10),"    scale = 0.6",IF(primaryTable[[#This Row],[id_0]]&lt;&gt;"",_xlfn.CONCAT(CHAR(10),"    Parent",CHAR(10),"    {",CHAR(10),"        parentID = ",primaryTable[[#This Row],[id_0]],CHAR(10),"        lineFrom = ",primaryTable[[#This Row],[lineFrom_0]],CHAR(10),"        lineTo = ",primaryTable[[#This Row],[lineTo_0]],CHAR(10),"    }"),""),IF(primaryTable[[#This Row],[id_1]]&lt;&gt;"",_xlfn.CONCAT(CHAR(10),"    Parent",CHAR(10),"    {",CHAR(10),"        parentID = ",primaryTable[[#This Row],[id_1]],CHAR(10),"        lineFrom = ",primaryTable[[#This Row],[lineFrom_1]],CHAR(10),"        lineTo = ",primaryTable[[#This Row],[lineTo_1]],CHAR(10),"    }"),""),CHAR(10),"}")</f>
        <v>RDNode:NEEDS[Squad]
{
    id = advExploration
    tier = 6
    title = #autoLOC_501070 //#autoLOC_501070 = Advanced Exploration
    description = #autoLOC_501071 //#autoLOC_501071 = They are Self-Deploying Astronaut Mobility Enhancement Devices, I don't know what you mean by "ladders".
    cost = 200
    hideEmpty = False
    nodeName = ktt_advExploration
    anyToUnlock = False
    icon = RDicon_exploration-advanced
    pos = -2200,950,0
    scale = 0.6
    Parent
    {
        parentID = spaceExploration
        lineFrom = RIGHT
        lineTo = LEFT
    }
}</v>
      </c>
    </row>
    <row r="113" spans="1:15" x14ac:dyDescent="0.35">
      <c r="A113" t="s">
        <v>106</v>
      </c>
      <c r="B113">
        <f>VLOOKUP(primaryTable[[#This Row],[id]],Outline!$A$3:$C$300,2,FALSE)</f>
        <v>6</v>
      </c>
      <c r="C113">
        <f>VLOOKUP(primaryTable[[#This Row],[id]],Outline!$A$3:$C$300,3,FALSE)</f>
        <v>28</v>
      </c>
      <c r="D113" t="s">
        <v>723</v>
      </c>
      <c r="E113" t="s">
        <v>724</v>
      </c>
      <c r="F113" s="32" t="s">
        <v>390</v>
      </c>
      <c r="G113" t="s">
        <v>725</v>
      </c>
      <c r="H113" t="s">
        <v>1039</v>
      </c>
      <c r="I113" t="s">
        <v>289</v>
      </c>
      <c r="J113" t="s">
        <v>288</v>
      </c>
      <c r="N113" t="s">
        <v>428</v>
      </c>
      <c r="O113" s="24" t="str">
        <f>_xlfn.CONCAT("RDNode:NEEDS[",primaryTable[[#This Row],[mod]],"]",CHAR(10),"{",CHAR(10),"    id = ",primaryTable[[#This Row],[id]],CHAR(10),"    tier = ",primaryTable[[#This Row],[tier]],CHAR(10),IF(LEFT(primaryTable[[#This Row],[title]],1)="#",_xlfn.CONCAT("    title = ",primaryTable[[#This Row],[title]]),_xlfn.CONCAT("    title = #LOC_KTT_",primaryTable[[#This Row],[id]],"_Title // ",primaryTable[[#This Row],[title]])),CHAR(10),IF(LEFT(primaryTable[[#This Row],[description]],1)="#",_xlfn.CONCAT("    description = ",primaryTable[[#This Row],[description]]),_xlfn.CONCAT("    description = #LOC_KTT_",primaryTable[[#This Row],[id]],"_Description // ",primaryTable[[#This Row],[description]])),CHAR(10),_xlfn.CONCAT("    cost = ",_xlfn.XLOOKUP(primaryTable[[#This Row],[tier]],CTTComparison!$B$3:$B$34,CTTComparison!$D$3:$D$34,0,0,1)),CHAR(10),"    hideEmpty = False",CHAR(10),"    nodeName = ktt_",primaryTable[[#This Row],[id]],CHAR(10),"    anyToUnlock = ",IF(primaryTable[[#This Row],[anyToUnlock]]="","False",PROPER(primaryTable[[#This Row],[anyToUnlock]])),CHAR(10),"    icon = ",IF(primaryTable[[#This Row],[icon]]="",_xlfn.CONCAT("KiwiTechTree/Icons/ktt_icon_",primaryTable[[#This Row],[id]]),primaryTable[[#This Row],[icon]]),CHAR(10),"    pos = ",_xlfn.XLOOKUP(primaryTable[[#This Row],[id]],Outline!$A$3:$A$300,Outline!$E$3:$E$300,999,0,1),",",_xlfn.XLOOKUP(primaryTable[[#This Row],[id]],Outline!$A$3:$A$300,Outline!$F$3:$F$300,999,0,1),",0",CHAR(10),"    scale = 0.6",IF(primaryTable[[#This Row],[id_0]]&lt;&gt;"",_xlfn.CONCAT(CHAR(10),"    Parent",CHAR(10),"    {",CHAR(10),"        parentID = ",primaryTable[[#This Row],[id_0]],CHAR(10),"        lineFrom = ",primaryTable[[#This Row],[lineFrom_0]],CHAR(10),"        lineTo = ",primaryTable[[#This Row],[lineTo_0]],CHAR(10),"    }"),""),IF(primaryTable[[#This Row],[id_1]]&lt;&gt;"",_xlfn.CONCAT(CHAR(10),"    Parent",CHAR(10),"    {",CHAR(10),"        parentID = ",primaryTable[[#This Row],[id_1]],CHAR(10),"        lineFrom = ",primaryTable[[#This Row],[lineFrom_1]],CHAR(10),"        lineTo = ",primaryTable[[#This Row],[lineTo_1]],CHAR(10),"    }"),""),CHAR(10),"}")</f>
        <v>RDNode:NEEDS[CommunityTechTree]
{
    id = heatManagementSystems
    tier = 6
    title = #LOC_CTT_heatManagementSystems_title
    description = #LOC_CTT_heatManagementSystems_description
    cost = 200
    hideEmpty = False
    nodeName = ktt_heatManagementSystems
    anyToUnlock = False
    icon = CommunityTechTree/UI/ctt_icon_heatManagementSystems
    pos = -2200,900,0
    scale = 0.6
    Parent
    {
        parentID = heatShields
        lineFrom = RIGHT
        lineTo = LEFT
    }
}</v>
      </c>
    </row>
    <row r="114" spans="1:15" x14ac:dyDescent="0.35">
      <c r="A114" t="s">
        <v>72</v>
      </c>
      <c r="B114">
        <f>VLOOKUP(primaryTable[[#This Row],[id]],Outline!$A$3:$C$300,2,FALSE)</f>
        <v>6</v>
      </c>
      <c r="C114">
        <f>VLOOKUP(primaryTable[[#This Row],[id]],Outline!$A$3:$C$300,3,FALSE)</f>
        <v>30</v>
      </c>
      <c r="D114" t="s">
        <v>645</v>
      </c>
      <c r="E114" t="s">
        <v>646</v>
      </c>
      <c r="F114" s="32" t="s">
        <v>390</v>
      </c>
      <c r="G114" t="s">
        <v>647</v>
      </c>
      <c r="H114" t="s">
        <v>47</v>
      </c>
      <c r="I114" t="s">
        <v>289</v>
      </c>
      <c r="J114" t="s">
        <v>288</v>
      </c>
      <c r="N114" t="s">
        <v>325</v>
      </c>
      <c r="O114" s="24" t="str">
        <f>_xlfn.CONCAT("RDNode:NEEDS[",primaryTable[[#This Row],[mod]],"]",CHAR(10),"{",CHAR(10),"    id = ",primaryTable[[#This Row],[id]],CHAR(10),"    tier = ",primaryTable[[#This Row],[tier]],CHAR(10),IF(LEFT(primaryTable[[#This Row],[title]],1)="#",_xlfn.CONCAT("    title = ",primaryTable[[#This Row],[title]]),_xlfn.CONCAT("    title = #LOC_KTT_",primaryTable[[#This Row],[id]],"_Title // ",primaryTable[[#This Row],[title]])),CHAR(10),IF(LEFT(primaryTable[[#This Row],[description]],1)="#",_xlfn.CONCAT("    description = ",primaryTable[[#This Row],[description]]),_xlfn.CONCAT("    description = #LOC_KTT_",primaryTable[[#This Row],[id]],"_Description // ",primaryTable[[#This Row],[description]])),CHAR(10),_xlfn.CONCAT("    cost = ",_xlfn.XLOOKUP(primaryTable[[#This Row],[tier]],CTTComparison!$B$3:$B$34,CTTComparison!$D$3:$D$34,0,0,1)),CHAR(10),"    hideEmpty = False",CHAR(10),"    nodeName = ktt_",primaryTable[[#This Row],[id]],CHAR(10),"    anyToUnlock = ",IF(primaryTable[[#This Row],[anyToUnlock]]="","False",PROPER(primaryTable[[#This Row],[anyToUnlock]])),CHAR(10),"    icon = ",IF(primaryTable[[#This Row],[icon]]="",_xlfn.CONCAT("KiwiTechTree/Icons/ktt_icon_",primaryTable[[#This Row],[id]]),primaryTable[[#This Row],[icon]]),CHAR(10),"    pos = ",_xlfn.XLOOKUP(primaryTable[[#This Row],[id]],Outline!$A$3:$A$300,Outline!$E$3:$E$300,999,0,1),",",_xlfn.XLOOKUP(primaryTable[[#This Row],[id]],Outline!$A$3:$A$300,Outline!$F$3:$F$300,999,0,1),",0",CHAR(10),"    scale = 0.6",IF(primaryTable[[#This Row],[id_0]]&lt;&gt;"",_xlfn.CONCAT(CHAR(10),"    Parent",CHAR(10),"    {",CHAR(10),"        parentID = ",primaryTable[[#This Row],[id_0]],CHAR(10),"        lineFrom = ",primaryTable[[#This Row],[lineFrom_0]],CHAR(10),"        lineTo = ",primaryTable[[#This Row],[lineTo_0]],CHAR(10),"    }"),""),IF(primaryTable[[#This Row],[id_1]]&lt;&gt;"",_xlfn.CONCAT(CHAR(10),"    Parent",CHAR(10),"    {",CHAR(10),"        parentID = ",primaryTable[[#This Row],[id_1]],CHAR(10),"        lineFrom = ",primaryTable[[#This Row],[lineFrom_1]],CHAR(10),"        lineTo = ",primaryTable[[#This Row],[lineTo_1]],CHAR(10),"    }"),""),CHAR(10),"}")</f>
        <v>RDNode:NEEDS[Squad]
{
    id = commandModules
    tier = 6
    title = #autoLOC_501064 //#autoLOC_501064 = Command Modules
    description = #autoLOC_501065 //#autoLOC_501065 = Flight control technology has evolved far enough that we feel we can honestly say pilots are in command now.
    cost = 200
    hideEmpty = False
    nodeName = ktt_commandModules
    anyToUnlock = False
    icon = RDicon_commandmodules
    pos = -2200,800,0
    scale = 0.6
    Parent
    {
        parentID = simpleCommandModules
        lineFrom = RIGHT
        lineTo = LEFT
    }
}</v>
      </c>
    </row>
    <row r="115" spans="1:15" x14ac:dyDescent="0.35">
      <c r="A115" t="s">
        <v>76</v>
      </c>
      <c r="B115">
        <f>VLOOKUP(primaryTable[[#This Row],[id]],Outline!$A$3:$C$300,2,FALSE)</f>
        <v>6</v>
      </c>
      <c r="C115">
        <f>VLOOKUP(primaryTable[[#This Row],[id]],Outline!$A$3:$C$300,3,FALSE)</f>
        <v>34</v>
      </c>
      <c r="D115" t="s">
        <v>687</v>
      </c>
      <c r="E115" t="s">
        <v>710</v>
      </c>
      <c r="F115" s="32" t="s">
        <v>390</v>
      </c>
      <c r="H115" t="s">
        <v>51</v>
      </c>
      <c r="I115" t="s">
        <v>289</v>
      </c>
      <c r="J115" t="s">
        <v>288</v>
      </c>
      <c r="N115" t="s">
        <v>319</v>
      </c>
      <c r="O115" s="24" t="str">
        <f>_xlfn.CONCAT("RDNode:NEEDS[",primaryTable[[#This Row],[mod]],"]",CHAR(10),"{",CHAR(10),"    id = ",primaryTable[[#This Row],[id]],CHAR(10),"    tier = ",primaryTable[[#This Row],[tier]],CHAR(10),IF(LEFT(primaryTable[[#This Row],[title]],1)="#",_xlfn.CONCAT("    title = ",primaryTable[[#This Row],[title]]),_xlfn.CONCAT("    title = #LOC_KTT_",primaryTable[[#This Row],[id]],"_Title // ",primaryTable[[#This Row],[title]])),CHAR(10),IF(LEFT(primaryTable[[#This Row],[description]],1)="#",_xlfn.CONCAT("    description = ",primaryTable[[#This Row],[description]]),_xlfn.CONCAT("    description = #LOC_KTT_",primaryTable[[#This Row],[id]],"_Description // ",primaryTable[[#This Row],[description]])),CHAR(10),_xlfn.CONCAT("    cost = ",_xlfn.XLOOKUP(primaryTable[[#This Row],[tier]],CTTComparison!$B$3:$B$34,CTTComparison!$D$3:$D$34,0,0,1)),CHAR(10),"    hideEmpty = False",CHAR(10),"    nodeName = ktt_",primaryTable[[#This Row],[id]],CHAR(10),"    anyToUnlock = ",IF(primaryTable[[#This Row],[anyToUnlock]]="","False",PROPER(primaryTable[[#This Row],[anyToUnlock]])),CHAR(10),"    icon = ",IF(primaryTable[[#This Row],[icon]]="",_xlfn.CONCAT("KiwiTechTree/Icons/ktt_icon_",primaryTable[[#This Row],[id]]),primaryTable[[#This Row],[icon]]),CHAR(10),"    pos = ",_xlfn.XLOOKUP(primaryTable[[#This Row],[id]],Outline!$A$3:$A$300,Outline!$E$3:$E$300,999,0,1),",",_xlfn.XLOOKUP(primaryTable[[#This Row],[id]],Outline!$A$3:$A$300,Outline!$F$3:$F$300,999,0,1),",0",CHAR(10),"    scale = 0.6",IF(primaryTable[[#This Row],[id_0]]&lt;&gt;"",_xlfn.CONCAT(CHAR(10),"    Parent",CHAR(10),"    {",CHAR(10),"        parentID = ",primaryTable[[#This Row],[id_0]],CHAR(10),"        lineFrom = ",primaryTable[[#This Row],[lineFrom_0]],CHAR(10),"        lineTo = ",primaryTable[[#This Row],[lineTo_0]],CHAR(10),"    }"),""),IF(primaryTable[[#This Row],[id_1]]&lt;&gt;"",_xlfn.CONCAT(CHAR(10),"    Parent",CHAR(10),"    {",CHAR(10),"        parentID = ",primaryTable[[#This Row],[id_1]],CHAR(10),"        lineFrom = ",primaryTable[[#This Row],[lineFrom_1]],CHAR(10),"        lineTo = ",primaryTable[[#This Row],[lineTo_1]],CHAR(10),"    }"),""),CHAR(10),"}")</f>
        <v>RDNode:NEEDS[KiwiTechTree]
{
    id = exactScience
    tier = 6
    title = #LOC_KTT_exactScience_Title // Exact Science
    description = #LOC_KTT_exactScience_Description // The managers have taken a course in six sigma and now they think they understand engineering.
    cost = 200
    hideEmpty = False
    nodeName = ktt_exactScience
    anyToUnlock = False
    icon = KiwiTechTree/Icons/ktt_icon_exactScience
    pos = -2200,600,0
    scale = 0.6
    Parent
    {
        parentID = appliedScience
        lineFrom = RIGHT
        lineTo = LEFT
    }
}</v>
      </c>
    </row>
    <row r="116" spans="1:15" x14ac:dyDescent="0.35">
      <c r="A116" t="s">
        <v>78</v>
      </c>
      <c r="B116">
        <f>VLOOKUP(primaryTable[[#This Row],[id]],Outline!$A$3:$C$300,2,FALSE)</f>
        <v>6</v>
      </c>
      <c r="C116">
        <f>VLOOKUP(primaryTable[[#This Row],[id]],Outline!$A$3:$C$300,3,FALSE)</f>
        <v>35</v>
      </c>
      <c r="D116" t="s">
        <v>711</v>
      </c>
      <c r="E116" t="s">
        <v>712</v>
      </c>
      <c r="F116" s="32" t="s">
        <v>390</v>
      </c>
      <c r="G116" t="s">
        <v>713</v>
      </c>
      <c r="H116" t="s">
        <v>53</v>
      </c>
      <c r="I116" t="s">
        <v>289</v>
      </c>
      <c r="J116" t="s">
        <v>288</v>
      </c>
      <c r="N116" t="s">
        <v>325</v>
      </c>
      <c r="O116" s="24" t="str">
        <f>_xlfn.CONCAT("RDNode:NEEDS[",primaryTable[[#This Row],[mod]],"]",CHAR(10),"{",CHAR(10),"    id = ",primaryTable[[#This Row],[id]],CHAR(10),"    tier = ",primaryTable[[#This Row],[tier]],CHAR(10),IF(LEFT(primaryTable[[#This Row],[title]],1)="#",_xlfn.CONCAT("    title = ",primaryTable[[#This Row],[title]]),_xlfn.CONCAT("    title = #LOC_KTT_",primaryTable[[#This Row],[id]],"_Title // ",primaryTable[[#This Row],[title]])),CHAR(10),IF(LEFT(primaryTable[[#This Row],[description]],1)="#",_xlfn.CONCAT("    description = ",primaryTable[[#This Row],[description]]),_xlfn.CONCAT("    description = #LOC_KTT_",primaryTable[[#This Row],[id]],"_Description // ",primaryTable[[#This Row],[description]])),CHAR(10),_xlfn.CONCAT("    cost = ",_xlfn.XLOOKUP(primaryTable[[#This Row],[tier]],CTTComparison!$B$3:$B$34,CTTComparison!$D$3:$D$34,0,0,1)),CHAR(10),"    hideEmpty = False",CHAR(10),"    nodeName = ktt_",primaryTable[[#This Row],[id]],CHAR(10),"    anyToUnlock = ",IF(primaryTable[[#This Row],[anyToUnlock]]="","False",PROPER(primaryTable[[#This Row],[anyToUnlock]])),CHAR(10),"    icon = ",IF(primaryTable[[#This Row],[icon]]="",_xlfn.CONCAT("KiwiTechTree/Icons/ktt_icon_",primaryTable[[#This Row],[id]]),primaryTable[[#This Row],[icon]]),CHAR(10),"    pos = ",_xlfn.XLOOKUP(primaryTable[[#This Row],[id]],Outline!$A$3:$A$300,Outline!$E$3:$E$300,999,0,1),",",_xlfn.XLOOKUP(primaryTable[[#This Row],[id]],Outline!$A$3:$A$300,Outline!$F$3:$F$300,999,0,1),",0",CHAR(10),"    scale = 0.6",IF(primaryTable[[#This Row],[id_0]]&lt;&gt;"",_xlfn.CONCAT(CHAR(10),"    Parent",CHAR(10),"    {",CHAR(10),"        parentID = ",primaryTable[[#This Row],[id_0]],CHAR(10),"        lineFrom = ",primaryTable[[#This Row],[lineFrom_0]],CHAR(10),"        lineTo = ",primaryTable[[#This Row],[lineTo_0]],CHAR(10),"    }"),""),IF(primaryTable[[#This Row],[id_1]]&lt;&gt;"",_xlfn.CONCAT(CHAR(10),"    Parent",CHAR(10),"    {",CHAR(10),"        parentID = ",primaryTable[[#This Row],[id_1]],CHAR(10),"        lineFrom = ",primaryTable[[#This Row],[lineFrom_1]],CHAR(10),"        lineTo = ",primaryTable[[#This Row],[lineTo_1]],CHAR(10),"    }"),""),CHAR(10),"}")</f>
        <v>RDNode:NEEDS[Squad]
{
    id = precisionEngineering
    tier = 6
    title = #autoLOC_501068 //#autoLOC_501068 = Precision Engineering
    description = #autoLOC_501069 //#autoLOC_501069 = Precise engineering techniques allow for construction of ever smaller parts.
    cost = 200
    hideEmpty = False
    nodeName = ktt_precisionEngineering
    anyToUnlock = False
    icon = RDicon_engineering-precision
    pos = -2200,550,0
    scale = 0.6
    Parent
    {
        parentID = miniaturization
        lineFrom = RIGHT
        lineTo = LEFT
    }
}</v>
      </c>
    </row>
    <row r="117" spans="1:15" x14ac:dyDescent="0.35">
      <c r="A117" s="25" t="s">
        <v>154</v>
      </c>
      <c r="B117">
        <f>VLOOKUP(primaryTable[[#This Row],[id]],Outline!$A$3:$C$300,2,FALSE)</f>
        <v>6</v>
      </c>
      <c r="C117">
        <f>VLOOKUP(primaryTable[[#This Row],[id]],Outline!$A$3:$C$300,3,FALSE)</f>
        <v>37</v>
      </c>
      <c r="D117" t="s">
        <v>714</v>
      </c>
      <c r="E117" t="s">
        <v>715</v>
      </c>
      <c r="F117" s="32" t="s">
        <v>390</v>
      </c>
      <c r="H117" t="s">
        <v>500</v>
      </c>
      <c r="I117" t="s">
        <v>289</v>
      </c>
      <c r="J117" t="s">
        <v>288</v>
      </c>
      <c r="N117" t="s">
        <v>319</v>
      </c>
      <c r="O117" s="24" t="str">
        <f>_xlfn.CONCAT("RDNode:NEEDS[",primaryTable[[#This Row],[mod]],"]",CHAR(10),"{",CHAR(10),"    id = ",primaryTable[[#This Row],[id]],CHAR(10),"    tier = ",primaryTable[[#This Row],[tier]],CHAR(10),IF(LEFT(primaryTable[[#This Row],[title]],1)="#",_xlfn.CONCAT("    title = ",primaryTable[[#This Row],[title]]),_xlfn.CONCAT("    title = #LOC_KTT_",primaryTable[[#This Row],[id]],"_Title // ",primaryTable[[#This Row],[title]])),CHAR(10),IF(LEFT(primaryTable[[#This Row],[description]],1)="#",_xlfn.CONCAT("    description = ",primaryTable[[#This Row],[description]]),_xlfn.CONCAT("    description = #LOC_KTT_",primaryTable[[#This Row],[id]],"_Description // ",primaryTable[[#This Row],[description]])),CHAR(10),_xlfn.CONCAT("    cost = ",_xlfn.XLOOKUP(primaryTable[[#This Row],[tier]],CTTComparison!$B$3:$B$34,CTTComparison!$D$3:$D$34,0,0,1)),CHAR(10),"    hideEmpty = False",CHAR(10),"    nodeName = ktt_",primaryTable[[#This Row],[id]],CHAR(10),"    anyToUnlock = ",IF(primaryTable[[#This Row],[anyToUnlock]]="","False",PROPER(primaryTable[[#This Row],[anyToUnlock]])),CHAR(10),"    icon = ",IF(primaryTable[[#This Row],[icon]]="",_xlfn.CONCAT("KiwiTechTree/Icons/ktt_icon_",primaryTable[[#This Row],[id]]),primaryTable[[#This Row],[icon]]),CHAR(10),"    pos = ",_xlfn.XLOOKUP(primaryTable[[#This Row],[id]],Outline!$A$3:$A$300,Outline!$E$3:$E$300,999,0,1),",",_xlfn.XLOOKUP(primaryTable[[#This Row],[id]],Outline!$A$3:$A$300,Outline!$F$3:$F$300,999,0,1),",0",CHAR(10),"    scale = 0.6",IF(primaryTable[[#This Row],[id_0]]&lt;&gt;"",_xlfn.CONCAT(CHAR(10),"    Parent",CHAR(10),"    {",CHAR(10),"        parentID = ",primaryTable[[#This Row],[id_0]],CHAR(10),"        lineFrom = ",primaryTable[[#This Row],[lineFrom_0]],CHAR(10),"        lineTo = ",primaryTable[[#This Row],[lineTo_0]],CHAR(10),"    }"),""),IF(primaryTable[[#This Row],[id_1]]&lt;&gt;"",_xlfn.CONCAT(CHAR(10),"    Parent",CHAR(10),"    {",CHAR(10),"        parentID = ",primaryTable[[#This Row],[id_1]],CHAR(10),"        lineFrom = ",primaryTable[[#This Row],[lineFrom_1]],CHAR(10),"        lineTo = ",primaryTable[[#This Row],[lineTo_1]],CHAR(10),"    }"),""),CHAR(10),"}")</f>
        <v>RDNode:NEEDS[KiwiTechTree]
{
    id = lowGainCommunications
    tier = 6
    title = #LOC_KTT_lowGainCommunications_Title // Low-Gain Communications
    description = #LOC_KTT_lowGainCommunications_Description // We do not always need MOAR power.
    cost = 200
    hideEmpty = False
    nodeName = ktt_lowGainCommunications
    anyToUnlock = False
    icon = KiwiTechTree/Icons/ktt_icon_lowGainCommunications
    pos = -2200,450,0
    scale = 0.6
    Parent
    {
        parentID = parabolicAntennas
        lineFrom = RIGHT
        lineTo = LEFT
    }
}</v>
      </c>
    </row>
    <row r="118" spans="1:15" x14ac:dyDescent="0.35">
      <c r="A118" t="s">
        <v>77</v>
      </c>
      <c r="B118">
        <f>VLOOKUP(primaryTable[[#This Row],[id]],Outline!$A$3:$C$300,2,FALSE)</f>
        <v>6</v>
      </c>
      <c r="C118">
        <f>VLOOKUP(primaryTable[[#This Row],[id]],Outline!$A$3:$C$300,3,FALSE)</f>
        <v>38</v>
      </c>
      <c r="D118" t="s">
        <v>688</v>
      </c>
      <c r="E118" t="s">
        <v>716</v>
      </c>
      <c r="F118" s="32" t="s">
        <v>390</v>
      </c>
      <c r="H118" t="s">
        <v>52</v>
      </c>
      <c r="I118" t="s">
        <v>289</v>
      </c>
      <c r="J118" t="s">
        <v>288</v>
      </c>
      <c r="N118" t="s">
        <v>319</v>
      </c>
      <c r="O118" s="24" t="str">
        <f>_xlfn.CONCAT("RDNode:NEEDS[",primaryTable[[#This Row],[mod]],"]",CHAR(10),"{",CHAR(10),"    id = ",primaryTable[[#This Row],[id]],CHAR(10),"    tier = ",primaryTable[[#This Row],[tier]],CHAR(10),IF(LEFT(primaryTable[[#This Row],[title]],1)="#",_xlfn.CONCAT("    title = ",primaryTable[[#This Row],[title]]),_xlfn.CONCAT("    title = #LOC_KTT_",primaryTable[[#This Row],[id]],"_Title // ",primaryTable[[#This Row],[title]])),CHAR(10),IF(LEFT(primaryTable[[#This Row],[description]],1)="#",_xlfn.CONCAT("    description = ",primaryTable[[#This Row],[description]]),_xlfn.CONCAT("    description = #LOC_KTT_",primaryTable[[#This Row],[id]],"_Description // ",primaryTable[[#This Row],[description]])),CHAR(10),_xlfn.CONCAT("    cost = ",_xlfn.XLOOKUP(primaryTable[[#This Row],[tier]],CTTComparison!$B$3:$B$34,CTTComparison!$D$3:$D$34,0,0,1)),CHAR(10),"    hideEmpty = False",CHAR(10),"    nodeName = ktt_",primaryTable[[#This Row],[id]],CHAR(10),"    anyToUnlock = ",IF(primaryTable[[#This Row],[anyToUnlock]]="","False",PROPER(primaryTable[[#This Row],[anyToUnlock]])),CHAR(10),"    icon = ",IF(primaryTable[[#This Row],[icon]]="",_xlfn.CONCAT("KiwiTechTree/Icons/ktt_icon_",primaryTable[[#This Row],[id]]),primaryTable[[#This Row],[icon]]),CHAR(10),"    pos = ",_xlfn.XLOOKUP(primaryTable[[#This Row],[id]],Outline!$A$3:$A$300,Outline!$E$3:$E$300,999,0,1),",",_xlfn.XLOOKUP(primaryTable[[#This Row],[id]],Outline!$A$3:$A$300,Outline!$F$3:$F$300,999,0,1),",0",CHAR(10),"    scale = 0.6",IF(primaryTable[[#This Row],[id_0]]&lt;&gt;"",_xlfn.CONCAT(CHAR(10),"    Parent",CHAR(10),"    {",CHAR(10),"        parentID = ",primaryTable[[#This Row],[id_0]],CHAR(10),"        lineFrom = ",primaryTable[[#This Row],[lineFrom_0]],CHAR(10),"        lineTo = ",primaryTable[[#This Row],[lineTo_0]],CHAR(10),"    }"),""),IF(primaryTable[[#This Row],[id_1]]&lt;&gt;"",_xlfn.CONCAT(CHAR(10),"    Parent",CHAR(10),"    {",CHAR(10),"        parentID = ",primaryTable[[#This Row],[id_1]],CHAR(10),"        lineFrom = ",primaryTable[[#This Row],[lineFrom_1]],CHAR(10),"        lineTo = ",primaryTable[[#This Row],[lineTo_1]],CHAR(10),"    }"),""),CHAR(10),"}")</f>
        <v>RDNode:NEEDS[KiwiTechTree]
{
    id = communicationSatellites
    tier = 6
    title = #LOC_KTT_communicationSatellites_Title // Communication Satellites
    description = #LOC_KTT_communicationSatellites_Description // We would like to be able to communicate with Kerbin at all times.
    cost = 200
    hideEmpty = False
    nodeName = ktt_communicationSatellites
    anyToUnlock = False
    icon = KiwiTechTree/Icons/ktt_icon_communicationSatellites
    pos = -2200,400,0
    scale = 0.6
    Parent
    {
        parentID = earlyProbes
        lineFrom = RIGHT
        lineTo = LEFT
    }
}</v>
      </c>
    </row>
    <row r="119" spans="1:15" x14ac:dyDescent="0.35">
      <c r="A119" s="25" t="s">
        <v>495</v>
      </c>
      <c r="B119">
        <f>VLOOKUP(primaryTable[[#This Row],[id]],Outline!$A$3:$C$300,2,FALSE)</f>
        <v>6</v>
      </c>
      <c r="C119">
        <f>VLOOKUP(primaryTable[[#This Row],[id]],Outline!$A$3:$C$300,3,FALSE)</f>
        <v>39</v>
      </c>
      <c r="D119" t="s">
        <v>517</v>
      </c>
      <c r="E119" s="34" t="s">
        <v>719</v>
      </c>
      <c r="F119" s="32" t="s">
        <v>390</v>
      </c>
      <c r="H119" t="s">
        <v>52</v>
      </c>
      <c r="I119" t="s">
        <v>289</v>
      </c>
      <c r="J119" t="s">
        <v>288</v>
      </c>
      <c r="K119" t="s">
        <v>494</v>
      </c>
      <c r="L119" t="s">
        <v>289</v>
      </c>
      <c r="M119" t="s">
        <v>288</v>
      </c>
      <c r="N119" t="s">
        <v>319</v>
      </c>
      <c r="O119" s="24" t="str">
        <f>_xlfn.CONCAT("RDNode:NEEDS[",primaryTable[[#This Row],[mod]],"]",CHAR(10),"{",CHAR(10),"    id = ",primaryTable[[#This Row],[id]],CHAR(10),"    tier = ",primaryTable[[#This Row],[tier]],CHAR(10),IF(LEFT(primaryTable[[#This Row],[title]],1)="#",_xlfn.CONCAT("    title = ",primaryTable[[#This Row],[title]]),_xlfn.CONCAT("    title = #LOC_KTT_",primaryTable[[#This Row],[id]],"_Title // ",primaryTable[[#This Row],[title]])),CHAR(10),IF(LEFT(primaryTable[[#This Row],[description]],1)="#",_xlfn.CONCAT("    description = ",primaryTable[[#This Row],[description]]),_xlfn.CONCAT("    description = #LOC_KTT_",primaryTable[[#This Row],[id]],"_Description // ",primaryTable[[#This Row],[description]])),CHAR(10),_xlfn.CONCAT("    cost = ",_xlfn.XLOOKUP(primaryTable[[#This Row],[tier]],CTTComparison!$B$3:$B$34,CTTComparison!$D$3:$D$34,0,0,1)),CHAR(10),"    hideEmpty = False",CHAR(10),"    nodeName = ktt_",primaryTable[[#This Row],[id]],CHAR(10),"    anyToUnlock = ",IF(primaryTable[[#This Row],[anyToUnlock]]="","False",PROPER(primaryTable[[#This Row],[anyToUnlock]])),CHAR(10),"    icon = ",IF(primaryTable[[#This Row],[icon]]="",_xlfn.CONCAT("KiwiTechTree/Icons/ktt_icon_",primaryTable[[#This Row],[id]]),primaryTable[[#This Row],[icon]]),CHAR(10),"    pos = ",_xlfn.XLOOKUP(primaryTable[[#This Row],[id]],Outline!$A$3:$A$300,Outline!$E$3:$E$300,999,0,1),",",_xlfn.XLOOKUP(primaryTable[[#This Row],[id]],Outline!$A$3:$A$300,Outline!$F$3:$F$300,999,0,1),",0",CHAR(10),"    scale = 0.6",IF(primaryTable[[#This Row],[id_0]]&lt;&gt;"",_xlfn.CONCAT(CHAR(10),"    Parent",CHAR(10),"    {",CHAR(10),"        parentID = ",primaryTable[[#This Row],[id_0]],CHAR(10),"        lineFrom = ",primaryTable[[#This Row],[lineFrom_0]],CHAR(10),"        lineTo = ",primaryTable[[#This Row],[lineTo_0]],CHAR(10),"    }"),""),IF(primaryTable[[#This Row],[id_1]]&lt;&gt;"",_xlfn.CONCAT(CHAR(10),"    Parent",CHAR(10),"    {",CHAR(10),"        parentID = ",primaryTable[[#This Row],[id_1]],CHAR(10),"        lineFrom = ",primaryTable[[#This Row],[lineFrom_1]],CHAR(10),"        lineTo = ",primaryTable[[#This Row],[lineTo_1]],CHAR(10),"    }"),""),CHAR(10),"}")</f>
        <v>RDNode:NEEDS[KiwiTechTree]
{
    id = advancedAvionics
    tier = 6
    title = #LOC_KTT_advancedAvionics_Title // Advanced Avionics
    description = #LOC_KTT_advancedAvionics_Description // Despite the repeated failures, these advanced avionic units have the greatest enthusiasm and confidence that they will be able to complete the mission, someday.
    cost = 200
    hideEmpty = False
    nodeName = ktt_advancedAvionics
    anyToUnlock = False
    icon = KiwiTechTree/Icons/ktt_icon_advancedAvionics
    pos = -2200,350,0
    scale = 0.6
    Parent
    {
        parentID = earlyProbes
        lineFrom = RIGHT
        lineTo = LEFT
    }
    Parent
    {
        parentID = avionics
        lineFrom = RIGHT
        lineTo = LEFT
    }
}</v>
      </c>
    </row>
    <row r="120" spans="1:15" x14ac:dyDescent="0.35">
      <c r="A120" t="s">
        <v>79</v>
      </c>
      <c r="B120">
        <f>VLOOKUP(primaryTable[[#This Row],[id]],Outline!$A$3:$C$300,2,FALSE)</f>
        <v>6</v>
      </c>
      <c r="C120">
        <f>VLOOKUP(primaryTable[[#This Row],[id]],Outline!$A$3:$C$300,3,FALSE)</f>
        <v>41</v>
      </c>
      <c r="D120" t="s">
        <v>720</v>
      </c>
      <c r="E120" t="s">
        <v>721</v>
      </c>
      <c r="F120" s="32" t="s">
        <v>390</v>
      </c>
      <c r="G120" t="s">
        <v>1034</v>
      </c>
      <c r="H120" t="s">
        <v>54</v>
      </c>
      <c r="I120" t="s">
        <v>289</v>
      </c>
      <c r="J120" t="s">
        <v>288</v>
      </c>
      <c r="N120" t="s">
        <v>325</v>
      </c>
      <c r="O120" s="24" t="str">
        <f>_xlfn.CONCAT("RDNode:NEEDS[",primaryTable[[#This Row],[mod]],"]",CHAR(10),"{",CHAR(10),"    id = ",primaryTable[[#This Row],[id]],CHAR(10),"    tier = ",primaryTable[[#This Row],[tier]],CHAR(10),IF(LEFT(primaryTable[[#This Row],[title]],1)="#",_xlfn.CONCAT("    title = ",primaryTable[[#This Row],[title]]),_xlfn.CONCAT("    title = #LOC_KTT_",primaryTable[[#This Row],[id]],"_Title // ",primaryTable[[#This Row],[title]])),CHAR(10),IF(LEFT(primaryTable[[#This Row],[description]],1)="#",_xlfn.CONCAT("    description = ",primaryTable[[#This Row],[description]]),_xlfn.CONCAT("    description = #LOC_KTT_",primaryTable[[#This Row],[id]],"_Description // ",primaryTable[[#This Row],[description]])),CHAR(10),_xlfn.CONCAT("    cost = ",_xlfn.XLOOKUP(primaryTable[[#This Row],[tier]],CTTComparison!$B$3:$B$34,CTTComparison!$D$3:$D$34,0,0,1)),CHAR(10),"    hideEmpty = False",CHAR(10),"    nodeName = ktt_",primaryTable[[#This Row],[id]],CHAR(10),"    anyToUnlock = ",IF(primaryTable[[#This Row],[anyToUnlock]]="","False",PROPER(primaryTable[[#This Row],[anyToUnlock]])),CHAR(10),"    icon = ",IF(primaryTable[[#This Row],[icon]]="",_xlfn.CONCAT("KiwiTechTree/Icons/ktt_icon_",primaryTable[[#This Row],[id]]),primaryTable[[#This Row],[icon]]),CHAR(10),"    pos = ",_xlfn.XLOOKUP(primaryTable[[#This Row],[id]],Outline!$A$3:$A$300,Outline!$E$3:$E$300,999,0,1),",",_xlfn.XLOOKUP(primaryTable[[#This Row],[id]],Outline!$A$3:$A$300,Outline!$F$3:$F$300,999,0,1),",0",CHAR(10),"    scale = 0.6",IF(primaryTable[[#This Row],[id_0]]&lt;&gt;"",_xlfn.CONCAT(CHAR(10),"    Parent",CHAR(10),"    {",CHAR(10),"        parentID = ",primaryTable[[#This Row],[id_0]],CHAR(10),"        lineFrom = ",primaryTable[[#This Row],[lineFrom_0]],CHAR(10),"        lineTo = ",primaryTable[[#This Row],[lineTo_0]],CHAR(10),"    }"),""),IF(primaryTable[[#This Row],[id_1]]&lt;&gt;"",_xlfn.CONCAT(CHAR(10),"    Parent",CHAR(10),"    {",CHAR(10),"        parentID = ",primaryTable[[#This Row],[id_1]],CHAR(10),"        lineFrom = ",primaryTable[[#This Row],[lineFrom_1]],CHAR(10),"        lineTo = ",primaryTable[[#This Row],[lineTo_1]],CHAR(10),"    }"),""),CHAR(10),"}")</f>
        <v>RDNode:NEEDS[Squad]
{
    id = advElectrics
    tier = 6
    title = #autoLOC_501080 //#autoLOC_501080 = Advanced Electrics
    description = #autoLOC_501081 //#autoLOC_501081 = We're fairly certain no one will ever need more than 64kw of power for anything.
    cost = 200
    hideEmpty = False
    nodeName = ktt_advElectrics
    anyToUnlock = False
    icon = RDicon_electrics-advanced
    pos = -2200,250,0
    scale = 0.6
    Parent
    {
        parentID = electrics
        lineFrom = RIGHT
        lineTo = LEFT
    }
}</v>
      </c>
    </row>
    <row r="121" spans="1:15" x14ac:dyDescent="0.35">
      <c r="A121" s="25" t="s">
        <v>493</v>
      </c>
      <c r="B121">
        <f>VLOOKUP(primaryTable[[#This Row],[id]],Outline!$A$3:$C$300,2,FALSE)</f>
        <v>6</v>
      </c>
      <c r="C121">
        <f>VLOOKUP(primaryTable[[#This Row],[id]],Outline!$A$3:$C$300,3,FALSE)</f>
        <v>42</v>
      </c>
      <c r="D121" t="s">
        <v>515</v>
      </c>
      <c r="E121" s="34" t="s">
        <v>722</v>
      </c>
      <c r="F121" s="32" t="s">
        <v>390</v>
      </c>
      <c r="H121" t="s">
        <v>54</v>
      </c>
      <c r="I121" t="s">
        <v>289</v>
      </c>
      <c r="J121" t="s">
        <v>288</v>
      </c>
      <c r="N121" t="s">
        <v>319</v>
      </c>
      <c r="O121" s="24" t="str">
        <f>_xlfn.CONCAT("RDNode:NEEDS[",primaryTable[[#This Row],[mod]],"]",CHAR(10),"{",CHAR(10),"    id = ",primaryTable[[#This Row],[id]],CHAR(10),"    tier = ",primaryTable[[#This Row],[tier]],CHAR(10),IF(LEFT(primaryTable[[#This Row],[title]],1)="#",_xlfn.CONCAT("    title = ",primaryTable[[#This Row],[title]]),_xlfn.CONCAT("    title = #LOC_KTT_",primaryTable[[#This Row],[id]],"_Title // ",primaryTable[[#This Row],[title]])),CHAR(10),IF(LEFT(primaryTable[[#This Row],[description]],1)="#",_xlfn.CONCAT("    description = ",primaryTable[[#This Row],[description]]),_xlfn.CONCAT("    description = #LOC_KTT_",primaryTable[[#This Row],[id]],"_Description // ",primaryTable[[#This Row],[description]])),CHAR(10),_xlfn.CONCAT("    cost = ",_xlfn.XLOOKUP(primaryTable[[#This Row],[tier]],CTTComparison!$B$3:$B$34,CTTComparison!$D$3:$D$34,0,0,1)),CHAR(10),"    hideEmpty = False",CHAR(10),"    nodeName = ktt_",primaryTable[[#This Row],[id]],CHAR(10),"    anyToUnlock = ",IF(primaryTable[[#This Row],[anyToUnlock]]="","False",PROPER(primaryTable[[#This Row],[anyToUnlock]])),CHAR(10),"    icon = ",IF(primaryTable[[#This Row],[icon]]="",_xlfn.CONCAT("KiwiTechTree/Icons/ktt_icon_",primaryTable[[#This Row],[id]]),primaryTable[[#This Row],[icon]]),CHAR(10),"    pos = ",_xlfn.XLOOKUP(primaryTable[[#This Row],[id]],Outline!$A$3:$A$300,Outline!$E$3:$E$300,999,0,1),",",_xlfn.XLOOKUP(primaryTable[[#This Row],[id]],Outline!$A$3:$A$300,Outline!$F$3:$F$300,999,0,1),",0",CHAR(10),"    scale = 0.6",IF(primaryTable[[#This Row],[id_0]]&lt;&gt;"",_xlfn.CONCAT(CHAR(10),"    Parent",CHAR(10),"    {",CHAR(10),"        parentID = ",primaryTable[[#This Row],[id_0]],CHAR(10),"        lineFrom = ",primaryTable[[#This Row],[lineFrom_0]],CHAR(10),"        lineTo = ",primaryTable[[#This Row],[lineTo_0]],CHAR(10),"    }"),""),IF(primaryTable[[#This Row],[id_1]]&lt;&gt;"",_xlfn.CONCAT(CHAR(10),"    Parent",CHAR(10),"    {",CHAR(10),"        parentID = ",primaryTable[[#This Row],[id_1]],CHAR(10),"        lineFrom = ",primaryTable[[#This Row],[lineFrom_1]],CHAR(10),"        lineTo = ",primaryTable[[#This Row],[lineTo_1]],CHAR(10),"    }"),""),CHAR(10),"}")</f>
        <v>RDNode:NEEDS[KiwiTechTree]
{
    id = solarTech
    tier = 6
    title = #LOC_KTT_solarTech_Title // Solar Tech
    description = #LOC_KTT_solarTech_Description // We don't want to conquer the cosmos, we simply want to extend the boundaries of Kerbin to the frontiers of the cosmos.
    cost = 200
    hideEmpty = False
    nodeName = ktt_solarTech
    anyToUnlock = False
    icon = KiwiTechTree/Icons/ktt_icon_solarTech
    pos = -2200,200,0
    scale = 0.6
    Parent
    {
        parentID = electrics
        lineFrom = RIGHT
        lineTo = LEFT
    }
}</v>
      </c>
    </row>
    <row r="122" spans="1:15" x14ac:dyDescent="0.35">
      <c r="A122" t="s">
        <v>80</v>
      </c>
      <c r="B122">
        <f>VLOOKUP(primaryTable[[#This Row],[id]],Outline!$A$3:$C$300,2,FALSE)</f>
        <v>6</v>
      </c>
      <c r="C122">
        <f>VLOOKUP(primaryTable[[#This Row],[id]],Outline!$A$3:$C$300,3,FALSE)</f>
        <v>44</v>
      </c>
      <c r="D122" t="s">
        <v>726</v>
      </c>
      <c r="E122" t="s">
        <v>727</v>
      </c>
      <c r="F122" s="32" t="s">
        <v>390</v>
      </c>
      <c r="G122" t="s">
        <v>728</v>
      </c>
      <c r="H122" t="s">
        <v>56</v>
      </c>
      <c r="I122" t="s">
        <v>289</v>
      </c>
      <c r="J122" t="s">
        <v>288</v>
      </c>
      <c r="N122" t="s">
        <v>428</v>
      </c>
      <c r="O122" s="24" t="str">
        <f>_xlfn.CONCAT("RDNode:NEEDS[",primaryTable[[#This Row],[mod]],"]",CHAR(10),"{",CHAR(10),"    id = ",primaryTable[[#This Row],[id]],CHAR(10),"    tier = ",primaryTable[[#This Row],[tier]],CHAR(10),IF(LEFT(primaryTable[[#This Row],[title]],1)="#",_xlfn.CONCAT("    title = ",primaryTable[[#This Row],[title]]),_xlfn.CONCAT("    title = #LOC_KTT_",primaryTable[[#This Row],[id]],"_Title // ",primaryTable[[#This Row],[title]])),CHAR(10),IF(LEFT(primaryTable[[#This Row],[description]],1)="#",_xlfn.CONCAT("    description = ",primaryTable[[#This Row],[description]]),_xlfn.CONCAT("    description = #LOC_KTT_",primaryTable[[#This Row],[id]],"_Description // ",primaryTable[[#This Row],[description]])),CHAR(10),_xlfn.CONCAT("    cost = ",_xlfn.XLOOKUP(primaryTable[[#This Row],[tier]],CTTComparison!$B$3:$B$34,CTTComparison!$D$3:$D$34,0,0,1)),CHAR(10),"    hideEmpty = False",CHAR(10),"    nodeName = ktt_",primaryTable[[#This Row],[id]],CHAR(10),"    anyToUnlock = ",IF(primaryTable[[#This Row],[anyToUnlock]]="","False",PROPER(primaryTable[[#This Row],[anyToUnlock]])),CHAR(10),"    icon = ",IF(primaryTable[[#This Row],[icon]]="",_xlfn.CONCAT("KiwiTechTree/Icons/ktt_icon_",primaryTable[[#This Row],[id]]),primaryTable[[#This Row],[icon]]),CHAR(10),"    pos = ",_xlfn.XLOOKUP(primaryTable[[#This Row],[id]],Outline!$A$3:$A$300,Outline!$E$3:$E$300,999,0,1),",",_xlfn.XLOOKUP(primaryTable[[#This Row],[id]],Outline!$A$3:$A$300,Outline!$F$3:$F$300,999,0,1),",0",CHAR(10),"    scale = 0.6",IF(primaryTable[[#This Row],[id_0]]&lt;&gt;"",_xlfn.CONCAT(CHAR(10),"    Parent",CHAR(10),"    {",CHAR(10),"        parentID = ",primaryTable[[#This Row],[id_0]],CHAR(10),"        lineFrom = ",primaryTable[[#This Row],[lineFrom_0]],CHAR(10),"        lineTo = ",primaryTable[[#This Row],[lineTo_0]],CHAR(10),"    }"),""),IF(primaryTable[[#This Row],[id_1]]&lt;&gt;"",_xlfn.CONCAT(CHAR(10),"    Parent",CHAR(10),"    {",CHAR(10),"        parentID = ",primaryTable[[#This Row],[id_1]],CHAR(10),"        lineFrom = ",primaryTable[[#This Row],[lineFrom_1]],CHAR(10),"        lineTo = ",primaryTable[[#This Row],[lineTo_1]],CHAR(10),"    }"),""),CHAR(10),"}")</f>
        <v>RDNode:NEEDS[CommunityTechTree]
{
    id = hydroponics
    tier = 6
    title = #LOC_CTT_hydroponics_title
    description = #LOC_CTT_hydroponics_description
    cost = 200
    hideEmpty = False
    nodeName = ktt_hydroponics
    anyToUnlock = False
    icon = CommunityTechTree/UI/ctt_icon_hydroponics
    pos = -2200,100,0
    scale = 0.6
    Parent
    {
        parentID = recycling
        lineFrom = RIGHT
        lineTo = LEFT
    }
}</v>
      </c>
    </row>
    <row r="123" spans="1:15" x14ac:dyDescent="0.35">
      <c r="A123" t="s">
        <v>81</v>
      </c>
      <c r="B123">
        <f>VLOOKUP(primaryTable[[#This Row],[id]],Outline!$A$3:$C$300,2,FALSE)</f>
        <v>6</v>
      </c>
      <c r="C123">
        <f>VLOOKUP(primaryTable[[#This Row],[id]],Outline!$A$3:$C$300,3,FALSE)</f>
        <v>45</v>
      </c>
      <c r="D123" t="s">
        <v>689</v>
      </c>
      <c r="E123" t="s">
        <v>729</v>
      </c>
      <c r="F123" s="32" t="s">
        <v>390</v>
      </c>
      <c r="H123" t="s">
        <v>57</v>
      </c>
      <c r="I123" t="s">
        <v>289</v>
      </c>
      <c r="J123" t="s">
        <v>288</v>
      </c>
      <c r="N123" t="s">
        <v>319</v>
      </c>
      <c r="O123" s="24" t="str">
        <f>_xlfn.CONCAT("RDNode:NEEDS[",primaryTable[[#This Row],[mod]],"]",CHAR(10),"{",CHAR(10),"    id = ",primaryTable[[#This Row],[id]],CHAR(10),"    tier = ",primaryTable[[#This Row],[tier]],CHAR(10),IF(LEFT(primaryTable[[#This Row],[title]],1)="#",_xlfn.CONCAT("    title = ",primaryTable[[#This Row],[title]]),_xlfn.CONCAT("    title = #LOC_KTT_",primaryTable[[#This Row],[id]],"_Title // ",primaryTable[[#This Row],[title]])),CHAR(10),IF(LEFT(primaryTable[[#This Row],[description]],1)="#",_xlfn.CONCAT("    description = ",primaryTable[[#This Row],[description]]),_xlfn.CONCAT("    description = #LOC_KTT_",primaryTable[[#This Row],[id]],"_Description // ",primaryTable[[#This Row],[description]])),CHAR(10),_xlfn.CONCAT("    cost = ",_xlfn.XLOOKUP(primaryTable[[#This Row],[tier]],CTTComparison!$B$3:$B$34,CTTComparison!$D$3:$D$34,0,0,1)),CHAR(10),"    hideEmpty = False",CHAR(10),"    nodeName = ktt_",primaryTable[[#This Row],[id]],CHAR(10),"    anyToUnlock = ",IF(primaryTable[[#This Row],[anyToUnlock]]="","False",PROPER(primaryTable[[#This Row],[anyToUnlock]])),CHAR(10),"    icon = ",IF(primaryTable[[#This Row],[icon]]="",_xlfn.CONCAT("KiwiTechTree/Icons/ktt_icon_",primaryTable[[#This Row],[id]]),primaryTable[[#This Row],[icon]]),CHAR(10),"    pos = ",_xlfn.XLOOKUP(primaryTable[[#This Row],[id]],Outline!$A$3:$A$300,Outline!$E$3:$E$300,999,0,1),",",_xlfn.XLOOKUP(primaryTable[[#This Row],[id]],Outline!$A$3:$A$300,Outline!$F$3:$F$300,999,0,1),",0",CHAR(10),"    scale = 0.6",IF(primaryTable[[#This Row],[id_0]]&lt;&gt;"",_xlfn.CONCAT(CHAR(10),"    Parent",CHAR(10),"    {",CHAR(10),"        parentID = ",primaryTable[[#This Row],[id_0]],CHAR(10),"        lineFrom = ",primaryTable[[#This Row],[lineFrom_0]],CHAR(10),"        lineTo = ",primaryTable[[#This Row],[lineTo_0]],CHAR(10),"    }"),""),IF(primaryTable[[#This Row],[id_1]]&lt;&gt;"",_xlfn.CONCAT(CHAR(10),"    Parent",CHAR(10),"    {",CHAR(10),"        parentID = ",primaryTable[[#This Row],[id_1]],CHAR(10),"        lineFrom = ",primaryTable[[#This Row],[lineFrom_1]],CHAR(10),"        lineTo = ",primaryTable[[#This Row],[lineTo_1]],CHAR(10),"    }"),""),CHAR(10),"}")</f>
        <v>RDNode:NEEDS[KiwiTechTree]
{
    id = earlyLogistics
    tier = 6
    title = #LOC_KTT_earlyLogistics_Title // Early Logistics
    description = #LOC_KTT_earlyLogistics_Description // We love logistics.
    cost = 200
    hideEmpty = False
    nodeName = ktt_earlyLogistics
    anyToUnlock = False
    icon = KiwiTechTree/Icons/ktt_icon_earlyLogistics
    pos = -2200,50,0
    scale = 0.6
    Parent
    {
        parentID = storageTech
        lineFrom = RIGHT
        lineTo = LEFT
    }
}</v>
      </c>
    </row>
    <row r="124" spans="1:15" x14ac:dyDescent="0.35">
      <c r="A124" s="25" t="s">
        <v>124</v>
      </c>
      <c r="B124">
        <f>VLOOKUP(primaryTable[[#This Row],[id]],Outline!$A$3:$C$300,2,FALSE)</f>
        <v>-2.5</v>
      </c>
      <c r="C124">
        <f>VLOOKUP(primaryTable[[#This Row],[id]],Outline!$A$3:$C$300,3,FALSE)</f>
        <v>0</v>
      </c>
      <c r="D124" t="s">
        <v>348</v>
      </c>
      <c r="E124" s="33"/>
      <c r="F124" s="32" t="s">
        <v>389</v>
      </c>
      <c r="H124" t="s">
        <v>123</v>
      </c>
      <c r="I124" t="s">
        <v>289</v>
      </c>
      <c r="J124" t="s">
        <v>288</v>
      </c>
      <c r="K124" t="s">
        <v>62</v>
      </c>
      <c r="L124" t="s">
        <v>289</v>
      </c>
      <c r="M124" t="s">
        <v>288</v>
      </c>
      <c r="N124" t="s">
        <v>319</v>
      </c>
      <c r="O124" s="24" t="str">
        <f>_xlfn.CONCAT("RDNode:NEEDS[",primaryTable[[#This Row],[mod]],"]",CHAR(10),"{",CHAR(10),"    id = ",primaryTable[[#This Row],[id]],CHAR(10),"    tier = ",primaryTable[[#This Row],[tier]],CHAR(10),IF(LEFT(primaryTable[[#This Row],[title]],1)="#",_xlfn.CONCAT("    title = ",primaryTable[[#This Row],[title]]),_xlfn.CONCAT("    title = #LOC_KTT_",primaryTable[[#This Row],[id]],"_Title // ",primaryTable[[#This Row],[title]])),CHAR(10),IF(LEFT(primaryTable[[#This Row],[description]],1)="#",_xlfn.CONCAT("    description = ",primaryTable[[#This Row],[description]]),_xlfn.CONCAT("    description = #LOC_KTT_",primaryTable[[#This Row],[id]],"_Description // ",primaryTable[[#This Row],[description]])),CHAR(10),_xlfn.CONCAT("    cost = ",_xlfn.XLOOKUP(primaryTable[[#This Row],[tier]],CTTComparison!$B$3:$B$34,CTTComparison!$D$3:$D$34,0,0,1)),CHAR(10),"    hideEmpty = False",CHAR(10),"    nodeName = ktt_",primaryTable[[#This Row],[id]],CHAR(10),"    anyToUnlock = ",IF(primaryTable[[#This Row],[anyToUnlock]]="","False",PROPER(primaryTable[[#This Row],[anyToUnlock]])),CHAR(10),"    icon = ",IF(primaryTable[[#This Row],[icon]]="",_xlfn.CONCAT("KiwiTechTree/Icons/ktt_icon_",primaryTable[[#This Row],[id]]),primaryTable[[#This Row],[icon]]),CHAR(10),"    pos = ",_xlfn.XLOOKUP(primaryTable[[#This Row],[id]],Outline!$A$3:$A$300,Outline!$E$3:$E$300,999,0,1),",",_xlfn.XLOOKUP(primaryTable[[#This Row],[id]],Outline!$A$3:$A$300,Outline!$F$3:$F$300,999,0,1),",0",CHAR(10),"    scale = 0.6",IF(primaryTable[[#This Row],[id_0]]&lt;&gt;"",_xlfn.CONCAT(CHAR(10),"    Parent",CHAR(10),"    {",CHAR(10),"        parentID = ",primaryTable[[#This Row],[id_0]],CHAR(10),"        lineFrom = ",primaryTable[[#This Row],[lineFrom_0]],CHAR(10),"        lineTo = ",primaryTable[[#This Row],[lineTo_0]],CHAR(10),"    }"),""),IF(primaryTable[[#This Row],[id_1]]&lt;&gt;"",_xlfn.CONCAT(CHAR(10),"    Parent",CHAR(10),"    {",CHAR(10),"        parentID = ",primaryTable[[#This Row],[id_1]],CHAR(10),"        lineFrom = ",primaryTable[[#This Row],[lineFrom_1]],CHAR(10),"        lineTo = ",primaryTable[[#This Row],[lineTo_1]],CHAR(10),"    }"),""),CHAR(10),"}")</f>
        <v>RDNode:NEEDS[KiwiTechTree]
{
    id = evenHeavierHypergolicRocketry
    tier = -2.5
    title = #LOC_KTT_evenHeavierHypergolicRocketry_Title // Even Heavier Hypergolic Rocketry
    description = #LOC_KTT_evenHeavierHypergolicRocketry_Description // 
    cost = 0
    hideEmpty = False
    nodeName = ktt_evenHeavierHypergolicRocketry
    anyToUnlock = True
    icon = KiwiTechTree/Icons/ktt_icon_evenHeavierHypergolicRocketry
    pos = -3950,2300,0
    scale = 0.6
    Parent
    {
        parentID = heavierHypergolicRocketry
        lineFrom = RIGHT
        lineTo = LEFT
    }
    Parent
    {
        parentID = heavierRocketry
        lineFrom = RIGHT
        lineTo = LEFT
    }
}</v>
      </c>
    </row>
    <row r="125" spans="1:15" x14ac:dyDescent="0.35">
      <c r="A125" t="s">
        <v>73</v>
      </c>
      <c r="B125">
        <f>VLOOKUP(primaryTable[[#This Row],[id]],Outline!$A$3:$C$300,2,FALSE)</f>
        <v>6.5</v>
      </c>
      <c r="C125">
        <f>VLOOKUP(primaryTable[[#This Row],[id]],Outline!$A$3:$C$300,3,FALSE)</f>
        <v>31</v>
      </c>
      <c r="D125" t="s">
        <v>641</v>
      </c>
      <c r="E125" t="s">
        <v>642</v>
      </c>
      <c r="F125" s="32" t="s">
        <v>390</v>
      </c>
      <c r="H125" t="s">
        <v>48</v>
      </c>
      <c r="I125" t="s">
        <v>289</v>
      </c>
      <c r="J125" t="s">
        <v>288</v>
      </c>
      <c r="K125" t="s">
        <v>72</v>
      </c>
      <c r="L125" t="s">
        <v>289</v>
      </c>
      <c r="M125" t="s">
        <v>288</v>
      </c>
      <c r="N125" t="s">
        <v>319</v>
      </c>
      <c r="O125" s="24" t="str">
        <f>_xlfn.CONCAT("RDNode:NEEDS[",primaryTable[[#This Row],[mod]],"]",CHAR(10),"{",CHAR(10),"    id = ",primaryTable[[#This Row],[id]],CHAR(10),"    tier = ",primaryTable[[#This Row],[tier]],CHAR(10),IF(LEFT(primaryTable[[#This Row],[title]],1)="#",_xlfn.CONCAT("    title = ",primaryTable[[#This Row],[title]]),_xlfn.CONCAT("    title = #LOC_KTT_",primaryTable[[#This Row],[id]],"_Title // ",primaryTable[[#This Row],[title]])),CHAR(10),IF(LEFT(primaryTable[[#This Row],[description]],1)="#",_xlfn.CONCAT("    description = ",primaryTable[[#This Row],[description]]),_xlfn.CONCAT("    description = #LOC_KTT_",primaryTable[[#This Row],[id]],"_Description // ",primaryTable[[#This Row],[description]])),CHAR(10),_xlfn.CONCAT("    cost = ",_xlfn.XLOOKUP(primaryTable[[#This Row],[tier]],CTTComparison!$B$3:$B$34,CTTComparison!$D$3:$D$34,0,0,1)),CHAR(10),"    hideEmpty = False",CHAR(10),"    nodeName = ktt_",primaryTable[[#This Row],[id]],CHAR(10),"    anyToUnlock = ",IF(primaryTable[[#This Row],[anyToUnlock]]="","False",PROPER(primaryTable[[#This Row],[anyToUnlock]])),CHAR(10),"    icon = ",IF(primaryTable[[#This Row],[icon]]="",_xlfn.CONCAT("KiwiTechTree/Icons/ktt_icon_",primaryTable[[#This Row],[id]]),primaryTable[[#This Row],[icon]]),CHAR(10),"    pos = ",_xlfn.XLOOKUP(primaryTable[[#This Row],[id]],Outline!$A$3:$A$300,Outline!$E$3:$E$300,999,0,1),",",_xlfn.XLOOKUP(primaryTable[[#This Row],[id]],Outline!$A$3:$A$300,Outline!$F$3:$F$300,999,0,1),",0",CHAR(10),"    scale = 0.6",IF(primaryTable[[#This Row],[id_0]]&lt;&gt;"",_xlfn.CONCAT(CHAR(10),"    Parent",CHAR(10),"    {",CHAR(10),"        parentID = ",primaryTable[[#This Row],[id_0]],CHAR(10),"        lineFrom = ",primaryTable[[#This Row],[lineFrom_0]],CHAR(10),"        lineTo = ",primaryTable[[#This Row],[lineTo_0]],CHAR(10),"    }"),""),IF(primaryTable[[#This Row],[id_1]]&lt;&gt;"",_xlfn.CONCAT(CHAR(10),"    Parent",CHAR(10),"    {",CHAR(10),"        parentID = ",primaryTable[[#This Row],[id_1]],CHAR(10),"        lineFrom = ",primaryTable[[#This Row],[lineFrom_1]],CHAR(10),"        lineTo = ",primaryTable[[#This Row],[lineTo_1]],CHAR(10),"    }"),""),CHAR(10),"}")</f>
        <v>RDNode:NEEDS[KiwiTechTree]
{
    id = commandModulesExtensions
    tier = 6.5
    title = #LOC_KTT_commandModulesExtensions_Title // Command Module Extensions
    description = #LOC_KTT_commandModulesExtensions_Description // These command modules aren't quite independent enough to go to space without parental guidance.
    cost = 300
    hideEmpty = False
    nodeName = ktt_commandModulesExtensions
    anyToUnlock = False
    icon = KiwiTechTree/Icons/ktt_icon_commandModulesExtensions
    pos = -2150,750,0
    scale = 0.6
    Parent
    {
        parentID = simpleCommandModulesExtensions
        lineFrom = RIGHT
        lineTo = LEFT
    }
    Parent
    {
        parentID = commandModules
        lineFrom = RIGHT
        lineTo = LEFT
    }
}</v>
      </c>
    </row>
    <row r="126" spans="1:15" x14ac:dyDescent="0.35">
      <c r="A126" t="s">
        <v>86</v>
      </c>
      <c r="B126">
        <f>VLOOKUP(primaryTable[[#This Row],[id]],Outline!$A$3:$C$300,2,FALSE)</f>
        <v>7</v>
      </c>
      <c r="C126">
        <f>VLOOKUP(primaryTable[[#This Row],[id]],Outline!$A$3:$C$300,3,FALSE)</f>
        <v>1</v>
      </c>
      <c r="D126" t="s">
        <v>405</v>
      </c>
      <c r="E126" t="s">
        <v>412</v>
      </c>
      <c r="F126" s="30" t="s">
        <v>390</v>
      </c>
      <c r="H126" t="s">
        <v>60</v>
      </c>
      <c r="I126" t="s">
        <v>289</v>
      </c>
      <c r="J126" t="s">
        <v>288</v>
      </c>
      <c r="N126" t="s">
        <v>319</v>
      </c>
      <c r="O126" s="24" t="str">
        <f>_xlfn.CONCAT("RDNode:NEEDS[",primaryTable[[#This Row],[mod]],"]",CHAR(10),"{",CHAR(10),"    id = ",primaryTable[[#This Row],[id]],CHAR(10),"    tier = ",primaryTable[[#This Row],[tier]],CHAR(10),IF(LEFT(primaryTable[[#This Row],[title]],1)="#",_xlfn.CONCAT("    title = ",primaryTable[[#This Row],[title]]),_xlfn.CONCAT("    title = #LOC_KTT_",primaryTable[[#This Row],[id]],"_Title // ",primaryTable[[#This Row],[title]])),CHAR(10),IF(LEFT(primaryTable[[#This Row],[description]],1)="#",_xlfn.CONCAT("    description = ",primaryTable[[#This Row],[description]]),_xlfn.CONCAT("    description = #LOC_KTT_",primaryTable[[#This Row],[id]],"_Description // ",primaryTable[[#This Row],[description]])),CHAR(10),_xlfn.CONCAT("    cost = ",_xlfn.XLOOKUP(primaryTable[[#This Row],[tier]],CTTComparison!$B$3:$B$34,CTTComparison!$D$3:$D$34,0,0,1)),CHAR(10),"    hideEmpty = False",CHAR(10),"    nodeName = ktt_",primaryTable[[#This Row],[id]],CHAR(10),"    anyToUnlock = ",IF(primaryTable[[#This Row],[anyToUnlock]]="","False",PROPER(primaryTable[[#This Row],[anyToUnlock]])),CHAR(10),"    icon = ",IF(primaryTable[[#This Row],[icon]]="",_xlfn.CONCAT("KiwiTechTree/Icons/ktt_icon_",primaryTable[[#This Row],[id]]),primaryTable[[#This Row],[icon]]),CHAR(10),"    pos = ",_xlfn.XLOOKUP(primaryTable[[#This Row],[id]],Outline!$A$3:$A$300,Outline!$E$3:$E$300,999,0,1),",",_xlfn.XLOOKUP(primaryTable[[#This Row],[id]],Outline!$A$3:$A$300,Outline!$F$3:$F$300,999,0,1),",0",CHAR(10),"    scale = 0.6",IF(primaryTable[[#This Row],[id_0]]&lt;&gt;"",_xlfn.CONCAT(CHAR(10),"    Parent",CHAR(10),"    {",CHAR(10),"        parentID = ",primaryTable[[#This Row],[id_0]],CHAR(10),"        lineFrom = ",primaryTable[[#This Row],[lineFrom_0]],CHAR(10),"        lineTo = ",primaryTable[[#This Row],[lineTo_0]],CHAR(10),"    }"),""),IF(primaryTable[[#This Row],[id_1]]&lt;&gt;"",_xlfn.CONCAT(CHAR(10),"    Parent",CHAR(10),"    {",CHAR(10),"        parentID = ",primaryTable[[#This Row],[id_1]],CHAR(10),"        lineFrom = ",primaryTable[[#This Row],[lineFrom_1]],CHAR(10),"        lineTo = ",primaryTable[[#This Row],[lineTo_1]],CHAR(10),"    }"),""),CHAR(10),"}")</f>
        <v>RDNode:NEEDS[KiwiTechTree]
{
    id = largerBoosters
    tier = 7
    title = #LOC_KTT_largerBoosters_Title // Larger Solid Rocket Boosters
    description = #LOC_KTT_largerBoosters_Description // If bigger is better, biggerer is betterer.
    cost = 400
    hideEmpty = False
    nodeName = ktt_largerBoosters
    anyToUnlock = False
    icon = KiwiTechTree/Icons/ktt_icon_largerBoosters
    pos = -2000,2250,0
    scale = 0.6
    Parent
    {
        parentID = largeBoosters
        lineFrom = RIGHT
        lineTo = LEFT
    }
}</v>
      </c>
    </row>
    <row r="127" spans="1:15" x14ac:dyDescent="0.35">
      <c r="A127" t="s">
        <v>82</v>
      </c>
      <c r="B127">
        <f>VLOOKUP(primaryTable[[#This Row],[id]],Outline!$A$3:$C$300,2,FALSE)</f>
        <v>7</v>
      </c>
      <c r="C127">
        <f>VLOOKUP(primaryTable[[#This Row],[id]],Outline!$A$3:$C$300,3,FALSE)</f>
        <v>3</v>
      </c>
      <c r="D127" t="s">
        <v>730</v>
      </c>
      <c r="E127" t="s">
        <v>731</v>
      </c>
      <c r="F127" s="32" t="s">
        <v>390</v>
      </c>
      <c r="G127" t="s">
        <v>732</v>
      </c>
      <c r="H127" t="s">
        <v>83</v>
      </c>
      <c r="I127" t="s">
        <v>290</v>
      </c>
      <c r="J127" t="s">
        <v>291</v>
      </c>
      <c r="K127" t="s">
        <v>775</v>
      </c>
      <c r="L127" t="s">
        <v>289</v>
      </c>
      <c r="M127" t="s">
        <v>288</v>
      </c>
      <c r="N127" t="s">
        <v>428</v>
      </c>
      <c r="O127" s="24" t="str">
        <f>_xlfn.CONCAT("RDNode:NEEDS[",primaryTable[[#This Row],[mod]],"]",CHAR(10),"{",CHAR(10),"    id = ",primaryTable[[#This Row],[id]],CHAR(10),"    tier = ",primaryTable[[#This Row],[tier]],CHAR(10),IF(LEFT(primaryTable[[#This Row],[title]],1)="#",_xlfn.CONCAT("    title = ",primaryTable[[#This Row],[title]]),_xlfn.CONCAT("    title = #LOC_KTT_",primaryTable[[#This Row],[id]],"_Title // ",primaryTable[[#This Row],[title]])),CHAR(10),IF(LEFT(primaryTable[[#This Row],[description]],1)="#",_xlfn.CONCAT("    description = ",primaryTable[[#This Row],[description]]),_xlfn.CONCAT("    description = #LOC_KTT_",primaryTable[[#This Row],[id]],"_Description // ",primaryTable[[#This Row],[description]])),CHAR(10),_xlfn.CONCAT("    cost = ",_xlfn.XLOOKUP(primaryTable[[#This Row],[tier]],CTTComparison!$B$3:$B$34,CTTComparison!$D$3:$D$34,0,0,1)),CHAR(10),"    hideEmpty = False",CHAR(10),"    nodeName = ktt_",primaryTable[[#This Row],[id]],CHAR(10),"    anyToUnlock = ",IF(primaryTable[[#This Row],[anyToUnlock]]="","False",PROPER(primaryTable[[#This Row],[anyToUnlock]])),CHAR(10),"    icon = ",IF(primaryTable[[#This Row],[icon]]="",_xlfn.CONCAT("KiwiTechTree/Icons/ktt_icon_",primaryTable[[#This Row],[id]]),primaryTable[[#This Row],[icon]]),CHAR(10),"    pos = ",_xlfn.XLOOKUP(primaryTable[[#This Row],[id]],Outline!$A$3:$A$300,Outline!$E$3:$E$300,999,0,1),",",_xlfn.XLOOKUP(primaryTable[[#This Row],[id]],Outline!$A$3:$A$300,Outline!$F$3:$F$300,999,0,1),",0",CHAR(10),"    scale = 0.6",IF(primaryTable[[#This Row],[id_0]]&lt;&gt;"",_xlfn.CONCAT(CHAR(10),"    Parent",CHAR(10),"    {",CHAR(10),"        parentID = ",primaryTable[[#This Row],[id_0]],CHAR(10),"        lineFrom = ",primaryTable[[#This Row],[lineFrom_0]],CHAR(10),"        lineTo = ",primaryTable[[#This Row],[lineTo_0]],CHAR(10),"    }"),""),IF(primaryTable[[#This Row],[id_1]]&lt;&gt;"",_xlfn.CONCAT(CHAR(10),"    Parent",CHAR(10),"    {",CHAR(10),"        parentID = ",primaryTable[[#This Row],[id_1]],CHAR(10),"        lineFrom = ",primaryTable[[#This Row],[lineFrom_1]],CHAR(10),"        lineTo = ",primaryTable[[#This Row],[lineTo_1]],CHAR(10),"    }"),""),CHAR(10),"}")</f>
        <v>RDNode:NEEDS[CommunityTechTree]
{
    id = nuclearPower
    tier = 7
    title = #LOC_CTT_nuclearPower_title
    description = #LOC_CTT_nuclearPower_description
    cost = 400
    hideEmpty = False
    nodeName = ktt_nuclearPower
    anyToUnlock = False
    icon = CommunityTechTree/UI/ctt_icon_nuclearPower
    pos = -2000,2150,0
    scale = 0.6
    Parent
    {
        parentID = nuclearPropulsion
        lineFrom = TOP
        lineTo = BOTTOM
    }
    Parent
    {
        parentID = earlyNuclearSystems
        lineFrom = RIGHT
        lineTo = LEFT
    }
}</v>
      </c>
    </row>
    <row r="128" spans="1:15" x14ac:dyDescent="0.35">
      <c r="A128" t="s">
        <v>83</v>
      </c>
      <c r="B128">
        <f>VLOOKUP(primaryTable[[#This Row],[id]],Outline!$A$3:$C$300,2,FALSE)</f>
        <v>7</v>
      </c>
      <c r="C128">
        <f>VLOOKUP(primaryTable[[#This Row],[id]],Outline!$A$3:$C$300,3,FALSE)</f>
        <v>4</v>
      </c>
      <c r="D128" t="s">
        <v>733</v>
      </c>
      <c r="E128" t="s">
        <v>734</v>
      </c>
      <c r="F128" s="32" t="s">
        <v>390</v>
      </c>
      <c r="G128" t="s">
        <v>735</v>
      </c>
      <c r="H128" t="s">
        <v>775</v>
      </c>
      <c r="I128" t="s">
        <v>289</v>
      </c>
      <c r="J128" t="s">
        <v>288</v>
      </c>
      <c r="N128" t="s">
        <v>325</v>
      </c>
      <c r="O128" s="24" t="str">
        <f>_xlfn.CONCAT("RDNode:NEEDS[",primaryTable[[#This Row],[mod]],"]",CHAR(10),"{",CHAR(10),"    id = ",primaryTable[[#This Row],[id]],CHAR(10),"    tier = ",primaryTable[[#This Row],[tier]],CHAR(10),IF(LEFT(primaryTable[[#This Row],[title]],1)="#",_xlfn.CONCAT("    title = ",primaryTable[[#This Row],[title]]),_xlfn.CONCAT("    title = #LOC_KTT_",primaryTable[[#This Row],[id]],"_Title // ",primaryTable[[#This Row],[title]])),CHAR(10),IF(LEFT(primaryTable[[#This Row],[description]],1)="#",_xlfn.CONCAT("    description = ",primaryTable[[#This Row],[description]]),_xlfn.CONCAT("    description = #LOC_KTT_",primaryTable[[#This Row],[id]],"_Description // ",primaryTable[[#This Row],[description]])),CHAR(10),_xlfn.CONCAT("    cost = ",_xlfn.XLOOKUP(primaryTable[[#This Row],[tier]],CTTComparison!$B$3:$B$34,CTTComparison!$D$3:$D$34,0,0,1)),CHAR(10),"    hideEmpty = False",CHAR(10),"    nodeName = ktt_",primaryTable[[#This Row],[id]],CHAR(10),"    anyToUnlock = ",IF(primaryTable[[#This Row],[anyToUnlock]]="","False",PROPER(primaryTable[[#This Row],[anyToUnlock]])),CHAR(10),"    icon = ",IF(primaryTable[[#This Row],[icon]]="",_xlfn.CONCAT("KiwiTechTree/Icons/ktt_icon_",primaryTable[[#This Row],[id]]),primaryTable[[#This Row],[icon]]),CHAR(10),"    pos = ",_xlfn.XLOOKUP(primaryTable[[#This Row],[id]],Outline!$A$3:$A$300,Outline!$E$3:$E$300,999,0,1),",",_xlfn.XLOOKUP(primaryTable[[#This Row],[id]],Outline!$A$3:$A$300,Outline!$F$3:$F$300,999,0,1),",0",CHAR(10),"    scale = 0.6",IF(primaryTable[[#This Row],[id_0]]&lt;&gt;"",_xlfn.CONCAT(CHAR(10),"    Parent",CHAR(10),"    {",CHAR(10),"        parentID = ",primaryTable[[#This Row],[id_0]],CHAR(10),"        lineFrom = ",primaryTable[[#This Row],[lineFrom_0]],CHAR(10),"        lineTo = ",primaryTable[[#This Row],[lineTo_0]],CHAR(10),"    }"),""),IF(primaryTable[[#This Row],[id_1]]&lt;&gt;"",_xlfn.CONCAT(CHAR(10),"    Parent",CHAR(10),"    {",CHAR(10),"        parentID = ",primaryTable[[#This Row],[id_1]],CHAR(10),"        lineFrom = ",primaryTable[[#This Row],[lineFrom_1]],CHAR(10),"        lineTo = ",primaryTable[[#This Row],[lineTo_1]],CHAR(10),"    }"),""),CHAR(10),"}")</f>
        <v>RDNode:NEEDS[Squad]
{
    id = nuclearPropulsion
    tier = 7
    title = #autoLOC_501094 //#autoLOC_501094 = Nuclear Propulsion
    description = #autoLOC_501095 //#autoLOC_501095 = Nuclear engines don't burn fuel, they totally annihilate it. We just hope it doesn't begin any conflicts.
    cost = 400
    hideEmpty = False
    nodeName = ktt_nuclearPropulsion
    anyToUnlock = False
    icon = RDicon_propulsion-nuclear
    pos = -2000,2100,0
    scale = 0.6
    Parent
    {
        parentID = earlyNuclearSystems
        lineFrom = RIGHT
        lineTo = LEFT
    }
}</v>
      </c>
    </row>
    <row r="129" spans="1:15" x14ac:dyDescent="0.35">
      <c r="A129" t="s">
        <v>669</v>
      </c>
      <c r="B129" s="30">
        <f>VLOOKUP(primaryTable[[#This Row],[id]],Outline!$A$3:$C$300,2,FALSE)</f>
        <v>7</v>
      </c>
      <c r="C129" s="30">
        <f>VLOOKUP(primaryTable[[#This Row],[id]],Outline!$A$3:$C$300,3,FALSE)</f>
        <v>7</v>
      </c>
      <c r="D129" t="s">
        <v>718</v>
      </c>
      <c r="E129" t="s">
        <v>717</v>
      </c>
      <c r="F129" s="31" t="s">
        <v>390</v>
      </c>
      <c r="H129" t="s">
        <v>59</v>
      </c>
      <c r="I129" t="s">
        <v>289</v>
      </c>
      <c r="J129" t="s">
        <v>288</v>
      </c>
      <c r="N129" t="s">
        <v>319</v>
      </c>
      <c r="O129" s="30" t="str">
        <f>_xlfn.CONCAT("RDNode:NEEDS[",primaryTable[[#This Row],[mod]],"]",CHAR(10),"{",CHAR(10),"    id = ",primaryTable[[#This Row],[id]],CHAR(10),"    tier = ",primaryTable[[#This Row],[tier]],CHAR(10),IF(LEFT(primaryTable[[#This Row],[title]],1)="#",_xlfn.CONCAT("    title = ",primaryTable[[#This Row],[title]]),_xlfn.CONCAT("    title = #LOC_KTT_",primaryTable[[#This Row],[id]],"_Title // ",primaryTable[[#This Row],[title]])),CHAR(10),IF(LEFT(primaryTable[[#This Row],[description]],1)="#",_xlfn.CONCAT("    description = ",primaryTable[[#This Row],[description]]),_xlfn.CONCAT("    description = #LOC_KTT_",primaryTable[[#This Row],[id]],"_Description // ",primaryTable[[#This Row],[description]])),CHAR(10),_xlfn.CONCAT("    cost = ",_xlfn.XLOOKUP(primaryTable[[#This Row],[tier]],CTTComparison!$B$3:$B$34,CTTComparison!$D$3:$D$34,0,0,1)),CHAR(10),"    hideEmpty = False",CHAR(10),"    nodeName = ktt_",primaryTable[[#This Row],[id]],CHAR(10),"    anyToUnlock = ",IF(primaryTable[[#This Row],[anyToUnlock]]="","False",PROPER(primaryTable[[#This Row],[anyToUnlock]])),CHAR(10),"    icon = ",IF(primaryTable[[#This Row],[icon]]="",_xlfn.CONCAT("KiwiTechTree/Icons/ktt_icon_",primaryTable[[#This Row],[id]]),primaryTable[[#This Row],[icon]]),CHAR(10),"    pos = ",_xlfn.XLOOKUP(primaryTable[[#This Row],[id]],Outline!$A$3:$A$300,Outline!$E$3:$E$300,999,0,1),",",_xlfn.XLOOKUP(primaryTable[[#This Row],[id]],Outline!$A$3:$A$300,Outline!$F$3:$F$300,999,0,1),",0",CHAR(10),"    scale = 0.6",IF(primaryTable[[#This Row],[id_0]]&lt;&gt;"",_xlfn.CONCAT(CHAR(10),"    Parent",CHAR(10),"    {",CHAR(10),"        parentID = ",primaryTable[[#This Row],[id_0]],CHAR(10),"        lineFrom = ",primaryTable[[#This Row],[lineFrom_0]],CHAR(10),"        lineTo = ",primaryTable[[#This Row],[lineTo_0]],CHAR(10),"    }"),""),IF(primaryTable[[#This Row],[id_1]]&lt;&gt;"",_xlfn.CONCAT(CHAR(10),"    Parent",CHAR(10),"    {",CHAR(10),"        parentID = ",primaryTable[[#This Row],[id_1]],CHAR(10),"        lineFrom = ",primaryTable[[#This Row],[lineFrom_1]],CHAR(10),"        lineTo = ",primaryTable[[#This Row],[lineTo_1]],CHAR(10),"    }"),""),CHAR(10),"}")</f>
        <v>RDNode:NEEDS[KiwiTechTree]
{
    id = earlyIonPropulsion
    tier = 7
    title = #LOC_KTT_earlyIonPropulsion_Title // Early Ion Propulsion
    description = #LOC_KTT_earlyIonPropulsion_Description // Oh, Jebediah, don't let's ask for the moon. We have the stars.
    cost = 400
    hideEmpty = False
    nodeName = ktt_earlyIonPropulsion
    anyToUnlock = False
    icon = KiwiTechTree/Icons/ktt_icon_earlyIonPropulsion
    pos = -2000,1950,0
    scale = 0.6
    Parent
    {
        parentID = precisionPropulsion
        lineFrom = RIGHT
        lineTo = LEFT
    }
}</v>
      </c>
    </row>
    <row r="130" spans="1:15" x14ac:dyDescent="0.35">
      <c r="A130" t="s">
        <v>84</v>
      </c>
      <c r="B130">
        <f>VLOOKUP(primaryTable[[#This Row],[id]],Outline!$A$3:$C$300,2,FALSE)</f>
        <v>7</v>
      </c>
      <c r="C130">
        <f>VLOOKUP(primaryTable[[#This Row],[id]],Outline!$A$3:$C$300,3,FALSE)</f>
        <v>9</v>
      </c>
      <c r="D130" t="s">
        <v>555</v>
      </c>
      <c r="E130" t="s">
        <v>556</v>
      </c>
      <c r="F130" s="30" t="s">
        <v>390</v>
      </c>
      <c r="H130" t="s">
        <v>58</v>
      </c>
      <c r="I130" t="s">
        <v>289</v>
      </c>
      <c r="J130" t="s">
        <v>288</v>
      </c>
      <c r="N130" t="s">
        <v>319</v>
      </c>
      <c r="O130" s="24" t="str">
        <f>_xlfn.CONCAT("RDNode:NEEDS[",primaryTable[[#This Row],[mod]],"]",CHAR(10),"{",CHAR(10),"    id = ",primaryTable[[#This Row],[id]],CHAR(10),"    tier = ",primaryTable[[#This Row],[tier]],CHAR(10),IF(LEFT(primaryTable[[#This Row],[title]],1)="#",_xlfn.CONCAT("    title = ",primaryTable[[#This Row],[title]]),_xlfn.CONCAT("    title = #LOC_KTT_",primaryTable[[#This Row],[id]],"_Title // ",primaryTable[[#This Row],[title]])),CHAR(10),IF(LEFT(primaryTable[[#This Row],[description]],1)="#",_xlfn.CONCAT("    description = ",primaryTable[[#This Row],[description]]),_xlfn.CONCAT("    description = #LOC_KTT_",primaryTable[[#This Row],[id]],"_Description // ",primaryTable[[#This Row],[description]])),CHAR(10),_xlfn.CONCAT("    cost = ",_xlfn.XLOOKUP(primaryTable[[#This Row],[tier]],CTTComparison!$B$3:$B$34,CTTComparison!$D$3:$D$34,0,0,1)),CHAR(10),"    hideEmpty = False",CHAR(10),"    nodeName = ktt_",primaryTable[[#This Row],[id]],CHAR(10),"    anyToUnlock = ",IF(primaryTable[[#This Row],[anyToUnlock]]="","False",PROPER(primaryTable[[#This Row],[anyToUnlock]])),CHAR(10),"    icon = ",IF(primaryTable[[#This Row],[icon]]="",_xlfn.CONCAT("KiwiTechTree/Icons/ktt_icon_",primaryTable[[#This Row],[id]]),primaryTable[[#This Row],[icon]]),CHAR(10),"    pos = ",_xlfn.XLOOKUP(primaryTable[[#This Row],[id]],Outline!$A$3:$A$300,Outline!$E$3:$E$300,999,0,1),",",_xlfn.XLOOKUP(primaryTable[[#This Row],[id]],Outline!$A$3:$A$300,Outline!$F$3:$F$300,999,0,1),",0",CHAR(10),"    scale = 0.6",IF(primaryTable[[#This Row],[id_0]]&lt;&gt;"",_xlfn.CONCAT(CHAR(10),"    Parent",CHAR(10),"    {",CHAR(10),"        parentID = ",primaryTable[[#This Row],[id_0]],CHAR(10),"        lineFrom = ",primaryTable[[#This Row],[lineFrom_0]],CHAR(10),"        lineTo = ",primaryTable[[#This Row],[lineTo_0]],CHAR(10),"    }"),""),IF(primaryTable[[#This Row],[id_1]]&lt;&gt;"",_xlfn.CONCAT(CHAR(10),"    Parent",CHAR(10),"    {",CHAR(10),"        parentID = ",primaryTable[[#This Row],[id_1]],CHAR(10),"        lineFrom = ",primaryTable[[#This Row],[lineFrom_1]],CHAR(10),"        lineTo = ",primaryTable[[#This Row],[lineTo_1]],CHAR(10),"    }"),""),CHAR(10),"}")</f>
        <v>RDNode:NEEDS[KiwiTechTree]
{
    id = experimentalControl
    tier = 7
    title = #LOC_KTT_experimentalControl_Title // Experimental Control
    description = #LOC_KTT_experimentalControl_Description // It is unclear why these particular thrusters and SAS modules are experimental whereas the previous ones we tested were not deemed to be experimental. Stop asking questions.
    cost = 400
    hideEmpty = False
    nodeName = ktt_experimentalControl
    anyToUnlock = False
    icon = KiwiTechTree/Icons/ktt_icon_experimentalControl
    pos = -2000,1850,0
    scale = 0.6
    Parent
    {
        parentID = specializedControl
        lineFrom = RIGHT
        lineTo = LEFT
    }
}</v>
      </c>
    </row>
    <row r="131" spans="1:15" x14ac:dyDescent="0.35">
      <c r="A131" t="s">
        <v>85</v>
      </c>
      <c r="B131">
        <f>VLOOKUP(primaryTable[[#This Row],[id]],Outline!$A$3:$C$300,2,FALSE)</f>
        <v>-2.5</v>
      </c>
      <c r="C131">
        <f>VLOOKUP(primaryTable[[#This Row],[id]],Outline!$A$3:$C$300,3,FALSE)</f>
        <v>0</v>
      </c>
      <c r="D131" t="s">
        <v>673</v>
      </c>
      <c r="E131" t="s">
        <v>675</v>
      </c>
      <c r="F131" s="32" t="s">
        <v>390</v>
      </c>
      <c r="H131" t="s">
        <v>59</v>
      </c>
      <c r="I131" t="s">
        <v>289</v>
      </c>
      <c r="J131" t="s">
        <v>288</v>
      </c>
      <c r="N131" t="s">
        <v>319</v>
      </c>
      <c r="O131" s="24" t="str">
        <f>_xlfn.CONCAT("RDNode:NEEDS[",primaryTable[[#This Row],[mod]],"]",CHAR(10),"{",CHAR(10),"    id = ",primaryTable[[#This Row],[id]],CHAR(10),"    tier = ",primaryTable[[#This Row],[tier]],CHAR(10),IF(LEFT(primaryTable[[#This Row],[title]],1)="#",_xlfn.CONCAT("    title = ",primaryTable[[#This Row],[title]]),_xlfn.CONCAT("    title = #LOC_KTT_",primaryTable[[#This Row],[id]],"_Title // ",primaryTable[[#This Row],[title]])),CHAR(10),IF(LEFT(primaryTable[[#This Row],[description]],1)="#",_xlfn.CONCAT("    description = ",primaryTable[[#This Row],[description]]),_xlfn.CONCAT("    description = #LOC_KTT_",primaryTable[[#This Row],[id]],"_Description // ",primaryTable[[#This Row],[description]])),CHAR(10),_xlfn.CONCAT("    cost = ",_xlfn.XLOOKUP(primaryTable[[#This Row],[tier]],CTTComparison!$B$3:$B$34,CTTComparison!$D$3:$D$34,0,0,1)),CHAR(10),"    hideEmpty = False",CHAR(10),"    nodeName = ktt_",primaryTable[[#This Row],[id]],CHAR(10),"    anyToUnlock = ",IF(primaryTable[[#This Row],[anyToUnlock]]="","False",PROPER(primaryTable[[#This Row],[anyToUnlock]])),CHAR(10),"    icon = ",IF(primaryTable[[#This Row],[icon]]="",_xlfn.CONCAT("KiwiTechTree/Icons/ktt_icon_",primaryTable[[#This Row],[id]]),primaryTable[[#This Row],[icon]]),CHAR(10),"    pos = ",_xlfn.XLOOKUP(primaryTable[[#This Row],[id]],Outline!$A$3:$A$300,Outline!$E$3:$E$300,999,0,1),",",_xlfn.XLOOKUP(primaryTable[[#This Row],[id]],Outline!$A$3:$A$300,Outline!$F$3:$F$300,999,0,1),",0",CHAR(10),"    scale = 0.6",IF(primaryTable[[#This Row],[id_0]]&lt;&gt;"",_xlfn.CONCAT(CHAR(10),"    Parent",CHAR(10),"    {",CHAR(10),"        parentID = ",primaryTable[[#This Row],[id_0]],CHAR(10),"        lineFrom = ",primaryTable[[#This Row],[lineFrom_0]],CHAR(10),"        lineTo = ",primaryTable[[#This Row],[lineTo_0]],CHAR(10),"    }"),""),IF(primaryTable[[#This Row],[id_1]]&lt;&gt;"",_xlfn.CONCAT(CHAR(10),"    Parent",CHAR(10),"    {",CHAR(10),"        parentID = ",primaryTable[[#This Row],[id_1]],CHAR(10),"        lineFrom = ",primaryTable[[#This Row],[lineFrom_1]],CHAR(10),"        lineTo = ",primaryTable[[#This Row],[lineTo_1]],CHAR(10),"    }"),""),CHAR(10),"}")</f>
        <v>RDNode:NEEDS[KiwiTechTree]
{
    id = experimentalPropulsion
    tier = -2.5
    title = #LOC_KTT_experimentalPropulsion_Title // Experimental Propulsion
    description = #LOC_KTT_experimentalPropulsion_Description // We just need to think not inside the box.
    cost = 0
    hideEmpty = False
    nodeName = ktt_experimentalPropulsion
    anyToUnlock = False
    icon = KiwiTechTree/Icons/ktt_icon_experimentalPropulsion
    pos = -3950,2300,0
    scale = 0.6
    Parent
    {
        parentID = precisionPropulsion
        lineFrom = RIGHT
        lineTo = LEFT
    }
}</v>
      </c>
    </row>
    <row r="132" spans="1:15" x14ac:dyDescent="0.35">
      <c r="A132" t="s">
        <v>87</v>
      </c>
      <c r="B132">
        <f>VLOOKUP(primaryTable[[#This Row],[id]],Outline!$A$3:$C$300,2,FALSE)</f>
        <v>-2.5</v>
      </c>
      <c r="C132">
        <f>VLOOKUP(primaryTable[[#This Row],[id]],Outline!$A$3:$C$300,3,FALSE)</f>
        <v>0</v>
      </c>
      <c r="D132" t="s">
        <v>381</v>
      </c>
      <c r="E132" t="s">
        <v>380</v>
      </c>
      <c r="F132" s="32" t="s">
        <v>389</v>
      </c>
      <c r="H132" t="s">
        <v>61</v>
      </c>
      <c r="I132" t="s">
        <v>289</v>
      </c>
      <c r="J132" t="s">
        <v>288</v>
      </c>
      <c r="K132" t="s">
        <v>88</v>
      </c>
      <c r="L132" t="s">
        <v>290</v>
      </c>
      <c r="M132" t="s">
        <v>291</v>
      </c>
      <c r="N132" t="s">
        <v>319</v>
      </c>
      <c r="O132" s="24" t="str">
        <f>_xlfn.CONCAT("RDNode:NEEDS[",primaryTable[[#This Row],[mod]],"]",CHAR(10),"{",CHAR(10),"    id = ",primaryTable[[#This Row],[id]],CHAR(10),"    tier = ",primaryTable[[#This Row],[tier]],CHAR(10),IF(LEFT(primaryTable[[#This Row],[title]],1)="#",_xlfn.CONCAT("    title = ",primaryTable[[#This Row],[title]]),_xlfn.CONCAT("    title = #LOC_KTT_",primaryTable[[#This Row],[id]],"_Title // ",primaryTable[[#This Row],[title]])),CHAR(10),IF(LEFT(primaryTable[[#This Row],[description]],1)="#",_xlfn.CONCAT("    description = ",primaryTable[[#This Row],[description]]),_xlfn.CONCAT("    description = #LOC_KTT_",primaryTable[[#This Row],[id]],"_Description // ",primaryTable[[#This Row],[description]])),CHAR(10),_xlfn.CONCAT("    cost = ",_xlfn.XLOOKUP(primaryTable[[#This Row],[tier]],CTTComparison!$B$3:$B$34,CTTComparison!$D$3:$D$34,0,0,1)),CHAR(10),"    hideEmpty = False",CHAR(10),"    nodeName = ktt_",primaryTable[[#This Row],[id]],CHAR(10),"    anyToUnlock = ",IF(primaryTable[[#This Row],[anyToUnlock]]="","False",PROPER(primaryTable[[#This Row],[anyToUnlock]])),CHAR(10),"    icon = ",IF(primaryTable[[#This Row],[icon]]="",_xlfn.CONCAT("KiwiTechTree/Icons/ktt_icon_",primaryTable[[#This Row],[id]]),primaryTable[[#This Row],[icon]]),CHAR(10),"    pos = ",_xlfn.XLOOKUP(primaryTable[[#This Row],[id]],Outline!$A$3:$A$300,Outline!$E$3:$E$300,999,0,1),",",_xlfn.XLOOKUP(primaryTable[[#This Row],[id]],Outline!$A$3:$A$300,Outline!$F$3:$F$300,999,0,1),",0",CHAR(10),"    scale = 0.6",IF(primaryTable[[#This Row],[id_0]]&lt;&gt;"",_xlfn.CONCAT(CHAR(10),"    Parent",CHAR(10),"    {",CHAR(10),"        parentID = ",primaryTable[[#This Row],[id_0]],CHAR(10),"        lineFrom = ",primaryTable[[#This Row],[lineFrom_0]],CHAR(10),"        lineTo = ",primaryTable[[#This Row],[lineTo_0]],CHAR(10),"    }"),""),IF(primaryTable[[#This Row],[id_1]]&lt;&gt;"",_xlfn.CONCAT(CHAR(10),"    Parent",CHAR(10),"    {",CHAR(10),"        parentID = ",primaryTable[[#This Row],[id_1]],CHAR(10),"        lineFrom = ",primaryTable[[#This Row],[lineFrom_1]],CHAR(10),"        lineTo = ",primaryTable[[#This Row],[lineTo_1]],CHAR(10),"    }"),""),CHAR(10),"}")</f>
        <v>RDNode:NEEDS[KiwiTechTree]
{
    id = evenHeavierCryoRocketry
    tier = -2.5
    title = #LOC_KTT_evenHeavierCryoRocketry_Title // Even Heavier Cryogenic Rocketry
    description = #LOC_KTT_evenHeavierCryoRocketry_Description // These rockets are great at blasting us away from our problems.
    cost = 0
    hideEmpty = False
    nodeName = ktt_evenHeavierCryoRocketry
    anyToUnlock = True
    icon = KiwiTechTree/Icons/ktt_icon_evenHeavierCryoRocketry
    pos = -3950,2300,0
    scale = 0.6
    Parent
    {
        parentID = heavierCryoRocketry
        lineFrom = RIGHT
        lineTo = LEFT
    }
    Parent
    {
        parentID = evenHeavierRocketry
        lineFrom = TOP
        lineTo = BOTTOM
    }
}</v>
      </c>
    </row>
    <row r="133" spans="1:15" x14ac:dyDescent="0.35">
      <c r="A133" t="s">
        <v>88</v>
      </c>
      <c r="B133">
        <f>VLOOKUP(primaryTable[[#This Row],[id]],Outline!$A$3:$C$300,2,FALSE)</f>
        <v>-2.5</v>
      </c>
      <c r="C133">
        <f>VLOOKUP(primaryTable[[#This Row],[id]],Outline!$A$3:$C$300,3,FALSE)</f>
        <v>0</v>
      </c>
      <c r="D133" t="s">
        <v>349</v>
      </c>
      <c r="E133" t="s">
        <v>423</v>
      </c>
      <c r="F133" s="30" t="s">
        <v>390</v>
      </c>
      <c r="G133" t="s">
        <v>440</v>
      </c>
      <c r="H133" t="s">
        <v>62</v>
      </c>
      <c r="I133" t="s">
        <v>289</v>
      </c>
      <c r="J133" t="s">
        <v>288</v>
      </c>
      <c r="N133" t="s">
        <v>319</v>
      </c>
      <c r="O133" s="24" t="str">
        <f>_xlfn.CONCAT("RDNode:NEEDS[",primaryTable[[#This Row],[mod]],"]",CHAR(10),"{",CHAR(10),"    id = ",primaryTable[[#This Row],[id]],CHAR(10),"    tier = ",primaryTable[[#This Row],[tier]],CHAR(10),IF(LEFT(primaryTable[[#This Row],[title]],1)="#",_xlfn.CONCAT("    title = ",primaryTable[[#This Row],[title]]),_xlfn.CONCAT("    title = #LOC_KTT_",primaryTable[[#This Row],[id]],"_Title // ",primaryTable[[#This Row],[title]])),CHAR(10),IF(LEFT(primaryTable[[#This Row],[description]],1)="#",_xlfn.CONCAT("    description = ",primaryTable[[#This Row],[description]]),_xlfn.CONCAT("    description = #LOC_KTT_",primaryTable[[#This Row],[id]],"_Description // ",primaryTable[[#This Row],[description]])),CHAR(10),_xlfn.CONCAT("    cost = ",_xlfn.XLOOKUP(primaryTable[[#This Row],[tier]],CTTComparison!$B$3:$B$34,CTTComparison!$D$3:$D$34,0,0,1)),CHAR(10),"    hideEmpty = False",CHAR(10),"    nodeName = ktt_",primaryTable[[#This Row],[id]],CHAR(10),"    anyToUnlock = ",IF(primaryTable[[#This Row],[anyToUnlock]]="","False",PROPER(primaryTable[[#This Row],[anyToUnlock]])),CHAR(10),"    icon = ",IF(primaryTable[[#This Row],[icon]]="",_xlfn.CONCAT("KiwiTechTree/Icons/ktt_icon_",primaryTable[[#This Row],[id]]),primaryTable[[#This Row],[icon]]),CHAR(10),"    pos = ",_xlfn.XLOOKUP(primaryTable[[#This Row],[id]],Outline!$A$3:$A$300,Outline!$E$3:$E$300,999,0,1),",",_xlfn.XLOOKUP(primaryTable[[#This Row],[id]],Outline!$A$3:$A$300,Outline!$F$3:$F$300,999,0,1),",0",CHAR(10),"    scale = 0.6",IF(primaryTable[[#This Row],[id_0]]&lt;&gt;"",_xlfn.CONCAT(CHAR(10),"    Parent",CHAR(10),"    {",CHAR(10),"        parentID = ",primaryTable[[#This Row],[id_0]],CHAR(10),"        lineFrom = ",primaryTable[[#This Row],[lineFrom_0]],CHAR(10),"        lineTo = ",primaryTable[[#This Row],[lineTo_0]],CHAR(10),"    }"),""),IF(primaryTable[[#This Row],[id_1]]&lt;&gt;"",_xlfn.CONCAT(CHAR(10),"    Parent",CHAR(10),"    {",CHAR(10),"        parentID = ",primaryTable[[#This Row],[id_1]],CHAR(10),"        lineFrom = ",primaryTable[[#This Row],[lineFrom_1]],CHAR(10),"        lineTo = ",primaryTable[[#This Row],[lineTo_1]],CHAR(10),"    }"),""),CHAR(10),"}")</f>
        <v>RDNode:NEEDS[KiwiTechTree]
{
    id = evenHeavierRocketry
    tier = -2.5
    title = #LOC_KTT_evenHeavierRocketry_Title // Even Heavier Rocketry
    description = #LOC_KTT_evenHeavierRocketry_Description // Designing rockets this big and awesome requires using squiggle wiggle pens.
    cost = 0
    hideEmpty = False
    nodeName = ktt_evenHeavierRocketry
    anyToUnlock = False
    icon = RDicon_rocketry-heavier
    pos = -3950,2300,0
    scale = 0.6
    Parent
    {
        parentID = heavierRocketry
        lineFrom = RIGHT
        lineTo = LEFT
    }
}</v>
      </c>
    </row>
    <row r="134" spans="1:15" x14ac:dyDescent="0.35">
      <c r="A134" t="s">
        <v>89</v>
      </c>
      <c r="B134">
        <f>VLOOKUP(primaryTable[[#This Row],[id]],Outline!$A$3:$C$300,2,FALSE)</f>
        <v>7</v>
      </c>
      <c r="C134">
        <f>VLOOKUP(primaryTable[[#This Row],[id]],Outline!$A$3:$C$300,3,FALSE)</f>
        <v>15</v>
      </c>
      <c r="D134" t="s">
        <v>447</v>
      </c>
      <c r="E134" t="s">
        <v>448</v>
      </c>
      <c r="F134" s="30" t="s">
        <v>390</v>
      </c>
      <c r="G134" t="s">
        <v>449</v>
      </c>
      <c r="H134" t="s">
        <v>63</v>
      </c>
      <c r="I134" t="s">
        <v>289</v>
      </c>
      <c r="J134" t="s">
        <v>288</v>
      </c>
      <c r="N134" t="s">
        <v>325</v>
      </c>
      <c r="O134" s="24" t="str">
        <f>_xlfn.CONCAT("RDNode:NEEDS[",primaryTable[[#This Row],[mod]],"]",CHAR(10),"{",CHAR(10),"    id = ",primaryTable[[#This Row],[id]],CHAR(10),"    tier = ",primaryTable[[#This Row],[tier]],CHAR(10),IF(LEFT(primaryTable[[#This Row],[title]],1)="#",_xlfn.CONCAT("    title = ",primaryTable[[#This Row],[title]]),_xlfn.CONCAT("    title = #LOC_KTT_",primaryTable[[#This Row],[id]],"_Title // ",primaryTable[[#This Row],[title]])),CHAR(10),IF(LEFT(primaryTable[[#This Row],[description]],1)="#",_xlfn.CONCAT("    description = ",primaryTable[[#This Row],[description]]),_xlfn.CONCAT("    description = #LOC_KTT_",primaryTable[[#This Row],[id]],"_Description // ",primaryTable[[#This Row],[description]])),CHAR(10),_xlfn.CONCAT("    cost = ",_xlfn.XLOOKUP(primaryTable[[#This Row],[tier]],CTTComparison!$B$3:$B$34,CTTComparison!$D$3:$D$34,0,0,1)),CHAR(10),"    hideEmpty = False",CHAR(10),"    nodeName = ktt_",primaryTable[[#This Row],[id]],CHAR(10),"    anyToUnlock = ",IF(primaryTable[[#This Row],[anyToUnlock]]="","False",PROPER(primaryTable[[#This Row],[anyToUnlock]])),CHAR(10),"    icon = ",IF(primaryTable[[#This Row],[icon]]="",_xlfn.CONCAT("KiwiTechTree/Icons/ktt_icon_",primaryTable[[#This Row],[id]]),primaryTable[[#This Row],[icon]]),CHAR(10),"    pos = ",_xlfn.XLOOKUP(primaryTable[[#This Row],[id]],Outline!$A$3:$A$300,Outline!$E$3:$E$300,999,0,1),",",_xlfn.XLOOKUP(primaryTable[[#This Row],[id]],Outline!$A$3:$A$300,Outline!$F$3:$F$300,999,0,1),",0",CHAR(10),"    scale = 0.6",IF(primaryTable[[#This Row],[id_0]]&lt;&gt;"",_xlfn.CONCAT(CHAR(10),"    Parent",CHAR(10),"    {",CHAR(10),"        parentID = ",primaryTable[[#This Row],[id_0]],CHAR(10),"        lineFrom = ",primaryTable[[#This Row],[lineFrom_0]],CHAR(10),"        lineTo = ",primaryTable[[#This Row],[lineTo_0]],CHAR(10),"    }"),""),IF(primaryTable[[#This Row],[id_1]]&lt;&gt;"",_xlfn.CONCAT(CHAR(10),"    Parent",CHAR(10),"    {",CHAR(10),"        parentID = ",primaryTable[[#This Row],[id_1]],CHAR(10),"        lineFrom = ",primaryTable[[#This Row],[lineFrom_1]],CHAR(10),"        lineTo = ",primaryTable[[#This Row],[lineTo_1]],CHAR(10),"    }"),""),CHAR(10),"}")</f>
        <v>RDNode:NEEDS[Squad]
{
    id = largeVolumeContainment
    tier = 7
    title = #autoLOC_501102 //#autoLOC_501102 = Large Volume Containment
    description = #autoLOC_501103 //#autoLOC_501103 = Maximize the payload capacity of your spacecraft by maximizing the size of your spacecraft.
    cost = 400
    hideEmpty = False
    nodeName = ktt_largeVolumeContainment
    anyToUnlock = False
    icon = RDicon_largeVolumeContainment
    pos = -2000,1550,0
    scale = 0.6
    Parent
    {
        parentID = advFuelSystems
        lineFrom = RIGHT
        lineTo = LEFT
    }
}</v>
      </c>
    </row>
    <row r="135" spans="1:15" x14ac:dyDescent="0.35">
      <c r="A135" s="25" t="s">
        <v>218</v>
      </c>
      <c r="B135">
        <f>VLOOKUP(primaryTable[[#This Row],[id]],Outline!$A$3:$C$300,2,FALSE)</f>
        <v>7</v>
      </c>
      <c r="C135">
        <f>VLOOKUP(primaryTable[[#This Row],[id]],Outline!$A$3:$C$300,3,FALSE)</f>
        <v>16</v>
      </c>
      <c r="D135" t="s">
        <v>690</v>
      </c>
      <c r="E135" t="s">
        <v>786</v>
      </c>
      <c r="F135" s="32" t="s">
        <v>390</v>
      </c>
      <c r="H135" t="s">
        <v>64</v>
      </c>
      <c r="I135" t="s">
        <v>289</v>
      </c>
      <c r="J135" t="s">
        <v>288</v>
      </c>
      <c r="N135" t="s">
        <v>319</v>
      </c>
      <c r="O135" s="24" t="str">
        <f>_xlfn.CONCAT("RDNode:NEEDS[",primaryTable[[#This Row],[mod]],"]",CHAR(10),"{",CHAR(10),"    id = ",primaryTable[[#This Row],[id]],CHAR(10),"    tier = ",primaryTable[[#This Row],[tier]],CHAR(10),IF(LEFT(primaryTable[[#This Row],[title]],1)="#",_xlfn.CONCAT("    title = ",primaryTable[[#This Row],[title]]),_xlfn.CONCAT("    title = #LOC_KTT_",primaryTable[[#This Row],[id]],"_Title // ",primaryTable[[#This Row],[title]])),CHAR(10),IF(LEFT(primaryTable[[#This Row],[description]],1)="#",_xlfn.CONCAT("    description = ",primaryTable[[#This Row],[description]]),_xlfn.CONCAT("    description = #LOC_KTT_",primaryTable[[#This Row],[id]],"_Description // ",primaryTable[[#This Row],[description]])),CHAR(10),_xlfn.CONCAT("    cost = ",_xlfn.XLOOKUP(primaryTable[[#This Row],[tier]],CTTComparison!$B$3:$B$34,CTTComparison!$D$3:$D$34,0,0,1)),CHAR(10),"    hideEmpty = False",CHAR(10),"    nodeName = ktt_",primaryTable[[#This Row],[id]],CHAR(10),"    anyToUnlock = ",IF(primaryTable[[#This Row],[anyToUnlock]]="","False",PROPER(primaryTable[[#This Row],[anyToUnlock]])),CHAR(10),"    icon = ",IF(primaryTable[[#This Row],[icon]]="",_xlfn.CONCAT("KiwiTechTree/Icons/ktt_icon_",primaryTable[[#This Row],[id]]),primaryTable[[#This Row],[icon]]),CHAR(10),"    pos = ",_xlfn.XLOOKUP(primaryTable[[#This Row],[id]],Outline!$A$3:$A$300,Outline!$E$3:$E$300,999,0,1),",",_xlfn.XLOOKUP(primaryTable[[#This Row],[id]],Outline!$A$3:$A$300,Outline!$F$3:$F$300,999,0,1),",0",CHAR(10),"    scale = 0.6",IF(primaryTable[[#This Row],[id_0]]&lt;&gt;"",_xlfn.CONCAT(CHAR(10),"    Parent",CHAR(10),"    {",CHAR(10),"        parentID = ",primaryTable[[#This Row],[id_0]],CHAR(10),"        lineFrom = ",primaryTable[[#This Row],[lineFrom_0]],CHAR(10),"        lineTo = ",primaryTable[[#This Row],[lineTo_0]],CHAR(10),"    }"),""),IF(primaryTable[[#This Row],[id_1]]&lt;&gt;"",_xlfn.CONCAT(CHAR(10),"    Parent",CHAR(10),"    {",CHAR(10),"        parentID = ",primaryTable[[#This Row],[id_1]],CHAR(10),"        lineFrom = ",primaryTable[[#This Row],[lineFrom_1]],CHAR(10),"        lineTo = ",primaryTable[[#This Row],[lineTo_1]],CHAR(10),"    }"),""),CHAR(10),"}")</f>
        <v>RDNode:NEEDS[KiwiTechTree]
{
    id = largeFlexibleFuelSystems
    tier = 7
    title = #LOC_KTT_largeFlexibleFuelSystems_Title // Large Flexible Fuel Systems
    description = #LOC_KTT_largeFlexibleFuelSystems_Description // These are great for a cheap method to hold fuel.  Just keep them away from that haystack, we lost a needle in it and those things are sharp!
    cost = 400
    hideEmpty = False
    nodeName = ktt_largeFlexibleFuelSystems
    anyToUnlock = False
    icon = KiwiTechTree/Icons/ktt_icon_largeFlexibleFuelSystems
    pos = -2000,1500,0
    scale = 0.6
    Parent
    {
        parentID = advancedFlexibleFuelSystems
        lineFrom = RIGHT
        lineTo = LEFT
    }
}</v>
      </c>
    </row>
    <row r="136" spans="1:15" x14ac:dyDescent="0.35">
      <c r="A136" t="s">
        <v>90</v>
      </c>
      <c r="B136">
        <f>VLOOKUP(primaryTable[[#This Row],[id]],Outline!$A$3:$C$300,2,FALSE)</f>
        <v>7</v>
      </c>
      <c r="C136">
        <f>VLOOKUP(primaryTable[[#This Row],[id]],Outline!$A$3:$C$300,3,FALSE)</f>
        <v>18</v>
      </c>
      <c r="D136" t="s">
        <v>691</v>
      </c>
      <c r="E136" t="s">
        <v>791</v>
      </c>
      <c r="F136" s="32" t="s">
        <v>390</v>
      </c>
      <c r="H136" t="s">
        <v>65</v>
      </c>
      <c r="I136" t="s">
        <v>289</v>
      </c>
      <c r="J136" t="s">
        <v>288</v>
      </c>
      <c r="N136" t="s">
        <v>319</v>
      </c>
      <c r="O136" s="24" t="str">
        <f>_xlfn.CONCAT("RDNode:NEEDS[",primaryTable[[#This Row],[mod]],"]",CHAR(10),"{",CHAR(10),"    id = ",primaryTable[[#This Row],[id]],CHAR(10),"    tier = ",primaryTable[[#This Row],[tier]],CHAR(10),IF(LEFT(primaryTable[[#This Row],[title]],1)="#",_xlfn.CONCAT("    title = ",primaryTable[[#This Row],[title]]),_xlfn.CONCAT("    title = #LOC_KTT_",primaryTable[[#This Row],[id]],"_Title // ",primaryTable[[#This Row],[title]])),CHAR(10),IF(LEFT(primaryTable[[#This Row],[description]],1)="#",_xlfn.CONCAT("    description = ",primaryTable[[#This Row],[description]]),_xlfn.CONCAT("    description = #LOC_KTT_",primaryTable[[#This Row],[id]],"_Description // ",primaryTable[[#This Row],[description]])),CHAR(10),_xlfn.CONCAT("    cost = ",_xlfn.XLOOKUP(primaryTable[[#This Row],[tier]],CTTComparison!$B$3:$B$34,CTTComparison!$D$3:$D$34,0,0,1)),CHAR(10),"    hideEmpty = False",CHAR(10),"    nodeName = ktt_",primaryTable[[#This Row],[id]],CHAR(10),"    anyToUnlock = ",IF(primaryTable[[#This Row],[anyToUnlock]]="","False",PROPER(primaryTable[[#This Row],[anyToUnlock]])),CHAR(10),"    icon = ",IF(primaryTable[[#This Row],[icon]]="",_xlfn.CONCAT("KiwiTechTree/Icons/ktt_icon_",primaryTable[[#This Row],[id]]),primaryTable[[#This Row],[icon]]),CHAR(10),"    pos = ",_xlfn.XLOOKUP(primaryTable[[#This Row],[id]],Outline!$A$3:$A$300,Outline!$E$3:$E$300,999,0,1),",",_xlfn.XLOOKUP(primaryTable[[#This Row],[id]],Outline!$A$3:$A$300,Outline!$F$3:$F$300,999,0,1),",0",CHAR(10),"    scale = 0.6",IF(primaryTable[[#This Row],[id_0]]&lt;&gt;"",_xlfn.CONCAT(CHAR(10),"    Parent",CHAR(10),"    {",CHAR(10),"        parentID = ",primaryTable[[#This Row],[id_0]],CHAR(10),"        lineFrom = ",primaryTable[[#This Row],[lineFrom_0]],CHAR(10),"        lineTo = ",primaryTable[[#This Row],[lineTo_0]],CHAR(10),"    }"),""),IF(primaryTable[[#This Row],[id_1]]&lt;&gt;"",_xlfn.CONCAT(CHAR(10),"    Parent",CHAR(10),"    {",CHAR(10),"        parentID = ",primaryTable[[#This Row],[id_1]],CHAR(10),"        lineFrom = ",primaryTable[[#This Row],[lineFrom_1]],CHAR(10),"        lineTo = ",primaryTable[[#This Row],[lineTo_1]],CHAR(10),"    }"),""),CHAR(10),"}")</f>
        <v>RDNode:NEEDS[KiwiTechTree]
{
    id = enginePlates
    tier = 7
    title = #LOC_KTT_enginePlates_Title // Engine Plates
    description = #LOC_KTT_enginePlates_Description // On rare occasions, it is nice to put many small engines together rather than just one really ridiculously big engine.  In those situations, these will help.
    cost = 400
    hideEmpty = False
    nodeName = ktt_enginePlates
    anyToUnlock = False
    icon = KiwiTechTree/Icons/ktt_icon_enginePlates
    pos = -2000,1400,0
    scale = 0.6
    Parent
    {
        parentID = advancedDecoupling
        lineFrom = RIGHT
        lineTo = LEFT
    }
}</v>
      </c>
    </row>
    <row r="137" spans="1:15" x14ac:dyDescent="0.35">
      <c r="A137" t="s">
        <v>91</v>
      </c>
      <c r="B137">
        <f>VLOOKUP(primaryTable[[#This Row],[id]],Outline!$A$3:$C$300,2,FALSE)</f>
        <v>7</v>
      </c>
      <c r="C137">
        <f>VLOOKUP(primaryTable[[#This Row],[id]],Outline!$A$3:$C$300,3,FALSE)</f>
        <v>19</v>
      </c>
      <c r="D137" t="s">
        <v>792</v>
      </c>
      <c r="E137" t="s">
        <v>793</v>
      </c>
      <c r="F137" s="32" t="s">
        <v>390</v>
      </c>
      <c r="G137" t="s">
        <v>794</v>
      </c>
      <c r="H137" t="s">
        <v>66</v>
      </c>
      <c r="I137" t="s">
        <v>289</v>
      </c>
      <c r="J137" t="s">
        <v>288</v>
      </c>
      <c r="K137" t="s">
        <v>502</v>
      </c>
      <c r="L137" t="s">
        <v>289</v>
      </c>
      <c r="M137" t="s">
        <v>288</v>
      </c>
      <c r="N137" t="s">
        <v>325</v>
      </c>
      <c r="O137" s="24" t="str">
        <f>_xlfn.CONCAT("RDNode:NEEDS[",primaryTable[[#This Row],[mod]],"]",CHAR(10),"{",CHAR(10),"    id = ",primaryTable[[#This Row],[id]],CHAR(10),"    tier = ",primaryTable[[#This Row],[tier]],CHAR(10),IF(LEFT(primaryTable[[#This Row],[title]],1)="#",_xlfn.CONCAT("    title = ",primaryTable[[#This Row],[title]]),_xlfn.CONCAT("    title = #LOC_KTT_",primaryTable[[#This Row],[id]],"_Title // ",primaryTable[[#This Row],[title]])),CHAR(10),IF(LEFT(primaryTable[[#This Row],[description]],1)="#",_xlfn.CONCAT("    description = ",primaryTable[[#This Row],[description]]),_xlfn.CONCAT("    description = #LOC_KTT_",primaryTable[[#This Row],[id]],"_Description // ",primaryTable[[#This Row],[description]])),CHAR(10),_xlfn.CONCAT("    cost = ",_xlfn.XLOOKUP(primaryTable[[#This Row],[tier]],CTTComparison!$B$3:$B$34,CTTComparison!$D$3:$D$34,0,0,1)),CHAR(10),"    hideEmpty = False",CHAR(10),"    nodeName = ktt_",primaryTable[[#This Row],[id]],CHAR(10),"    anyToUnlock = ",IF(primaryTable[[#This Row],[anyToUnlock]]="","False",PROPER(primaryTable[[#This Row],[anyToUnlock]])),CHAR(10),"    icon = ",IF(primaryTable[[#This Row],[icon]]="",_xlfn.CONCAT("KiwiTechTree/Icons/ktt_icon_",primaryTable[[#This Row],[id]]),primaryTable[[#This Row],[icon]]),CHAR(10),"    pos = ",_xlfn.XLOOKUP(primaryTable[[#This Row],[id]],Outline!$A$3:$A$300,Outline!$E$3:$E$300,999,0,1),",",_xlfn.XLOOKUP(primaryTable[[#This Row],[id]],Outline!$A$3:$A$300,Outline!$F$3:$F$300,999,0,1),",0",CHAR(10),"    scale = 0.6",IF(primaryTable[[#This Row],[id_0]]&lt;&gt;"",_xlfn.CONCAT(CHAR(10),"    Parent",CHAR(10),"    {",CHAR(10),"        parentID = ",primaryTable[[#This Row],[id_0]],CHAR(10),"        lineFrom = ",primaryTable[[#This Row],[lineFrom_0]],CHAR(10),"        lineTo = ",primaryTable[[#This Row],[lineTo_0]],CHAR(10),"    }"),""),IF(primaryTable[[#This Row],[id_1]]&lt;&gt;"",_xlfn.CONCAT(CHAR(10),"    Parent",CHAR(10),"    {",CHAR(10),"        parentID = ",primaryTable[[#This Row],[id_1]],CHAR(10),"        lineFrom = ",primaryTable[[#This Row],[lineFrom_1]],CHAR(10),"        lineTo = ",primaryTable[[#This Row],[lineTo_1]],CHAR(10),"    }"),""),CHAR(10),"}")</f>
        <v>RDNode:NEEDS[Squad]
{
    id = advMetalworks
    tier = 7
    title = #autoLOC_501096 //#autoLOC_501096 = Advanced MetalWorks
    description = #autoLOC_501097 //#autoLOC_501097 = These new construction techniques allow for craft designs that were considered insane not too long ago... and still are. But they're now possible!
    cost = 400
    hideEmpty = False
    nodeName = ktt_advMetalworks
    anyToUnlock = False
    icon = RDicon_metalworks-advanced
    pos = -2000,1350,0
    scale = 0.6
    Parent
    {
        parentID = specializedConstruction
        lineFrom = RIGHT
        lineTo = LEFT
    }
    Parent
    {
        parentID = noseCones
        lineFrom = RIGHT
        lineTo = LEFT
    }
}</v>
      </c>
    </row>
    <row r="138" spans="1:15" x14ac:dyDescent="0.35">
      <c r="A138" t="s">
        <v>92</v>
      </c>
      <c r="B138">
        <f>VLOOKUP(primaryTable[[#This Row],[id]],Outline!$A$3:$C$300,2,FALSE)</f>
        <v>7</v>
      </c>
      <c r="C138">
        <f>VLOOKUP(primaryTable[[#This Row],[id]],Outline!$A$3:$C$300,3,FALSE)</f>
        <v>20</v>
      </c>
      <c r="D138" t="s">
        <v>795</v>
      </c>
      <c r="E138" t="s">
        <v>796</v>
      </c>
      <c r="F138" s="32" t="s">
        <v>390</v>
      </c>
      <c r="G138" t="s">
        <v>797</v>
      </c>
      <c r="H138" t="s">
        <v>66</v>
      </c>
      <c r="I138" t="s">
        <v>289</v>
      </c>
      <c r="J138" t="s">
        <v>288</v>
      </c>
      <c r="N138" t="s">
        <v>325</v>
      </c>
      <c r="O138" s="24" t="str">
        <f>_xlfn.CONCAT("RDNode:NEEDS[",primaryTable[[#This Row],[mod]],"]",CHAR(10),"{",CHAR(10),"    id = ",primaryTable[[#This Row],[id]],CHAR(10),"    tier = ",primaryTable[[#This Row],[tier]],CHAR(10),IF(LEFT(primaryTable[[#This Row],[title]],1)="#",_xlfn.CONCAT("    title = ",primaryTable[[#This Row],[title]]),_xlfn.CONCAT("    title = #LOC_KTT_",primaryTable[[#This Row],[id]],"_Title // ",primaryTable[[#This Row],[title]])),CHAR(10),IF(LEFT(primaryTable[[#This Row],[description]],1)="#",_xlfn.CONCAT("    description = ",primaryTable[[#This Row],[description]]),_xlfn.CONCAT("    description = #LOC_KTT_",primaryTable[[#This Row],[id]],"_Description // ",primaryTable[[#This Row],[description]])),CHAR(10),_xlfn.CONCAT("    cost = ",_xlfn.XLOOKUP(primaryTable[[#This Row],[tier]],CTTComparison!$B$3:$B$34,CTTComparison!$D$3:$D$34,0,0,1)),CHAR(10),"    hideEmpty = False",CHAR(10),"    nodeName = ktt_",primaryTable[[#This Row],[id]],CHAR(10),"    anyToUnlock = ",IF(primaryTable[[#This Row],[anyToUnlock]]="","False",PROPER(primaryTable[[#This Row],[anyToUnlock]])),CHAR(10),"    icon = ",IF(primaryTable[[#This Row],[icon]]="",_xlfn.CONCAT("KiwiTechTree/Icons/ktt_icon_",primaryTable[[#This Row],[id]]),primaryTable[[#This Row],[icon]]),CHAR(10),"    pos = ",_xlfn.XLOOKUP(primaryTable[[#This Row],[id]],Outline!$A$3:$A$300,Outline!$E$3:$E$300,999,0,1),",",_xlfn.XLOOKUP(primaryTable[[#This Row],[id]],Outline!$A$3:$A$300,Outline!$F$3:$F$300,999,0,1),",0",CHAR(10),"    scale = 0.6",IF(primaryTable[[#This Row],[id_0]]&lt;&gt;"",_xlfn.CONCAT(CHAR(10),"    Parent",CHAR(10),"    {",CHAR(10),"        parentID = ",primaryTable[[#This Row],[id_0]],CHAR(10),"        lineFrom = ",primaryTable[[#This Row],[lineFrom_0]],CHAR(10),"        lineTo = ",primaryTable[[#This Row],[lineTo_0]],CHAR(10),"    }"),""),IF(primaryTable[[#This Row],[id_1]]&lt;&gt;"",_xlfn.CONCAT(CHAR(10),"    Parent",CHAR(10),"    {",CHAR(10),"        parentID = ",primaryTable[[#This Row],[id_1]],CHAR(10),"        lineFrom = ",primaryTable[[#This Row],[lineFrom_1]],CHAR(10),"        lineTo = ",primaryTable[[#This Row],[lineTo_1]],CHAR(10),"    }"),""),CHAR(10),"}")</f>
        <v>RDNode:NEEDS[Squad]
{
    id = composites
    tier = 7
    title = #autoLOC_501104 //#autoLOC_501104 = Composites
    description = #autoLOC_501105 //#autoLOC_501105 = Lightweight and strong! and don't worry, we're sure the glue will dry off in no time.
    cost = 400
    hideEmpty = False
    nodeName = ktt_composites
    anyToUnlock = False
    icon = RDicon_composites
    pos = -2000,1300,0
    scale = 0.6
    Parent
    {
        parentID = specializedConstruction
        lineFrom = RIGHT
        lineTo = LEFT
    }
}</v>
      </c>
    </row>
    <row r="139" spans="1:15" x14ac:dyDescent="0.35">
      <c r="A139" t="s">
        <v>93</v>
      </c>
      <c r="B139">
        <f>VLOOKUP(primaryTable[[#This Row],[id]],Outline!$A$3:$C$300,2,FALSE)</f>
        <v>7</v>
      </c>
      <c r="C139">
        <f>VLOOKUP(primaryTable[[#This Row],[id]],Outline!$A$3:$C$300,3,FALSE)</f>
        <v>21</v>
      </c>
      <c r="D139" t="s">
        <v>798</v>
      </c>
      <c r="E139" t="s">
        <v>799</v>
      </c>
      <c r="F139" s="32" t="s">
        <v>390</v>
      </c>
      <c r="G139" t="s">
        <v>800</v>
      </c>
      <c r="H139" t="s">
        <v>67</v>
      </c>
      <c r="I139" t="s">
        <v>289</v>
      </c>
      <c r="J139" t="s">
        <v>288</v>
      </c>
      <c r="N139" t="s">
        <v>428</v>
      </c>
      <c r="O139" s="24" t="str">
        <f>_xlfn.CONCAT("RDNode:NEEDS[",primaryTable[[#This Row],[mod]],"]",CHAR(10),"{",CHAR(10),"    id = ",primaryTable[[#This Row],[id]],CHAR(10),"    tier = ",primaryTable[[#This Row],[tier]],CHAR(10),IF(LEFT(primaryTable[[#This Row],[title]],1)="#",_xlfn.CONCAT("    title = ",primaryTable[[#This Row],[title]]),_xlfn.CONCAT("    title = #LOC_KTT_",primaryTable[[#This Row],[id]],"_Title // ",primaryTable[[#This Row],[title]])),CHAR(10),IF(LEFT(primaryTable[[#This Row],[description]],1)="#",_xlfn.CONCAT("    description = ",primaryTable[[#This Row],[description]]),_xlfn.CONCAT("    description = #LOC_KTT_",primaryTable[[#This Row],[id]],"_Description // ",primaryTable[[#This Row],[description]])),CHAR(10),_xlfn.CONCAT("    cost = ",_xlfn.XLOOKUP(primaryTable[[#This Row],[tier]],CTTComparison!$B$3:$B$34,CTTComparison!$D$3:$D$34,0,0,1)),CHAR(10),"    hideEmpty = False",CHAR(10),"    nodeName = ktt_",primaryTable[[#This Row],[id]],CHAR(10),"    anyToUnlock = ",IF(primaryTable[[#This Row],[anyToUnlock]]="","False",PROPER(primaryTable[[#This Row],[anyToUnlock]])),CHAR(10),"    icon = ",IF(primaryTable[[#This Row],[icon]]="",_xlfn.CONCAT("KiwiTechTree/Icons/ktt_icon_",primaryTable[[#This Row],[id]]),primaryTable[[#This Row],[icon]]),CHAR(10),"    pos = ",_xlfn.XLOOKUP(primaryTable[[#This Row],[id]],Outline!$A$3:$A$300,Outline!$E$3:$E$300,999,0,1),",",_xlfn.XLOOKUP(primaryTable[[#This Row],[id]],Outline!$A$3:$A$300,Outline!$F$3:$F$300,999,0,1),",0",CHAR(10),"    scale = 0.6",IF(primaryTable[[#This Row],[id_0]]&lt;&gt;"",_xlfn.CONCAT(CHAR(10),"    Parent",CHAR(10),"    {",CHAR(10),"        parentID = ",primaryTable[[#This Row],[id_0]],CHAR(10),"        lineFrom = ",primaryTable[[#This Row],[lineFrom_0]],CHAR(10),"        lineTo = ",primaryTable[[#This Row],[lineTo_0]],CHAR(10),"    }"),""),IF(primaryTable[[#This Row],[id_1]]&lt;&gt;"",_xlfn.CONCAT(CHAR(10),"    Parent",CHAR(10),"    {",CHAR(10),"        parentID = ",primaryTable[[#This Row],[id_1]],CHAR(10),"        lineFrom = ",primaryTable[[#This Row],[lineFrom_1]],CHAR(10),"        lineTo = ",primaryTable[[#This Row],[lineTo_1]],CHAR(10),"    }"),""),CHAR(10),"}")</f>
        <v>RDNode:NEEDS[CommunityTechTree]
{
    id = advActuators
    tier = 7
    title = #LOC_CTT_advActuators_title
    description = #LOC_CTT_advActuators_description
    cost = 400
    hideEmpty = False
    nodeName = ktt_advActuators
    anyToUnlock = False
    icon = CommunityTechTree/UI/ctt_icon_advancedActuators
    pos = -2000,1250,0
    scale = 0.6
    Parent
    {
        parentID = actuators
        lineFrom = RIGHT
        lineTo = LEFT
    }
}</v>
      </c>
    </row>
    <row r="140" spans="1:15" x14ac:dyDescent="0.35">
      <c r="A140" t="s">
        <v>94</v>
      </c>
      <c r="B140">
        <f>VLOOKUP(primaryTable[[#This Row],[id]],Outline!$A$3:$C$300,2,FALSE)</f>
        <v>7</v>
      </c>
      <c r="C140">
        <f>VLOOKUP(primaryTable[[#This Row],[id]],Outline!$A$3:$C$300,3,FALSE)</f>
        <v>23</v>
      </c>
      <c r="D140" t="s">
        <v>801</v>
      </c>
      <c r="E140" t="s">
        <v>802</v>
      </c>
      <c r="F140" s="32" t="s">
        <v>390</v>
      </c>
      <c r="G140" t="s">
        <v>803</v>
      </c>
      <c r="H140" t="s">
        <v>68</v>
      </c>
      <c r="I140" t="s">
        <v>289</v>
      </c>
      <c r="J140" t="s">
        <v>288</v>
      </c>
      <c r="N140" t="s">
        <v>325</v>
      </c>
      <c r="O140" s="24" t="str">
        <f>_xlfn.CONCAT("RDNode:NEEDS[",primaryTable[[#This Row],[mod]],"]",CHAR(10),"{",CHAR(10),"    id = ",primaryTable[[#This Row],[id]],CHAR(10),"    tier = ",primaryTable[[#This Row],[tier]],CHAR(10),IF(LEFT(primaryTable[[#This Row],[title]],1)="#",_xlfn.CONCAT("    title = ",primaryTable[[#This Row],[title]]),_xlfn.CONCAT("    title = #LOC_KTT_",primaryTable[[#This Row],[id]],"_Title // ",primaryTable[[#This Row],[title]])),CHAR(10),IF(LEFT(primaryTable[[#This Row],[description]],1)="#",_xlfn.CONCAT("    description = ",primaryTable[[#This Row],[description]]),_xlfn.CONCAT("    description = #LOC_KTT_",primaryTable[[#This Row],[id]],"_Description // ",primaryTable[[#This Row],[description]])),CHAR(10),_xlfn.CONCAT("    cost = ",_xlfn.XLOOKUP(primaryTable[[#This Row],[tier]],CTTComparison!$B$3:$B$34,CTTComparison!$D$3:$D$34,0,0,1)),CHAR(10),"    hideEmpty = False",CHAR(10),"    nodeName = ktt_",primaryTable[[#This Row],[id]],CHAR(10),"    anyToUnlock = ",IF(primaryTable[[#This Row],[anyToUnlock]]="","False",PROPER(primaryTable[[#This Row],[anyToUnlock]])),CHAR(10),"    icon = ",IF(primaryTable[[#This Row],[icon]]="",_xlfn.CONCAT("KiwiTechTree/Icons/ktt_icon_",primaryTable[[#This Row],[id]]),primaryTable[[#This Row],[icon]]),CHAR(10),"    pos = ",_xlfn.XLOOKUP(primaryTable[[#This Row],[id]],Outline!$A$3:$A$300,Outline!$E$3:$E$300,999,0,1),",",_xlfn.XLOOKUP(primaryTable[[#This Row],[id]],Outline!$A$3:$A$300,Outline!$F$3:$F$300,999,0,1),",0",CHAR(10),"    scale = 0.6",IF(primaryTable[[#This Row],[id_0]]&lt;&gt;"",_xlfn.CONCAT(CHAR(10),"    Parent",CHAR(10),"    {",CHAR(10),"        parentID = ",primaryTable[[#This Row],[id_0]],CHAR(10),"        lineFrom = ",primaryTable[[#This Row],[lineFrom_0]],CHAR(10),"        lineTo = ",primaryTable[[#This Row],[lineTo_0]],CHAR(10),"    }"),""),IF(primaryTable[[#This Row],[id_1]]&lt;&gt;"",_xlfn.CONCAT(CHAR(10),"    Parent",CHAR(10),"    {",CHAR(10),"        parentID = ",primaryTable[[#This Row],[id_1]],CHAR(10),"        lineFrom = ",primaryTable[[#This Row],[lineFrom_1]],CHAR(10),"        lineTo = ",primaryTable[[#This Row],[lineTo_1]],CHAR(10),"    }"),""),CHAR(10),"}")</f>
        <v>RDNode:NEEDS[Squad]
{
    id = highAltitudeFlight
    tier = 7
    title = #autoLOC_501100 //#autoLOC_501100 = High Altitude Flight
    description = #autoLOC_501101 //#autoLOC_501101 = New breakthroughs in engine and intake development to enable flying through the upper reaches of the atmosphere.
    cost = 400
    hideEmpty = False
    nodeName = ktt_highAltitudeFlight
    anyToUnlock = False
    icon = RDicon_flight-highAltitude
    pos = -2000,1150,0
    scale = 0.6
    Parent
    {
        parentID = supersonicFlight
        lineFrom = RIGHT
        lineTo = LEFT
    }
}</v>
      </c>
    </row>
    <row r="141" spans="1:15" x14ac:dyDescent="0.35">
      <c r="A141" t="s">
        <v>95</v>
      </c>
      <c r="B141">
        <f>VLOOKUP(primaryTable[[#This Row],[id]],Outline!$A$3:$C$300,2,FALSE)</f>
        <v>7</v>
      </c>
      <c r="C141">
        <f>VLOOKUP(primaryTable[[#This Row],[id]],Outline!$A$3:$C$300,3,FALSE)</f>
        <v>24</v>
      </c>
      <c r="D141" t="s">
        <v>804</v>
      </c>
      <c r="E141" t="s">
        <v>805</v>
      </c>
      <c r="F141" s="32" t="s">
        <v>390</v>
      </c>
      <c r="G141" t="s">
        <v>806</v>
      </c>
      <c r="H141" t="s">
        <v>69</v>
      </c>
      <c r="I141" t="s">
        <v>289</v>
      </c>
      <c r="J141" t="s">
        <v>288</v>
      </c>
      <c r="N141" t="s">
        <v>325</v>
      </c>
      <c r="O141" s="24" t="str">
        <f>_xlfn.CONCAT("RDNode:NEEDS[",primaryTable[[#This Row],[mod]],"]",CHAR(10),"{",CHAR(10),"    id = ",primaryTable[[#This Row],[id]],CHAR(10),"    tier = ",primaryTable[[#This Row],[tier]],CHAR(10),IF(LEFT(primaryTable[[#This Row],[title]],1)="#",_xlfn.CONCAT("    title = ",primaryTable[[#This Row],[title]]),_xlfn.CONCAT("    title = #LOC_KTT_",primaryTable[[#This Row],[id]],"_Title // ",primaryTable[[#This Row],[title]])),CHAR(10),IF(LEFT(primaryTable[[#This Row],[description]],1)="#",_xlfn.CONCAT("    description = ",primaryTable[[#This Row],[description]]),_xlfn.CONCAT("    description = #LOC_KTT_",primaryTable[[#This Row],[id]],"_Description // ",primaryTable[[#This Row],[description]])),CHAR(10),_xlfn.CONCAT("    cost = ",_xlfn.XLOOKUP(primaryTable[[#This Row],[tier]],CTTComparison!$B$3:$B$34,CTTComparison!$D$3:$D$34,0,0,1)),CHAR(10),"    hideEmpty = False",CHAR(10),"    nodeName = ktt_",primaryTable[[#This Row],[id]],CHAR(10),"    anyToUnlock = ",IF(primaryTable[[#This Row],[anyToUnlock]]="","False",PROPER(primaryTable[[#This Row],[anyToUnlock]])),CHAR(10),"    icon = ",IF(primaryTable[[#This Row],[icon]]="",_xlfn.CONCAT("KiwiTechTree/Icons/ktt_icon_",primaryTable[[#This Row],[id]]),primaryTable[[#This Row],[icon]]),CHAR(10),"    pos = ",_xlfn.XLOOKUP(primaryTable[[#This Row],[id]],Outline!$A$3:$A$300,Outline!$E$3:$E$300,999,0,1),",",_xlfn.XLOOKUP(primaryTable[[#This Row],[id]],Outline!$A$3:$A$300,Outline!$F$3:$F$300,999,0,1),",0",CHAR(10),"    scale = 0.6",IF(primaryTable[[#This Row],[id_0]]&lt;&gt;"",_xlfn.CONCAT(CHAR(10),"    Parent",CHAR(10),"    {",CHAR(10),"        parentID = ",primaryTable[[#This Row],[id_0]],CHAR(10),"        lineFrom = ",primaryTable[[#This Row],[lineFrom_0]],CHAR(10),"        lineTo = ",primaryTable[[#This Row],[lineTo_0]],CHAR(10),"    }"),""),IF(primaryTable[[#This Row],[id_1]]&lt;&gt;"",_xlfn.CONCAT(CHAR(10),"    Parent",CHAR(10),"    {",CHAR(10),"        parentID = ",primaryTable[[#This Row],[id_1]],CHAR(10),"        lineFrom = ",primaryTable[[#This Row],[lineFrom_1]],CHAR(10),"        lineTo = ",primaryTable[[#This Row],[lineTo_1]],CHAR(10),"    }"),""),CHAR(10),"}")</f>
        <v>RDNode:NEEDS[Squad]
{
    id = heavyAerodynamics
    tier = 7
    title = #autoLOC_501110 //#autoLOC_501110 = Heavy Aerodynamics
    description = #autoLOC_501111 //#autoLOC_501111 = Advances in construction technology enabled new breakthroughs in aerospace materials.
    cost = 400
    hideEmpty = False
    nodeName = ktt_heavyAerodynamics
    anyToUnlock = False
    icon = RDicon_aerospaceTech2
    pos = -2000,1100,0
    scale = 0.6
    Parent
    {
        parentID = advAerodynamics
        lineFrom = RIGHT
        lineTo = LEFT
    }
}</v>
      </c>
    </row>
    <row r="142" spans="1:15" x14ac:dyDescent="0.35">
      <c r="A142" t="s">
        <v>96</v>
      </c>
      <c r="B142">
        <f>VLOOKUP(primaryTable[[#This Row],[id]],Outline!$A$3:$C$300,2,FALSE)</f>
        <v>7</v>
      </c>
      <c r="C142">
        <f>VLOOKUP(primaryTable[[#This Row],[id]],Outline!$A$3:$C$300,3,FALSE)</f>
        <v>25</v>
      </c>
      <c r="D142" t="s">
        <v>579</v>
      </c>
      <c r="E142" t="s">
        <v>580</v>
      </c>
      <c r="F142" s="32" t="s">
        <v>390</v>
      </c>
      <c r="H142" t="s">
        <v>70</v>
      </c>
      <c r="I142" t="s">
        <v>289</v>
      </c>
      <c r="J142" t="s">
        <v>288</v>
      </c>
      <c r="N142" t="s">
        <v>319</v>
      </c>
      <c r="O142" s="24" t="str">
        <f>_xlfn.CONCAT("RDNode:NEEDS[",primaryTable[[#This Row],[mod]],"]",CHAR(10),"{",CHAR(10),"    id = ",primaryTable[[#This Row],[id]],CHAR(10),"    tier = ",primaryTable[[#This Row],[tier]],CHAR(10),IF(LEFT(primaryTable[[#This Row],[title]],1)="#",_xlfn.CONCAT("    title = ",primaryTable[[#This Row],[title]]),_xlfn.CONCAT("    title = #LOC_KTT_",primaryTable[[#This Row],[id]],"_Title // ",primaryTable[[#This Row],[title]])),CHAR(10),IF(LEFT(primaryTable[[#This Row],[description]],1)="#",_xlfn.CONCAT("    description = ",primaryTable[[#This Row],[description]]),_xlfn.CONCAT("    description = #LOC_KTT_",primaryTable[[#This Row],[id]],"_Description // ",primaryTable[[#This Row],[description]])),CHAR(10),_xlfn.CONCAT("    cost = ",_xlfn.XLOOKUP(primaryTable[[#This Row],[tier]],CTTComparison!$B$3:$B$34,CTTComparison!$D$3:$D$34,0,0,1)),CHAR(10),"    hideEmpty = False",CHAR(10),"    nodeName = ktt_",primaryTable[[#This Row],[id]],CHAR(10),"    anyToUnlock = ",IF(primaryTable[[#This Row],[anyToUnlock]]="","False",PROPER(primaryTable[[#This Row],[anyToUnlock]])),CHAR(10),"    icon = ",IF(primaryTable[[#This Row],[icon]]="",_xlfn.CONCAT("KiwiTechTree/Icons/ktt_icon_",primaryTable[[#This Row],[id]]),primaryTable[[#This Row],[icon]]),CHAR(10),"    pos = ",_xlfn.XLOOKUP(primaryTable[[#This Row],[id]],Outline!$A$3:$A$300,Outline!$E$3:$E$300,999,0,1),",",_xlfn.XLOOKUP(primaryTable[[#This Row],[id]],Outline!$A$3:$A$300,Outline!$F$3:$F$300,999,0,1),",0",CHAR(10),"    scale = 0.6",IF(primaryTable[[#This Row],[id_0]]&lt;&gt;"",_xlfn.CONCAT(CHAR(10),"    Parent",CHAR(10),"    {",CHAR(10),"        parentID = ",primaryTable[[#This Row],[id_0]],CHAR(10),"        lineFrom = ",primaryTable[[#This Row],[lineFrom_0]],CHAR(10),"        lineTo = ",primaryTable[[#This Row],[lineTo_0]],CHAR(10),"    }"),""),IF(primaryTable[[#This Row],[id_1]]&lt;&gt;"",_xlfn.CONCAT(CHAR(10),"    Parent",CHAR(10),"    {",CHAR(10),"        parentID = ",primaryTable[[#This Row],[id_1]],CHAR(10),"        lineFrom = ",primaryTable[[#This Row],[lineFrom_1]],CHAR(10),"        lineTo = ",primaryTable[[#This Row],[lineTo_1]],CHAR(10),"    }"),""),CHAR(10),"}")</f>
        <v>RDNode:NEEDS[KiwiTechTree]
{
    id = advancedFlightSystems
    tier = 7
    title = #LOC_KTT_advancedFlightSystems_Title // Advanced Flight Systems
    description = #LOC_KTT_advancedFlightSystems_Description // Who are these kerbals who would design craft using these?
    cost = 400
    hideEmpty = False
    nodeName = ktt_advancedFlightSystems
    anyToUnlock = False
    icon = KiwiTechTree/Icons/ktt_icon_advancedFlightSystems
    pos = -2000,1050,0
    scale = 0.6
    Parent
    {
        parentID = efficientFlightSystems
        lineFrom = RIGHT
        lineTo = LEFT
    }
}</v>
      </c>
    </row>
    <row r="143" spans="1:15" x14ac:dyDescent="0.35">
      <c r="A143" t="s">
        <v>97</v>
      </c>
      <c r="B143">
        <f>VLOOKUP(primaryTable[[#This Row],[id]],Outline!$A$3:$C$300,2,FALSE)</f>
        <v>7</v>
      </c>
      <c r="C143">
        <f>VLOOKUP(primaryTable[[#This Row],[id]],Outline!$A$3:$C$300,3,FALSE)</f>
        <v>26</v>
      </c>
      <c r="D143" t="s">
        <v>807</v>
      </c>
      <c r="E143" t="s">
        <v>808</v>
      </c>
      <c r="F143" s="32" t="s">
        <v>390</v>
      </c>
      <c r="G143" t="s">
        <v>809</v>
      </c>
      <c r="H143" t="s">
        <v>71</v>
      </c>
      <c r="I143" t="s">
        <v>289</v>
      </c>
      <c r="J143" t="s">
        <v>288</v>
      </c>
      <c r="N143" t="s">
        <v>325</v>
      </c>
      <c r="O143" s="24" t="str">
        <f>_xlfn.CONCAT("RDNode:NEEDS[",primaryTable[[#This Row],[mod]],"]",CHAR(10),"{",CHAR(10),"    id = ",primaryTable[[#This Row],[id]],CHAR(10),"    tier = ",primaryTable[[#This Row],[tier]],CHAR(10),IF(LEFT(primaryTable[[#This Row],[title]],1)="#",_xlfn.CONCAT("    title = ",primaryTable[[#This Row],[title]]),_xlfn.CONCAT("    title = #LOC_KTT_",primaryTable[[#This Row],[id]],"_Title // ",primaryTable[[#This Row],[title]])),CHAR(10),IF(LEFT(primaryTable[[#This Row],[description]],1)="#",_xlfn.CONCAT("    description = ",primaryTable[[#This Row],[description]]),_xlfn.CONCAT("    description = #LOC_KTT_",primaryTable[[#This Row],[id]],"_Description // ",primaryTable[[#This Row],[description]])),CHAR(10),_xlfn.CONCAT("    cost = ",_xlfn.XLOOKUP(primaryTable[[#This Row],[tier]],CTTComparison!$B$3:$B$34,CTTComparison!$D$3:$D$34,0,0,1)),CHAR(10),"    hideEmpty = False",CHAR(10),"    nodeName = ktt_",primaryTable[[#This Row],[id]],CHAR(10),"    anyToUnlock = ",IF(primaryTable[[#This Row],[anyToUnlock]]="","False",PROPER(primaryTable[[#This Row],[anyToUnlock]])),CHAR(10),"    icon = ",IF(primaryTable[[#This Row],[icon]]="",_xlfn.CONCAT("KiwiTechTree/Icons/ktt_icon_",primaryTable[[#This Row],[id]]),primaryTable[[#This Row],[icon]]),CHAR(10),"    pos = ",_xlfn.XLOOKUP(primaryTable[[#This Row],[id]],Outline!$A$3:$A$300,Outline!$E$3:$E$300,999,0,1),",",_xlfn.XLOOKUP(primaryTable[[#This Row],[id]],Outline!$A$3:$A$300,Outline!$F$3:$F$300,999,0,1),",0",CHAR(10),"    scale = 0.6",IF(primaryTable[[#This Row],[id_0]]&lt;&gt;"",_xlfn.CONCAT(CHAR(10),"    Parent",CHAR(10),"    {",CHAR(10),"        parentID = ",primaryTable[[#This Row],[id_0]],CHAR(10),"        lineFrom = ",primaryTable[[#This Row],[lineFrom_0]],CHAR(10),"        lineTo = ",primaryTable[[#This Row],[lineTo_0]],CHAR(10),"    }"),""),IF(primaryTable[[#This Row],[id_1]]&lt;&gt;"",_xlfn.CONCAT(CHAR(10),"    Parent",CHAR(10),"    {",CHAR(10),"        parentID = ",primaryTable[[#This Row],[id_1]],CHAR(10),"        lineFrom = ",primaryTable[[#This Row],[lineFrom_1]],CHAR(10),"        lineTo = ",primaryTable[[#This Row],[lineTo_1]],CHAR(10),"    }"),""),CHAR(10),"}")</f>
        <v>RDNode:NEEDS[Squad]
{
    id = advLanding
    tier = 7
    title = #autoLOC_501074 //#autoLOC_501074 = Advanced Landing
    description = #autoLOC_501075 //#autoLOC_501075 = Further advances in landing devices, allowing for more controlled descents and a much higher number of parts still attached to the ship after touchdown.
    cost = 400
    hideEmpty = False
    nodeName = ktt_advLanding
    anyToUnlock = False
    icon = RDicon_landing-advanced
    pos = -2000,1000,0
    scale = 0.6
    Parent
    {
        parentID = fieldScience
        lineFrom = RIGHT
        lineTo = LEFT
    }
}</v>
      </c>
    </row>
    <row r="144" spans="1:15" x14ac:dyDescent="0.35">
      <c r="A144" s="25" t="s">
        <v>496</v>
      </c>
      <c r="B144">
        <f>VLOOKUP(primaryTable[[#This Row],[id]],Outline!$A$3:$C$300,2,FALSE)</f>
        <v>7</v>
      </c>
      <c r="C144">
        <f>VLOOKUP(primaryTable[[#This Row],[id]],Outline!$A$3:$C$300,3,FALSE)</f>
        <v>27</v>
      </c>
      <c r="D144" t="s">
        <v>518</v>
      </c>
      <c r="E144" s="34" t="s">
        <v>810</v>
      </c>
      <c r="F144" s="32" t="s">
        <v>390</v>
      </c>
      <c r="H144" t="s">
        <v>75</v>
      </c>
      <c r="I144" t="s">
        <v>289</v>
      </c>
      <c r="J144" t="s">
        <v>288</v>
      </c>
      <c r="N144" t="s">
        <v>319</v>
      </c>
      <c r="O144" s="24" t="str">
        <f>_xlfn.CONCAT("RDNode:NEEDS[",primaryTable[[#This Row],[mod]],"]",CHAR(10),"{",CHAR(10),"    id = ",primaryTable[[#This Row],[id]],CHAR(10),"    tier = ",primaryTable[[#This Row],[tier]],CHAR(10),IF(LEFT(primaryTable[[#This Row],[title]],1)="#",_xlfn.CONCAT("    title = ",primaryTable[[#This Row],[title]]),_xlfn.CONCAT("    title = #LOC_KTT_",primaryTable[[#This Row],[id]],"_Title // ",primaryTable[[#This Row],[title]])),CHAR(10),IF(LEFT(primaryTable[[#This Row],[description]],1)="#",_xlfn.CONCAT("    description = ",primaryTable[[#This Row],[description]]),_xlfn.CONCAT("    description = #LOC_KTT_",primaryTable[[#This Row],[id]],"_Description // ",primaryTable[[#This Row],[description]])),CHAR(10),_xlfn.CONCAT("    cost = ",_xlfn.XLOOKUP(primaryTable[[#This Row],[tier]],CTTComparison!$B$3:$B$34,CTTComparison!$D$3:$D$34,0,0,1)),CHAR(10),"    hideEmpty = False",CHAR(10),"    nodeName = ktt_",primaryTable[[#This Row],[id]],CHAR(10),"    anyToUnlock = ",IF(primaryTable[[#This Row],[anyToUnlock]]="","False",PROPER(primaryTable[[#This Row],[anyToUnlock]])),CHAR(10),"    icon = ",IF(primaryTable[[#This Row],[icon]]="",_xlfn.CONCAT("KiwiTechTree/Icons/ktt_icon_",primaryTable[[#This Row],[id]]),primaryTable[[#This Row],[icon]]),CHAR(10),"    pos = ",_xlfn.XLOOKUP(primaryTable[[#This Row],[id]],Outline!$A$3:$A$300,Outline!$E$3:$E$300,999,0,1),",",_xlfn.XLOOKUP(primaryTable[[#This Row],[id]],Outline!$A$3:$A$300,Outline!$F$3:$F$300,999,0,1),",0",CHAR(10),"    scale = 0.6",IF(primaryTable[[#This Row],[id_0]]&lt;&gt;"",_xlfn.CONCAT(CHAR(10),"    Parent",CHAR(10),"    {",CHAR(10),"        parentID = ",primaryTable[[#This Row],[id_0]],CHAR(10),"        lineFrom = ",primaryTable[[#This Row],[lineFrom_0]],CHAR(10),"        lineTo = ",primaryTable[[#This Row],[lineTo_0]],CHAR(10),"    }"),""),IF(primaryTable[[#This Row],[id_1]]&lt;&gt;"",_xlfn.CONCAT(CHAR(10),"    Parent",CHAR(10),"    {",CHAR(10),"        parentID = ",primaryTable[[#This Row],[id_1]],CHAR(10),"        lineFrom = ",primaryTable[[#This Row],[lineFrom_1]],CHAR(10),"        lineTo = ",primaryTable[[#This Row],[lineTo_1]],CHAR(10),"    }"),""),CHAR(10),"}")</f>
        <v>RDNode:NEEDS[KiwiTechTree]
{
    id = landingFrames
    tier = 7
    title = #LOC_KTT_landingFrames_Title // Landing Frames
    description = #LOC_KTT_landingFrames_Description // Kerbals are no longer constrained to try and land things on wheels or the engine.
    cost = 400
    hideEmpty = False
    nodeName = ktt_landingFrames
    anyToUnlock = False
    icon = KiwiTechTree/Icons/ktt_icon_landingFrames
    pos = -2000,950,0
    scale = 0.6
    Parent
    {
        parentID = advExploration
        lineFrom = RIGHT
        lineTo = LEFT
    }
}</v>
      </c>
    </row>
    <row r="145" spans="1:15" x14ac:dyDescent="0.35">
      <c r="A145" t="s">
        <v>105</v>
      </c>
      <c r="B145">
        <f>VLOOKUP(primaryTable[[#This Row],[id]],Outline!$A$3:$C$300,2,FALSE)</f>
        <v>7</v>
      </c>
      <c r="C145">
        <f>VLOOKUP(primaryTable[[#This Row],[id]],Outline!$A$3:$C$300,3,FALSE)</f>
        <v>28</v>
      </c>
      <c r="D145" t="s">
        <v>827</v>
      </c>
      <c r="E145" t="s">
        <v>831</v>
      </c>
      <c r="F145" s="32" t="s">
        <v>390</v>
      </c>
      <c r="H145" t="s">
        <v>106</v>
      </c>
      <c r="I145" t="s">
        <v>289</v>
      </c>
      <c r="J145" t="s">
        <v>288</v>
      </c>
      <c r="N145" t="s">
        <v>319</v>
      </c>
      <c r="O145" s="24" t="str">
        <f>_xlfn.CONCAT("RDNode:NEEDS[",primaryTable[[#This Row],[mod]],"]",CHAR(10),"{",CHAR(10),"    id = ",primaryTable[[#This Row],[id]],CHAR(10),"    tier = ",primaryTable[[#This Row],[tier]],CHAR(10),IF(LEFT(primaryTable[[#This Row],[title]],1)="#",_xlfn.CONCAT("    title = ",primaryTable[[#This Row],[title]]),_xlfn.CONCAT("    title = #LOC_KTT_",primaryTable[[#This Row],[id]],"_Title // ",primaryTable[[#This Row],[title]])),CHAR(10),IF(LEFT(primaryTable[[#This Row],[description]],1)="#",_xlfn.CONCAT("    description = ",primaryTable[[#This Row],[description]]),_xlfn.CONCAT("    description = #LOC_KTT_",primaryTable[[#This Row],[id]],"_Description // ",primaryTable[[#This Row],[description]])),CHAR(10),_xlfn.CONCAT("    cost = ",_xlfn.XLOOKUP(primaryTable[[#This Row],[tier]],CTTComparison!$B$3:$B$34,CTTComparison!$D$3:$D$34,0,0,1)),CHAR(10),"    hideEmpty = False",CHAR(10),"    nodeName = ktt_",primaryTable[[#This Row],[id]],CHAR(10),"    anyToUnlock = ",IF(primaryTable[[#This Row],[anyToUnlock]]="","False",PROPER(primaryTable[[#This Row],[anyToUnlock]])),CHAR(10),"    icon = ",IF(primaryTable[[#This Row],[icon]]="",_xlfn.CONCAT("KiwiTechTree/Icons/ktt_icon_",primaryTable[[#This Row],[id]]),primaryTable[[#This Row],[icon]]),CHAR(10),"    pos = ",_xlfn.XLOOKUP(primaryTable[[#This Row],[id]],Outline!$A$3:$A$300,Outline!$E$3:$E$300,999,0,1),",",_xlfn.XLOOKUP(primaryTable[[#This Row],[id]],Outline!$A$3:$A$300,Outline!$F$3:$F$300,999,0,1),",0",CHAR(10),"    scale = 0.6",IF(primaryTable[[#This Row],[id_0]]&lt;&gt;"",_xlfn.CONCAT(CHAR(10),"    Parent",CHAR(10),"    {",CHAR(10),"        parentID = ",primaryTable[[#This Row],[id_0]],CHAR(10),"        lineFrom = ",primaryTable[[#This Row],[lineFrom_0]],CHAR(10),"        lineTo = ",primaryTable[[#This Row],[lineTo_0]],CHAR(10),"    }"),""),IF(primaryTable[[#This Row],[id_1]]&lt;&gt;"",_xlfn.CONCAT(CHAR(10),"    Parent",CHAR(10),"    {",CHAR(10),"        parentID = ",primaryTable[[#This Row],[id_1]],CHAR(10),"        lineFrom = ",primaryTable[[#This Row],[lineFrom_1]],CHAR(10),"        lineTo = ",primaryTable[[#This Row],[lineTo_1]],CHAR(10),"    }"),""),CHAR(10),"}")</f>
        <v>RDNode:NEEDS[KiwiTechTree]
{
    id = intermediateHeatManagement
    tier = 7
    title = #LOC_KTT_intermediateHeatManagement_Title // Intermediate Heat Management
    description = #LOC_KTT_intermediateHeatManagement_Description // Hopefully these are not too little too late.
    cost = 400
    hideEmpty = False
    nodeName = ktt_intermediateHeatManagement
    anyToUnlock = False
    icon = KiwiTechTree/Icons/ktt_icon_intermediateHeatManagement
    pos = -2000,900,0
    scale = 0.6
    Parent
    {
        parentID = heatManagementSystems
        lineFrom = RIGHT
        lineTo = LEFT
    }
}</v>
      </c>
    </row>
    <row r="146" spans="1:15" x14ac:dyDescent="0.35">
      <c r="A146" t="s">
        <v>98</v>
      </c>
      <c r="B146">
        <f>VLOOKUP(primaryTable[[#This Row],[id]],Outline!$A$3:$C$300,2,FALSE)</f>
        <v>7</v>
      </c>
      <c r="C146">
        <f>VLOOKUP(primaryTable[[#This Row],[id]],Outline!$A$3:$C$300,3,FALSE)</f>
        <v>30</v>
      </c>
      <c r="D146" t="s">
        <v>648</v>
      </c>
      <c r="E146" t="s">
        <v>649</v>
      </c>
      <c r="F146" s="32" t="s">
        <v>390</v>
      </c>
      <c r="G146" t="s">
        <v>650</v>
      </c>
      <c r="H146" t="s">
        <v>72</v>
      </c>
      <c r="I146" t="s">
        <v>289</v>
      </c>
      <c r="J146" t="s">
        <v>288</v>
      </c>
      <c r="N146" t="s">
        <v>428</v>
      </c>
      <c r="O146" s="24" t="str">
        <f>_xlfn.CONCAT("RDNode:NEEDS[",primaryTable[[#This Row],[mod]],"]",CHAR(10),"{",CHAR(10),"    id = ",primaryTable[[#This Row],[id]],CHAR(10),"    tier = ",primaryTable[[#This Row],[tier]],CHAR(10),IF(LEFT(primaryTable[[#This Row],[title]],1)="#",_xlfn.CONCAT("    title = ",primaryTable[[#This Row],[title]]),_xlfn.CONCAT("    title = #LOC_KTT_",primaryTable[[#This Row],[id]],"_Title // ",primaryTable[[#This Row],[title]])),CHAR(10),IF(LEFT(primaryTable[[#This Row],[description]],1)="#",_xlfn.CONCAT("    description = ",primaryTable[[#This Row],[description]]),_xlfn.CONCAT("    description = #LOC_KTT_",primaryTable[[#This Row],[id]],"_Description // ",primaryTable[[#This Row],[description]])),CHAR(10),_xlfn.CONCAT("    cost = ",_xlfn.XLOOKUP(primaryTable[[#This Row],[tier]],CTTComparison!$B$3:$B$34,CTTComparison!$D$3:$D$34,0,0,1)),CHAR(10),"    hideEmpty = False",CHAR(10),"    nodeName = ktt_",primaryTable[[#This Row],[id]],CHAR(10),"    anyToUnlock = ",IF(primaryTable[[#This Row],[anyToUnlock]]="","False",PROPER(primaryTable[[#This Row],[anyToUnlock]])),CHAR(10),"    icon = ",IF(primaryTable[[#This Row],[icon]]="",_xlfn.CONCAT("KiwiTechTree/Icons/ktt_icon_",primaryTable[[#This Row],[id]]),primaryTable[[#This Row],[icon]]),CHAR(10),"    pos = ",_xlfn.XLOOKUP(primaryTable[[#This Row],[id]],Outline!$A$3:$A$300,Outline!$E$3:$E$300,999,0,1),",",_xlfn.XLOOKUP(primaryTable[[#This Row],[id]],Outline!$A$3:$A$300,Outline!$F$3:$F$300,999,0,1),",0",CHAR(10),"    scale = 0.6",IF(primaryTable[[#This Row],[id_0]]&lt;&gt;"",_xlfn.CONCAT(CHAR(10),"    Parent",CHAR(10),"    {",CHAR(10),"        parentID = ",primaryTable[[#This Row],[id_0]],CHAR(10),"        lineFrom = ",primaryTable[[#This Row],[lineFrom_0]],CHAR(10),"        lineTo = ",primaryTable[[#This Row],[lineTo_0]],CHAR(10),"    }"),""),IF(primaryTable[[#This Row],[id_1]]&lt;&gt;"",_xlfn.CONCAT(CHAR(10),"    Parent",CHAR(10),"    {",CHAR(10),"        parentID = ",primaryTable[[#This Row],[id_1]],CHAR(10),"        lineFrom = ",primaryTable[[#This Row],[lineFrom_1]],CHAR(10),"        lineTo = ",primaryTable[[#This Row],[lineTo_1]],CHAR(10),"    }"),""),CHAR(10),"}")</f>
        <v>RDNode:NEEDS[CommunityTechTree]
{
    id = heavyCommandModules
    tier = 7
    title = #LOC_CTT_heavyCommandModules_title
    description = #LOC_CTT_heavyCommandModules_description
    cost = 400
    hideEmpty = False
    nodeName = ktt_heavyCommandModules
    anyToUnlock = False
    icon = CommunityTechTree/UI/ctt_icon_heavyCommandModules
    pos = -2000,800,0
    scale = 0.6
    Parent
    {
        parentID = commandModules
        lineFrom = RIGHT
        lineTo = LEFT
    }
}</v>
      </c>
    </row>
    <row r="147" spans="1:15" x14ac:dyDescent="0.35">
      <c r="A147" t="s">
        <v>100</v>
      </c>
      <c r="B147">
        <f>VLOOKUP(primaryTable[[#This Row],[id]],Outline!$A$3:$C$300,2,FALSE)</f>
        <v>7</v>
      </c>
      <c r="C147">
        <f>VLOOKUP(primaryTable[[#This Row],[id]],Outline!$A$3:$C$300,3,FALSE)</f>
        <v>34</v>
      </c>
      <c r="D147" t="s">
        <v>692</v>
      </c>
      <c r="E147" t="s">
        <v>811</v>
      </c>
      <c r="F147" s="32" t="s">
        <v>390</v>
      </c>
      <c r="G147" t="s">
        <v>812</v>
      </c>
      <c r="H147" t="s">
        <v>76</v>
      </c>
      <c r="I147" t="s">
        <v>289</v>
      </c>
      <c r="J147" t="s">
        <v>288</v>
      </c>
      <c r="N147" t="s">
        <v>325</v>
      </c>
      <c r="O147" s="24" t="str">
        <f>_xlfn.CONCAT("RDNode:NEEDS[",primaryTable[[#This Row],[mod]],"]",CHAR(10),"{",CHAR(10),"    id = ",primaryTable[[#This Row],[id]],CHAR(10),"    tier = ",primaryTable[[#This Row],[tier]],CHAR(10),IF(LEFT(primaryTable[[#This Row],[title]],1)="#",_xlfn.CONCAT("    title = ",primaryTable[[#This Row],[title]]),_xlfn.CONCAT("    title = #LOC_KTT_",primaryTable[[#This Row],[id]],"_Title // ",primaryTable[[#This Row],[title]])),CHAR(10),IF(LEFT(primaryTable[[#This Row],[description]],1)="#",_xlfn.CONCAT("    description = ",primaryTable[[#This Row],[description]]),_xlfn.CONCAT("    description = #LOC_KTT_",primaryTable[[#This Row],[id]],"_Description // ",primaryTable[[#This Row],[description]])),CHAR(10),_xlfn.CONCAT("    cost = ",_xlfn.XLOOKUP(primaryTable[[#This Row],[tier]],CTTComparison!$B$3:$B$34,CTTComparison!$D$3:$D$34,0,0,1)),CHAR(10),"    hideEmpty = False",CHAR(10),"    nodeName = ktt_",primaryTable[[#This Row],[id]],CHAR(10),"    anyToUnlock = ",IF(primaryTable[[#This Row],[anyToUnlock]]="","False",PROPER(primaryTable[[#This Row],[anyToUnlock]])),CHAR(10),"    icon = ",IF(primaryTable[[#This Row],[icon]]="",_xlfn.CONCAT("KiwiTechTree/Icons/ktt_icon_",primaryTable[[#This Row],[id]]),primaryTable[[#This Row],[icon]]),CHAR(10),"    pos = ",_xlfn.XLOOKUP(primaryTable[[#This Row],[id]],Outline!$A$3:$A$300,Outline!$E$3:$E$300,999,0,1),",",_xlfn.XLOOKUP(primaryTable[[#This Row],[id]],Outline!$A$3:$A$300,Outline!$F$3:$F$300,999,0,1),",0",CHAR(10),"    scale = 0.6",IF(primaryTable[[#This Row],[id_0]]&lt;&gt;"",_xlfn.CONCAT(CHAR(10),"    Parent",CHAR(10),"    {",CHAR(10),"        parentID = ",primaryTable[[#This Row],[id_0]],CHAR(10),"        lineFrom = ",primaryTable[[#This Row],[lineFrom_0]],CHAR(10),"        lineTo = ",primaryTable[[#This Row],[lineTo_0]],CHAR(10),"    }"),""),IF(primaryTable[[#This Row],[id_1]]&lt;&gt;"",_xlfn.CONCAT(CHAR(10),"    Parent",CHAR(10),"    {",CHAR(10),"        parentID = ",primaryTable[[#This Row],[id_1]],CHAR(10),"        lineFrom = ",primaryTable[[#This Row],[lineFrom_1]],CHAR(10),"        lineTo = ",primaryTable[[#This Row],[lineTo_1]],CHAR(10),"    }"),""),CHAR(10),"}")</f>
        <v>RDNode:NEEDS[Squad]
{
    id = scienceTech
    tier = 7
    title = #LOC_KTT_scienceTech_Title // Science Tech
    description = #autoLOC_501091 //#autoLOC_501091 = Why wonder about what's over the next hill when you can wonder about what's under it?
    cost = 400
    hideEmpty = False
    nodeName = ktt_scienceTech
    anyToUnlock = False
    icon = RDicon_telescope
    pos = -2000,600,0
    scale = 0.6
    Parent
    {
        parentID = exactScience
        lineFrom = RIGHT
        lineTo = LEFT
    }
}</v>
      </c>
    </row>
    <row r="148" spans="1:15" x14ac:dyDescent="0.35">
      <c r="A148" t="s">
        <v>103</v>
      </c>
      <c r="B148">
        <f>VLOOKUP(primaryTable[[#This Row],[id]],Outline!$A$3:$C$300,2,FALSE)</f>
        <v>7</v>
      </c>
      <c r="C148">
        <f>VLOOKUP(primaryTable[[#This Row],[id]],Outline!$A$3:$C$300,3,FALSE)</f>
        <v>35</v>
      </c>
      <c r="D148" t="s">
        <v>813</v>
      </c>
      <c r="E148" t="s">
        <v>814</v>
      </c>
      <c r="F148" s="32" t="s">
        <v>390</v>
      </c>
      <c r="G148" t="s">
        <v>815</v>
      </c>
      <c r="H148" t="s">
        <v>78</v>
      </c>
      <c r="I148" t="s">
        <v>289</v>
      </c>
      <c r="J148" t="s">
        <v>288</v>
      </c>
      <c r="N148" t="s">
        <v>325</v>
      </c>
      <c r="O148" s="24" t="str">
        <f>_xlfn.CONCAT("RDNode:NEEDS[",primaryTable[[#This Row],[mod]],"]",CHAR(10),"{",CHAR(10),"    id = ",primaryTable[[#This Row],[id]],CHAR(10),"    tier = ",primaryTable[[#This Row],[tier]],CHAR(10),IF(LEFT(primaryTable[[#This Row],[title]],1)="#",_xlfn.CONCAT("    title = ",primaryTable[[#This Row],[title]]),_xlfn.CONCAT("    title = #LOC_KTT_",primaryTable[[#This Row],[id]],"_Title // ",primaryTable[[#This Row],[title]])),CHAR(10),IF(LEFT(primaryTable[[#This Row],[description]],1)="#",_xlfn.CONCAT("    description = ",primaryTable[[#This Row],[description]]),_xlfn.CONCAT("    description = #LOC_KTT_",primaryTable[[#This Row],[id]],"_Description // ",primaryTable[[#This Row],[description]])),CHAR(10),_xlfn.CONCAT("    cost = ",_xlfn.XLOOKUP(primaryTable[[#This Row],[tier]],CTTComparison!$B$3:$B$34,CTTComparison!$D$3:$D$34,0,0,1)),CHAR(10),"    hideEmpty = False",CHAR(10),"    nodeName = ktt_",primaryTable[[#This Row],[id]],CHAR(10),"    anyToUnlock = ",IF(primaryTable[[#This Row],[anyToUnlock]]="","False",PROPER(primaryTable[[#This Row],[anyToUnlock]])),CHAR(10),"    icon = ",IF(primaryTable[[#This Row],[icon]]="",_xlfn.CONCAT("KiwiTechTree/Icons/ktt_icon_",primaryTable[[#This Row],[id]]),primaryTable[[#This Row],[icon]]),CHAR(10),"    pos = ",_xlfn.XLOOKUP(primaryTable[[#This Row],[id]],Outline!$A$3:$A$300,Outline!$E$3:$E$300,999,0,1),",",_xlfn.XLOOKUP(primaryTable[[#This Row],[id]],Outline!$A$3:$A$300,Outline!$F$3:$F$300,999,0,1),",0",CHAR(10),"    scale = 0.6",IF(primaryTable[[#This Row],[id_0]]&lt;&gt;"",_xlfn.CONCAT(CHAR(10),"    Parent",CHAR(10),"    {",CHAR(10),"        parentID = ",primaryTable[[#This Row],[id_0]],CHAR(10),"        lineFrom = ",primaryTable[[#This Row],[lineFrom_0]],CHAR(10),"        lineTo = ",primaryTable[[#This Row],[lineTo_0]],CHAR(10),"    }"),""),IF(primaryTable[[#This Row],[id_1]]&lt;&gt;"",_xlfn.CONCAT(CHAR(10),"    Parent",CHAR(10),"    {",CHAR(10),"        parentID = ",primaryTable[[#This Row],[id_1]],CHAR(10),"        lineFrom = ",primaryTable[[#This Row],[lineFrom_1]],CHAR(10),"        lineTo = ",primaryTable[[#This Row],[lineTo_1]],CHAR(10),"    }"),""),CHAR(10),"}")</f>
        <v>RDNode:NEEDS[Squad]
{
    id = electronics
    tier = 7
    title = #autoLOC_501106 //#autoLOC_501106 = Electronics
    description = #autoLOC_501107 //#autoLOC_501107 = Hopefully these won't become obsolete in the next couple of months.
    cost = 400
    hideEmpty = False
    nodeName = ktt_electronics
    anyToUnlock = False
    icon = RDicon_electronics
    pos = -2000,550,0
    scale = 0.6
    Parent
    {
        parentID = precisionEngineering
        lineFrom = RIGHT
        lineTo = LEFT
    }
}</v>
      </c>
    </row>
    <row r="149" spans="1:15" x14ac:dyDescent="0.35">
      <c r="A149" t="s">
        <v>101</v>
      </c>
      <c r="B149">
        <f>VLOOKUP(primaryTable[[#This Row],[id]],Outline!$A$3:$C$300,2,FALSE)</f>
        <v>7</v>
      </c>
      <c r="C149">
        <f>VLOOKUP(primaryTable[[#This Row],[id]],Outline!$A$3:$C$300,3,FALSE)</f>
        <v>37</v>
      </c>
      <c r="D149" t="s">
        <v>816</v>
      </c>
      <c r="E149" t="s">
        <v>817</v>
      </c>
      <c r="F149" s="32" t="s">
        <v>390</v>
      </c>
      <c r="H149" t="s">
        <v>154</v>
      </c>
      <c r="I149" t="s">
        <v>289</v>
      </c>
      <c r="J149" t="s">
        <v>288</v>
      </c>
      <c r="N149" t="s">
        <v>319</v>
      </c>
      <c r="O149" s="24" t="str">
        <f>_xlfn.CONCAT("RDNode:NEEDS[",primaryTable[[#This Row],[mod]],"]",CHAR(10),"{",CHAR(10),"    id = ",primaryTable[[#This Row],[id]],CHAR(10),"    tier = ",primaryTable[[#This Row],[tier]],CHAR(10),IF(LEFT(primaryTable[[#This Row],[title]],1)="#",_xlfn.CONCAT("    title = ",primaryTable[[#This Row],[title]]),_xlfn.CONCAT("    title = #LOC_KTT_",primaryTable[[#This Row],[id]],"_Title // ",primaryTable[[#This Row],[title]])),CHAR(10),IF(LEFT(primaryTable[[#This Row],[description]],1)="#",_xlfn.CONCAT("    description = ",primaryTable[[#This Row],[description]]),_xlfn.CONCAT("    description = #LOC_KTT_",primaryTable[[#This Row],[id]],"_Description // ",primaryTable[[#This Row],[description]])),CHAR(10),_xlfn.CONCAT("    cost = ",_xlfn.XLOOKUP(primaryTable[[#This Row],[tier]],CTTComparison!$B$3:$B$34,CTTComparison!$D$3:$D$34,0,0,1)),CHAR(10),"    hideEmpty = False",CHAR(10),"    nodeName = ktt_",primaryTable[[#This Row],[id]],CHAR(10),"    anyToUnlock = ",IF(primaryTable[[#This Row],[anyToUnlock]]="","False",PROPER(primaryTable[[#This Row],[anyToUnlock]])),CHAR(10),"    icon = ",IF(primaryTable[[#This Row],[icon]]="",_xlfn.CONCAT("KiwiTechTree/Icons/ktt_icon_",primaryTable[[#This Row],[id]]),primaryTable[[#This Row],[icon]]),CHAR(10),"    pos = ",_xlfn.XLOOKUP(primaryTable[[#This Row],[id]],Outline!$A$3:$A$300,Outline!$E$3:$E$300,999,0,1),",",_xlfn.XLOOKUP(primaryTable[[#This Row],[id]],Outline!$A$3:$A$300,Outline!$F$3:$F$300,999,0,1),",0",CHAR(10),"    scale = 0.6",IF(primaryTable[[#This Row],[id_0]]&lt;&gt;"",_xlfn.CONCAT(CHAR(10),"    Parent",CHAR(10),"    {",CHAR(10),"        parentID = ",primaryTable[[#This Row],[id_0]],CHAR(10),"        lineFrom = ",primaryTable[[#This Row],[lineFrom_0]],CHAR(10),"        lineTo = ",primaryTable[[#This Row],[lineTo_0]],CHAR(10),"    }"),""),IF(primaryTable[[#This Row],[id_1]]&lt;&gt;"",_xlfn.CONCAT(CHAR(10),"    Parent",CHAR(10),"    {",CHAR(10),"        parentID = ",primaryTable[[#This Row],[id_1]],CHAR(10),"        lineFrom = ",primaryTable[[#This Row],[lineFrom_1]],CHAR(10),"        lineTo = ",primaryTable[[#This Row],[lineTo_1]],CHAR(10),"    }"),""),CHAR(10),"}")</f>
        <v>RDNode:NEEDS[KiwiTechTree]
{
    id = highGainCommunications
    tier = 7
    title = #LOC_KTT_highGainCommunications_Title // High Gain Communications
    description = #LOC_KTT_highGainCommunications_Description // Bill, we need more power!
    cost = 400
    hideEmpty = False
    nodeName = ktt_highGainCommunications
    anyToUnlock = False
    icon = KiwiTechTree/Icons/ktt_icon_highGainCommunications
    pos = -2000,450,0
    scale = 0.6
    Parent
    {
        parentID = lowGainCommunications
        lineFrom = RIGHT
        lineTo = LEFT
    }
}</v>
      </c>
    </row>
    <row r="150" spans="1:15" x14ac:dyDescent="0.35">
      <c r="A150" t="s">
        <v>102</v>
      </c>
      <c r="B150">
        <f>VLOOKUP(primaryTable[[#This Row],[id]],Outline!$A$3:$C$300,2,FALSE)</f>
        <v>7</v>
      </c>
      <c r="C150">
        <f>VLOOKUP(primaryTable[[#This Row],[id]],Outline!$A$3:$C$300,3,FALSE)</f>
        <v>38</v>
      </c>
      <c r="D150" t="s">
        <v>818</v>
      </c>
      <c r="E150" t="s">
        <v>820</v>
      </c>
      <c r="F150" s="32" t="s">
        <v>390</v>
      </c>
      <c r="G150" t="s">
        <v>821</v>
      </c>
      <c r="H150" t="s">
        <v>77</v>
      </c>
      <c r="I150" t="s">
        <v>289</v>
      </c>
      <c r="J150" t="s">
        <v>288</v>
      </c>
      <c r="N150" t="s">
        <v>325</v>
      </c>
      <c r="O150" s="24" t="str">
        <f>_xlfn.CONCAT("RDNode:NEEDS[",primaryTable[[#This Row],[mod]],"]",CHAR(10),"{",CHAR(10),"    id = ",primaryTable[[#This Row],[id]],CHAR(10),"    tier = ",primaryTable[[#This Row],[tier]],CHAR(10),IF(LEFT(primaryTable[[#This Row],[title]],1)="#",_xlfn.CONCAT("    title = ",primaryTable[[#This Row],[title]]),_xlfn.CONCAT("    title = #LOC_KTT_",primaryTable[[#This Row],[id]],"_Title // ",primaryTable[[#This Row],[title]])),CHAR(10),IF(LEFT(primaryTable[[#This Row],[description]],1)="#",_xlfn.CONCAT("    description = ",primaryTable[[#This Row],[description]]),_xlfn.CONCAT("    description = #LOC_KTT_",primaryTable[[#This Row],[id]],"_Description // ",primaryTable[[#This Row],[description]])),CHAR(10),_xlfn.CONCAT("    cost = ",_xlfn.XLOOKUP(primaryTable[[#This Row],[tier]],CTTComparison!$B$3:$B$34,CTTComparison!$D$3:$D$34,0,0,1)),CHAR(10),"    hideEmpty = False",CHAR(10),"    nodeName = ktt_",primaryTable[[#This Row],[id]],CHAR(10),"    anyToUnlock = ",IF(primaryTable[[#This Row],[anyToUnlock]]="","False",PROPER(primaryTable[[#This Row],[anyToUnlock]])),CHAR(10),"    icon = ",IF(primaryTable[[#This Row],[icon]]="",_xlfn.CONCAT("KiwiTechTree/Icons/ktt_icon_",primaryTable[[#This Row],[id]]),primaryTable[[#This Row],[icon]]),CHAR(10),"    pos = ",_xlfn.XLOOKUP(primaryTable[[#This Row],[id]],Outline!$A$3:$A$300,Outline!$E$3:$E$300,999,0,1),",",_xlfn.XLOOKUP(primaryTable[[#This Row],[id]],Outline!$A$3:$A$300,Outline!$F$3:$F$300,999,0,1),",0",CHAR(10),"    scale = 0.6",IF(primaryTable[[#This Row],[id_0]]&lt;&gt;"",_xlfn.CONCAT(CHAR(10),"    Parent",CHAR(10),"    {",CHAR(10),"        parentID = ",primaryTable[[#This Row],[id_0]],CHAR(10),"        lineFrom = ",primaryTable[[#This Row],[lineFrom_0]],CHAR(10),"        lineTo = ",primaryTable[[#This Row],[lineTo_0]],CHAR(10),"    }"),""),IF(primaryTable[[#This Row],[id_1]]&lt;&gt;"",_xlfn.CONCAT(CHAR(10),"    Parent",CHAR(10),"    {",CHAR(10),"        parentID = ",primaryTable[[#This Row],[id_1]],CHAR(10),"        lineFrom = ",primaryTable[[#This Row],[lineFrom_1]],CHAR(10),"        lineTo = ",primaryTable[[#This Row],[lineTo_1]],CHAR(10),"    }"),""),CHAR(10),"}")</f>
        <v>RDNode:NEEDS[Squad]
{
    id = unmannedTech
    tier = 7
    title = #LOC_KTT_unmannedTech_Title // Unkerballed Tech
    description = #autoLOC_501093 //#autoLOC_501093 = Warning: May contain traces of sentience.
    cost = 400
    hideEmpty = False
    nodeName = ktt_unmannedTech
    anyToUnlock = False
    icon = RDicon_unmanned-advanced
    pos = -2000,400,0
    scale = 0.6
    Parent
    {
        parentID = communicationSatellites
        lineFrom = RIGHT
        lineTo = LEFT
    }
}</v>
      </c>
    </row>
    <row r="151" spans="1:15" x14ac:dyDescent="0.35">
      <c r="A151" t="s">
        <v>104</v>
      </c>
      <c r="B151">
        <f>VLOOKUP(primaryTable[[#This Row],[id]],Outline!$A$3:$C$300,2,FALSE)</f>
        <v>7</v>
      </c>
      <c r="C151">
        <f>VLOOKUP(primaryTable[[#This Row],[id]],Outline!$A$3:$C$300,3,FALSE)</f>
        <v>41</v>
      </c>
      <c r="D151" t="s">
        <v>824</v>
      </c>
      <c r="E151" t="s">
        <v>825</v>
      </c>
      <c r="F151" s="32" t="s">
        <v>390</v>
      </c>
      <c r="G151" t="s">
        <v>826</v>
      </c>
      <c r="H151" t="s">
        <v>79</v>
      </c>
      <c r="I151" t="s">
        <v>289</v>
      </c>
      <c r="J151" t="s">
        <v>288</v>
      </c>
      <c r="N151" t="s">
        <v>325</v>
      </c>
      <c r="O151" s="24" t="str">
        <f>_xlfn.CONCAT("RDNode:NEEDS[",primaryTable[[#This Row],[mod]],"]",CHAR(10),"{",CHAR(10),"    id = ",primaryTable[[#This Row],[id]],CHAR(10),"    tier = ",primaryTable[[#This Row],[tier]],CHAR(10),IF(LEFT(primaryTable[[#This Row],[title]],1)="#",_xlfn.CONCAT("    title = ",primaryTable[[#This Row],[title]]),_xlfn.CONCAT("    title = #LOC_KTT_",primaryTable[[#This Row],[id]],"_Title // ",primaryTable[[#This Row],[title]])),CHAR(10),IF(LEFT(primaryTable[[#This Row],[description]],1)="#",_xlfn.CONCAT("    description = ",primaryTable[[#This Row],[description]]),_xlfn.CONCAT("    description = #LOC_KTT_",primaryTable[[#This Row],[id]],"_Description // ",primaryTable[[#This Row],[description]])),CHAR(10),_xlfn.CONCAT("    cost = ",_xlfn.XLOOKUP(primaryTable[[#This Row],[tier]],CTTComparison!$B$3:$B$34,CTTComparison!$D$3:$D$34,0,0,1)),CHAR(10),"    hideEmpty = False",CHAR(10),"    nodeName = ktt_",primaryTable[[#This Row],[id]],CHAR(10),"    anyToUnlock = ",IF(primaryTable[[#This Row],[anyToUnlock]]="","False",PROPER(primaryTable[[#This Row],[anyToUnlock]])),CHAR(10),"    icon = ",IF(primaryTable[[#This Row],[icon]]="",_xlfn.CONCAT("KiwiTechTree/Icons/ktt_icon_",primaryTable[[#This Row],[id]]),primaryTable[[#This Row],[icon]]),CHAR(10),"    pos = ",_xlfn.XLOOKUP(primaryTable[[#This Row],[id]],Outline!$A$3:$A$300,Outline!$E$3:$E$300,999,0,1),",",_xlfn.XLOOKUP(primaryTable[[#This Row],[id]],Outline!$A$3:$A$300,Outline!$F$3:$F$300,999,0,1),",0",CHAR(10),"    scale = 0.6",IF(primaryTable[[#This Row],[id_0]]&lt;&gt;"",_xlfn.CONCAT(CHAR(10),"    Parent",CHAR(10),"    {",CHAR(10),"        parentID = ",primaryTable[[#This Row],[id_0]],CHAR(10),"        lineFrom = ",primaryTable[[#This Row],[lineFrom_0]],CHAR(10),"        lineTo = ",primaryTable[[#This Row],[lineTo_0]],CHAR(10),"    }"),""),IF(primaryTable[[#This Row],[id_1]]&lt;&gt;"",_xlfn.CONCAT(CHAR(10),"    Parent",CHAR(10),"    {",CHAR(10),"        parentID = ",primaryTable[[#This Row],[id_1]],CHAR(10),"        lineFrom = ",primaryTable[[#This Row],[lineFrom_1]],CHAR(10),"        lineTo = ",primaryTable[[#This Row],[lineTo_1]],CHAR(10),"    }"),""),CHAR(10),"}")</f>
        <v>RDNode:NEEDS[Squad]
{
    id = largeElectrics
    tier = 7
    title = #autoLOC_501108 //#autoLOC_501108 = High-Power Electrics
    description = #autoLOC_501109 //#autoLOC_501109 = Maximize your energy production and storage potential by maximizing the size of the electrical components on your vessels.
    cost = 400
    hideEmpty = False
    nodeName = ktt_largeElectrics
    anyToUnlock = False
    icon = RDicon_electrics-large
    pos = -2000,250,0
    scale = 0.6
    Parent
    {
        parentID = advElectrics
        lineFrom = RIGHT
        lineTo = LEFT
    }
}</v>
      </c>
    </row>
    <row r="152" spans="1:15" x14ac:dyDescent="0.35">
      <c r="A152" s="25" t="s">
        <v>828</v>
      </c>
      <c r="B152">
        <f>VLOOKUP(primaryTable[[#This Row],[id]],Outline!$A$3:$C$300,2,FALSE)</f>
        <v>7</v>
      </c>
      <c r="C152">
        <f>VLOOKUP(primaryTable[[#This Row],[id]],Outline!$A$3:$C$300,3,FALSE)</f>
        <v>42</v>
      </c>
      <c r="D152" t="s">
        <v>829</v>
      </c>
      <c r="E152" t="s">
        <v>830</v>
      </c>
      <c r="F152" s="32" t="s">
        <v>390</v>
      </c>
      <c r="H152" t="s">
        <v>493</v>
      </c>
      <c r="I152" t="s">
        <v>289</v>
      </c>
      <c r="J152" t="s">
        <v>288</v>
      </c>
      <c r="N152" t="s">
        <v>319</v>
      </c>
      <c r="O152" s="24" t="str">
        <f>_xlfn.CONCAT("RDNode:NEEDS[",primaryTable[[#This Row],[mod]],"]",CHAR(10),"{",CHAR(10),"    id = ",primaryTable[[#This Row],[id]],CHAR(10),"    tier = ",primaryTable[[#This Row],[tier]],CHAR(10),IF(LEFT(primaryTable[[#This Row],[title]],1)="#",_xlfn.CONCAT("    title = ",primaryTable[[#This Row],[title]]),_xlfn.CONCAT("    title = #LOC_KTT_",primaryTable[[#This Row],[id]],"_Title // ",primaryTable[[#This Row],[title]])),CHAR(10),IF(LEFT(primaryTable[[#This Row],[description]],1)="#",_xlfn.CONCAT("    description = ",primaryTable[[#This Row],[description]]),_xlfn.CONCAT("    description = #LOC_KTT_",primaryTable[[#This Row],[id]],"_Description // ",primaryTable[[#This Row],[description]])),CHAR(10),_xlfn.CONCAT("    cost = ",_xlfn.XLOOKUP(primaryTable[[#This Row],[tier]],CTTComparison!$B$3:$B$34,CTTComparison!$D$3:$D$34,0,0,1)),CHAR(10),"    hideEmpty = False",CHAR(10),"    nodeName = ktt_",primaryTable[[#This Row],[id]],CHAR(10),"    anyToUnlock = ",IF(primaryTable[[#This Row],[anyToUnlock]]="","False",PROPER(primaryTable[[#This Row],[anyToUnlock]])),CHAR(10),"    icon = ",IF(primaryTable[[#This Row],[icon]]="",_xlfn.CONCAT("KiwiTechTree/Icons/ktt_icon_",primaryTable[[#This Row],[id]]),primaryTable[[#This Row],[icon]]),CHAR(10),"    pos = ",_xlfn.XLOOKUP(primaryTable[[#This Row],[id]],Outline!$A$3:$A$300,Outline!$E$3:$E$300,999,0,1),",",_xlfn.XLOOKUP(primaryTable[[#This Row],[id]],Outline!$A$3:$A$300,Outline!$F$3:$F$300,999,0,1),",0",CHAR(10),"    scale = 0.6",IF(primaryTable[[#This Row],[id_0]]&lt;&gt;"",_xlfn.CONCAT(CHAR(10),"    Parent",CHAR(10),"    {",CHAR(10),"        parentID = ",primaryTable[[#This Row],[id_0]],CHAR(10),"        lineFrom = ",primaryTable[[#This Row],[lineFrom_0]],CHAR(10),"        lineTo = ",primaryTable[[#This Row],[lineTo_0]],CHAR(10),"    }"),""),IF(primaryTable[[#This Row],[id_1]]&lt;&gt;"",_xlfn.CONCAT(CHAR(10),"    Parent",CHAR(10),"    {",CHAR(10),"        parentID = ",primaryTable[[#This Row],[id_1]],CHAR(10),"        lineFrom = ",primaryTable[[#This Row],[lineFrom_1]],CHAR(10),"        lineTo = ",primaryTable[[#This Row],[lineTo_1]],CHAR(10),"    }"),""),CHAR(10),"}")</f>
        <v>RDNode:NEEDS[KiwiTechTree]
{
    id = improvedSolarTech
    tier = 7
    title = #LOC_KTT_improvedSolarTech_Title // Improved Solar Tech
    description = #LOC_KTT_improvedSolarTech_Description // These are hand-picked solar panels, the best of the best are used to survive the rigours of space radiation.
    cost = 400
    hideEmpty = False
    nodeName = ktt_improvedSolarTech
    anyToUnlock = False
    icon = KiwiTechTree/Icons/ktt_icon_improvedSolarTech
    pos = -2000,200,0
    scale = 0.6
    Parent
    {
        parentID = solarTech
        lineFrom = RIGHT
        lineTo = LEFT
    }
}</v>
      </c>
    </row>
    <row r="153" spans="1:15" x14ac:dyDescent="0.35">
      <c r="A153" t="s">
        <v>107</v>
      </c>
      <c r="B153">
        <f>VLOOKUP(primaryTable[[#This Row],[id]],Outline!$A$3:$C$300,2,FALSE)</f>
        <v>7</v>
      </c>
      <c r="C153">
        <f>VLOOKUP(primaryTable[[#This Row],[id]],Outline!$A$3:$C$300,3,FALSE)</f>
        <v>44</v>
      </c>
      <c r="D153" t="s">
        <v>709</v>
      </c>
      <c r="E153" t="s">
        <v>832</v>
      </c>
      <c r="F153" s="32" t="s">
        <v>390</v>
      </c>
      <c r="H153" t="s">
        <v>80</v>
      </c>
      <c r="I153" t="s">
        <v>289</v>
      </c>
      <c r="J153" t="s">
        <v>288</v>
      </c>
      <c r="N153" t="s">
        <v>319</v>
      </c>
      <c r="O153" s="24" t="str">
        <f>_xlfn.CONCAT("RDNode:NEEDS[",primaryTable[[#This Row],[mod]],"]",CHAR(10),"{",CHAR(10),"    id = ",primaryTable[[#This Row],[id]],CHAR(10),"    tier = ",primaryTable[[#This Row],[tier]],CHAR(10),IF(LEFT(primaryTable[[#This Row],[title]],1)="#",_xlfn.CONCAT("    title = ",primaryTable[[#This Row],[title]]),_xlfn.CONCAT("    title = #LOC_KTT_",primaryTable[[#This Row],[id]],"_Title // ",primaryTable[[#This Row],[title]])),CHAR(10),IF(LEFT(primaryTable[[#This Row],[description]],1)="#",_xlfn.CONCAT("    description = ",primaryTable[[#This Row],[description]]),_xlfn.CONCAT("    description = #LOC_KTT_",primaryTable[[#This Row],[id]],"_Description // ",primaryTable[[#This Row],[description]])),CHAR(10),_xlfn.CONCAT("    cost = ",_xlfn.XLOOKUP(primaryTable[[#This Row],[tier]],CTTComparison!$B$3:$B$34,CTTComparison!$D$3:$D$34,0,0,1)),CHAR(10),"    hideEmpty = False",CHAR(10),"    nodeName = ktt_",primaryTable[[#This Row],[id]],CHAR(10),"    anyToUnlock = ",IF(primaryTable[[#This Row],[anyToUnlock]]="","False",PROPER(primaryTable[[#This Row],[anyToUnlock]])),CHAR(10),"    icon = ",IF(primaryTable[[#This Row],[icon]]="",_xlfn.CONCAT("KiwiTechTree/Icons/ktt_icon_",primaryTable[[#This Row],[id]]),primaryTable[[#This Row],[icon]]),CHAR(10),"    pos = ",_xlfn.XLOOKUP(primaryTable[[#This Row],[id]],Outline!$A$3:$A$300,Outline!$E$3:$E$300,999,0,1),",",_xlfn.XLOOKUP(primaryTable[[#This Row],[id]],Outline!$A$3:$A$300,Outline!$F$3:$F$300,999,0,1),",0",CHAR(10),"    scale = 0.6",IF(primaryTable[[#This Row],[id_0]]&lt;&gt;"",_xlfn.CONCAT(CHAR(10),"    Parent",CHAR(10),"    {",CHAR(10),"        parentID = ",primaryTable[[#This Row],[id_0]],CHAR(10),"        lineFrom = ",primaryTable[[#This Row],[lineFrom_0]],CHAR(10),"        lineTo = ",primaryTable[[#This Row],[lineTo_0]],CHAR(10),"    }"),""),IF(primaryTable[[#This Row],[id_1]]&lt;&gt;"",_xlfn.CONCAT(CHAR(10),"    Parent",CHAR(10),"    {",CHAR(10),"        parentID = ",primaryTable[[#This Row],[id_1]],CHAR(10),"        lineFrom = ",primaryTable[[#This Row],[lineFrom_1]],CHAR(10),"        lineTo = ",primaryTable[[#This Row],[lineTo_1]],CHAR(10),"    }"),""),CHAR(10),"}")</f>
        <v>RDNode:NEEDS[KiwiTechTree]
{
    id = earlyStations
    tier = 7
    title = #LOC_KTT_earlyStations_Title // Early Stations
    description = #LOC_KTT_earlyStations_Description // It's Kerbin's first station! How cute that you think that the Clamp-o-Tron Jr will be useful.
    cost = 400
    hideEmpty = False
    nodeName = ktt_earlyStations
    anyToUnlock = False
    icon = KiwiTechTree/Icons/ktt_icon_earlyStations
    pos = -2000,100,0
    scale = 0.6
    Parent
    {
        parentID = hydroponics
        lineFrom = RIGHT
        lineTo = LEFT
    }
}</v>
      </c>
    </row>
    <row r="154" spans="1:15" x14ac:dyDescent="0.35">
      <c r="A154" t="s">
        <v>108</v>
      </c>
      <c r="B154">
        <f>VLOOKUP(primaryTable[[#This Row],[id]],Outline!$A$3:$C$300,2,FALSE)</f>
        <v>7</v>
      </c>
      <c r="C154">
        <f>VLOOKUP(primaryTable[[#This Row],[id]],Outline!$A$3:$C$300,3,FALSE)</f>
        <v>45</v>
      </c>
      <c r="D154" t="s">
        <v>833</v>
      </c>
      <c r="E154" t="s">
        <v>834</v>
      </c>
      <c r="F154" s="32" t="s">
        <v>390</v>
      </c>
      <c r="G154" t="s">
        <v>835</v>
      </c>
      <c r="H154" t="s">
        <v>81</v>
      </c>
      <c r="I154" t="s">
        <v>289</v>
      </c>
      <c r="J154" t="s">
        <v>288</v>
      </c>
      <c r="N154" t="s">
        <v>428</v>
      </c>
      <c r="O154" s="24" t="str">
        <f>_xlfn.CONCAT("RDNode:NEEDS[",primaryTable[[#This Row],[mod]],"]",CHAR(10),"{",CHAR(10),"    id = ",primaryTable[[#This Row],[id]],CHAR(10),"    tier = ",primaryTable[[#This Row],[tier]],CHAR(10),IF(LEFT(primaryTable[[#This Row],[title]],1)="#",_xlfn.CONCAT("    title = ",primaryTable[[#This Row],[title]]),_xlfn.CONCAT("    title = #LOC_KTT_",primaryTable[[#This Row],[id]],"_Title // ",primaryTable[[#This Row],[title]])),CHAR(10),IF(LEFT(primaryTable[[#This Row],[description]],1)="#",_xlfn.CONCAT("    description = ",primaryTable[[#This Row],[description]]),_xlfn.CONCAT("    description = #LOC_KTT_",primaryTable[[#This Row],[id]],"_Description // ",primaryTable[[#This Row],[description]])),CHAR(10),_xlfn.CONCAT("    cost = ",_xlfn.XLOOKUP(primaryTable[[#This Row],[tier]],CTTComparison!$B$3:$B$34,CTTComparison!$D$3:$D$34,0,0,1)),CHAR(10),"    hideEmpty = False",CHAR(10),"    nodeName = ktt_",primaryTable[[#This Row],[id]],CHAR(10),"    anyToUnlock = ",IF(primaryTable[[#This Row],[anyToUnlock]]="","False",PROPER(primaryTable[[#This Row],[anyToUnlock]])),CHAR(10),"    icon = ",IF(primaryTable[[#This Row],[icon]]="",_xlfn.CONCAT("KiwiTechTree/Icons/ktt_icon_",primaryTable[[#This Row],[id]]),primaryTable[[#This Row],[icon]]),CHAR(10),"    pos = ",_xlfn.XLOOKUP(primaryTable[[#This Row],[id]],Outline!$A$3:$A$300,Outline!$E$3:$E$300,999,0,1),",",_xlfn.XLOOKUP(primaryTable[[#This Row],[id]],Outline!$A$3:$A$300,Outline!$F$3:$F$300,999,0,1),",0",CHAR(10),"    scale = 0.6",IF(primaryTable[[#This Row],[id_0]]&lt;&gt;"",_xlfn.CONCAT(CHAR(10),"    Parent",CHAR(10),"    {",CHAR(10),"        parentID = ",primaryTable[[#This Row],[id_0]],CHAR(10),"        lineFrom = ",primaryTable[[#This Row],[lineFrom_0]],CHAR(10),"        lineTo = ",primaryTable[[#This Row],[lineTo_0]],CHAR(10),"    }"),""),IF(primaryTable[[#This Row],[id_1]]&lt;&gt;"",_xlfn.CONCAT(CHAR(10),"    Parent",CHAR(10),"    {",CHAR(10),"        parentID = ",primaryTable[[#This Row],[id_1]],CHAR(10),"        lineFrom = ",primaryTable[[#This Row],[lineFrom_1]],CHAR(10),"        lineTo = ",primaryTable[[#This Row],[lineTo_1]],CHAR(10),"    }"),""),CHAR(10),"}")</f>
        <v>RDNode:NEEDS[CommunityTechTree]
{
    id = logistics
    tier = 7
    title = #LOC_CTT_logistics_title
    description = #LOC_CTT_logistics_description
    cost = 400
    hideEmpty = False
    nodeName = ktt_logistics
    anyToUnlock = False
    icon = CommunityTechTree/UI/ctt_icon_logistics
    pos = -2000,50,0
    scale = 0.6
    Parent
    {
        parentID = earlyLogistics
        lineFrom = RIGHT
        lineTo = LEFT
    }
}</v>
      </c>
    </row>
    <row r="155" spans="1:15" x14ac:dyDescent="0.35">
      <c r="A155" t="s">
        <v>109</v>
      </c>
      <c r="B155">
        <f>VLOOKUP(primaryTable[[#This Row],[id]],Outline!$A$3:$C$300,2,FALSE)</f>
        <v>7.5</v>
      </c>
      <c r="C155">
        <f>VLOOKUP(primaryTable[[#This Row],[id]],Outline!$A$3:$C$300,3,FALSE)</f>
        <v>2</v>
      </c>
      <c r="D155" t="s">
        <v>736</v>
      </c>
      <c r="E155" t="s">
        <v>737</v>
      </c>
      <c r="F155" s="32" t="s">
        <v>390</v>
      </c>
      <c r="G155" t="s">
        <v>738</v>
      </c>
      <c r="H155" t="s">
        <v>82</v>
      </c>
      <c r="I155" t="s">
        <v>289</v>
      </c>
      <c r="J155" t="s">
        <v>288</v>
      </c>
      <c r="N155" t="s">
        <v>428</v>
      </c>
      <c r="O155" s="24" t="str">
        <f>_xlfn.CONCAT("RDNode:NEEDS[",primaryTable[[#This Row],[mod]],"]",CHAR(10),"{",CHAR(10),"    id = ",primaryTable[[#This Row],[id]],CHAR(10),"    tier = ",primaryTable[[#This Row],[tier]],CHAR(10),IF(LEFT(primaryTable[[#This Row],[title]],1)="#",_xlfn.CONCAT("    title = ",primaryTable[[#This Row],[title]]),_xlfn.CONCAT("    title = #LOC_KTT_",primaryTable[[#This Row],[id]],"_Title // ",primaryTable[[#This Row],[title]])),CHAR(10),IF(LEFT(primaryTable[[#This Row],[description]],1)="#",_xlfn.CONCAT("    description = ",primaryTable[[#This Row],[description]]),_xlfn.CONCAT("    description = #LOC_KTT_",primaryTable[[#This Row],[id]],"_Description // ",primaryTable[[#This Row],[description]])),CHAR(10),_xlfn.CONCAT("    cost = ",_xlfn.XLOOKUP(primaryTable[[#This Row],[tier]],CTTComparison!$B$3:$B$34,CTTComparison!$D$3:$D$34,0,0,1)),CHAR(10),"    hideEmpty = False",CHAR(10),"    nodeName = ktt_",primaryTable[[#This Row],[id]],CHAR(10),"    anyToUnlock = ",IF(primaryTable[[#This Row],[anyToUnlock]]="","False",PROPER(primaryTable[[#This Row],[anyToUnlock]])),CHAR(10),"    icon = ",IF(primaryTable[[#This Row],[icon]]="",_xlfn.CONCAT("KiwiTechTree/Icons/ktt_icon_",primaryTable[[#This Row],[id]]),primaryTable[[#This Row],[icon]]),CHAR(10),"    pos = ",_xlfn.XLOOKUP(primaryTable[[#This Row],[id]],Outline!$A$3:$A$300,Outline!$E$3:$E$300,999,0,1),",",_xlfn.XLOOKUP(primaryTable[[#This Row],[id]],Outline!$A$3:$A$300,Outline!$F$3:$F$300,999,0,1),",0",CHAR(10),"    scale = 0.6",IF(primaryTable[[#This Row],[id_0]]&lt;&gt;"",_xlfn.CONCAT(CHAR(10),"    Parent",CHAR(10),"    {",CHAR(10),"        parentID = ",primaryTable[[#This Row],[id_0]],CHAR(10),"        lineFrom = ",primaryTable[[#This Row],[lineFrom_0]],CHAR(10),"        lineTo = ",primaryTable[[#This Row],[lineTo_0]],CHAR(10),"    }"),""),IF(primaryTable[[#This Row],[id_1]]&lt;&gt;"",_xlfn.CONCAT(CHAR(10),"    Parent",CHAR(10),"    {",CHAR(10),"        parentID = ",primaryTable[[#This Row],[id_1]],CHAR(10),"        lineFrom = ",primaryTable[[#This Row],[lineFrom_1]],CHAR(10),"        lineTo = ",primaryTable[[#This Row],[lineTo_1]],CHAR(10),"    }"),""),CHAR(10),"}")</f>
        <v>RDNode:NEEDS[CommunityTechTree]
{
    id = nuclearFuelSystems
    tier = 7.5
    title = #LOC_CTT_nuclearFuelSystems_title
    description = #LOC_CTT_nuclearFuelSystems_description
    cost = 500
    hideEmpty = False
    nodeName = ktt_nuclearFuelSystems
    anyToUnlock = False
    icon = CommunityTechTree/UI/ctt_icon_nuclearFuelSystems
    pos = -1950,2200,0
    scale = 0.6
    Parent
    {
        parentID = nuclearPower
        lineFrom = RIGHT
        lineTo = LEFT
    }
}</v>
      </c>
    </row>
    <row r="156" spans="1:15" x14ac:dyDescent="0.35">
      <c r="A156" t="s">
        <v>112</v>
      </c>
      <c r="B156" s="30">
        <f>VLOOKUP(primaryTable[[#This Row],[id]],Outline!$A$3:$C$300,2,FALSE)</f>
        <v>7.5</v>
      </c>
      <c r="C156" s="30">
        <f>VLOOKUP(primaryTable[[#This Row],[id]],Outline!$A$3:$C$300,3,FALSE)</f>
        <v>8</v>
      </c>
      <c r="D156" t="s">
        <v>838</v>
      </c>
      <c r="E156" t="s">
        <v>840</v>
      </c>
      <c r="F156" s="31" t="s">
        <v>390</v>
      </c>
      <c r="H156" t="s">
        <v>669</v>
      </c>
      <c r="I156" t="s">
        <v>289</v>
      </c>
      <c r="J156" t="s">
        <v>288</v>
      </c>
      <c r="N156" t="s">
        <v>319</v>
      </c>
      <c r="O156" s="30" t="str">
        <f>_xlfn.CONCAT("RDNode:NEEDS[",primaryTable[[#This Row],[mod]],"]",CHAR(10),"{",CHAR(10),"    id = ",primaryTable[[#This Row],[id]],CHAR(10),"    tier = ",primaryTable[[#This Row],[tier]],CHAR(10),IF(LEFT(primaryTable[[#This Row],[title]],1)="#",_xlfn.CONCAT("    title = ",primaryTable[[#This Row],[title]]),_xlfn.CONCAT("    title = #LOC_KTT_",primaryTable[[#This Row],[id]],"_Title // ",primaryTable[[#This Row],[title]])),CHAR(10),IF(LEFT(primaryTable[[#This Row],[description]],1)="#",_xlfn.CONCAT("    description = ",primaryTable[[#This Row],[description]]),_xlfn.CONCAT("    description = #LOC_KTT_",primaryTable[[#This Row],[id]],"_Description // ",primaryTable[[#This Row],[description]])),CHAR(10),_xlfn.CONCAT("    cost = ",_xlfn.XLOOKUP(primaryTable[[#This Row],[tier]],CTTComparison!$B$3:$B$34,CTTComparison!$D$3:$D$34,0,0,1)),CHAR(10),"    hideEmpty = False",CHAR(10),"    nodeName = ktt_",primaryTable[[#This Row],[id]],CHAR(10),"    anyToUnlock = ",IF(primaryTable[[#This Row],[anyToUnlock]]="","False",PROPER(primaryTable[[#This Row],[anyToUnlock]])),CHAR(10),"    icon = ",IF(primaryTable[[#This Row],[icon]]="",_xlfn.CONCAT("KiwiTechTree/Icons/ktt_icon_",primaryTable[[#This Row],[id]]),primaryTable[[#This Row],[icon]]),CHAR(10),"    pos = ",_xlfn.XLOOKUP(primaryTable[[#This Row],[id]],Outline!$A$3:$A$300,Outline!$E$3:$E$300,999,0,1),",",_xlfn.XLOOKUP(primaryTable[[#This Row],[id]],Outline!$A$3:$A$300,Outline!$F$3:$F$300,999,0,1),",0",CHAR(10),"    scale = 0.6",IF(primaryTable[[#This Row],[id_0]]&lt;&gt;"",_xlfn.CONCAT(CHAR(10),"    Parent",CHAR(10),"    {",CHAR(10),"        parentID = ",primaryTable[[#This Row],[id_0]],CHAR(10),"        lineFrom = ",primaryTable[[#This Row],[lineFrom_0]],CHAR(10),"        lineTo = ",primaryTable[[#This Row],[lineTo_0]],CHAR(10),"    }"),""),IF(primaryTable[[#This Row],[id_1]]&lt;&gt;"",_xlfn.CONCAT(CHAR(10),"    Parent",CHAR(10),"    {",CHAR(10),"        parentID = ",primaryTable[[#This Row],[id_1]],CHAR(10),"        lineFrom = ",primaryTable[[#This Row],[lineFrom_1]],CHAR(10),"        lineTo = ",primaryTable[[#This Row],[lineTo_1]],CHAR(10),"    }"),""),CHAR(10),"}")</f>
        <v>RDNode:NEEDS[KiwiTechTree]
{
    id = nobleGasFuelSystems
    tier = 7.5
    title = #LOC_KTT_nobleGasFuelSystems_Title // Noble Gas Fuel Systems
    description = #LOC_KTT_nobleGasFuelSystems_Description // Why does the noble gas always cry? Because all his friends Argon.
    cost = 500
    hideEmpty = False
    nodeName = ktt_nobleGasFuelSystems
    anyToUnlock = False
    icon = KiwiTechTree/Icons/ktt_icon_nobleGasFuelSystems
    pos = -1950,1900,0
    scale = 0.6
    Parent
    {
        parentID = earlyIonPropulsion
        lineFrom = RIGHT
        lineTo = LEFT
    }
}</v>
      </c>
    </row>
    <row r="157" spans="1:15" x14ac:dyDescent="0.35">
      <c r="A157" s="25" t="s">
        <v>136</v>
      </c>
      <c r="B157">
        <f>VLOOKUP(primaryTable[[#This Row],[id]],Outline!$A$3:$C$300,2,FALSE)</f>
        <v>-2.5</v>
      </c>
      <c r="C157">
        <f>VLOOKUP(primaryTable[[#This Row],[id]],Outline!$A$3:$C$300,3,FALSE)</f>
        <v>0</v>
      </c>
      <c r="D157" t="s">
        <v>350</v>
      </c>
      <c r="E157" s="33"/>
      <c r="F157" s="32" t="s">
        <v>389</v>
      </c>
      <c r="H157" t="s">
        <v>124</v>
      </c>
      <c r="I157" t="s">
        <v>289</v>
      </c>
      <c r="J157" t="s">
        <v>288</v>
      </c>
      <c r="K157" t="s">
        <v>88</v>
      </c>
      <c r="L157" t="s">
        <v>289</v>
      </c>
      <c r="M157" t="s">
        <v>288</v>
      </c>
      <c r="N157" t="s">
        <v>319</v>
      </c>
      <c r="O157" s="24" t="str">
        <f>_xlfn.CONCAT("RDNode:NEEDS[",primaryTable[[#This Row],[mod]],"]",CHAR(10),"{",CHAR(10),"    id = ",primaryTable[[#This Row],[id]],CHAR(10),"    tier = ",primaryTable[[#This Row],[tier]],CHAR(10),IF(LEFT(primaryTable[[#This Row],[title]],1)="#",_xlfn.CONCAT("    title = ",primaryTable[[#This Row],[title]]),_xlfn.CONCAT("    title = #LOC_KTT_",primaryTable[[#This Row],[id]],"_Title // ",primaryTable[[#This Row],[title]])),CHAR(10),IF(LEFT(primaryTable[[#This Row],[description]],1)="#",_xlfn.CONCAT("    description = ",primaryTable[[#This Row],[description]]),_xlfn.CONCAT("    description = #LOC_KTT_",primaryTable[[#This Row],[id]],"_Description // ",primaryTable[[#This Row],[description]])),CHAR(10),_xlfn.CONCAT("    cost = ",_xlfn.XLOOKUP(primaryTable[[#This Row],[tier]],CTTComparison!$B$3:$B$34,CTTComparison!$D$3:$D$34,0,0,1)),CHAR(10),"    hideEmpty = False",CHAR(10),"    nodeName = ktt_",primaryTable[[#This Row],[id]],CHAR(10),"    anyToUnlock = ",IF(primaryTable[[#This Row],[anyToUnlock]]="","False",PROPER(primaryTable[[#This Row],[anyToUnlock]])),CHAR(10),"    icon = ",IF(primaryTable[[#This Row],[icon]]="",_xlfn.CONCAT("KiwiTechTree/Icons/ktt_icon_",primaryTable[[#This Row],[id]]),primaryTable[[#This Row],[icon]]),CHAR(10),"    pos = ",_xlfn.XLOOKUP(primaryTable[[#This Row],[id]],Outline!$A$3:$A$300,Outline!$E$3:$E$300,999,0,1),",",_xlfn.XLOOKUP(primaryTable[[#This Row],[id]],Outline!$A$3:$A$300,Outline!$F$3:$F$300,999,0,1),",0",CHAR(10),"    scale = 0.6",IF(primaryTable[[#This Row],[id_0]]&lt;&gt;"",_xlfn.CONCAT(CHAR(10),"    Parent",CHAR(10),"    {",CHAR(10),"        parentID = ",primaryTable[[#This Row],[id_0]],CHAR(10),"        lineFrom = ",primaryTable[[#This Row],[lineFrom_0]],CHAR(10),"        lineTo = ",primaryTable[[#This Row],[lineTo_0]],CHAR(10),"    }"),""),IF(primaryTable[[#This Row],[id_1]]&lt;&gt;"",_xlfn.CONCAT(CHAR(10),"    Parent",CHAR(10),"    {",CHAR(10),"        parentID = ",primaryTable[[#This Row],[id_1]],CHAR(10),"        lineFrom = ",primaryTable[[#This Row],[lineFrom_1]],CHAR(10),"        lineTo = ",primaryTable[[#This Row],[lineTo_1]],CHAR(10),"    }"),""),CHAR(10),"}")</f>
        <v>RDNode:NEEDS[KiwiTechTree]
{
    id = veryHeavyHypergolicRocketry
    tier = -2.5
    title = #LOC_KTT_veryHeavyHypergolicRocketry_Title // Very Heavy Hypergolic Rocketry
    description = #LOC_KTT_veryHeavyHypergolicRocketry_Description // 
    cost = 0
    hideEmpty = False
    nodeName = ktt_veryHeavyHypergolicRocketry
    anyToUnlock = True
    icon = KiwiTechTree/Icons/ktt_icon_veryHeavyHypergolicRocketry
    pos = -3950,2300,0
    scale = 0.6
    Parent
    {
        parentID = evenHeavierHypergolicRocketry
        lineFrom = RIGHT
        lineTo = LEFT
    }
    Parent
    {
        parentID = evenHeavierRocketry
        lineFrom = RIGHT
        lineTo = LEFT
    }
}</v>
      </c>
    </row>
    <row r="158" spans="1:15" x14ac:dyDescent="0.35">
      <c r="A158" t="s">
        <v>99</v>
      </c>
      <c r="B158">
        <f>VLOOKUP(primaryTable[[#This Row],[id]],Outline!$A$3:$C$300,2,FALSE)</f>
        <v>7.5</v>
      </c>
      <c r="C158">
        <f>VLOOKUP(primaryTable[[#This Row],[id]],Outline!$A$3:$C$300,3,FALSE)</f>
        <v>31</v>
      </c>
      <c r="D158" t="s">
        <v>643</v>
      </c>
      <c r="E158" t="s">
        <v>644</v>
      </c>
      <c r="F158" s="32" t="s">
        <v>390</v>
      </c>
      <c r="H158" t="s">
        <v>98</v>
      </c>
      <c r="I158" t="s">
        <v>289</v>
      </c>
      <c r="J158" t="s">
        <v>288</v>
      </c>
      <c r="K158" t="s">
        <v>73</v>
      </c>
      <c r="L158" t="s">
        <v>289</v>
      </c>
      <c r="M158" t="s">
        <v>288</v>
      </c>
      <c r="N158" t="s">
        <v>319</v>
      </c>
      <c r="O158" s="24" t="str">
        <f>_xlfn.CONCAT("RDNode:NEEDS[",primaryTable[[#This Row],[mod]],"]",CHAR(10),"{",CHAR(10),"    id = ",primaryTable[[#This Row],[id]],CHAR(10),"    tier = ",primaryTable[[#This Row],[tier]],CHAR(10),IF(LEFT(primaryTable[[#This Row],[title]],1)="#",_xlfn.CONCAT("    title = ",primaryTable[[#This Row],[title]]),_xlfn.CONCAT("    title = #LOC_KTT_",primaryTable[[#This Row],[id]],"_Title // ",primaryTable[[#This Row],[title]])),CHAR(10),IF(LEFT(primaryTable[[#This Row],[description]],1)="#",_xlfn.CONCAT("    description = ",primaryTable[[#This Row],[description]]),_xlfn.CONCAT("    description = #LOC_KTT_",primaryTable[[#This Row],[id]],"_Description // ",primaryTable[[#This Row],[description]])),CHAR(10),_xlfn.CONCAT("    cost = ",_xlfn.XLOOKUP(primaryTable[[#This Row],[tier]],CTTComparison!$B$3:$B$34,CTTComparison!$D$3:$D$34,0,0,1)),CHAR(10),"    hideEmpty = False",CHAR(10),"    nodeName = ktt_",primaryTable[[#This Row],[id]],CHAR(10),"    anyToUnlock = ",IF(primaryTable[[#This Row],[anyToUnlock]]="","False",PROPER(primaryTable[[#This Row],[anyToUnlock]])),CHAR(10),"    icon = ",IF(primaryTable[[#This Row],[icon]]="",_xlfn.CONCAT("KiwiTechTree/Icons/ktt_icon_",primaryTable[[#This Row],[id]]),primaryTable[[#This Row],[icon]]),CHAR(10),"    pos = ",_xlfn.XLOOKUP(primaryTable[[#This Row],[id]],Outline!$A$3:$A$300,Outline!$E$3:$E$300,999,0,1),",",_xlfn.XLOOKUP(primaryTable[[#This Row],[id]],Outline!$A$3:$A$300,Outline!$F$3:$F$300,999,0,1),",0",CHAR(10),"    scale = 0.6",IF(primaryTable[[#This Row],[id_0]]&lt;&gt;"",_xlfn.CONCAT(CHAR(10),"    Parent",CHAR(10),"    {",CHAR(10),"        parentID = ",primaryTable[[#This Row],[id_0]],CHAR(10),"        lineFrom = ",primaryTable[[#This Row],[lineFrom_0]],CHAR(10),"        lineTo = ",primaryTable[[#This Row],[lineTo_0]],CHAR(10),"    }"),""),IF(primaryTable[[#This Row],[id_1]]&lt;&gt;"",_xlfn.CONCAT(CHAR(10),"    Parent",CHAR(10),"    {",CHAR(10),"        parentID = ",primaryTable[[#This Row],[id_1]],CHAR(10),"        lineFrom = ",primaryTable[[#This Row],[lineFrom_1]],CHAR(10),"        lineTo = ",primaryTable[[#This Row],[lineTo_1]],CHAR(10),"    }"),""),CHAR(10),"}")</f>
        <v>RDNode:NEEDS[KiwiTechTree]
{
    id = heavyCommandModulesExtensions
    tier = 7.5
    title = #LOC_KTT_heavyCommandModulesExtensions_Title // Heavy Command Module Extensions
    description = #LOC_KTT_heavyCommandModulesExtensions_Description // I am sure you are not reading the descriptions by this point in the playthrough.
    cost = 500
    hideEmpty = False
    nodeName = ktt_heavyCommandModulesExtensions
    anyToUnlock = False
    icon = KiwiTechTree/Icons/ktt_icon_heavyCommandModulesExtensions
    pos = -1950,750,0
    scale = 0.6
    Parent
    {
        parentID = heavyCommandModules
        lineFrom = RIGHT
        lineTo = LEFT
    }
    Parent
    {
        parentID = commandModulesExtensions
        lineFrom = RIGHT
        lineTo = LEFT
    }
}</v>
      </c>
    </row>
    <row r="159" spans="1:15" x14ac:dyDescent="0.35">
      <c r="A159" t="s">
        <v>134</v>
      </c>
      <c r="B159">
        <f>VLOOKUP(primaryTable[[#This Row],[id]],Outline!$A$3:$C$300,2,FALSE)</f>
        <v>8</v>
      </c>
      <c r="C159">
        <f>VLOOKUP(primaryTable[[#This Row],[id]],Outline!$A$3:$C$300,3,FALSE)</f>
        <v>1</v>
      </c>
      <c r="D159" t="s">
        <v>406</v>
      </c>
      <c r="E159" t="s">
        <v>413</v>
      </c>
      <c r="F159" s="30" t="s">
        <v>390</v>
      </c>
      <c r="H159" t="s">
        <v>86</v>
      </c>
      <c r="I159" t="s">
        <v>289</v>
      </c>
      <c r="J159" t="s">
        <v>288</v>
      </c>
      <c r="N159" t="s">
        <v>319</v>
      </c>
      <c r="O159" s="24" t="str">
        <f>_xlfn.CONCAT("RDNode:NEEDS[",primaryTable[[#This Row],[mod]],"]",CHAR(10),"{",CHAR(10),"    id = ",primaryTable[[#This Row],[id]],CHAR(10),"    tier = ",primaryTable[[#This Row],[tier]],CHAR(10),IF(LEFT(primaryTable[[#This Row],[title]],1)="#",_xlfn.CONCAT("    title = ",primaryTable[[#This Row],[title]]),_xlfn.CONCAT("    title = #LOC_KTT_",primaryTable[[#This Row],[id]],"_Title // ",primaryTable[[#This Row],[title]])),CHAR(10),IF(LEFT(primaryTable[[#This Row],[description]],1)="#",_xlfn.CONCAT("    description = ",primaryTable[[#This Row],[description]]),_xlfn.CONCAT("    description = #LOC_KTT_",primaryTable[[#This Row],[id]],"_Description // ",primaryTable[[#This Row],[description]])),CHAR(10),_xlfn.CONCAT("    cost = ",_xlfn.XLOOKUP(primaryTable[[#This Row],[tier]],CTTComparison!$B$3:$B$34,CTTComparison!$D$3:$D$34,0,0,1)),CHAR(10),"    hideEmpty = False",CHAR(10),"    nodeName = ktt_",primaryTable[[#This Row],[id]],CHAR(10),"    anyToUnlock = ",IF(primaryTable[[#This Row],[anyToUnlock]]="","False",PROPER(primaryTable[[#This Row],[anyToUnlock]])),CHAR(10),"    icon = ",IF(primaryTable[[#This Row],[icon]]="",_xlfn.CONCAT("KiwiTechTree/Icons/ktt_icon_",primaryTable[[#This Row],[id]]),primaryTable[[#This Row],[icon]]),CHAR(10),"    pos = ",_xlfn.XLOOKUP(primaryTable[[#This Row],[id]],Outline!$A$3:$A$300,Outline!$E$3:$E$300,999,0,1),",",_xlfn.XLOOKUP(primaryTable[[#This Row],[id]],Outline!$A$3:$A$300,Outline!$F$3:$F$300,999,0,1),",0",CHAR(10),"    scale = 0.6",IF(primaryTable[[#This Row],[id_0]]&lt;&gt;"",_xlfn.CONCAT(CHAR(10),"    Parent",CHAR(10),"    {",CHAR(10),"        parentID = ",primaryTable[[#This Row],[id_0]],CHAR(10),"        lineFrom = ",primaryTable[[#This Row],[lineFrom_0]],CHAR(10),"        lineTo = ",primaryTable[[#This Row],[lineTo_0]],CHAR(10),"    }"),""),IF(primaryTable[[#This Row],[id_1]]&lt;&gt;"",_xlfn.CONCAT(CHAR(10),"    Parent",CHAR(10),"    {",CHAR(10),"        parentID = ",primaryTable[[#This Row],[id_1]],CHAR(10),"        lineFrom = ",primaryTable[[#This Row],[lineFrom_1]],CHAR(10),"        lineTo = ",primaryTable[[#This Row],[lineTo_1]],CHAR(10),"    }"),""),CHAR(10),"}")</f>
        <v>RDNode:NEEDS[KiwiTechTree]
{
    id = hugeBoosters
    tier = 8
    title = #LOC_KTT_hugeBoosters_Title // Huge Solid Rocket Boosters
    description = #LOC_KTT_hugeBoosters_Description // It is pronounced: hue-guh.
    cost = 600
    hideEmpty = False
    nodeName = ktt_hugeBoosters
    anyToUnlock = False
    icon = KiwiTechTree/Icons/ktt_icon_hugeBoosters
    pos = -1800,2250,0
    scale = 0.6
    Parent
    {
        parentID = largerBoosters
        lineFrom = RIGHT
        lineTo = LEFT
    }
}</v>
      </c>
    </row>
    <row r="160" spans="1:15" x14ac:dyDescent="0.35">
      <c r="A160" t="s">
        <v>110</v>
      </c>
      <c r="B160">
        <f>VLOOKUP(primaryTable[[#This Row],[id]],Outline!$A$3:$C$300,2,FALSE)</f>
        <v>8</v>
      </c>
      <c r="C160">
        <f>VLOOKUP(primaryTable[[#This Row],[id]],Outline!$A$3:$C$300,3,FALSE)</f>
        <v>3</v>
      </c>
      <c r="D160" t="s">
        <v>739</v>
      </c>
      <c r="E160" t="s">
        <v>740</v>
      </c>
      <c r="F160" s="32" t="s">
        <v>390</v>
      </c>
      <c r="G160" t="s">
        <v>741</v>
      </c>
      <c r="H160" t="s">
        <v>82</v>
      </c>
      <c r="I160" t="s">
        <v>289</v>
      </c>
      <c r="J160" t="s">
        <v>288</v>
      </c>
      <c r="N160" t="s">
        <v>428</v>
      </c>
      <c r="O160" s="24" t="str">
        <f>_xlfn.CONCAT("RDNode:NEEDS[",primaryTable[[#This Row],[mod]],"]",CHAR(10),"{",CHAR(10),"    id = ",primaryTable[[#This Row],[id]],CHAR(10),"    tier = ",primaryTable[[#This Row],[tier]],CHAR(10),IF(LEFT(primaryTable[[#This Row],[title]],1)="#",_xlfn.CONCAT("    title = ",primaryTable[[#This Row],[title]]),_xlfn.CONCAT("    title = #LOC_KTT_",primaryTable[[#This Row],[id]],"_Title // ",primaryTable[[#This Row],[title]])),CHAR(10),IF(LEFT(primaryTable[[#This Row],[description]],1)="#",_xlfn.CONCAT("    description = ",primaryTable[[#This Row],[description]]),_xlfn.CONCAT("    description = #LOC_KTT_",primaryTable[[#This Row],[id]],"_Description // ",primaryTable[[#This Row],[description]])),CHAR(10),_xlfn.CONCAT("    cost = ",_xlfn.XLOOKUP(primaryTable[[#This Row],[tier]],CTTComparison!$B$3:$B$34,CTTComparison!$D$3:$D$34,0,0,1)),CHAR(10),"    hideEmpty = False",CHAR(10),"    nodeName = ktt_",primaryTable[[#This Row],[id]],CHAR(10),"    anyToUnlock = ",IF(primaryTable[[#This Row],[anyToUnlock]]="","False",PROPER(primaryTable[[#This Row],[anyToUnlock]])),CHAR(10),"    icon = ",IF(primaryTable[[#This Row],[icon]]="",_xlfn.CONCAT("KiwiTechTree/Icons/ktt_icon_",primaryTable[[#This Row],[id]]),primaryTable[[#This Row],[icon]]),CHAR(10),"    pos = ",_xlfn.XLOOKUP(primaryTable[[#This Row],[id]],Outline!$A$3:$A$300,Outline!$E$3:$E$300,999,0,1),",",_xlfn.XLOOKUP(primaryTable[[#This Row],[id]],Outline!$A$3:$A$300,Outline!$F$3:$F$300,999,0,1),",0",CHAR(10),"    scale = 0.6",IF(primaryTable[[#This Row],[id_0]]&lt;&gt;"",_xlfn.CONCAT(CHAR(10),"    Parent",CHAR(10),"    {",CHAR(10),"        parentID = ",primaryTable[[#This Row],[id_0]],CHAR(10),"        lineFrom = ",primaryTable[[#This Row],[lineFrom_0]],CHAR(10),"        lineTo = ",primaryTable[[#This Row],[lineTo_0]],CHAR(10),"    }"),""),IF(primaryTable[[#This Row],[id_1]]&lt;&gt;"",_xlfn.CONCAT(CHAR(10),"    Parent",CHAR(10),"    {",CHAR(10),"        parentID = ",primaryTable[[#This Row],[id_1]],CHAR(10),"        lineFrom = ",primaryTable[[#This Row],[lineFrom_1]],CHAR(10),"        lineTo = ",primaryTable[[#This Row],[lineTo_1]],CHAR(10),"    }"),""),CHAR(10),"}")</f>
        <v>RDNode:NEEDS[CommunityTechTree]
{
    id = largeNuclearPower
    tier = 8
    title = #LOC_CTT_largeNuclearPower_title
    description = #LOC_CTT_largeNuclearPower_description
    cost = 600
    hideEmpty = False
    nodeName = ktt_largeNuclearPower
    anyToUnlock = False
    icon = CommunityTechTree/UI/ctt_icon_improvedNuclearPower
    pos = -1800,2150,0
    scale = 0.6
    Parent
    {
        parentID = nuclearPower
        lineFrom = RIGHT
        lineTo = LEFT
    }
}</v>
      </c>
    </row>
    <row r="161" spans="1:15" x14ac:dyDescent="0.35">
      <c r="A161" t="s">
        <v>111</v>
      </c>
      <c r="B161">
        <f>VLOOKUP(primaryTable[[#This Row],[id]],Outline!$A$3:$C$300,2,FALSE)</f>
        <v>8</v>
      </c>
      <c r="C161">
        <f>VLOOKUP(primaryTable[[#This Row],[id]],Outline!$A$3:$C$300,3,FALSE)</f>
        <v>4</v>
      </c>
      <c r="D161" t="s">
        <v>766</v>
      </c>
      <c r="E161" t="s">
        <v>767</v>
      </c>
      <c r="F161" s="32" t="s">
        <v>390</v>
      </c>
      <c r="G161" t="s">
        <v>768</v>
      </c>
      <c r="H161" t="s">
        <v>83</v>
      </c>
      <c r="I161" t="s">
        <v>289</v>
      </c>
      <c r="J161" t="s">
        <v>288</v>
      </c>
      <c r="N161" t="s">
        <v>428</v>
      </c>
      <c r="O161" s="24" t="str">
        <f>_xlfn.CONCAT("RDNode:NEEDS[",primaryTable[[#This Row],[mod]],"]",CHAR(10),"{",CHAR(10),"    id = ",primaryTable[[#This Row],[id]],CHAR(10),"    tier = ",primaryTable[[#This Row],[tier]],CHAR(10),IF(LEFT(primaryTable[[#This Row],[title]],1)="#",_xlfn.CONCAT("    title = ",primaryTable[[#This Row],[title]]),_xlfn.CONCAT("    title = #LOC_KTT_",primaryTable[[#This Row],[id]],"_Title // ",primaryTable[[#This Row],[title]])),CHAR(10),IF(LEFT(primaryTable[[#This Row],[description]],1)="#",_xlfn.CONCAT("    description = ",primaryTable[[#This Row],[description]]),_xlfn.CONCAT("    description = #LOC_KTT_",primaryTable[[#This Row],[id]],"_Description // ",primaryTable[[#This Row],[description]])),CHAR(10),_xlfn.CONCAT("    cost = ",_xlfn.XLOOKUP(primaryTable[[#This Row],[tier]],CTTComparison!$B$3:$B$34,CTTComparison!$D$3:$D$34,0,0,1)),CHAR(10),"    hideEmpty = False",CHAR(10),"    nodeName = ktt_",primaryTable[[#This Row],[id]],CHAR(10),"    anyToUnlock = ",IF(primaryTable[[#This Row],[anyToUnlock]]="","False",PROPER(primaryTable[[#This Row],[anyToUnlock]])),CHAR(10),"    icon = ",IF(primaryTable[[#This Row],[icon]]="",_xlfn.CONCAT("KiwiTechTree/Icons/ktt_icon_",primaryTable[[#This Row],[id]]),primaryTable[[#This Row],[icon]]),CHAR(10),"    pos = ",_xlfn.XLOOKUP(primaryTable[[#This Row],[id]],Outline!$A$3:$A$300,Outline!$E$3:$E$300,999,0,1),",",_xlfn.XLOOKUP(primaryTable[[#This Row],[id]],Outline!$A$3:$A$300,Outline!$F$3:$F$300,999,0,1),",0",CHAR(10),"    scale = 0.6",IF(primaryTable[[#This Row],[id_0]]&lt;&gt;"",_xlfn.CONCAT(CHAR(10),"    Parent",CHAR(10),"    {",CHAR(10),"        parentID = ",primaryTable[[#This Row],[id_0]],CHAR(10),"        lineFrom = ",primaryTable[[#This Row],[lineFrom_0]],CHAR(10),"        lineTo = ",primaryTable[[#This Row],[lineTo_0]],CHAR(10),"    }"),""),IF(primaryTable[[#This Row],[id_1]]&lt;&gt;"",_xlfn.CONCAT(CHAR(10),"    Parent",CHAR(10),"    {",CHAR(10),"        parentID = ",primaryTable[[#This Row],[id_1]],CHAR(10),"        lineFrom = ",primaryTable[[#This Row],[lineFrom_1]],CHAR(10),"        lineTo = ",primaryTable[[#This Row],[lineTo_1]],CHAR(10),"    }"),""),CHAR(10),"}")</f>
        <v>RDNode:NEEDS[CommunityTechTree]
{
    id = improvedNuclearPropulsion
    tier = 8
    title = #LOC_CTT_improvedNuclearPropulsion_title
    description = #LOC_CTT_improvedNuclearPropulsion_description
    cost = 600
    hideEmpty = False
    nodeName = ktt_improvedNuclearPropulsion
    anyToUnlock = False
    icon = CommunityTechTree/UI/ctt_icon_improvedNuclearPropulsion
    pos = -1800,2100,0
    scale = 0.6
    Parent
    {
        parentID = nuclearPropulsion
        lineFrom = RIGHT
        lineTo = LEFT
    }
}</v>
      </c>
    </row>
    <row r="162" spans="1:15" x14ac:dyDescent="0.35">
      <c r="A162" t="s">
        <v>113</v>
      </c>
      <c r="B162">
        <f>VLOOKUP(primaryTable[[#This Row],[id]],Outline!$A$3:$C$300,2,FALSE)</f>
        <v>8</v>
      </c>
      <c r="C162">
        <f>VLOOKUP(primaryTable[[#This Row],[id]],Outline!$A$3:$C$300,3,FALSE)</f>
        <v>7</v>
      </c>
      <c r="D162" t="s">
        <v>836</v>
      </c>
      <c r="E162" t="s">
        <v>837</v>
      </c>
      <c r="F162" s="32" t="s">
        <v>390</v>
      </c>
      <c r="G162" t="s">
        <v>841</v>
      </c>
      <c r="H162" t="s">
        <v>669</v>
      </c>
      <c r="I162" t="s">
        <v>289</v>
      </c>
      <c r="J162" t="s">
        <v>288</v>
      </c>
      <c r="N162" t="s">
        <v>325</v>
      </c>
      <c r="O162" s="24" t="str">
        <f>_xlfn.CONCAT("RDNode:NEEDS[",primaryTable[[#This Row],[mod]],"]",CHAR(10),"{",CHAR(10),"    id = ",primaryTable[[#This Row],[id]],CHAR(10),"    tier = ",primaryTable[[#This Row],[tier]],CHAR(10),IF(LEFT(primaryTable[[#This Row],[title]],1)="#",_xlfn.CONCAT("    title = ",primaryTable[[#This Row],[title]]),_xlfn.CONCAT("    title = #LOC_KTT_",primaryTable[[#This Row],[id]],"_Title // ",primaryTable[[#This Row],[title]])),CHAR(10),IF(LEFT(primaryTable[[#This Row],[description]],1)="#",_xlfn.CONCAT("    description = ",primaryTable[[#This Row],[description]]),_xlfn.CONCAT("    description = #LOC_KTT_",primaryTable[[#This Row],[id]],"_Description // ",primaryTable[[#This Row],[description]])),CHAR(10),_xlfn.CONCAT("    cost = ",_xlfn.XLOOKUP(primaryTable[[#This Row],[tier]],CTTComparison!$B$3:$B$34,CTTComparison!$D$3:$D$34,0,0,1)),CHAR(10),"    hideEmpty = False",CHAR(10),"    nodeName = ktt_",primaryTable[[#This Row],[id]],CHAR(10),"    anyToUnlock = ",IF(primaryTable[[#This Row],[anyToUnlock]]="","False",PROPER(primaryTable[[#This Row],[anyToUnlock]])),CHAR(10),"    icon = ",IF(primaryTable[[#This Row],[icon]]="",_xlfn.CONCAT("KiwiTechTree/Icons/ktt_icon_",primaryTable[[#This Row],[id]]),primaryTable[[#This Row],[icon]]),CHAR(10),"    pos = ",_xlfn.XLOOKUP(primaryTable[[#This Row],[id]],Outline!$A$3:$A$300,Outline!$E$3:$E$300,999,0,1),",",_xlfn.XLOOKUP(primaryTable[[#This Row],[id]],Outline!$A$3:$A$300,Outline!$F$3:$F$300,999,0,1),",0",CHAR(10),"    scale = 0.6",IF(primaryTable[[#This Row],[id_0]]&lt;&gt;"",_xlfn.CONCAT(CHAR(10),"    Parent",CHAR(10),"    {",CHAR(10),"        parentID = ",primaryTable[[#This Row],[id_0]],CHAR(10),"        lineFrom = ",primaryTable[[#This Row],[lineFrom_0]],CHAR(10),"        lineTo = ",primaryTable[[#This Row],[lineTo_0]],CHAR(10),"    }"),""),IF(primaryTable[[#This Row],[id_1]]&lt;&gt;"",_xlfn.CONCAT(CHAR(10),"    Parent",CHAR(10),"    {",CHAR(10),"        parentID = ",primaryTable[[#This Row],[id_1]],CHAR(10),"        lineFrom = ",primaryTable[[#This Row],[lineFrom_1]],CHAR(10),"        lineTo = ",primaryTable[[#This Row],[lineTo_1]],CHAR(10),"    }"),""),CHAR(10),"}")</f>
        <v>RDNode:NEEDS[Squad]
{
    id = ionPropulsion
    tier = 8
    title = #autoLOC_501112 //#autoLOC_501112 = Ion Propulsion
    description = #autoLOC_501113 //#autoLOC_501113 = Turns out, it's not science fiction.
    cost = 600
    hideEmpty = False
    nodeName = ktt_ionPropulsion
    anyToUnlock = False
    icon = RDicon_propulsion-ion
    pos = -1800,1950,0
    scale = 0.6
    Parent
    {
        parentID = earlyIonPropulsion
        lineFrom = RIGHT
        lineTo = LEFT
    }
}</v>
      </c>
    </row>
    <row r="163" spans="1:15" x14ac:dyDescent="0.35">
      <c r="A163" t="s">
        <v>132</v>
      </c>
      <c r="B163">
        <f>VLOOKUP(primaryTable[[#This Row],[id]],Outline!$A$3:$C$300,2,FALSE)</f>
        <v>8</v>
      </c>
      <c r="C163">
        <f>VLOOKUP(primaryTable[[#This Row],[id]],Outline!$A$3:$C$300,3,FALSE)</f>
        <v>9</v>
      </c>
      <c r="D163" t="s">
        <v>557</v>
      </c>
      <c r="E163" t="s">
        <v>558</v>
      </c>
      <c r="F163" s="30" t="s">
        <v>390</v>
      </c>
      <c r="H163" t="s">
        <v>84</v>
      </c>
      <c r="I163" t="s">
        <v>289</v>
      </c>
      <c r="J163" t="s">
        <v>288</v>
      </c>
      <c r="N163" t="s">
        <v>319</v>
      </c>
      <c r="O163" s="24" t="str">
        <f>_xlfn.CONCAT("RDNode:NEEDS[",primaryTable[[#This Row],[mod]],"]",CHAR(10),"{",CHAR(10),"    id = ",primaryTable[[#This Row],[id]],CHAR(10),"    tier = ",primaryTable[[#This Row],[tier]],CHAR(10),IF(LEFT(primaryTable[[#This Row],[title]],1)="#",_xlfn.CONCAT("    title = ",primaryTable[[#This Row],[title]]),_xlfn.CONCAT("    title = #LOC_KTT_",primaryTable[[#This Row],[id]],"_Title // ",primaryTable[[#This Row],[title]])),CHAR(10),IF(LEFT(primaryTable[[#This Row],[description]],1)="#",_xlfn.CONCAT("    description = ",primaryTable[[#This Row],[description]]),_xlfn.CONCAT("    description = #LOC_KTT_",primaryTable[[#This Row],[id]],"_Description // ",primaryTable[[#This Row],[description]])),CHAR(10),_xlfn.CONCAT("    cost = ",_xlfn.XLOOKUP(primaryTable[[#This Row],[tier]],CTTComparison!$B$3:$B$34,CTTComparison!$D$3:$D$34,0,0,1)),CHAR(10),"    hideEmpty = False",CHAR(10),"    nodeName = ktt_",primaryTable[[#This Row],[id]],CHAR(10),"    anyToUnlock = ",IF(primaryTable[[#This Row],[anyToUnlock]]="","False",PROPER(primaryTable[[#This Row],[anyToUnlock]])),CHAR(10),"    icon = ",IF(primaryTable[[#This Row],[icon]]="",_xlfn.CONCAT("KiwiTechTree/Icons/ktt_icon_",primaryTable[[#This Row],[id]]),primaryTable[[#This Row],[icon]]),CHAR(10),"    pos = ",_xlfn.XLOOKUP(primaryTable[[#This Row],[id]],Outline!$A$3:$A$300,Outline!$E$3:$E$300,999,0,1),",",_xlfn.XLOOKUP(primaryTable[[#This Row],[id]],Outline!$A$3:$A$300,Outline!$F$3:$F$300,999,0,1),",0",CHAR(10),"    scale = 0.6",IF(primaryTable[[#This Row],[id_0]]&lt;&gt;"",_xlfn.CONCAT(CHAR(10),"    Parent",CHAR(10),"    {",CHAR(10),"        parentID = ",primaryTable[[#This Row],[id_0]],CHAR(10),"        lineFrom = ",primaryTable[[#This Row],[lineFrom_0]],CHAR(10),"        lineTo = ",primaryTable[[#This Row],[lineTo_0]],CHAR(10),"    }"),""),IF(primaryTable[[#This Row],[id_1]]&lt;&gt;"",_xlfn.CONCAT(CHAR(10),"    Parent",CHAR(10),"    {",CHAR(10),"        parentID = ",primaryTable[[#This Row],[id_1]],CHAR(10),"        lineFrom = ",primaryTable[[#This Row],[lineFrom_1]],CHAR(10),"        lineTo = ",primaryTable[[#This Row],[lineTo_1]],CHAR(10),"    }"),""),CHAR(10),"}")</f>
        <v>RDNode:NEEDS[KiwiTechTree]
{
    id = exoticControl
    tier = 8
    title = #LOC_KTT_exoticControl_Title // Exotic Control
    description = #LOC_KTT_exoticControl_Description // Turning the control dial up to 11.
    cost = 600
    hideEmpty = False
    nodeName = ktt_exoticControl
    anyToUnlock = False
    icon = KiwiTechTree/Icons/ktt_icon_exoticControl
    pos = -1800,1850,0
    scale = 0.6
    Parent
    {
        parentID = experimentalControl
        lineFrom = RIGHT
        lineTo = LEFT
    }
}</v>
      </c>
    </row>
    <row r="164" spans="1:15" x14ac:dyDescent="0.35">
      <c r="A164" t="s">
        <v>133</v>
      </c>
      <c r="B164">
        <f>VLOOKUP(primaryTable[[#This Row],[id]],Outline!$A$3:$C$300,2,FALSE)</f>
        <v>-2.5</v>
      </c>
      <c r="C164">
        <f>VLOOKUP(primaryTable[[#This Row],[id]],Outline!$A$3:$C$300,3,FALSE)</f>
        <v>0</v>
      </c>
      <c r="D164" t="s">
        <v>674</v>
      </c>
      <c r="E164" t="s">
        <v>676</v>
      </c>
      <c r="F164" s="32" t="s">
        <v>390</v>
      </c>
      <c r="H164" t="s">
        <v>85</v>
      </c>
      <c r="I164" t="s">
        <v>289</v>
      </c>
      <c r="J164" t="s">
        <v>288</v>
      </c>
      <c r="N164" t="s">
        <v>319</v>
      </c>
      <c r="O164" s="24" t="str">
        <f>_xlfn.CONCAT("RDNode:NEEDS[",primaryTable[[#This Row],[mod]],"]",CHAR(10),"{",CHAR(10),"    id = ",primaryTable[[#This Row],[id]],CHAR(10),"    tier = ",primaryTable[[#This Row],[tier]],CHAR(10),IF(LEFT(primaryTable[[#This Row],[title]],1)="#",_xlfn.CONCAT("    title = ",primaryTable[[#This Row],[title]]),_xlfn.CONCAT("    title = #LOC_KTT_",primaryTable[[#This Row],[id]],"_Title // ",primaryTable[[#This Row],[title]])),CHAR(10),IF(LEFT(primaryTable[[#This Row],[description]],1)="#",_xlfn.CONCAT("    description = ",primaryTable[[#This Row],[description]]),_xlfn.CONCAT("    description = #LOC_KTT_",primaryTable[[#This Row],[id]],"_Description // ",primaryTable[[#This Row],[description]])),CHAR(10),_xlfn.CONCAT("    cost = ",_xlfn.XLOOKUP(primaryTable[[#This Row],[tier]],CTTComparison!$B$3:$B$34,CTTComparison!$D$3:$D$34,0,0,1)),CHAR(10),"    hideEmpty = False",CHAR(10),"    nodeName = ktt_",primaryTable[[#This Row],[id]],CHAR(10),"    anyToUnlock = ",IF(primaryTable[[#This Row],[anyToUnlock]]="","False",PROPER(primaryTable[[#This Row],[anyToUnlock]])),CHAR(10),"    icon = ",IF(primaryTable[[#This Row],[icon]]="",_xlfn.CONCAT("KiwiTechTree/Icons/ktt_icon_",primaryTable[[#This Row],[id]]),primaryTable[[#This Row],[icon]]),CHAR(10),"    pos = ",_xlfn.XLOOKUP(primaryTable[[#This Row],[id]],Outline!$A$3:$A$300,Outline!$E$3:$E$300,999,0,1),",",_xlfn.XLOOKUP(primaryTable[[#This Row],[id]],Outline!$A$3:$A$300,Outline!$F$3:$F$300,999,0,1),",0",CHAR(10),"    scale = 0.6",IF(primaryTable[[#This Row],[id_0]]&lt;&gt;"",_xlfn.CONCAT(CHAR(10),"    Parent",CHAR(10),"    {",CHAR(10),"        parentID = ",primaryTable[[#This Row],[id_0]],CHAR(10),"        lineFrom = ",primaryTable[[#This Row],[lineFrom_0]],CHAR(10),"        lineTo = ",primaryTable[[#This Row],[lineTo_0]],CHAR(10),"    }"),""),IF(primaryTable[[#This Row],[id_1]]&lt;&gt;"",_xlfn.CONCAT(CHAR(10),"    Parent",CHAR(10),"    {",CHAR(10),"        parentID = ",primaryTable[[#This Row],[id_1]],CHAR(10),"        lineFrom = ",primaryTable[[#This Row],[lineFrom_1]],CHAR(10),"        lineTo = ",primaryTable[[#This Row],[lineTo_1]],CHAR(10),"    }"),""),CHAR(10),"}")</f>
        <v>RDNode:NEEDS[KiwiTechTree]
{
    id = exoticPropulsion
    tier = -2.5
    title = #LOC_KTT_exoticPropulsion_Title // Exotic Propulsion
    description = #LOC_KTT_exoticPropulsion_Description // One Kerbal's exotic is another Kerbal's conventional.
    cost = 0
    hideEmpty = False
    nodeName = ktt_exoticPropulsion
    anyToUnlock = False
    icon = KiwiTechTree/Icons/ktt_icon_exoticPropulsion
    pos = -3950,2300,0
    scale = 0.6
    Parent
    {
        parentID = experimentalPropulsion
        lineFrom = RIGHT
        lineTo = LEFT
    }
}</v>
      </c>
    </row>
    <row r="165" spans="1:15" x14ac:dyDescent="0.35">
      <c r="A165" t="s">
        <v>135</v>
      </c>
      <c r="B165">
        <f>VLOOKUP(primaryTable[[#This Row],[id]],Outline!$A$3:$C$300,2,FALSE)</f>
        <v>-2.5</v>
      </c>
      <c r="C165">
        <f>VLOOKUP(primaryTable[[#This Row],[id]],Outline!$A$3:$C$300,3,FALSE)</f>
        <v>0</v>
      </c>
      <c r="D165" t="s">
        <v>385</v>
      </c>
      <c r="E165" t="s">
        <v>386</v>
      </c>
      <c r="F165" s="32" t="s">
        <v>389</v>
      </c>
      <c r="H165" t="s">
        <v>87</v>
      </c>
      <c r="I165" t="s">
        <v>289</v>
      </c>
      <c r="J165" t="s">
        <v>288</v>
      </c>
      <c r="K165" t="s">
        <v>137</v>
      </c>
      <c r="L165" t="s">
        <v>290</v>
      </c>
      <c r="M165" t="s">
        <v>291</v>
      </c>
      <c r="N165" t="s">
        <v>319</v>
      </c>
      <c r="O165" s="24" t="str">
        <f>_xlfn.CONCAT("RDNode:NEEDS[",primaryTable[[#This Row],[mod]],"]",CHAR(10),"{",CHAR(10),"    id = ",primaryTable[[#This Row],[id]],CHAR(10),"    tier = ",primaryTable[[#This Row],[tier]],CHAR(10),IF(LEFT(primaryTable[[#This Row],[title]],1)="#",_xlfn.CONCAT("    title = ",primaryTable[[#This Row],[title]]),_xlfn.CONCAT("    title = #LOC_KTT_",primaryTable[[#This Row],[id]],"_Title // ",primaryTable[[#This Row],[title]])),CHAR(10),IF(LEFT(primaryTable[[#This Row],[description]],1)="#",_xlfn.CONCAT("    description = ",primaryTable[[#This Row],[description]]),_xlfn.CONCAT("    description = #LOC_KTT_",primaryTable[[#This Row],[id]],"_Description // ",primaryTable[[#This Row],[description]])),CHAR(10),_xlfn.CONCAT("    cost = ",_xlfn.XLOOKUP(primaryTable[[#This Row],[tier]],CTTComparison!$B$3:$B$34,CTTComparison!$D$3:$D$34,0,0,1)),CHAR(10),"    hideEmpty = False",CHAR(10),"    nodeName = ktt_",primaryTable[[#This Row],[id]],CHAR(10),"    anyToUnlock = ",IF(primaryTable[[#This Row],[anyToUnlock]]="","False",PROPER(primaryTable[[#This Row],[anyToUnlock]])),CHAR(10),"    icon = ",IF(primaryTable[[#This Row],[icon]]="",_xlfn.CONCAT("KiwiTechTree/Icons/ktt_icon_",primaryTable[[#This Row],[id]]),primaryTable[[#This Row],[icon]]),CHAR(10),"    pos = ",_xlfn.XLOOKUP(primaryTable[[#This Row],[id]],Outline!$A$3:$A$300,Outline!$E$3:$E$300,999,0,1),",",_xlfn.XLOOKUP(primaryTable[[#This Row],[id]],Outline!$A$3:$A$300,Outline!$F$3:$F$300,999,0,1),",0",CHAR(10),"    scale = 0.6",IF(primaryTable[[#This Row],[id_0]]&lt;&gt;"",_xlfn.CONCAT(CHAR(10),"    Parent",CHAR(10),"    {",CHAR(10),"        parentID = ",primaryTable[[#This Row],[id_0]],CHAR(10),"        lineFrom = ",primaryTable[[#This Row],[lineFrom_0]],CHAR(10),"        lineTo = ",primaryTable[[#This Row],[lineTo_0]],CHAR(10),"    }"),""),IF(primaryTable[[#This Row],[id_1]]&lt;&gt;"",_xlfn.CONCAT(CHAR(10),"    Parent",CHAR(10),"    {",CHAR(10),"        parentID = ",primaryTable[[#This Row],[id_1]],CHAR(10),"        lineFrom = ",primaryTable[[#This Row],[lineFrom_1]],CHAR(10),"        lineTo = ",primaryTable[[#This Row],[lineTo_1]],CHAR(10),"    }"),""),CHAR(10),"}")</f>
        <v>RDNode:NEEDS[KiwiTechTree]
{
    id = veryHeavyCryoRocketry
    tier = -2.5
    title = #LOC_KTT_veryHeavyCryoRocketry_Title // Very Heavy Cryogenic Rocketry
    description = #LOC_KTT_veryHeavyCryoRocketry_Description // Just read the description in the box below and add: using cryogenic fuel.
    cost = 0
    hideEmpty = False
    nodeName = ktt_veryHeavyCryoRocketry
    anyToUnlock = True
    icon = KiwiTechTree/Icons/ktt_icon_veryHeavyCryoRocketry
    pos = -3950,2300,0
    scale = 0.6
    Parent
    {
        parentID = evenHeavierCryoRocketry
        lineFrom = RIGHT
        lineTo = LEFT
    }
    Parent
    {
        parentID = veryHeavyRocketry
        lineFrom = TOP
        lineTo = BOTTOM
    }
}</v>
      </c>
    </row>
    <row r="166" spans="1:15" x14ac:dyDescent="0.35">
      <c r="A166" t="s">
        <v>137</v>
      </c>
      <c r="B166">
        <f>VLOOKUP(primaryTable[[#This Row],[id]],Outline!$A$3:$C$300,2,FALSE)</f>
        <v>-2.5</v>
      </c>
      <c r="C166">
        <f>VLOOKUP(primaryTable[[#This Row],[id]],Outline!$A$3:$C$300,3,FALSE)</f>
        <v>0</v>
      </c>
      <c r="D166" t="s">
        <v>424</v>
      </c>
      <c r="E166" t="s">
        <v>425</v>
      </c>
      <c r="F166" s="30" t="s">
        <v>390</v>
      </c>
      <c r="G166" t="s">
        <v>316</v>
      </c>
      <c r="H166" t="s">
        <v>88</v>
      </c>
      <c r="I166" t="s">
        <v>289</v>
      </c>
      <c r="J166" t="s">
        <v>288</v>
      </c>
      <c r="N166" t="s">
        <v>325</v>
      </c>
      <c r="O166" s="24" t="str">
        <f>_xlfn.CONCAT("RDNode:NEEDS[",primaryTable[[#This Row],[mod]],"]",CHAR(10),"{",CHAR(10),"    id = ",primaryTable[[#This Row],[id]],CHAR(10),"    tier = ",primaryTable[[#This Row],[tier]],CHAR(10),IF(LEFT(primaryTable[[#This Row],[title]],1)="#",_xlfn.CONCAT("    title = ",primaryTable[[#This Row],[title]]),_xlfn.CONCAT("    title = #LOC_KTT_",primaryTable[[#This Row],[id]],"_Title // ",primaryTable[[#This Row],[title]])),CHAR(10),IF(LEFT(primaryTable[[#This Row],[description]],1)="#",_xlfn.CONCAT("    description = ",primaryTable[[#This Row],[description]]),_xlfn.CONCAT("    description = #LOC_KTT_",primaryTable[[#This Row],[id]],"_Description // ",primaryTable[[#This Row],[description]])),CHAR(10),_xlfn.CONCAT("    cost = ",_xlfn.XLOOKUP(primaryTable[[#This Row],[tier]],CTTComparison!$B$3:$B$34,CTTComparison!$D$3:$D$34,0,0,1)),CHAR(10),"    hideEmpty = False",CHAR(10),"    nodeName = ktt_",primaryTable[[#This Row],[id]],CHAR(10),"    anyToUnlock = ",IF(primaryTable[[#This Row],[anyToUnlock]]="","False",PROPER(primaryTable[[#This Row],[anyToUnlock]])),CHAR(10),"    icon = ",IF(primaryTable[[#This Row],[icon]]="",_xlfn.CONCAT("KiwiTechTree/Icons/ktt_icon_",primaryTable[[#This Row],[id]]),primaryTable[[#This Row],[icon]]),CHAR(10),"    pos = ",_xlfn.XLOOKUP(primaryTable[[#This Row],[id]],Outline!$A$3:$A$300,Outline!$E$3:$E$300,999,0,1),",",_xlfn.XLOOKUP(primaryTable[[#This Row],[id]],Outline!$A$3:$A$300,Outline!$F$3:$F$300,999,0,1),",0",CHAR(10),"    scale = 0.6",IF(primaryTable[[#This Row],[id_0]]&lt;&gt;"",_xlfn.CONCAT(CHAR(10),"    Parent",CHAR(10),"    {",CHAR(10),"        parentID = ",primaryTable[[#This Row],[id_0]],CHAR(10),"        lineFrom = ",primaryTable[[#This Row],[lineFrom_0]],CHAR(10),"        lineTo = ",primaryTable[[#This Row],[lineTo_0]],CHAR(10),"    }"),""),IF(primaryTable[[#This Row],[id_1]]&lt;&gt;"",_xlfn.CONCAT(CHAR(10),"    Parent",CHAR(10),"    {",CHAR(10),"        parentID = ",primaryTable[[#This Row],[id_1]],CHAR(10),"        lineFrom = ",primaryTable[[#This Row],[lineFrom_1]],CHAR(10),"        lineTo = ",primaryTable[[#This Row],[lineTo_1]],CHAR(10),"    }"),""),CHAR(10),"}")</f>
        <v>RDNode:NEEDS[Squad]
{
    id = veryHeavyRocketry
    tier = -2.5
    title = #autoLOC_501122 //#autoLOC_501122 = Very Heavy Rocketry
    description = #autoLOC_501123 //#autoLOC_501123 = While ever-larger rockets may not be the answer every time, for all other times, we've developed these.
    cost = 0
    hideEmpty = False
    nodeName = ktt_veryHeavyRocketry
    anyToUnlock = False
    icon = RDicon_rocketry-veryHeavy
    pos = -3950,2300,0
    scale = 0.6
    Parent
    {
        parentID = evenHeavierRocketry
        lineFrom = RIGHT
        lineTo = LEFT
    }
}</v>
      </c>
    </row>
    <row r="167" spans="1:15" x14ac:dyDescent="0.35">
      <c r="A167" t="s">
        <v>138</v>
      </c>
      <c r="B167">
        <f>VLOOKUP(primaryTable[[#This Row],[id]],Outline!$A$3:$C$300,2,FALSE)</f>
        <v>8</v>
      </c>
      <c r="C167">
        <f>VLOOKUP(primaryTable[[#This Row],[id]],Outline!$A$3:$C$300,3,FALSE)</f>
        <v>15</v>
      </c>
      <c r="D167" t="s">
        <v>450</v>
      </c>
      <c r="E167" t="s">
        <v>451</v>
      </c>
      <c r="F167" s="30" t="s">
        <v>390</v>
      </c>
      <c r="G167" t="s">
        <v>452</v>
      </c>
      <c r="H167" t="s">
        <v>89</v>
      </c>
      <c r="I167" t="s">
        <v>289</v>
      </c>
      <c r="J167" t="s">
        <v>288</v>
      </c>
      <c r="N167" t="s">
        <v>325</v>
      </c>
      <c r="O167" s="24" t="str">
        <f>_xlfn.CONCAT("RDNode:NEEDS[",primaryTable[[#This Row],[mod]],"]",CHAR(10),"{",CHAR(10),"    id = ",primaryTable[[#This Row],[id]],CHAR(10),"    tier = ",primaryTable[[#This Row],[tier]],CHAR(10),IF(LEFT(primaryTable[[#This Row],[title]],1)="#",_xlfn.CONCAT("    title = ",primaryTable[[#This Row],[title]]),_xlfn.CONCAT("    title = #LOC_KTT_",primaryTable[[#This Row],[id]],"_Title // ",primaryTable[[#This Row],[title]])),CHAR(10),IF(LEFT(primaryTable[[#This Row],[description]],1)="#",_xlfn.CONCAT("    description = ",primaryTable[[#This Row],[description]]),_xlfn.CONCAT("    description = #LOC_KTT_",primaryTable[[#This Row],[id]],"_Description // ",primaryTable[[#This Row],[description]])),CHAR(10),_xlfn.CONCAT("    cost = ",_xlfn.XLOOKUP(primaryTable[[#This Row],[tier]],CTTComparison!$B$3:$B$34,CTTComparison!$D$3:$D$34,0,0,1)),CHAR(10),"    hideEmpty = False",CHAR(10),"    nodeName = ktt_",primaryTable[[#This Row],[id]],CHAR(10),"    anyToUnlock = ",IF(primaryTable[[#This Row],[anyToUnlock]]="","False",PROPER(primaryTable[[#This Row],[anyToUnlock]])),CHAR(10),"    icon = ",IF(primaryTable[[#This Row],[icon]]="",_xlfn.CONCAT("KiwiTechTree/Icons/ktt_icon_",primaryTable[[#This Row],[id]]),primaryTable[[#This Row],[icon]]),CHAR(10),"    pos = ",_xlfn.XLOOKUP(primaryTable[[#This Row],[id]],Outline!$A$3:$A$300,Outline!$E$3:$E$300,999,0,1),",",_xlfn.XLOOKUP(primaryTable[[#This Row],[id]],Outline!$A$3:$A$300,Outline!$F$3:$F$300,999,0,1),",0",CHAR(10),"    scale = 0.6",IF(primaryTable[[#This Row],[id_0]]&lt;&gt;"",_xlfn.CONCAT(CHAR(10),"    Parent",CHAR(10),"    {",CHAR(10),"        parentID = ",primaryTable[[#This Row],[id_0]],CHAR(10),"        lineFrom = ",primaryTable[[#This Row],[lineFrom_0]],CHAR(10),"        lineTo = ",primaryTable[[#This Row],[lineTo_0]],CHAR(10),"    }"),""),IF(primaryTable[[#This Row],[id_1]]&lt;&gt;"",_xlfn.CONCAT(CHAR(10),"    Parent",CHAR(10),"    {",CHAR(10),"        parentID = ",primaryTable[[#This Row],[id_1]],CHAR(10),"        lineFrom = ",primaryTable[[#This Row],[lineFrom_1]],CHAR(10),"        lineTo = ",primaryTable[[#This Row],[lineTo_1]],CHAR(10),"    }"),""),CHAR(10),"}")</f>
        <v>RDNode:NEEDS[Squad]
{
    id = highPerformanceFuelSystems
    tier = 8
    title = #autoLOC_501130 //#autoLOC_501130 = High-Performance Fuel Systems
    description = #autoLOC_501131 //#autoLOC_501131 = Massive engines require massive fuel storage solutions.
    cost = 600
    hideEmpty = False
    nodeName = ktt_highPerformanceFuelSystems
    anyToUnlock = False
    icon = RDicon_fuelSystems-highPerformance
    pos = -1800,1550,0
    scale = 0.6
    Parent
    {
        parentID = largeVolumeContainment
        lineFrom = RIGHT
        lineTo = LEFT
    }
}</v>
      </c>
    </row>
    <row r="168" spans="1:15" x14ac:dyDescent="0.35">
      <c r="A168" s="25" t="s">
        <v>217</v>
      </c>
      <c r="B168">
        <f>VLOOKUP(primaryTable[[#This Row],[id]],Outline!$A$3:$C$300,2,FALSE)</f>
        <v>8</v>
      </c>
      <c r="C168">
        <f>VLOOKUP(primaryTable[[#This Row],[id]],Outline!$A$3:$C$300,3,FALSE)</f>
        <v>16</v>
      </c>
      <c r="D168" t="s">
        <v>784</v>
      </c>
      <c r="E168" t="s">
        <v>788</v>
      </c>
      <c r="F168" s="32" t="s">
        <v>390</v>
      </c>
      <c r="H168" t="s">
        <v>218</v>
      </c>
      <c r="I168" t="s">
        <v>289</v>
      </c>
      <c r="J168" t="s">
        <v>288</v>
      </c>
      <c r="N168" t="s">
        <v>319</v>
      </c>
      <c r="O168" s="24" t="str">
        <f>_xlfn.CONCAT("RDNode:NEEDS[",primaryTable[[#This Row],[mod]],"]",CHAR(10),"{",CHAR(10),"    id = ",primaryTable[[#This Row],[id]],CHAR(10),"    tier = ",primaryTable[[#This Row],[tier]],CHAR(10),IF(LEFT(primaryTable[[#This Row],[title]],1)="#",_xlfn.CONCAT("    title = ",primaryTable[[#This Row],[title]]),_xlfn.CONCAT("    title = #LOC_KTT_",primaryTable[[#This Row],[id]],"_Title // ",primaryTable[[#This Row],[title]])),CHAR(10),IF(LEFT(primaryTable[[#This Row],[description]],1)="#",_xlfn.CONCAT("    description = ",primaryTable[[#This Row],[description]]),_xlfn.CONCAT("    description = #LOC_KTT_",primaryTable[[#This Row],[id]],"_Description // ",primaryTable[[#This Row],[description]])),CHAR(10),_xlfn.CONCAT("    cost = ",_xlfn.XLOOKUP(primaryTable[[#This Row],[tier]],CTTComparison!$B$3:$B$34,CTTComparison!$D$3:$D$34,0,0,1)),CHAR(10),"    hideEmpty = False",CHAR(10),"    nodeName = ktt_",primaryTable[[#This Row],[id]],CHAR(10),"    anyToUnlock = ",IF(primaryTable[[#This Row],[anyToUnlock]]="","False",PROPER(primaryTable[[#This Row],[anyToUnlock]])),CHAR(10),"    icon = ",IF(primaryTable[[#This Row],[icon]]="",_xlfn.CONCAT("KiwiTechTree/Icons/ktt_icon_",primaryTable[[#This Row],[id]]),primaryTable[[#This Row],[icon]]),CHAR(10),"    pos = ",_xlfn.XLOOKUP(primaryTable[[#This Row],[id]],Outline!$A$3:$A$300,Outline!$E$3:$E$300,999,0,1),",",_xlfn.XLOOKUP(primaryTable[[#This Row],[id]],Outline!$A$3:$A$300,Outline!$F$3:$F$300,999,0,1),",0",CHAR(10),"    scale = 0.6",IF(primaryTable[[#This Row],[id_0]]&lt;&gt;"",_xlfn.CONCAT(CHAR(10),"    Parent",CHAR(10),"    {",CHAR(10),"        parentID = ",primaryTable[[#This Row],[id_0]],CHAR(10),"        lineFrom = ",primaryTable[[#This Row],[lineFrom_0]],CHAR(10),"        lineTo = ",primaryTable[[#This Row],[lineTo_0]],CHAR(10),"    }"),""),IF(primaryTable[[#This Row],[id_1]]&lt;&gt;"",_xlfn.CONCAT(CHAR(10),"    Parent",CHAR(10),"    {",CHAR(10),"        parentID = ",primaryTable[[#This Row],[id_1]],CHAR(10),"        lineFrom = ",primaryTable[[#This Row],[lineFrom_1]],CHAR(10),"        lineTo = ",primaryTable[[#This Row],[lineTo_1]],CHAR(10),"    }"),""),CHAR(10),"}")</f>
        <v>RDNode:NEEDS[KiwiTechTree]
{
    id = hugeFlexibleFuelSystems
    tier = 8
    title = #LOC_KTT_hugeFlexibleFuelSystems_Title // Huge Flexible Fuel Systems
    description = #LOC_KTT_hugeFlexibleFuelSystems_Description // These fuel tanks are large and in charge. 
    cost = 600
    hideEmpty = False
    nodeName = ktt_hugeFlexibleFuelSystems
    anyToUnlock = False
    icon = KiwiTechTree/Icons/ktt_icon_hugeFlexibleFuelSystems
    pos = -1800,1500,0
    scale = 0.6
    Parent
    {
        parentID = largeFlexibleFuelSystems
        lineFrom = RIGHT
        lineTo = LEFT
    }
}</v>
      </c>
    </row>
    <row r="169" spans="1:15" x14ac:dyDescent="0.35">
      <c r="A169" t="s">
        <v>139</v>
      </c>
      <c r="B169">
        <f>VLOOKUP(primaryTable[[#This Row],[id]],Outline!$A$3:$C$300,2,FALSE)</f>
        <v>8</v>
      </c>
      <c r="C169">
        <f>VLOOKUP(primaryTable[[#This Row],[id]],Outline!$A$3:$C$300,3,FALSE)</f>
        <v>18</v>
      </c>
      <c r="D169" t="s">
        <v>789</v>
      </c>
      <c r="E169" t="s">
        <v>842</v>
      </c>
      <c r="F169" s="32" t="s">
        <v>390</v>
      </c>
      <c r="H169" t="s">
        <v>90</v>
      </c>
      <c r="I169" t="s">
        <v>289</v>
      </c>
      <c r="J169" t="s">
        <v>288</v>
      </c>
      <c r="K169" t="s">
        <v>140</v>
      </c>
      <c r="L169" t="s">
        <v>290</v>
      </c>
      <c r="M169" t="s">
        <v>291</v>
      </c>
      <c r="N169" t="s">
        <v>319</v>
      </c>
      <c r="O169" s="24" t="str">
        <f>_xlfn.CONCAT("RDNode:NEEDS[",primaryTable[[#This Row],[mod]],"]",CHAR(10),"{",CHAR(10),"    id = ",primaryTable[[#This Row],[id]],CHAR(10),"    tier = ",primaryTable[[#This Row],[tier]],CHAR(10),IF(LEFT(primaryTable[[#This Row],[title]],1)="#",_xlfn.CONCAT("    title = ",primaryTable[[#This Row],[title]]),_xlfn.CONCAT("    title = #LOC_KTT_",primaryTable[[#This Row],[id]],"_Title // ",primaryTable[[#This Row],[title]])),CHAR(10),IF(LEFT(primaryTable[[#This Row],[description]],1)="#",_xlfn.CONCAT("    description = ",primaryTable[[#This Row],[description]]),_xlfn.CONCAT("    description = #LOC_KTT_",primaryTable[[#This Row],[id]],"_Description // ",primaryTable[[#This Row],[description]])),CHAR(10),_xlfn.CONCAT("    cost = ",_xlfn.XLOOKUP(primaryTable[[#This Row],[tier]],CTTComparison!$B$3:$B$34,CTTComparison!$D$3:$D$34,0,0,1)),CHAR(10),"    hideEmpty = False",CHAR(10),"    nodeName = ktt_",primaryTable[[#This Row],[id]],CHAR(10),"    anyToUnlock = ",IF(primaryTable[[#This Row],[anyToUnlock]]="","False",PROPER(primaryTable[[#This Row],[anyToUnlock]])),CHAR(10),"    icon = ",IF(primaryTable[[#This Row],[icon]]="",_xlfn.CONCAT("KiwiTechTree/Icons/ktt_icon_",primaryTable[[#This Row],[id]]),primaryTable[[#This Row],[icon]]),CHAR(10),"    pos = ",_xlfn.XLOOKUP(primaryTable[[#This Row],[id]],Outline!$A$3:$A$300,Outline!$E$3:$E$300,999,0,1),",",_xlfn.XLOOKUP(primaryTable[[#This Row],[id]],Outline!$A$3:$A$300,Outline!$F$3:$F$300,999,0,1),",0",CHAR(10),"    scale = 0.6",IF(primaryTable[[#This Row],[id_0]]&lt;&gt;"",_xlfn.CONCAT(CHAR(10),"    Parent",CHAR(10),"    {",CHAR(10),"        parentID = ",primaryTable[[#This Row],[id_0]],CHAR(10),"        lineFrom = ",primaryTable[[#This Row],[lineFrom_0]],CHAR(10),"        lineTo = ",primaryTable[[#This Row],[lineTo_0]],CHAR(10),"    }"),""),IF(primaryTable[[#This Row],[id_1]]&lt;&gt;"",_xlfn.CONCAT(CHAR(10),"    Parent",CHAR(10),"    {",CHAR(10),"        parentID = ",primaryTable[[#This Row],[id_1]],CHAR(10),"        lineFrom = ",primaryTable[[#This Row],[lineFrom_1]],CHAR(10),"        lineTo = ",primaryTable[[#This Row],[lineTo_1]],CHAR(10),"    }"),""),CHAR(10),"}")</f>
        <v>RDNode:NEEDS[KiwiTechTree]
{
    id = advancedDocking
    tier = 8
    title = #LOC_KTT_advancedDocking_Title // Advanced Docking
    description = #LOC_KTT_advancedDocking_Description // Our craft have gotten bigger, the docking solutions need to match our needs.
    cost = 600
    hideEmpty = False
    nodeName = ktt_advancedDocking
    anyToUnlock = False
    icon = KiwiTechTree/Icons/ktt_icon_advancedDocking
    pos = -1800,1400,0
    scale = 0.6
    Parent
    {
        parentID = enginePlates
        lineFrom = RIGHT
        lineTo = LEFT
    }
    Parent
    {
        parentID = nanolathing
        lineFrom = TOP
        lineTo = BOTTOM
    }
}</v>
      </c>
    </row>
    <row r="170" spans="1:15" x14ac:dyDescent="0.35">
      <c r="A170" t="s">
        <v>140</v>
      </c>
      <c r="B170">
        <f>VLOOKUP(primaryTable[[#This Row],[id]],Outline!$A$3:$C$300,2,FALSE)</f>
        <v>8</v>
      </c>
      <c r="C170">
        <f>VLOOKUP(primaryTable[[#This Row],[id]],Outline!$A$3:$C$300,3,FALSE)</f>
        <v>19</v>
      </c>
      <c r="D170" t="s">
        <v>843</v>
      </c>
      <c r="E170" t="s">
        <v>844</v>
      </c>
      <c r="F170" s="32" t="s">
        <v>390</v>
      </c>
      <c r="G170" t="s">
        <v>845</v>
      </c>
      <c r="H170" t="s">
        <v>846</v>
      </c>
      <c r="I170" t="s">
        <v>289</v>
      </c>
      <c r="J170" t="s">
        <v>288</v>
      </c>
      <c r="N170" t="s">
        <v>325</v>
      </c>
      <c r="O170" s="24" t="str">
        <f>_xlfn.CONCAT("RDNode:NEEDS[",primaryTable[[#This Row],[mod]],"]",CHAR(10),"{",CHAR(10),"    id = ",primaryTable[[#This Row],[id]],CHAR(10),"    tier = ",primaryTable[[#This Row],[tier]],CHAR(10),IF(LEFT(primaryTable[[#This Row],[title]],1)="#",_xlfn.CONCAT("    title = ",primaryTable[[#This Row],[title]]),_xlfn.CONCAT("    title = #LOC_KTT_",primaryTable[[#This Row],[id]],"_Title // ",primaryTable[[#This Row],[title]])),CHAR(10),IF(LEFT(primaryTable[[#This Row],[description]],1)="#",_xlfn.CONCAT("    description = ",primaryTable[[#This Row],[description]]),_xlfn.CONCAT("    description = #LOC_KTT_",primaryTable[[#This Row],[id]],"_Description // ",primaryTable[[#This Row],[description]])),CHAR(10),_xlfn.CONCAT("    cost = ",_xlfn.XLOOKUP(primaryTable[[#This Row],[tier]],CTTComparison!$B$3:$B$34,CTTComparison!$D$3:$D$34,0,0,1)),CHAR(10),"    hideEmpty = False",CHAR(10),"    nodeName = ktt_",primaryTable[[#This Row],[id]],CHAR(10),"    anyToUnlock = ",IF(primaryTable[[#This Row],[anyToUnlock]]="","False",PROPER(primaryTable[[#This Row],[anyToUnlock]])),CHAR(10),"    icon = ",IF(primaryTable[[#This Row],[icon]]="",_xlfn.CONCAT("KiwiTechTree/Icons/ktt_icon_",primaryTable[[#This Row],[id]]),primaryTable[[#This Row],[icon]]),CHAR(10),"    pos = ",_xlfn.XLOOKUP(primaryTable[[#This Row],[id]],Outline!$A$3:$A$300,Outline!$E$3:$E$300,999,0,1),",",_xlfn.XLOOKUP(primaryTable[[#This Row],[id]],Outline!$A$3:$A$300,Outline!$F$3:$F$300,999,0,1),",0",CHAR(10),"    scale = 0.6",IF(primaryTable[[#This Row],[id_0]]&lt;&gt;"",_xlfn.CONCAT(CHAR(10),"    Parent",CHAR(10),"    {",CHAR(10),"        parentID = ",primaryTable[[#This Row],[id_0]],CHAR(10),"        lineFrom = ",primaryTable[[#This Row],[lineFrom_0]],CHAR(10),"        lineTo = ",primaryTable[[#This Row],[lineTo_0]],CHAR(10),"    }"),""),IF(primaryTable[[#This Row],[id_1]]&lt;&gt;"",_xlfn.CONCAT(CHAR(10),"    Parent",CHAR(10),"    {",CHAR(10),"        parentID = ",primaryTable[[#This Row],[id_1]],CHAR(10),"        lineFrom = ",primaryTable[[#This Row],[lineFrom_1]],CHAR(10),"        lineTo = ",primaryTable[[#This Row],[lineTo_1]],CHAR(10),"    }"),""),CHAR(10),"}")</f>
        <v>RDNode:NEEDS[Squad]
{
    id = nanolathing
    tier = 8
    title = #autoLOC_501116 //#autoLOC_501116 = Nanolathing
    description = #autoLOC_501117 //#autoLOC_501117 = Despite the threatening appearance of the green metablobs shot out of the Nanolathing Injectors, none can argue the fact that Kerbals have indeed developed technologies at least just as dangerous as this one.
    cost = 600
    hideEmpty = False
    nodeName = ktt_nanolathing
    anyToUnlock = False
    icon = RDicon_generic
    pos = -1800,1350,0
    scale = 0.6
    Parent
    {
        parentID = advMetalWorks
        lineFrom = RIGHT
        lineTo = LEFT
    }
}</v>
      </c>
    </row>
    <row r="171" spans="1:15" x14ac:dyDescent="0.35">
      <c r="A171" t="s">
        <v>141</v>
      </c>
      <c r="B171">
        <f>VLOOKUP(primaryTable[[#This Row],[id]],Outline!$A$3:$C$300,2,FALSE)</f>
        <v>8</v>
      </c>
      <c r="C171">
        <f>VLOOKUP(primaryTable[[#This Row],[id]],Outline!$A$3:$C$300,3,FALSE)</f>
        <v>20</v>
      </c>
      <c r="D171" t="s">
        <v>847</v>
      </c>
      <c r="E171" t="s">
        <v>848</v>
      </c>
      <c r="F171" s="32" t="s">
        <v>390</v>
      </c>
      <c r="G171" t="s">
        <v>849</v>
      </c>
      <c r="H171" t="s">
        <v>92</v>
      </c>
      <c r="I171" t="s">
        <v>289</v>
      </c>
      <c r="J171" t="s">
        <v>288</v>
      </c>
      <c r="N171" t="s">
        <v>325</v>
      </c>
      <c r="O171" s="24" t="str">
        <f>_xlfn.CONCAT("RDNode:NEEDS[",primaryTable[[#This Row],[mod]],"]",CHAR(10),"{",CHAR(10),"    id = ",primaryTable[[#This Row],[id]],CHAR(10),"    tier = ",primaryTable[[#This Row],[tier]],CHAR(10),IF(LEFT(primaryTable[[#This Row],[title]],1)="#",_xlfn.CONCAT("    title = ",primaryTable[[#This Row],[title]]),_xlfn.CONCAT("    title = #LOC_KTT_",primaryTable[[#This Row],[id]],"_Title // ",primaryTable[[#This Row],[title]])),CHAR(10),IF(LEFT(primaryTable[[#This Row],[description]],1)="#",_xlfn.CONCAT("    description = ",primaryTable[[#This Row],[description]]),_xlfn.CONCAT("    description = #LOC_KTT_",primaryTable[[#This Row],[id]],"_Description // ",primaryTable[[#This Row],[description]])),CHAR(10),_xlfn.CONCAT("    cost = ",_xlfn.XLOOKUP(primaryTable[[#This Row],[tier]],CTTComparison!$B$3:$B$34,CTTComparison!$D$3:$D$34,0,0,1)),CHAR(10),"    hideEmpty = False",CHAR(10),"    nodeName = ktt_",primaryTable[[#This Row],[id]],CHAR(10),"    anyToUnlock = ",IF(primaryTable[[#This Row],[anyToUnlock]]="","False",PROPER(primaryTable[[#This Row],[anyToUnlock]])),CHAR(10),"    icon = ",IF(primaryTable[[#This Row],[icon]]="",_xlfn.CONCAT("KiwiTechTree/Icons/ktt_icon_",primaryTable[[#This Row],[id]]),primaryTable[[#This Row],[icon]]),CHAR(10),"    pos = ",_xlfn.XLOOKUP(primaryTable[[#This Row],[id]],Outline!$A$3:$A$300,Outline!$E$3:$E$300,999,0,1),",",_xlfn.XLOOKUP(primaryTable[[#This Row],[id]],Outline!$A$3:$A$300,Outline!$F$3:$F$300,999,0,1),",0",CHAR(10),"    scale = 0.6",IF(primaryTable[[#This Row],[id_0]]&lt;&gt;"",_xlfn.CONCAT(CHAR(10),"    Parent",CHAR(10),"    {",CHAR(10),"        parentID = ",primaryTable[[#This Row],[id_0]],CHAR(10),"        lineFrom = ",primaryTable[[#This Row],[lineFrom_0]],CHAR(10),"        lineTo = ",primaryTable[[#This Row],[lineTo_0]],CHAR(10),"    }"),""),IF(primaryTable[[#This Row],[id_1]]&lt;&gt;"",_xlfn.CONCAT(CHAR(10),"    Parent",CHAR(10),"    {",CHAR(10),"        parentID = ",primaryTable[[#This Row],[id_1]],CHAR(10),"        lineFrom = ",primaryTable[[#This Row],[lineFrom_1]],CHAR(10),"        lineTo = ",primaryTable[[#This Row],[lineTo_1]],CHAR(10),"    }"),""),CHAR(10),"}")</f>
        <v>RDNode:NEEDS[Squad]
{
    id = metaMaterials
    tier = 8
    title = #autoLOC_501120 //#autoLOC_501120 = Meta-Materials
    description = #autoLOC_501121 //#autoLOC_501121 = An advancement in spacecraft construction so revolutionary, you won't even mind that its naming was wildly inaccurate.
    cost = 600
    hideEmpty = False
    nodeName = ktt_metaMaterials
    anyToUnlock = False
    icon = RDicon_metamaterials
    pos = -1800,1300,0
    scale = 0.6
    Parent
    {
        parentID = composites
        lineFrom = RIGHT
        lineTo = LEFT
    }
}</v>
      </c>
    </row>
    <row r="172" spans="1:15" x14ac:dyDescent="0.35">
      <c r="A172" t="s">
        <v>142</v>
      </c>
      <c r="B172">
        <f>VLOOKUP(primaryTable[[#This Row],[id]],Outline!$A$3:$C$300,2,FALSE)</f>
        <v>8</v>
      </c>
      <c r="C172">
        <f>VLOOKUP(primaryTable[[#This Row],[id]],Outline!$A$3:$C$300,3,FALSE)</f>
        <v>21</v>
      </c>
      <c r="D172" t="s">
        <v>850</v>
      </c>
      <c r="E172" t="s">
        <v>851</v>
      </c>
      <c r="F172" s="32" t="s">
        <v>390</v>
      </c>
      <c r="G172" t="s">
        <v>852</v>
      </c>
      <c r="H172" t="s">
        <v>93</v>
      </c>
      <c r="I172" t="s">
        <v>289</v>
      </c>
      <c r="J172" t="s">
        <v>288</v>
      </c>
      <c r="K172" t="s">
        <v>92</v>
      </c>
      <c r="L172" t="s">
        <v>289</v>
      </c>
      <c r="M172" t="s">
        <v>288</v>
      </c>
      <c r="N172" t="s">
        <v>325</v>
      </c>
      <c r="O172" s="24" t="str">
        <f>_xlfn.CONCAT("RDNode:NEEDS[",primaryTable[[#This Row],[mod]],"]",CHAR(10),"{",CHAR(10),"    id = ",primaryTable[[#This Row],[id]],CHAR(10),"    tier = ",primaryTable[[#This Row],[tier]],CHAR(10),IF(LEFT(primaryTable[[#This Row],[title]],1)="#",_xlfn.CONCAT("    title = ",primaryTable[[#This Row],[title]]),_xlfn.CONCAT("    title = #LOC_KTT_",primaryTable[[#This Row],[id]],"_Title // ",primaryTable[[#This Row],[title]])),CHAR(10),IF(LEFT(primaryTable[[#This Row],[description]],1)="#",_xlfn.CONCAT("    description = ",primaryTable[[#This Row],[description]]),_xlfn.CONCAT("    description = #LOC_KTT_",primaryTable[[#This Row],[id]],"_Description // ",primaryTable[[#This Row],[description]])),CHAR(10),_xlfn.CONCAT("    cost = ",_xlfn.XLOOKUP(primaryTable[[#This Row],[tier]],CTTComparison!$B$3:$B$34,CTTComparison!$D$3:$D$34,0,0,1)),CHAR(10),"    hideEmpty = False",CHAR(10),"    nodeName = ktt_",primaryTable[[#This Row],[id]],CHAR(10),"    anyToUnlock = ",IF(primaryTable[[#This Row],[anyToUnlock]]="","False",PROPER(primaryTable[[#This Row],[anyToUnlock]])),CHAR(10),"    icon = ",IF(primaryTable[[#This Row],[icon]]="",_xlfn.CONCAT("KiwiTechTree/Icons/ktt_icon_",primaryTable[[#This Row],[id]]),primaryTable[[#This Row],[icon]]),CHAR(10),"    pos = ",_xlfn.XLOOKUP(primaryTable[[#This Row],[id]],Outline!$A$3:$A$300,Outline!$E$3:$E$300,999,0,1),",",_xlfn.XLOOKUP(primaryTable[[#This Row],[id]],Outline!$A$3:$A$300,Outline!$F$3:$F$300,999,0,1),",0",CHAR(10),"    scale = 0.6",IF(primaryTable[[#This Row],[id_0]]&lt;&gt;"",_xlfn.CONCAT(CHAR(10),"    Parent",CHAR(10),"    {",CHAR(10),"        parentID = ",primaryTable[[#This Row],[id_0]],CHAR(10),"        lineFrom = ",primaryTable[[#This Row],[lineFrom_0]],CHAR(10),"        lineTo = ",primaryTable[[#This Row],[lineTo_0]],CHAR(10),"    }"),""),IF(primaryTable[[#This Row],[id_1]]&lt;&gt;"",_xlfn.CONCAT(CHAR(10),"    Parent",CHAR(10),"    {",CHAR(10),"        parentID = ",primaryTable[[#This Row],[id_1]],CHAR(10),"        lineFrom = ",primaryTable[[#This Row],[lineFrom_1]],CHAR(10),"        lineTo = ",primaryTable[[#This Row],[lineTo_1]],CHAR(10),"    }"),""),CHAR(10),"}")</f>
        <v>RDNode:NEEDS[Squad]
{
    id = experimentalActuators
    tier = 8
    title = #LOC_CTT_experimentalActuators_title
    description = #LOC_CTT_experimentalActuators_description
    cost = 600
    hideEmpty = False
    nodeName = ktt_experimentalActuators
    anyToUnlock = False
    icon = CommunityTechTree/UI/ctt_icon_experimentalActuators
    pos = -1800,1250,0
    scale = 0.6
    Parent
    {
        parentID = advActuators
        lineFrom = RIGHT
        lineTo = LEFT
    }
    Parent
    {
        parentID = composites
        lineFrom = RIGHT
        lineTo = LEFT
    }
}</v>
      </c>
    </row>
    <row r="173" spans="1:15" x14ac:dyDescent="0.35">
      <c r="A173" t="s">
        <v>143</v>
      </c>
      <c r="B173">
        <f>VLOOKUP(primaryTable[[#This Row],[id]],Outline!$A$3:$C$300,2,FALSE)</f>
        <v>8</v>
      </c>
      <c r="C173">
        <f>VLOOKUP(primaryTable[[#This Row],[id]],Outline!$A$3:$C$300,3,FALSE)</f>
        <v>23</v>
      </c>
      <c r="D173" t="s">
        <v>853</v>
      </c>
      <c r="E173" t="s">
        <v>854</v>
      </c>
      <c r="F173" s="32" t="s">
        <v>390</v>
      </c>
      <c r="G173" t="s">
        <v>855</v>
      </c>
      <c r="H173" t="s">
        <v>94</v>
      </c>
      <c r="I173" t="s">
        <v>289</v>
      </c>
      <c r="J173" t="s">
        <v>288</v>
      </c>
      <c r="N173" t="s">
        <v>325</v>
      </c>
      <c r="O173" s="24" t="str">
        <f>_xlfn.CONCAT("RDNode:NEEDS[",primaryTable[[#This Row],[mod]],"]",CHAR(10),"{",CHAR(10),"    id = ",primaryTable[[#This Row],[id]],CHAR(10),"    tier = ",primaryTable[[#This Row],[tier]],CHAR(10),IF(LEFT(primaryTable[[#This Row],[title]],1)="#",_xlfn.CONCAT("    title = ",primaryTable[[#This Row],[title]]),_xlfn.CONCAT("    title = #LOC_KTT_",primaryTable[[#This Row],[id]],"_Title // ",primaryTable[[#This Row],[title]])),CHAR(10),IF(LEFT(primaryTable[[#This Row],[description]],1)="#",_xlfn.CONCAT("    description = ",primaryTable[[#This Row],[description]]),_xlfn.CONCAT("    description = #LOC_KTT_",primaryTable[[#This Row],[id]],"_Description // ",primaryTable[[#This Row],[description]])),CHAR(10),_xlfn.CONCAT("    cost = ",_xlfn.XLOOKUP(primaryTable[[#This Row],[tier]],CTTComparison!$B$3:$B$34,CTTComparison!$D$3:$D$34,0,0,1)),CHAR(10),"    hideEmpty = False",CHAR(10),"    nodeName = ktt_",primaryTable[[#This Row],[id]],CHAR(10),"    anyToUnlock = ",IF(primaryTable[[#This Row],[anyToUnlock]]="","False",PROPER(primaryTable[[#This Row],[anyToUnlock]])),CHAR(10),"    icon = ",IF(primaryTable[[#This Row],[icon]]="",_xlfn.CONCAT("KiwiTechTree/Icons/ktt_icon_",primaryTable[[#This Row],[id]]),primaryTable[[#This Row],[icon]]),CHAR(10),"    pos = ",_xlfn.XLOOKUP(primaryTable[[#This Row],[id]],Outline!$A$3:$A$300,Outline!$E$3:$E$300,999,0,1),",",_xlfn.XLOOKUP(primaryTable[[#This Row],[id]],Outline!$A$3:$A$300,Outline!$F$3:$F$300,999,0,1),",0",CHAR(10),"    scale = 0.6",IF(primaryTable[[#This Row],[id_0]]&lt;&gt;"",_xlfn.CONCAT(CHAR(10),"    Parent",CHAR(10),"    {",CHAR(10),"        parentID = ",primaryTable[[#This Row],[id_0]],CHAR(10),"        lineFrom = ",primaryTable[[#This Row],[lineFrom_0]],CHAR(10),"        lineTo = ",primaryTable[[#This Row],[lineTo_0]],CHAR(10),"    }"),""),IF(primaryTable[[#This Row],[id_1]]&lt;&gt;"",_xlfn.CONCAT(CHAR(10),"    Parent",CHAR(10),"    {",CHAR(10),"        parentID = ",primaryTable[[#This Row],[id_1]],CHAR(10),"        lineFrom = ",primaryTable[[#This Row],[lineFrom_1]],CHAR(10),"        lineTo = ",primaryTable[[#This Row],[lineTo_1]],CHAR(10),"    }"),""),CHAR(10),"}")</f>
        <v>RDNode:NEEDS[Squad]
{
    id = hypersonicFlight
    tier = 8
    title = #autoLOC_501114 //#autoLOC_501114 = Hypersonic Flight
    description = #autoLOC_501115 //#autoLOC_501115 = Push your aircraft to the upper limits of airspeed and sanity.
    cost = 600
    hideEmpty = False
    nodeName = ktt_hypersonicFlight
    anyToUnlock = False
    icon = RDicon_flight-hypersonic
    pos = -1800,1150,0
    scale = 0.6
    Parent
    {
        parentID = highAltitudeFlight
        lineFrom = RIGHT
        lineTo = LEFT
    }
}</v>
      </c>
    </row>
    <row r="174" spans="1:15" x14ac:dyDescent="0.35">
      <c r="A174" t="s">
        <v>144</v>
      </c>
      <c r="B174">
        <f>VLOOKUP(primaryTable[[#This Row],[id]],Outline!$A$3:$C$300,2,FALSE)</f>
        <v>8</v>
      </c>
      <c r="C174">
        <f>VLOOKUP(primaryTable[[#This Row],[id]],Outline!$A$3:$C$300,3,FALSE)</f>
        <v>24</v>
      </c>
      <c r="D174" t="s">
        <v>856</v>
      </c>
      <c r="E174" t="s">
        <v>857</v>
      </c>
      <c r="F174" s="32" t="s">
        <v>390</v>
      </c>
      <c r="G174" t="s">
        <v>858</v>
      </c>
      <c r="H174" t="s">
        <v>95</v>
      </c>
      <c r="I174" t="s">
        <v>289</v>
      </c>
      <c r="J174" t="s">
        <v>288</v>
      </c>
      <c r="N174" t="s">
        <v>325</v>
      </c>
      <c r="O174" s="24" t="str">
        <f>_xlfn.CONCAT("RDNode:NEEDS[",primaryTable[[#This Row],[mod]],"]",CHAR(10),"{",CHAR(10),"    id = ",primaryTable[[#This Row],[id]],CHAR(10),"    tier = ",primaryTable[[#This Row],[tier]],CHAR(10),IF(LEFT(primaryTable[[#This Row],[title]],1)="#",_xlfn.CONCAT("    title = ",primaryTable[[#This Row],[title]]),_xlfn.CONCAT("    title = #LOC_KTT_",primaryTable[[#This Row],[id]],"_Title // ",primaryTable[[#This Row],[title]])),CHAR(10),IF(LEFT(primaryTable[[#This Row],[description]],1)="#",_xlfn.CONCAT("    description = ",primaryTable[[#This Row],[description]]),_xlfn.CONCAT("    description = #LOC_KTT_",primaryTable[[#This Row],[id]],"_Description // ",primaryTable[[#This Row],[description]])),CHAR(10),_xlfn.CONCAT("    cost = ",_xlfn.XLOOKUP(primaryTable[[#This Row],[tier]],CTTComparison!$B$3:$B$34,CTTComparison!$D$3:$D$34,0,0,1)),CHAR(10),"    hideEmpty = False",CHAR(10),"    nodeName = ktt_",primaryTable[[#This Row],[id]],CHAR(10),"    anyToUnlock = ",IF(primaryTable[[#This Row],[anyToUnlock]]="","False",PROPER(primaryTable[[#This Row],[anyToUnlock]])),CHAR(10),"    icon = ",IF(primaryTable[[#This Row],[icon]]="",_xlfn.CONCAT("KiwiTechTree/Icons/ktt_icon_",primaryTable[[#This Row],[id]]),primaryTable[[#This Row],[icon]]),CHAR(10),"    pos = ",_xlfn.XLOOKUP(primaryTable[[#This Row],[id]],Outline!$A$3:$A$300,Outline!$E$3:$E$300,999,0,1),",",_xlfn.XLOOKUP(primaryTable[[#This Row],[id]],Outline!$A$3:$A$300,Outline!$F$3:$F$300,999,0,1),",0",CHAR(10),"    scale = 0.6",IF(primaryTable[[#This Row],[id_0]]&lt;&gt;"",_xlfn.CONCAT(CHAR(10),"    Parent",CHAR(10),"    {",CHAR(10),"        parentID = ",primaryTable[[#This Row],[id_0]],CHAR(10),"        lineFrom = ",primaryTable[[#This Row],[lineFrom_0]],CHAR(10),"        lineTo = ",primaryTable[[#This Row],[lineTo_0]],CHAR(10),"    }"),""),IF(primaryTable[[#This Row],[id_1]]&lt;&gt;"",_xlfn.CONCAT(CHAR(10),"    Parent",CHAR(10),"    {",CHAR(10),"        parentID = ",primaryTable[[#This Row],[id_1]],CHAR(10),"        lineFrom = ",primaryTable[[#This Row],[lineFrom_1]],CHAR(10),"        lineTo = ",primaryTable[[#This Row],[lineTo_1]],CHAR(10),"    }"),""),CHAR(10),"}")</f>
        <v>RDNode:NEEDS[Squad]
{
    id = experimentalAerodynamics
    tier = 8
    title = #autoLOC_501132 //#autoLOC_501132 = Experimental Aerodynamics
    description = #autoLOC_501133 //#autoLOC_501133 = Winged flight technology is soaring to unprecedented heights. It could even be said that it's properly taking off now.
    cost = 600
    hideEmpty = False
    nodeName = ktt_experimentalAerodynamics
    anyToUnlock = False
    icon = RDicon_aerodynamics-heavy
    pos = -1800,1100,0
    scale = 0.6
    Parent
    {
        parentID = heavyAerodynamics
        lineFrom = RIGHT
        lineTo = LEFT
    }
}</v>
      </c>
    </row>
    <row r="175" spans="1:15" x14ac:dyDescent="0.35">
      <c r="A175" t="s">
        <v>145</v>
      </c>
      <c r="B175">
        <f>VLOOKUP(primaryTable[[#This Row],[id]],Outline!$A$3:$C$300,2,FALSE)</f>
        <v>8</v>
      </c>
      <c r="C175">
        <f>VLOOKUP(primaryTable[[#This Row],[id]],Outline!$A$3:$C$300,3,FALSE)</f>
        <v>25</v>
      </c>
      <c r="D175" t="s">
        <v>581</v>
      </c>
      <c r="E175" t="s">
        <v>582</v>
      </c>
      <c r="F175" s="32" t="s">
        <v>390</v>
      </c>
      <c r="G175" t="s">
        <v>583</v>
      </c>
      <c r="H175" t="s">
        <v>96</v>
      </c>
      <c r="I175" t="s">
        <v>289</v>
      </c>
      <c r="J175" t="s">
        <v>288</v>
      </c>
      <c r="N175" t="s">
        <v>428</v>
      </c>
      <c r="O175" s="24" t="str">
        <f>_xlfn.CONCAT("RDNode:NEEDS[",primaryTable[[#This Row],[mod]],"]",CHAR(10),"{",CHAR(10),"    id = ",primaryTable[[#This Row],[id]],CHAR(10),"    tier = ",primaryTable[[#This Row],[tier]],CHAR(10),IF(LEFT(primaryTable[[#This Row],[title]],1)="#",_xlfn.CONCAT("    title = ",primaryTable[[#This Row],[title]]),_xlfn.CONCAT("    title = #LOC_KTT_",primaryTable[[#This Row],[id]],"_Title // ",primaryTable[[#This Row],[title]])),CHAR(10),IF(LEFT(primaryTable[[#This Row],[description]],1)="#",_xlfn.CONCAT("    description = ",primaryTable[[#This Row],[description]]),_xlfn.CONCAT("    description = #LOC_KTT_",primaryTable[[#This Row],[id]],"_Description // ",primaryTable[[#This Row],[description]])),CHAR(10),_xlfn.CONCAT("    cost = ",_xlfn.XLOOKUP(primaryTable[[#This Row],[tier]],CTTComparison!$B$3:$B$34,CTTComparison!$D$3:$D$34,0,0,1)),CHAR(10),"    hideEmpty = False",CHAR(10),"    nodeName = ktt_",primaryTable[[#This Row],[id]],CHAR(10),"    anyToUnlock = ",IF(primaryTable[[#This Row],[anyToUnlock]]="","False",PROPER(primaryTable[[#This Row],[anyToUnlock]])),CHAR(10),"    icon = ",IF(primaryTable[[#This Row],[icon]]="",_xlfn.CONCAT("KiwiTechTree/Icons/ktt_icon_",primaryTable[[#This Row],[id]]),primaryTable[[#This Row],[icon]]),CHAR(10),"    pos = ",_xlfn.XLOOKUP(primaryTable[[#This Row],[id]],Outline!$A$3:$A$300,Outline!$E$3:$E$300,999,0,1),",",_xlfn.XLOOKUP(primaryTable[[#This Row],[id]],Outline!$A$3:$A$300,Outline!$F$3:$F$300,999,0,1),",0",CHAR(10),"    scale = 0.6",IF(primaryTable[[#This Row],[id_0]]&lt;&gt;"",_xlfn.CONCAT(CHAR(10),"    Parent",CHAR(10),"    {",CHAR(10),"        parentID = ",primaryTable[[#This Row],[id_0]],CHAR(10),"        lineFrom = ",primaryTable[[#This Row],[lineFrom_0]],CHAR(10),"        lineTo = ",primaryTable[[#This Row],[lineTo_0]],CHAR(10),"    }"),""),IF(primaryTable[[#This Row],[id_1]]&lt;&gt;"",_xlfn.CONCAT(CHAR(10),"    Parent",CHAR(10),"    {",CHAR(10),"        parentID = ",primaryTable[[#This Row],[id_1]],CHAR(10),"        lineFrom = ",primaryTable[[#This Row],[lineFrom_1]],CHAR(10),"        lineTo = ",primaryTable[[#This Row],[lineTo_1]],CHAR(10),"    }"),""),CHAR(10),"}")</f>
        <v>RDNode:NEEDS[CommunityTechTree]
{
    id = specializedFlightSystems
    tier = 8
    title = #LOC_CTT_specializedFlightSystems_title
    description = #LOC_CTT_specializedFlightSystems_description
    cost = 600
    hideEmpty = False
    nodeName = ktt_specializedFlightSystems
    anyToUnlock = False
    icon = CommunityTechTree/UI/ctt_icon_specializedFlight
    pos = -1800,1050,0
    scale = 0.6
    Parent
    {
        parentID = advancedFlightSystems
        lineFrom = RIGHT
        lineTo = LEFT
    }
}</v>
      </c>
    </row>
    <row r="176" spans="1:15" x14ac:dyDescent="0.35">
      <c r="A176" t="s">
        <v>146</v>
      </c>
      <c r="B176">
        <f>VLOOKUP(primaryTable[[#This Row],[id]],Outline!$A$3:$C$300,2,FALSE)</f>
        <v>8</v>
      </c>
      <c r="C176">
        <f>VLOOKUP(primaryTable[[#This Row],[id]],Outline!$A$3:$C$300,3,FALSE)</f>
        <v>26</v>
      </c>
      <c r="D176" t="s">
        <v>859</v>
      </c>
      <c r="E176" t="s">
        <v>860</v>
      </c>
      <c r="F176" s="32" t="s">
        <v>390</v>
      </c>
      <c r="G176" t="s">
        <v>861</v>
      </c>
      <c r="H176" t="s">
        <v>97</v>
      </c>
      <c r="I176" t="s">
        <v>289</v>
      </c>
      <c r="J176" t="s">
        <v>288</v>
      </c>
      <c r="N176" t="s">
        <v>325</v>
      </c>
      <c r="O176" s="24" t="str">
        <f>_xlfn.CONCAT("RDNode:NEEDS[",primaryTable[[#This Row],[mod]],"]",CHAR(10),"{",CHAR(10),"    id = ",primaryTable[[#This Row],[id]],CHAR(10),"    tier = ",primaryTable[[#This Row],[tier]],CHAR(10),IF(LEFT(primaryTable[[#This Row],[title]],1)="#",_xlfn.CONCAT("    title = ",primaryTable[[#This Row],[title]]),_xlfn.CONCAT("    title = #LOC_KTT_",primaryTable[[#This Row],[id]],"_Title // ",primaryTable[[#This Row],[title]])),CHAR(10),IF(LEFT(primaryTable[[#This Row],[description]],1)="#",_xlfn.CONCAT("    description = ",primaryTable[[#This Row],[description]]),_xlfn.CONCAT("    description = #LOC_KTT_",primaryTable[[#This Row],[id]],"_Description // ",primaryTable[[#This Row],[description]])),CHAR(10),_xlfn.CONCAT("    cost = ",_xlfn.XLOOKUP(primaryTable[[#This Row],[tier]],CTTComparison!$B$3:$B$34,CTTComparison!$D$3:$D$34,0,0,1)),CHAR(10),"    hideEmpty = False",CHAR(10),"    nodeName = ktt_",primaryTable[[#This Row],[id]],CHAR(10),"    anyToUnlock = ",IF(primaryTable[[#This Row],[anyToUnlock]]="","False",PROPER(primaryTable[[#This Row],[anyToUnlock]])),CHAR(10),"    icon = ",IF(primaryTable[[#This Row],[icon]]="",_xlfn.CONCAT("KiwiTechTree/Icons/ktt_icon_",primaryTable[[#This Row],[id]]),primaryTable[[#This Row],[icon]]),CHAR(10),"    pos = ",_xlfn.XLOOKUP(primaryTable[[#This Row],[id]],Outline!$A$3:$A$300,Outline!$E$3:$E$300,999,0,1),",",_xlfn.XLOOKUP(primaryTable[[#This Row],[id]],Outline!$A$3:$A$300,Outline!$F$3:$F$300,999,0,1),",0",CHAR(10),"    scale = 0.6",IF(primaryTable[[#This Row],[id_0]]&lt;&gt;"",_xlfn.CONCAT(CHAR(10),"    Parent",CHAR(10),"    {",CHAR(10),"        parentID = ",primaryTable[[#This Row],[id_0]],CHAR(10),"        lineFrom = ",primaryTable[[#This Row],[lineFrom_0]],CHAR(10),"        lineTo = ",primaryTable[[#This Row],[lineTo_0]],CHAR(10),"    }"),""),IF(primaryTable[[#This Row],[id_1]]&lt;&gt;"",_xlfn.CONCAT(CHAR(10),"    Parent",CHAR(10),"    {",CHAR(10),"        parentID = ",primaryTable[[#This Row],[id_1]],CHAR(10),"        lineFrom = ",primaryTable[[#This Row],[lineFrom_1]],CHAR(10),"        lineTo = ",primaryTable[[#This Row],[lineTo_1]],CHAR(10),"    }"),""),CHAR(10),"}")</f>
        <v>RDNode:NEEDS[Squad]
{
    id = heavyLanding
    tier = 8
    title = #autoLOC_501088 //#autoLOC_501088 = Heavy Landing
    description = #autoLOC_501089 //#autoLOC_501089 = A good landing is one where you walk away from it. A great landing is one where you get to use the aircraft again.
    cost = 600
    hideEmpty = False
    nodeName = ktt_heavyLanding
    anyToUnlock = False
    icon = RDicon_motors-experimental
    pos = -1800,1000,0
    scale = 0.6
    Parent
    {
        parentID = advLanding
        lineFrom = RIGHT
        lineTo = LEFT
    }
}</v>
      </c>
    </row>
    <row r="177" spans="1:15" x14ac:dyDescent="0.35">
      <c r="A177" s="25" t="s">
        <v>497</v>
      </c>
      <c r="B177">
        <f>VLOOKUP(primaryTable[[#This Row],[id]],Outline!$A$3:$C$300,2,FALSE)</f>
        <v>8</v>
      </c>
      <c r="C177">
        <f>VLOOKUP(primaryTable[[#This Row],[id]],Outline!$A$3:$C$300,3,FALSE)</f>
        <v>27</v>
      </c>
      <c r="D177" t="s">
        <v>519</v>
      </c>
      <c r="E177" s="34" t="s">
        <v>862</v>
      </c>
      <c r="F177" s="32" t="s">
        <v>390</v>
      </c>
      <c r="H177" t="s">
        <v>496</v>
      </c>
      <c r="I177" t="s">
        <v>289</v>
      </c>
      <c r="J177" t="s">
        <v>288</v>
      </c>
      <c r="N177" t="s">
        <v>319</v>
      </c>
      <c r="O177" s="24" t="str">
        <f>_xlfn.CONCAT("RDNode:NEEDS[",primaryTable[[#This Row],[mod]],"]",CHAR(10),"{",CHAR(10),"    id = ",primaryTable[[#This Row],[id]],CHAR(10),"    tier = ",primaryTable[[#This Row],[tier]],CHAR(10),IF(LEFT(primaryTable[[#This Row],[title]],1)="#",_xlfn.CONCAT("    title = ",primaryTable[[#This Row],[title]]),_xlfn.CONCAT("    title = #LOC_KTT_",primaryTable[[#This Row],[id]],"_Title // ",primaryTable[[#This Row],[title]])),CHAR(10),IF(LEFT(primaryTable[[#This Row],[description]],1)="#",_xlfn.CONCAT("    description = ",primaryTable[[#This Row],[description]]),_xlfn.CONCAT("    description = #LOC_KTT_",primaryTable[[#This Row],[id]],"_Description // ",primaryTable[[#This Row],[description]])),CHAR(10),_xlfn.CONCAT("    cost = ",_xlfn.XLOOKUP(primaryTable[[#This Row],[tier]],CTTComparison!$B$3:$B$34,CTTComparison!$D$3:$D$34,0,0,1)),CHAR(10),"    hideEmpty = False",CHAR(10),"    nodeName = ktt_",primaryTable[[#This Row],[id]],CHAR(10),"    anyToUnlock = ",IF(primaryTable[[#This Row],[anyToUnlock]]="","False",PROPER(primaryTable[[#This Row],[anyToUnlock]])),CHAR(10),"    icon = ",IF(primaryTable[[#This Row],[icon]]="",_xlfn.CONCAT("KiwiTechTree/Icons/ktt_icon_",primaryTable[[#This Row],[id]]),primaryTable[[#This Row],[icon]]),CHAR(10),"    pos = ",_xlfn.XLOOKUP(primaryTable[[#This Row],[id]],Outline!$A$3:$A$300,Outline!$E$3:$E$300,999,0,1),",",_xlfn.XLOOKUP(primaryTable[[#This Row],[id]],Outline!$A$3:$A$300,Outline!$F$3:$F$300,999,0,1),",0",CHAR(10),"    scale = 0.6",IF(primaryTable[[#This Row],[id_0]]&lt;&gt;"",_xlfn.CONCAT(CHAR(10),"    Parent",CHAR(10),"    {",CHAR(10),"        parentID = ",primaryTable[[#This Row],[id_0]],CHAR(10),"        lineFrom = ",primaryTable[[#This Row],[lineFrom_0]],CHAR(10),"        lineTo = ",primaryTable[[#This Row],[lineTo_0]],CHAR(10),"    }"),""),IF(primaryTable[[#This Row],[id_1]]&lt;&gt;"",_xlfn.CONCAT(CHAR(10),"    Parent",CHAR(10),"    {",CHAR(10),"        parentID = ",primaryTable[[#This Row],[id_1]],CHAR(10),"        lineFrom = ",primaryTable[[#This Row],[lineFrom_1]],CHAR(10),"        lineTo = ",primaryTable[[#This Row],[lineTo_1]],CHAR(10),"    }"),""),CHAR(10),"}")</f>
        <v>RDNode:NEEDS[KiwiTechTree]
{
    id = heavyDutyLandingFrames
    tier = 8
    title = #LOC_KTT_heavyDutyLandingFrames_Title // Heavy-Duty Landing Frames
    description = #LOC_KTT_heavyDutyLandingFrames_Description // These will allow colonial structures stability on foreign planets and moons.
    cost = 600
    hideEmpty = False
    nodeName = ktt_heavyDutyLandingFrames
    anyToUnlock = False
    icon = KiwiTechTree/Icons/ktt_icon_heavyDutyLandingFrames
    pos = -1800,950,0
    scale = 0.6
    Parent
    {
        parentID = landingFrames
        lineFrom = RIGHT
        lineTo = LEFT
    }
}</v>
      </c>
    </row>
    <row r="178" spans="1:15" x14ac:dyDescent="0.35">
      <c r="A178" t="s">
        <v>155</v>
      </c>
      <c r="B178">
        <f>VLOOKUP(primaryTable[[#This Row],[id]],Outline!$A$3:$C$300,2,FALSE)</f>
        <v>8</v>
      </c>
      <c r="C178">
        <f>VLOOKUP(primaryTable[[#This Row],[id]],Outline!$A$3:$C$300,3,FALSE)</f>
        <v>28</v>
      </c>
      <c r="D178" t="s">
        <v>879</v>
      </c>
      <c r="E178" t="s">
        <v>880</v>
      </c>
      <c r="F178" s="32" t="s">
        <v>390</v>
      </c>
      <c r="G178" t="s">
        <v>881</v>
      </c>
      <c r="H178" t="s">
        <v>105</v>
      </c>
      <c r="I178" t="s">
        <v>289</v>
      </c>
      <c r="J178" t="s">
        <v>288</v>
      </c>
      <c r="N178" t="s">
        <v>325</v>
      </c>
      <c r="O178" s="24" t="str">
        <f>_xlfn.CONCAT("RDNode:NEEDS[",primaryTable[[#This Row],[mod]],"]",CHAR(10),"{",CHAR(10),"    id = ",primaryTable[[#This Row],[id]],CHAR(10),"    tier = ",primaryTable[[#This Row],[tier]],CHAR(10),IF(LEFT(primaryTable[[#This Row],[title]],1)="#",_xlfn.CONCAT("    title = ",primaryTable[[#This Row],[title]]),_xlfn.CONCAT("    title = #LOC_KTT_",primaryTable[[#This Row],[id]],"_Title // ",primaryTable[[#This Row],[title]])),CHAR(10),IF(LEFT(primaryTable[[#This Row],[description]],1)="#",_xlfn.CONCAT("    description = ",primaryTable[[#This Row],[description]]),_xlfn.CONCAT("    description = #LOC_KTT_",primaryTable[[#This Row],[id]],"_Description // ",primaryTable[[#This Row],[description]])),CHAR(10),_xlfn.CONCAT("    cost = ",_xlfn.XLOOKUP(primaryTable[[#This Row],[tier]],CTTComparison!$B$3:$B$34,CTTComparison!$D$3:$D$34,0,0,1)),CHAR(10),"    hideEmpty = False",CHAR(10),"    nodeName = ktt_",primaryTable[[#This Row],[id]],CHAR(10),"    anyToUnlock = ",IF(primaryTable[[#This Row],[anyToUnlock]]="","False",PROPER(primaryTable[[#This Row],[anyToUnlock]])),CHAR(10),"    icon = ",IF(primaryTable[[#This Row],[icon]]="",_xlfn.CONCAT("KiwiTechTree/Icons/ktt_icon_",primaryTable[[#This Row],[id]]),primaryTable[[#This Row],[icon]]),CHAR(10),"    pos = ",_xlfn.XLOOKUP(primaryTable[[#This Row],[id]],Outline!$A$3:$A$300,Outline!$E$3:$E$300,999,0,1),",",_xlfn.XLOOKUP(primaryTable[[#This Row],[id]],Outline!$A$3:$A$300,Outline!$F$3:$F$300,999,0,1),",0",CHAR(10),"    scale = 0.6",IF(primaryTable[[#This Row],[id_0]]&lt;&gt;"",_xlfn.CONCAT(CHAR(10),"    Parent",CHAR(10),"    {",CHAR(10),"        parentID = ",primaryTable[[#This Row],[id_0]],CHAR(10),"        lineFrom = ",primaryTable[[#This Row],[lineFrom_0]],CHAR(10),"        lineTo = ",primaryTable[[#This Row],[lineTo_0]],CHAR(10),"    }"),""),IF(primaryTable[[#This Row],[id_1]]&lt;&gt;"",_xlfn.CONCAT(CHAR(10),"    Parent",CHAR(10),"    {",CHAR(10),"        parentID = ",primaryTable[[#This Row],[id_1]],CHAR(10),"        lineFrom = ",primaryTable[[#This Row],[lineFrom_1]],CHAR(10),"        lineTo = ",primaryTable[[#This Row],[lineTo_1]],CHAR(10),"    }"),""),CHAR(10),"}")</f>
        <v>RDNode:NEEDS[Squad]
{
    id = advHeatManagement
    tier = 8
    title = #LOC_CTT_advHeatManagement_title
    description = #LOC_CTT_advHeatManagement_description
    cost = 600
    hideEmpty = False
    nodeName = ktt_advHeatManagement
    anyToUnlock = False
    icon = CommunityTechTree/UI/ctt_icon_advancedHeatManagement
    pos = -1800,900,0
    scale = 0.6
    Parent
    {
        parentID = intermediateHeatManagement
        lineFrom = RIGHT
        lineTo = LEFT
    }
}</v>
      </c>
    </row>
    <row r="179" spans="1:15" x14ac:dyDescent="0.35">
      <c r="A179" t="s">
        <v>147</v>
      </c>
      <c r="B179">
        <f>VLOOKUP(primaryTable[[#This Row],[id]],Outline!$A$3:$C$300,2,FALSE)</f>
        <v>8</v>
      </c>
      <c r="C179">
        <f>VLOOKUP(primaryTable[[#This Row],[id]],Outline!$A$3:$C$300,3,FALSE)</f>
        <v>30</v>
      </c>
      <c r="D179" t="s">
        <v>651</v>
      </c>
      <c r="E179" t="s">
        <v>652</v>
      </c>
      <c r="F179" s="32" t="s">
        <v>390</v>
      </c>
      <c r="G179" t="s">
        <v>653</v>
      </c>
      <c r="H179" t="s">
        <v>98</v>
      </c>
      <c r="I179" t="s">
        <v>289</v>
      </c>
      <c r="J179" t="s">
        <v>288</v>
      </c>
      <c r="N179" t="s">
        <v>428</v>
      </c>
      <c r="O179" s="24" t="str">
        <f>_xlfn.CONCAT("RDNode:NEEDS[",primaryTable[[#This Row],[mod]],"]",CHAR(10),"{",CHAR(10),"    id = ",primaryTable[[#This Row],[id]],CHAR(10),"    tier = ",primaryTable[[#This Row],[tier]],CHAR(10),IF(LEFT(primaryTable[[#This Row],[title]],1)="#",_xlfn.CONCAT("    title = ",primaryTable[[#This Row],[title]]),_xlfn.CONCAT("    title = #LOC_KTT_",primaryTable[[#This Row],[id]],"_Title // ",primaryTable[[#This Row],[title]])),CHAR(10),IF(LEFT(primaryTable[[#This Row],[description]],1)="#",_xlfn.CONCAT("    description = ",primaryTable[[#This Row],[description]]),_xlfn.CONCAT("    description = #LOC_KTT_",primaryTable[[#This Row],[id]],"_Description // ",primaryTable[[#This Row],[description]])),CHAR(10),_xlfn.CONCAT("    cost = ",_xlfn.XLOOKUP(primaryTable[[#This Row],[tier]],CTTComparison!$B$3:$B$34,CTTComparison!$D$3:$D$34,0,0,1)),CHAR(10),"    hideEmpty = False",CHAR(10),"    nodeName = ktt_",primaryTable[[#This Row],[id]],CHAR(10),"    anyToUnlock = ",IF(primaryTable[[#This Row],[anyToUnlock]]="","False",PROPER(primaryTable[[#This Row],[anyToUnlock]])),CHAR(10),"    icon = ",IF(primaryTable[[#This Row],[icon]]="",_xlfn.CONCAT("KiwiTechTree/Icons/ktt_icon_",primaryTable[[#This Row],[id]]),primaryTable[[#This Row],[icon]]),CHAR(10),"    pos = ",_xlfn.XLOOKUP(primaryTable[[#This Row],[id]],Outline!$A$3:$A$300,Outline!$E$3:$E$300,999,0,1),",",_xlfn.XLOOKUP(primaryTable[[#This Row],[id]],Outline!$A$3:$A$300,Outline!$F$3:$F$300,999,0,1),",0",CHAR(10),"    scale = 0.6",IF(primaryTable[[#This Row],[id_0]]&lt;&gt;"",_xlfn.CONCAT(CHAR(10),"    Parent",CHAR(10),"    {",CHAR(10),"        parentID = ",primaryTable[[#This Row],[id_0]],CHAR(10),"        lineFrom = ",primaryTable[[#This Row],[lineFrom_0]],CHAR(10),"        lineTo = ",primaryTable[[#This Row],[lineTo_0]],CHAR(10),"    }"),""),IF(primaryTable[[#This Row],[id_1]]&lt;&gt;"",_xlfn.CONCAT(CHAR(10),"    Parent",CHAR(10),"    {",CHAR(10),"        parentID = ",primaryTable[[#This Row],[id_1]],CHAR(10),"        lineFrom = ",primaryTable[[#This Row],[lineFrom_1]],CHAR(10),"        lineTo = ",primaryTable[[#This Row],[lineTo_1]],CHAR(10),"    }"),""),CHAR(10),"}")</f>
        <v>RDNode:NEEDS[CommunityTechTree]
{
    id = specializedCommandModules
    tier = 8
    title = #LOC_CTT_specializedCommandModules_title
    description = #LOC_CTT_specializedCommandModules_description
    cost = 600
    hideEmpty = False
    nodeName = ktt_specializedCommandModules
    anyToUnlock = False
    icon = CommunityTechTree/UI/ctt_icon_specializedCommandModules
    pos = -1800,800,0
    scale = 0.6
    Parent
    {
        parentID = heavyCommandModules
        lineFrom = RIGHT
        lineTo = LEFT
    }
}</v>
      </c>
    </row>
    <row r="180" spans="1:15" x14ac:dyDescent="0.35">
      <c r="A180" t="s">
        <v>148</v>
      </c>
      <c r="B180">
        <f>VLOOKUP(primaryTable[[#This Row],[id]],Outline!$A$3:$C$300,2,FALSE)</f>
        <v>8</v>
      </c>
      <c r="C180">
        <f>VLOOKUP(primaryTable[[#This Row],[id]],Outline!$A$3:$C$300,3,FALSE)</f>
        <v>34</v>
      </c>
      <c r="D180" t="s">
        <v>863</v>
      </c>
      <c r="E180" t="s">
        <v>864</v>
      </c>
      <c r="F180" s="32" t="s">
        <v>390</v>
      </c>
      <c r="G180" t="s">
        <v>865</v>
      </c>
      <c r="H180" t="s">
        <v>100</v>
      </c>
      <c r="I180" t="s">
        <v>289</v>
      </c>
      <c r="J180" t="s">
        <v>288</v>
      </c>
      <c r="N180" t="s">
        <v>325</v>
      </c>
      <c r="O180" s="24" t="str">
        <f>_xlfn.CONCAT("RDNode:NEEDS[",primaryTable[[#This Row],[mod]],"]",CHAR(10),"{",CHAR(10),"    id = ",primaryTable[[#This Row],[id]],CHAR(10),"    tier = ",primaryTable[[#This Row],[tier]],CHAR(10),IF(LEFT(primaryTable[[#This Row],[title]],1)="#",_xlfn.CONCAT("    title = ",primaryTable[[#This Row],[title]]),_xlfn.CONCAT("    title = #LOC_KTT_",primaryTable[[#This Row],[id]],"_Title // ",primaryTable[[#This Row],[title]])),CHAR(10),IF(LEFT(primaryTable[[#This Row],[description]],1)="#",_xlfn.CONCAT("    description = ",primaryTable[[#This Row],[description]]),_xlfn.CONCAT("    description = #LOC_KTT_",primaryTable[[#This Row],[id]],"_Description // ",primaryTable[[#This Row],[description]])),CHAR(10),_xlfn.CONCAT("    cost = ",_xlfn.XLOOKUP(primaryTable[[#This Row],[tier]],CTTComparison!$B$3:$B$34,CTTComparison!$D$3:$D$34,0,0,1)),CHAR(10),"    hideEmpty = False",CHAR(10),"    nodeName = ktt_",primaryTable[[#This Row],[id]],CHAR(10),"    anyToUnlock = ",IF(primaryTable[[#This Row],[anyToUnlock]]="","False",PROPER(primaryTable[[#This Row],[anyToUnlock]])),CHAR(10),"    icon = ",IF(primaryTable[[#This Row],[icon]]="",_xlfn.CONCAT("KiwiTechTree/Icons/ktt_icon_",primaryTable[[#This Row],[id]]),primaryTable[[#This Row],[icon]]),CHAR(10),"    pos = ",_xlfn.XLOOKUP(primaryTable[[#This Row],[id]],Outline!$A$3:$A$300,Outline!$E$3:$E$300,999,0,1),",",_xlfn.XLOOKUP(primaryTable[[#This Row],[id]],Outline!$A$3:$A$300,Outline!$F$3:$F$300,999,0,1),",0",CHAR(10),"    scale = 0.6",IF(primaryTable[[#This Row],[id_0]]&lt;&gt;"",_xlfn.CONCAT(CHAR(10),"    Parent",CHAR(10),"    {",CHAR(10),"        parentID = ",primaryTable[[#This Row],[id_0]],CHAR(10),"        lineFrom = ",primaryTable[[#This Row],[lineFrom_0]],CHAR(10),"        lineTo = ",primaryTable[[#This Row],[lineTo_0]],CHAR(10),"    }"),""),IF(primaryTable[[#This Row],[id_1]]&lt;&gt;"",_xlfn.CONCAT(CHAR(10),"    Parent",CHAR(10),"    {",CHAR(10),"        parentID = ",primaryTable[[#This Row],[id_1]],CHAR(10),"        lineFrom = ",primaryTable[[#This Row],[lineFrom_1]],CHAR(10),"        lineTo = ",primaryTable[[#This Row],[lineTo_1]],CHAR(10),"    }"),""),CHAR(10),"}")</f>
        <v>RDNode:NEEDS[Squad]
{
    id = advScienceTech
    tier = 8
    title = #autoLOC_501124 //#autoLOC_501124 = Advanced Science Tech
    description = #autoLOC_501125 //#autoLOC_501125 = Scientific advancements allow new advanced technologies for advancing Science.
    cost = 600
    hideEmpty = False
    nodeName = ktt_advScienceTech
    anyToUnlock = False
    icon = RDicon_scienceTech-advanced
    pos = -1800,600,0
    scale = 0.6
    Parent
    {
        parentID = scienceTech
        lineFrom = RIGHT
        lineTo = LEFT
    }
}</v>
      </c>
    </row>
    <row r="181" spans="1:15" x14ac:dyDescent="0.35">
      <c r="A181" t="s">
        <v>149</v>
      </c>
      <c r="B181">
        <f>VLOOKUP(primaryTable[[#This Row],[id]],Outline!$A$3:$C$300,2,FALSE)</f>
        <v>8</v>
      </c>
      <c r="C181">
        <f>VLOOKUP(primaryTable[[#This Row],[id]],Outline!$A$3:$C$300,3,FALSE)</f>
        <v>35</v>
      </c>
      <c r="D181" t="s">
        <v>866</v>
      </c>
      <c r="E181" t="s">
        <v>867</v>
      </c>
      <c r="F181" s="32" t="s">
        <v>390</v>
      </c>
      <c r="G181" t="s">
        <v>868</v>
      </c>
      <c r="H181" t="s">
        <v>100</v>
      </c>
      <c r="I181" t="s">
        <v>289</v>
      </c>
      <c r="J181" t="s">
        <v>288</v>
      </c>
      <c r="K181" t="s">
        <v>103</v>
      </c>
      <c r="L181" t="s">
        <v>289</v>
      </c>
      <c r="M181" t="s">
        <v>288</v>
      </c>
      <c r="N181" t="s">
        <v>325</v>
      </c>
      <c r="O181" s="24" t="str">
        <f>_xlfn.CONCAT("RDNode:NEEDS[",primaryTable[[#This Row],[mod]],"]",CHAR(10),"{",CHAR(10),"    id = ",primaryTable[[#This Row],[id]],CHAR(10),"    tier = ",primaryTable[[#This Row],[tier]],CHAR(10),IF(LEFT(primaryTable[[#This Row],[title]],1)="#",_xlfn.CONCAT("    title = ",primaryTable[[#This Row],[title]]),_xlfn.CONCAT("    title = #LOC_KTT_",primaryTable[[#This Row],[id]],"_Title // ",primaryTable[[#This Row],[title]])),CHAR(10),IF(LEFT(primaryTable[[#This Row],[description]],1)="#",_xlfn.CONCAT("    description = ",primaryTable[[#This Row],[description]]),_xlfn.CONCAT("    description = #LOC_KTT_",primaryTable[[#This Row],[id]],"_Description // ",primaryTable[[#This Row],[description]])),CHAR(10),_xlfn.CONCAT("    cost = ",_xlfn.XLOOKUP(primaryTable[[#This Row],[tier]],CTTComparison!$B$3:$B$34,CTTComparison!$D$3:$D$34,0,0,1)),CHAR(10),"    hideEmpty = False",CHAR(10),"    nodeName = ktt_",primaryTable[[#This Row],[id]],CHAR(10),"    anyToUnlock = ",IF(primaryTable[[#This Row],[anyToUnlock]]="","False",PROPER(primaryTable[[#This Row],[anyToUnlock]])),CHAR(10),"    icon = ",IF(primaryTable[[#This Row],[icon]]="",_xlfn.CONCAT("KiwiTechTree/Icons/ktt_icon_",primaryTable[[#This Row],[id]]),primaryTable[[#This Row],[icon]]),CHAR(10),"    pos = ",_xlfn.XLOOKUP(primaryTable[[#This Row],[id]],Outline!$A$3:$A$300,Outline!$E$3:$E$300,999,0,1),",",_xlfn.XLOOKUP(primaryTable[[#This Row],[id]],Outline!$A$3:$A$300,Outline!$F$3:$F$300,999,0,1),",0",CHAR(10),"    scale = 0.6",IF(primaryTable[[#This Row],[id_0]]&lt;&gt;"",_xlfn.CONCAT(CHAR(10),"    Parent",CHAR(10),"    {",CHAR(10),"        parentID = ",primaryTable[[#This Row],[id_0]],CHAR(10),"        lineFrom = ",primaryTable[[#This Row],[lineFrom_0]],CHAR(10),"        lineTo = ",primaryTable[[#This Row],[lineTo_0]],CHAR(10),"    }"),""),IF(primaryTable[[#This Row],[id_1]]&lt;&gt;"",_xlfn.CONCAT(CHAR(10),"    Parent",CHAR(10),"    {",CHAR(10),"        parentID = ",primaryTable[[#This Row],[id_1]],CHAR(10),"        lineFrom = ",primaryTable[[#This Row],[lineFrom_1]],CHAR(10),"        lineTo = ",primaryTable[[#This Row],[lineTo_1]],CHAR(10),"    }"),""),CHAR(10),"}")</f>
        <v>RDNode:NEEDS[Squad]
{
    id = specializedScienceTech
    tier = 8
    title = #LOC_CTT_specializedScienceTech_title
    description = #LOC_CTT_specializedScienceTech_description
    cost = 600
    hideEmpty = False
    nodeName = ktt_specializedScienceTech
    anyToUnlock = False
    icon = CommunityTechTree/UI/ctt_icon_specializedScienceTech
    pos = -1800,550,0
    scale = 0.6
    Parent
    {
        parentID = scienceTech
        lineFrom = RIGHT
        lineTo = LEFT
    }
    Parent
    {
        parentID = electronics
        lineFrom = RIGHT
        lineTo = LEFT
    }
}</v>
      </c>
    </row>
    <row r="182" spans="1:15" x14ac:dyDescent="0.35">
      <c r="A182" t="s">
        <v>151</v>
      </c>
      <c r="B182">
        <f>VLOOKUP(primaryTable[[#This Row],[id]],Outline!$A$3:$C$300,2,FALSE)</f>
        <v>8</v>
      </c>
      <c r="C182">
        <f>VLOOKUP(primaryTable[[#This Row],[id]],Outline!$A$3:$C$300,3,FALSE)</f>
        <v>37</v>
      </c>
      <c r="D182" t="s">
        <v>790</v>
      </c>
      <c r="E182" t="s">
        <v>869</v>
      </c>
      <c r="F182" s="32" t="s">
        <v>390</v>
      </c>
      <c r="H182" t="s">
        <v>101</v>
      </c>
      <c r="I182" t="s">
        <v>289</v>
      </c>
      <c r="J182" t="s">
        <v>288</v>
      </c>
      <c r="N182" t="s">
        <v>319</v>
      </c>
      <c r="O182" s="24" t="str">
        <f>_xlfn.CONCAT("RDNode:NEEDS[",primaryTable[[#This Row],[mod]],"]",CHAR(10),"{",CHAR(10),"    id = ",primaryTable[[#This Row],[id]],CHAR(10),"    tier = ",primaryTable[[#This Row],[tier]],CHAR(10),IF(LEFT(primaryTable[[#This Row],[title]],1)="#",_xlfn.CONCAT("    title = ",primaryTable[[#This Row],[title]]),_xlfn.CONCAT("    title = #LOC_KTT_",primaryTable[[#This Row],[id]],"_Title // ",primaryTable[[#This Row],[title]])),CHAR(10),IF(LEFT(primaryTable[[#This Row],[description]],1)="#",_xlfn.CONCAT("    description = ",primaryTable[[#This Row],[description]]),_xlfn.CONCAT("    description = #LOC_KTT_",primaryTable[[#This Row],[id]],"_Description // ",primaryTable[[#This Row],[description]])),CHAR(10),_xlfn.CONCAT("    cost = ",_xlfn.XLOOKUP(primaryTable[[#This Row],[tier]],CTTComparison!$B$3:$B$34,CTTComparison!$D$3:$D$34,0,0,1)),CHAR(10),"    hideEmpty = False",CHAR(10),"    nodeName = ktt_",primaryTable[[#This Row],[id]],CHAR(10),"    anyToUnlock = ",IF(primaryTable[[#This Row],[anyToUnlock]]="","False",PROPER(primaryTable[[#This Row],[anyToUnlock]])),CHAR(10),"    icon = ",IF(primaryTable[[#This Row],[icon]]="",_xlfn.CONCAT("KiwiTechTree/Icons/ktt_icon_",primaryTable[[#This Row],[id]]),primaryTable[[#This Row],[icon]]),CHAR(10),"    pos = ",_xlfn.XLOOKUP(primaryTable[[#This Row],[id]],Outline!$A$3:$A$300,Outline!$E$3:$E$300,999,0,1),",",_xlfn.XLOOKUP(primaryTable[[#This Row],[id]],Outline!$A$3:$A$300,Outline!$F$3:$F$300,999,0,1),",0",CHAR(10),"    scale = 0.6",IF(primaryTable[[#This Row],[id_0]]&lt;&gt;"",_xlfn.CONCAT(CHAR(10),"    Parent",CHAR(10),"    {",CHAR(10),"        parentID = ",primaryTable[[#This Row],[id_0]],CHAR(10),"        lineFrom = ",primaryTable[[#This Row],[lineFrom_0]],CHAR(10),"        lineTo = ",primaryTable[[#This Row],[lineTo_0]],CHAR(10),"    }"),""),IF(primaryTable[[#This Row],[id_1]]&lt;&gt;"",_xlfn.CONCAT(CHAR(10),"    Parent",CHAR(10),"    {",CHAR(10),"        parentID = ",primaryTable[[#This Row],[id_1]],CHAR(10),"        lineFrom = ",primaryTable[[#This Row],[lineFrom_1]],CHAR(10),"        lineTo = ",primaryTable[[#This Row],[lineTo_1]],CHAR(10),"    }"),""),CHAR(10),"}")</f>
        <v>RDNode:NEEDS[KiwiTechTree]
{
    id = signalProcessing
    tier = 8
    title = #LOC_KTT_signalProcessing_Title // Signal Processing
    description = #LOC_KTT_signalProcessing_Description // Power is good, but we also need to look beneath the signal, what did it really intend to tell us?
    cost = 600
    hideEmpty = False
    nodeName = ktt_signalProcessing
    anyToUnlock = False
    icon = KiwiTechTree/Icons/ktt_icon_signalProcessing
    pos = -1800,450,0
    scale = 0.6
    Parent
    {
        parentID = highGainCommunications
        lineFrom = RIGHT
        lineTo = LEFT
    }
}</v>
      </c>
    </row>
    <row r="183" spans="1:15" x14ac:dyDescent="0.35">
      <c r="A183" t="s">
        <v>152</v>
      </c>
      <c r="B183">
        <f>VLOOKUP(primaryTable[[#This Row],[id]],Outline!$A$3:$C$300,2,FALSE)</f>
        <v>8</v>
      </c>
      <c r="C183">
        <f>VLOOKUP(primaryTable[[#This Row],[id]],Outline!$A$3:$C$300,3,FALSE)</f>
        <v>38</v>
      </c>
      <c r="D183" t="s">
        <v>819</v>
      </c>
      <c r="E183" t="s">
        <v>822</v>
      </c>
      <c r="F183" s="32" t="s">
        <v>390</v>
      </c>
      <c r="G183" t="s">
        <v>823</v>
      </c>
      <c r="H183" t="s">
        <v>102</v>
      </c>
      <c r="I183" t="s">
        <v>289</v>
      </c>
      <c r="J183" t="s">
        <v>288</v>
      </c>
      <c r="N183" t="s">
        <v>325</v>
      </c>
      <c r="O183" s="24" t="str">
        <f>_xlfn.CONCAT("RDNode:NEEDS[",primaryTable[[#This Row],[mod]],"]",CHAR(10),"{",CHAR(10),"    id = ",primaryTable[[#This Row],[id]],CHAR(10),"    tier = ",primaryTable[[#This Row],[tier]],CHAR(10),IF(LEFT(primaryTable[[#This Row],[title]],1)="#",_xlfn.CONCAT("    title = ",primaryTable[[#This Row],[title]]),_xlfn.CONCAT("    title = #LOC_KTT_",primaryTable[[#This Row],[id]],"_Title // ",primaryTable[[#This Row],[title]])),CHAR(10),IF(LEFT(primaryTable[[#This Row],[description]],1)="#",_xlfn.CONCAT("    description = ",primaryTable[[#This Row],[description]]),_xlfn.CONCAT("    description = #LOC_KTT_",primaryTable[[#This Row],[id]],"_Description // ",primaryTable[[#This Row],[description]])),CHAR(10),_xlfn.CONCAT("    cost = ",_xlfn.XLOOKUP(primaryTable[[#This Row],[tier]],CTTComparison!$B$3:$B$34,CTTComparison!$D$3:$D$34,0,0,1)),CHAR(10),"    hideEmpty = False",CHAR(10),"    nodeName = ktt_",primaryTable[[#This Row],[id]],CHAR(10),"    anyToUnlock = ",IF(primaryTable[[#This Row],[anyToUnlock]]="","False",PROPER(primaryTable[[#This Row],[anyToUnlock]])),CHAR(10),"    icon = ",IF(primaryTable[[#This Row],[icon]]="",_xlfn.CONCAT("KiwiTechTree/Icons/ktt_icon_",primaryTable[[#This Row],[id]]),primaryTable[[#This Row],[icon]]),CHAR(10),"    pos = ",_xlfn.XLOOKUP(primaryTable[[#This Row],[id]],Outline!$A$3:$A$300,Outline!$E$3:$E$300,999,0,1),",",_xlfn.XLOOKUP(primaryTable[[#This Row],[id]],Outline!$A$3:$A$300,Outline!$F$3:$F$300,999,0,1),",0",CHAR(10),"    scale = 0.6",IF(primaryTable[[#This Row],[id_0]]&lt;&gt;"",_xlfn.CONCAT(CHAR(10),"    Parent",CHAR(10),"    {",CHAR(10),"        parentID = ",primaryTable[[#This Row],[id_0]],CHAR(10),"        lineFrom = ",primaryTable[[#This Row],[lineFrom_0]],CHAR(10),"        lineTo = ",primaryTable[[#This Row],[lineTo_0]],CHAR(10),"    }"),""),IF(primaryTable[[#This Row],[id_1]]&lt;&gt;"",_xlfn.CONCAT(CHAR(10),"    Parent",CHAR(10),"    {",CHAR(10),"        parentID = ",primaryTable[[#This Row],[id_1]],CHAR(10),"        lineFrom = ",primaryTable[[#This Row],[lineFrom_1]],CHAR(10),"        lineTo = ",primaryTable[[#This Row],[lineTo_1]],CHAR(10),"    }"),""),CHAR(10),"}")</f>
        <v>RDNode:NEEDS[Squad]
{
    id = advUnmanned
    tier = 8
    title = #LOC_KTT_advUnmanned_Title // Advanced Unkerballed Tech
    description = #autoLOC_501119 //#autoLOC_501119 = Improvements in remote control technology for a new generation of probe designs.
    cost = 600
    hideEmpty = False
    nodeName = ktt_advUnmanned
    anyToUnlock = False
    icon = RDicon_unmannedTech
    pos = -1800,400,0
    scale = 0.6
    Parent
    {
        parentID = unmannedTech
        lineFrom = RIGHT
        lineTo = LEFT
    }
}</v>
      </c>
    </row>
    <row r="184" spans="1:15" x14ac:dyDescent="0.35">
      <c r="A184" t="s">
        <v>153</v>
      </c>
      <c r="B184">
        <f>VLOOKUP(primaryTable[[#This Row],[id]],Outline!$A$3:$C$300,2,FALSE)</f>
        <v>8</v>
      </c>
      <c r="C184">
        <f>VLOOKUP(primaryTable[[#This Row],[id]],Outline!$A$3:$C$300,3,FALSE)</f>
        <v>39</v>
      </c>
      <c r="D184" t="s">
        <v>870</v>
      </c>
      <c r="E184" t="s">
        <v>871</v>
      </c>
      <c r="F184" s="32" t="s">
        <v>390</v>
      </c>
      <c r="G184" t="s">
        <v>1062</v>
      </c>
      <c r="H184" t="s">
        <v>102</v>
      </c>
      <c r="I184" t="s">
        <v>289</v>
      </c>
      <c r="J184" t="s">
        <v>288</v>
      </c>
      <c r="K184" t="s">
        <v>495</v>
      </c>
      <c r="L184" t="s">
        <v>289</v>
      </c>
      <c r="M184" t="s">
        <v>288</v>
      </c>
      <c r="N184" t="s">
        <v>325</v>
      </c>
      <c r="O184" s="24" t="str">
        <f>_xlfn.CONCAT("RDNode:NEEDS[",primaryTable[[#This Row],[mod]],"]",CHAR(10),"{",CHAR(10),"    id = ",primaryTable[[#This Row],[id]],CHAR(10),"    tier = ",primaryTable[[#This Row],[tier]],CHAR(10),IF(LEFT(primaryTable[[#This Row],[title]],1)="#",_xlfn.CONCAT("    title = ",primaryTable[[#This Row],[title]]),_xlfn.CONCAT("    title = #LOC_KTT_",primaryTable[[#This Row],[id]],"_Title // ",primaryTable[[#This Row],[title]])),CHAR(10),IF(LEFT(primaryTable[[#This Row],[description]],1)="#",_xlfn.CONCAT("    description = ",primaryTable[[#This Row],[description]]),_xlfn.CONCAT("    description = #LOC_KTT_",primaryTable[[#This Row],[id]],"_Description // ",primaryTable[[#This Row],[description]])),CHAR(10),_xlfn.CONCAT("    cost = ",_xlfn.XLOOKUP(primaryTable[[#This Row],[tier]],CTTComparison!$B$3:$B$34,CTTComparison!$D$3:$D$34,0,0,1)),CHAR(10),"    hideEmpty = False",CHAR(10),"    nodeName = ktt_",primaryTable[[#This Row],[id]],CHAR(10),"    anyToUnlock = ",IF(primaryTable[[#This Row],[anyToUnlock]]="","False",PROPER(primaryTable[[#This Row],[anyToUnlock]])),CHAR(10),"    icon = ",IF(primaryTable[[#This Row],[icon]]="",_xlfn.CONCAT("KiwiTechTree/Icons/ktt_icon_",primaryTable[[#This Row],[id]]),primaryTable[[#This Row],[icon]]),CHAR(10),"    pos = ",_xlfn.XLOOKUP(primaryTable[[#This Row],[id]],Outline!$A$3:$A$300,Outline!$E$3:$E$300,999,0,1),",",_xlfn.XLOOKUP(primaryTable[[#This Row],[id]],Outline!$A$3:$A$300,Outline!$F$3:$F$300,999,0,1),",0",CHAR(10),"    scale = 0.6",IF(primaryTable[[#This Row],[id_0]]&lt;&gt;"",_xlfn.CONCAT(CHAR(10),"    Parent",CHAR(10),"    {",CHAR(10),"        parentID = ",primaryTable[[#This Row],[id_0]],CHAR(10),"        lineFrom = ",primaryTable[[#This Row],[lineFrom_0]],CHAR(10),"        lineTo = ",primaryTable[[#This Row],[lineTo_0]],CHAR(10),"    }"),""),IF(primaryTable[[#This Row],[id_1]]&lt;&gt;"",_xlfn.CONCAT(CHAR(10),"    Parent",CHAR(10),"    {",CHAR(10),"        parentID = ",primaryTable[[#This Row],[id_1]],CHAR(10),"        lineFrom = ",primaryTable[[#This Row],[lineFrom_1]],CHAR(10),"        lineTo = ",primaryTable[[#This Row],[lineTo_1]],CHAR(10),"    }"),""),CHAR(10),"}")</f>
        <v>RDNode:NEEDS[Squad]
{
    id = automation
    tier = 8
    title = #autoLOC_501134 //#autoLOC_501134 = Automation
    description = #autoLOC_501135 //#autoLOC_501135 = We can't think of anything that could go wrong with letting an experimental AI handle every aspect of a mission.
    cost = 600
    hideEmpty = False
    nodeName = ktt_automation
    anyToUnlock = False
    icon = KiwiTechTree/Icons/ktt_icon_automation
    pos = -1800,350,0
    scale = 0.6
    Parent
    {
        parentID = unmannedTech
        lineFrom = RIGHT
        lineTo = LEFT
    }
    Parent
    {
        parentID = advancedAvionics
        lineFrom = RIGHT
        lineTo = LEFT
    }
}</v>
      </c>
    </row>
    <row r="185" spans="1:15" x14ac:dyDescent="0.35">
      <c r="A185" t="s">
        <v>156</v>
      </c>
      <c r="B185">
        <f>VLOOKUP(primaryTable[[#This Row],[id]],Outline!$A$3:$C$300,2,FALSE)</f>
        <v>8</v>
      </c>
      <c r="C185">
        <f>VLOOKUP(primaryTable[[#This Row],[id]],Outline!$A$3:$C$300,3,FALSE)</f>
        <v>41</v>
      </c>
      <c r="D185" t="s">
        <v>873</v>
      </c>
      <c r="E185" t="s">
        <v>874</v>
      </c>
      <c r="F185" s="32" t="s">
        <v>390</v>
      </c>
      <c r="G185" t="s">
        <v>875</v>
      </c>
      <c r="H185" t="s">
        <v>104</v>
      </c>
      <c r="I185" t="s">
        <v>289</v>
      </c>
      <c r="J185" t="s">
        <v>288</v>
      </c>
      <c r="N185" t="s">
        <v>325</v>
      </c>
      <c r="O185" s="24" t="str">
        <f>_xlfn.CONCAT("RDNode:NEEDS[",primaryTable[[#This Row],[mod]],"]",CHAR(10),"{",CHAR(10),"    id = ",primaryTable[[#This Row],[id]],CHAR(10),"    tier = ",primaryTable[[#This Row],[tier]],CHAR(10),IF(LEFT(primaryTable[[#This Row],[title]],1)="#",_xlfn.CONCAT("    title = ",primaryTable[[#This Row],[title]]),_xlfn.CONCAT("    title = #LOC_KTT_",primaryTable[[#This Row],[id]],"_Title // ",primaryTable[[#This Row],[title]])),CHAR(10),IF(LEFT(primaryTable[[#This Row],[description]],1)="#",_xlfn.CONCAT("    description = ",primaryTable[[#This Row],[description]]),_xlfn.CONCAT("    description = #LOC_KTT_",primaryTable[[#This Row],[id]],"_Description // ",primaryTable[[#This Row],[description]])),CHAR(10),_xlfn.CONCAT("    cost = ",_xlfn.XLOOKUP(primaryTable[[#This Row],[tier]],CTTComparison!$B$3:$B$34,CTTComparison!$D$3:$D$34,0,0,1)),CHAR(10),"    hideEmpty = False",CHAR(10),"    nodeName = ktt_",primaryTable[[#This Row],[id]],CHAR(10),"    anyToUnlock = ",IF(primaryTable[[#This Row],[anyToUnlock]]="","False",PROPER(primaryTable[[#This Row],[anyToUnlock]])),CHAR(10),"    icon = ",IF(primaryTable[[#This Row],[icon]]="",_xlfn.CONCAT("KiwiTechTree/Icons/ktt_icon_",primaryTable[[#This Row],[id]]),primaryTable[[#This Row],[icon]]),CHAR(10),"    pos = ",_xlfn.XLOOKUP(primaryTable[[#This Row],[id]],Outline!$A$3:$A$300,Outline!$E$3:$E$300,999,0,1),",",_xlfn.XLOOKUP(primaryTable[[#This Row],[id]],Outline!$A$3:$A$300,Outline!$F$3:$F$300,999,0,1),",0",CHAR(10),"    scale = 0.6",IF(primaryTable[[#This Row],[id_0]]&lt;&gt;"",_xlfn.CONCAT(CHAR(10),"    Parent",CHAR(10),"    {",CHAR(10),"        parentID = ",primaryTable[[#This Row],[id_0]],CHAR(10),"        lineFrom = ",primaryTable[[#This Row],[lineFrom_0]],CHAR(10),"        lineTo = ",primaryTable[[#This Row],[lineTo_0]],CHAR(10),"    }"),""),IF(primaryTable[[#This Row],[id_1]]&lt;&gt;"",_xlfn.CONCAT(CHAR(10),"    Parent",CHAR(10),"    {",CHAR(10),"        parentID = ",primaryTable[[#This Row],[id_1]],CHAR(10),"        lineFrom = ",primaryTable[[#This Row],[lineFrom_1]],CHAR(10),"        lineTo = ",primaryTable[[#This Row],[lineTo_1]],CHAR(10),"    }"),""),CHAR(10),"}")</f>
        <v>RDNode:NEEDS[Squad]
{
    id = specializedElectrics
    tier = 8
    title = #autoLOC_501128 //#autoLOC_501128 = Specialized Electrics
    description = #autoLOC_501129 //#autoLOC_501129 = Experience the warm glow of the latest in electrical technology. Figuratively, of course, and maybe also quite literally as well. Actually, try to avoid direct exposure.
    cost = 600
    hideEmpty = False
    nodeName = ktt_specializedElectrics
    anyToUnlock = False
    icon = RDicon_electrics-specialized
    pos = -1800,250,0
    scale = 0.6
    Parent
    {
        parentID = largeElectrics
        lineFrom = RIGHT
        lineTo = LEFT
    }
}</v>
      </c>
    </row>
    <row r="186" spans="1:15" x14ac:dyDescent="0.35">
      <c r="A186" t="s">
        <v>157</v>
      </c>
      <c r="B186">
        <f>VLOOKUP(primaryTable[[#This Row],[id]],Outline!$A$3:$C$300,2,FALSE)</f>
        <v>8</v>
      </c>
      <c r="C186">
        <f>VLOOKUP(primaryTable[[#This Row],[id]],Outline!$A$3:$C$300,3,FALSE)</f>
        <v>42</v>
      </c>
      <c r="D186" t="s">
        <v>876</v>
      </c>
      <c r="E186" t="s">
        <v>877</v>
      </c>
      <c r="F186" s="32" t="s">
        <v>390</v>
      </c>
      <c r="G186" t="s">
        <v>878</v>
      </c>
      <c r="H186" t="s">
        <v>104</v>
      </c>
      <c r="I186" t="s">
        <v>289</v>
      </c>
      <c r="J186" t="s">
        <v>288</v>
      </c>
      <c r="K186" t="s">
        <v>828</v>
      </c>
      <c r="L186" t="s">
        <v>289</v>
      </c>
      <c r="M186" t="s">
        <v>288</v>
      </c>
      <c r="N186" t="s">
        <v>428</v>
      </c>
      <c r="O186" s="24" t="str">
        <f>_xlfn.CONCAT("RDNode:NEEDS[",primaryTable[[#This Row],[mod]],"]",CHAR(10),"{",CHAR(10),"    id = ",primaryTable[[#This Row],[id]],CHAR(10),"    tier = ",primaryTable[[#This Row],[tier]],CHAR(10),IF(LEFT(primaryTable[[#This Row],[title]],1)="#",_xlfn.CONCAT("    title = ",primaryTable[[#This Row],[title]]),_xlfn.CONCAT("    title = #LOC_KTT_",primaryTable[[#This Row],[id]],"_Title // ",primaryTable[[#This Row],[title]])),CHAR(10),IF(LEFT(primaryTable[[#This Row],[description]],1)="#",_xlfn.CONCAT("    description = ",primaryTable[[#This Row],[description]]),_xlfn.CONCAT("    description = #LOC_KTT_",primaryTable[[#This Row],[id]],"_Description // ",primaryTable[[#This Row],[description]])),CHAR(10),_xlfn.CONCAT("    cost = ",_xlfn.XLOOKUP(primaryTable[[#This Row],[tier]],CTTComparison!$B$3:$B$34,CTTComparison!$D$3:$D$34,0,0,1)),CHAR(10),"    hideEmpty = False",CHAR(10),"    nodeName = ktt_",primaryTable[[#This Row],[id]],CHAR(10),"    anyToUnlock = ",IF(primaryTable[[#This Row],[anyToUnlock]]="","False",PROPER(primaryTable[[#This Row],[anyToUnlock]])),CHAR(10),"    icon = ",IF(primaryTable[[#This Row],[icon]]="",_xlfn.CONCAT("KiwiTechTree/Icons/ktt_icon_",primaryTable[[#This Row],[id]]),primaryTable[[#This Row],[icon]]),CHAR(10),"    pos = ",_xlfn.XLOOKUP(primaryTable[[#This Row],[id]],Outline!$A$3:$A$300,Outline!$E$3:$E$300,999,0,1),",",_xlfn.XLOOKUP(primaryTable[[#This Row],[id]],Outline!$A$3:$A$300,Outline!$F$3:$F$300,999,0,1),",0",CHAR(10),"    scale = 0.6",IF(primaryTable[[#This Row],[id_0]]&lt;&gt;"",_xlfn.CONCAT(CHAR(10),"    Parent",CHAR(10),"    {",CHAR(10),"        parentID = ",primaryTable[[#This Row],[id_0]],CHAR(10),"        lineFrom = ",primaryTable[[#This Row],[lineFrom_0]],CHAR(10),"        lineTo = ",primaryTable[[#This Row],[lineTo_0]],CHAR(10),"    }"),""),IF(primaryTable[[#This Row],[id_1]]&lt;&gt;"",_xlfn.CONCAT(CHAR(10),"    Parent",CHAR(10),"    {",CHAR(10),"        parentID = ",primaryTable[[#This Row],[id_1]],CHAR(10),"        lineFrom = ",primaryTable[[#This Row],[lineFrom_1]],CHAR(10),"        lineTo = ",primaryTable[[#This Row],[lineTo_1]],CHAR(10),"    }"),""),CHAR(10),"}")</f>
        <v>RDNode:NEEDS[CommunityTechTree]
{
    id = advSolarTech
    tier = 8
    title = #LOC_CTT_advSolarTech_title
    description = #LOC_CTT_advSolarTech_description
    cost = 600
    hideEmpty = False
    nodeName = ktt_advSolarTech
    anyToUnlock = False
    icon = CommunityTechTree/UI/ctt_icon_advSolarTech
    pos = -1800,200,0
    scale = 0.6
    Parent
    {
        parentID = largeElectrics
        lineFrom = RIGHT
        lineTo = LEFT
    }
    Parent
    {
        parentID = improvedSolarTech
        lineFrom = RIGHT
        lineTo = LEFT
    }
}</v>
      </c>
    </row>
    <row r="187" spans="1:15" x14ac:dyDescent="0.35">
      <c r="A187" t="s">
        <v>158</v>
      </c>
      <c r="B187">
        <f>VLOOKUP(primaryTable[[#This Row],[id]],Outline!$A$3:$C$300,2,FALSE)</f>
        <v>8</v>
      </c>
      <c r="C187">
        <f>VLOOKUP(primaryTable[[#This Row],[id]],Outline!$A$3:$C$300,3,FALSE)</f>
        <v>44</v>
      </c>
      <c r="D187" t="s">
        <v>882</v>
      </c>
      <c r="E187" t="s">
        <v>883</v>
      </c>
      <c r="F187" s="32" t="s">
        <v>390</v>
      </c>
      <c r="G187" t="s">
        <v>591</v>
      </c>
      <c r="H187" t="s">
        <v>107</v>
      </c>
      <c r="I187" t="s">
        <v>289</v>
      </c>
      <c r="J187" t="s">
        <v>288</v>
      </c>
      <c r="K187" t="s">
        <v>108</v>
      </c>
      <c r="L187" t="s">
        <v>289</v>
      </c>
      <c r="M187" t="s">
        <v>288</v>
      </c>
      <c r="N187" t="s">
        <v>428</v>
      </c>
      <c r="O187" s="24" t="str">
        <f>_xlfn.CONCAT("RDNode:NEEDS[",primaryTable[[#This Row],[mod]],"]",CHAR(10),"{",CHAR(10),"    id = ",primaryTable[[#This Row],[id]],CHAR(10),"    tier = ",primaryTable[[#This Row],[tier]],CHAR(10),IF(LEFT(primaryTable[[#This Row],[title]],1)="#",_xlfn.CONCAT("    title = ",primaryTable[[#This Row],[title]]),_xlfn.CONCAT("    title = #LOC_KTT_",primaryTable[[#This Row],[id]],"_Title // ",primaryTable[[#This Row],[title]])),CHAR(10),IF(LEFT(primaryTable[[#This Row],[description]],1)="#",_xlfn.CONCAT("    description = ",primaryTable[[#This Row],[description]]),_xlfn.CONCAT("    description = #LOC_KTT_",primaryTable[[#This Row],[id]],"_Description // ",primaryTable[[#This Row],[description]])),CHAR(10),_xlfn.CONCAT("    cost = ",_xlfn.XLOOKUP(primaryTable[[#This Row],[tier]],CTTComparison!$B$3:$B$34,CTTComparison!$D$3:$D$34,0,0,1)),CHAR(10),"    hideEmpty = False",CHAR(10),"    nodeName = ktt_",primaryTable[[#This Row],[id]],CHAR(10),"    anyToUnlock = ",IF(primaryTable[[#This Row],[anyToUnlock]]="","False",PROPER(primaryTable[[#This Row],[anyToUnlock]])),CHAR(10),"    icon = ",IF(primaryTable[[#This Row],[icon]]="",_xlfn.CONCAT("KiwiTechTree/Icons/ktt_icon_",primaryTable[[#This Row],[id]]),primaryTable[[#This Row],[icon]]),CHAR(10),"    pos = ",_xlfn.XLOOKUP(primaryTable[[#This Row],[id]],Outline!$A$3:$A$300,Outline!$E$3:$E$300,999,0,1),",",_xlfn.XLOOKUP(primaryTable[[#This Row],[id]],Outline!$A$3:$A$300,Outline!$F$3:$F$300,999,0,1),",0",CHAR(10),"    scale = 0.6",IF(primaryTable[[#This Row],[id_0]]&lt;&gt;"",_xlfn.CONCAT(CHAR(10),"    Parent",CHAR(10),"    {",CHAR(10),"        parentID = ",primaryTable[[#This Row],[id_0]],CHAR(10),"        lineFrom = ",primaryTable[[#This Row],[lineFrom_0]],CHAR(10),"        lineTo = ",primaryTable[[#This Row],[lineTo_0]],CHAR(10),"    }"),""),IF(primaryTable[[#This Row],[id_1]]&lt;&gt;"",_xlfn.CONCAT(CHAR(10),"    Parent",CHAR(10),"    {",CHAR(10),"        parentID = ",primaryTable[[#This Row],[id_1]],CHAR(10),"        lineFrom = ",primaryTable[[#This Row],[lineFrom_1]],CHAR(10),"        lineTo = ",primaryTable[[#This Row],[lineTo_1]],CHAR(10),"    }"),""),CHAR(10),"}")</f>
        <v>RDNode:NEEDS[CommunityTechTree]
{
    id = shortTermHabitation
    tier = 8
    title = #LOC_CTT_shortTermHabitation_title
    description = #LOC_CTT_shortTermHabitation_description
    cost = 600
    hideEmpty = False
    nodeName = ktt_shortTermHabitation
    anyToUnlock = False
    icon = RDicon_evaTech
    pos = -1800,100,0
    scale = 0.6
    Parent
    {
        parentID = earlyStations
        lineFrom = RIGHT
        lineTo = LEFT
    }
    Parent
    {
        parentID = logistics
        lineFrom = RIGHT
        lineTo = LEFT
    }
}</v>
      </c>
    </row>
    <row r="188" spans="1:15" x14ac:dyDescent="0.35">
      <c r="A188" t="s">
        <v>159</v>
      </c>
      <c r="B188">
        <f>VLOOKUP(primaryTable[[#This Row],[id]],Outline!$A$3:$C$300,2,FALSE)</f>
        <v>8</v>
      </c>
      <c r="C188">
        <f>VLOOKUP(primaryTable[[#This Row],[id]],Outline!$A$3:$C$300,3,FALSE)</f>
        <v>45</v>
      </c>
      <c r="D188" t="s">
        <v>884</v>
      </c>
      <c r="E188" t="s">
        <v>885</v>
      </c>
      <c r="F188" s="32" t="s">
        <v>390</v>
      </c>
      <c r="H188" t="s">
        <v>108</v>
      </c>
      <c r="I188" t="s">
        <v>289</v>
      </c>
      <c r="J188" t="s">
        <v>288</v>
      </c>
      <c r="N188" t="s">
        <v>319</v>
      </c>
      <c r="O188" s="24" t="str">
        <f>_xlfn.CONCAT("RDNode:NEEDS[",primaryTable[[#This Row],[mod]],"]",CHAR(10),"{",CHAR(10),"    id = ",primaryTable[[#This Row],[id]],CHAR(10),"    tier = ",primaryTable[[#This Row],[tier]],CHAR(10),IF(LEFT(primaryTable[[#This Row],[title]],1)="#",_xlfn.CONCAT("    title = ",primaryTable[[#This Row],[title]]),_xlfn.CONCAT("    title = #LOC_KTT_",primaryTable[[#This Row],[id]],"_Title // ",primaryTable[[#This Row],[title]])),CHAR(10),IF(LEFT(primaryTable[[#This Row],[description]],1)="#",_xlfn.CONCAT("    description = ",primaryTable[[#This Row],[description]]),_xlfn.CONCAT("    description = #LOC_KTT_",primaryTable[[#This Row],[id]],"_Description // ",primaryTable[[#This Row],[description]])),CHAR(10),_xlfn.CONCAT("    cost = ",_xlfn.XLOOKUP(primaryTable[[#This Row],[tier]],CTTComparison!$B$3:$B$34,CTTComparison!$D$3:$D$34,0,0,1)),CHAR(10),"    hideEmpty = False",CHAR(10),"    nodeName = ktt_",primaryTable[[#This Row],[id]],CHAR(10),"    anyToUnlock = ",IF(primaryTable[[#This Row],[anyToUnlock]]="","False",PROPER(primaryTable[[#This Row],[anyToUnlock]])),CHAR(10),"    icon = ",IF(primaryTable[[#This Row],[icon]]="",_xlfn.CONCAT("KiwiTechTree/Icons/ktt_icon_",primaryTable[[#This Row],[id]]),primaryTable[[#This Row],[icon]]),CHAR(10),"    pos = ",_xlfn.XLOOKUP(primaryTable[[#This Row],[id]],Outline!$A$3:$A$300,Outline!$E$3:$E$300,999,0,1),",",_xlfn.XLOOKUP(primaryTable[[#This Row],[id]],Outline!$A$3:$A$300,Outline!$F$3:$F$300,999,0,1),",0",CHAR(10),"    scale = 0.6",IF(primaryTable[[#This Row],[id_0]]&lt;&gt;"",_xlfn.CONCAT(CHAR(10),"    Parent",CHAR(10),"    {",CHAR(10),"        parentID = ",primaryTable[[#This Row],[id_0]],CHAR(10),"        lineFrom = ",primaryTable[[#This Row],[lineFrom_0]],CHAR(10),"        lineTo = ",primaryTable[[#This Row],[lineTo_0]],CHAR(10),"    }"),""),IF(primaryTable[[#This Row],[id_1]]&lt;&gt;"",_xlfn.CONCAT(CHAR(10),"    Parent",CHAR(10),"    {",CHAR(10),"        parentID = ",primaryTable[[#This Row],[id_1]],CHAR(10),"        lineFrom = ",primaryTable[[#This Row],[lineFrom_1]],CHAR(10),"        lineTo = ",primaryTable[[#This Row],[lineTo_1]],CHAR(10),"    }"),""),CHAR(10),"}")</f>
        <v>RDNode:NEEDS[KiwiTechTree]
{
    id = isru
    tier = 8
    title = #LOC_KTT_isru_Title // In-Situ Resource Utilization
    description = #LOC_KTT_isru_Description // Alchemists have long sought a mystical ore which is capable of transmuting to other elements.
    cost = 600
    hideEmpty = False
    nodeName = ktt_isru
    anyToUnlock = False
    icon = KiwiTechTree/Icons/ktt_icon_isru
    pos = -1800,50,0
    scale = 0.6
    Parent
    {
        parentID = logistics
        lineFrom = RIGHT
        lineTo = LEFT
    }
}</v>
      </c>
    </row>
    <row r="189" spans="1:15" x14ac:dyDescent="0.35">
      <c r="A189" s="25" t="s">
        <v>166</v>
      </c>
      <c r="B189">
        <f>VLOOKUP(primaryTable[[#This Row],[id]],Outline!$A$3:$C$300,2,FALSE)</f>
        <v>-2.5</v>
      </c>
      <c r="C189">
        <f>VLOOKUP(primaryTable[[#This Row],[id]],Outline!$A$3:$C$300,3,FALSE)</f>
        <v>0</v>
      </c>
      <c r="D189" t="s">
        <v>351</v>
      </c>
      <c r="E189" s="33"/>
      <c r="F189" s="32" t="s">
        <v>389</v>
      </c>
      <c r="H189" t="s">
        <v>136</v>
      </c>
      <c r="I189" t="s">
        <v>289</v>
      </c>
      <c r="J189" t="s">
        <v>288</v>
      </c>
      <c r="K189" t="s">
        <v>137</v>
      </c>
      <c r="L189" t="s">
        <v>289</v>
      </c>
      <c r="M189" t="s">
        <v>288</v>
      </c>
      <c r="N189" t="s">
        <v>319</v>
      </c>
      <c r="O189" s="24" t="str">
        <f>_xlfn.CONCAT("RDNode:NEEDS[",primaryTable[[#This Row],[mod]],"]",CHAR(10),"{",CHAR(10),"    id = ",primaryTable[[#This Row],[id]],CHAR(10),"    tier = ",primaryTable[[#This Row],[tier]],CHAR(10),IF(LEFT(primaryTable[[#This Row],[title]],1)="#",_xlfn.CONCAT("    title = ",primaryTable[[#This Row],[title]]),_xlfn.CONCAT("    title = #LOC_KTT_",primaryTable[[#This Row],[id]],"_Title // ",primaryTable[[#This Row],[title]])),CHAR(10),IF(LEFT(primaryTable[[#This Row],[description]],1)="#",_xlfn.CONCAT("    description = ",primaryTable[[#This Row],[description]]),_xlfn.CONCAT("    description = #LOC_KTT_",primaryTable[[#This Row],[id]],"_Description // ",primaryTable[[#This Row],[description]])),CHAR(10),_xlfn.CONCAT("    cost = ",_xlfn.XLOOKUP(primaryTable[[#This Row],[tier]],CTTComparison!$B$3:$B$34,CTTComparison!$D$3:$D$34,0,0,1)),CHAR(10),"    hideEmpty = False",CHAR(10),"    nodeName = ktt_",primaryTable[[#This Row],[id]],CHAR(10),"    anyToUnlock = ",IF(primaryTable[[#This Row],[anyToUnlock]]="","False",PROPER(primaryTable[[#This Row],[anyToUnlock]])),CHAR(10),"    icon = ",IF(primaryTable[[#This Row],[icon]]="",_xlfn.CONCAT("KiwiTechTree/Icons/ktt_icon_",primaryTable[[#This Row],[id]]),primaryTable[[#This Row],[icon]]),CHAR(10),"    pos = ",_xlfn.XLOOKUP(primaryTable[[#This Row],[id]],Outline!$A$3:$A$300,Outline!$E$3:$E$300,999,0,1),",",_xlfn.XLOOKUP(primaryTable[[#This Row],[id]],Outline!$A$3:$A$300,Outline!$F$3:$F$300,999,0,1),",0",CHAR(10),"    scale = 0.6",IF(primaryTable[[#This Row],[id_0]]&lt;&gt;"",_xlfn.CONCAT(CHAR(10),"    Parent",CHAR(10),"    {",CHAR(10),"        parentID = ",primaryTable[[#This Row],[id_0]],CHAR(10),"        lineFrom = ",primaryTable[[#This Row],[lineFrom_0]],CHAR(10),"        lineTo = ",primaryTable[[#This Row],[lineTo_0]],CHAR(10),"    }"),""),IF(primaryTable[[#This Row],[id_1]]&lt;&gt;"",_xlfn.CONCAT(CHAR(10),"    Parent",CHAR(10),"    {",CHAR(10),"        parentID = ",primaryTable[[#This Row],[id_1]],CHAR(10),"        lineFrom = ",primaryTable[[#This Row],[lineFrom_1]],CHAR(10),"        lineTo = ",primaryTable[[#This Row],[lineTo_1]],CHAR(10),"    }"),""),CHAR(10),"}")</f>
        <v>RDNode:NEEDS[KiwiTechTree]
{
    id = experimentalHypergolicRocketry
    tier = -2.5
    title = #LOC_KTT_experimentalHypergolicRocketry_Title // Experimental Hypergolic Rocketry
    description = #LOC_KTT_experimentalHypergolicRocketry_Description // 
    cost = 0
    hideEmpty = False
    nodeName = ktt_experimentalHypergolicRocketry
    anyToUnlock = True
    icon = KiwiTechTree/Icons/ktt_icon_experimentalHypergolicRocketry
    pos = -3950,2300,0
    scale = 0.6
    Parent
    {
        parentID = veryHeavyHypergolicRocketry
        lineFrom = RIGHT
        lineTo = LEFT
    }
    Parent
    {
        parentID = veryHeavyRocketry
        lineFrom = RIGHT
        lineTo = LEFT
    }
}</v>
      </c>
    </row>
    <row r="190" spans="1:15" x14ac:dyDescent="0.35">
      <c r="A190" t="s">
        <v>164</v>
      </c>
      <c r="B190">
        <f>VLOOKUP(primaryTable[[#This Row],[id]],Outline!$A$3:$C$300,2,FALSE)</f>
        <v>9</v>
      </c>
      <c r="C190">
        <f>VLOOKUP(primaryTable[[#This Row],[id]],Outline!$A$3:$C$300,3,FALSE)</f>
        <v>1</v>
      </c>
      <c r="D190" t="s">
        <v>407</v>
      </c>
      <c r="E190" t="s">
        <v>414</v>
      </c>
      <c r="F190" s="30" t="s">
        <v>390</v>
      </c>
      <c r="H190" t="s">
        <v>134</v>
      </c>
      <c r="I190" t="s">
        <v>289</v>
      </c>
      <c r="J190" t="s">
        <v>288</v>
      </c>
      <c r="N190" t="s">
        <v>319</v>
      </c>
      <c r="O190" s="24" t="str">
        <f>_xlfn.CONCAT("RDNode:NEEDS[",primaryTable[[#This Row],[mod]],"]",CHAR(10),"{",CHAR(10),"    id = ",primaryTable[[#This Row],[id]],CHAR(10),"    tier = ",primaryTable[[#This Row],[tier]],CHAR(10),IF(LEFT(primaryTable[[#This Row],[title]],1)="#",_xlfn.CONCAT("    title = ",primaryTable[[#This Row],[title]]),_xlfn.CONCAT("    title = #LOC_KTT_",primaryTable[[#This Row],[id]],"_Title // ",primaryTable[[#This Row],[title]])),CHAR(10),IF(LEFT(primaryTable[[#This Row],[description]],1)="#",_xlfn.CONCAT("    description = ",primaryTable[[#This Row],[description]]),_xlfn.CONCAT("    description = #LOC_KTT_",primaryTable[[#This Row],[id]],"_Description // ",primaryTable[[#This Row],[description]])),CHAR(10),_xlfn.CONCAT("    cost = ",_xlfn.XLOOKUP(primaryTable[[#This Row],[tier]],CTTComparison!$B$3:$B$34,CTTComparison!$D$3:$D$34,0,0,1)),CHAR(10),"    hideEmpty = False",CHAR(10),"    nodeName = ktt_",primaryTable[[#This Row],[id]],CHAR(10),"    anyToUnlock = ",IF(primaryTable[[#This Row],[anyToUnlock]]="","False",PROPER(primaryTable[[#This Row],[anyToUnlock]])),CHAR(10),"    icon = ",IF(primaryTable[[#This Row],[icon]]="",_xlfn.CONCAT("KiwiTechTree/Icons/ktt_icon_",primaryTable[[#This Row],[id]]),primaryTable[[#This Row],[icon]]),CHAR(10),"    pos = ",_xlfn.XLOOKUP(primaryTable[[#This Row],[id]],Outline!$A$3:$A$300,Outline!$E$3:$E$300,999,0,1),",",_xlfn.XLOOKUP(primaryTable[[#This Row],[id]],Outline!$A$3:$A$300,Outline!$F$3:$F$300,999,0,1),",0",CHAR(10),"    scale = 0.6",IF(primaryTable[[#This Row],[id_0]]&lt;&gt;"",_xlfn.CONCAT(CHAR(10),"    Parent",CHAR(10),"    {",CHAR(10),"        parentID = ",primaryTable[[#This Row],[id_0]],CHAR(10),"        lineFrom = ",primaryTable[[#This Row],[lineFrom_0]],CHAR(10),"        lineTo = ",primaryTable[[#This Row],[lineTo_0]],CHAR(10),"    }"),""),IF(primaryTable[[#This Row],[id_1]]&lt;&gt;"",_xlfn.CONCAT(CHAR(10),"    Parent",CHAR(10),"    {",CHAR(10),"        parentID = ",primaryTable[[#This Row],[id_1]],CHAR(10),"        lineFrom = ",primaryTable[[#This Row],[lineFrom_1]],CHAR(10),"        lineTo = ",primaryTable[[#This Row],[lineTo_1]],CHAR(10),"    }"),""),CHAR(10),"}")</f>
        <v>RDNode:NEEDS[KiwiTechTree]
{
    id = gargantuanBoosters
    tier = 9
    title = #LOC_KTT_gargantuanBoosters_Title // Gargantuan Solid Rocket Boosters
    description = #LOC_KTT_gargantuanBoosters_Description // Many kerbals died to bring us solid rockets this hueguh.
    cost = 900
    hideEmpty = False
    nodeName = ktt_gargantuanBoosters
    anyToUnlock = False
    icon = KiwiTechTree/Icons/ktt_icon_gargantuanBoosters
    pos = -1600,2250,0
    scale = 0.6
    Parent
    {
        parentID = hugeBoosters
        lineFrom = RIGHT
        lineTo = LEFT
    }
}</v>
      </c>
    </row>
    <row r="191" spans="1:15" x14ac:dyDescent="0.35">
      <c r="A191" t="s">
        <v>160</v>
      </c>
      <c r="B191">
        <f>VLOOKUP(primaryTable[[#This Row],[id]],Outline!$A$3:$C$300,2,FALSE)</f>
        <v>9</v>
      </c>
      <c r="C191">
        <f>VLOOKUP(primaryTable[[#This Row],[id]],Outline!$A$3:$C$300,3,FALSE)</f>
        <v>3</v>
      </c>
      <c r="D191" t="s">
        <v>742</v>
      </c>
      <c r="E191" t="s">
        <v>743</v>
      </c>
      <c r="F191" s="32" t="s">
        <v>390</v>
      </c>
      <c r="G191" t="s">
        <v>744</v>
      </c>
      <c r="H191" t="s">
        <v>110</v>
      </c>
      <c r="I191" t="s">
        <v>289</v>
      </c>
      <c r="J191" t="s">
        <v>288</v>
      </c>
      <c r="N191" t="s">
        <v>428</v>
      </c>
      <c r="O191" s="24" t="str">
        <f>_xlfn.CONCAT("RDNode:NEEDS[",primaryTable[[#This Row],[mod]],"]",CHAR(10),"{",CHAR(10),"    id = ",primaryTable[[#This Row],[id]],CHAR(10),"    tier = ",primaryTable[[#This Row],[tier]],CHAR(10),IF(LEFT(primaryTable[[#This Row],[title]],1)="#",_xlfn.CONCAT("    title = ",primaryTable[[#This Row],[title]]),_xlfn.CONCAT("    title = #LOC_KTT_",primaryTable[[#This Row],[id]],"_Title // ",primaryTable[[#This Row],[title]])),CHAR(10),IF(LEFT(primaryTable[[#This Row],[description]],1)="#",_xlfn.CONCAT("    description = ",primaryTable[[#This Row],[description]]),_xlfn.CONCAT("    description = #LOC_KTT_",primaryTable[[#This Row],[id]],"_Description // ",primaryTable[[#This Row],[description]])),CHAR(10),_xlfn.CONCAT("    cost = ",_xlfn.XLOOKUP(primaryTable[[#This Row],[tier]],CTTComparison!$B$3:$B$34,CTTComparison!$D$3:$D$34,0,0,1)),CHAR(10),"    hideEmpty = False",CHAR(10),"    nodeName = ktt_",primaryTable[[#This Row],[id]],CHAR(10),"    anyToUnlock = ",IF(primaryTable[[#This Row],[anyToUnlock]]="","False",PROPER(primaryTable[[#This Row],[anyToUnlock]])),CHAR(10),"    icon = ",IF(primaryTable[[#This Row],[icon]]="",_xlfn.CONCAT("KiwiTechTree/Icons/ktt_icon_",primaryTable[[#This Row],[id]]),primaryTable[[#This Row],[icon]]),CHAR(10),"    pos = ",_xlfn.XLOOKUP(primaryTable[[#This Row],[id]],Outline!$A$3:$A$300,Outline!$E$3:$E$300,999,0,1),",",_xlfn.XLOOKUP(primaryTable[[#This Row],[id]],Outline!$A$3:$A$300,Outline!$F$3:$F$300,999,0,1),",0",CHAR(10),"    scale = 0.6",IF(primaryTable[[#This Row],[id_0]]&lt;&gt;"",_xlfn.CONCAT(CHAR(10),"    Parent",CHAR(10),"    {",CHAR(10),"        parentID = ",primaryTable[[#This Row],[id_0]],CHAR(10),"        lineFrom = ",primaryTable[[#This Row],[lineFrom_0]],CHAR(10),"        lineTo = ",primaryTable[[#This Row],[lineTo_0]],CHAR(10),"    }"),""),IF(primaryTable[[#This Row],[id_1]]&lt;&gt;"",_xlfn.CONCAT(CHAR(10),"    Parent",CHAR(10),"    {",CHAR(10),"        parentID = ",primaryTable[[#This Row],[id_1]],CHAR(10),"        lineFrom = ",primaryTable[[#This Row],[lineFrom_1]],CHAR(10),"        lineTo = ",primaryTable[[#This Row],[lineTo_1]],CHAR(10),"    }"),""),CHAR(10),"}")</f>
        <v>RDNode:NEEDS[CommunityTechTree]
{
    id = advNuclearPower
    tier = 9
    title = #LOC_CTT_advNuclearPower_title
    description = #LOC_CTT_advNuclearPower_description
    cost = 900
    hideEmpty = False
    nodeName = ktt_advNuclearPower
    anyToUnlock = False
    icon = CommunityTechTree/UI/ctt_icon_highEnergyNuclearPower
    pos = -1600,2150,0
    scale = 0.6
    Parent
    {
        parentID = largeNuclearPower
        lineFrom = RIGHT
        lineTo = LEFT
    }
}</v>
      </c>
    </row>
    <row r="192" spans="1:15" x14ac:dyDescent="0.35">
      <c r="A192" t="s">
        <v>161</v>
      </c>
      <c r="B192">
        <f>VLOOKUP(primaryTable[[#This Row],[id]],Outline!$A$3:$C$300,2,FALSE)</f>
        <v>9</v>
      </c>
      <c r="C192">
        <f>VLOOKUP(primaryTable[[#This Row],[id]],Outline!$A$3:$C$300,3,FALSE)</f>
        <v>4</v>
      </c>
      <c r="D192" t="s">
        <v>769</v>
      </c>
      <c r="E192" t="s">
        <v>770</v>
      </c>
      <c r="F192" s="32" t="s">
        <v>390</v>
      </c>
      <c r="G192" t="s">
        <v>771</v>
      </c>
      <c r="H192" t="s">
        <v>111</v>
      </c>
      <c r="I192" t="s">
        <v>289</v>
      </c>
      <c r="J192" t="s">
        <v>288</v>
      </c>
      <c r="N192" t="s">
        <v>428</v>
      </c>
      <c r="O192" s="24" t="str">
        <f>_xlfn.CONCAT("RDNode:NEEDS[",primaryTable[[#This Row],[mod]],"]",CHAR(10),"{",CHAR(10),"    id = ",primaryTable[[#This Row],[id]],CHAR(10),"    tier = ",primaryTable[[#This Row],[tier]],CHAR(10),IF(LEFT(primaryTable[[#This Row],[title]],1)="#",_xlfn.CONCAT("    title = ",primaryTable[[#This Row],[title]]),_xlfn.CONCAT("    title = #LOC_KTT_",primaryTable[[#This Row],[id]],"_Title // ",primaryTable[[#This Row],[title]])),CHAR(10),IF(LEFT(primaryTable[[#This Row],[description]],1)="#",_xlfn.CONCAT("    description = ",primaryTable[[#This Row],[description]]),_xlfn.CONCAT("    description = #LOC_KTT_",primaryTable[[#This Row],[id]],"_Description // ",primaryTable[[#This Row],[description]])),CHAR(10),_xlfn.CONCAT("    cost = ",_xlfn.XLOOKUP(primaryTable[[#This Row],[tier]],CTTComparison!$B$3:$B$34,CTTComparison!$D$3:$D$34,0,0,1)),CHAR(10),"    hideEmpty = False",CHAR(10),"    nodeName = ktt_",primaryTable[[#This Row],[id]],CHAR(10),"    anyToUnlock = ",IF(primaryTable[[#This Row],[anyToUnlock]]="","False",PROPER(primaryTable[[#This Row],[anyToUnlock]])),CHAR(10),"    icon = ",IF(primaryTable[[#This Row],[icon]]="",_xlfn.CONCAT("KiwiTechTree/Icons/ktt_icon_",primaryTable[[#This Row],[id]]),primaryTable[[#This Row],[icon]]),CHAR(10),"    pos = ",_xlfn.XLOOKUP(primaryTable[[#This Row],[id]],Outline!$A$3:$A$300,Outline!$E$3:$E$300,999,0,1),",",_xlfn.XLOOKUP(primaryTable[[#This Row],[id]],Outline!$A$3:$A$300,Outline!$F$3:$F$300,999,0,1),",0",CHAR(10),"    scale = 0.6",IF(primaryTable[[#This Row],[id_0]]&lt;&gt;"",_xlfn.CONCAT(CHAR(10),"    Parent",CHAR(10),"    {",CHAR(10),"        parentID = ",primaryTable[[#This Row],[id_0]],CHAR(10),"        lineFrom = ",primaryTable[[#This Row],[lineFrom_0]],CHAR(10),"        lineTo = ",primaryTable[[#This Row],[lineTo_0]],CHAR(10),"    }"),""),IF(primaryTable[[#This Row],[id_1]]&lt;&gt;"",_xlfn.CONCAT(CHAR(10),"    Parent",CHAR(10),"    {",CHAR(10),"        parentID = ",primaryTable[[#This Row],[id_1]],CHAR(10),"        lineFrom = ",primaryTable[[#This Row],[lineFrom_1]],CHAR(10),"        lineTo = ",primaryTable[[#This Row],[lineTo_1]],CHAR(10),"    }"),""),CHAR(10),"}")</f>
        <v>RDNode:NEEDS[CommunityTechTree]
{
    id = advNuclearPropulsion
    tier = 9
    title = #LOC_CTT_advNuclearPropulsion_title
    description = #LOC_CTT_advNuclearPropulsion_description
    cost = 900
    hideEmpty = False
    nodeName = ktt_advNuclearPropulsion
    anyToUnlock = False
    icon = CommunityTechTree/UI/ctt_icon_highEfficiencyNuclearPropulsion
    pos = -1600,2100,0
    scale = 0.6
    Parent
    {
        parentID = improvedNuclearPropulsion
        lineFrom = RIGHT
        lineTo = LEFT
    }
}</v>
      </c>
    </row>
    <row r="193" spans="1:15" x14ac:dyDescent="0.35">
      <c r="A193" t="s">
        <v>162</v>
      </c>
      <c r="B193">
        <f>VLOOKUP(primaryTable[[#This Row],[id]],Outline!$A$3:$C$300,2,FALSE)</f>
        <v>9</v>
      </c>
      <c r="C193">
        <f>VLOOKUP(primaryTable[[#This Row],[id]],Outline!$A$3:$C$300,3,FALSE)</f>
        <v>7</v>
      </c>
      <c r="D193" t="s">
        <v>886</v>
      </c>
      <c r="E193" t="s">
        <v>887</v>
      </c>
      <c r="F193" s="32" t="s">
        <v>390</v>
      </c>
      <c r="G193" t="s">
        <v>888</v>
      </c>
      <c r="H193" t="s">
        <v>113</v>
      </c>
      <c r="I193" t="s">
        <v>289</v>
      </c>
      <c r="J193" t="s">
        <v>288</v>
      </c>
      <c r="N193" t="s">
        <v>319</v>
      </c>
      <c r="O193" s="24" t="str">
        <f>_xlfn.CONCAT("RDNode:NEEDS[",primaryTable[[#This Row],[mod]],"]",CHAR(10),"{",CHAR(10),"    id = ",primaryTable[[#This Row],[id]],CHAR(10),"    tier = ",primaryTable[[#This Row],[tier]],CHAR(10),IF(LEFT(primaryTable[[#This Row],[title]],1)="#",_xlfn.CONCAT("    title = ",primaryTable[[#This Row],[title]]),_xlfn.CONCAT("    title = #LOC_KTT_",primaryTable[[#This Row],[id]],"_Title // ",primaryTable[[#This Row],[title]])),CHAR(10),IF(LEFT(primaryTable[[#This Row],[description]],1)="#",_xlfn.CONCAT("    description = ",primaryTable[[#This Row],[description]]),_xlfn.CONCAT("    description = #LOC_KTT_",primaryTable[[#This Row],[id]],"_Description // ",primaryTable[[#This Row],[description]])),CHAR(10),_xlfn.CONCAT("    cost = ",_xlfn.XLOOKUP(primaryTable[[#This Row],[tier]],CTTComparison!$B$3:$B$34,CTTComparison!$D$3:$D$34,0,0,1)),CHAR(10),"    hideEmpty = False",CHAR(10),"    nodeName = ktt_",primaryTable[[#This Row],[id]],CHAR(10),"    anyToUnlock = ",IF(primaryTable[[#This Row],[anyToUnlock]]="","False",PROPER(primaryTable[[#This Row],[anyToUnlock]])),CHAR(10),"    icon = ",IF(primaryTable[[#This Row],[icon]]="",_xlfn.CONCAT("KiwiTechTree/Icons/ktt_icon_",primaryTable[[#This Row],[id]]),primaryTable[[#This Row],[icon]]),CHAR(10),"    pos = ",_xlfn.XLOOKUP(primaryTable[[#This Row],[id]],Outline!$A$3:$A$300,Outline!$E$3:$E$300,999,0,1),",",_xlfn.XLOOKUP(primaryTable[[#This Row],[id]],Outline!$A$3:$A$300,Outline!$F$3:$F$300,999,0,1),",0",CHAR(10),"    scale = 0.6",IF(primaryTable[[#This Row],[id_0]]&lt;&gt;"",_xlfn.CONCAT(CHAR(10),"    Parent",CHAR(10),"    {",CHAR(10),"        parentID = ",primaryTable[[#This Row],[id_0]],CHAR(10),"        lineFrom = ",primaryTable[[#This Row],[lineFrom_0]],CHAR(10),"        lineTo = ",primaryTable[[#This Row],[lineTo_0]],CHAR(10),"    }"),""),IF(primaryTable[[#This Row],[id_1]]&lt;&gt;"",_xlfn.CONCAT(CHAR(10),"    Parent",CHAR(10),"    {",CHAR(10),"        parentID = ",primaryTable[[#This Row],[id_1]],CHAR(10),"        lineFrom = ",primaryTable[[#This Row],[lineFrom_1]],CHAR(10),"        lineTo = ",primaryTable[[#This Row],[lineTo_1]],CHAR(10),"    }"),""),CHAR(10),"}")</f>
        <v>RDNode:NEEDS[KiwiTechTree]
{
    id = advIonPropulsion
    tier = 9
    title = #LOC_CTT_advIonPropulsion_title
    description = #LOC_CTT_advIonPropulsion_description
    cost = 900
    hideEmpty = False
    nodeName = ktt_advIonPropulsion
    anyToUnlock = False
    icon = CommunityTechTree/UI/ctt_icon_advancedIonPropulsion
    pos = -1600,1950,0
    scale = 0.6
    Parent
    {
        parentID = ionPropulsion
        lineFrom = RIGHT
        lineTo = LEFT
    }
}</v>
      </c>
    </row>
    <row r="194" spans="1:15" x14ac:dyDescent="0.35">
      <c r="A194" t="s">
        <v>163</v>
      </c>
      <c r="B194">
        <f>VLOOKUP(primaryTable[[#This Row],[id]],Outline!$A$3:$C$300,2,FALSE)</f>
        <v>-2.5</v>
      </c>
      <c r="C194">
        <f>VLOOKUP(primaryTable[[#This Row],[id]],Outline!$A$3:$C$300,3,FALSE)</f>
        <v>0</v>
      </c>
      <c r="D194" t="s">
        <v>677</v>
      </c>
      <c r="E194" t="s">
        <v>678</v>
      </c>
      <c r="F194" s="32" t="s">
        <v>390</v>
      </c>
      <c r="H194" t="s">
        <v>133</v>
      </c>
      <c r="I194" t="s">
        <v>289</v>
      </c>
      <c r="J194" t="s">
        <v>288</v>
      </c>
      <c r="N194" t="s">
        <v>319</v>
      </c>
      <c r="O194" s="24" t="str">
        <f>_xlfn.CONCAT("RDNode:NEEDS[",primaryTable[[#This Row],[mod]],"]",CHAR(10),"{",CHAR(10),"    id = ",primaryTable[[#This Row],[id]],CHAR(10),"    tier = ",primaryTable[[#This Row],[tier]],CHAR(10),IF(LEFT(primaryTable[[#This Row],[title]],1)="#",_xlfn.CONCAT("    title = ",primaryTable[[#This Row],[title]]),_xlfn.CONCAT("    title = #LOC_KTT_",primaryTable[[#This Row],[id]],"_Title // ",primaryTable[[#This Row],[title]])),CHAR(10),IF(LEFT(primaryTable[[#This Row],[description]],1)="#",_xlfn.CONCAT("    description = ",primaryTable[[#This Row],[description]]),_xlfn.CONCAT("    description = #LOC_KTT_",primaryTable[[#This Row],[id]],"_Description // ",primaryTable[[#This Row],[description]])),CHAR(10),_xlfn.CONCAT("    cost = ",_xlfn.XLOOKUP(primaryTable[[#This Row],[tier]],CTTComparison!$B$3:$B$34,CTTComparison!$D$3:$D$34,0,0,1)),CHAR(10),"    hideEmpty = False",CHAR(10),"    nodeName = ktt_",primaryTable[[#This Row],[id]],CHAR(10),"    anyToUnlock = ",IF(primaryTable[[#This Row],[anyToUnlock]]="","False",PROPER(primaryTable[[#This Row],[anyToUnlock]])),CHAR(10),"    icon = ",IF(primaryTable[[#This Row],[icon]]="",_xlfn.CONCAT("KiwiTechTree/Icons/ktt_icon_",primaryTable[[#This Row],[id]]),primaryTable[[#This Row],[icon]]),CHAR(10),"    pos = ",_xlfn.XLOOKUP(primaryTable[[#This Row],[id]],Outline!$A$3:$A$300,Outline!$E$3:$E$300,999,0,1),",",_xlfn.XLOOKUP(primaryTable[[#This Row],[id]],Outline!$A$3:$A$300,Outline!$F$3:$F$300,999,0,1),",0",CHAR(10),"    scale = 0.6",IF(primaryTable[[#This Row],[id_0]]&lt;&gt;"",_xlfn.CONCAT(CHAR(10),"    Parent",CHAR(10),"    {",CHAR(10),"        parentID = ",primaryTable[[#This Row],[id_0]],CHAR(10),"        lineFrom = ",primaryTable[[#This Row],[lineFrom_0]],CHAR(10),"        lineTo = ",primaryTable[[#This Row],[lineTo_0]],CHAR(10),"    }"),""),IF(primaryTable[[#This Row],[id_1]]&lt;&gt;"",_xlfn.CONCAT(CHAR(10),"    Parent",CHAR(10),"    {",CHAR(10),"        parentID = ",primaryTable[[#This Row],[id_1]],CHAR(10),"        lineFrom = ",primaryTable[[#This Row],[lineFrom_1]],CHAR(10),"        lineTo = ",primaryTable[[#This Row],[lineTo_1]],CHAR(10),"    }"),""),CHAR(10),"}")</f>
        <v>RDNode:NEEDS[KiwiTechTree]
{
    id = aBitMoreExoticPropulsion
    tier = -2.5
    title = #LOC_KTT_aBitMoreExoticPropulsion_Title // A Bit More Exotic Propulsion
    description = #LOC_KTT_aBitMoreExoticPropulsion_Description // These parts were taken from the drawer labelled, "Plan C".
    cost = 0
    hideEmpty = False
    nodeName = ktt_aBitMoreExoticPropulsion
    anyToUnlock = False
    icon = KiwiTechTree/Icons/ktt_icon_aBitMoreExoticPropulsion
    pos = -3950,2300,0
    scale = 0.6
    Parent
    {
        parentID = exoticPropulsion
        lineFrom = RIGHT
        lineTo = LEFT
    }
}</v>
      </c>
    </row>
    <row r="195" spans="1:15" x14ac:dyDescent="0.35">
      <c r="A195" t="s">
        <v>165</v>
      </c>
      <c r="B195">
        <f>VLOOKUP(primaryTable[[#This Row],[id]],Outline!$A$3:$C$300,2,FALSE)</f>
        <v>-2.5</v>
      </c>
      <c r="C195">
        <f>VLOOKUP(primaryTable[[#This Row],[id]],Outline!$A$3:$C$300,3,FALSE)</f>
        <v>0</v>
      </c>
      <c r="D195" t="s">
        <v>375</v>
      </c>
      <c r="E195" t="s">
        <v>382</v>
      </c>
      <c r="F195" s="32" t="s">
        <v>389</v>
      </c>
      <c r="H195" t="s">
        <v>135</v>
      </c>
      <c r="I195" t="s">
        <v>289</v>
      </c>
      <c r="J195" t="s">
        <v>288</v>
      </c>
      <c r="K195" t="s">
        <v>167</v>
      </c>
      <c r="L195" t="s">
        <v>290</v>
      </c>
      <c r="M195" t="s">
        <v>291</v>
      </c>
      <c r="N195" t="s">
        <v>319</v>
      </c>
      <c r="O195" s="24" t="str">
        <f>_xlfn.CONCAT("RDNode:NEEDS[",primaryTable[[#This Row],[mod]],"]",CHAR(10),"{",CHAR(10),"    id = ",primaryTable[[#This Row],[id]],CHAR(10),"    tier = ",primaryTable[[#This Row],[tier]],CHAR(10),IF(LEFT(primaryTable[[#This Row],[title]],1)="#",_xlfn.CONCAT("    title = ",primaryTable[[#This Row],[title]]),_xlfn.CONCAT("    title = #LOC_KTT_",primaryTable[[#This Row],[id]],"_Title // ",primaryTable[[#This Row],[title]])),CHAR(10),IF(LEFT(primaryTable[[#This Row],[description]],1)="#",_xlfn.CONCAT("    description = ",primaryTable[[#This Row],[description]]),_xlfn.CONCAT("    description = #LOC_KTT_",primaryTable[[#This Row],[id]],"_Description // ",primaryTable[[#This Row],[description]])),CHAR(10),_xlfn.CONCAT("    cost = ",_xlfn.XLOOKUP(primaryTable[[#This Row],[tier]],CTTComparison!$B$3:$B$34,CTTComparison!$D$3:$D$34,0,0,1)),CHAR(10),"    hideEmpty = False",CHAR(10),"    nodeName = ktt_",primaryTable[[#This Row],[id]],CHAR(10),"    anyToUnlock = ",IF(primaryTable[[#This Row],[anyToUnlock]]="","False",PROPER(primaryTable[[#This Row],[anyToUnlock]])),CHAR(10),"    icon = ",IF(primaryTable[[#This Row],[icon]]="",_xlfn.CONCAT("KiwiTechTree/Icons/ktt_icon_",primaryTable[[#This Row],[id]]),primaryTable[[#This Row],[icon]]),CHAR(10),"    pos = ",_xlfn.XLOOKUP(primaryTable[[#This Row],[id]],Outline!$A$3:$A$300,Outline!$E$3:$E$300,999,0,1),",",_xlfn.XLOOKUP(primaryTable[[#This Row],[id]],Outline!$A$3:$A$300,Outline!$F$3:$F$300,999,0,1),",0",CHAR(10),"    scale = 0.6",IF(primaryTable[[#This Row],[id_0]]&lt;&gt;"",_xlfn.CONCAT(CHAR(10),"    Parent",CHAR(10),"    {",CHAR(10),"        parentID = ",primaryTable[[#This Row],[id_0]],CHAR(10),"        lineFrom = ",primaryTable[[#This Row],[lineFrom_0]],CHAR(10),"        lineTo = ",primaryTable[[#This Row],[lineTo_0]],CHAR(10),"    }"),""),IF(primaryTable[[#This Row],[id_1]]&lt;&gt;"",_xlfn.CONCAT(CHAR(10),"    Parent",CHAR(10),"    {",CHAR(10),"        parentID = ",primaryTable[[#This Row],[id_1]],CHAR(10),"        lineFrom = ",primaryTable[[#This Row],[lineFrom_1]],CHAR(10),"        lineTo = ",primaryTable[[#This Row],[lineTo_1]],CHAR(10),"    }"),""),CHAR(10),"}")</f>
        <v>RDNode:NEEDS[KiwiTechTree]
{
    id = experimentalCryoRocketry
    tier = -2.5
    title = #LOC_KTT_experimentalCryoRocketry_Title // Experimental Cryogenic Rocketry
    description = #LOC_KTT_experimentalCryoRocketry_Description // It is big, but we didn't know of a proper descriptor between Very Heavy and Gigantic.
    cost = 0
    hideEmpty = False
    nodeName = ktt_experimentalCryoRocketry
    anyToUnlock = True
    icon = KiwiTechTree/Icons/ktt_icon_experimentalCryoRocketry
    pos = -3950,2300,0
    scale = 0.6
    Parent
    {
        parentID = veryHeavyCryoRocketry
        lineFrom = RIGHT
        lineTo = LEFT
    }
    Parent
    {
        parentID = experimentalRocketry
        lineFrom = TOP
        lineTo = BOTTOM
    }
}</v>
      </c>
    </row>
    <row r="196" spans="1:15" x14ac:dyDescent="0.35">
      <c r="A196" t="s">
        <v>167</v>
      </c>
      <c r="B196">
        <f>VLOOKUP(primaryTable[[#This Row],[id]],Outline!$A$3:$C$300,2,FALSE)</f>
        <v>-2.5</v>
      </c>
      <c r="C196">
        <f>VLOOKUP(primaryTable[[#This Row],[id]],Outline!$A$3:$C$300,3,FALSE)</f>
        <v>0</v>
      </c>
      <c r="D196" t="s">
        <v>426</v>
      </c>
      <c r="E196" t="s">
        <v>427</v>
      </c>
      <c r="F196" s="30" t="s">
        <v>390</v>
      </c>
      <c r="G196" t="s">
        <v>441</v>
      </c>
      <c r="H196" t="s">
        <v>137</v>
      </c>
      <c r="I196" t="s">
        <v>289</v>
      </c>
      <c r="J196" t="s">
        <v>288</v>
      </c>
      <c r="N196" t="s">
        <v>428</v>
      </c>
      <c r="O196" s="24" t="str">
        <f>_xlfn.CONCAT("RDNode:NEEDS[",primaryTable[[#This Row],[mod]],"]",CHAR(10),"{",CHAR(10),"    id = ",primaryTable[[#This Row],[id]],CHAR(10),"    tier = ",primaryTable[[#This Row],[tier]],CHAR(10),IF(LEFT(primaryTable[[#This Row],[title]],1)="#",_xlfn.CONCAT("    title = ",primaryTable[[#This Row],[title]]),_xlfn.CONCAT("    title = #LOC_KTT_",primaryTable[[#This Row],[id]],"_Title // ",primaryTable[[#This Row],[title]])),CHAR(10),IF(LEFT(primaryTable[[#This Row],[description]],1)="#",_xlfn.CONCAT("    description = ",primaryTable[[#This Row],[description]]),_xlfn.CONCAT("    description = #LOC_KTT_",primaryTable[[#This Row],[id]],"_Description // ",primaryTable[[#This Row],[description]])),CHAR(10),_xlfn.CONCAT("    cost = ",_xlfn.XLOOKUP(primaryTable[[#This Row],[tier]],CTTComparison!$B$3:$B$34,CTTComparison!$D$3:$D$34,0,0,1)),CHAR(10),"    hideEmpty = False",CHAR(10),"    nodeName = ktt_",primaryTable[[#This Row],[id]],CHAR(10),"    anyToUnlock = ",IF(primaryTable[[#This Row],[anyToUnlock]]="","False",PROPER(primaryTable[[#This Row],[anyToUnlock]])),CHAR(10),"    icon = ",IF(primaryTable[[#This Row],[icon]]="",_xlfn.CONCAT("KiwiTechTree/Icons/ktt_icon_",primaryTable[[#This Row],[id]]),primaryTable[[#This Row],[icon]]),CHAR(10),"    pos = ",_xlfn.XLOOKUP(primaryTable[[#This Row],[id]],Outline!$A$3:$A$300,Outline!$E$3:$E$300,999,0,1),",",_xlfn.XLOOKUP(primaryTable[[#This Row],[id]],Outline!$A$3:$A$300,Outline!$F$3:$F$300,999,0,1),",0",CHAR(10),"    scale = 0.6",IF(primaryTable[[#This Row],[id_0]]&lt;&gt;"",_xlfn.CONCAT(CHAR(10),"    Parent",CHAR(10),"    {",CHAR(10),"        parentID = ",primaryTable[[#This Row],[id_0]],CHAR(10),"        lineFrom = ",primaryTable[[#This Row],[lineFrom_0]],CHAR(10),"        lineTo = ",primaryTable[[#This Row],[lineTo_0]],CHAR(10),"    }"),""),IF(primaryTable[[#This Row],[id_1]]&lt;&gt;"",_xlfn.CONCAT(CHAR(10),"    Parent",CHAR(10),"    {",CHAR(10),"        parentID = ",primaryTable[[#This Row],[id_1]],CHAR(10),"        lineFrom = ",primaryTable[[#This Row],[lineFrom_1]],CHAR(10),"        lineTo = ",primaryTable[[#This Row],[lineTo_1]],CHAR(10),"    }"),""),CHAR(10),"}")</f>
        <v>RDNode:NEEDS[CommunityTechTree]
{
    id = experimentalRocketry
    tier = -2.5
    title = #LOC_CTT_experimentalRocketry_title
    description = #LOC_CTT_experimentalRocketry_description
    cost = 0
    hideEmpty = False
    nodeName = ktt_experimentalRocketry
    anyToUnlock = False
    icon = RDicon_rocketry-experimental
    pos = -3950,2300,0
    scale = 0.6
    Parent
    {
        parentID = veryHeavyRocketry
        lineFrom = RIGHT
        lineTo = LEFT
    }
}</v>
      </c>
    </row>
    <row r="197" spans="1:15" x14ac:dyDescent="0.35">
      <c r="A197" t="s">
        <v>168</v>
      </c>
      <c r="B197">
        <f>VLOOKUP(primaryTable[[#This Row],[id]],Outline!$A$3:$C$300,2,FALSE)</f>
        <v>9</v>
      </c>
      <c r="C197">
        <f>VLOOKUP(primaryTable[[#This Row],[id]],Outline!$A$3:$C$300,3,FALSE)</f>
        <v>15</v>
      </c>
      <c r="D197" t="s">
        <v>453</v>
      </c>
      <c r="E197" t="s">
        <v>454</v>
      </c>
      <c r="F197" s="30" t="s">
        <v>390</v>
      </c>
      <c r="G197" t="s">
        <v>455</v>
      </c>
      <c r="H197" t="s">
        <v>138</v>
      </c>
      <c r="I197" t="s">
        <v>289</v>
      </c>
      <c r="J197" t="s">
        <v>288</v>
      </c>
      <c r="N197" t="s">
        <v>428</v>
      </c>
      <c r="O197" s="24" t="str">
        <f>_xlfn.CONCAT("RDNode:NEEDS[",primaryTable[[#This Row],[mod]],"]",CHAR(10),"{",CHAR(10),"    id = ",primaryTable[[#This Row],[id]],CHAR(10),"    tier = ",primaryTable[[#This Row],[tier]],CHAR(10),IF(LEFT(primaryTable[[#This Row],[title]],1)="#",_xlfn.CONCAT("    title = ",primaryTable[[#This Row],[title]]),_xlfn.CONCAT("    title = #LOC_KTT_",primaryTable[[#This Row],[id]],"_Title // ",primaryTable[[#This Row],[title]])),CHAR(10),IF(LEFT(primaryTable[[#This Row],[description]],1)="#",_xlfn.CONCAT("    description = ",primaryTable[[#This Row],[description]]),_xlfn.CONCAT("    description = #LOC_KTT_",primaryTable[[#This Row],[id]],"_Description // ",primaryTable[[#This Row],[description]])),CHAR(10),_xlfn.CONCAT("    cost = ",_xlfn.XLOOKUP(primaryTable[[#This Row],[tier]],CTTComparison!$B$3:$B$34,CTTComparison!$D$3:$D$34,0,0,1)),CHAR(10),"    hideEmpty = False",CHAR(10),"    nodeName = ktt_",primaryTable[[#This Row],[id]],CHAR(10),"    anyToUnlock = ",IF(primaryTable[[#This Row],[anyToUnlock]]="","False",PROPER(primaryTable[[#This Row],[anyToUnlock]])),CHAR(10),"    icon = ",IF(primaryTable[[#This Row],[icon]]="",_xlfn.CONCAT("KiwiTechTree/Icons/ktt_icon_",primaryTable[[#This Row],[id]]),primaryTable[[#This Row],[icon]]),CHAR(10),"    pos = ",_xlfn.XLOOKUP(primaryTable[[#This Row],[id]],Outline!$A$3:$A$300,Outline!$E$3:$E$300,999,0,1),",",_xlfn.XLOOKUP(primaryTable[[#This Row],[id]],Outline!$A$3:$A$300,Outline!$F$3:$F$300,999,0,1),",0",CHAR(10),"    scale = 0.6",IF(primaryTable[[#This Row],[id_0]]&lt;&gt;"",_xlfn.CONCAT(CHAR(10),"    Parent",CHAR(10),"    {",CHAR(10),"        parentID = ",primaryTable[[#This Row],[id_0]],CHAR(10),"        lineFrom = ",primaryTable[[#This Row],[lineFrom_0]],CHAR(10),"        lineTo = ",primaryTable[[#This Row],[lineTo_0]],CHAR(10),"    }"),""),IF(primaryTable[[#This Row],[id_1]]&lt;&gt;"",_xlfn.CONCAT(CHAR(10),"    Parent",CHAR(10),"    {",CHAR(10),"        parentID = ",primaryTable[[#This Row],[id_1]],CHAR(10),"        lineFrom = ",primaryTable[[#This Row],[lineFrom_1]],CHAR(10),"        lineTo = ",primaryTable[[#This Row],[lineTo_1]],CHAR(10),"    }"),""),CHAR(10),"}")</f>
        <v>RDNode:NEEDS[CommunityTechTree]
{
    id = specializedFuelStorage
    tier = 9
    title = #LOC_CTT_specializedFuelStorage_title
    description = #LOC_CTT_specializedFuelStorage_description
    cost = 900
    hideEmpty = False
    nodeName = ktt_specializedFuelStorage
    anyToUnlock = False
    icon = CommunityTechTree/UI/ctt_icon_specializedFuelStorage
    pos = -1600,1550,0
    scale = 0.6
    Parent
    {
        parentID = highPerformanceFuelSystems
        lineFrom = RIGHT
        lineTo = LEFT
    }
}</v>
      </c>
    </row>
    <row r="198" spans="1:15" x14ac:dyDescent="0.35">
      <c r="A198" s="25" t="s">
        <v>221</v>
      </c>
      <c r="B198">
        <f>VLOOKUP(primaryTable[[#This Row],[id]],Outline!$A$3:$C$300,2,FALSE)</f>
        <v>9</v>
      </c>
      <c r="C198">
        <f>VLOOKUP(primaryTable[[#This Row],[id]],Outline!$A$3:$C$300,3,FALSE)</f>
        <v>16</v>
      </c>
      <c r="D198" t="s">
        <v>785</v>
      </c>
      <c r="E198" t="s">
        <v>787</v>
      </c>
      <c r="F198" s="32" t="s">
        <v>390</v>
      </c>
      <c r="H198" t="s">
        <v>217</v>
      </c>
      <c r="I198" t="s">
        <v>289</v>
      </c>
      <c r="J198" t="s">
        <v>288</v>
      </c>
      <c r="N198" t="s">
        <v>319</v>
      </c>
      <c r="O198" s="24" t="str">
        <f>_xlfn.CONCAT("RDNode:NEEDS[",primaryTable[[#This Row],[mod]],"]",CHAR(10),"{",CHAR(10),"    id = ",primaryTable[[#This Row],[id]],CHAR(10),"    tier = ",primaryTable[[#This Row],[tier]],CHAR(10),IF(LEFT(primaryTable[[#This Row],[title]],1)="#",_xlfn.CONCAT("    title = ",primaryTable[[#This Row],[title]]),_xlfn.CONCAT("    title = #LOC_KTT_",primaryTable[[#This Row],[id]],"_Title // ",primaryTable[[#This Row],[title]])),CHAR(10),IF(LEFT(primaryTable[[#This Row],[description]],1)="#",_xlfn.CONCAT("    description = ",primaryTable[[#This Row],[description]]),_xlfn.CONCAT("    description = #LOC_KTT_",primaryTable[[#This Row],[id]],"_Description // ",primaryTable[[#This Row],[description]])),CHAR(10),_xlfn.CONCAT("    cost = ",_xlfn.XLOOKUP(primaryTable[[#This Row],[tier]],CTTComparison!$B$3:$B$34,CTTComparison!$D$3:$D$34,0,0,1)),CHAR(10),"    hideEmpty = False",CHAR(10),"    nodeName = ktt_",primaryTable[[#This Row],[id]],CHAR(10),"    anyToUnlock = ",IF(primaryTable[[#This Row],[anyToUnlock]]="","False",PROPER(primaryTable[[#This Row],[anyToUnlock]])),CHAR(10),"    icon = ",IF(primaryTable[[#This Row],[icon]]="",_xlfn.CONCAT("KiwiTechTree/Icons/ktt_icon_",primaryTable[[#This Row],[id]]),primaryTable[[#This Row],[icon]]),CHAR(10),"    pos = ",_xlfn.XLOOKUP(primaryTable[[#This Row],[id]],Outline!$A$3:$A$300,Outline!$E$3:$E$300,999,0,1),",",_xlfn.XLOOKUP(primaryTable[[#This Row],[id]],Outline!$A$3:$A$300,Outline!$F$3:$F$300,999,0,1),",0",CHAR(10),"    scale = 0.6",IF(primaryTable[[#This Row],[id_0]]&lt;&gt;"",_xlfn.CONCAT(CHAR(10),"    Parent",CHAR(10),"    {",CHAR(10),"        parentID = ",primaryTable[[#This Row],[id_0]],CHAR(10),"        lineFrom = ",primaryTable[[#This Row],[lineFrom_0]],CHAR(10),"        lineTo = ",primaryTable[[#This Row],[lineTo_0]],CHAR(10),"    }"),""),IF(primaryTable[[#This Row],[id_1]]&lt;&gt;"",_xlfn.CONCAT(CHAR(10),"    Parent",CHAR(10),"    {",CHAR(10),"        parentID = ",primaryTable[[#This Row],[id_1]],CHAR(10),"        lineFrom = ",primaryTable[[#This Row],[lineFrom_1]],CHAR(10),"        lineTo = ",primaryTable[[#This Row],[lineTo_1]],CHAR(10),"    }"),""),CHAR(10),"}")</f>
        <v>RDNode:NEEDS[KiwiTechTree]
{
    id = highPerformanceFlexibleFuelSystems
    tier = 9
    title = #LOC_KTT_highPerformanceFlexibleFuelSystems_Title // High Performance Flexible Fuel Systems
    description = #LOC_KTT_highPerformanceFlexibleFuelSystems_Description // Not really sure what we mean by calling it high perfomance.  One does not typically call a fuel tank that explodes a few thousand meters above the ground as "Medium Performance."
    cost = 900
    hideEmpty = False
    nodeName = ktt_highPerformanceFlexibleFuelSystems
    anyToUnlock = False
    icon = KiwiTechTree/Icons/ktt_icon_highPerformanceFlexibleFuelSystems
    pos = -1600,1500,0
    scale = 0.6
    Parent
    {
        parentID = hugeFlexibleFuelSystems
        lineFrom = RIGHT
        lineTo = LEFT
    }
}</v>
      </c>
    </row>
    <row r="199" spans="1:15" x14ac:dyDescent="0.35">
      <c r="A199" t="s">
        <v>169</v>
      </c>
      <c r="B199">
        <f>VLOOKUP(primaryTable[[#This Row],[id]],Outline!$A$3:$C$300,2,FALSE)</f>
        <v>9</v>
      </c>
      <c r="C199">
        <f>VLOOKUP(primaryTable[[#This Row],[id]],Outline!$A$3:$C$300,3,FALSE)</f>
        <v>18</v>
      </c>
      <c r="D199" t="s">
        <v>839</v>
      </c>
      <c r="E199" t="s">
        <v>891</v>
      </c>
      <c r="F199" s="32" t="s">
        <v>390</v>
      </c>
      <c r="H199" t="s">
        <v>139</v>
      </c>
      <c r="I199" t="s">
        <v>289</v>
      </c>
      <c r="J199" t="s">
        <v>288</v>
      </c>
      <c r="N199" t="s">
        <v>319</v>
      </c>
      <c r="O199" s="24" t="str">
        <f>_xlfn.CONCAT("RDNode:NEEDS[",primaryTable[[#This Row],[mod]],"]",CHAR(10),"{",CHAR(10),"    id = ",primaryTable[[#This Row],[id]],CHAR(10),"    tier = ",primaryTable[[#This Row],[tier]],CHAR(10),IF(LEFT(primaryTable[[#This Row],[title]],1)="#",_xlfn.CONCAT("    title = ",primaryTable[[#This Row],[title]]),_xlfn.CONCAT("    title = #LOC_KTT_",primaryTable[[#This Row],[id]],"_Title // ",primaryTable[[#This Row],[title]])),CHAR(10),IF(LEFT(primaryTable[[#This Row],[description]],1)="#",_xlfn.CONCAT("    description = ",primaryTable[[#This Row],[description]]),_xlfn.CONCAT("    description = #LOC_KTT_",primaryTable[[#This Row],[id]],"_Description // ",primaryTable[[#This Row],[description]])),CHAR(10),_xlfn.CONCAT("    cost = ",_xlfn.XLOOKUP(primaryTable[[#This Row],[tier]],CTTComparison!$B$3:$B$34,CTTComparison!$D$3:$D$34,0,0,1)),CHAR(10),"    hideEmpty = False",CHAR(10),"    nodeName = ktt_",primaryTable[[#This Row],[id]],CHAR(10),"    anyToUnlock = ",IF(primaryTable[[#This Row],[anyToUnlock]]="","False",PROPER(primaryTable[[#This Row],[anyToUnlock]])),CHAR(10),"    icon = ",IF(primaryTable[[#This Row],[icon]]="",_xlfn.CONCAT("KiwiTechTree/Icons/ktt_icon_",primaryTable[[#This Row],[id]]),primaryTable[[#This Row],[icon]]),CHAR(10),"    pos = ",_xlfn.XLOOKUP(primaryTable[[#This Row],[id]],Outline!$A$3:$A$300,Outline!$E$3:$E$300,999,0,1),",",_xlfn.XLOOKUP(primaryTable[[#This Row],[id]],Outline!$A$3:$A$300,Outline!$F$3:$F$300,999,0,1),",0",CHAR(10),"    scale = 0.6",IF(primaryTable[[#This Row],[id_0]]&lt;&gt;"",_xlfn.CONCAT(CHAR(10),"    Parent",CHAR(10),"    {",CHAR(10),"        parentID = ",primaryTable[[#This Row],[id_0]],CHAR(10),"        lineFrom = ",primaryTable[[#This Row],[lineFrom_0]],CHAR(10),"        lineTo = ",primaryTable[[#This Row],[lineTo_0]],CHAR(10),"    }"),""),IF(primaryTable[[#This Row],[id_1]]&lt;&gt;"",_xlfn.CONCAT(CHAR(10),"    Parent",CHAR(10),"    {",CHAR(10),"        parentID = ",primaryTable[[#This Row],[id_1]],CHAR(10),"        lineFrom = ",primaryTable[[#This Row],[lineFrom_1]],CHAR(10),"        lineTo = ",primaryTable[[#This Row],[lineTo_1]],CHAR(10),"    }"),""),CHAR(10),"}")</f>
        <v>RDNode:NEEDS[KiwiTechTree]
{
    id = advancedEnginePlates
    tier = 9
    title = #LOC_KTT_advancedEnginePlates_Title // Advanced Engine Plates
    description = #LOC_KTT_advancedEnginePlates_Description // When neither more nor bigger is enough, sometimes we need both!
    cost = 900
    hideEmpty = False
    nodeName = ktt_advancedEnginePlates
    anyToUnlock = False
    icon = KiwiTechTree/Icons/ktt_icon_advancedEnginePlates
    pos = -1600,1400,0
    scale = 0.6
    Parent
    {
        parentID = advancedDocking
        lineFrom = RIGHT
        lineTo = LEFT
    }
}</v>
      </c>
    </row>
    <row r="200" spans="1:15" x14ac:dyDescent="0.35">
      <c r="A200" t="s">
        <v>171</v>
      </c>
      <c r="B200">
        <f>VLOOKUP(primaryTable[[#This Row],[id]],Outline!$A$3:$C$300,2,FALSE)</f>
        <v>9</v>
      </c>
      <c r="C200">
        <f>VLOOKUP(primaryTable[[#This Row],[id]],Outline!$A$3:$C$300,3,FALSE)</f>
        <v>19</v>
      </c>
      <c r="D200" t="s">
        <v>892</v>
      </c>
      <c r="E200" t="s">
        <v>893</v>
      </c>
      <c r="F200" s="32" t="s">
        <v>390</v>
      </c>
      <c r="G200" t="s">
        <v>894</v>
      </c>
      <c r="H200" t="s">
        <v>140</v>
      </c>
      <c r="I200" t="s">
        <v>289</v>
      </c>
      <c r="J200" t="s">
        <v>288</v>
      </c>
      <c r="N200" t="s">
        <v>319</v>
      </c>
      <c r="O200" s="24" t="str">
        <f>_xlfn.CONCAT("RDNode:NEEDS[",primaryTable[[#This Row],[mod]],"]",CHAR(10),"{",CHAR(10),"    id = ",primaryTable[[#This Row],[id]],CHAR(10),"    tier = ",primaryTable[[#This Row],[tier]],CHAR(10),IF(LEFT(primaryTable[[#This Row],[title]],1)="#",_xlfn.CONCAT("    title = ",primaryTable[[#This Row],[title]]),_xlfn.CONCAT("    title = #LOC_KTT_",primaryTable[[#This Row],[id]],"_Title // ",primaryTable[[#This Row],[title]])),CHAR(10),IF(LEFT(primaryTable[[#This Row],[description]],1)="#",_xlfn.CONCAT("    description = ",primaryTable[[#This Row],[description]]),_xlfn.CONCAT("    description = #LOC_KTT_",primaryTable[[#This Row],[id]],"_Description // ",primaryTable[[#This Row],[description]])),CHAR(10),_xlfn.CONCAT("    cost = ",_xlfn.XLOOKUP(primaryTable[[#This Row],[tier]],CTTComparison!$B$3:$B$34,CTTComparison!$D$3:$D$34,0,0,1)),CHAR(10),"    hideEmpty = False",CHAR(10),"    nodeName = ktt_",primaryTable[[#This Row],[id]],CHAR(10),"    anyToUnlock = ",IF(primaryTable[[#This Row],[anyToUnlock]]="","False",PROPER(primaryTable[[#This Row],[anyToUnlock]])),CHAR(10),"    icon = ",IF(primaryTable[[#This Row],[icon]]="",_xlfn.CONCAT("KiwiTechTree/Icons/ktt_icon_",primaryTable[[#This Row],[id]]),primaryTable[[#This Row],[icon]]),CHAR(10),"    pos = ",_xlfn.XLOOKUP(primaryTable[[#This Row],[id]],Outline!$A$3:$A$300,Outline!$E$3:$E$300,999,0,1),",",_xlfn.XLOOKUP(primaryTable[[#This Row],[id]],Outline!$A$3:$A$300,Outline!$F$3:$F$300,999,0,1),",0",CHAR(10),"    scale = 0.6",IF(primaryTable[[#This Row],[id_0]]&lt;&gt;"",_xlfn.CONCAT(CHAR(10),"    Parent",CHAR(10),"    {",CHAR(10),"        parentID = ",primaryTable[[#This Row],[id_0]],CHAR(10),"        lineFrom = ",primaryTable[[#This Row],[lineFrom_0]],CHAR(10),"        lineTo = ",primaryTable[[#This Row],[lineTo_0]],CHAR(10),"    }"),""),IF(primaryTable[[#This Row],[id_1]]&lt;&gt;"",_xlfn.CONCAT(CHAR(10),"    Parent",CHAR(10),"    {",CHAR(10),"        parentID = ",primaryTable[[#This Row],[id_1]],CHAR(10),"        lineFrom = ",primaryTable[[#This Row],[lineFrom_1]],CHAR(10),"        lineTo = ",primaryTable[[#This Row],[lineTo_1]],CHAR(10),"    }"),""),CHAR(10),"}")</f>
        <v>RDNode:NEEDS[KiwiTechTree]
{
    id = exoticAlloys
    tier = 9
    title = #LOC_CTT_exoticAlloys_title
    description = #LOC_CTT_exoticAlloys_description
    cost = 900
    hideEmpty = False
    nodeName = ktt_exoticAlloys
    anyToUnlock = False
    icon = CommunityTechTree/UI/ctt_icon_exoticAlloys
    pos = -1600,1350,0
    scale = 0.6
    Parent
    {
        parentID = nanolathing
        lineFrom = RIGHT
        lineTo = LEFT
    }
}</v>
      </c>
    </row>
    <row r="201" spans="1:15" x14ac:dyDescent="0.35">
      <c r="A201" t="s">
        <v>172</v>
      </c>
      <c r="B201">
        <f>VLOOKUP(primaryTable[[#This Row],[id]],Outline!$A$3:$C$300,2,FALSE)</f>
        <v>9</v>
      </c>
      <c r="C201">
        <f>VLOOKUP(primaryTable[[#This Row],[id]],Outline!$A$3:$C$300,3,FALSE)</f>
        <v>20</v>
      </c>
      <c r="D201" t="s">
        <v>897</v>
      </c>
      <c r="E201" t="s">
        <v>898</v>
      </c>
      <c r="F201" s="32" t="s">
        <v>390</v>
      </c>
      <c r="G201" t="s">
        <v>899</v>
      </c>
      <c r="H201" t="s">
        <v>141</v>
      </c>
      <c r="I201" t="s">
        <v>289</v>
      </c>
      <c r="J201" t="s">
        <v>288</v>
      </c>
      <c r="N201" t="s">
        <v>428</v>
      </c>
      <c r="O201" s="24" t="str">
        <f>_xlfn.CONCAT("RDNode:NEEDS[",primaryTable[[#This Row],[mod]],"]",CHAR(10),"{",CHAR(10),"    id = ",primaryTable[[#This Row],[id]],CHAR(10),"    tier = ",primaryTable[[#This Row],[tier]],CHAR(10),IF(LEFT(primaryTable[[#This Row],[title]],1)="#",_xlfn.CONCAT("    title = ",primaryTable[[#This Row],[title]]),_xlfn.CONCAT("    title = #LOC_KTT_",primaryTable[[#This Row],[id]],"_Title // ",primaryTable[[#This Row],[title]])),CHAR(10),IF(LEFT(primaryTable[[#This Row],[description]],1)="#",_xlfn.CONCAT("    description = ",primaryTable[[#This Row],[description]]),_xlfn.CONCAT("    description = #LOC_KTT_",primaryTable[[#This Row],[id]],"_Description // ",primaryTable[[#This Row],[description]])),CHAR(10),_xlfn.CONCAT("    cost = ",_xlfn.XLOOKUP(primaryTable[[#This Row],[tier]],CTTComparison!$B$3:$B$34,CTTComparison!$D$3:$D$34,0,0,1)),CHAR(10),"    hideEmpty = False",CHAR(10),"    nodeName = ktt_",primaryTable[[#This Row],[id]],CHAR(10),"    anyToUnlock = ",IF(primaryTable[[#This Row],[anyToUnlock]]="","False",PROPER(primaryTable[[#This Row],[anyToUnlock]])),CHAR(10),"    icon = ",IF(primaryTable[[#This Row],[icon]]="",_xlfn.CONCAT("KiwiTechTree/Icons/ktt_icon_",primaryTable[[#This Row],[id]]),primaryTable[[#This Row],[icon]]),CHAR(10),"    pos = ",_xlfn.XLOOKUP(primaryTable[[#This Row],[id]],Outline!$A$3:$A$300,Outline!$E$3:$E$300,999,0,1),",",_xlfn.XLOOKUP(primaryTable[[#This Row],[id]],Outline!$A$3:$A$300,Outline!$F$3:$F$300,999,0,1),",0",CHAR(10),"    scale = 0.6",IF(primaryTable[[#This Row],[id_0]]&lt;&gt;"",_xlfn.CONCAT(CHAR(10),"    Parent",CHAR(10),"    {",CHAR(10),"        parentID = ",primaryTable[[#This Row],[id_0]],CHAR(10),"        lineFrom = ",primaryTable[[#This Row],[lineFrom_0]],CHAR(10),"        lineTo = ",primaryTable[[#This Row],[lineTo_0]],CHAR(10),"    }"),""),IF(primaryTable[[#This Row],[id_1]]&lt;&gt;"",_xlfn.CONCAT(CHAR(10),"    Parent",CHAR(10),"    {",CHAR(10),"        parentID = ",primaryTable[[#This Row],[id_1]],CHAR(10),"        lineFrom = ",primaryTable[[#This Row],[lineFrom_1]],CHAR(10),"        lineTo = ",primaryTable[[#This Row],[lineTo_1]],CHAR(10),"    }"),""),CHAR(10),"}")</f>
        <v>RDNode:NEEDS[CommunityTechTree]
{
    id = orbitalAssembly
    tier = 9
    title = #LOC_CTT_orbitalAssembly_title
    description = #LOC_CTT_orbitalAssembly_description
    cost = 900
    hideEmpty = False
    nodeName = ktt_orbitalAssembly
    anyToUnlock = False
    icon = CommunityTechTree/UI/ctt_icon_orbitalAssembly
    pos = -1600,1300,0
    scale = 0.6
    Parent
    {
        parentID = metaMaterials
        lineFrom = RIGHT
        lineTo = LEFT
    }
}</v>
      </c>
    </row>
    <row r="202" spans="1:15" x14ac:dyDescent="0.35">
      <c r="A202" t="s">
        <v>173</v>
      </c>
      <c r="B202">
        <f>VLOOKUP(primaryTable[[#This Row],[id]],Outline!$A$3:$C$300,2,FALSE)</f>
        <v>9</v>
      </c>
      <c r="C202">
        <f>VLOOKUP(primaryTable[[#This Row],[id]],Outline!$A$3:$C$300,3,FALSE)</f>
        <v>21</v>
      </c>
      <c r="D202" t="s">
        <v>895</v>
      </c>
      <c r="E202" t="s">
        <v>896</v>
      </c>
      <c r="F202" s="32" t="s">
        <v>390</v>
      </c>
      <c r="G202" t="s">
        <v>872</v>
      </c>
      <c r="H202" t="s">
        <v>142</v>
      </c>
      <c r="I202" t="s">
        <v>289</v>
      </c>
      <c r="J202" t="s">
        <v>288</v>
      </c>
      <c r="N202" t="s">
        <v>428</v>
      </c>
      <c r="O202" s="24" t="str">
        <f>_xlfn.CONCAT("RDNode:NEEDS[",primaryTable[[#This Row],[mod]],"]",CHAR(10),"{",CHAR(10),"    id = ",primaryTable[[#This Row],[id]],CHAR(10),"    tier = ",primaryTable[[#This Row],[tier]],CHAR(10),IF(LEFT(primaryTable[[#This Row],[title]],1)="#",_xlfn.CONCAT("    title = ",primaryTable[[#This Row],[title]]),_xlfn.CONCAT("    title = #LOC_KTT_",primaryTable[[#This Row],[id]],"_Title // ",primaryTable[[#This Row],[title]])),CHAR(10),IF(LEFT(primaryTable[[#This Row],[description]],1)="#",_xlfn.CONCAT("    description = ",primaryTable[[#This Row],[description]]),_xlfn.CONCAT("    description = #LOC_KTT_",primaryTable[[#This Row],[id]],"_Description // ",primaryTable[[#This Row],[description]])),CHAR(10),_xlfn.CONCAT("    cost = ",_xlfn.XLOOKUP(primaryTable[[#This Row],[tier]],CTTComparison!$B$3:$B$34,CTTComparison!$D$3:$D$34,0,0,1)),CHAR(10),"    hideEmpty = False",CHAR(10),"    nodeName = ktt_",primaryTable[[#This Row],[id]],CHAR(10),"    anyToUnlock = ",IF(primaryTable[[#This Row],[anyToUnlock]]="","False",PROPER(primaryTable[[#This Row],[anyToUnlock]])),CHAR(10),"    icon = ",IF(primaryTable[[#This Row],[icon]]="",_xlfn.CONCAT("KiwiTechTree/Icons/ktt_icon_",primaryTable[[#This Row],[id]]),primaryTable[[#This Row],[icon]]),CHAR(10),"    pos = ",_xlfn.XLOOKUP(primaryTable[[#This Row],[id]],Outline!$A$3:$A$300,Outline!$E$3:$E$300,999,0,1),",",_xlfn.XLOOKUP(primaryTable[[#This Row],[id]],Outline!$A$3:$A$300,Outline!$F$3:$F$300,999,0,1),",0",CHAR(10),"    scale = 0.6",IF(primaryTable[[#This Row],[id_0]]&lt;&gt;"",_xlfn.CONCAT(CHAR(10),"    Parent",CHAR(10),"    {",CHAR(10),"        parentID = ",primaryTable[[#This Row],[id_0]],CHAR(10),"        lineFrom = ",primaryTable[[#This Row],[lineFrom_0]],CHAR(10),"        lineTo = ",primaryTable[[#This Row],[lineTo_0]],CHAR(10),"    }"),""),IF(primaryTable[[#This Row],[id_1]]&lt;&gt;"",_xlfn.CONCAT(CHAR(10),"    Parent",CHAR(10),"    {",CHAR(10),"        parentID = ",primaryTable[[#This Row],[id_1]],CHAR(10),"        lineFrom = ",primaryTable[[#This Row],[lineFrom_1]],CHAR(10),"        lineTo = ",primaryTable[[#This Row],[lineTo_1]],CHAR(10),"    }"),""),CHAR(10),"}")</f>
        <v>RDNode:NEEDS[CommunityTechTree]
{
    id = offworldManufacturing
    tier = 9
    title = #LOC_CTT_offworldManufacturing_title
    description = #LOC_CTT_offworldManufacturing_description
    cost = 900
    hideEmpty = False
    nodeName = ktt_offworldManufacturing
    anyToUnlock = False
    icon = RDicon_robotics
    pos = -1600,1250,0
    scale = 0.6
    Parent
    {
        parentID = experimentalActuators
        lineFrom = RIGHT
        lineTo = LEFT
    }
}</v>
      </c>
    </row>
    <row r="203" spans="1:15" x14ac:dyDescent="0.35">
      <c r="A203" t="s">
        <v>174</v>
      </c>
      <c r="B203">
        <f>VLOOKUP(primaryTable[[#This Row],[id]],Outline!$A$3:$C$300,2,FALSE)</f>
        <v>9</v>
      </c>
      <c r="C203">
        <f>VLOOKUP(primaryTable[[#This Row],[id]],Outline!$A$3:$C$300,3,FALSE)</f>
        <v>23</v>
      </c>
      <c r="D203" t="s">
        <v>900</v>
      </c>
      <c r="E203" t="s">
        <v>901</v>
      </c>
      <c r="F203" s="32" t="s">
        <v>390</v>
      </c>
      <c r="G203" t="s">
        <v>902</v>
      </c>
      <c r="H203" t="s">
        <v>143</v>
      </c>
      <c r="I203" t="s">
        <v>289</v>
      </c>
      <c r="J203" t="s">
        <v>288</v>
      </c>
      <c r="N203" t="s">
        <v>325</v>
      </c>
      <c r="O203" s="24" t="str">
        <f>_xlfn.CONCAT("RDNode:NEEDS[",primaryTable[[#This Row],[mod]],"]",CHAR(10),"{",CHAR(10),"    id = ",primaryTable[[#This Row],[id]],CHAR(10),"    tier = ",primaryTable[[#This Row],[tier]],CHAR(10),IF(LEFT(primaryTable[[#This Row],[title]],1)="#",_xlfn.CONCAT("    title = ",primaryTable[[#This Row],[title]]),_xlfn.CONCAT("    title = #LOC_KTT_",primaryTable[[#This Row],[id]],"_Title // ",primaryTable[[#This Row],[title]])),CHAR(10),IF(LEFT(primaryTable[[#This Row],[description]],1)="#",_xlfn.CONCAT("    description = ",primaryTable[[#This Row],[description]]),_xlfn.CONCAT("    description = #LOC_KTT_",primaryTable[[#This Row],[id]],"_Description // ",primaryTable[[#This Row],[description]])),CHAR(10),_xlfn.CONCAT("    cost = ",_xlfn.XLOOKUP(primaryTable[[#This Row],[tier]],CTTComparison!$B$3:$B$34,CTTComparison!$D$3:$D$34,0,0,1)),CHAR(10),"    hideEmpty = False",CHAR(10),"    nodeName = ktt_",primaryTable[[#This Row],[id]],CHAR(10),"    anyToUnlock = ",IF(primaryTable[[#This Row],[anyToUnlock]]="","False",PROPER(primaryTable[[#This Row],[anyToUnlock]])),CHAR(10),"    icon = ",IF(primaryTable[[#This Row],[icon]]="",_xlfn.CONCAT("KiwiTechTree/Icons/ktt_icon_",primaryTable[[#This Row],[id]]),primaryTable[[#This Row],[icon]]),CHAR(10),"    pos = ",_xlfn.XLOOKUP(primaryTable[[#This Row],[id]],Outline!$A$3:$A$300,Outline!$E$3:$E$300,999,0,1),",",_xlfn.XLOOKUP(primaryTable[[#This Row],[id]],Outline!$A$3:$A$300,Outline!$F$3:$F$300,999,0,1),",0",CHAR(10),"    scale = 0.6",IF(primaryTable[[#This Row],[id_0]]&lt;&gt;"",_xlfn.CONCAT(CHAR(10),"    Parent",CHAR(10),"    {",CHAR(10),"        parentID = ",primaryTable[[#This Row],[id_0]],CHAR(10),"        lineFrom = ",primaryTable[[#This Row],[lineFrom_0]],CHAR(10),"        lineTo = ",primaryTable[[#This Row],[lineTo_0]],CHAR(10),"    }"),""),IF(primaryTable[[#This Row],[id_1]]&lt;&gt;"",_xlfn.CONCAT(CHAR(10),"    Parent",CHAR(10),"    {",CHAR(10),"        parentID = ",primaryTable[[#This Row],[id_1]],CHAR(10),"        lineFrom = ",primaryTable[[#This Row],[lineFrom_1]],CHAR(10),"        lineTo = ",primaryTable[[#This Row],[lineTo_1]],CHAR(10),"    }"),""),CHAR(10),"}")</f>
        <v>RDNode:NEEDS[Squad]
{
    id = aerospaceTech
    tier = 9
    title = #autoLOC_501136 //#autoLOC_501136 = Aerospace Tech
    description = #autoLOC_501137 //#autoLOC_501137 = The absolute cutting-edge in aerospace technology. Quite literally, some of those edges are very sharp. Handle with care.
    cost = 900
    hideEmpty = False
    nodeName = ktt_aerospaceTech
    anyToUnlock = False
    icon = RDicon_aerodynamics-experimental
    pos = -1600,1150,0
    scale = 0.6
    Parent
    {
        parentID = hypersonicFlight
        lineFrom = RIGHT
        lineTo = LEFT
    }
}</v>
      </c>
    </row>
    <row r="204" spans="1:15" x14ac:dyDescent="0.35">
      <c r="A204" t="s">
        <v>175</v>
      </c>
      <c r="B204">
        <f>VLOOKUP(primaryTable[[#This Row],[id]],Outline!$A$3:$C$300,2,FALSE)</f>
        <v>9</v>
      </c>
      <c r="C204">
        <f>VLOOKUP(primaryTable[[#This Row],[id]],Outline!$A$3:$C$300,3,FALSE)</f>
        <v>24</v>
      </c>
      <c r="D204" t="s">
        <v>903</v>
      </c>
      <c r="E204" t="s">
        <v>904</v>
      </c>
      <c r="F204" s="32" t="s">
        <v>390</v>
      </c>
      <c r="G204" t="s">
        <v>905</v>
      </c>
      <c r="H204" t="s">
        <v>144</v>
      </c>
      <c r="I204" t="s">
        <v>289</v>
      </c>
      <c r="J204" t="s">
        <v>288</v>
      </c>
      <c r="N204" t="s">
        <v>428</v>
      </c>
      <c r="O204" s="24" t="str">
        <f>_xlfn.CONCAT("RDNode:NEEDS[",primaryTable[[#This Row],[mod]],"]",CHAR(10),"{",CHAR(10),"    id = ",primaryTable[[#This Row],[id]],CHAR(10),"    tier = ",primaryTable[[#This Row],[tier]],CHAR(10),IF(LEFT(primaryTable[[#This Row],[title]],1)="#",_xlfn.CONCAT("    title = ",primaryTable[[#This Row],[title]]),_xlfn.CONCAT("    title = #LOC_KTT_",primaryTable[[#This Row],[id]],"_Title // ",primaryTable[[#This Row],[title]])),CHAR(10),IF(LEFT(primaryTable[[#This Row],[description]],1)="#",_xlfn.CONCAT("    description = ",primaryTable[[#This Row],[description]]),_xlfn.CONCAT("    description = #LOC_KTT_",primaryTable[[#This Row],[id]],"_Description // ",primaryTable[[#This Row],[description]])),CHAR(10),_xlfn.CONCAT("    cost = ",_xlfn.XLOOKUP(primaryTable[[#This Row],[tier]],CTTComparison!$B$3:$B$34,CTTComparison!$D$3:$D$34,0,0,1)),CHAR(10),"    hideEmpty = False",CHAR(10),"    nodeName = ktt_",primaryTable[[#This Row],[id]],CHAR(10),"    anyToUnlock = ",IF(primaryTable[[#This Row],[anyToUnlock]]="","False",PROPER(primaryTable[[#This Row],[anyToUnlock]])),CHAR(10),"    icon = ",IF(primaryTable[[#This Row],[icon]]="",_xlfn.CONCAT("KiwiTechTree/Icons/ktt_icon_",primaryTable[[#This Row],[id]]),primaryTable[[#This Row],[icon]]),CHAR(10),"    pos = ",_xlfn.XLOOKUP(primaryTable[[#This Row],[id]],Outline!$A$3:$A$300,Outline!$E$3:$E$300,999,0,1),",",_xlfn.XLOOKUP(primaryTable[[#This Row],[id]],Outline!$A$3:$A$300,Outline!$F$3:$F$300,999,0,1),",0",CHAR(10),"    scale = 0.6",IF(primaryTable[[#This Row],[id_0]]&lt;&gt;"",_xlfn.CONCAT(CHAR(10),"    Parent",CHAR(10),"    {",CHAR(10),"        parentID = ",primaryTable[[#This Row],[id_0]],CHAR(10),"        lineFrom = ",primaryTable[[#This Row],[lineFrom_0]],CHAR(10),"        lineTo = ",primaryTable[[#This Row],[lineTo_0]],CHAR(10),"    }"),""),IF(primaryTable[[#This Row],[id_1]]&lt;&gt;"",_xlfn.CONCAT(CHAR(10),"    Parent",CHAR(10),"    {",CHAR(10),"        parentID = ",primaryTable[[#This Row],[id_1]],CHAR(10),"        lineFrom = ",primaryTable[[#This Row],[lineFrom_1]],CHAR(10),"        lineTo = ",primaryTable[[#This Row],[lineTo_1]],CHAR(10),"    }"),""),CHAR(10),"}")</f>
        <v>RDNode:NEEDS[CommunityTechTree]
{
    id = aerospaceComposites
    tier = 9
    title = #LOC_CTT_aerospaceComposites_title
    description = #LOC_CTT_aerospaceComposites_description
    cost = 900
    hideEmpty = False
    nodeName = ktt_aerospaceComposites
    anyToUnlock = False
    icon = CommunityTechTree/UI/ctt_icon_aerospaceComposites
    pos = -1600,1100,0
    scale = 0.6
    Parent
    {
        parentID = experimentalAerodynamics
        lineFrom = RIGHT
        lineTo = LEFT
    }
}</v>
      </c>
    </row>
    <row r="205" spans="1:15" x14ac:dyDescent="0.35">
      <c r="A205" t="s">
        <v>170</v>
      </c>
      <c r="B205">
        <f>VLOOKUP(primaryTable[[#This Row],[id]],Outline!$A$3:$C$300,2,FALSE)</f>
        <v>9</v>
      </c>
      <c r="C205">
        <f>VLOOKUP(primaryTable[[#This Row],[id]],Outline!$A$3:$C$300,3,FALSE)</f>
        <v>25</v>
      </c>
      <c r="D205" t="s">
        <v>584</v>
      </c>
      <c r="E205" t="s">
        <v>585</v>
      </c>
      <c r="F205" s="32" t="s">
        <v>390</v>
      </c>
      <c r="H205" t="s">
        <v>145</v>
      </c>
      <c r="I205" t="s">
        <v>289</v>
      </c>
      <c r="J205" t="s">
        <v>288</v>
      </c>
      <c r="N205" t="s">
        <v>319</v>
      </c>
      <c r="O205" s="24" t="str">
        <f>_xlfn.CONCAT("RDNode:NEEDS[",primaryTable[[#This Row],[mod]],"]",CHAR(10),"{",CHAR(10),"    id = ",primaryTable[[#This Row],[id]],CHAR(10),"    tier = ",primaryTable[[#This Row],[tier]],CHAR(10),IF(LEFT(primaryTable[[#This Row],[title]],1)="#",_xlfn.CONCAT("    title = ",primaryTable[[#This Row],[title]]),_xlfn.CONCAT("    title = #LOC_KTT_",primaryTable[[#This Row],[id]],"_Title // ",primaryTable[[#This Row],[title]])),CHAR(10),IF(LEFT(primaryTable[[#This Row],[description]],1)="#",_xlfn.CONCAT("    description = ",primaryTable[[#This Row],[description]]),_xlfn.CONCAT("    description = #LOC_KTT_",primaryTable[[#This Row],[id]],"_Description // ",primaryTable[[#This Row],[description]])),CHAR(10),_xlfn.CONCAT("    cost = ",_xlfn.XLOOKUP(primaryTable[[#This Row],[tier]],CTTComparison!$B$3:$B$34,CTTComparison!$D$3:$D$34,0,0,1)),CHAR(10),"    hideEmpty = False",CHAR(10),"    nodeName = ktt_",primaryTable[[#This Row],[id]],CHAR(10),"    anyToUnlock = ",IF(primaryTable[[#This Row],[anyToUnlock]]="","False",PROPER(primaryTable[[#This Row],[anyToUnlock]])),CHAR(10),"    icon = ",IF(primaryTable[[#This Row],[icon]]="",_xlfn.CONCAT("KiwiTechTree/Icons/ktt_icon_",primaryTable[[#This Row],[id]]),primaryTable[[#This Row],[icon]]),CHAR(10),"    pos = ",_xlfn.XLOOKUP(primaryTable[[#This Row],[id]],Outline!$A$3:$A$300,Outline!$E$3:$E$300,999,0,1),",",_xlfn.XLOOKUP(primaryTable[[#This Row],[id]],Outline!$A$3:$A$300,Outline!$F$3:$F$300,999,0,1),",0",CHAR(10),"    scale = 0.6",IF(primaryTable[[#This Row],[id_0]]&lt;&gt;"",_xlfn.CONCAT(CHAR(10),"    Parent",CHAR(10),"    {",CHAR(10),"        parentID = ",primaryTable[[#This Row],[id_0]],CHAR(10),"        lineFrom = ",primaryTable[[#This Row],[lineFrom_0]],CHAR(10),"        lineTo = ",primaryTable[[#This Row],[lineTo_0]],CHAR(10),"    }"),""),IF(primaryTable[[#This Row],[id_1]]&lt;&gt;"",_xlfn.CONCAT(CHAR(10),"    Parent",CHAR(10),"    {",CHAR(10),"        parentID = ",primaryTable[[#This Row],[id_1]],CHAR(10),"        lineFrom = ",primaryTable[[#This Row],[lineFrom_1]],CHAR(10),"        lineTo = ",primaryTable[[#This Row],[lineTo_1]],CHAR(10),"    }"),""),CHAR(10),"}")</f>
        <v>RDNode:NEEDS[KiwiTechTree]
{
    id = experimentalFlightSystems
    tier = 9
    title = #LOC_KTT_experimentalFlightSystems_Title // Experimental Flight Systems
    description = #LOC_KTT_experimentalFlightSystems_Description // Now this is flying in style. 
    cost = 900
    hideEmpty = False
    nodeName = ktt_experimentalFlightSystems
    anyToUnlock = False
    icon = KiwiTechTree/Icons/ktt_icon_experimentalFlightSystems
    pos = -1600,1050,0
    scale = 0.6
    Parent
    {
        parentID = specializedFlightSystems
        lineFrom = RIGHT
        lineTo = LEFT
    }
}</v>
      </c>
    </row>
    <row r="206" spans="1:15" x14ac:dyDescent="0.35">
      <c r="A206" t="s">
        <v>176</v>
      </c>
      <c r="B206">
        <f>VLOOKUP(primaryTable[[#This Row],[id]],Outline!$A$3:$C$300,2,FALSE)</f>
        <v>9</v>
      </c>
      <c r="C206">
        <f>VLOOKUP(primaryTable[[#This Row],[id]],Outline!$A$3:$C$300,3,FALSE)</f>
        <v>26</v>
      </c>
      <c r="D206" t="s">
        <v>906</v>
      </c>
      <c r="E206" t="s">
        <v>907</v>
      </c>
      <c r="F206" s="32" t="s">
        <v>390</v>
      </c>
      <c r="G206" t="s">
        <v>908</v>
      </c>
      <c r="H206" t="s">
        <v>146</v>
      </c>
      <c r="I206" t="s">
        <v>289</v>
      </c>
      <c r="J206" t="s">
        <v>288</v>
      </c>
      <c r="N206" t="s">
        <v>325</v>
      </c>
      <c r="O206" s="24" t="str">
        <f>_xlfn.CONCAT("RDNode:NEEDS[",primaryTable[[#This Row],[mod]],"]",CHAR(10),"{",CHAR(10),"    id = ",primaryTable[[#This Row],[id]],CHAR(10),"    tier = ",primaryTable[[#This Row],[tier]],CHAR(10),IF(LEFT(primaryTable[[#This Row],[title]],1)="#",_xlfn.CONCAT("    title = ",primaryTable[[#This Row],[title]]),_xlfn.CONCAT("    title = #LOC_KTT_",primaryTable[[#This Row],[id]],"_Title // ",primaryTable[[#This Row],[title]])),CHAR(10),IF(LEFT(primaryTable[[#This Row],[description]],1)="#",_xlfn.CONCAT("    description = ",primaryTable[[#This Row],[description]]),_xlfn.CONCAT("    description = #LOC_KTT_",primaryTable[[#This Row],[id]],"_Description // ",primaryTable[[#This Row],[description]])),CHAR(10),_xlfn.CONCAT("    cost = ",_xlfn.XLOOKUP(primaryTable[[#This Row],[tier]],CTTComparison!$B$3:$B$34,CTTComparison!$D$3:$D$34,0,0,1)),CHAR(10),"    hideEmpty = False",CHAR(10),"    nodeName = ktt_",primaryTable[[#This Row],[id]],CHAR(10),"    anyToUnlock = ",IF(primaryTable[[#This Row],[anyToUnlock]]="","False",PROPER(primaryTable[[#This Row],[anyToUnlock]])),CHAR(10),"    icon = ",IF(primaryTable[[#This Row],[icon]]="",_xlfn.CONCAT("KiwiTechTree/Icons/ktt_icon_",primaryTable[[#This Row],[id]]),primaryTable[[#This Row],[icon]]),CHAR(10),"    pos = ",_xlfn.XLOOKUP(primaryTable[[#This Row],[id]],Outline!$A$3:$A$300,Outline!$E$3:$E$300,999,0,1),",",_xlfn.XLOOKUP(primaryTable[[#This Row],[id]],Outline!$A$3:$A$300,Outline!$F$3:$F$300,999,0,1),",0",CHAR(10),"    scale = 0.6",IF(primaryTable[[#This Row],[id_0]]&lt;&gt;"",_xlfn.CONCAT(CHAR(10),"    Parent",CHAR(10),"    {",CHAR(10),"        parentID = ",primaryTable[[#This Row],[id_0]],CHAR(10),"        lineFrom = ",primaryTable[[#This Row],[lineFrom_0]],CHAR(10),"        lineTo = ",primaryTable[[#This Row],[lineTo_0]],CHAR(10),"    }"),""),IF(primaryTable[[#This Row],[id_1]]&lt;&gt;"",_xlfn.CONCAT(CHAR(10),"    Parent",CHAR(10),"    {",CHAR(10),"        parentID = ",primaryTable[[#This Row],[id_1]],CHAR(10),"        lineFrom = ",primaryTable[[#This Row],[lineFrom_1]],CHAR(10),"        lineTo = ",primaryTable[[#This Row],[lineTo_1]],CHAR(10),"    }"),""),CHAR(10),"}")</f>
        <v>RDNode:NEEDS[Squad]
{
    id = advancedMotors
    tier = 9
    title = #autoLOC_501126 //#autoLOC_501126 = Advanced Motors
    description = #autoLOC_501127 //#autoLOC_501127 = Wheel technology is just rolling along now. You could even say our engineers are on a roll with it.
    cost = 900
    hideEmpty = False
    nodeName = ktt_advancedMotors
    anyToUnlock = False
    icon = RDicon_motors-advanced
    pos = -1600,1000,0
    scale = 0.6
    Parent
    {
        parentID = heavyLanding
        lineFrom = RIGHT
        lineTo = LEFT
    }
}</v>
      </c>
    </row>
    <row r="207" spans="1:15" x14ac:dyDescent="0.35">
      <c r="A207" t="s">
        <v>185</v>
      </c>
      <c r="B207">
        <f>VLOOKUP(primaryTable[[#This Row],[id]],Outline!$A$3:$C$300,2,FALSE)</f>
        <v>9</v>
      </c>
      <c r="C207">
        <f>VLOOKUP(primaryTable[[#This Row],[id]],Outline!$A$3:$C$300,3,FALSE)</f>
        <v>28</v>
      </c>
      <c r="D207" t="s">
        <v>890</v>
      </c>
      <c r="E207" t="s">
        <v>939</v>
      </c>
      <c r="F207" s="32" t="s">
        <v>390</v>
      </c>
      <c r="H207" t="s">
        <v>155</v>
      </c>
      <c r="I207" t="s">
        <v>289</v>
      </c>
      <c r="J207" t="s">
        <v>288</v>
      </c>
      <c r="N207" t="s">
        <v>319</v>
      </c>
      <c r="O207" s="24" t="str">
        <f>_xlfn.CONCAT("RDNode:NEEDS[",primaryTable[[#This Row],[mod]],"]",CHAR(10),"{",CHAR(10),"    id = ",primaryTable[[#This Row],[id]],CHAR(10),"    tier = ",primaryTable[[#This Row],[tier]],CHAR(10),IF(LEFT(primaryTable[[#This Row],[title]],1)="#",_xlfn.CONCAT("    title = ",primaryTable[[#This Row],[title]]),_xlfn.CONCAT("    title = #LOC_KTT_",primaryTable[[#This Row],[id]],"_Title // ",primaryTable[[#This Row],[title]])),CHAR(10),IF(LEFT(primaryTable[[#This Row],[description]],1)="#",_xlfn.CONCAT("    description = ",primaryTable[[#This Row],[description]]),_xlfn.CONCAT("    description = #LOC_KTT_",primaryTable[[#This Row],[id]],"_Description // ",primaryTable[[#This Row],[description]])),CHAR(10),_xlfn.CONCAT("    cost = ",_xlfn.XLOOKUP(primaryTable[[#This Row],[tier]],CTTComparison!$B$3:$B$34,CTTComparison!$D$3:$D$34,0,0,1)),CHAR(10),"    hideEmpty = False",CHAR(10),"    nodeName = ktt_",primaryTable[[#This Row],[id]],CHAR(10),"    anyToUnlock = ",IF(primaryTable[[#This Row],[anyToUnlock]]="","False",PROPER(primaryTable[[#This Row],[anyToUnlock]])),CHAR(10),"    icon = ",IF(primaryTable[[#This Row],[icon]]="",_xlfn.CONCAT("KiwiTechTree/Icons/ktt_icon_",primaryTable[[#This Row],[id]]),primaryTable[[#This Row],[icon]]),CHAR(10),"    pos = ",_xlfn.XLOOKUP(primaryTable[[#This Row],[id]],Outline!$A$3:$A$300,Outline!$E$3:$E$300,999,0,1),",",_xlfn.XLOOKUP(primaryTable[[#This Row],[id]],Outline!$A$3:$A$300,Outline!$F$3:$F$300,999,0,1),",0",CHAR(10),"    scale = 0.6",IF(primaryTable[[#This Row],[id_0]]&lt;&gt;"",_xlfn.CONCAT(CHAR(10),"    Parent",CHAR(10),"    {",CHAR(10),"        parentID = ",primaryTable[[#This Row],[id_0]],CHAR(10),"        lineFrom = ",primaryTable[[#This Row],[lineFrom_0]],CHAR(10),"        lineTo = ",primaryTable[[#This Row],[lineTo_0]],CHAR(10),"    }"),""),IF(primaryTable[[#This Row],[id_1]]&lt;&gt;"",_xlfn.CONCAT(CHAR(10),"    Parent",CHAR(10),"    {",CHAR(10),"        parentID = ",primaryTable[[#This Row],[id_1]],CHAR(10),"        lineFrom = ",primaryTable[[#This Row],[lineFrom_1]],CHAR(10),"        lineTo = ",primaryTable[[#This Row],[lineTo_1]],CHAR(10),"    }"),""),CHAR(10),"}")</f>
        <v>RDNode:NEEDS[KiwiTechTree]
{
    id = experimentalHeatManagement
    tier = 9
    title = #LOC_KTT_experimentalHeatManagement_Title // Experimental Heat Management
    description = #LOC_KTT_experimentalHeatManagement_Description // When it comes to managing heat from nuclear reactions or getting into a close solar orbit, learning that the system is experimental is not very comforting.
    cost = 900
    hideEmpty = False
    nodeName = ktt_experimentalHeatManagement
    anyToUnlock = False
    icon = KiwiTechTree/Icons/ktt_icon_experimentalHeatManagement
    pos = -1600,900,0
    scale = 0.6
    Parent
    {
        parentID = advHeatManagement
        lineFrom = RIGHT
        lineTo = LEFT
    }
}</v>
      </c>
    </row>
    <row r="208" spans="1:15" x14ac:dyDescent="0.35">
      <c r="A208" t="s">
        <v>178</v>
      </c>
      <c r="B208">
        <f>VLOOKUP(primaryTable[[#This Row],[id]],Outline!$A$3:$C$300,2,FALSE)</f>
        <v>9</v>
      </c>
      <c r="C208">
        <f>VLOOKUP(primaryTable[[#This Row],[id]],Outline!$A$3:$C$300,3,FALSE)</f>
        <v>30</v>
      </c>
      <c r="D208" t="s">
        <v>654</v>
      </c>
      <c r="E208" t="s">
        <v>655</v>
      </c>
      <c r="F208" s="32" t="s">
        <v>390</v>
      </c>
      <c r="G208" t="s">
        <v>656</v>
      </c>
      <c r="H208" t="s">
        <v>147</v>
      </c>
      <c r="I208" t="s">
        <v>289</v>
      </c>
      <c r="J208" t="s">
        <v>288</v>
      </c>
      <c r="N208" t="s">
        <v>428</v>
      </c>
      <c r="O208" s="24" t="str">
        <f>_xlfn.CONCAT("RDNode:NEEDS[",primaryTable[[#This Row],[mod]],"]",CHAR(10),"{",CHAR(10),"    id = ",primaryTable[[#This Row],[id]],CHAR(10),"    tier = ",primaryTable[[#This Row],[tier]],CHAR(10),IF(LEFT(primaryTable[[#This Row],[title]],1)="#",_xlfn.CONCAT("    title = ",primaryTable[[#This Row],[title]]),_xlfn.CONCAT("    title = #LOC_KTT_",primaryTable[[#This Row],[id]],"_Title // ",primaryTable[[#This Row],[title]])),CHAR(10),IF(LEFT(primaryTable[[#This Row],[description]],1)="#",_xlfn.CONCAT("    description = ",primaryTable[[#This Row],[description]]),_xlfn.CONCAT("    description = #LOC_KTT_",primaryTable[[#This Row],[id]],"_Description // ",primaryTable[[#This Row],[description]])),CHAR(10),_xlfn.CONCAT("    cost = ",_xlfn.XLOOKUP(primaryTable[[#This Row],[tier]],CTTComparison!$B$3:$B$34,CTTComparison!$D$3:$D$34,0,0,1)),CHAR(10),"    hideEmpty = False",CHAR(10),"    nodeName = ktt_",primaryTable[[#This Row],[id]],CHAR(10),"    anyToUnlock = ",IF(primaryTable[[#This Row],[anyToUnlock]]="","False",PROPER(primaryTable[[#This Row],[anyToUnlock]])),CHAR(10),"    icon = ",IF(primaryTable[[#This Row],[icon]]="",_xlfn.CONCAT("KiwiTechTree/Icons/ktt_icon_",primaryTable[[#This Row],[id]]),primaryTable[[#This Row],[icon]]),CHAR(10),"    pos = ",_xlfn.XLOOKUP(primaryTable[[#This Row],[id]],Outline!$A$3:$A$300,Outline!$E$3:$E$300,999,0,1),",",_xlfn.XLOOKUP(primaryTable[[#This Row],[id]],Outline!$A$3:$A$300,Outline!$F$3:$F$300,999,0,1),",0",CHAR(10),"    scale = 0.6",IF(primaryTable[[#This Row],[id_0]]&lt;&gt;"",_xlfn.CONCAT(CHAR(10),"    Parent",CHAR(10),"    {",CHAR(10),"        parentID = ",primaryTable[[#This Row],[id_0]],CHAR(10),"        lineFrom = ",primaryTable[[#This Row],[lineFrom_0]],CHAR(10),"        lineTo = ",primaryTable[[#This Row],[lineTo_0]],CHAR(10),"    }"),""),IF(primaryTable[[#This Row],[id_1]]&lt;&gt;"",_xlfn.CONCAT(CHAR(10),"    Parent",CHAR(10),"    {",CHAR(10),"        parentID = ",primaryTable[[#This Row],[id_1]],CHAR(10),"        lineFrom = ",primaryTable[[#This Row],[lineFrom_1]],CHAR(10),"        lineTo = ",primaryTable[[#This Row],[lineTo_1]],CHAR(10),"    }"),""),CHAR(10),"}")</f>
        <v>RDNode:NEEDS[CommunityTechTree]
{
    id = specializedCommandCenters
    tier = 9
    title = #LOC_CTT_specializedCommandCenters_title
    description = #LOC_CTT_specializedCommandCenters_description
    cost = 900
    hideEmpty = False
    nodeName = ktt_specializedCommandCenters
    anyToUnlock = False
    icon = CommunityTechTree/UI/ctt_icon_specializedCommandCenters
    pos = -1600,800,0
    scale = 0.6
    Parent
    {
        parentID = specializedCommandModules
        lineFrom = RIGHT
        lineTo = LEFT
    }
}</v>
      </c>
    </row>
    <row r="209" spans="1:15" x14ac:dyDescent="0.35">
      <c r="A209" t="s">
        <v>177</v>
      </c>
      <c r="B209">
        <f>VLOOKUP(primaryTable[[#This Row],[id]],Outline!$A$3:$C$300,2,FALSE)</f>
        <v>9</v>
      </c>
      <c r="C209">
        <f>VLOOKUP(primaryTable[[#This Row],[id]],Outline!$A$3:$C$300,3,FALSE)</f>
        <v>31</v>
      </c>
      <c r="D209" t="s">
        <v>660</v>
      </c>
      <c r="E209" t="s">
        <v>661</v>
      </c>
      <c r="F209" s="32" t="s">
        <v>390</v>
      </c>
      <c r="G209" t="s">
        <v>662</v>
      </c>
      <c r="H209" t="s">
        <v>99</v>
      </c>
      <c r="I209" t="s">
        <v>289</v>
      </c>
      <c r="J209" t="s">
        <v>288</v>
      </c>
      <c r="K209" t="s">
        <v>147</v>
      </c>
      <c r="L209" t="s">
        <v>289</v>
      </c>
      <c r="M209" t="s">
        <v>288</v>
      </c>
      <c r="N209" t="s">
        <v>428</v>
      </c>
      <c r="O209" s="24" t="str">
        <f>_xlfn.CONCAT("RDNode:NEEDS[",primaryTable[[#This Row],[mod]],"]",CHAR(10),"{",CHAR(10),"    id = ",primaryTable[[#This Row],[id]],CHAR(10),"    tier = ",primaryTable[[#This Row],[tier]],CHAR(10),IF(LEFT(primaryTable[[#This Row],[title]],1)="#",_xlfn.CONCAT("    title = ",primaryTable[[#This Row],[title]]),_xlfn.CONCAT("    title = #LOC_KTT_",primaryTable[[#This Row],[id]],"_Title // ",primaryTable[[#This Row],[title]])),CHAR(10),IF(LEFT(primaryTable[[#This Row],[description]],1)="#",_xlfn.CONCAT("    description = ",primaryTable[[#This Row],[description]]),_xlfn.CONCAT("    description = #LOC_KTT_",primaryTable[[#This Row],[id]],"_Description // ",primaryTable[[#This Row],[description]])),CHAR(10),_xlfn.CONCAT("    cost = ",_xlfn.XLOOKUP(primaryTable[[#This Row],[tier]],CTTComparison!$B$3:$B$34,CTTComparison!$D$3:$D$34,0,0,1)),CHAR(10),"    hideEmpty = False",CHAR(10),"    nodeName = ktt_",primaryTable[[#This Row],[id]],CHAR(10),"    anyToUnlock = ",IF(primaryTable[[#This Row],[anyToUnlock]]="","False",PROPER(primaryTable[[#This Row],[anyToUnlock]])),CHAR(10),"    icon = ",IF(primaryTable[[#This Row],[icon]]="",_xlfn.CONCAT("KiwiTechTree/Icons/ktt_icon_",primaryTable[[#This Row],[id]]),primaryTable[[#This Row],[icon]]),CHAR(10),"    pos = ",_xlfn.XLOOKUP(primaryTable[[#This Row],[id]],Outline!$A$3:$A$300,Outline!$E$3:$E$300,999,0,1),",",_xlfn.XLOOKUP(primaryTable[[#This Row],[id]],Outline!$A$3:$A$300,Outline!$F$3:$F$300,999,0,1),",0",CHAR(10),"    scale = 0.6",IF(primaryTable[[#This Row],[id_0]]&lt;&gt;"",_xlfn.CONCAT(CHAR(10),"    Parent",CHAR(10),"    {",CHAR(10),"        parentID = ",primaryTable[[#This Row],[id_0]],CHAR(10),"        lineFrom = ",primaryTable[[#This Row],[lineFrom_0]],CHAR(10),"        lineTo = ",primaryTable[[#This Row],[lineTo_0]],CHAR(10),"    }"),""),IF(primaryTable[[#This Row],[id_1]]&lt;&gt;"",_xlfn.CONCAT(CHAR(10),"    Parent",CHAR(10),"    {",CHAR(10),"        parentID = ",primaryTable[[#This Row],[id_1]],CHAR(10),"        lineFrom = ",primaryTable[[#This Row],[lineFrom_1]],CHAR(10),"        lineTo = ",primaryTable[[#This Row],[lineTo_1]],CHAR(10),"    }"),""),CHAR(10),"}")</f>
        <v>RDNode:NEEDS[CommunityTechTree]
{
    id = specializedLanders
    tier = 9
    title = #LOC_CTT_specializedLanders_title
    description = #LOC_CTT_specializedLanders_description
    cost = 900
    hideEmpty = False
    nodeName = ktt_specializedLanders
    anyToUnlock = False
    icon = CommunityTechTree/UI/ctt_icon_specializedLanders
    pos = -1600,750,0
    scale = 0.6
    Parent
    {
        parentID = heavyCommandModulesExtensions
        lineFrom = RIGHT
        lineTo = LEFT
    }
    Parent
    {
        parentID = specializedCommandModules
        lineFrom = RIGHT
        lineTo = LEFT
    }
}</v>
      </c>
    </row>
    <row r="210" spans="1:15" x14ac:dyDescent="0.35">
      <c r="A210" t="s">
        <v>181</v>
      </c>
      <c r="B210">
        <f>VLOOKUP(primaryTable[[#This Row],[id]],Outline!$A$3:$C$300,2,FALSE)</f>
        <v>9</v>
      </c>
      <c r="C210">
        <f>VLOOKUP(primaryTable[[#This Row],[id]],Outline!$A$3:$C$300,3,FALSE)</f>
        <v>34</v>
      </c>
      <c r="D210" t="s">
        <v>909</v>
      </c>
      <c r="E210" t="s">
        <v>910</v>
      </c>
      <c r="F210" s="32" t="s">
        <v>390</v>
      </c>
      <c r="G210" t="s">
        <v>911</v>
      </c>
      <c r="H210" t="s">
        <v>148</v>
      </c>
      <c r="I210" t="s">
        <v>289</v>
      </c>
      <c r="J210" t="s">
        <v>288</v>
      </c>
      <c r="N210" t="s">
        <v>325</v>
      </c>
      <c r="O210" s="24" t="str">
        <f>_xlfn.CONCAT("RDNode:NEEDS[",primaryTable[[#This Row],[mod]],"]",CHAR(10),"{",CHAR(10),"    id = ",primaryTable[[#This Row],[id]],CHAR(10),"    tier = ",primaryTable[[#This Row],[tier]],CHAR(10),IF(LEFT(primaryTable[[#This Row],[title]],1)="#",_xlfn.CONCAT("    title = ",primaryTable[[#This Row],[title]]),_xlfn.CONCAT("    title = #LOC_KTT_",primaryTable[[#This Row],[id]],"_Title // ",primaryTable[[#This Row],[title]])),CHAR(10),IF(LEFT(primaryTable[[#This Row],[description]],1)="#",_xlfn.CONCAT("    description = ",primaryTable[[#This Row],[description]]),_xlfn.CONCAT("    description = #LOC_KTT_",primaryTable[[#This Row],[id]],"_Description // ",primaryTable[[#This Row],[description]])),CHAR(10),_xlfn.CONCAT("    cost = ",_xlfn.XLOOKUP(primaryTable[[#This Row],[tier]],CTTComparison!$B$3:$B$34,CTTComparison!$D$3:$D$34,0,0,1)),CHAR(10),"    hideEmpty = False",CHAR(10),"    nodeName = ktt_",primaryTable[[#This Row],[id]],CHAR(10),"    anyToUnlock = ",IF(primaryTable[[#This Row],[anyToUnlock]]="","False",PROPER(primaryTable[[#This Row],[anyToUnlock]])),CHAR(10),"    icon = ",IF(primaryTable[[#This Row],[icon]]="",_xlfn.CONCAT("KiwiTechTree/Icons/ktt_icon_",primaryTable[[#This Row],[id]]),primaryTable[[#This Row],[icon]]),CHAR(10),"    pos = ",_xlfn.XLOOKUP(primaryTable[[#This Row],[id]],Outline!$A$3:$A$300,Outline!$E$3:$E$300,999,0,1),",",_xlfn.XLOOKUP(primaryTable[[#This Row],[id]],Outline!$A$3:$A$300,Outline!$F$3:$F$300,999,0,1),",0",CHAR(10),"    scale = 0.6",IF(primaryTable[[#This Row],[id_0]]&lt;&gt;"",_xlfn.CONCAT(CHAR(10),"    Parent",CHAR(10),"    {",CHAR(10),"        parentID = ",primaryTable[[#This Row],[id_0]],CHAR(10),"        lineFrom = ",primaryTable[[#This Row],[lineFrom_0]],CHAR(10),"        lineTo = ",primaryTable[[#This Row],[lineTo_0]],CHAR(10),"    }"),""),IF(primaryTable[[#This Row],[id_1]]&lt;&gt;"",_xlfn.CONCAT(CHAR(10),"    Parent",CHAR(10),"    {",CHAR(10),"        parentID = ",primaryTable[[#This Row],[id_1]],CHAR(10),"        lineFrom = ",primaryTable[[#This Row],[lineFrom_1]],CHAR(10),"        lineTo = ",primaryTable[[#This Row],[lineTo_1]],CHAR(10),"    }"),""),CHAR(10),"}")</f>
        <v>RDNode:NEEDS[Squad]
{
    id = experimentalScience
    tier = 9
    title = #autoLOC_501140 //#autoLOC_501140 = Experimental Science
    description = #autoLOC_501141 //#autoLOC_501141 = Explore novel fields of science that we didn't even know were there.
    cost = 900
    hideEmpty = False
    nodeName = ktt_experimentalScience
    anyToUnlock = False
    icon = RDicon_science-experimental
    pos = -1600,600,0
    scale = 0.6
    Parent
    {
        parentID = advScienceTech
        lineFrom = RIGHT
        lineTo = LEFT
    }
}</v>
      </c>
    </row>
    <row r="211" spans="1:15" x14ac:dyDescent="0.35">
      <c r="A211" t="s">
        <v>182</v>
      </c>
      <c r="B211">
        <f>VLOOKUP(primaryTable[[#This Row],[id]],Outline!$A$3:$C$300,2,FALSE)</f>
        <v>9</v>
      </c>
      <c r="C211">
        <f>VLOOKUP(primaryTable[[#This Row],[id]],Outline!$A$3:$C$300,3,FALSE)</f>
        <v>35</v>
      </c>
      <c r="D211" t="s">
        <v>912</v>
      </c>
      <c r="E211" t="s">
        <v>913</v>
      </c>
      <c r="F211" s="32" t="s">
        <v>390</v>
      </c>
      <c r="G211" t="s">
        <v>914</v>
      </c>
      <c r="H211" t="s">
        <v>149</v>
      </c>
      <c r="I211" t="s">
        <v>289</v>
      </c>
      <c r="J211" t="s">
        <v>288</v>
      </c>
      <c r="N211" t="s">
        <v>428</v>
      </c>
      <c r="O211" s="24" t="str">
        <f>_xlfn.CONCAT("RDNode:NEEDS[",primaryTable[[#This Row],[mod]],"]",CHAR(10),"{",CHAR(10),"    id = ",primaryTable[[#This Row],[id]],CHAR(10),"    tier = ",primaryTable[[#This Row],[tier]],CHAR(10),IF(LEFT(primaryTable[[#This Row],[title]],1)="#",_xlfn.CONCAT("    title = ",primaryTable[[#This Row],[title]]),_xlfn.CONCAT("    title = #LOC_KTT_",primaryTable[[#This Row],[id]],"_Title // ",primaryTable[[#This Row],[title]])),CHAR(10),IF(LEFT(primaryTable[[#This Row],[description]],1)="#",_xlfn.CONCAT("    description = ",primaryTable[[#This Row],[description]]),_xlfn.CONCAT("    description = #LOC_KTT_",primaryTable[[#This Row],[id]],"_Description // ",primaryTable[[#This Row],[description]])),CHAR(10),_xlfn.CONCAT("    cost = ",_xlfn.XLOOKUP(primaryTable[[#This Row],[tier]],CTTComparison!$B$3:$B$34,CTTComparison!$D$3:$D$34,0,0,1)),CHAR(10),"    hideEmpty = False",CHAR(10),"    nodeName = ktt_",primaryTable[[#This Row],[id]],CHAR(10),"    anyToUnlock = ",IF(primaryTable[[#This Row],[anyToUnlock]]="","False",PROPER(primaryTable[[#This Row],[anyToUnlock]])),CHAR(10),"    icon = ",IF(primaryTable[[#This Row],[icon]]="",_xlfn.CONCAT("KiwiTechTree/Icons/ktt_icon_",primaryTable[[#This Row],[id]]),primaryTable[[#This Row],[icon]]),CHAR(10),"    pos = ",_xlfn.XLOOKUP(primaryTable[[#This Row],[id]],Outline!$A$3:$A$300,Outline!$E$3:$E$300,999,0,1),",",_xlfn.XLOOKUP(primaryTable[[#This Row],[id]],Outline!$A$3:$A$300,Outline!$F$3:$F$300,999,0,1),",0",CHAR(10),"    scale = 0.6",IF(primaryTable[[#This Row],[id_0]]&lt;&gt;"",_xlfn.CONCAT(CHAR(10),"    Parent",CHAR(10),"    {",CHAR(10),"        parentID = ",primaryTable[[#This Row],[id_0]],CHAR(10),"        lineFrom = ",primaryTable[[#This Row],[lineFrom_0]],CHAR(10),"        lineTo = ",primaryTable[[#This Row],[lineTo_0]],CHAR(10),"    }"),""),IF(primaryTable[[#This Row],[id_1]]&lt;&gt;"",_xlfn.CONCAT(CHAR(10),"    Parent",CHAR(10),"    {",CHAR(10),"        parentID = ",primaryTable[[#This Row],[id_1]],CHAR(10),"        lineFrom = ",primaryTable[[#This Row],[lineFrom_1]],CHAR(10),"        lineTo = ",primaryTable[[#This Row],[lineTo_1]],CHAR(10),"    }"),""),CHAR(10),"}")</f>
        <v>RDNode:NEEDS[CommunityTechTree]
{
    id = longTermScienceTech
    tier = 9
    title = #LOC_CTT_longTermScienceTech_title
    description = #LOC_CTT_longTermScienceTech_description
    cost = 900
    hideEmpty = False
    nodeName = ktt_longTermScienceTech
    anyToUnlock = False
    icon = CommunityTechTree/UI/ctt_icon_longTermScienceTech
    pos = -1600,550,0
    scale = 0.6
    Parent
    {
        parentID = specializedScienceTech
        lineFrom = RIGHT
        lineTo = LEFT
    }
}</v>
      </c>
    </row>
    <row r="212" spans="1:15" x14ac:dyDescent="0.35">
      <c r="A212" t="s">
        <v>184</v>
      </c>
      <c r="B212">
        <f>VLOOKUP(primaryTable[[#This Row],[id]],Outline!$A$3:$C$300,2,FALSE)</f>
        <v>9</v>
      </c>
      <c r="C212">
        <f>VLOOKUP(primaryTable[[#This Row],[id]],Outline!$A$3:$C$300,3,FALSE)</f>
        <v>37</v>
      </c>
      <c r="D212" t="s">
        <v>889</v>
      </c>
      <c r="E212" t="s">
        <v>920</v>
      </c>
      <c r="F212" s="32" t="s">
        <v>390</v>
      </c>
      <c r="H212" t="s">
        <v>151</v>
      </c>
      <c r="I212" t="s">
        <v>289</v>
      </c>
      <c r="J212" t="s">
        <v>288</v>
      </c>
      <c r="N212" t="s">
        <v>319</v>
      </c>
      <c r="O212" s="24" t="str">
        <f>_xlfn.CONCAT("RDNode:NEEDS[",primaryTable[[#This Row],[mod]],"]",CHAR(10),"{",CHAR(10),"    id = ",primaryTable[[#This Row],[id]],CHAR(10),"    tier = ",primaryTable[[#This Row],[tier]],CHAR(10),IF(LEFT(primaryTable[[#This Row],[title]],1)="#",_xlfn.CONCAT("    title = ",primaryTable[[#This Row],[title]]),_xlfn.CONCAT("    title = #LOC_KTT_",primaryTable[[#This Row],[id]],"_Title // ",primaryTable[[#This Row],[title]])),CHAR(10),IF(LEFT(primaryTable[[#This Row],[description]],1)="#",_xlfn.CONCAT("    description = ",primaryTable[[#This Row],[description]]),_xlfn.CONCAT("    description = #LOC_KTT_",primaryTable[[#This Row],[id]],"_Description // ",primaryTable[[#This Row],[description]])),CHAR(10),_xlfn.CONCAT("    cost = ",_xlfn.XLOOKUP(primaryTable[[#This Row],[tier]],CTTComparison!$B$3:$B$34,CTTComparison!$D$3:$D$34,0,0,1)),CHAR(10),"    hideEmpty = False",CHAR(10),"    nodeName = ktt_",primaryTable[[#This Row],[id]],CHAR(10),"    anyToUnlock = ",IF(primaryTable[[#This Row],[anyToUnlock]]="","False",PROPER(primaryTable[[#This Row],[anyToUnlock]])),CHAR(10),"    icon = ",IF(primaryTable[[#This Row],[icon]]="",_xlfn.CONCAT("KiwiTechTree/Icons/ktt_icon_",primaryTable[[#This Row],[id]]),primaryTable[[#This Row],[icon]]),CHAR(10),"    pos = ",_xlfn.XLOOKUP(primaryTable[[#This Row],[id]],Outline!$A$3:$A$300,Outline!$E$3:$E$300,999,0,1),",",_xlfn.XLOOKUP(primaryTable[[#This Row],[id]],Outline!$A$3:$A$300,Outline!$F$3:$F$300,999,0,1),",0",CHAR(10),"    scale = 0.6",IF(primaryTable[[#This Row],[id_0]]&lt;&gt;"",_xlfn.CONCAT(CHAR(10),"    Parent",CHAR(10),"    {",CHAR(10),"        parentID = ",primaryTable[[#This Row],[id_0]],CHAR(10),"        lineFrom = ",primaryTable[[#This Row],[lineFrom_0]],CHAR(10),"        lineTo = ",primaryTable[[#This Row],[lineTo_0]],CHAR(10),"    }"),""),IF(primaryTable[[#This Row],[id_1]]&lt;&gt;"",_xlfn.CONCAT(CHAR(10),"    Parent",CHAR(10),"    {",CHAR(10),"        parentID = ",primaryTable[[#This Row],[id_1]],CHAR(10),"        lineFrom = ",primaryTable[[#This Row],[lineFrom_1]],CHAR(10),"        lineTo = ",primaryTable[[#This Row],[lineTo_1]],CHAR(10),"    }"),""),CHAR(10),"}")</f>
        <v>RDNode:NEEDS[KiwiTechTree]
{
    id = digitalSignalProcessing
    tier = 9
    title = #LOC_KTT_digitalSignalProcessing_Title // Digital Signal Processing
    description = #LOC_KTT_digitalSignalProcessing_Description // Today we have entered a new era, Digital Innovation 4.2.1 Release Candidate 4.
    cost = 900
    hideEmpty = False
    nodeName = ktt_digitalSignalProcessing
    anyToUnlock = False
    icon = KiwiTechTree/Icons/ktt_icon_digitalSignalProcessing
    pos = -1600,450,0
    scale = 0.6
    Parent
    {
        parentID = signalProcessing
        lineFrom = RIGHT
        lineTo = LEFT
    }
}</v>
      </c>
    </row>
    <row r="213" spans="1:15" x14ac:dyDescent="0.35">
      <c r="A213" t="s">
        <v>187</v>
      </c>
      <c r="B213">
        <f>VLOOKUP(primaryTable[[#This Row],[id]],Outline!$A$3:$C$300,2,FALSE)</f>
        <v>9</v>
      </c>
      <c r="C213">
        <f>VLOOKUP(primaryTable[[#This Row],[id]],Outline!$A$3:$C$300,3,FALSE)</f>
        <v>38</v>
      </c>
      <c r="D213" t="s">
        <v>921</v>
      </c>
      <c r="E213" t="s">
        <v>922</v>
      </c>
      <c r="F213" s="32" t="s">
        <v>390</v>
      </c>
      <c r="G213" t="s">
        <v>923</v>
      </c>
      <c r="H213" t="s">
        <v>152</v>
      </c>
      <c r="I213" t="s">
        <v>289</v>
      </c>
      <c r="J213" t="s">
        <v>288</v>
      </c>
      <c r="N213" t="s">
        <v>325</v>
      </c>
      <c r="O213" s="24" t="str">
        <f>_xlfn.CONCAT("RDNode:NEEDS[",primaryTable[[#This Row],[mod]],"]",CHAR(10),"{",CHAR(10),"    id = ",primaryTable[[#This Row],[id]],CHAR(10),"    tier = ",primaryTable[[#This Row],[tier]],CHAR(10),IF(LEFT(primaryTable[[#This Row],[title]],1)="#",_xlfn.CONCAT("    title = ",primaryTable[[#This Row],[title]]),_xlfn.CONCAT("    title = #LOC_KTT_",primaryTable[[#This Row],[id]],"_Title // ",primaryTable[[#This Row],[title]])),CHAR(10),IF(LEFT(primaryTable[[#This Row],[description]],1)="#",_xlfn.CONCAT("    description = ",primaryTable[[#This Row],[description]]),_xlfn.CONCAT("    description = #LOC_KTT_",primaryTable[[#This Row],[id]],"_Description // ",primaryTable[[#This Row],[description]])),CHAR(10),_xlfn.CONCAT("    cost = ",_xlfn.XLOOKUP(primaryTable[[#This Row],[tier]],CTTComparison!$B$3:$B$34,CTTComparison!$D$3:$D$34,0,0,1)),CHAR(10),"    hideEmpty = False",CHAR(10),"    nodeName = ktt_",primaryTable[[#This Row],[id]],CHAR(10),"    anyToUnlock = ",IF(primaryTable[[#This Row],[anyToUnlock]]="","False",PROPER(primaryTable[[#This Row],[anyToUnlock]])),CHAR(10),"    icon = ",IF(primaryTable[[#This Row],[icon]]="",_xlfn.CONCAT("KiwiTechTree/Icons/ktt_icon_",primaryTable[[#This Row],[id]]),primaryTable[[#This Row],[icon]]),CHAR(10),"    pos = ",_xlfn.XLOOKUP(primaryTable[[#This Row],[id]],Outline!$A$3:$A$300,Outline!$E$3:$E$300,999,0,1),",",_xlfn.XLOOKUP(primaryTable[[#This Row],[id]],Outline!$A$3:$A$300,Outline!$F$3:$F$300,999,0,1),",0",CHAR(10),"    scale = 0.6",IF(primaryTable[[#This Row],[id_0]]&lt;&gt;"",_xlfn.CONCAT(CHAR(10),"    Parent",CHAR(10),"    {",CHAR(10),"        parentID = ",primaryTable[[#This Row],[id_0]],CHAR(10),"        lineFrom = ",primaryTable[[#This Row],[lineFrom_0]],CHAR(10),"        lineTo = ",primaryTable[[#This Row],[lineTo_0]],CHAR(10),"    }"),""),IF(primaryTable[[#This Row],[id_1]]&lt;&gt;"",_xlfn.CONCAT(CHAR(10),"    Parent",CHAR(10),"    {",CHAR(10),"        parentID = ",primaryTable[[#This Row],[id_1]],CHAR(10),"        lineFrom = ",primaryTable[[#This Row],[lineFrom_1]],CHAR(10),"        lineTo = ",primaryTable[[#This Row],[lineTo_1]],CHAR(10),"    }"),""),CHAR(10),"}")</f>
        <v>RDNode:NEEDS[Squad]
{
    id = largeUnmanned
    tier = 9
    title = #autoLOC_501138 //#autoLOC_501138 = Large Probes
    description = #autoLOC_501139 //#autoLOC_501139 = The rumours of probe-led world domination are greatly exaggerated.
    cost = 900
    hideEmpty = False
    nodeName = ktt_largeUnmanned
    anyToUnlock = False
    icon = RDicon_probes-large
    pos = -1600,400,0
    scale = 0.6
    Parent
    {
        parentID = advUnmanned
        lineFrom = RIGHT
        lineTo = LEFT
    }
}</v>
      </c>
    </row>
    <row r="214" spans="1:15" x14ac:dyDescent="0.35">
      <c r="A214" s="25" t="s">
        <v>186</v>
      </c>
      <c r="B214">
        <f>VLOOKUP(primaryTable[[#This Row],[id]],Outline!$A$3:$C$300,2,FALSE)</f>
        <v>9</v>
      </c>
      <c r="C214">
        <f>VLOOKUP(primaryTable[[#This Row],[id]],Outline!$A$3:$C$300,3,FALSE)</f>
        <v>39</v>
      </c>
      <c r="D214" t="s">
        <v>924</v>
      </c>
      <c r="E214" t="s">
        <v>925</v>
      </c>
      <c r="F214" s="32" t="s">
        <v>390</v>
      </c>
      <c r="G214" t="s">
        <v>1055</v>
      </c>
      <c r="H214" t="s">
        <v>153</v>
      </c>
      <c r="I214" t="s">
        <v>289</v>
      </c>
      <c r="J214" t="s">
        <v>288</v>
      </c>
      <c r="N214" t="s">
        <v>428</v>
      </c>
      <c r="O214" s="24" t="str">
        <f>_xlfn.CONCAT("RDNode:NEEDS[",primaryTable[[#This Row],[mod]],"]",CHAR(10),"{",CHAR(10),"    id = ",primaryTable[[#This Row],[id]],CHAR(10),"    tier = ",primaryTable[[#This Row],[tier]],CHAR(10),IF(LEFT(primaryTable[[#This Row],[title]],1)="#",_xlfn.CONCAT("    title = ",primaryTable[[#This Row],[title]]),_xlfn.CONCAT("    title = #LOC_KTT_",primaryTable[[#This Row],[id]],"_Title // ",primaryTable[[#This Row],[title]])),CHAR(10),IF(LEFT(primaryTable[[#This Row],[description]],1)="#",_xlfn.CONCAT("    description = ",primaryTable[[#This Row],[description]]),_xlfn.CONCAT("    description = #LOC_KTT_",primaryTable[[#This Row],[id]],"_Description // ",primaryTable[[#This Row],[description]])),CHAR(10),_xlfn.CONCAT("    cost = ",_xlfn.XLOOKUP(primaryTable[[#This Row],[tier]],CTTComparison!$B$3:$B$34,CTTComparison!$D$3:$D$34,0,0,1)),CHAR(10),"    hideEmpty = False",CHAR(10),"    nodeName = ktt_",primaryTable[[#This Row],[id]],CHAR(10),"    anyToUnlock = ",IF(primaryTable[[#This Row],[anyToUnlock]]="","False",PROPER(primaryTable[[#This Row],[anyToUnlock]])),CHAR(10),"    icon = ",IF(primaryTable[[#This Row],[icon]]="",_xlfn.CONCAT("KiwiTechTree/Icons/ktt_icon_",primaryTable[[#This Row],[id]]),primaryTable[[#This Row],[icon]]),CHAR(10),"    pos = ",_xlfn.XLOOKUP(primaryTable[[#This Row],[id]],Outline!$A$3:$A$300,Outline!$E$3:$E$300,999,0,1),",",_xlfn.XLOOKUP(primaryTable[[#This Row],[id]],Outline!$A$3:$A$300,Outline!$F$3:$F$300,999,0,1),",0",CHAR(10),"    scale = 0.6",IF(primaryTable[[#This Row],[id_0]]&lt;&gt;"",_xlfn.CONCAT(CHAR(10),"    Parent",CHAR(10),"    {",CHAR(10),"        parentID = ",primaryTable[[#This Row],[id_0]],CHAR(10),"        lineFrom = ",primaryTable[[#This Row],[lineFrom_0]],CHAR(10),"        lineTo = ",primaryTable[[#This Row],[lineTo_0]],CHAR(10),"    }"),""),IF(primaryTable[[#This Row],[id_1]]&lt;&gt;"",_xlfn.CONCAT(CHAR(10),"    Parent",CHAR(10),"    {",CHAR(10),"        parentID = ",primaryTable[[#This Row],[id_1]],CHAR(10),"        lineFrom = ",primaryTable[[#This Row],[lineFrom_1]],CHAR(10),"        lineTo = ",primaryTable[[#This Row],[lineTo_1]],CHAR(10),"    }"),""),CHAR(10),"}")</f>
        <v>RDNode:NEEDS[CommunityTechTree]
{
    id = mechatronics
    tier = 9
    title = #LOC_CTT_mechatronics_title
    description = #LOC_CTT_mechatronics_description
    cost = 900
    hideEmpty = False
    nodeName = ktt_mechatronics
    anyToUnlock = False
    icon = KiwiTechTree/Icons/ktt_icon_mechatronics
    pos = -1600,350,0
    scale = 0.6
    Parent
    {
        parentID = automation
        lineFrom = RIGHT
        lineTo = LEFT
    }
}</v>
      </c>
    </row>
    <row r="215" spans="1:15" x14ac:dyDescent="0.35">
      <c r="A215" t="s">
        <v>189</v>
      </c>
      <c r="B215">
        <f>VLOOKUP(primaryTable[[#This Row],[id]],Outline!$A$3:$C$300,2,FALSE)</f>
        <v>9</v>
      </c>
      <c r="C215">
        <f>VLOOKUP(primaryTable[[#This Row],[id]],Outline!$A$3:$C$300,3,FALSE)</f>
        <v>41</v>
      </c>
      <c r="D215" t="s">
        <v>926</v>
      </c>
      <c r="E215" t="s">
        <v>927</v>
      </c>
      <c r="F215" s="32" t="s">
        <v>390</v>
      </c>
      <c r="G215" t="s">
        <v>928</v>
      </c>
      <c r="H215" t="s">
        <v>156</v>
      </c>
      <c r="I215" t="s">
        <v>289</v>
      </c>
      <c r="J215" t="s">
        <v>288</v>
      </c>
      <c r="N215" t="s">
        <v>325</v>
      </c>
      <c r="O215" s="24" t="str">
        <f>_xlfn.CONCAT("RDNode:NEEDS[",primaryTable[[#This Row],[mod]],"]",CHAR(10),"{",CHAR(10),"    id = ",primaryTable[[#This Row],[id]],CHAR(10),"    tier = ",primaryTable[[#This Row],[tier]],CHAR(10),IF(LEFT(primaryTable[[#This Row],[title]],1)="#",_xlfn.CONCAT("    title = ",primaryTable[[#This Row],[title]]),_xlfn.CONCAT("    title = #LOC_KTT_",primaryTable[[#This Row],[id]],"_Title // ",primaryTable[[#This Row],[title]])),CHAR(10),IF(LEFT(primaryTable[[#This Row],[description]],1)="#",_xlfn.CONCAT("    description = ",primaryTable[[#This Row],[description]]),_xlfn.CONCAT("    description = #LOC_KTT_",primaryTable[[#This Row],[id]],"_Description // ",primaryTable[[#This Row],[description]])),CHAR(10),_xlfn.CONCAT("    cost = ",_xlfn.XLOOKUP(primaryTable[[#This Row],[tier]],CTTComparison!$B$3:$B$34,CTTComparison!$D$3:$D$34,0,0,1)),CHAR(10),"    hideEmpty = False",CHAR(10),"    nodeName = ktt_",primaryTable[[#This Row],[id]],CHAR(10),"    anyToUnlock = ",IF(primaryTable[[#This Row],[anyToUnlock]]="","False",PROPER(primaryTable[[#This Row],[anyToUnlock]])),CHAR(10),"    icon = ",IF(primaryTable[[#This Row],[icon]]="",_xlfn.CONCAT("KiwiTechTree/Icons/ktt_icon_",primaryTable[[#This Row],[id]]),primaryTable[[#This Row],[icon]]),CHAR(10),"    pos = ",_xlfn.XLOOKUP(primaryTable[[#This Row],[id]],Outline!$A$3:$A$300,Outline!$E$3:$E$300,999,0,1),",",_xlfn.XLOOKUP(primaryTable[[#This Row],[id]],Outline!$A$3:$A$300,Outline!$F$3:$F$300,999,0,1),",0",CHAR(10),"    scale = 0.6",IF(primaryTable[[#This Row],[id_0]]&lt;&gt;"",_xlfn.CONCAT(CHAR(10),"    Parent",CHAR(10),"    {",CHAR(10),"        parentID = ",primaryTable[[#This Row],[id_0]],CHAR(10),"        lineFrom = ",primaryTable[[#This Row],[lineFrom_0]],CHAR(10),"        lineTo = ",primaryTable[[#This Row],[lineTo_0]],CHAR(10),"    }"),""),IF(primaryTable[[#This Row],[id_1]]&lt;&gt;"",_xlfn.CONCAT(CHAR(10),"    Parent",CHAR(10),"    {",CHAR(10),"        parentID = ",primaryTable[[#This Row],[id_1]],CHAR(10),"        lineFrom = ",primaryTable[[#This Row],[lineFrom_1]],CHAR(10),"        lineTo = ",primaryTable[[#This Row],[lineTo_1]],CHAR(10),"    }"),""),CHAR(10),"}")</f>
        <v>RDNode:NEEDS[Squad]
{
    id = experimentalElectrics
    tier = 9
    title = #autoLOC_501144 //#autoLOC_501144 = Experimental Electrics
    description = #autoLOC_501145 //#autoLOC_501145 = The very latest in electrical systems technology. Our engineers are buzzing with excitement over it. They also seem to glow in the dark now. Fascinating!
    cost = 900
    hideEmpty = False
    nodeName = ktt_experimentalElectrics
    anyToUnlock = False
    icon = RDicon_electrics-experimental
    pos = -1600,250,0
    scale = 0.6
    Parent
    {
        parentID = specializedElectrics
        lineFrom = RIGHT
        lineTo = LEFT
    }
}</v>
      </c>
    </row>
    <row r="216" spans="1:15" x14ac:dyDescent="0.35">
      <c r="A216" t="s">
        <v>194</v>
      </c>
      <c r="B216">
        <f>VLOOKUP(primaryTable[[#This Row],[id]],Outline!$A$3:$C$300,2,FALSE)</f>
        <v>9</v>
      </c>
      <c r="C216">
        <f>VLOOKUP(primaryTable[[#This Row],[id]],Outline!$A$3:$C$300,3,FALSE)</f>
        <v>42</v>
      </c>
      <c r="D216" t="s">
        <v>929</v>
      </c>
      <c r="E216" t="s">
        <v>930</v>
      </c>
      <c r="F216" s="32" t="s">
        <v>390</v>
      </c>
      <c r="G216" t="s">
        <v>931</v>
      </c>
      <c r="H216" t="s">
        <v>157</v>
      </c>
      <c r="I216" t="s">
        <v>289</v>
      </c>
      <c r="J216" t="s">
        <v>288</v>
      </c>
      <c r="N216" t="s">
        <v>428</v>
      </c>
      <c r="O216" s="24" t="str">
        <f>_xlfn.CONCAT("RDNode:NEEDS[",primaryTable[[#This Row],[mod]],"]",CHAR(10),"{",CHAR(10),"    id = ",primaryTable[[#This Row],[id]],CHAR(10),"    tier = ",primaryTable[[#This Row],[tier]],CHAR(10),IF(LEFT(primaryTable[[#This Row],[title]],1)="#",_xlfn.CONCAT("    title = ",primaryTable[[#This Row],[title]]),_xlfn.CONCAT("    title = #LOC_KTT_",primaryTable[[#This Row],[id]],"_Title // ",primaryTable[[#This Row],[title]])),CHAR(10),IF(LEFT(primaryTable[[#This Row],[description]],1)="#",_xlfn.CONCAT("    description = ",primaryTable[[#This Row],[description]]),_xlfn.CONCAT("    description = #LOC_KTT_",primaryTable[[#This Row],[id]],"_Description // ",primaryTable[[#This Row],[description]])),CHAR(10),_xlfn.CONCAT("    cost = ",_xlfn.XLOOKUP(primaryTable[[#This Row],[tier]],CTTComparison!$B$3:$B$34,CTTComparison!$D$3:$D$34,0,0,1)),CHAR(10),"    hideEmpty = False",CHAR(10),"    nodeName = ktt_",primaryTable[[#This Row],[id]],CHAR(10),"    anyToUnlock = ",IF(primaryTable[[#This Row],[anyToUnlock]]="","False",PROPER(primaryTable[[#This Row],[anyToUnlock]])),CHAR(10),"    icon = ",IF(primaryTable[[#This Row],[icon]]="",_xlfn.CONCAT("KiwiTechTree/Icons/ktt_icon_",primaryTable[[#This Row],[id]]),primaryTable[[#This Row],[icon]]),CHAR(10),"    pos = ",_xlfn.XLOOKUP(primaryTable[[#This Row],[id]],Outline!$A$3:$A$300,Outline!$E$3:$E$300,999,0,1),",",_xlfn.XLOOKUP(primaryTable[[#This Row],[id]],Outline!$A$3:$A$300,Outline!$F$3:$F$300,999,0,1),",0",CHAR(10),"    scale = 0.6",IF(primaryTable[[#This Row],[id_0]]&lt;&gt;"",_xlfn.CONCAT(CHAR(10),"    Parent",CHAR(10),"    {",CHAR(10),"        parentID = ",primaryTable[[#This Row],[id_0]],CHAR(10),"        lineFrom = ",primaryTable[[#This Row],[lineFrom_0]],CHAR(10),"        lineTo = ",primaryTable[[#This Row],[lineTo_0]],CHAR(10),"    }"),""),IF(primaryTable[[#This Row],[id_1]]&lt;&gt;"",_xlfn.CONCAT(CHAR(10),"    Parent",CHAR(10),"    {",CHAR(10),"        parentID = ",primaryTable[[#This Row],[id_1]],CHAR(10),"        lineFrom = ",primaryTable[[#This Row],[lineFrom_1]],CHAR(10),"        lineTo = ",primaryTable[[#This Row],[lineTo_1]],CHAR(10),"    }"),""),CHAR(10),"}")</f>
        <v>RDNode:NEEDS[CommunityTechTree]
{
    id = advPVMaterials
    tier = 9
    title = #LOC_CTT_advPVMaterials_title
    description = #LOC_CTT_advPVMaterials_description
    cost = 900
    hideEmpty = False
    nodeName = ktt_advPVMaterials
    anyToUnlock = False
    icon = CommunityTechTree/UI/ctt_icon_advPVMaterials
    pos = -1600,200,0
    scale = 0.6
    Parent
    {
        parentID = advSolarTech
        lineFrom = RIGHT
        lineTo = LEFT
    }
}</v>
      </c>
    </row>
    <row r="217" spans="1:15" x14ac:dyDescent="0.35">
      <c r="A217" t="s">
        <v>195</v>
      </c>
      <c r="B217">
        <f>VLOOKUP(primaryTable[[#This Row],[id]],Outline!$A$3:$C$300,2,FALSE)</f>
        <v>9</v>
      </c>
      <c r="C217">
        <f>VLOOKUP(primaryTable[[#This Row],[id]],Outline!$A$3:$C$300,3,FALSE)</f>
        <v>43</v>
      </c>
      <c r="D217" t="s">
        <v>932</v>
      </c>
      <c r="E217" t="s">
        <v>933</v>
      </c>
      <c r="F217" s="32" t="s">
        <v>390</v>
      </c>
      <c r="G217" t="s">
        <v>934</v>
      </c>
      <c r="H217" t="s">
        <v>157</v>
      </c>
      <c r="I217" t="s">
        <v>289</v>
      </c>
      <c r="J217" t="s">
        <v>288</v>
      </c>
      <c r="N217" t="s">
        <v>428</v>
      </c>
      <c r="O217" s="24" t="str">
        <f>_xlfn.CONCAT("RDNode:NEEDS[",primaryTable[[#This Row],[mod]],"]",CHAR(10),"{",CHAR(10),"    id = ",primaryTable[[#This Row],[id]],CHAR(10),"    tier = ",primaryTable[[#This Row],[tier]],CHAR(10),IF(LEFT(primaryTable[[#This Row],[title]],1)="#",_xlfn.CONCAT("    title = ",primaryTable[[#This Row],[title]]),_xlfn.CONCAT("    title = #LOC_KTT_",primaryTable[[#This Row],[id]],"_Title // ",primaryTable[[#This Row],[title]])),CHAR(10),IF(LEFT(primaryTable[[#This Row],[description]],1)="#",_xlfn.CONCAT("    description = ",primaryTable[[#This Row],[description]]),_xlfn.CONCAT("    description = #LOC_KTT_",primaryTable[[#This Row],[id]],"_Description // ",primaryTable[[#This Row],[description]])),CHAR(10),_xlfn.CONCAT("    cost = ",_xlfn.XLOOKUP(primaryTable[[#This Row],[tier]],CTTComparison!$B$3:$B$34,CTTComparison!$D$3:$D$34,0,0,1)),CHAR(10),"    hideEmpty = False",CHAR(10),"    nodeName = ktt_",primaryTable[[#This Row],[id]],CHAR(10),"    anyToUnlock = ",IF(primaryTable[[#This Row],[anyToUnlock]]="","False",PROPER(primaryTable[[#This Row],[anyToUnlock]])),CHAR(10),"    icon = ",IF(primaryTable[[#This Row],[icon]]="",_xlfn.CONCAT("KiwiTechTree/Icons/ktt_icon_",primaryTable[[#This Row],[id]]),primaryTable[[#This Row],[icon]]),CHAR(10),"    pos = ",_xlfn.XLOOKUP(primaryTable[[#This Row],[id]],Outline!$A$3:$A$300,Outline!$E$3:$E$300,999,0,1),",",_xlfn.XLOOKUP(primaryTable[[#This Row],[id]],Outline!$A$3:$A$300,Outline!$F$3:$F$300,999,0,1),",0",CHAR(10),"    scale = 0.6",IF(primaryTable[[#This Row],[id_0]]&lt;&gt;"",_xlfn.CONCAT(CHAR(10),"    Parent",CHAR(10),"    {",CHAR(10),"        parentID = ",primaryTable[[#This Row],[id_0]],CHAR(10),"        lineFrom = ",primaryTable[[#This Row],[lineFrom_0]],CHAR(10),"        lineTo = ",primaryTable[[#This Row],[lineTo_0]],CHAR(10),"    }"),""),IF(primaryTable[[#This Row],[id_1]]&lt;&gt;"",_xlfn.CONCAT(CHAR(10),"    Parent",CHAR(10),"    {",CHAR(10),"        parentID = ",primaryTable[[#This Row],[id_1]],CHAR(10),"        lineFrom = ",primaryTable[[#This Row],[lineFrom_1]],CHAR(10),"        lineTo = ",primaryTable[[#This Row],[lineTo_1]],CHAR(10),"    }"),""),CHAR(10),"}")</f>
        <v>RDNode:NEEDS[CommunityTechTree]
{
    id = cuttingEdgeSolarTech
    tier = 9
    title = #LOC_CTT_cuttingEdgeSolarTech_title
    description = #LOC_CTT_cuttingEdgeSolarTech_description
    cost = 900
    hideEmpty = False
    nodeName = ktt_cuttingEdgeSolarTech
    anyToUnlock = False
    icon = CommunityTechTree/UI/ctt_icon_cuttingEdgeSolar
    pos = -1600,150,0
    scale = 0.6
    Parent
    {
        parentID = advSolarTech
        lineFrom = RIGHT
        lineTo = LEFT
    }
}</v>
      </c>
    </row>
    <row r="218" spans="1:15" x14ac:dyDescent="0.35">
      <c r="A218" t="s">
        <v>200</v>
      </c>
      <c r="B218">
        <f>VLOOKUP(primaryTable[[#This Row],[id]],Outline!$A$3:$C$300,2,FALSE)</f>
        <v>9</v>
      </c>
      <c r="C218">
        <f>VLOOKUP(primaryTable[[#This Row],[id]],Outline!$A$3:$C$300,3,FALSE)</f>
        <v>44</v>
      </c>
      <c r="D218" t="s">
        <v>940</v>
      </c>
      <c r="E218" t="s">
        <v>941</v>
      </c>
      <c r="F218" s="32" t="s">
        <v>390</v>
      </c>
      <c r="G218" t="s">
        <v>942</v>
      </c>
      <c r="H218" t="s">
        <v>158</v>
      </c>
      <c r="I218" t="s">
        <v>289</v>
      </c>
      <c r="J218" t="s">
        <v>288</v>
      </c>
      <c r="N218" t="s">
        <v>428</v>
      </c>
      <c r="O218" s="24" t="str">
        <f>_xlfn.CONCAT("RDNode:NEEDS[",primaryTable[[#This Row],[mod]],"]",CHAR(10),"{",CHAR(10),"    id = ",primaryTable[[#This Row],[id]],CHAR(10),"    tier = ",primaryTable[[#This Row],[tier]],CHAR(10),IF(LEFT(primaryTable[[#This Row],[title]],1)="#",_xlfn.CONCAT("    title = ",primaryTable[[#This Row],[title]]),_xlfn.CONCAT("    title = #LOC_KTT_",primaryTable[[#This Row],[id]],"_Title // ",primaryTable[[#This Row],[title]])),CHAR(10),IF(LEFT(primaryTable[[#This Row],[description]],1)="#",_xlfn.CONCAT("    description = ",primaryTable[[#This Row],[description]]),_xlfn.CONCAT("    description = #LOC_KTT_",primaryTable[[#This Row],[id]],"_Description // ",primaryTable[[#This Row],[description]])),CHAR(10),_xlfn.CONCAT("    cost = ",_xlfn.XLOOKUP(primaryTable[[#This Row],[tier]],CTTComparison!$B$3:$B$34,CTTComparison!$D$3:$D$34,0,0,1)),CHAR(10),"    hideEmpty = False",CHAR(10),"    nodeName = ktt_",primaryTable[[#This Row],[id]],CHAR(10),"    anyToUnlock = ",IF(primaryTable[[#This Row],[anyToUnlock]]="","False",PROPER(primaryTable[[#This Row],[anyToUnlock]])),CHAR(10),"    icon = ",IF(primaryTable[[#This Row],[icon]]="",_xlfn.CONCAT("KiwiTechTree/Icons/ktt_icon_",primaryTable[[#This Row],[id]]),primaryTable[[#This Row],[icon]]),CHAR(10),"    pos = ",_xlfn.XLOOKUP(primaryTable[[#This Row],[id]],Outline!$A$3:$A$300,Outline!$E$3:$E$300,999,0,1),",",_xlfn.XLOOKUP(primaryTable[[#This Row],[id]],Outline!$A$3:$A$300,Outline!$F$3:$F$300,999,0,1),",0",CHAR(10),"    scale = 0.6",IF(primaryTable[[#This Row],[id_0]]&lt;&gt;"",_xlfn.CONCAT(CHAR(10),"    Parent",CHAR(10),"    {",CHAR(10),"        parentID = ",primaryTable[[#This Row],[id_0]],CHAR(10),"        lineFrom = ",primaryTable[[#This Row],[lineFrom_0]],CHAR(10),"        lineTo = ",primaryTable[[#This Row],[lineTo_0]],CHAR(10),"    }"),""),IF(primaryTable[[#This Row],[id_1]]&lt;&gt;"",_xlfn.CONCAT(CHAR(10),"    Parent",CHAR(10),"    {",CHAR(10),"        parentID = ",primaryTable[[#This Row],[id_1]],CHAR(10),"        lineFrom = ",primaryTable[[#This Row],[lineFrom_1]],CHAR(10),"        lineTo = ",primaryTable[[#This Row],[lineTo_1]],CHAR(10),"    }"),""),CHAR(10),"}")</f>
        <v>RDNode:NEEDS[CommunityTechTree]
{
    id = longTermHabitation
    tier = 9
    title = #LOC_CTT_longTermHabitation_title
    description = #LOC_CTT_longTermHabitation_description
    cost = 900
    hideEmpty = False
    nodeName = ktt_longTermHabitation
    anyToUnlock = False
    icon = RDicon_start
    pos = -1600,100,0
    scale = 0.6
    Parent
    {
        parentID = shortTermHabitation
        lineFrom = RIGHT
        lineTo = LEFT
    }
}</v>
      </c>
    </row>
    <row r="219" spans="1:15" x14ac:dyDescent="0.35">
      <c r="A219" t="s">
        <v>199</v>
      </c>
      <c r="B219">
        <f>VLOOKUP(primaryTable[[#This Row],[id]],Outline!$A$3:$C$300,2,FALSE)</f>
        <v>9</v>
      </c>
      <c r="C219">
        <f>VLOOKUP(primaryTable[[#This Row],[id]],Outline!$A$3:$C$300,3,FALSE)</f>
        <v>45</v>
      </c>
      <c r="D219" t="s">
        <v>943</v>
      </c>
      <c r="E219" t="s">
        <v>944</v>
      </c>
      <c r="F219" s="32" t="s">
        <v>390</v>
      </c>
      <c r="G219" t="s">
        <v>945</v>
      </c>
      <c r="H219" t="s">
        <v>159</v>
      </c>
      <c r="I219" t="s">
        <v>289</v>
      </c>
      <c r="J219" t="s">
        <v>288</v>
      </c>
      <c r="N219" t="s">
        <v>428</v>
      </c>
      <c r="O219" s="24" t="str">
        <f>_xlfn.CONCAT("RDNode:NEEDS[",primaryTable[[#This Row],[mod]],"]",CHAR(10),"{",CHAR(10),"    id = ",primaryTable[[#This Row],[id]],CHAR(10),"    tier = ",primaryTable[[#This Row],[tier]],CHAR(10),IF(LEFT(primaryTable[[#This Row],[title]],1)="#",_xlfn.CONCAT("    title = ",primaryTable[[#This Row],[title]]),_xlfn.CONCAT("    title = #LOC_KTT_",primaryTable[[#This Row],[id]],"_Title // ",primaryTable[[#This Row],[title]])),CHAR(10),IF(LEFT(primaryTable[[#This Row],[description]],1)="#",_xlfn.CONCAT("    description = ",primaryTable[[#This Row],[description]]),_xlfn.CONCAT("    description = #LOC_KTT_",primaryTable[[#This Row],[id]],"_Description // ",primaryTable[[#This Row],[description]])),CHAR(10),_xlfn.CONCAT("    cost = ",_xlfn.XLOOKUP(primaryTable[[#This Row],[tier]],CTTComparison!$B$3:$B$34,CTTComparison!$D$3:$D$34,0,0,1)),CHAR(10),"    hideEmpty = False",CHAR(10),"    nodeName = ktt_",primaryTable[[#This Row],[id]],CHAR(10),"    anyToUnlock = ",IF(primaryTable[[#This Row],[anyToUnlock]]="","False",PROPER(primaryTable[[#This Row],[anyToUnlock]])),CHAR(10),"    icon = ",IF(primaryTable[[#This Row],[icon]]="",_xlfn.CONCAT("KiwiTechTree/Icons/ktt_icon_",primaryTable[[#This Row],[id]]),primaryTable[[#This Row],[icon]]),CHAR(10),"    pos = ",_xlfn.XLOOKUP(primaryTable[[#This Row],[id]],Outline!$A$3:$A$300,Outline!$E$3:$E$300,999,0,1),",",_xlfn.XLOOKUP(primaryTable[[#This Row],[id]],Outline!$A$3:$A$300,Outline!$F$3:$F$300,999,0,1),",0",CHAR(10),"    scale = 0.6",IF(primaryTable[[#This Row],[id_0]]&lt;&gt;"",_xlfn.CONCAT(CHAR(10),"    Parent",CHAR(10),"    {",CHAR(10),"        parentID = ",primaryTable[[#This Row],[id_0]],CHAR(10),"        lineFrom = ",primaryTable[[#This Row],[lineFrom_0]],CHAR(10),"        lineTo = ",primaryTable[[#This Row],[lineTo_0]],CHAR(10),"    }"),""),IF(primaryTable[[#This Row],[id_1]]&lt;&gt;"",_xlfn.CONCAT(CHAR(10),"    Parent",CHAR(10),"    {",CHAR(10),"        parentID = ",primaryTable[[#This Row],[id_1]],CHAR(10),"        lineFrom = ",primaryTable[[#This Row],[lineFrom_1]],CHAR(10),"        lineTo = ",primaryTable[[#This Row],[lineTo_1]],CHAR(10),"    }"),""),CHAR(10),"}")</f>
        <v>RDNode:NEEDS[CommunityTechTree]
{
    id = advLogistics
    tier = 9
    title = #LOC_CTT_advLogistics_title
    description = #LOC_CTT_advLogistics_description
    cost = 900
    hideEmpty = False
    nodeName = ktt_advLogistics
    anyToUnlock = False
    icon = CommunityTechTree/UI/ctt_icon_advancedLogistics
    pos = -1600,50,0
    scale = 0.6
    Parent
    {
        parentID = isru
        lineFrom = RIGHT
        lineTo = LEFT
    }
}</v>
      </c>
    </row>
    <row r="220" spans="1:15" x14ac:dyDescent="0.35">
      <c r="A220" s="25" t="s">
        <v>212</v>
      </c>
      <c r="B220">
        <f>VLOOKUP(primaryTable[[#This Row],[id]],Outline!$A$3:$C$300,2,FALSE)</f>
        <v>-2.5</v>
      </c>
      <c r="C220">
        <f>VLOOKUP(primaryTable[[#This Row],[id]],Outline!$A$3:$C$300,3,FALSE)</f>
        <v>0</v>
      </c>
      <c r="D220" t="s">
        <v>352</v>
      </c>
      <c r="E220" s="33"/>
      <c r="F220" s="32" t="s">
        <v>389</v>
      </c>
      <c r="H220" t="s">
        <v>166</v>
      </c>
      <c r="I220" t="s">
        <v>289</v>
      </c>
      <c r="J220" t="s">
        <v>288</v>
      </c>
      <c r="K220" t="s">
        <v>167</v>
      </c>
      <c r="L220" t="s">
        <v>289</v>
      </c>
      <c r="M220" t="s">
        <v>288</v>
      </c>
      <c r="N220" t="s">
        <v>319</v>
      </c>
      <c r="O220" s="24" t="str">
        <f>_xlfn.CONCAT("RDNode:NEEDS[",primaryTable[[#This Row],[mod]],"]",CHAR(10),"{",CHAR(10),"    id = ",primaryTable[[#This Row],[id]],CHAR(10),"    tier = ",primaryTable[[#This Row],[tier]],CHAR(10),IF(LEFT(primaryTable[[#This Row],[title]],1)="#",_xlfn.CONCAT("    title = ",primaryTable[[#This Row],[title]]),_xlfn.CONCAT("    title = #LOC_KTT_",primaryTable[[#This Row],[id]],"_Title // ",primaryTable[[#This Row],[title]])),CHAR(10),IF(LEFT(primaryTable[[#This Row],[description]],1)="#",_xlfn.CONCAT("    description = ",primaryTable[[#This Row],[description]]),_xlfn.CONCAT("    description = #LOC_KTT_",primaryTable[[#This Row],[id]],"_Description // ",primaryTable[[#This Row],[description]])),CHAR(10),_xlfn.CONCAT("    cost = ",_xlfn.XLOOKUP(primaryTable[[#This Row],[tier]],CTTComparison!$B$3:$B$34,CTTComparison!$D$3:$D$34,0,0,1)),CHAR(10),"    hideEmpty = False",CHAR(10),"    nodeName = ktt_",primaryTable[[#This Row],[id]],CHAR(10),"    anyToUnlock = ",IF(primaryTable[[#This Row],[anyToUnlock]]="","False",PROPER(primaryTable[[#This Row],[anyToUnlock]])),CHAR(10),"    icon = ",IF(primaryTable[[#This Row],[icon]]="",_xlfn.CONCAT("KiwiTechTree/Icons/ktt_icon_",primaryTable[[#This Row],[id]]),primaryTable[[#This Row],[icon]]),CHAR(10),"    pos = ",_xlfn.XLOOKUP(primaryTable[[#This Row],[id]],Outline!$A$3:$A$300,Outline!$E$3:$E$300,999,0,1),",",_xlfn.XLOOKUP(primaryTable[[#This Row],[id]],Outline!$A$3:$A$300,Outline!$F$3:$F$300,999,0,1),",0",CHAR(10),"    scale = 0.6",IF(primaryTable[[#This Row],[id_0]]&lt;&gt;"",_xlfn.CONCAT(CHAR(10),"    Parent",CHAR(10),"    {",CHAR(10),"        parentID = ",primaryTable[[#This Row],[id_0]],CHAR(10),"        lineFrom = ",primaryTable[[#This Row],[lineFrom_0]],CHAR(10),"        lineTo = ",primaryTable[[#This Row],[lineTo_0]],CHAR(10),"    }"),""),IF(primaryTable[[#This Row],[id_1]]&lt;&gt;"",_xlfn.CONCAT(CHAR(10),"    Parent",CHAR(10),"    {",CHAR(10),"        parentID = ",primaryTable[[#This Row],[id_1]],CHAR(10),"        lineFrom = ",primaryTable[[#This Row],[lineFrom_1]],CHAR(10),"        lineTo = ",primaryTable[[#This Row],[lineTo_1]],CHAR(10),"    }"),""),CHAR(10),"}")</f>
        <v>RDNode:NEEDS[KiwiTechTree]
{
    id = giganticHypergolicRocketry
    tier = -2.5
    title = #LOC_KTT_giganticHypergolicRocketry_Title // Gigantic Hypergolic Rocketry
    description = #LOC_KTT_giganticHypergolicRocketry_Description // 
    cost = 0
    hideEmpty = False
    nodeName = ktt_giganticHypergolicRocketry
    anyToUnlock = True
    icon = KiwiTechTree/Icons/ktt_icon_giganticHypergolicRocketry
    pos = -3950,2300,0
    scale = 0.6
    Parent
    {
        parentID = experimentalHypergolicRocketry
        lineFrom = RIGHT
        lineTo = LEFT
    }
    Parent
    {
        parentID = experimentalRocketry
        lineFrom = RIGHT
        lineTo = LEFT
    }
}</v>
      </c>
    </row>
    <row r="221" spans="1:15" x14ac:dyDescent="0.35">
      <c r="A221" t="s">
        <v>203</v>
      </c>
      <c r="B221">
        <f>VLOOKUP(primaryTable[[#This Row],[id]],Outline!$A$3:$C$300,2,FALSE)</f>
        <v>10</v>
      </c>
      <c r="C221">
        <f>VLOOKUP(primaryTable[[#This Row],[id]],Outline!$A$3:$C$300,3,FALSE)</f>
        <v>2</v>
      </c>
      <c r="D221" t="s">
        <v>749</v>
      </c>
      <c r="E221" t="s">
        <v>750</v>
      </c>
      <c r="F221" s="32" t="s">
        <v>390</v>
      </c>
      <c r="G221" t="s">
        <v>751</v>
      </c>
      <c r="H221" t="s">
        <v>160</v>
      </c>
      <c r="I221" t="s">
        <v>289</v>
      </c>
      <c r="J221" t="s">
        <v>288</v>
      </c>
      <c r="N221" t="s">
        <v>428</v>
      </c>
      <c r="O221" s="24" t="str">
        <f>_xlfn.CONCAT("RDNode:NEEDS[",primaryTable[[#This Row],[mod]],"]",CHAR(10),"{",CHAR(10),"    id = ",primaryTable[[#This Row],[id]],CHAR(10),"    tier = ",primaryTable[[#This Row],[tier]],CHAR(10),IF(LEFT(primaryTable[[#This Row],[title]],1)="#",_xlfn.CONCAT("    title = ",primaryTable[[#This Row],[title]]),_xlfn.CONCAT("    title = #LOC_KTT_",primaryTable[[#This Row],[id]],"_Title // ",primaryTable[[#This Row],[title]])),CHAR(10),IF(LEFT(primaryTable[[#This Row],[description]],1)="#",_xlfn.CONCAT("    description = ",primaryTable[[#This Row],[description]]),_xlfn.CONCAT("    description = #LOC_KTT_",primaryTable[[#This Row],[id]],"_Description // ",primaryTable[[#This Row],[description]])),CHAR(10),_xlfn.CONCAT("    cost = ",_xlfn.XLOOKUP(primaryTable[[#This Row],[tier]],CTTComparison!$B$3:$B$34,CTTComparison!$D$3:$D$34,0,0,1)),CHAR(10),"    hideEmpty = False",CHAR(10),"    nodeName = ktt_",primaryTable[[#This Row],[id]],CHAR(10),"    anyToUnlock = ",IF(primaryTable[[#This Row],[anyToUnlock]]="","False",PROPER(primaryTable[[#This Row],[anyToUnlock]])),CHAR(10),"    icon = ",IF(primaryTable[[#This Row],[icon]]="",_xlfn.CONCAT("KiwiTechTree/Icons/ktt_icon_",primaryTable[[#This Row],[id]]),primaryTable[[#This Row],[icon]]),CHAR(10),"    pos = ",_xlfn.XLOOKUP(primaryTable[[#This Row],[id]],Outline!$A$3:$A$300,Outline!$E$3:$E$300,999,0,1),",",_xlfn.XLOOKUP(primaryTable[[#This Row],[id]],Outline!$A$3:$A$300,Outline!$F$3:$F$300,999,0,1),",0",CHAR(10),"    scale = 0.6",IF(primaryTable[[#This Row],[id_0]]&lt;&gt;"",_xlfn.CONCAT(CHAR(10),"    Parent",CHAR(10),"    {",CHAR(10),"        parentID = ",primaryTable[[#This Row],[id_0]],CHAR(10),"        lineFrom = ",primaryTable[[#This Row],[lineFrom_0]],CHAR(10),"        lineTo = ",primaryTable[[#This Row],[lineTo_0]],CHAR(10),"    }"),""),IF(primaryTable[[#This Row],[id_1]]&lt;&gt;"",_xlfn.CONCAT(CHAR(10),"    Parent",CHAR(10),"    {",CHAR(10),"        parentID = ",primaryTable[[#This Row],[id_1]],CHAR(10),"        lineFrom = ",primaryTable[[#This Row],[lineFrom_1]],CHAR(10),"        lineTo = ",primaryTable[[#This Row],[lineTo_1]],CHAR(10),"    }"),""),CHAR(10),"}")</f>
        <v>RDNode:NEEDS[CommunityTechTree]
{
    id = fusionPower
    tier = 10
    title = #LOC_CTT_fusionPower_title
    description = #LOC_CTT_fusionPower_description
    cost = 1350
    hideEmpty = False
    nodeName = ktt_fusionPower
    anyToUnlock = False
    icon = CommunityTechTree/UI/ctt_icon_fusionPower
    pos = -1400,2200,0
    scale = 0.6
    Parent
    {
        parentID = advNuclearPower
        lineFrom = RIGHT
        lineTo = LEFT
    }
}</v>
      </c>
    </row>
    <row r="222" spans="1:15" x14ac:dyDescent="0.35">
      <c r="A222" t="s">
        <v>204</v>
      </c>
      <c r="B222">
        <f>VLOOKUP(primaryTable[[#This Row],[id]],Outline!$A$3:$C$300,2,FALSE)</f>
        <v>10</v>
      </c>
      <c r="C222">
        <f>VLOOKUP(primaryTable[[#This Row],[id]],Outline!$A$3:$C$300,3,FALSE)</f>
        <v>3</v>
      </c>
      <c r="D222" t="s">
        <v>745</v>
      </c>
      <c r="E222" t="s">
        <v>746</v>
      </c>
      <c r="F222" s="32" t="s">
        <v>390</v>
      </c>
      <c r="G222" t="s">
        <v>744</v>
      </c>
      <c r="H222" t="s">
        <v>160</v>
      </c>
      <c r="I222" t="s">
        <v>289</v>
      </c>
      <c r="J222" t="s">
        <v>288</v>
      </c>
      <c r="N222" t="s">
        <v>428</v>
      </c>
      <c r="O222" s="24" t="str">
        <f>_xlfn.CONCAT("RDNode:NEEDS[",primaryTable[[#This Row],[mod]],"]",CHAR(10),"{",CHAR(10),"    id = ",primaryTable[[#This Row],[id]],CHAR(10),"    tier = ",primaryTable[[#This Row],[tier]],CHAR(10),IF(LEFT(primaryTable[[#This Row],[title]],1)="#",_xlfn.CONCAT("    title = ",primaryTable[[#This Row],[title]]),_xlfn.CONCAT("    title = #LOC_KTT_",primaryTable[[#This Row],[id]],"_Title // ",primaryTable[[#This Row],[title]])),CHAR(10),IF(LEFT(primaryTable[[#This Row],[description]],1)="#",_xlfn.CONCAT("    description = ",primaryTable[[#This Row],[description]]),_xlfn.CONCAT("    description = #LOC_KTT_",primaryTable[[#This Row],[id]],"_Description // ",primaryTable[[#This Row],[description]])),CHAR(10),_xlfn.CONCAT("    cost = ",_xlfn.XLOOKUP(primaryTable[[#This Row],[tier]],CTTComparison!$B$3:$B$34,CTTComparison!$D$3:$D$34,0,0,1)),CHAR(10),"    hideEmpty = False",CHAR(10),"    nodeName = ktt_",primaryTable[[#This Row],[id]],CHAR(10),"    anyToUnlock = ",IF(primaryTable[[#This Row],[anyToUnlock]]="","False",PROPER(primaryTable[[#This Row],[anyToUnlock]])),CHAR(10),"    icon = ",IF(primaryTable[[#This Row],[icon]]="",_xlfn.CONCAT("KiwiTechTree/Icons/ktt_icon_",primaryTable[[#This Row],[id]]),primaryTable[[#This Row],[icon]]),CHAR(10),"    pos = ",_xlfn.XLOOKUP(primaryTable[[#This Row],[id]],Outline!$A$3:$A$300,Outline!$E$3:$E$300,999,0,1),",",_xlfn.XLOOKUP(primaryTable[[#This Row],[id]],Outline!$A$3:$A$300,Outline!$F$3:$F$300,999,0,1),",0",CHAR(10),"    scale = 0.6",IF(primaryTable[[#This Row],[id_0]]&lt;&gt;"",_xlfn.CONCAT(CHAR(10),"    Parent",CHAR(10),"    {",CHAR(10),"        parentID = ",primaryTable[[#This Row],[id_0]],CHAR(10),"        lineFrom = ",primaryTable[[#This Row],[lineFrom_0]],CHAR(10),"        lineTo = ",primaryTable[[#This Row],[lineTo_0]],CHAR(10),"    }"),""),IF(primaryTable[[#This Row],[id_1]]&lt;&gt;"",_xlfn.CONCAT(CHAR(10),"    Parent",CHAR(10),"    {",CHAR(10),"        parentID = ",primaryTable[[#This Row],[id_1]],CHAR(10),"        lineFrom = ",primaryTable[[#This Row],[lineFrom_1]],CHAR(10),"        lineTo = ",primaryTable[[#This Row],[lineTo_1]],CHAR(10),"    }"),""),CHAR(10),"}")</f>
        <v>RDNode:NEEDS[CommunityTechTree]
{
    id = expNuclearPower
    tier = 10
    title = #LOC_CTT_expNuclearPower_title
    description = #LOC_CTT_expNuclearPower_description
    cost = 1350
    hideEmpty = False
    nodeName = ktt_expNuclearPower
    anyToUnlock = False
    icon = CommunityTechTree/UI/ctt_icon_highEnergyNuclearPower
    pos = -1400,2150,0
    scale = 0.6
    Parent
    {
        parentID = advNuclearPower
        lineFrom = RIGHT
        lineTo = LEFT
    }
}</v>
      </c>
    </row>
    <row r="223" spans="1:15" x14ac:dyDescent="0.35">
      <c r="A223" t="s">
        <v>205</v>
      </c>
      <c r="B223">
        <f>VLOOKUP(primaryTable[[#This Row],[id]],Outline!$A$3:$C$300,2,FALSE)</f>
        <v>10</v>
      </c>
      <c r="C223">
        <f>VLOOKUP(primaryTable[[#This Row],[id]],Outline!$A$3:$C$300,3,FALSE)</f>
        <v>4</v>
      </c>
      <c r="D223" t="s">
        <v>772</v>
      </c>
      <c r="E223" t="s">
        <v>773</v>
      </c>
      <c r="F223" s="32" t="s">
        <v>390</v>
      </c>
      <c r="G223" t="s">
        <v>774</v>
      </c>
      <c r="H223" t="s">
        <v>161</v>
      </c>
      <c r="I223" t="s">
        <v>289</v>
      </c>
      <c r="J223" t="s">
        <v>288</v>
      </c>
      <c r="N223" t="s">
        <v>428</v>
      </c>
      <c r="O223" s="24" t="str">
        <f>_xlfn.CONCAT("RDNode:NEEDS[",primaryTable[[#This Row],[mod]],"]",CHAR(10),"{",CHAR(10),"    id = ",primaryTable[[#This Row],[id]],CHAR(10),"    tier = ",primaryTable[[#This Row],[tier]],CHAR(10),IF(LEFT(primaryTable[[#This Row],[title]],1)="#",_xlfn.CONCAT("    title = ",primaryTable[[#This Row],[title]]),_xlfn.CONCAT("    title = #LOC_KTT_",primaryTable[[#This Row],[id]],"_Title // ",primaryTable[[#This Row],[title]])),CHAR(10),IF(LEFT(primaryTable[[#This Row],[description]],1)="#",_xlfn.CONCAT("    description = ",primaryTable[[#This Row],[description]]),_xlfn.CONCAT("    description = #LOC_KTT_",primaryTable[[#This Row],[id]],"_Description // ",primaryTable[[#This Row],[description]])),CHAR(10),_xlfn.CONCAT("    cost = ",_xlfn.XLOOKUP(primaryTable[[#This Row],[tier]],CTTComparison!$B$3:$B$34,CTTComparison!$D$3:$D$34,0,0,1)),CHAR(10),"    hideEmpty = False",CHAR(10),"    nodeName = ktt_",primaryTable[[#This Row],[id]],CHAR(10),"    anyToUnlock = ",IF(primaryTable[[#This Row],[anyToUnlock]]="","False",PROPER(primaryTable[[#This Row],[anyToUnlock]])),CHAR(10),"    icon = ",IF(primaryTable[[#This Row],[icon]]="",_xlfn.CONCAT("KiwiTechTree/Icons/ktt_icon_",primaryTable[[#This Row],[id]]),primaryTable[[#This Row],[icon]]),CHAR(10),"    pos = ",_xlfn.XLOOKUP(primaryTable[[#This Row],[id]],Outline!$A$3:$A$300,Outline!$E$3:$E$300,999,0,1),",",_xlfn.XLOOKUP(primaryTable[[#This Row],[id]],Outline!$A$3:$A$300,Outline!$F$3:$F$300,999,0,1),",0",CHAR(10),"    scale = 0.6",IF(primaryTable[[#This Row],[id_0]]&lt;&gt;"",_xlfn.CONCAT(CHAR(10),"    Parent",CHAR(10),"    {",CHAR(10),"        parentID = ",primaryTable[[#This Row],[id_0]],CHAR(10),"        lineFrom = ",primaryTable[[#This Row],[lineFrom_0]],CHAR(10),"        lineTo = ",primaryTable[[#This Row],[lineTo_0]],CHAR(10),"    }"),""),IF(primaryTable[[#This Row],[id_1]]&lt;&gt;"",_xlfn.CONCAT(CHAR(10),"    Parent",CHAR(10),"    {",CHAR(10),"        parentID = ",primaryTable[[#This Row],[id_1]],CHAR(10),"        lineFrom = ",primaryTable[[#This Row],[lineFrom_1]],CHAR(10),"        lineTo = ",primaryTable[[#This Row],[lineTo_1]],CHAR(10),"    }"),""),CHAR(10),"}")</f>
        <v>RDNode:NEEDS[CommunityTechTree]
{
    id = expNuclearPropulsion
    tier = 10
    title = #LOC_CTT_expNuclearPropulsion_title
    description = #LOC_CTT_expNuclearPropulsion_description
    cost = 1350
    hideEmpty = False
    nodeName = ktt_expNuclearPropulsion
    anyToUnlock = False
    icon = CommunityTechTree/UI/ctt_icon_experimentalNuclearPropulsion
    pos = -1400,2100,0
    scale = 0.6
    Parent
    {
        parentID = advNuclearPropulsion
        lineFrom = RIGHT
        lineTo = LEFT
    }
}</v>
      </c>
    </row>
    <row r="224" spans="1:15" x14ac:dyDescent="0.35">
      <c r="A224" t="s">
        <v>206</v>
      </c>
      <c r="B224">
        <f>VLOOKUP(primaryTable[[#This Row],[id]],Outline!$A$3:$C$300,2,FALSE)</f>
        <v>10</v>
      </c>
      <c r="C224">
        <f>VLOOKUP(primaryTable[[#This Row],[id]],Outline!$A$3:$C$300,3,FALSE)</f>
        <v>5</v>
      </c>
      <c r="D224" t="s">
        <v>781</v>
      </c>
      <c r="E224" t="s">
        <v>782</v>
      </c>
      <c r="F224" s="32" t="s">
        <v>390</v>
      </c>
      <c r="G224" t="s">
        <v>783</v>
      </c>
      <c r="H224" t="s">
        <v>161</v>
      </c>
      <c r="I224" t="s">
        <v>289</v>
      </c>
      <c r="J224" t="s">
        <v>288</v>
      </c>
      <c r="N224" t="s">
        <v>428</v>
      </c>
      <c r="O224" s="24" t="str">
        <f>_xlfn.CONCAT("RDNode:NEEDS[",primaryTable[[#This Row],[mod]],"]",CHAR(10),"{",CHAR(10),"    id = ",primaryTable[[#This Row],[id]],CHAR(10),"    tier = ",primaryTable[[#This Row],[tier]],CHAR(10),IF(LEFT(primaryTable[[#This Row],[title]],1)="#",_xlfn.CONCAT("    title = ",primaryTable[[#This Row],[title]]),_xlfn.CONCAT("    title = #LOC_KTT_",primaryTable[[#This Row],[id]],"_Title // ",primaryTable[[#This Row],[title]])),CHAR(10),IF(LEFT(primaryTable[[#This Row],[description]],1)="#",_xlfn.CONCAT("    description = ",primaryTable[[#This Row],[description]]),_xlfn.CONCAT("    description = #LOC_KTT_",primaryTable[[#This Row],[id]],"_Description // ",primaryTable[[#This Row],[description]])),CHAR(10),_xlfn.CONCAT("    cost = ",_xlfn.XLOOKUP(primaryTable[[#This Row],[tier]],CTTComparison!$B$3:$B$34,CTTComparison!$D$3:$D$34,0,0,1)),CHAR(10),"    hideEmpty = False",CHAR(10),"    nodeName = ktt_",primaryTable[[#This Row],[id]],CHAR(10),"    anyToUnlock = ",IF(primaryTable[[#This Row],[anyToUnlock]]="","False",PROPER(primaryTable[[#This Row],[anyToUnlock]])),CHAR(10),"    icon = ",IF(primaryTable[[#This Row],[icon]]="",_xlfn.CONCAT("KiwiTechTree/Icons/ktt_icon_",primaryTable[[#This Row],[id]]),primaryTable[[#This Row],[icon]]),CHAR(10),"    pos = ",_xlfn.XLOOKUP(primaryTable[[#This Row],[id]],Outline!$A$3:$A$300,Outline!$E$3:$E$300,999,0,1),",",_xlfn.XLOOKUP(primaryTable[[#This Row],[id]],Outline!$A$3:$A$300,Outline!$F$3:$F$300,999,0,1),",0",CHAR(10),"    scale = 0.6",IF(primaryTable[[#This Row],[id_0]]&lt;&gt;"",_xlfn.CONCAT(CHAR(10),"    Parent",CHAR(10),"    {",CHAR(10),"        parentID = ",primaryTable[[#This Row],[id_0]],CHAR(10),"        lineFrom = ",primaryTable[[#This Row],[lineFrom_0]],CHAR(10),"        lineTo = ",primaryTable[[#This Row],[lineTo_0]],CHAR(10),"    }"),""),IF(primaryTable[[#This Row],[id_1]]&lt;&gt;"",_xlfn.CONCAT(CHAR(10),"    Parent",CHAR(10),"    {",CHAR(10),"        parentID = ",primaryTable[[#This Row],[id_1]],CHAR(10),"        lineFrom = ",primaryTable[[#This Row],[lineFrom_1]],CHAR(10),"        lineTo = ",primaryTable[[#This Row],[lineTo_1]],CHAR(10),"    }"),""),CHAR(10),"}")</f>
        <v>RDNode:NEEDS[CommunityTechTree]
{
    id = fusionRockets
    tier = 10
    title = #LOC_CTT_fusionRockets_title
    description = #LOC_CTT_fusionRockets_description
    cost = 1350
    hideEmpty = False
    nodeName = ktt_fusionRockets
    anyToUnlock = False
    icon = CommunityTechTree/UI/ctt_icon_fusionRockets
    pos = -1400,2050,0
    scale = 0.6
    Parent
    {
        parentID = advNuclearPropulsion
        lineFrom = RIGHT
        lineTo = LEFT
    }
}</v>
      </c>
    </row>
    <row r="225" spans="1:15" x14ac:dyDescent="0.35">
      <c r="A225" t="s">
        <v>209</v>
      </c>
      <c r="B225">
        <f>VLOOKUP(primaryTable[[#This Row],[id]],Outline!$A$3:$C$300,2,FALSE)</f>
        <v>10</v>
      </c>
      <c r="C225">
        <f>VLOOKUP(primaryTable[[#This Row],[id]],Outline!$A$3:$C$300,3,FALSE)</f>
        <v>7</v>
      </c>
      <c r="D225" t="s">
        <v>946</v>
      </c>
      <c r="E225" t="s">
        <v>947</v>
      </c>
      <c r="F225" s="32" t="s">
        <v>390</v>
      </c>
      <c r="G225" t="s">
        <v>948</v>
      </c>
      <c r="H225" t="s">
        <v>162</v>
      </c>
      <c r="I225" t="s">
        <v>289</v>
      </c>
      <c r="J225" t="s">
        <v>288</v>
      </c>
      <c r="N225" t="s">
        <v>428</v>
      </c>
      <c r="O225" s="24" t="str">
        <f>_xlfn.CONCAT("RDNode:NEEDS[",primaryTable[[#This Row],[mod]],"]",CHAR(10),"{",CHAR(10),"    id = ",primaryTable[[#This Row],[id]],CHAR(10),"    tier = ",primaryTable[[#This Row],[tier]],CHAR(10),IF(LEFT(primaryTable[[#This Row],[title]],1)="#",_xlfn.CONCAT("    title = ",primaryTable[[#This Row],[title]]),_xlfn.CONCAT("    title = #LOC_KTT_",primaryTable[[#This Row],[id]],"_Title // ",primaryTable[[#This Row],[title]])),CHAR(10),IF(LEFT(primaryTable[[#This Row],[description]],1)="#",_xlfn.CONCAT("    description = ",primaryTable[[#This Row],[description]]),_xlfn.CONCAT("    description = #LOC_KTT_",primaryTable[[#This Row],[id]],"_Description // ",primaryTable[[#This Row],[description]])),CHAR(10),_xlfn.CONCAT("    cost = ",_xlfn.XLOOKUP(primaryTable[[#This Row],[tier]],CTTComparison!$B$3:$B$34,CTTComparison!$D$3:$D$34,0,0,1)),CHAR(10),"    hideEmpty = False",CHAR(10),"    nodeName = ktt_",primaryTable[[#This Row],[id]],CHAR(10),"    anyToUnlock = ",IF(primaryTable[[#This Row],[anyToUnlock]]="","False",PROPER(primaryTable[[#This Row],[anyToUnlock]])),CHAR(10),"    icon = ",IF(primaryTable[[#This Row],[icon]]="",_xlfn.CONCAT("KiwiTechTree/Icons/ktt_icon_",primaryTable[[#This Row],[id]]),primaryTable[[#This Row],[icon]]),CHAR(10),"    pos = ",_xlfn.XLOOKUP(primaryTable[[#This Row],[id]],Outline!$A$3:$A$300,Outline!$E$3:$E$300,999,0,1),",",_xlfn.XLOOKUP(primaryTable[[#This Row],[id]],Outline!$A$3:$A$300,Outline!$F$3:$F$300,999,0,1),",0",CHAR(10),"    scale = 0.6",IF(primaryTable[[#This Row],[id_0]]&lt;&gt;"",_xlfn.CONCAT(CHAR(10),"    Parent",CHAR(10),"    {",CHAR(10),"        parentID = ",primaryTable[[#This Row],[id_0]],CHAR(10),"        lineFrom = ",primaryTable[[#This Row],[lineFrom_0]],CHAR(10),"        lineTo = ",primaryTable[[#This Row],[lineTo_0]],CHAR(10),"    }"),""),IF(primaryTable[[#This Row],[id_1]]&lt;&gt;"",_xlfn.CONCAT(CHAR(10),"    Parent",CHAR(10),"    {",CHAR(10),"        parentID = ",primaryTable[[#This Row],[id_1]],CHAR(10),"        lineFrom = ",primaryTable[[#This Row],[lineFrom_1]],CHAR(10),"        lineTo = ",primaryTable[[#This Row],[lineTo_1]],CHAR(10),"    }"),""),CHAR(10),"}")</f>
        <v>RDNode:NEEDS[CommunityTechTree]
{
    id = advGriddedThrusters
    tier = 10
    title = #LOC_CTT_advGriddedThrusters_title
    description = #LOC_CTT_advGriddedThrusters_description
    cost = 1350
    hideEmpty = False
    nodeName = ktt_advGriddedThrusters
    anyToUnlock = False
    icon = CommunityTechTree/UI/ctt_icon_advancedElectrostaticPropulsion
    pos = -1400,1950,0
    scale = 0.6
    Parent
    {
        parentID = advIonPropulsion
        lineFrom = RIGHT
        lineTo = LEFT
    }
}</v>
      </c>
    </row>
    <row r="226" spans="1:15" x14ac:dyDescent="0.35">
      <c r="A226" t="s">
        <v>208</v>
      </c>
      <c r="B226">
        <f>VLOOKUP(primaryTable[[#This Row],[id]],Outline!$A$3:$C$300,2,FALSE)</f>
        <v>10</v>
      </c>
      <c r="C226">
        <f>VLOOKUP(primaryTable[[#This Row],[id]],Outline!$A$3:$C$300,3,FALSE)</f>
        <v>8</v>
      </c>
      <c r="D226" t="s">
        <v>952</v>
      </c>
      <c r="E226" t="s">
        <v>953</v>
      </c>
      <c r="F226" s="32" t="s">
        <v>390</v>
      </c>
      <c r="G226" t="s">
        <v>954</v>
      </c>
      <c r="H226" t="s">
        <v>162</v>
      </c>
      <c r="I226" t="s">
        <v>289</v>
      </c>
      <c r="J226" t="s">
        <v>288</v>
      </c>
      <c r="N226" t="s">
        <v>428</v>
      </c>
      <c r="O226" s="24" t="str">
        <f>_xlfn.CONCAT("RDNode:NEEDS[",primaryTable[[#This Row],[mod]],"]",CHAR(10),"{",CHAR(10),"    id = ",primaryTable[[#This Row],[id]],CHAR(10),"    tier = ",primaryTable[[#This Row],[tier]],CHAR(10),IF(LEFT(primaryTable[[#This Row],[title]],1)="#",_xlfn.CONCAT("    title = ",primaryTable[[#This Row],[title]]),_xlfn.CONCAT("    title = #LOC_KTT_",primaryTable[[#This Row],[id]],"_Title // ",primaryTable[[#This Row],[title]])),CHAR(10),IF(LEFT(primaryTable[[#This Row],[description]],1)="#",_xlfn.CONCAT("    description = ",primaryTable[[#This Row],[description]]),_xlfn.CONCAT("    description = #LOC_KTT_",primaryTable[[#This Row],[id]],"_Description // ",primaryTable[[#This Row],[description]])),CHAR(10),_xlfn.CONCAT("    cost = ",_xlfn.XLOOKUP(primaryTable[[#This Row],[tier]],CTTComparison!$B$3:$B$34,CTTComparison!$D$3:$D$34,0,0,1)),CHAR(10),"    hideEmpty = False",CHAR(10),"    nodeName = ktt_",primaryTable[[#This Row],[id]],CHAR(10),"    anyToUnlock = ",IF(primaryTable[[#This Row],[anyToUnlock]]="","False",PROPER(primaryTable[[#This Row],[anyToUnlock]])),CHAR(10),"    icon = ",IF(primaryTable[[#This Row],[icon]]="",_xlfn.CONCAT("KiwiTechTree/Icons/ktt_icon_",primaryTable[[#This Row],[id]]),primaryTable[[#This Row],[icon]]),CHAR(10),"    pos = ",_xlfn.XLOOKUP(primaryTable[[#This Row],[id]],Outline!$A$3:$A$300,Outline!$E$3:$E$300,999,0,1),",",_xlfn.XLOOKUP(primaryTable[[#This Row],[id]],Outline!$A$3:$A$300,Outline!$F$3:$F$300,999,0,1),",0",CHAR(10),"    scale = 0.6",IF(primaryTable[[#This Row],[id_0]]&lt;&gt;"",_xlfn.CONCAT(CHAR(10),"    Parent",CHAR(10),"    {",CHAR(10),"        parentID = ",primaryTable[[#This Row],[id_0]],CHAR(10),"        lineFrom = ",primaryTable[[#This Row],[lineFrom_0]],CHAR(10),"        lineTo = ",primaryTable[[#This Row],[lineTo_0]],CHAR(10),"    }"),""),IF(primaryTable[[#This Row],[id_1]]&lt;&gt;"",_xlfn.CONCAT(CHAR(10),"    Parent",CHAR(10),"    {",CHAR(10),"        parentID = ",primaryTable[[#This Row],[id_1]],CHAR(10),"        lineFrom = ",primaryTable[[#This Row],[lineFrom_1]],CHAR(10),"        lineTo = ",primaryTable[[#This Row],[lineTo_1]],CHAR(10),"    }"),""),CHAR(10),"}")</f>
        <v>RDNode:NEEDS[CommunityTechTree]
{
    id = plasmaPropulsion
    tier = 10
    title = #LOC_CTT_plasmaPropulsion_title
    description = #LOC_CTT_plasmaPropulsion_description
    cost = 1350
    hideEmpty = False
    nodeName = ktt_plasmaPropulsion
    anyToUnlock = False
    icon = CommunityTechTree/UI/ctt_icon_plasmaPropulsion
    pos = -1400,1900,0
    scale = 0.6
    Parent
    {
        parentID = advIonPropulsion
        lineFrom = RIGHT
        lineTo = LEFT
    }
}</v>
      </c>
    </row>
    <row r="227" spans="1:15" x14ac:dyDescent="0.35">
      <c r="A227" t="s">
        <v>210</v>
      </c>
      <c r="B227">
        <f>VLOOKUP(primaryTable[[#This Row],[id]],Outline!$A$3:$C$300,2,FALSE)</f>
        <v>10</v>
      </c>
      <c r="C227">
        <f>VLOOKUP(primaryTable[[#This Row],[id]],Outline!$A$3:$C$300,3,FALSE)</f>
        <v>10</v>
      </c>
      <c r="D227" t="s">
        <v>681</v>
      </c>
      <c r="E227" t="s">
        <v>682</v>
      </c>
      <c r="F227" s="32" t="s">
        <v>390</v>
      </c>
      <c r="G227" t="s">
        <v>683</v>
      </c>
      <c r="H227" t="s">
        <v>163</v>
      </c>
      <c r="I227" t="s">
        <v>289</v>
      </c>
      <c r="J227" t="s">
        <v>288</v>
      </c>
      <c r="N227" t="s">
        <v>428</v>
      </c>
      <c r="O227" s="24" t="str">
        <f>_xlfn.CONCAT("RDNode:NEEDS[",primaryTable[[#This Row],[mod]],"]",CHAR(10),"{",CHAR(10),"    id = ",primaryTable[[#This Row],[id]],CHAR(10),"    tier = ",primaryTable[[#This Row],[tier]],CHAR(10),IF(LEFT(primaryTable[[#This Row],[title]],1)="#",_xlfn.CONCAT("    title = ",primaryTable[[#This Row],[title]]),_xlfn.CONCAT("    title = #LOC_KTT_",primaryTable[[#This Row],[id]],"_Title // ",primaryTable[[#This Row],[title]])),CHAR(10),IF(LEFT(primaryTable[[#This Row],[description]],1)="#",_xlfn.CONCAT("    description = ",primaryTable[[#This Row],[description]]),_xlfn.CONCAT("    description = #LOC_KTT_",primaryTable[[#This Row],[id]],"_Description // ",primaryTable[[#This Row],[description]])),CHAR(10),_xlfn.CONCAT("    cost = ",_xlfn.XLOOKUP(primaryTable[[#This Row],[tier]],CTTComparison!$B$3:$B$34,CTTComparison!$D$3:$D$34,0,0,1)),CHAR(10),"    hideEmpty = False",CHAR(10),"    nodeName = ktt_",primaryTable[[#This Row],[id]],CHAR(10),"    anyToUnlock = ",IF(primaryTable[[#This Row],[anyToUnlock]]="","False",PROPER(primaryTable[[#This Row],[anyToUnlock]])),CHAR(10),"    icon = ",IF(primaryTable[[#This Row],[icon]]="",_xlfn.CONCAT("KiwiTechTree/Icons/ktt_icon_",primaryTable[[#This Row],[id]]),primaryTable[[#This Row],[icon]]),CHAR(10),"    pos = ",_xlfn.XLOOKUP(primaryTable[[#This Row],[id]],Outline!$A$3:$A$300,Outline!$E$3:$E$300,999,0,1),",",_xlfn.XLOOKUP(primaryTable[[#This Row],[id]],Outline!$A$3:$A$300,Outline!$F$3:$F$300,999,0,1),",0",CHAR(10),"    scale = 0.6",IF(primaryTable[[#This Row],[id_0]]&lt;&gt;"",_xlfn.CONCAT(CHAR(10),"    Parent",CHAR(10),"    {",CHAR(10),"        parentID = ",primaryTable[[#This Row],[id_0]],CHAR(10),"        lineFrom = ",primaryTable[[#This Row],[lineFrom_0]],CHAR(10),"        lineTo = ",primaryTable[[#This Row],[lineTo_0]],CHAR(10),"    }"),""),IF(primaryTable[[#This Row],[id_1]]&lt;&gt;"",_xlfn.CONCAT(CHAR(10),"    Parent",CHAR(10),"    {",CHAR(10),"        parentID = ",primaryTable[[#This Row],[id_1]],CHAR(10),"        lineFrom = ",primaryTable[[#This Row],[lineFrom_1]],CHAR(10),"        lineTo = ",primaryTable[[#This Row],[lineTo_1]],CHAR(10),"    }"),""),CHAR(10),"}")</f>
        <v>RDNode:NEEDS[CommunityTechTree]
{
    id = expAircraftEngines
    tier = 10
    title = #LOC_CTT_expAircraftEngines_title
    description = #LOC_CTT_expAircraftEngines_description
    cost = 1350
    hideEmpty = False
    nodeName = ktt_expAircraftEngines
    anyToUnlock = False
    icon = CommunityTechTree/UI/ctt_icon_experimentalAircraftEngines
    pos = -1400,1800,0
    scale = 0.6
    Parent
    {
        parentID = aBitMoreExoticPropulsion
        lineFrom = RIGHT
        lineTo = LEFT
    }
}</v>
      </c>
    </row>
    <row r="228" spans="1:15" x14ac:dyDescent="0.35">
      <c r="A228" t="s">
        <v>211</v>
      </c>
      <c r="B228">
        <f>VLOOKUP(primaryTable[[#This Row],[id]],Outline!$A$3:$C$300,2,FALSE)</f>
        <v>-2.5</v>
      </c>
      <c r="C228">
        <f>VLOOKUP(primaryTable[[#This Row],[id]],Outline!$A$3:$C$300,3,FALSE)</f>
        <v>0</v>
      </c>
      <c r="D228" t="s">
        <v>376</v>
      </c>
      <c r="E228" t="s">
        <v>383</v>
      </c>
      <c r="F228" s="32" t="s">
        <v>389</v>
      </c>
      <c r="H228" t="s">
        <v>165</v>
      </c>
      <c r="I228" t="s">
        <v>289</v>
      </c>
      <c r="J228" t="s">
        <v>288</v>
      </c>
      <c r="K228" t="s">
        <v>213</v>
      </c>
      <c r="L228" t="s">
        <v>290</v>
      </c>
      <c r="M228" t="s">
        <v>291</v>
      </c>
      <c r="N228" t="s">
        <v>319</v>
      </c>
      <c r="O228" s="24" t="str">
        <f>_xlfn.CONCAT("RDNode:NEEDS[",primaryTable[[#This Row],[mod]],"]",CHAR(10),"{",CHAR(10),"    id = ",primaryTable[[#This Row],[id]],CHAR(10),"    tier = ",primaryTable[[#This Row],[tier]],CHAR(10),IF(LEFT(primaryTable[[#This Row],[title]],1)="#",_xlfn.CONCAT("    title = ",primaryTable[[#This Row],[title]]),_xlfn.CONCAT("    title = #LOC_KTT_",primaryTable[[#This Row],[id]],"_Title // ",primaryTable[[#This Row],[title]])),CHAR(10),IF(LEFT(primaryTable[[#This Row],[description]],1)="#",_xlfn.CONCAT("    description = ",primaryTable[[#This Row],[description]]),_xlfn.CONCAT("    description = #LOC_KTT_",primaryTable[[#This Row],[id]],"_Description // ",primaryTable[[#This Row],[description]])),CHAR(10),_xlfn.CONCAT("    cost = ",_xlfn.XLOOKUP(primaryTable[[#This Row],[tier]],CTTComparison!$B$3:$B$34,CTTComparison!$D$3:$D$34,0,0,1)),CHAR(10),"    hideEmpty = False",CHAR(10),"    nodeName = ktt_",primaryTable[[#This Row],[id]],CHAR(10),"    anyToUnlock = ",IF(primaryTable[[#This Row],[anyToUnlock]]="","False",PROPER(primaryTable[[#This Row],[anyToUnlock]])),CHAR(10),"    icon = ",IF(primaryTable[[#This Row],[icon]]="",_xlfn.CONCAT("KiwiTechTree/Icons/ktt_icon_",primaryTable[[#This Row],[id]]),primaryTable[[#This Row],[icon]]),CHAR(10),"    pos = ",_xlfn.XLOOKUP(primaryTable[[#This Row],[id]],Outline!$A$3:$A$300,Outline!$E$3:$E$300,999,0,1),",",_xlfn.XLOOKUP(primaryTable[[#This Row],[id]],Outline!$A$3:$A$300,Outline!$F$3:$F$300,999,0,1),",0",CHAR(10),"    scale = 0.6",IF(primaryTable[[#This Row],[id_0]]&lt;&gt;"",_xlfn.CONCAT(CHAR(10),"    Parent",CHAR(10),"    {",CHAR(10),"        parentID = ",primaryTable[[#This Row],[id_0]],CHAR(10),"        lineFrom = ",primaryTable[[#This Row],[lineFrom_0]],CHAR(10),"        lineTo = ",primaryTable[[#This Row],[lineTo_0]],CHAR(10),"    }"),""),IF(primaryTable[[#This Row],[id_1]]&lt;&gt;"",_xlfn.CONCAT(CHAR(10),"    Parent",CHAR(10),"    {",CHAR(10),"        parentID = ",primaryTable[[#This Row],[id_1]],CHAR(10),"        lineFrom = ",primaryTable[[#This Row],[lineFrom_1]],CHAR(10),"        lineTo = ",primaryTable[[#This Row],[lineTo_1]],CHAR(10),"    }"),""),CHAR(10),"}")</f>
        <v>RDNode:NEEDS[KiwiTechTree]
{
    id = giganticCryoRocketry
    tier = -2.5
    title = #LOC_KTT_giganticCryoRocketry_Title // Gigantic Cryogenic Rocketry
    description = #LOC_KTT_giganticCryoRocketry_Description // These rockets are pretty big and they use some pretty chill fuel.
    cost = 0
    hideEmpty = False
    nodeName = ktt_giganticCryoRocketry
    anyToUnlock = True
    icon = KiwiTechTree/Icons/ktt_icon_giganticCryoRocketry
    pos = -3950,2300,0
    scale = 0.6
    Parent
    {
        parentID = experimentalCryoRocketry
        lineFrom = RIGHT
        lineTo = LEFT
    }
    Parent
    {
        parentID = giganticRocketry
        lineFrom = TOP
        lineTo = BOTTOM
    }
}</v>
      </c>
    </row>
    <row r="229" spans="1:15" x14ac:dyDescent="0.35">
      <c r="A229" t="s">
        <v>213</v>
      </c>
      <c r="B229">
        <f>VLOOKUP(primaryTable[[#This Row],[id]],Outline!$A$3:$C$300,2,FALSE)</f>
        <v>-2.5</v>
      </c>
      <c r="C229">
        <f>VLOOKUP(primaryTable[[#This Row],[id]],Outline!$A$3:$C$300,3,FALSE)</f>
        <v>0</v>
      </c>
      <c r="D229" t="s">
        <v>429</v>
      </c>
      <c r="E229" t="s">
        <v>430</v>
      </c>
      <c r="F229" s="30" t="s">
        <v>390</v>
      </c>
      <c r="G229" t="s">
        <v>442</v>
      </c>
      <c r="H229" t="s">
        <v>167</v>
      </c>
      <c r="I229" t="s">
        <v>289</v>
      </c>
      <c r="J229" t="s">
        <v>288</v>
      </c>
      <c r="N229" t="s">
        <v>428</v>
      </c>
      <c r="O229" s="24" t="str">
        <f>_xlfn.CONCAT("RDNode:NEEDS[",primaryTable[[#This Row],[mod]],"]",CHAR(10),"{",CHAR(10),"    id = ",primaryTable[[#This Row],[id]],CHAR(10),"    tier = ",primaryTable[[#This Row],[tier]],CHAR(10),IF(LEFT(primaryTable[[#This Row],[title]],1)="#",_xlfn.CONCAT("    title = ",primaryTable[[#This Row],[title]]),_xlfn.CONCAT("    title = #LOC_KTT_",primaryTable[[#This Row],[id]],"_Title // ",primaryTable[[#This Row],[title]])),CHAR(10),IF(LEFT(primaryTable[[#This Row],[description]],1)="#",_xlfn.CONCAT("    description = ",primaryTable[[#This Row],[description]]),_xlfn.CONCAT("    description = #LOC_KTT_",primaryTable[[#This Row],[id]],"_Description // ",primaryTable[[#This Row],[description]])),CHAR(10),_xlfn.CONCAT("    cost = ",_xlfn.XLOOKUP(primaryTable[[#This Row],[tier]],CTTComparison!$B$3:$B$34,CTTComparison!$D$3:$D$34,0,0,1)),CHAR(10),"    hideEmpty = False",CHAR(10),"    nodeName = ktt_",primaryTable[[#This Row],[id]],CHAR(10),"    anyToUnlock = ",IF(primaryTable[[#This Row],[anyToUnlock]]="","False",PROPER(primaryTable[[#This Row],[anyToUnlock]])),CHAR(10),"    icon = ",IF(primaryTable[[#This Row],[icon]]="",_xlfn.CONCAT("KiwiTechTree/Icons/ktt_icon_",primaryTable[[#This Row],[id]]),primaryTable[[#This Row],[icon]]),CHAR(10),"    pos = ",_xlfn.XLOOKUP(primaryTable[[#This Row],[id]],Outline!$A$3:$A$300,Outline!$E$3:$E$300,999,0,1),",",_xlfn.XLOOKUP(primaryTable[[#This Row],[id]],Outline!$A$3:$A$300,Outline!$F$3:$F$300,999,0,1),",0",CHAR(10),"    scale = 0.6",IF(primaryTable[[#This Row],[id_0]]&lt;&gt;"",_xlfn.CONCAT(CHAR(10),"    Parent",CHAR(10),"    {",CHAR(10),"        parentID = ",primaryTable[[#This Row],[id_0]],CHAR(10),"        lineFrom = ",primaryTable[[#This Row],[lineFrom_0]],CHAR(10),"        lineTo = ",primaryTable[[#This Row],[lineTo_0]],CHAR(10),"    }"),""),IF(primaryTable[[#This Row],[id_1]]&lt;&gt;"",_xlfn.CONCAT(CHAR(10),"    Parent",CHAR(10),"    {",CHAR(10),"        parentID = ",primaryTable[[#This Row],[id_1]],CHAR(10),"        lineFrom = ",primaryTable[[#This Row],[lineFrom_1]],CHAR(10),"        lineTo = ",primaryTable[[#This Row],[lineTo_1]],CHAR(10),"    }"),""),CHAR(10),"}")</f>
        <v>RDNode:NEEDS[CommunityTechTree]
{
    id = giganticRocketry
    tier = -2.5
    title = #LOC_CTT_giganticRocketry_title
    description = #LOC_CTT_giganticRocketry_description
    cost = 0
    hideEmpty = False
    nodeName = ktt_giganticRocketry
    anyToUnlock = False
    icon = CommunityTechTree/UI/ctt_icon_giganticRocketry
    pos = -3950,2300,0
    scale = 0.6
    Parent
    {
        parentID = experimentalRocketry
        lineFrom = RIGHT
        lineTo = LEFT
    }
}</v>
      </c>
    </row>
    <row r="230" spans="1:15" x14ac:dyDescent="0.35">
      <c r="A230" t="s">
        <v>214</v>
      </c>
      <c r="B230">
        <f>VLOOKUP(primaryTable[[#This Row],[id]],Outline!$A$3:$C$300,2,FALSE)</f>
        <v>10</v>
      </c>
      <c r="C230">
        <f>VLOOKUP(primaryTable[[#This Row],[id]],Outline!$A$3:$C$300,3,FALSE)</f>
        <v>15</v>
      </c>
      <c r="D230" t="s">
        <v>456</v>
      </c>
      <c r="E230" t="s">
        <v>457</v>
      </c>
      <c r="F230" s="30" t="s">
        <v>390</v>
      </c>
      <c r="G230" t="s">
        <v>458</v>
      </c>
      <c r="H230" t="s">
        <v>168</v>
      </c>
      <c r="I230" t="s">
        <v>289</v>
      </c>
      <c r="J230" t="s">
        <v>288</v>
      </c>
      <c r="K230" t="s">
        <v>221</v>
      </c>
      <c r="L230" t="s">
        <v>289</v>
      </c>
      <c r="M230" t="s">
        <v>288</v>
      </c>
      <c r="N230" t="s">
        <v>428</v>
      </c>
      <c r="O230" s="24" t="str">
        <f>_xlfn.CONCAT("RDNode:NEEDS[",primaryTable[[#This Row],[mod]],"]",CHAR(10),"{",CHAR(10),"    id = ",primaryTable[[#This Row],[id]],CHAR(10),"    tier = ",primaryTable[[#This Row],[tier]],CHAR(10),IF(LEFT(primaryTable[[#This Row],[title]],1)="#",_xlfn.CONCAT("    title = ",primaryTable[[#This Row],[title]]),_xlfn.CONCAT("    title = #LOC_KTT_",primaryTable[[#This Row],[id]],"_Title // ",primaryTable[[#This Row],[title]])),CHAR(10),IF(LEFT(primaryTable[[#This Row],[description]],1)="#",_xlfn.CONCAT("    description = ",primaryTable[[#This Row],[description]]),_xlfn.CONCAT("    description = #LOC_KTT_",primaryTable[[#This Row],[id]],"_Description // ",primaryTable[[#This Row],[description]])),CHAR(10),_xlfn.CONCAT("    cost = ",_xlfn.XLOOKUP(primaryTable[[#This Row],[tier]],CTTComparison!$B$3:$B$34,CTTComparison!$D$3:$D$34,0,0,1)),CHAR(10),"    hideEmpty = False",CHAR(10),"    nodeName = ktt_",primaryTable[[#This Row],[id]],CHAR(10),"    anyToUnlock = ",IF(primaryTable[[#This Row],[anyToUnlock]]="","False",PROPER(primaryTable[[#This Row],[anyToUnlock]])),CHAR(10),"    icon = ",IF(primaryTable[[#This Row],[icon]]="",_xlfn.CONCAT("KiwiTechTree/Icons/ktt_icon_",primaryTable[[#This Row],[id]]),primaryTable[[#This Row],[icon]]),CHAR(10),"    pos = ",_xlfn.XLOOKUP(primaryTable[[#This Row],[id]],Outline!$A$3:$A$300,Outline!$E$3:$E$300,999,0,1),",",_xlfn.XLOOKUP(primaryTable[[#This Row],[id]],Outline!$A$3:$A$300,Outline!$F$3:$F$300,999,0,1),",0",CHAR(10),"    scale = 0.6",IF(primaryTable[[#This Row],[id_0]]&lt;&gt;"",_xlfn.CONCAT(CHAR(10),"    Parent",CHAR(10),"    {",CHAR(10),"        parentID = ",primaryTable[[#This Row],[id_0]],CHAR(10),"        lineFrom = ",primaryTable[[#This Row],[lineFrom_0]],CHAR(10),"        lineTo = ",primaryTable[[#This Row],[lineTo_0]],CHAR(10),"    }"),""),IF(primaryTable[[#This Row],[id_1]]&lt;&gt;"",_xlfn.CONCAT(CHAR(10),"    Parent",CHAR(10),"    {",CHAR(10),"        parentID = ",primaryTable[[#This Row],[id_1]],CHAR(10),"        lineFrom = ",primaryTable[[#This Row],[lineFrom_1]],CHAR(10),"        lineTo = ",primaryTable[[#This Row],[lineTo_1]],CHAR(10),"    }"),""),CHAR(10),"}")</f>
        <v>RDNode:NEEDS[CommunityTechTree]
{
    id = exoticFuelStorage
    tier = 10
    title = #LOC_CTT_exoticFuelStorage_title
    description = #LOC_CTT_exoticFuelStorage_description
    cost = 1350
    hideEmpty = False
    nodeName = ktt_exoticFuelStorage
    anyToUnlock = False
    icon = CommunityTechTree/UI/ctt_icon_exoticFuelStorage
    pos = -1400,1550,0
    scale = 0.6
    Parent
    {
        parentID = specializedFuelStorage
        lineFrom = RIGHT
        lineTo = LEFT
    }
    Parent
    {
        parentID = highPerformanceFlexibleFuelSystems
        lineFrom = RIGHT
        lineTo = LEFT
    }
}</v>
      </c>
    </row>
    <row r="231" spans="1:15" x14ac:dyDescent="0.35">
      <c r="A231" t="s">
        <v>215</v>
      </c>
      <c r="B231">
        <f>VLOOKUP(primaryTable[[#This Row],[id]],Outline!$A$3:$C$300,2,FALSE)</f>
        <v>10</v>
      </c>
      <c r="C231">
        <f>VLOOKUP(primaryTable[[#This Row],[id]],Outline!$A$3:$C$300,3,FALSE)</f>
        <v>18</v>
      </c>
      <c r="D231" t="s">
        <v>915</v>
      </c>
      <c r="E231" t="s">
        <v>963</v>
      </c>
      <c r="F231" s="32" t="s">
        <v>390</v>
      </c>
      <c r="H231" t="s">
        <v>169</v>
      </c>
      <c r="I231" t="s">
        <v>289</v>
      </c>
      <c r="J231" t="s">
        <v>288</v>
      </c>
      <c r="N231" t="s">
        <v>319</v>
      </c>
      <c r="O231" s="24" t="str">
        <f>_xlfn.CONCAT("RDNode:NEEDS[",primaryTable[[#This Row],[mod]],"]",CHAR(10),"{",CHAR(10),"    id = ",primaryTable[[#This Row],[id]],CHAR(10),"    tier = ",primaryTable[[#This Row],[tier]],CHAR(10),IF(LEFT(primaryTable[[#This Row],[title]],1)="#",_xlfn.CONCAT("    title = ",primaryTable[[#This Row],[title]]),_xlfn.CONCAT("    title = #LOC_KTT_",primaryTable[[#This Row],[id]],"_Title // ",primaryTable[[#This Row],[title]])),CHAR(10),IF(LEFT(primaryTable[[#This Row],[description]],1)="#",_xlfn.CONCAT("    description = ",primaryTable[[#This Row],[description]]),_xlfn.CONCAT("    description = #LOC_KTT_",primaryTable[[#This Row],[id]],"_Description // ",primaryTable[[#This Row],[description]])),CHAR(10),_xlfn.CONCAT("    cost = ",_xlfn.XLOOKUP(primaryTable[[#This Row],[tier]],CTTComparison!$B$3:$B$34,CTTComparison!$D$3:$D$34,0,0,1)),CHAR(10),"    hideEmpty = False",CHAR(10),"    nodeName = ktt_",primaryTable[[#This Row],[id]],CHAR(10),"    anyToUnlock = ",IF(primaryTable[[#This Row],[anyToUnlock]]="","False",PROPER(primaryTable[[#This Row],[anyToUnlock]])),CHAR(10),"    icon = ",IF(primaryTable[[#This Row],[icon]]="",_xlfn.CONCAT("KiwiTechTree/Icons/ktt_icon_",primaryTable[[#This Row],[id]]),primaryTable[[#This Row],[icon]]),CHAR(10),"    pos = ",_xlfn.XLOOKUP(primaryTable[[#This Row],[id]],Outline!$A$3:$A$300,Outline!$E$3:$E$300,999,0,1),",",_xlfn.XLOOKUP(primaryTable[[#This Row],[id]],Outline!$A$3:$A$300,Outline!$F$3:$F$300,999,0,1),",0",CHAR(10),"    scale = 0.6",IF(primaryTable[[#This Row],[id_0]]&lt;&gt;"",_xlfn.CONCAT(CHAR(10),"    Parent",CHAR(10),"    {",CHAR(10),"        parentID = ",primaryTable[[#This Row],[id_0]],CHAR(10),"        lineFrom = ",primaryTable[[#This Row],[lineFrom_0]],CHAR(10),"        lineTo = ",primaryTable[[#This Row],[lineTo_0]],CHAR(10),"    }"),""),IF(primaryTable[[#This Row],[id_1]]&lt;&gt;"",_xlfn.CONCAT(CHAR(10),"    Parent",CHAR(10),"    {",CHAR(10),"        parentID = ",primaryTable[[#This Row],[id_1]],CHAR(10),"        lineFrom = ",primaryTable[[#This Row],[lineFrom_1]],CHAR(10),"        lineTo = ",primaryTable[[#This Row],[lineTo_1]],CHAR(10),"    }"),""),CHAR(10),"}")</f>
        <v>RDNode:NEEDS[KiwiTechTree]
{
    id = automatedDecouplingSystems
    tier = 10
    title = #LOC_KTT_automatedDecouplingSystems_Title // Automated Decoupling Systems
    description = #LOC_KTT_automatedDecouplingSystems_Description // Sometimes Kerbals are just too slow to react, we need a system to anticipate the need to dissassemble.
    cost = 1350
    hideEmpty = False
    nodeName = ktt_automatedDecouplingSystems
    anyToUnlock = False
    icon = KiwiTechTree/Icons/ktt_icon_automatedDecouplingSystems
    pos = -1400,1400,0
    scale = 0.6
    Parent
    {
        parentID = advancedEnginePlates
        lineFrom = RIGHT
        lineTo = LEFT
    }
}</v>
      </c>
    </row>
    <row r="232" spans="1:15" x14ac:dyDescent="0.35">
      <c r="A232" t="s">
        <v>216</v>
      </c>
      <c r="B232">
        <f>VLOOKUP(primaryTable[[#This Row],[id]],Outline!$A$3:$C$300,2,FALSE)</f>
        <v>10</v>
      </c>
      <c r="C232">
        <f>VLOOKUP(primaryTable[[#This Row],[id]],Outline!$A$3:$C$300,3,FALSE)</f>
        <v>19</v>
      </c>
      <c r="D232" t="s">
        <v>353</v>
      </c>
      <c r="E232" t="s">
        <v>364</v>
      </c>
      <c r="F232" s="30" t="s">
        <v>390</v>
      </c>
      <c r="H232" t="s">
        <v>171</v>
      </c>
      <c r="I232" t="s">
        <v>289</v>
      </c>
      <c r="J232" t="s">
        <v>288</v>
      </c>
      <c r="N232" t="s">
        <v>319</v>
      </c>
      <c r="O232" s="24" t="str">
        <f>_xlfn.CONCAT("RDNode:NEEDS[",primaryTable[[#This Row],[mod]],"]",CHAR(10),"{",CHAR(10),"    id = ",primaryTable[[#This Row],[id]],CHAR(10),"    tier = ",primaryTable[[#This Row],[tier]],CHAR(10),IF(LEFT(primaryTable[[#This Row],[title]],1)="#",_xlfn.CONCAT("    title = ",primaryTable[[#This Row],[title]]),_xlfn.CONCAT("    title = #LOC_KTT_",primaryTable[[#This Row],[id]],"_Title // ",primaryTable[[#This Row],[title]])),CHAR(10),IF(LEFT(primaryTable[[#This Row],[description]],1)="#",_xlfn.CONCAT("    description = ",primaryTable[[#This Row],[description]]),_xlfn.CONCAT("    description = #LOC_KTT_",primaryTable[[#This Row],[id]],"_Description // ",primaryTable[[#This Row],[description]])),CHAR(10),_xlfn.CONCAT("    cost = ",_xlfn.XLOOKUP(primaryTable[[#This Row],[tier]],CTTComparison!$B$3:$B$34,CTTComparison!$D$3:$D$34,0,0,1)),CHAR(10),"    hideEmpty = False",CHAR(10),"    nodeName = ktt_",primaryTable[[#This Row],[id]],CHAR(10),"    anyToUnlock = ",IF(primaryTable[[#This Row],[anyToUnlock]]="","False",PROPER(primaryTable[[#This Row],[anyToUnlock]])),CHAR(10),"    icon = ",IF(primaryTable[[#This Row],[icon]]="",_xlfn.CONCAT("KiwiTechTree/Icons/ktt_icon_",primaryTable[[#This Row],[id]]),primaryTable[[#This Row],[icon]]),CHAR(10),"    pos = ",_xlfn.XLOOKUP(primaryTable[[#This Row],[id]],Outline!$A$3:$A$300,Outline!$E$3:$E$300,999,0,1),",",_xlfn.XLOOKUP(primaryTable[[#This Row],[id]],Outline!$A$3:$A$300,Outline!$F$3:$F$300,999,0,1),",0",CHAR(10),"    scale = 0.6",IF(primaryTable[[#This Row],[id_0]]&lt;&gt;"",_xlfn.CONCAT(CHAR(10),"    Parent",CHAR(10),"    {",CHAR(10),"        parentID = ",primaryTable[[#This Row],[id_0]],CHAR(10),"        lineFrom = ",primaryTable[[#This Row],[lineFrom_0]],CHAR(10),"        lineTo = ",primaryTable[[#This Row],[lineTo_0]],CHAR(10),"    }"),""),IF(primaryTable[[#This Row],[id_1]]&lt;&gt;"",_xlfn.CONCAT(CHAR(10),"    Parent",CHAR(10),"    {",CHAR(10),"        parentID = ",primaryTable[[#This Row],[id_1]],CHAR(10),"        lineFrom = ",primaryTable[[#This Row],[lineFrom_1]],CHAR(10),"        lineTo = ",primaryTable[[#This Row],[lineTo_1]],CHAR(10),"    }"),""),CHAR(10),"}")</f>
        <v>RDNode:NEEDS[KiwiTechTree]
{
    id = aerographite
    tier = 10
    title = #LOC_KTT_aerographite_Title // Aerographite
    description = #LOC_KTT_aerographite_Description // This has the power to revolutionize the industry.  Just think of the possibilities if it can also be bio-activated!
    cost = 1350
    hideEmpty = False
    nodeName = ktt_aerographite
    anyToUnlock = False
    icon = KiwiTechTree/Icons/ktt_icon_aerographite
    pos = -1400,1350,0
    scale = 0.6
    Parent
    {
        parentID = exoticAlloys
        lineFrom = RIGHT
        lineTo = LEFT
    }
}</v>
      </c>
    </row>
    <row r="233" spans="1:15" x14ac:dyDescent="0.35">
      <c r="A233" t="s">
        <v>220</v>
      </c>
      <c r="B233">
        <f>VLOOKUP(primaryTable[[#This Row],[id]],Outline!$A$3:$C$300,2,FALSE)</f>
        <v>10</v>
      </c>
      <c r="C233">
        <f>VLOOKUP(primaryTable[[#This Row],[id]],Outline!$A$3:$C$300,3,FALSE)</f>
        <v>20</v>
      </c>
      <c r="D233" t="s">
        <v>966</v>
      </c>
      <c r="E233" t="s">
        <v>967</v>
      </c>
      <c r="F233" s="32" t="s">
        <v>390</v>
      </c>
      <c r="G233" t="s">
        <v>968</v>
      </c>
      <c r="H233" t="s">
        <v>172</v>
      </c>
      <c r="I233" t="s">
        <v>289</v>
      </c>
      <c r="J233" t="s">
        <v>288</v>
      </c>
      <c r="N233" t="s">
        <v>428</v>
      </c>
      <c r="O233" s="24" t="str">
        <f>_xlfn.CONCAT("RDNode:NEEDS[",primaryTable[[#This Row],[mod]],"]",CHAR(10),"{",CHAR(10),"    id = ",primaryTable[[#This Row],[id]],CHAR(10),"    tier = ",primaryTable[[#This Row],[tier]],CHAR(10),IF(LEFT(primaryTable[[#This Row],[title]],1)="#",_xlfn.CONCAT("    title = ",primaryTable[[#This Row],[title]]),_xlfn.CONCAT("    title = #LOC_KTT_",primaryTable[[#This Row],[id]],"_Title // ",primaryTable[[#This Row],[title]])),CHAR(10),IF(LEFT(primaryTable[[#This Row],[description]],1)="#",_xlfn.CONCAT("    description = ",primaryTable[[#This Row],[description]]),_xlfn.CONCAT("    description = #LOC_KTT_",primaryTable[[#This Row],[id]],"_Description // ",primaryTable[[#This Row],[description]])),CHAR(10),_xlfn.CONCAT("    cost = ",_xlfn.XLOOKUP(primaryTable[[#This Row],[tier]],CTTComparison!$B$3:$B$34,CTTComparison!$D$3:$D$34,0,0,1)),CHAR(10),"    hideEmpty = False",CHAR(10),"    nodeName = ktt_",primaryTable[[#This Row],[id]],CHAR(10),"    anyToUnlock = ",IF(primaryTable[[#This Row],[anyToUnlock]]="","False",PROPER(primaryTable[[#This Row],[anyToUnlock]])),CHAR(10),"    icon = ",IF(primaryTable[[#This Row],[icon]]="",_xlfn.CONCAT("KiwiTechTree/Icons/ktt_icon_",primaryTable[[#This Row],[id]]),primaryTable[[#This Row],[icon]]),CHAR(10),"    pos = ",_xlfn.XLOOKUP(primaryTable[[#This Row],[id]],Outline!$A$3:$A$300,Outline!$E$3:$E$300,999,0,1),",",_xlfn.XLOOKUP(primaryTable[[#This Row],[id]],Outline!$A$3:$A$300,Outline!$F$3:$F$300,999,0,1),",0",CHAR(10),"    scale = 0.6",IF(primaryTable[[#This Row],[id_0]]&lt;&gt;"",_xlfn.CONCAT(CHAR(10),"    Parent",CHAR(10),"    {",CHAR(10),"        parentID = ",primaryTable[[#This Row],[id_0]],CHAR(10),"        lineFrom = ",primaryTable[[#This Row],[lineFrom_0]],CHAR(10),"        lineTo = ",primaryTable[[#This Row],[lineTo_0]],CHAR(10),"    }"),""),IF(primaryTable[[#This Row],[id_1]]&lt;&gt;"",_xlfn.CONCAT(CHAR(10),"    Parent",CHAR(10),"    {",CHAR(10),"        parentID = ",primaryTable[[#This Row],[id_1]],CHAR(10),"        lineFrom = ",primaryTable[[#This Row],[lineFrom_1]],CHAR(10),"        lineTo = ",primaryTable[[#This Row],[lineTo_1]],CHAR(10),"    }"),""),CHAR(10),"}")</f>
        <v>RDNode:NEEDS[CommunityTechTree]
{
    id = orbitalMegastructures
    tier = 10
    title = #LOC_CTT_orbitalMegastructures_title
    description = #LOC_CTT_orbitalMegastructures_description
    cost = 1350
    hideEmpty = False
    nodeName = ktt_orbitalMegastructures
    anyToUnlock = False
    icon = CommunityTechTree/UI/ctt_icon_orbitalMegastructures
    pos = -1400,1300,0
    scale = 0.6
    Parent
    {
        parentID = orbitalAssembly
        lineFrom = RIGHT
        lineTo = LEFT
    }
}</v>
      </c>
    </row>
    <row r="234" spans="1:15" x14ac:dyDescent="0.35">
      <c r="A234" t="s">
        <v>219</v>
      </c>
      <c r="B234">
        <f>VLOOKUP(primaryTable[[#This Row],[id]],Outline!$A$3:$C$300,2,FALSE)</f>
        <v>10</v>
      </c>
      <c r="C234">
        <f>VLOOKUP(primaryTable[[#This Row],[id]],Outline!$A$3:$C$300,3,FALSE)</f>
        <v>23</v>
      </c>
      <c r="D234" t="s">
        <v>916</v>
      </c>
      <c r="E234" t="s">
        <v>972</v>
      </c>
      <c r="F234" s="32" t="s">
        <v>390</v>
      </c>
      <c r="H234" t="s">
        <v>174</v>
      </c>
      <c r="I234" t="s">
        <v>289</v>
      </c>
      <c r="J234" t="s">
        <v>288</v>
      </c>
      <c r="N234" t="s">
        <v>319</v>
      </c>
      <c r="O234" s="24" t="str">
        <f>_xlfn.CONCAT("RDNode:NEEDS[",primaryTable[[#This Row],[mod]],"]",CHAR(10),"{",CHAR(10),"    id = ",primaryTable[[#This Row],[id]],CHAR(10),"    tier = ",primaryTable[[#This Row],[tier]],CHAR(10),IF(LEFT(primaryTable[[#This Row],[title]],1)="#",_xlfn.CONCAT("    title = ",primaryTable[[#This Row],[title]]),_xlfn.CONCAT("    title = #LOC_KTT_",primaryTable[[#This Row],[id]],"_Title // ",primaryTable[[#This Row],[title]])),CHAR(10),IF(LEFT(primaryTable[[#This Row],[description]],1)="#",_xlfn.CONCAT("    description = ",primaryTable[[#This Row],[description]]),_xlfn.CONCAT("    description = #LOC_KTT_",primaryTable[[#This Row],[id]],"_Description // ",primaryTable[[#This Row],[description]])),CHAR(10),_xlfn.CONCAT("    cost = ",_xlfn.XLOOKUP(primaryTable[[#This Row],[tier]],CTTComparison!$B$3:$B$34,CTTComparison!$D$3:$D$34,0,0,1)),CHAR(10),"    hideEmpty = False",CHAR(10),"    nodeName = ktt_",primaryTable[[#This Row],[id]],CHAR(10),"    anyToUnlock = ",IF(primaryTable[[#This Row],[anyToUnlock]]="","False",PROPER(primaryTable[[#This Row],[anyToUnlock]])),CHAR(10),"    icon = ",IF(primaryTable[[#This Row],[icon]]="",_xlfn.CONCAT("KiwiTechTree/Icons/ktt_icon_",primaryTable[[#This Row],[id]]),primaryTable[[#This Row],[icon]]),CHAR(10),"    pos = ",_xlfn.XLOOKUP(primaryTable[[#This Row],[id]],Outline!$A$3:$A$300,Outline!$E$3:$E$300,999,0,1),",",_xlfn.XLOOKUP(primaryTable[[#This Row],[id]],Outline!$A$3:$A$300,Outline!$F$3:$F$300,999,0,1),",0",CHAR(10),"    scale = 0.6",IF(primaryTable[[#This Row],[id_0]]&lt;&gt;"",_xlfn.CONCAT(CHAR(10),"    Parent",CHAR(10),"    {",CHAR(10),"        parentID = ",primaryTable[[#This Row],[id_0]],CHAR(10),"        lineFrom = ",primaryTable[[#This Row],[lineFrom_0]],CHAR(10),"        lineTo = ",primaryTable[[#This Row],[lineTo_0]],CHAR(10),"    }"),""),IF(primaryTable[[#This Row],[id_1]]&lt;&gt;"",_xlfn.CONCAT(CHAR(10),"    Parent",CHAR(10),"    {",CHAR(10),"        parentID = ",primaryTable[[#This Row],[id_1]],CHAR(10),"        lineFrom = ",primaryTable[[#This Row],[lineFrom_1]],CHAR(10),"        lineTo = ",primaryTable[[#This Row],[lineTo_1]],CHAR(10),"    }"),""),CHAR(10),"}")</f>
        <v>RDNode:NEEDS[KiwiTechTree]
{
    id = experimentalAerospaceTech
    tier = 10
    title = #LOC_KTT_experimentalAerospaceTech_Title // Experimental Aerospace Tech
    description = #LOC_KTT_experimentalAerospaceTech_Description // There is a fine line at this point for what is a plane and what is a space plane. These lean a little bit towards former and a bit less of the latter.
    cost = 1350
    hideEmpty = False
    nodeName = ktt_experimentalAerospaceTech
    anyToUnlock = False
    icon = KiwiTechTree/Icons/ktt_icon_experimentalAerospaceTech
    pos = -1400,1150,0
    scale = 0.6
    Parent
    {
        parentID = aerospaceTech
        lineFrom = RIGHT
        lineTo = LEFT
    }
}</v>
      </c>
    </row>
    <row r="235" spans="1:15" x14ac:dyDescent="0.35">
      <c r="A235" t="s">
        <v>223</v>
      </c>
      <c r="B235">
        <f>VLOOKUP(primaryTable[[#This Row],[id]],Outline!$A$3:$C$300,2,FALSE)</f>
        <v>10</v>
      </c>
      <c r="C235">
        <f>VLOOKUP(primaryTable[[#This Row],[id]],Outline!$A$3:$C$300,3,FALSE)</f>
        <v>24</v>
      </c>
      <c r="D235" t="s">
        <v>973</v>
      </c>
      <c r="E235" t="s">
        <v>974</v>
      </c>
      <c r="F235" s="32" t="s">
        <v>390</v>
      </c>
      <c r="G235" t="s">
        <v>975</v>
      </c>
      <c r="H235" t="s">
        <v>175</v>
      </c>
      <c r="I235" t="s">
        <v>289</v>
      </c>
      <c r="J235" t="s">
        <v>288</v>
      </c>
      <c r="N235" t="s">
        <v>428</v>
      </c>
      <c r="O235" s="24" t="str">
        <f>_xlfn.CONCAT("RDNode:NEEDS[",primaryTable[[#This Row],[mod]],"]",CHAR(10),"{",CHAR(10),"    id = ",primaryTable[[#This Row],[id]],CHAR(10),"    tier = ",primaryTable[[#This Row],[tier]],CHAR(10),IF(LEFT(primaryTable[[#This Row],[title]],1)="#",_xlfn.CONCAT("    title = ",primaryTable[[#This Row],[title]]),_xlfn.CONCAT("    title = #LOC_KTT_",primaryTable[[#This Row],[id]],"_Title // ",primaryTable[[#This Row],[title]])),CHAR(10),IF(LEFT(primaryTable[[#This Row],[description]],1)="#",_xlfn.CONCAT("    description = ",primaryTable[[#This Row],[description]]),_xlfn.CONCAT("    description = #LOC_KTT_",primaryTable[[#This Row],[id]],"_Description // ",primaryTable[[#This Row],[description]])),CHAR(10),_xlfn.CONCAT("    cost = ",_xlfn.XLOOKUP(primaryTable[[#This Row],[tier]],CTTComparison!$B$3:$B$34,CTTComparison!$D$3:$D$34,0,0,1)),CHAR(10),"    hideEmpty = False",CHAR(10),"    nodeName = ktt_",primaryTable[[#This Row],[id]],CHAR(10),"    anyToUnlock = ",IF(primaryTable[[#This Row],[anyToUnlock]]="","False",PROPER(primaryTable[[#This Row],[anyToUnlock]])),CHAR(10),"    icon = ",IF(primaryTable[[#This Row],[icon]]="",_xlfn.CONCAT("KiwiTechTree/Icons/ktt_icon_",primaryTable[[#This Row],[id]]),primaryTable[[#This Row],[icon]]),CHAR(10),"    pos = ",_xlfn.XLOOKUP(primaryTable[[#This Row],[id]],Outline!$A$3:$A$300,Outline!$E$3:$E$300,999,0,1),",",_xlfn.XLOOKUP(primaryTable[[#This Row],[id]],Outline!$A$3:$A$300,Outline!$F$3:$F$300,999,0,1),",0",CHAR(10),"    scale = 0.6",IF(primaryTable[[#This Row],[id_0]]&lt;&gt;"",_xlfn.CONCAT(CHAR(10),"    Parent",CHAR(10),"    {",CHAR(10),"        parentID = ",primaryTable[[#This Row],[id_0]],CHAR(10),"        lineFrom = ",primaryTable[[#This Row],[lineFrom_0]],CHAR(10),"        lineTo = ",primaryTable[[#This Row],[lineTo_0]],CHAR(10),"    }"),""),IF(primaryTable[[#This Row],[id_1]]&lt;&gt;"",_xlfn.CONCAT(CHAR(10),"    Parent",CHAR(10),"    {",CHAR(10),"        parentID = ",primaryTable[[#This Row],[id_1]],CHAR(10),"        lineFrom = ",primaryTable[[#This Row],[lineFrom_1]],CHAR(10),"        lineTo = ",primaryTable[[#This Row],[lineTo_1]],CHAR(10),"    }"),""),CHAR(10),"}")</f>
        <v>RDNode:NEEDS[CommunityTechTree]
{
    id = advAerospaceEngineering
    tier = 10
    title = #LOC_CTT_advAerospaceEngineering_title
    description = #LOC_CTT_advAerospaceEngineering_description
    cost = 1350
    hideEmpty = False
    nodeName = ktt_advAerospaceEngineering
    anyToUnlock = False
    icon = CommunityTechTree/UI/ctt_icon_advAerospaceEngineering
    pos = -1400,1100,0
    scale = 0.6
    Parent
    {
        parentID = aerospaceComposites
        lineFrom = RIGHT
        lineTo = LEFT
    }
}</v>
      </c>
    </row>
    <row r="236" spans="1:15" x14ac:dyDescent="0.35">
      <c r="A236" t="s">
        <v>226</v>
      </c>
      <c r="B236">
        <f>VLOOKUP(primaryTable[[#This Row],[id]],Outline!$A$3:$C$300,2,FALSE)</f>
        <v>10</v>
      </c>
      <c r="C236">
        <f>VLOOKUP(primaryTable[[#This Row],[id]],Outline!$A$3:$C$300,3,FALSE)</f>
        <v>28</v>
      </c>
      <c r="D236" t="s">
        <v>998</v>
      </c>
      <c r="E236" t="s">
        <v>999</v>
      </c>
      <c r="F236" s="32" t="s">
        <v>390</v>
      </c>
      <c r="G236" t="s">
        <v>1000</v>
      </c>
      <c r="H236" t="s">
        <v>185</v>
      </c>
      <c r="I236" t="s">
        <v>289</v>
      </c>
      <c r="J236" t="s">
        <v>288</v>
      </c>
      <c r="N236" t="s">
        <v>428</v>
      </c>
      <c r="O236" s="24" t="str">
        <f>_xlfn.CONCAT("RDNode:NEEDS[",primaryTable[[#This Row],[mod]],"]",CHAR(10),"{",CHAR(10),"    id = ",primaryTable[[#This Row],[id]],CHAR(10),"    tier = ",primaryTable[[#This Row],[tier]],CHAR(10),IF(LEFT(primaryTable[[#This Row],[title]],1)="#",_xlfn.CONCAT("    title = ",primaryTable[[#This Row],[title]]),_xlfn.CONCAT("    title = #LOC_KTT_",primaryTable[[#This Row],[id]],"_Title // ",primaryTable[[#This Row],[title]])),CHAR(10),IF(LEFT(primaryTable[[#This Row],[description]],1)="#",_xlfn.CONCAT("    description = ",primaryTable[[#This Row],[description]]),_xlfn.CONCAT("    description = #LOC_KTT_",primaryTable[[#This Row],[id]],"_Description // ",primaryTable[[#This Row],[description]])),CHAR(10),_xlfn.CONCAT("    cost = ",_xlfn.XLOOKUP(primaryTable[[#This Row],[tier]],CTTComparison!$B$3:$B$34,CTTComparison!$D$3:$D$34,0,0,1)),CHAR(10),"    hideEmpty = False",CHAR(10),"    nodeName = ktt_",primaryTable[[#This Row],[id]],CHAR(10),"    anyToUnlock = ",IF(primaryTable[[#This Row],[anyToUnlock]]="","False",PROPER(primaryTable[[#This Row],[anyToUnlock]])),CHAR(10),"    icon = ",IF(primaryTable[[#This Row],[icon]]="",_xlfn.CONCAT("KiwiTechTree/Icons/ktt_icon_",primaryTable[[#This Row],[id]]),primaryTable[[#This Row],[icon]]),CHAR(10),"    pos = ",_xlfn.XLOOKUP(primaryTable[[#This Row],[id]],Outline!$A$3:$A$300,Outline!$E$3:$E$300,999,0,1),",",_xlfn.XLOOKUP(primaryTable[[#This Row],[id]],Outline!$A$3:$A$300,Outline!$F$3:$F$300,999,0,1),",0",CHAR(10),"    scale = 0.6",IF(primaryTable[[#This Row],[id_0]]&lt;&gt;"",_xlfn.CONCAT(CHAR(10),"    Parent",CHAR(10),"    {",CHAR(10),"        parentID = ",primaryTable[[#This Row],[id_0]],CHAR(10),"        lineFrom = ",primaryTable[[#This Row],[lineFrom_0]],CHAR(10),"        lineTo = ",primaryTable[[#This Row],[lineTo_0]],CHAR(10),"    }"),""),IF(primaryTable[[#This Row],[id_1]]&lt;&gt;"",_xlfn.CONCAT(CHAR(10),"    Parent",CHAR(10),"    {",CHAR(10),"        parentID = ",primaryTable[[#This Row],[id_1]],CHAR(10),"        lineFrom = ",primaryTable[[#This Row],[lineFrom_1]],CHAR(10),"        lineTo = ",primaryTable[[#This Row],[lineTo_1]],CHAR(10),"    }"),""),CHAR(10),"}")</f>
        <v>RDNode:NEEDS[CommunityTechTree]
{
    id = specializedRadiators
    tier = 10
    title = #LOC_CTT_specializedRadiators_title
    description = #LOC_CTT_specializedRadiators_description
    cost = 1350
    hideEmpty = False
    nodeName = ktt_specializedRadiators
    anyToUnlock = False
    icon = CommunityTechTree/UI/ctt_icon_specializedRadiators
    pos = -1400,900,0
    scale = 0.6
    Parent
    {
        parentID = experimentalHeatManagement
        lineFrom = RIGHT
        lineTo = LEFT
    }
}</v>
      </c>
    </row>
    <row r="237" spans="1:15" x14ac:dyDescent="0.35">
      <c r="A237" t="s">
        <v>180</v>
      </c>
      <c r="B237">
        <f>VLOOKUP(primaryTable[[#This Row],[id]],Outline!$A$3:$C$300,2,FALSE)</f>
        <v>10</v>
      </c>
      <c r="C237">
        <f>VLOOKUP(primaryTable[[#This Row],[id]],Outline!$A$3:$C$300,3,FALSE)</f>
        <v>30</v>
      </c>
      <c r="D237" t="s">
        <v>657</v>
      </c>
      <c r="E237" t="s">
        <v>658</v>
      </c>
      <c r="F237" s="32" t="s">
        <v>390</v>
      </c>
      <c r="G237" t="s">
        <v>659</v>
      </c>
      <c r="H237" t="s">
        <v>178</v>
      </c>
      <c r="I237" t="s">
        <v>289</v>
      </c>
      <c r="J237" t="s">
        <v>288</v>
      </c>
      <c r="N237" t="s">
        <v>428</v>
      </c>
      <c r="O237" s="24" t="str">
        <f>_xlfn.CONCAT("RDNode:NEEDS[",primaryTable[[#This Row],[mod]],"]",CHAR(10),"{",CHAR(10),"    id = ",primaryTable[[#This Row],[id]],CHAR(10),"    tier = ",primaryTable[[#This Row],[tier]],CHAR(10),IF(LEFT(primaryTable[[#This Row],[title]],1)="#",_xlfn.CONCAT("    title = ",primaryTable[[#This Row],[title]]),_xlfn.CONCAT("    title = #LOC_KTT_",primaryTable[[#This Row],[id]],"_Title // ",primaryTable[[#This Row],[title]])),CHAR(10),IF(LEFT(primaryTable[[#This Row],[description]],1)="#",_xlfn.CONCAT("    description = ",primaryTable[[#This Row],[description]]),_xlfn.CONCAT("    description = #LOC_KTT_",primaryTable[[#This Row],[id]],"_Description // ",primaryTable[[#This Row],[description]])),CHAR(10),_xlfn.CONCAT("    cost = ",_xlfn.XLOOKUP(primaryTable[[#This Row],[tier]],CTTComparison!$B$3:$B$34,CTTComparison!$D$3:$D$34,0,0,1)),CHAR(10),"    hideEmpty = False",CHAR(10),"    nodeName = ktt_",primaryTable[[#This Row],[id]],CHAR(10),"    anyToUnlock = ",IF(primaryTable[[#This Row],[anyToUnlock]]="","False",PROPER(primaryTable[[#This Row],[anyToUnlock]])),CHAR(10),"    icon = ",IF(primaryTable[[#This Row],[icon]]="",_xlfn.CONCAT("KiwiTechTree/Icons/ktt_icon_",primaryTable[[#This Row],[id]]),primaryTable[[#This Row],[icon]]),CHAR(10),"    pos = ",_xlfn.XLOOKUP(primaryTable[[#This Row],[id]],Outline!$A$3:$A$300,Outline!$E$3:$E$300,999,0,1),",",_xlfn.XLOOKUP(primaryTable[[#This Row],[id]],Outline!$A$3:$A$300,Outline!$F$3:$F$300,999,0,1),",0",CHAR(10),"    scale = 0.6",IF(primaryTable[[#This Row],[id_0]]&lt;&gt;"",_xlfn.CONCAT(CHAR(10),"    Parent",CHAR(10),"    {",CHAR(10),"        parentID = ",primaryTable[[#This Row],[id_0]],CHAR(10),"        lineFrom = ",primaryTable[[#This Row],[lineFrom_0]],CHAR(10),"        lineTo = ",primaryTable[[#This Row],[lineTo_0]],CHAR(10),"    }"),""),IF(primaryTable[[#This Row],[id_1]]&lt;&gt;"",_xlfn.CONCAT(CHAR(10),"    Parent",CHAR(10),"    {",CHAR(10),"        parentID = ",primaryTable[[#This Row],[id_1]],CHAR(10),"        lineFrom = ",primaryTable[[#This Row],[lineFrom_1]],CHAR(10),"        lineTo = ",primaryTable[[#This Row],[lineTo_1]],CHAR(10),"    }"),""),CHAR(10),"}")</f>
        <v>RDNode:NEEDS[CommunityTechTree]
{
    id = heavyCommandCenters
    tier = 10
    title = #LOC_CTT_heavyCommandCenters_title
    description = #LOC_CTT_heavyCommandCenters_description
    cost = 1350
    hideEmpty = False
    nodeName = ktt_heavyCommandCenters
    anyToUnlock = False
    icon = CommunityTechTree/UI/ctt_icon_heavyCommandCenters
    pos = -1400,800,0
    scale = 0.6
    Parent
    {
        parentID = specializedCommandCenters
        lineFrom = RIGHT
        lineTo = LEFT
    }
}</v>
      </c>
    </row>
    <row r="238" spans="1:15" x14ac:dyDescent="0.35">
      <c r="A238" t="s">
        <v>179</v>
      </c>
      <c r="B238">
        <f>VLOOKUP(primaryTable[[#This Row],[id]],Outline!$A$3:$C$300,2,FALSE)</f>
        <v>10</v>
      </c>
      <c r="C238">
        <f>VLOOKUP(primaryTable[[#This Row],[id]],Outline!$A$3:$C$300,3,FALSE)</f>
        <v>31</v>
      </c>
      <c r="D238" t="s">
        <v>663</v>
      </c>
      <c r="E238" t="s">
        <v>664</v>
      </c>
      <c r="F238" s="32" t="s">
        <v>390</v>
      </c>
      <c r="G238" t="s">
        <v>665</v>
      </c>
      <c r="H238" t="s">
        <v>177</v>
      </c>
      <c r="I238" t="s">
        <v>289</v>
      </c>
      <c r="J238" t="s">
        <v>288</v>
      </c>
      <c r="N238" t="s">
        <v>428</v>
      </c>
      <c r="O238" s="24" t="str">
        <f>_xlfn.CONCAT("RDNode:NEEDS[",primaryTable[[#This Row],[mod]],"]",CHAR(10),"{",CHAR(10),"    id = ",primaryTable[[#This Row],[id]],CHAR(10),"    tier = ",primaryTable[[#This Row],[tier]],CHAR(10),IF(LEFT(primaryTable[[#This Row],[title]],1)="#",_xlfn.CONCAT("    title = ",primaryTable[[#This Row],[title]]),_xlfn.CONCAT("    title = #LOC_KTT_",primaryTable[[#This Row],[id]],"_Title // ",primaryTable[[#This Row],[title]])),CHAR(10),IF(LEFT(primaryTable[[#This Row],[description]],1)="#",_xlfn.CONCAT("    description = ",primaryTable[[#This Row],[description]]),_xlfn.CONCAT("    description = #LOC_KTT_",primaryTable[[#This Row],[id]],"_Description // ",primaryTable[[#This Row],[description]])),CHAR(10),_xlfn.CONCAT("    cost = ",_xlfn.XLOOKUP(primaryTable[[#This Row],[tier]],CTTComparison!$B$3:$B$34,CTTComparison!$D$3:$D$34,0,0,1)),CHAR(10),"    hideEmpty = False",CHAR(10),"    nodeName = ktt_",primaryTable[[#This Row],[id]],CHAR(10),"    anyToUnlock = ",IF(primaryTable[[#This Row],[anyToUnlock]]="","False",PROPER(primaryTable[[#This Row],[anyToUnlock]])),CHAR(10),"    icon = ",IF(primaryTable[[#This Row],[icon]]="",_xlfn.CONCAT("KiwiTechTree/Icons/ktt_icon_",primaryTable[[#This Row],[id]]),primaryTable[[#This Row],[icon]]),CHAR(10),"    pos = ",_xlfn.XLOOKUP(primaryTable[[#This Row],[id]],Outline!$A$3:$A$300,Outline!$E$3:$E$300,999,0,1),",",_xlfn.XLOOKUP(primaryTable[[#This Row],[id]],Outline!$A$3:$A$300,Outline!$F$3:$F$300,999,0,1),",0",CHAR(10),"    scale = 0.6",IF(primaryTable[[#This Row],[id_0]]&lt;&gt;"",_xlfn.CONCAT(CHAR(10),"    Parent",CHAR(10),"    {",CHAR(10),"        parentID = ",primaryTable[[#This Row],[id_0]],CHAR(10),"        lineFrom = ",primaryTable[[#This Row],[lineFrom_0]],CHAR(10),"        lineTo = ",primaryTable[[#This Row],[lineTo_0]],CHAR(10),"    }"),""),IF(primaryTable[[#This Row],[id_1]]&lt;&gt;"",_xlfn.CONCAT(CHAR(10),"    Parent",CHAR(10),"    {",CHAR(10),"        parentID = ",primaryTable[[#This Row],[id_1]],CHAR(10),"        lineFrom = ",primaryTable[[#This Row],[lineFrom_1]],CHAR(10),"        lineTo = ",primaryTable[[#This Row],[lineTo_1]],CHAR(10),"    }"),""),CHAR(10),"}")</f>
        <v>RDNode:NEEDS[CommunityTechTree]
{
    id = heavyLanders
    tier = 10
    title = #LOC_CTT_heavyLanders_title
    description = #LOC_CTT_heavyLanders_description
    cost = 1350
    hideEmpty = False
    nodeName = ktt_heavyLanders
    anyToUnlock = False
    icon = CommunityTechTree/UI/ctt_icon_heavyLanders
    pos = -1400,750,0
    scale = 0.6
    Parent
    {
        parentID = specializedLanders
        lineFrom = RIGHT
        lineTo = LEFT
    }
}</v>
      </c>
    </row>
    <row r="239" spans="1:15" x14ac:dyDescent="0.35">
      <c r="A239" t="s">
        <v>224</v>
      </c>
      <c r="B239">
        <f>VLOOKUP(primaryTable[[#This Row],[id]],Outline!$A$3:$C$300,2,FALSE)</f>
        <v>10</v>
      </c>
      <c r="C239">
        <f>VLOOKUP(primaryTable[[#This Row],[id]],Outline!$A$3:$C$300,3,FALSE)</f>
        <v>34</v>
      </c>
      <c r="D239" t="s">
        <v>917</v>
      </c>
      <c r="E239" t="s">
        <v>976</v>
      </c>
      <c r="F239" s="32" t="s">
        <v>390</v>
      </c>
      <c r="H239" t="s">
        <v>181</v>
      </c>
      <c r="I239" t="s">
        <v>289</v>
      </c>
      <c r="J239" t="s">
        <v>288</v>
      </c>
      <c r="N239" t="s">
        <v>319</v>
      </c>
      <c r="O239" s="24" t="str">
        <f>_xlfn.CONCAT("RDNode:NEEDS[",primaryTable[[#This Row],[mod]],"]",CHAR(10),"{",CHAR(10),"    id = ",primaryTable[[#This Row],[id]],CHAR(10),"    tier = ",primaryTable[[#This Row],[tier]],CHAR(10),IF(LEFT(primaryTable[[#This Row],[title]],1)="#",_xlfn.CONCAT("    title = ",primaryTable[[#This Row],[title]]),_xlfn.CONCAT("    title = #LOC_KTT_",primaryTable[[#This Row],[id]],"_Title // ",primaryTable[[#This Row],[title]])),CHAR(10),IF(LEFT(primaryTable[[#This Row],[description]],1)="#",_xlfn.CONCAT("    description = ",primaryTable[[#This Row],[description]]),_xlfn.CONCAT("    description = #LOC_KTT_",primaryTable[[#This Row],[id]],"_Description // ",primaryTable[[#This Row],[description]])),CHAR(10),_xlfn.CONCAT("    cost = ",_xlfn.XLOOKUP(primaryTable[[#This Row],[tier]],CTTComparison!$B$3:$B$34,CTTComparison!$D$3:$D$34,0,0,1)),CHAR(10),"    hideEmpty = False",CHAR(10),"    nodeName = ktt_",primaryTable[[#This Row],[id]],CHAR(10),"    anyToUnlock = ",IF(primaryTable[[#This Row],[anyToUnlock]]="","False",PROPER(primaryTable[[#This Row],[anyToUnlock]])),CHAR(10),"    icon = ",IF(primaryTable[[#This Row],[icon]]="",_xlfn.CONCAT("KiwiTechTree/Icons/ktt_icon_",primaryTable[[#This Row],[id]]),primaryTable[[#This Row],[icon]]),CHAR(10),"    pos = ",_xlfn.XLOOKUP(primaryTable[[#This Row],[id]],Outline!$A$3:$A$300,Outline!$E$3:$E$300,999,0,1),",",_xlfn.XLOOKUP(primaryTable[[#This Row],[id]],Outline!$A$3:$A$300,Outline!$F$3:$F$300,999,0,1),",0",CHAR(10),"    scale = 0.6",IF(primaryTable[[#This Row],[id_0]]&lt;&gt;"",_xlfn.CONCAT(CHAR(10),"    Parent",CHAR(10),"    {",CHAR(10),"        parentID = ",primaryTable[[#This Row],[id_0]],CHAR(10),"        lineFrom = ",primaryTable[[#This Row],[lineFrom_0]],CHAR(10),"        lineTo = ",primaryTable[[#This Row],[lineTo_0]],CHAR(10),"    }"),""),IF(primaryTable[[#This Row],[id_1]]&lt;&gt;"",_xlfn.CONCAT(CHAR(10),"    Parent",CHAR(10),"    {",CHAR(10),"        parentID = ",primaryTable[[#This Row],[id_1]],CHAR(10),"        lineFrom = ",primaryTable[[#This Row],[lineFrom_1]],CHAR(10),"        lineTo = ",primaryTable[[#This Row],[lineTo_1]],CHAR(10),"    }"),""),CHAR(10),"}")</f>
        <v>RDNode:NEEDS[KiwiTechTree]
{
    id = metascience
    tier = 10
    title = #LOC_KTT_metascience_Title // Metascience
    description = #LOC_KTT_metascience_Description // Before we go any further, we need to scientifically understand how we do science.
    cost = 1350
    hideEmpty = False
    nodeName = ktt_metascience
    anyToUnlock = False
    icon = KiwiTechTree/Icons/ktt_icon_metascience
    pos = -1400,600,0
    scale = 0.6
    Parent
    {
        parentID = experimentalScience
        lineFrom = RIGHT
        lineTo = LEFT
    }
}</v>
      </c>
    </row>
    <row r="240" spans="1:15" x14ac:dyDescent="0.35">
      <c r="A240" t="s">
        <v>183</v>
      </c>
      <c r="B240">
        <f>VLOOKUP(primaryTable[[#This Row],[id]],Outline!$A$3:$C$300,2,FALSE)</f>
        <v>10</v>
      </c>
      <c r="C240">
        <f>VLOOKUP(primaryTable[[#This Row],[id]],Outline!$A$3:$C$300,3,FALSE)</f>
        <v>35</v>
      </c>
      <c r="D240" t="s">
        <v>977</v>
      </c>
      <c r="E240" t="s">
        <v>978</v>
      </c>
      <c r="F240" s="32" t="s">
        <v>390</v>
      </c>
      <c r="G240" t="s">
        <v>979</v>
      </c>
      <c r="H240" t="s">
        <v>182</v>
      </c>
      <c r="I240" t="s">
        <v>289</v>
      </c>
      <c r="J240" t="s">
        <v>288</v>
      </c>
      <c r="N240" t="s">
        <v>428</v>
      </c>
      <c r="O240" s="24" t="str">
        <f>_xlfn.CONCAT("RDNode:NEEDS[",primaryTable[[#This Row],[mod]],"]",CHAR(10),"{",CHAR(10),"    id = ",primaryTable[[#This Row],[id]],CHAR(10),"    tier = ",primaryTable[[#This Row],[tier]],CHAR(10),IF(LEFT(primaryTable[[#This Row],[title]],1)="#",_xlfn.CONCAT("    title = ",primaryTable[[#This Row],[title]]),_xlfn.CONCAT("    title = #LOC_KTT_",primaryTable[[#This Row],[id]],"_Title // ",primaryTable[[#This Row],[title]])),CHAR(10),IF(LEFT(primaryTable[[#This Row],[description]],1)="#",_xlfn.CONCAT("    description = ",primaryTable[[#This Row],[description]]),_xlfn.CONCAT("    description = #LOC_KTT_",primaryTable[[#This Row],[id]],"_Description // ",primaryTable[[#This Row],[description]])),CHAR(10),_xlfn.CONCAT("    cost = ",_xlfn.XLOOKUP(primaryTable[[#This Row],[tier]],CTTComparison!$B$3:$B$34,CTTComparison!$D$3:$D$34,0,0,1)),CHAR(10),"    hideEmpty = False",CHAR(10),"    nodeName = ktt_",primaryTable[[#This Row],[id]],CHAR(10),"    anyToUnlock = ",IF(primaryTable[[#This Row],[anyToUnlock]]="","False",PROPER(primaryTable[[#This Row],[anyToUnlock]])),CHAR(10),"    icon = ",IF(primaryTable[[#This Row],[icon]]="",_xlfn.CONCAT("KiwiTechTree/Icons/ktt_icon_",primaryTable[[#This Row],[id]]),primaryTable[[#This Row],[icon]]),CHAR(10),"    pos = ",_xlfn.XLOOKUP(primaryTable[[#This Row],[id]],Outline!$A$3:$A$300,Outline!$E$3:$E$300,999,0,1),",",_xlfn.XLOOKUP(primaryTable[[#This Row],[id]],Outline!$A$3:$A$300,Outline!$F$3:$F$300,999,0,1),",0",CHAR(10),"    scale = 0.6",IF(primaryTable[[#This Row],[id_0]]&lt;&gt;"",_xlfn.CONCAT(CHAR(10),"    Parent",CHAR(10),"    {",CHAR(10),"        parentID = ",primaryTable[[#This Row],[id_0]],CHAR(10),"        lineFrom = ",primaryTable[[#This Row],[lineFrom_0]],CHAR(10),"        lineTo = ",primaryTable[[#This Row],[lineTo_0]],CHAR(10),"    }"),""),IF(primaryTable[[#This Row],[id_1]]&lt;&gt;"",_xlfn.CONCAT(CHAR(10),"    Parent",CHAR(10),"    {",CHAR(10),"        parentID = ",primaryTable[[#This Row],[id_1]],CHAR(10),"        lineFrom = ",primaryTable[[#This Row],[lineFrom_1]],CHAR(10),"        lineTo = ",primaryTable[[#This Row],[lineTo_1]],CHAR(10),"    }"),""),CHAR(10),"}")</f>
        <v>RDNode:NEEDS[CommunityTechTree]
{
    id = scientificOutposts
    tier = 10
    title = #LOC_CTT_scientificOutposts_title
    description = #LOC_CTT_scientificOutposts_description
    cost = 1350
    hideEmpty = False
    nodeName = ktt_scientificOutposts
    anyToUnlock = False
    icon = CommunityTechTree/UI/ctt_icon_scientificOutposts
    pos = -1400,550,0
    scale = 0.6
    Parent
    {
        parentID = longTermScienceTech
        lineFrom = RIGHT
        lineTo = LEFT
    }
}</v>
      </c>
    </row>
    <row r="241" spans="1:15" x14ac:dyDescent="0.35">
      <c r="A241" t="s">
        <v>225</v>
      </c>
      <c r="B241">
        <f>VLOOKUP(primaryTable[[#This Row],[id]],Outline!$A$3:$C$300,2,FALSE)</f>
        <v>10</v>
      </c>
      <c r="C241">
        <f>VLOOKUP(primaryTable[[#This Row],[id]],Outline!$A$3:$C$300,3,FALSE)</f>
        <v>37</v>
      </c>
      <c r="D241" t="s">
        <v>918</v>
      </c>
      <c r="E241" t="s">
        <v>980</v>
      </c>
      <c r="F241" s="32" t="s">
        <v>390</v>
      </c>
      <c r="H241" t="s">
        <v>184</v>
      </c>
      <c r="I241" t="s">
        <v>289</v>
      </c>
      <c r="J241" t="s">
        <v>288</v>
      </c>
      <c r="N241" t="s">
        <v>319</v>
      </c>
      <c r="O241" s="24" t="str">
        <f>_xlfn.CONCAT("RDNode:NEEDS[",primaryTable[[#This Row],[mod]],"]",CHAR(10),"{",CHAR(10),"    id = ",primaryTable[[#This Row],[id]],CHAR(10),"    tier = ",primaryTable[[#This Row],[tier]],CHAR(10),IF(LEFT(primaryTable[[#This Row],[title]],1)="#",_xlfn.CONCAT("    title = ",primaryTable[[#This Row],[title]]),_xlfn.CONCAT("    title = #LOC_KTT_",primaryTable[[#This Row],[id]],"_Title // ",primaryTable[[#This Row],[title]])),CHAR(10),IF(LEFT(primaryTable[[#This Row],[description]],1)="#",_xlfn.CONCAT("    description = ",primaryTable[[#This Row],[description]]),_xlfn.CONCAT("    description = #LOC_KTT_",primaryTable[[#This Row],[id]],"_Description // ",primaryTable[[#This Row],[description]])),CHAR(10),_xlfn.CONCAT("    cost = ",_xlfn.XLOOKUP(primaryTable[[#This Row],[tier]],CTTComparison!$B$3:$B$34,CTTComparison!$D$3:$D$34,0,0,1)),CHAR(10),"    hideEmpty = False",CHAR(10),"    nodeName = ktt_",primaryTable[[#This Row],[id]],CHAR(10),"    anyToUnlock = ",IF(primaryTable[[#This Row],[anyToUnlock]]="","False",PROPER(primaryTable[[#This Row],[anyToUnlock]])),CHAR(10),"    icon = ",IF(primaryTable[[#This Row],[icon]]="",_xlfn.CONCAT("KiwiTechTree/Icons/ktt_icon_",primaryTable[[#This Row],[id]]),primaryTable[[#This Row],[icon]]),CHAR(10),"    pos = ",_xlfn.XLOOKUP(primaryTable[[#This Row],[id]],Outline!$A$3:$A$300,Outline!$E$3:$E$300,999,0,1),",",_xlfn.XLOOKUP(primaryTable[[#This Row],[id]],Outline!$A$3:$A$300,Outline!$F$3:$F$300,999,0,1),",0",CHAR(10),"    scale = 0.6",IF(primaryTable[[#This Row],[id_0]]&lt;&gt;"",_xlfn.CONCAT(CHAR(10),"    Parent",CHAR(10),"    {",CHAR(10),"        parentID = ",primaryTable[[#This Row],[id_0]],CHAR(10),"        lineFrom = ",primaryTable[[#This Row],[lineFrom_0]],CHAR(10),"        lineTo = ",primaryTable[[#This Row],[lineTo_0]],CHAR(10),"    }"),""),IF(primaryTable[[#This Row],[id_1]]&lt;&gt;"",_xlfn.CONCAT(CHAR(10),"    Parent",CHAR(10),"    {",CHAR(10),"        parentID = ",primaryTable[[#This Row],[id_1]],CHAR(10),"        lineFrom = ",primaryTable[[#This Row],[lineFrom_1]],CHAR(10),"        lineTo = ",primaryTable[[#This Row],[lineTo_1]],CHAR(10),"    }"),""),CHAR(10),"}")</f>
        <v>RDNode:NEEDS[KiwiTechTree]
{
    id = xBandCommunications
    tier = 10
    title = #LOC_KTT_xBandCommunications_Title // X Band Communications
    description = #LOC_KTT_xBandCommunications_Description // Getting super high before conversing with distant friends is always preferred.
    cost = 1350
    hideEmpty = False
    nodeName = ktt_xBandCommunications
    anyToUnlock = False
    icon = KiwiTechTree/Icons/ktt_icon_xBandCommunications
    pos = -1400,450,0
    scale = 0.6
    Parent
    {
        parentID = digitalSignalProcessing
        lineFrom = RIGHT
        lineTo = LEFT
    }
}</v>
      </c>
    </row>
    <row r="242" spans="1:15" x14ac:dyDescent="0.35">
      <c r="A242" s="25" t="s">
        <v>188</v>
      </c>
      <c r="B242">
        <f>VLOOKUP(primaryTable[[#This Row],[id]],Outline!$A$3:$C$300,2,FALSE)</f>
        <v>10</v>
      </c>
      <c r="C242">
        <f>VLOOKUP(primaryTable[[#This Row],[id]],Outline!$A$3:$C$300,3,FALSE)</f>
        <v>38</v>
      </c>
      <c r="D242" t="s">
        <v>981</v>
      </c>
      <c r="E242" t="s">
        <v>982</v>
      </c>
      <c r="F242" s="32" t="s">
        <v>390</v>
      </c>
      <c r="G242" t="s">
        <v>1056</v>
      </c>
      <c r="H242" t="s">
        <v>187</v>
      </c>
      <c r="I242" t="s">
        <v>289</v>
      </c>
      <c r="J242" t="s">
        <v>288</v>
      </c>
      <c r="K242" t="s">
        <v>186</v>
      </c>
      <c r="L242" t="s">
        <v>289</v>
      </c>
      <c r="M242" t="s">
        <v>288</v>
      </c>
      <c r="N242" t="s">
        <v>428</v>
      </c>
      <c r="O242" s="24" t="str">
        <f>_xlfn.CONCAT("RDNode:NEEDS[",primaryTable[[#This Row],[mod]],"]",CHAR(10),"{",CHAR(10),"    id = ",primaryTable[[#This Row],[id]],CHAR(10),"    tier = ",primaryTable[[#This Row],[tier]],CHAR(10),IF(LEFT(primaryTable[[#This Row],[title]],1)="#",_xlfn.CONCAT("    title = ",primaryTable[[#This Row],[title]]),_xlfn.CONCAT("    title = #LOC_KTT_",primaryTable[[#This Row],[id]],"_Title // ",primaryTable[[#This Row],[title]])),CHAR(10),IF(LEFT(primaryTable[[#This Row],[description]],1)="#",_xlfn.CONCAT("    description = ",primaryTable[[#This Row],[description]]),_xlfn.CONCAT("    description = #LOC_KTT_",primaryTable[[#This Row],[id]],"_Description // ",primaryTable[[#This Row],[description]])),CHAR(10),_xlfn.CONCAT("    cost = ",_xlfn.XLOOKUP(primaryTable[[#This Row],[tier]],CTTComparison!$B$3:$B$34,CTTComparison!$D$3:$D$34,0,0,1)),CHAR(10),"    hideEmpty = False",CHAR(10),"    nodeName = ktt_",primaryTable[[#This Row],[id]],CHAR(10),"    anyToUnlock = ",IF(primaryTable[[#This Row],[anyToUnlock]]="","False",PROPER(primaryTable[[#This Row],[anyToUnlock]])),CHAR(10),"    icon = ",IF(primaryTable[[#This Row],[icon]]="",_xlfn.CONCAT("KiwiTechTree/Icons/ktt_icon_",primaryTable[[#This Row],[id]]),primaryTable[[#This Row],[icon]]),CHAR(10),"    pos = ",_xlfn.XLOOKUP(primaryTable[[#This Row],[id]],Outline!$A$3:$A$300,Outline!$E$3:$E$300,999,0,1),",",_xlfn.XLOOKUP(primaryTable[[#This Row],[id]],Outline!$A$3:$A$300,Outline!$F$3:$F$300,999,0,1),",0",CHAR(10),"    scale = 0.6",IF(primaryTable[[#This Row],[id_0]]&lt;&gt;"",_xlfn.CONCAT(CHAR(10),"    Parent",CHAR(10),"    {",CHAR(10),"        parentID = ",primaryTable[[#This Row],[id_0]],CHAR(10),"        lineFrom = ",primaryTable[[#This Row],[lineFrom_0]],CHAR(10),"        lineTo = ",primaryTable[[#This Row],[lineTo_0]],CHAR(10),"    }"),""),IF(primaryTable[[#This Row],[id_1]]&lt;&gt;"",_xlfn.CONCAT(CHAR(10),"    Parent",CHAR(10),"    {",CHAR(10),"        parentID = ",primaryTable[[#This Row],[id_1]],CHAR(10),"        lineFrom = ",primaryTable[[#This Row],[lineFrom_1]],CHAR(10),"        lineTo = ",primaryTable[[#This Row],[lineTo_1]],CHAR(10),"    }"),""),CHAR(10),"}")</f>
        <v>RDNode:NEEDS[CommunityTechTree]
{
    id = artificialIntelligence
    tier = 10
    title = #LOC_CTT_artificialIntelligence_title
    description = #LOC_CTT_artificialIntelligence_description
    cost = 1350
    hideEmpty = False
    nodeName = ktt_artificialIntelligence
    anyToUnlock = False
    icon = KiwiTechTree/Icons/ktt_icon_artificialIntelligence
    pos = -1400,400,0
    scale = 0.6
    Parent
    {
        parentID = largeUnmanned
        lineFrom = RIGHT
        lineTo = LEFT
    }
    Parent
    {
        parentID = mechatronics
        lineFrom = RIGHT
        lineTo = LEFT
    }
}</v>
      </c>
    </row>
    <row r="243" spans="1:15" x14ac:dyDescent="0.35">
      <c r="A243" t="s">
        <v>190</v>
      </c>
      <c r="B243">
        <f>VLOOKUP(primaryTable[[#This Row],[id]],Outline!$A$3:$C$300,2,FALSE)</f>
        <v>10</v>
      </c>
      <c r="C243">
        <f>VLOOKUP(primaryTable[[#This Row],[id]],Outline!$A$3:$C$300,3,FALSE)</f>
        <v>41</v>
      </c>
      <c r="D243" t="s">
        <v>983</v>
      </c>
      <c r="E243" t="s">
        <v>984</v>
      </c>
      <c r="F243" s="32" t="s">
        <v>390</v>
      </c>
      <c r="G243" t="s">
        <v>985</v>
      </c>
      <c r="H243" t="s">
        <v>189</v>
      </c>
      <c r="I243" t="s">
        <v>289</v>
      </c>
      <c r="J243" t="s">
        <v>288</v>
      </c>
      <c r="N243" t="s">
        <v>428</v>
      </c>
      <c r="O243" s="24" t="str">
        <f>_xlfn.CONCAT("RDNode:NEEDS[",primaryTable[[#This Row],[mod]],"]",CHAR(10),"{",CHAR(10),"    id = ",primaryTable[[#This Row],[id]],CHAR(10),"    tier = ",primaryTable[[#This Row],[tier]],CHAR(10),IF(LEFT(primaryTable[[#This Row],[title]],1)="#",_xlfn.CONCAT("    title = ",primaryTable[[#This Row],[title]]),_xlfn.CONCAT("    title = #LOC_KTT_",primaryTable[[#This Row],[id]],"_Title // ",primaryTable[[#This Row],[title]])),CHAR(10),IF(LEFT(primaryTable[[#This Row],[description]],1)="#",_xlfn.CONCAT("    description = ",primaryTable[[#This Row],[description]]),_xlfn.CONCAT("    description = #LOC_KTT_",primaryTable[[#This Row],[id]],"_Description // ",primaryTable[[#This Row],[description]])),CHAR(10),_xlfn.CONCAT("    cost = ",_xlfn.XLOOKUP(primaryTable[[#This Row],[tier]],CTTComparison!$B$3:$B$34,CTTComparison!$D$3:$D$34,0,0,1)),CHAR(10),"    hideEmpty = False",CHAR(10),"    nodeName = ktt_",primaryTable[[#This Row],[id]],CHAR(10),"    anyToUnlock = ",IF(primaryTable[[#This Row],[anyToUnlock]]="","False",PROPER(primaryTable[[#This Row],[anyToUnlock]])),CHAR(10),"    icon = ",IF(primaryTable[[#This Row],[icon]]="",_xlfn.CONCAT("KiwiTechTree/Icons/ktt_icon_",primaryTable[[#This Row],[id]]),primaryTable[[#This Row],[icon]]),CHAR(10),"    pos = ",_xlfn.XLOOKUP(primaryTable[[#This Row],[id]],Outline!$A$3:$A$300,Outline!$E$3:$E$300,999,0,1),",",_xlfn.XLOOKUP(primaryTable[[#This Row],[id]],Outline!$A$3:$A$300,Outline!$F$3:$F$300,999,0,1),",0",CHAR(10),"    scale = 0.6",IF(primaryTable[[#This Row],[id_0]]&lt;&gt;"",_xlfn.CONCAT(CHAR(10),"    Parent",CHAR(10),"    {",CHAR(10),"        parentID = ",primaryTable[[#This Row],[id_0]],CHAR(10),"        lineFrom = ",primaryTable[[#This Row],[lineFrom_0]],CHAR(10),"        lineTo = ",primaryTable[[#This Row],[lineTo_0]],CHAR(10),"    }"),""),IF(primaryTable[[#This Row],[id_1]]&lt;&gt;"",_xlfn.CONCAT(CHAR(10),"    Parent",CHAR(10),"    {",CHAR(10),"        parentID = ",primaryTable[[#This Row],[id_1]],CHAR(10),"        lineFrom = ",primaryTable[[#This Row],[lineFrom_1]],CHAR(10),"        lineTo = ",primaryTable[[#This Row],[lineTo_1]],CHAR(10),"    }"),""),CHAR(10),"}")</f>
        <v>RDNode:NEEDS[CommunityTechTree]
{
    id = highTechElectricalSystems
    tier = 10
    title = #LOC_CTT_highTechElectricalSystems_title
    description = #LOC_CTT_highTechElectricalSystems_description
    cost = 1350
    hideEmpty = False
    nodeName = ktt_highTechElectricalSystems
    anyToUnlock = False
    icon = CommunityTechTree/UI/ctt_icon_highTechElectricalSystems
    pos = -1400,250,0
    scale = 0.6
    Parent
    {
        parentID = experimentalElectrics
        lineFrom = RIGHT
        lineTo = LEFT
    }
}</v>
      </c>
    </row>
    <row r="244" spans="1:15" x14ac:dyDescent="0.35">
      <c r="A244" t="s">
        <v>197</v>
      </c>
      <c r="B244">
        <f>VLOOKUP(primaryTable[[#This Row],[id]],Outline!$A$3:$C$300,2,FALSE)</f>
        <v>10</v>
      </c>
      <c r="C244">
        <f>VLOOKUP(primaryTable[[#This Row],[id]],Outline!$A$3:$C$300,3,FALSE)</f>
        <v>42</v>
      </c>
      <c r="D244" t="s">
        <v>995</v>
      </c>
      <c r="E244" t="s">
        <v>996</v>
      </c>
      <c r="F244" s="32" t="s">
        <v>390</v>
      </c>
      <c r="G244" t="s">
        <v>997</v>
      </c>
      <c r="H244" t="s">
        <v>194</v>
      </c>
      <c r="I244" t="s">
        <v>289</v>
      </c>
      <c r="J244" t="s">
        <v>288</v>
      </c>
      <c r="K244" t="s">
        <v>189</v>
      </c>
      <c r="L244" t="s">
        <v>289</v>
      </c>
      <c r="M244" t="s">
        <v>288</v>
      </c>
      <c r="N244" t="s">
        <v>428</v>
      </c>
      <c r="O244" s="24" t="str">
        <f>_xlfn.CONCAT("RDNode:NEEDS[",primaryTable[[#This Row],[mod]],"]",CHAR(10),"{",CHAR(10),"    id = ",primaryTable[[#This Row],[id]],CHAR(10),"    tier = ",primaryTable[[#This Row],[tier]],CHAR(10),IF(LEFT(primaryTable[[#This Row],[title]],1)="#",_xlfn.CONCAT("    title = ",primaryTable[[#This Row],[title]]),_xlfn.CONCAT("    title = #LOC_KTT_",primaryTable[[#This Row],[id]],"_Title // ",primaryTable[[#This Row],[title]])),CHAR(10),IF(LEFT(primaryTable[[#This Row],[description]],1)="#",_xlfn.CONCAT("    description = ",primaryTable[[#This Row],[description]]),_xlfn.CONCAT("    description = #LOC_KTT_",primaryTable[[#This Row],[id]],"_Description // ",primaryTable[[#This Row],[description]])),CHAR(10),_xlfn.CONCAT("    cost = ",_xlfn.XLOOKUP(primaryTable[[#This Row],[tier]],CTTComparison!$B$3:$B$34,CTTComparison!$D$3:$D$34,0,0,1)),CHAR(10),"    hideEmpty = False",CHAR(10),"    nodeName = ktt_",primaryTable[[#This Row],[id]],CHAR(10),"    anyToUnlock = ",IF(primaryTable[[#This Row],[anyToUnlock]]="","False",PROPER(primaryTable[[#This Row],[anyToUnlock]])),CHAR(10),"    icon = ",IF(primaryTable[[#This Row],[icon]]="",_xlfn.CONCAT("KiwiTechTree/Icons/ktt_icon_",primaryTable[[#This Row],[id]]),primaryTable[[#This Row],[icon]]),CHAR(10),"    pos = ",_xlfn.XLOOKUP(primaryTable[[#This Row],[id]],Outline!$A$3:$A$300,Outline!$E$3:$E$300,999,0,1),",",_xlfn.XLOOKUP(primaryTable[[#This Row],[id]],Outline!$A$3:$A$300,Outline!$F$3:$F$300,999,0,1),",0",CHAR(10),"    scale = 0.6",IF(primaryTable[[#This Row],[id_0]]&lt;&gt;"",_xlfn.CONCAT(CHAR(10),"    Parent",CHAR(10),"    {",CHAR(10),"        parentID = ",primaryTable[[#This Row],[id_0]],CHAR(10),"        lineFrom = ",primaryTable[[#This Row],[lineFrom_0]],CHAR(10),"        lineTo = ",primaryTable[[#This Row],[lineTo_0]],CHAR(10),"    }"),""),IF(primaryTable[[#This Row],[id_1]]&lt;&gt;"",_xlfn.CONCAT(CHAR(10),"    Parent",CHAR(10),"    {",CHAR(10),"        parentID = ",primaryTable[[#This Row],[id_1]],CHAR(10),"        lineFrom = ",primaryTable[[#This Row],[lineFrom_1]],CHAR(10),"        lineTo = ",primaryTable[[#This Row],[lineTo_1]],CHAR(10),"    }"),""),CHAR(10),"}")</f>
        <v>RDNode:NEEDS[CommunityTechTree]
{
    id = microwavePowerTransmission
    tier = 10
    title = #LOC_CTT_microwavePowerTransmission_title
    description = #LOC_CTT_microwavePowerTransmission_description
    cost = 1350
    hideEmpty = False
    nodeName = ktt_microwavePowerTransmission
    anyToUnlock = False
    icon = CommunityTechTree/UI/ctt_icon_microwavePower
    pos = -1400,200,0
    scale = 0.6
    Parent
    {
        parentID = advPVMaterials
        lineFrom = RIGHT
        lineTo = LEFT
    }
    Parent
    {
        parentID = experimentalElectrics
        lineFrom = RIGHT
        lineTo = LEFT
    }
}</v>
      </c>
    </row>
    <row r="245" spans="1:15" x14ac:dyDescent="0.35">
      <c r="A245" t="s">
        <v>196</v>
      </c>
      <c r="B245">
        <f>VLOOKUP(primaryTable[[#This Row],[id]],Outline!$A$3:$C$300,2,FALSE)</f>
        <v>10</v>
      </c>
      <c r="C245">
        <f>VLOOKUP(primaryTable[[#This Row],[id]],Outline!$A$3:$C$300,3,FALSE)</f>
        <v>43</v>
      </c>
      <c r="D245" t="s">
        <v>935</v>
      </c>
      <c r="E245" t="s">
        <v>936</v>
      </c>
      <c r="F245" s="32" t="s">
        <v>390</v>
      </c>
      <c r="G245" t="s">
        <v>937</v>
      </c>
      <c r="H245" t="s">
        <v>195</v>
      </c>
      <c r="I245" t="s">
        <v>289</v>
      </c>
      <c r="J245" t="s">
        <v>288</v>
      </c>
      <c r="N245" t="s">
        <v>428</v>
      </c>
      <c r="O245" s="24" t="str">
        <f>_xlfn.CONCAT("RDNode:NEEDS[",primaryTable[[#This Row],[mod]],"]",CHAR(10),"{",CHAR(10),"    id = ",primaryTable[[#This Row],[id]],CHAR(10),"    tier = ",primaryTable[[#This Row],[tier]],CHAR(10),IF(LEFT(primaryTable[[#This Row],[title]],1)="#",_xlfn.CONCAT("    title = ",primaryTable[[#This Row],[title]]),_xlfn.CONCAT("    title = #LOC_KTT_",primaryTable[[#This Row],[id]],"_Title // ",primaryTable[[#This Row],[title]])),CHAR(10),IF(LEFT(primaryTable[[#This Row],[description]],1)="#",_xlfn.CONCAT("    description = ",primaryTable[[#This Row],[description]]),_xlfn.CONCAT("    description = #LOC_KTT_",primaryTable[[#This Row],[id]],"_Description // ",primaryTable[[#This Row],[description]])),CHAR(10),_xlfn.CONCAT("    cost = ",_xlfn.XLOOKUP(primaryTable[[#This Row],[tier]],CTTComparison!$B$3:$B$34,CTTComparison!$D$3:$D$34,0,0,1)),CHAR(10),"    hideEmpty = False",CHAR(10),"    nodeName = ktt_",primaryTable[[#This Row],[id]],CHAR(10),"    anyToUnlock = ",IF(primaryTable[[#This Row],[anyToUnlock]]="","False",PROPER(primaryTable[[#This Row],[anyToUnlock]])),CHAR(10),"    icon = ",IF(primaryTable[[#This Row],[icon]]="",_xlfn.CONCAT("KiwiTechTree/Icons/ktt_icon_",primaryTable[[#This Row],[id]]),primaryTable[[#This Row],[icon]]),CHAR(10),"    pos = ",_xlfn.XLOOKUP(primaryTable[[#This Row],[id]],Outline!$A$3:$A$300,Outline!$E$3:$E$300,999,0,1),",",_xlfn.XLOOKUP(primaryTable[[#This Row],[id]],Outline!$A$3:$A$300,Outline!$F$3:$F$300,999,0,1),",0",CHAR(10),"    scale = 0.6",IF(primaryTable[[#This Row],[id_0]]&lt;&gt;"",_xlfn.CONCAT(CHAR(10),"    Parent",CHAR(10),"    {",CHAR(10),"        parentID = ",primaryTable[[#This Row],[id_0]],CHAR(10),"        lineFrom = ",primaryTable[[#This Row],[lineFrom_0]],CHAR(10),"        lineTo = ",primaryTable[[#This Row],[lineTo_0]],CHAR(10),"    }"),""),IF(primaryTable[[#This Row],[id_1]]&lt;&gt;"",_xlfn.CONCAT(CHAR(10),"    Parent",CHAR(10),"    {",CHAR(10),"        parentID = ",primaryTable[[#This Row],[id_1]],CHAR(10),"        lineFrom = ",primaryTable[[#This Row],[lineFrom_1]],CHAR(10),"        lineTo = ",primaryTable[[#This Row],[lineTo_1]],CHAR(10),"    }"),""),CHAR(10),"}")</f>
        <v>RDNode:NEEDS[CommunityTechTree]
{
    id = exoticSolarTech
    tier = 10
    title = #LOC_CTT_exoticSolarTech_title
    description = #LOC_CTT_exoticSolarTech_description
    cost = 1350
    hideEmpty = False
    nodeName = ktt_exoticSolarTech
    anyToUnlock = False
    icon = CommunityTechTree/UI/ctt_icon_exoticSolarTech
    pos = -1400,150,0
    scale = 0.6
    Parent
    {
        parentID = cuttingEdgeSolarTech
        lineFrom = RIGHT
        lineTo = LEFT
    }
}</v>
      </c>
    </row>
    <row r="246" spans="1:15" x14ac:dyDescent="0.35">
      <c r="A246" t="s">
        <v>227</v>
      </c>
      <c r="B246">
        <f>VLOOKUP(primaryTable[[#This Row],[id]],Outline!$A$3:$C$300,2,FALSE)</f>
        <v>10</v>
      </c>
      <c r="C246">
        <f>VLOOKUP(primaryTable[[#This Row],[id]],Outline!$A$3:$C$300,3,FALSE)</f>
        <v>44</v>
      </c>
      <c r="D246" t="s">
        <v>919</v>
      </c>
      <c r="E246" t="s">
        <v>1004</v>
      </c>
      <c r="F246" s="32" t="s">
        <v>390</v>
      </c>
      <c r="H246" t="s">
        <v>200</v>
      </c>
      <c r="I246" t="s">
        <v>289</v>
      </c>
      <c r="J246" t="s">
        <v>288</v>
      </c>
      <c r="N246" t="s">
        <v>319</v>
      </c>
      <c r="O246" s="24" t="str">
        <f>_xlfn.CONCAT("RDNode:NEEDS[",primaryTable[[#This Row],[mod]],"]",CHAR(10),"{",CHAR(10),"    id = ",primaryTable[[#This Row],[id]],CHAR(10),"    tier = ",primaryTable[[#This Row],[tier]],CHAR(10),IF(LEFT(primaryTable[[#This Row],[title]],1)="#",_xlfn.CONCAT("    title = ",primaryTable[[#This Row],[title]]),_xlfn.CONCAT("    title = #LOC_KTT_",primaryTable[[#This Row],[id]],"_Title // ",primaryTable[[#This Row],[title]])),CHAR(10),IF(LEFT(primaryTable[[#This Row],[description]],1)="#",_xlfn.CONCAT("    description = ",primaryTable[[#This Row],[description]]),_xlfn.CONCAT("    description = #LOC_KTT_",primaryTable[[#This Row],[id]],"_Description // ",primaryTable[[#This Row],[description]])),CHAR(10),_xlfn.CONCAT("    cost = ",_xlfn.XLOOKUP(primaryTable[[#This Row],[tier]],CTTComparison!$B$3:$B$34,CTTComparison!$D$3:$D$34,0,0,1)),CHAR(10),"    hideEmpty = False",CHAR(10),"    nodeName = ktt_",primaryTable[[#This Row],[id]],CHAR(10),"    anyToUnlock = ",IF(primaryTable[[#This Row],[anyToUnlock]]="","False",PROPER(primaryTable[[#This Row],[anyToUnlock]])),CHAR(10),"    icon = ",IF(primaryTable[[#This Row],[icon]]="",_xlfn.CONCAT("KiwiTechTree/Icons/ktt_icon_",primaryTable[[#This Row],[id]]),primaryTable[[#This Row],[icon]]),CHAR(10),"    pos = ",_xlfn.XLOOKUP(primaryTable[[#This Row],[id]],Outline!$A$3:$A$300,Outline!$E$3:$E$300,999,0,1),",",_xlfn.XLOOKUP(primaryTable[[#This Row],[id]],Outline!$A$3:$A$300,Outline!$F$3:$F$300,999,0,1),",0",CHAR(10),"    scale = 0.6",IF(primaryTable[[#This Row],[id_0]]&lt;&gt;"",_xlfn.CONCAT(CHAR(10),"    Parent",CHAR(10),"    {",CHAR(10),"        parentID = ",primaryTable[[#This Row],[id_0]],CHAR(10),"        lineFrom = ",primaryTable[[#This Row],[lineFrom_0]],CHAR(10),"        lineTo = ",primaryTable[[#This Row],[lineTo_0]],CHAR(10),"    }"),""),IF(primaryTable[[#This Row],[id_1]]&lt;&gt;"",_xlfn.CONCAT(CHAR(10),"    Parent",CHAR(10),"    {",CHAR(10),"        parentID = ",primaryTable[[#This Row],[id_1]],CHAR(10),"        lineFrom = ",primaryTable[[#This Row],[lineFrom_1]],CHAR(10),"        lineTo = ",primaryTable[[#This Row],[lineTo_1]],CHAR(10),"    }"),""),CHAR(10),"}")</f>
        <v>RDNode:NEEDS[KiwiTechTree]
{
    id = advancedStations
    tier = 10
    title = #LOC_KTT_advancedStations_Title // Advanced Stations
    description = #LOC_KTT_advancedStations_Description // After irradiating the atmosphere from Project Orion, we now have the technology to live above it.
    cost = 1350
    hideEmpty = False
    nodeName = ktt_advancedStations
    anyToUnlock = False
    icon = KiwiTechTree/Icons/ktt_icon_advancedStations
    pos = -1400,100,0
    scale = 0.6
    Parent
    {
        parentID = longTermHabitation
        lineFrom = RIGHT
        lineTo = LEFT
    }
}</v>
      </c>
    </row>
    <row r="247" spans="1:15" x14ac:dyDescent="0.35">
      <c r="A247" t="s">
        <v>228</v>
      </c>
      <c r="B247">
        <f>VLOOKUP(primaryTable[[#This Row],[id]],Outline!$A$3:$C$300,2,FALSE)</f>
        <v>10</v>
      </c>
      <c r="C247">
        <f>VLOOKUP(primaryTable[[#This Row],[id]],Outline!$A$3:$C$300,3,FALSE)</f>
        <v>45</v>
      </c>
      <c r="D247" t="s">
        <v>1005</v>
      </c>
      <c r="E247" t="s">
        <v>1006</v>
      </c>
      <c r="F247" s="32" t="s">
        <v>390</v>
      </c>
      <c r="G247" t="s">
        <v>1060</v>
      </c>
      <c r="H247" t="s">
        <v>199</v>
      </c>
      <c r="I247" t="s">
        <v>289</v>
      </c>
      <c r="J247" t="s">
        <v>288</v>
      </c>
      <c r="N247" t="s">
        <v>428</v>
      </c>
      <c r="O247" s="24" t="str">
        <f>_xlfn.CONCAT("RDNode:NEEDS[",primaryTable[[#This Row],[mod]],"]",CHAR(10),"{",CHAR(10),"    id = ",primaryTable[[#This Row],[id]],CHAR(10),"    tier = ",primaryTable[[#This Row],[tier]],CHAR(10),IF(LEFT(primaryTable[[#This Row],[title]],1)="#",_xlfn.CONCAT("    title = ",primaryTable[[#This Row],[title]]),_xlfn.CONCAT("    title = #LOC_KTT_",primaryTable[[#This Row],[id]],"_Title // ",primaryTable[[#This Row],[title]])),CHAR(10),IF(LEFT(primaryTable[[#This Row],[description]],1)="#",_xlfn.CONCAT("    description = ",primaryTable[[#This Row],[description]]),_xlfn.CONCAT("    description = #LOC_KTT_",primaryTable[[#This Row],[id]],"_Description // ",primaryTable[[#This Row],[description]])),CHAR(10),_xlfn.CONCAT("    cost = ",_xlfn.XLOOKUP(primaryTable[[#This Row],[tier]],CTTComparison!$B$3:$B$34,CTTComparison!$D$3:$D$34,0,0,1)),CHAR(10),"    hideEmpty = False",CHAR(10),"    nodeName = ktt_",primaryTable[[#This Row],[id]],CHAR(10),"    anyToUnlock = ",IF(primaryTable[[#This Row],[anyToUnlock]]="","False",PROPER(primaryTable[[#This Row],[anyToUnlock]])),CHAR(10),"    icon = ",IF(primaryTable[[#This Row],[icon]]="",_xlfn.CONCAT("KiwiTechTree/Icons/ktt_icon_",primaryTable[[#This Row],[id]]),primaryTable[[#This Row],[icon]]),CHAR(10),"    pos = ",_xlfn.XLOOKUP(primaryTable[[#This Row],[id]],Outline!$A$3:$A$300,Outline!$E$3:$E$300,999,0,1),",",_xlfn.XLOOKUP(primaryTable[[#This Row],[id]],Outline!$A$3:$A$300,Outline!$F$3:$F$300,999,0,1),",0",CHAR(10),"    scale = 0.6",IF(primaryTable[[#This Row],[id_0]]&lt;&gt;"",_xlfn.CONCAT(CHAR(10),"    Parent",CHAR(10),"    {",CHAR(10),"        parentID = ",primaryTable[[#This Row],[id_0]],CHAR(10),"        lineFrom = ",primaryTable[[#This Row],[lineFrom_0]],CHAR(10),"        lineTo = ",primaryTable[[#This Row],[lineTo_0]],CHAR(10),"    }"),""),IF(primaryTable[[#This Row],[id_1]]&lt;&gt;"",_xlfn.CONCAT(CHAR(10),"    Parent",CHAR(10),"    {",CHAR(10),"        parentID = ",primaryTable[[#This Row],[id_1]],CHAR(10),"        lineFrom = ",primaryTable[[#This Row],[lineFrom_1]],CHAR(10),"        lineTo = ",primaryTable[[#This Row],[lineTo_1]],CHAR(10),"    }"),""),CHAR(10),"}")</f>
        <v>RDNode:NEEDS[CommunityTechTree]
{
    id = advOffworldMining
    tier = 10
    title = #LOC_CTT_advOffworldMining_title
    description = #LOC_CTT_advOffworldMining_description
    cost = 1350
    hideEmpty = False
    nodeName = ktt_advOffworldMining
    anyToUnlock = False
    icon = KiwiTechTree/Icons/ktt_icon_advOffworldMining
    pos = -1400,50,0
    scale = 0.6
    Parent
    {
        parentID = advLogistics
        lineFrom = RIGHT
        lineTo = LEFT
    }
}</v>
      </c>
    </row>
    <row r="248" spans="1:15" x14ac:dyDescent="0.35">
      <c r="A248" t="s">
        <v>207</v>
      </c>
      <c r="B248" s="30">
        <f>VLOOKUP(primaryTable[[#This Row],[id]],Outline!$A$3:$C$300,2,FALSE)</f>
        <v>10.5</v>
      </c>
      <c r="C248" s="30">
        <f>VLOOKUP(primaryTable[[#This Row],[id]],Outline!$A$3:$C$300,3,FALSE)</f>
        <v>9</v>
      </c>
      <c r="D248" t="s">
        <v>938</v>
      </c>
      <c r="E248" t="s">
        <v>1007</v>
      </c>
      <c r="F248" s="31" t="s">
        <v>390</v>
      </c>
      <c r="H248" t="s">
        <v>208</v>
      </c>
      <c r="I248" t="s">
        <v>289</v>
      </c>
      <c r="J248" t="s">
        <v>288</v>
      </c>
      <c r="N248" t="s">
        <v>319</v>
      </c>
      <c r="O248" s="30" t="str">
        <f>_xlfn.CONCAT("RDNode:NEEDS[",primaryTable[[#This Row],[mod]],"]",CHAR(10),"{",CHAR(10),"    id = ",primaryTable[[#This Row],[id]],CHAR(10),"    tier = ",primaryTable[[#This Row],[tier]],CHAR(10),IF(LEFT(primaryTable[[#This Row],[title]],1)="#",_xlfn.CONCAT("    title = ",primaryTable[[#This Row],[title]]),_xlfn.CONCAT("    title = #LOC_KTT_",primaryTable[[#This Row],[id]],"_Title // ",primaryTable[[#This Row],[title]])),CHAR(10),IF(LEFT(primaryTable[[#This Row],[description]],1)="#",_xlfn.CONCAT("    description = ",primaryTable[[#This Row],[description]]),_xlfn.CONCAT("    description = #LOC_KTT_",primaryTable[[#This Row],[id]],"_Description // ",primaryTable[[#This Row],[description]])),CHAR(10),_xlfn.CONCAT("    cost = ",_xlfn.XLOOKUP(primaryTable[[#This Row],[tier]],CTTComparison!$B$3:$B$34,CTTComparison!$D$3:$D$34,0,0,1)),CHAR(10),"    hideEmpty = False",CHAR(10),"    nodeName = ktt_",primaryTable[[#This Row],[id]],CHAR(10),"    anyToUnlock = ",IF(primaryTable[[#This Row],[anyToUnlock]]="","False",PROPER(primaryTable[[#This Row],[anyToUnlock]])),CHAR(10),"    icon = ",IF(primaryTable[[#This Row],[icon]]="",_xlfn.CONCAT("KiwiTechTree/Icons/ktt_icon_",primaryTable[[#This Row],[id]]),primaryTable[[#This Row],[icon]]),CHAR(10),"    pos = ",_xlfn.XLOOKUP(primaryTable[[#This Row],[id]],Outline!$A$3:$A$300,Outline!$E$3:$E$300,999,0,1),",",_xlfn.XLOOKUP(primaryTable[[#This Row],[id]],Outline!$A$3:$A$300,Outline!$F$3:$F$300,999,0,1),",0",CHAR(10),"    scale = 0.6",IF(primaryTable[[#This Row],[id_0]]&lt;&gt;"",_xlfn.CONCAT(CHAR(10),"    Parent",CHAR(10),"    {",CHAR(10),"        parentID = ",primaryTable[[#This Row],[id_0]],CHAR(10),"        lineFrom = ",primaryTable[[#This Row],[lineFrom_0]],CHAR(10),"        lineTo = ",primaryTable[[#This Row],[lineTo_0]],CHAR(10),"    }"),""),IF(primaryTable[[#This Row],[id_1]]&lt;&gt;"",_xlfn.CONCAT(CHAR(10),"    Parent",CHAR(10),"    {",CHAR(10),"        parentID = ",primaryTable[[#This Row],[id_1]],CHAR(10),"        lineFrom = ",primaryTable[[#This Row],[lineFrom_1]],CHAR(10),"        lineTo = ",primaryTable[[#This Row],[lineTo_1]],CHAR(10),"    }"),""),CHAR(10),"}")</f>
        <v>RDNode:NEEDS[KiwiTechTree]
{
    id = lithiumFuelSystems
    tier = 10.5
    title = #LOC_KTT_lithiumFuelSystems_Title // Lithium Fuel Systems
    description = #LOC_KTT_lithiumFuelSystems_Description // These fuel systems represent the best of our ability to contain elements that want nothing more than to blow up our kerbonauts.
    cost = 1688
    hideEmpty = False
    nodeName = ktt_lithiumFuelSystems
    anyToUnlock = False
    icon = KiwiTechTree/Icons/ktt_icon_lithiumFuelSystems
    pos = -1350,1850,0
    scale = 0.6
    Parent
    {
        parentID = plasmaPropulsion
        lineFrom = RIGHT
        lineTo = LEFT
    }
}</v>
      </c>
    </row>
    <row r="249" spans="1:15" x14ac:dyDescent="0.35">
      <c r="A249" s="25" t="s">
        <v>236</v>
      </c>
      <c r="B249">
        <f>VLOOKUP(primaryTable[[#This Row],[id]],Outline!$A$3:$C$300,2,FALSE)</f>
        <v>-2.5</v>
      </c>
      <c r="C249">
        <f>VLOOKUP(primaryTable[[#This Row],[id]],Outline!$A$3:$C$300,3,FALSE)</f>
        <v>0</v>
      </c>
      <c r="D249" t="s">
        <v>354</v>
      </c>
      <c r="E249" s="33"/>
      <c r="F249" s="32" t="s">
        <v>389</v>
      </c>
      <c r="H249" t="s">
        <v>212</v>
      </c>
      <c r="I249" t="s">
        <v>289</v>
      </c>
      <c r="J249" t="s">
        <v>288</v>
      </c>
      <c r="K249" t="s">
        <v>213</v>
      </c>
      <c r="L249" t="s">
        <v>289</v>
      </c>
      <c r="M249" t="s">
        <v>288</v>
      </c>
      <c r="N249" t="s">
        <v>319</v>
      </c>
      <c r="O249" s="24" t="str">
        <f>_xlfn.CONCAT("RDNode:NEEDS[",primaryTable[[#This Row],[mod]],"]",CHAR(10),"{",CHAR(10),"    id = ",primaryTable[[#This Row],[id]],CHAR(10),"    tier = ",primaryTable[[#This Row],[tier]],CHAR(10),IF(LEFT(primaryTable[[#This Row],[title]],1)="#",_xlfn.CONCAT("    title = ",primaryTable[[#This Row],[title]]),_xlfn.CONCAT("    title = #LOC_KTT_",primaryTable[[#This Row],[id]],"_Title // ",primaryTable[[#This Row],[title]])),CHAR(10),IF(LEFT(primaryTable[[#This Row],[description]],1)="#",_xlfn.CONCAT("    description = ",primaryTable[[#This Row],[description]]),_xlfn.CONCAT("    description = #LOC_KTT_",primaryTable[[#This Row],[id]],"_Description // ",primaryTable[[#This Row],[description]])),CHAR(10),_xlfn.CONCAT("    cost = ",_xlfn.XLOOKUP(primaryTable[[#This Row],[tier]],CTTComparison!$B$3:$B$34,CTTComparison!$D$3:$D$34,0,0,1)),CHAR(10),"    hideEmpty = False",CHAR(10),"    nodeName = ktt_",primaryTable[[#This Row],[id]],CHAR(10),"    anyToUnlock = ",IF(primaryTable[[#This Row],[anyToUnlock]]="","False",PROPER(primaryTable[[#This Row],[anyToUnlock]])),CHAR(10),"    icon = ",IF(primaryTable[[#This Row],[icon]]="",_xlfn.CONCAT("KiwiTechTree/Icons/ktt_icon_",primaryTable[[#This Row],[id]]),primaryTable[[#This Row],[icon]]),CHAR(10),"    pos = ",_xlfn.XLOOKUP(primaryTable[[#This Row],[id]],Outline!$A$3:$A$300,Outline!$E$3:$E$300,999,0,1),",",_xlfn.XLOOKUP(primaryTable[[#This Row],[id]],Outline!$A$3:$A$300,Outline!$F$3:$F$300,999,0,1),",0",CHAR(10),"    scale = 0.6",IF(primaryTable[[#This Row],[id_0]]&lt;&gt;"",_xlfn.CONCAT(CHAR(10),"    Parent",CHAR(10),"    {",CHAR(10),"        parentID = ",primaryTable[[#This Row],[id_0]],CHAR(10),"        lineFrom = ",primaryTable[[#This Row],[lineFrom_0]],CHAR(10),"        lineTo = ",primaryTable[[#This Row],[lineTo_0]],CHAR(10),"    }"),""),IF(primaryTable[[#This Row],[id_1]]&lt;&gt;"",_xlfn.CONCAT(CHAR(10),"    Parent",CHAR(10),"    {",CHAR(10),"        parentID = ",primaryTable[[#This Row],[id_1]],CHAR(10),"        lineFrom = ",primaryTable[[#This Row],[lineFrom_1]],CHAR(10),"        lineTo = ",primaryTable[[#This Row],[lineTo_1]],CHAR(10),"    }"),""),CHAR(10),"}")</f>
        <v>RDNode:NEEDS[KiwiTechTree]
{
    id = colossalHypergolicRocketry
    tier = -2.5
    title = #LOC_KTT_colossalHypergolicRocketry_Title // Colossal Hypergolic Rocketry
    description = #LOC_KTT_colossalHypergolicRocketry_Description // 
    cost = 0
    hideEmpty = False
    nodeName = ktt_colossalHypergolicRocketry
    anyToUnlock = True
    icon = KiwiTechTree/Icons/ktt_icon_colossalHypergolicRocketry
    pos = -3950,2300,0
    scale = 0.6
    Parent
    {
        parentID = giganticHypergolicRocketry
        lineFrom = RIGHT
        lineTo = LEFT
    }
    Parent
    {
        parentID = giganticRocketry
        lineFrom = RIGHT
        lineTo = LEFT
    }
}</v>
      </c>
    </row>
    <row r="250" spans="1:15" x14ac:dyDescent="0.35">
      <c r="A250" t="s">
        <v>229</v>
      </c>
      <c r="B250">
        <f>VLOOKUP(primaryTable[[#This Row],[id]],Outline!$A$3:$C$300,2,FALSE)</f>
        <v>11</v>
      </c>
      <c r="C250">
        <f>VLOOKUP(primaryTable[[#This Row],[id]],Outline!$A$3:$C$300,3,FALSE)</f>
        <v>3</v>
      </c>
      <c r="D250" t="s">
        <v>747</v>
      </c>
      <c r="E250" t="s">
        <v>748</v>
      </c>
      <c r="F250" s="32" t="s">
        <v>390</v>
      </c>
      <c r="G250" t="s">
        <v>744</v>
      </c>
      <c r="H250" t="s">
        <v>204</v>
      </c>
      <c r="I250" t="s">
        <v>289</v>
      </c>
      <c r="J250" t="s">
        <v>288</v>
      </c>
      <c r="N250" t="s">
        <v>428</v>
      </c>
      <c r="O250" s="24" t="str">
        <f>_xlfn.CONCAT("RDNode:NEEDS[",primaryTable[[#This Row],[mod]],"]",CHAR(10),"{",CHAR(10),"    id = ",primaryTable[[#This Row],[id]],CHAR(10),"    tier = ",primaryTable[[#This Row],[tier]],CHAR(10),IF(LEFT(primaryTable[[#This Row],[title]],1)="#",_xlfn.CONCAT("    title = ",primaryTable[[#This Row],[title]]),_xlfn.CONCAT("    title = #LOC_KTT_",primaryTable[[#This Row],[id]],"_Title // ",primaryTable[[#This Row],[title]])),CHAR(10),IF(LEFT(primaryTable[[#This Row],[description]],1)="#",_xlfn.CONCAT("    description = ",primaryTable[[#This Row],[description]]),_xlfn.CONCAT("    description = #LOC_KTT_",primaryTable[[#This Row],[id]],"_Description // ",primaryTable[[#This Row],[description]])),CHAR(10),_xlfn.CONCAT("    cost = ",_xlfn.XLOOKUP(primaryTable[[#This Row],[tier]],CTTComparison!$B$3:$B$34,CTTComparison!$D$3:$D$34,0,0,1)),CHAR(10),"    hideEmpty = False",CHAR(10),"    nodeName = ktt_",primaryTable[[#This Row],[id]],CHAR(10),"    anyToUnlock = ",IF(primaryTable[[#This Row],[anyToUnlock]]="","False",PROPER(primaryTable[[#This Row],[anyToUnlock]])),CHAR(10),"    icon = ",IF(primaryTable[[#This Row],[icon]]="",_xlfn.CONCAT("KiwiTechTree/Icons/ktt_icon_",primaryTable[[#This Row],[id]]),primaryTable[[#This Row],[icon]]),CHAR(10),"    pos = ",_xlfn.XLOOKUP(primaryTable[[#This Row],[id]],Outline!$A$3:$A$300,Outline!$E$3:$E$300,999,0,1),",",_xlfn.XLOOKUP(primaryTable[[#This Row],[id]],Outline!$A$3:$A$300,Outline!$F$3:$F$300,999,0,1),",0",CHAR(10),"    scale = 0.6",IF(primaryTable[[#This Row],[id_0]]&lt;&gt;"",_xlfn.CONCAT(CHAR(10),"    Parent",CHAR(10),"    {",CHAR(10),"        parentID = ",primaryTable[[#This Row],[id_0]],CHAR(10),"        lineFrom = ",primaryTable[[#This Row],[lineFrom_0]],CHAR(10),"        lineTo = ",primaryTable[[#This Row],[lineTo_0]],CHAR(10),"    }"),""),IF(primaryTable[[#This Row],[id_1]]&lt;&gt;"",_xlfn.CONCAT(CHAR(10),"    Parent",CHAR(10),"    {",CHAR(10),"        parentID = ",primaryTable[[#This Row],[id_1]],CHAR(10),"        lineFrom = ",primaryTable[[#This Row],[lineFrom_1]],CHAR(10),"        lineTo = ",primaryTable[[#This Row],[lineTo_1]],CHAR(10),"    }"),""),CHAR(10),"}")</f>
        <v>RDNode:NEEDS[CommunityTechTree]
{
    id = exoticNuclearPower
    tier = 11
    title = #LOC_CTT_exoticNuclearPower_title
    description = #LOC_CTT_exoticNuclearPower_description
    cost = 2025
    hideEmpty = False
    nodeName = ktt_exoticNuclearPower
    anyToUnlock = False
    icon = CommunityTechTree/UI/ctt_icon_highEnergyNuclearPower
    pos = -1200,2150,0
    scale = 0.6
    Parent
    {
        parentID = expNuclearPower
        lineFrom = RIGHT
        lineTo = LEFT
    }
}</v>
      </c>
    </row>
    <row r="251" spans="1:15" x14ac:dyDescent="0.35">
      <c r="A251" t="s">
        <v>230</v>
      </c>
      <c r="B251">
        <f>VLOOKUP(primaryTable[[#This Row],[id]],Outline!$A$3:$C$300,2,FALSE)</f>
        <v>11</v>
      </c>
      <c r="C251">
        <f>VLOOKUP(primaryTable[[#This Row],[id]],Outline!$A$3:$C$300,3,FALSE)</f>
        <v>4</v>
      </c>
      <c r="D251" t="s">
        <v>778</v>
      </c>
      <c r="E251" t="s">
        <v>779</v>
      </c>
      <c r="F251" s="32" t="s">
        <v>390</v>
      </c>
      <c r="G251" t="s">
        <v>780</v>
      </c>
      <c r="H251" t="s">
        <v>205</v>
      </c>
      <c r="I251" t="s">
        <v>289</v>
      </c>
      <c r="J251" t="s">
        <v>288</v>
      </c>
      <c r="N251" t="s">
        <v>428</v>
      </c>
      <c r="O251" s="24" t="str">
        <f>_xlfn.CONCAT("RDNode:NEEDS[",primaryTable[[#This Row],[mod]],"]",CHAR(10),"{",CHAR(10),"    id = ",primaryTable[[#This Row],[id]],CHAR(10),"    tier = ",primaryTable[[#This Row],[tier]],CHAR(10),IF(LEFT(primaryTable[[#This Row],[title]],1)="#",_xlfn.CONCAT("    title = ",primaryTable[[#This Row],[title]]),_xlfn.CONCAT("    title = #LOC_KTT_",primaryTable[[#This Row],[id]],"_Title // ",primaryTable[[#This Row],[title]])),CHAR(10),IF(LEFT(primaryTable[[#This Row],[description]],1)="#",_xlfn.CONCAT("    description = ",primaryTable[[#This Row],[description]]),_xlfn.CONCAT("    description = #LOC_KTT_",primaryTable[[#This Row],[id]],"_Description // ",primaryTable[[#This Row],[description]])),CHAR(10),_xlfn.CONCAT("    cost = ",_xlfn.XLOOKUP(primaryTable[[#This Row],[tier]],CTTComparison!$B$3:$B$34,CTTComparison!$D$3:$D$34,0,0,1)),CHAR(10),"    hideEmpty = False",CHAR(10),"    nodeName = ktt_",primaryTable[[#This Row],[id]],CHAR(10),"    anyToUnlock = ",IF(primaryTable[[#This Row],[anyToUnlock]]="","False",PROPER(primaryTable[[#This Row],[anyToUnlock]])),CHAR(10),"    icon = ",IF(primaryTable[[#This Row],[icon]]="",_xlfn.CONCAT("KiwiTechTree/Icons/ktt_icon_",primaryTable[[#This Row],[id]]),primaryTable[[#This Row],[icon]]),CHAR(10),"    pos = ",_xlfn.XLOOKUP(primaryTable[[#This Row],[id]],Outline!$A$3:$A$300,Outline!$E$3:$E$300,999,0,1),",",_xlfn.XLOOKUP(primaryTable[[#This Row],[id]],Outline!$A$3:$A$300,Outline!$F$3:$F$300,999,0,1),",0",CHAR(10),"    scale = 0.6",IF(primaryTable[[#This Row],[id_0]]&lt;&gt;"",_xlfn.CONCAT(CHAR(10),"    Parent",CHAR(10),"    {",CHAR(10),"        parentID = ",primaryTable[[#This Row],[id_0]],CHAR(10),"        lineFrom = ",primaryTable[[#This Row],[lineFrom_0]],CHAR(10),"        lineTo = ",primaryTable[[#This Row],[lineTo_0]],CHAR(10),"    }"),""),IF(primaryTable[[#This Row],[id_1]]&lt;&gt;"",_xlfn.CONCAT(CHAR(10),"    Parent",CHAR(10),"    {",CHAR(10),"        parentID = ",primaryTable[[#This Row],[id_1]],CHAR(10),"        lineFrom = ",primaryTable[[#This Row],[lineFrom_1]],CHAR(10),"        lineTo = ",primaryTable[[#This Row],[lineTo_1]],CHAR(10),"    }"),""),CHAR(10),"}")</f>
        <v>RDNode:NEEDS[CommunityTechTree]
{
    id = exoticNuclearPropulsion
    tier = 11
    title = #LOC_CTT_exoticNuclearPropulsion_title
    description = #LOC_CTT_exoticNuclearPropulsion_description
    cost = 2025
    hideEmpty = False
    nodeName = ktt_exoticNuclearPropulsion
    anyToUnlock = False
    icon = CommunityTechTree/UI/ctt_icon_exoticNuclearPropulsion
    pos = -1200,2100,0
    scale = 0.6
    Parent
    {
        parentID = expNuclearPropulsion
        lineFrom = RIGHT
        lineTo = LEFT
    }
}</v>
      </c>
    </row>
    <row r="252" spans="1:15" x14ac:dyDescent="0.35">
      <c r="A252" t="s">
        <v>231</v>
      </c>
      <c r="B252">
        <f>VLOOKUP(primaryTable[[#This Row],[id]],Outline!$A$3:$C$300,2,FALSE)</f>
        <v>11</v>
      </c>
      <c r="C252">
        <f>VLOOKUP(primaryTable[[#This Row],[id]],Outline!$A$3:$C$300,3,FALSE)</f>
        <v>5</v>
      </c>
      <c r="D252" t="s">
        <v>752</v>
      </c>
      <c r="E252" t="s">
        <v>753</v>
      </c>
      <c r="F252" s="32" t="s">
        <v>390</v>
      </c>
      <c r="G252" t="s">
        <v>754</v>
      </c>
      <c r="H252" t="s">
        <v>203</v>
      </c>
      <c r="I252" t="s">
        <v>289</v>
      </c>
      <c r="J252" t="s">
        <v>288</v>
      </c>
      <c r="K252" t="s">
        <v>206</v>
      </c>
      <c r="L252" t="s">
        <v>289</v>
      </c>
      <c r="M252" t="s">
        <v>288</v>
      </c>
      <c r="N252" t="s">
        <v>428</v>
      </c>
      <c r="O252" s="24" t="str">
        <f>_xlfn.CONCAT("RDNode:NEEDS[",primaryTable[[#This Row],[mod]],"]",CHAR(10),"{",CHAR(10),"    id = ",primaryTable[[#This Row],[id]],CHAR(10),"    tier = ",primaryTable[[#This Row],[tier]],CHAR(10),IF(LEFT(primaryTable[[#This Row],[title]],1)="#",_xlfn.CONCAT("    title = ",primaryTable[[#This Row],[title]]),_xlfn.CONCAT("    title = #LOC_KTT_",primaryTable[[#This Row],[id]],"_Title // ",primaryTable[[#This Row],[title]])),CHAR(10),IF(LEFT(primaryTable[[#This Row],[description]],1)="#",_xlfn.CONCAT("    description = ",primaryTable[[#This Row],[description]]),_xlfn.CONCAT("    description = #LOC_KTT_",primaryTable[[#This Row],[id]],"_Description // ",primaryTable[[#This Row],[description]])),CHAR(10),_xlfn.CONCAT("    cost = ",_xlfn.XLOOKUP(primaryTable[[#This Row],[tier]],CTTComparison!$B$3:$B$34,CTTComparison!$D$3:$D$34,0,0,1)),CHAR(10),"    hideEmpty = False",CHAR(10),"    nodeName = ktt_",primaryTable[[#This Row],[id]],CHAR(10),"    anyToUnlock = ",IF(primaryTable[[#This Row],[anyToUnlock]]="","False",PROPER(primaryTable[[#This Row],[anyToUnlock]])),CHAR(10),"    icon = ",IF(primaryTable[[#This Row],[icon]]="",_xlfn.CONCAT("KiwiTechTree/Icons/ktt_icon_",primaryTable[[#This Row],[id]]),primaryTable[[#This Row],[icon]]),CHAR(10),"    pos = ",_xlfn.XLOOKUP(primaryTable[[#This Row],[id]],Outline!$A$3:$A$300,Outline!$E$3:$E$300,999,0,1),",",_xlfn.XLOOKUP(primaryTable[[#This Row],[id]],Outline!$A$3:$A$300,Outline!$F$3:$F$300,999,0,1),",0",CHAR(10),"    scale = 0.6",IF(primaryTable[[#This Row],[id_0]]&lt;&gt;"",_xlfn.CONCAT(CHAR(10),"    Parent",CHAR(10),"    {",CHAR(10),"        parentID = ",primaryTable[[#This Row],[id_0]],CHAR(10),"        lineFrom = ",primaryTable[[#This Row],[lineFrom_0]],CHAR(10),"        lineTo = ",primaryTable[[#This Row],[lineTo_0]],CHAR(10),"    }"),""),IF(primaryTable[[#This Row],[id_1]]&lt;&gt;"",_xlfn.CONCAT(CHAR(10),"    Parent",CHAR(10),"    {",CHAR(10),"        parentID = ",primaryTable[[#This Row],[id_1]],CHAR(10),"        lineFrom = ",primaryTable[[#This Row],[lineFrom_1]],CHAR(10),"        lineTo = ",primaryTable[[#This Row],[lineTo_1]],CHAR(10),"    }"),""),CHAR(10),"}")</f>
        <v>RDNode:NEEDS[CommunityTechTree]
{
    id = advFusionReactions
    tier = 11
    title = #LOC_CTT_advFusionReactions_title
    description = #LOC_CTT_advFusionReactions_description
    cost = 2025
    hideEmpty = False
    nodeName = ktt_advFusionReactions
    anyToUnlock = False
    icon = CommunityTechTree/UI/ctt_icon_advFusionReactions
    pos = -1200,2050,0
    scale = 0.6
    Parent
    {
        parentID = fusionPower
        lineFrom = RIGHT
        lineTo = LEFT
    }
    Parent
    {
        parentID = fusionRockets
        lineFrom = RIGHT
        lineTo = LEFT
    }
}</v>
      </c>
    </row>
    <row r="253" spans="1:15" x14ac:dyDescent="0.35">
      <c r="A253" t="s">
        <v>233</v>
      </c>
      <c r="B253">
        <f>VLOOKUP(primaryTable[[#This Row],[id]],Outline!$A$3:$C$300,2,FALSE)</f>
        <v>11</v>
      </c>
      <c r="C253">
        <f>VLOOKUP(primaryTable[[#This Row],[id]],Outline!$A$3:$C$300,3,FALSE)</f>
        <v>7</v>
      </c>
      <c r="D253" t="s">
        <v>949</v>
      </c>
      <c r="E253" t="s">
        <v>950</v>
      </c>
      <c r="F253" s="32" t="s">
        <v>390</v>
      </c>
      <c r="G253" t="s">
        <v>951</v>
      </c>
      <c r="H253" t="s">
        <v>209</v>
      </c>
      <c r="I253" t="s">
        <v>289</v>
      </c>
      <c r="J253" t="s">
        <v>288</v>
      </c>
      <c r="N253" t="s">
        <v>428</v>
      </c>
      <c r="O253" s="24" t="str">
        <f>_xlfn.CONCAT("RDNode:NEEDS[",primaryTable[[#This Row],[mod]],"]",CHAR(10),"{",CHAR(10),"    id = ",primaryTable[[#This Row],[id]],CHAR(10),"    tier = ",primaryTable[[#This Row],[tier]],CHAR(10),IF(LEFT(primaryTable[[#This Row],[title]],1)="#",_xlfn.CONCAT("    title = ",primaryTable[[#This Row],[title]]),_xlfn.CONCAT("    title = #LOC_KTT_",primaryTable[[#This Row],[id]],"_Title // ",primaryTable[[#This Row],[title]])),CHAR(10),IF(LEFT(primaryTable[[#This Row],[description]],1)="#",_xlfn.CONCAT("    description = ",primaryTable[[#This Row],[description]]),_xlfn.CONCAT("    description = #LOC_KTT_",primaryTable[[#This Row],[id]],"_Description // ",primaryTable[[#This Row],[description]])),CHAR(10),_xlfn.CONCAT("    cost = ",_xlfn.XLOOKUP(primaryTable[[#This Row],[tier]],CTTComparison!$B$3:$B$34,CTTComparison!$D$3:$D$34,0,0,1)),CHAR(10),"    hideEmpty = False",CHAR(10),"    nodeName = ktt_",primaryTable[[#This Row],[id]],CHAR(10),"    anyToUnlock = ",IF(primaryTable[[#This Row],[anyToUnlock]]="","False",PROPER(primaryTable[[#This Row],[anyToUnlock]])),CHAR(10),"    icon = ",IF(primaryTable[[#This Row],[icon]]="",_xlfn.CONCAT("KiwiTechTree/Icons/ktt_icon_",primaryTable[[#This Row],[id]]),primaryTable[[#This Row],[icon]]),CHAR(10),"    pos = ",_xlfn.XLOOKUP(primaryTable[[#This Row],[id]],Outline!$A$3:$A$300,Outline!$E$3:$E$300,999,0,1),",",_xlfn.XLOOKUP(primaryTable[[#This Row],[id]],Outline!$A$3:$A$300,Outline!$F$3:$F$300,999,0,1),",0",CHAR(10),"    scale = 0.6",IF(primaryTable[[#This Row],[id_0]]&lt;&gt;"",_xlfn.CONCAT(CHAR(10),"    Parent",CHAR(10),"    {",CHAR(10),"        parentID = ",primaryTable[[#This Row],[id_0]],CHAR(10),"        lineFrom = ",primaryTable[[#This Row],[lineFrom_0]],CHAR(10),"        lineTo = ",primaryTable[[#This Row],[lineTo_0]],CHAR(10),"    }"),""),IF(primaryTable[[#This Row],[id_1]]&lt;&gt;"",_xlfn.CONCAT(CHAR(10),"    Parent",CHAR(10),"    {",CHAR(10),"        parentID = ",primaryTable[[#This Row],[id_1]],CHAR(10),"        lineFrom = ",primaryTable[[#This Row],[lineFrom_1]],CHAR(10),"        lineTo = ",primaryTable[[#This Row],[lineTo_1]],CHAR(10),"    }"),""),CHAR(10),"}")</f>
        <v>RDNode:NEEDS[CommunityTechTree]
{
    id = expGriddedThrusters
    tier = 11
    title = #LOC_CTT_expGriddedThrusters_title
    description = #LOC_CTT_expGriddedThrusters_description
    cost = 2025
    hideEmpty = False
    nodeName = ktt_expGriddedThrusters
    anyToUnlock = False
    icon = CommunityTechTree/UI/ctt_icon_experimentalElectrostaticPropulsion
    pos = -1200,1950,0
    scale = 0.6
    Parent
    {
        parentID = advGriddedThrusters
        lineFrom = RIGHT
        lineTo = LEFT
    }
}</v>
      </c>
    </row>
    <row r="254" spans="1:15" x14ac:dyDescent="0.35">
      <c r="A254" t="s">
        <v>232</v>
      </c>
      <c r="B254">
        <f>VLOOKUP(primaryTable[[#This Row],[id]],Outline!$A$3:$C$300,2,FALSE)</f>
        <v>11</v>
      </c>
      <c r="C254">
        <f>VLOOKUP(primaryTable[[#This Row],[id]],Outline!$A$3:$C$300,3,FALSE)</f>
        <v>8</v>
      </c>
      <c r="D254" t="s">
        <v>955</v>
      </c>
      <c r="E254" t="s">
        <v>956</v>
      </c>
      <c r="F254" s="32" t="s">
        <v>390</v>
      </c>
      <c r="G254" t="s">
        <v>957</v>
      </c>
      <c r="H254" t="s">
        <v>208</v>
      </c>
      <c r="I254" t="s">
        <v>289</v>
      </c>
      <c r="J254" t="s">
        <v>288</v>
      </c>
      <c r="N254" t="s">
        <v>428</v>
      </c>
      <c r="O254" s="24" t="str">
        <f>_xlfn.CONCAT("RDNode:NEEDS[",primaryTable[[#This Row],[mod]],"]",CHAR(10),"{",CHAR(10),"    id = ",primaryTable[[#This Row],[id]],CHAR(10),"    tier = ",primaryTable[[#This Row],[tier]],CHAR(10),IF(LEFT(primaryTable[[#This Row],[title]],1)="#",_xlfn.CONCAT("    title = ",primaryTable[[#This Row],[title]]),_xlfn.CONCAT("    title = #LOC_KTT_",primaryTable[[#This Row],[id]],"_Title // ",primaryTable[[#This Row],[title]])),CHAR(10),IF(LEFT(primaryTable[[#This Row],[description]],1)="#",_xlfn.CONCAT("    description = ",primaryTable[[#This Row],[description]]),_xlfn.CONCAT("    description = #LOC_KTT_",primaryTable[[#This Row],[id]],"_Description // ",primaryTable[[#This Row],[description]])),CHAR(10),_xlfn.CONCAT("    cost = ",_xlfn.XLOOKUP(primaryTable[[#This Row],[tier]],CTTComparison!$B$3:$B$34,CTTComparison!$D$3:$D$34,0,0,1)),CHAR(10),"    hideEmpty = False",CHAR(10),"    nodeName = ktt_",primaryTable[[#This Row],[id]],CHAR(10),"    anyToUnlock = ",IF(primaryTable[[#This Row],[anyToUnlock]]="","False",PROPER(primaryTable[[#This Row],[anyToUnlock]])),CHAR(10),"    icon = ",IF(primaryTable[[#This Row],[icon]]="",_xlfn.CONCAT("KiwiTechTree/Icons/ktt_icon_",primaryTable[[#This Row],[id]]),primaryTable[[#This Row],[icon]]),CHAR(10),"    pos = ",_xlfn.XLOOKUP(primaryTable[[#This Row],[id]],Outline!$A$3:$A$300,Outline!$E$3:$E$300,999,0,1),",",_xlfn.XLOOKUP(primaryTable[[#This Row],[id]],Outline!$A$3:$A$300,Outline!$F$3:$F$300,999,0,1),",0",CHAR(10),"    scale = 0.6",IF(primaryTable[[#This Row],[id_0]]&lt;&gt;"",_xlfn.CONCAT(CHAR(10),"    Parent",CHAR(10),"    {",CHAR(10),"        parentID = ",primaryTable[[#This Row],[id_0]],CHAR(10),"        lineFrom = ",primaryTable[[#This Row],[lineFrom_0]],CHAR(10),"        lineTo = ",primaryTable[[#This Row],[lineTo_0]],CHAR(10),"    }"),""),IF(primaryTable[[#This Row],[id_1]]&lt;&gt;"",_xlfn.CONCAT(CHAR(10),"    Parent",CHAR(10),"    {",CHAR(10),"        parentID = ",primaryTable[[#This Row],[id_1]],CHAR(10),"        lineFrom = ",primaryTable[[#This Row],[lineFrom_1]],CHAR(10),"        lineTo = ",primaryTable[[#This Row],[lineTo_1]],CHAR(10),"    }"),""),CHAR(10),"}")</f>
        <v>RDNode:NEEDS[CommunityTechTree]
{
    id = advEMSystems
    tier = 11
    title = #LOC_CTT_advEMSystems_title
    description = #LOC_CTT_advEMSystems_description
    cost = 2025
    hideEmpty = False
    nodeName = ktt_advEMSystems
    anyToUnlock = False
    icon = CommunityTechTree/UI/ctt_icon_advancedPlasmaPropulsion
    pos = -1200,1900,0
    scale = 0.6
    Parent
    {
        parentID = plasmaPropulsion
        lineFrom = RIGHT
        lineTo = LEFT
    }
}</v>
      </c>
    </row>
    <row r="255" spans="1:15" x14ac:dyDescent="0.35">
      <c r="A255" t="s">
        <v>234</v>
      </c>
      <c r="B255">
        <f>VLOOKUP(primaryTable[[#This Row],[id]],Outline!$A$3:$C$300,2,FALSE)</f>
        <v>11</v>
      </c>
      <c r="C255">
        <f>VLOOKUP(primaryTable[[#This Row],[id]],Outline!$A$3:$C$300,3,FALSE)</f>
        <v>10</v>
      </c>
      <c r="D255" t="s">
        <v>679</v>
      </c>
      <c r="E255" t="s">
        <v>680</v>
      </c>
      <c r="F255" s="32" t="s">
        <v>390</v>
      </c>
      <c r="H255" t="s">
        <v>210</v>
      </c>
      <c r="I255" t="s">
        <v>289</v>
      </c>
      <c r="J255" t="s">
        <v>288</v>
      </c>
      <c r="N255" t="s">
        <v>319</v>
      </c>
      <c r="O255" s="24" t="str">
        <f>_xlfn.CONCAT("RDNode:NEEDS[",primaryTable[[#This Row],[mod]],"]",CHAR(10),"{",CHAR(10),"    id = ",primaryTable[[#This Row],[id]],CHAR(10),"    tier = ",primaryTable[[#This Row],[tier]],CHAR(10),IF(LEFT(primaryTable[[#This Row],[title]],1)="#",_xlfn.CONCAT("    title = ",primaryTable[[#This Row],[title]]),_xlfn.CONCAT("    title = #LOC_KTT_",primaryTable[[#This Row],[id]],"_Title // ",primaryTable[[#This Row],[title]])),CHAR(10),IF(LEFT(primaryTable[[#This Row],[description]],1)="#",_xlfn.CONCAT("    description = ",primaryTable[[#This Row],[description]]),_xlfn.CONCAT("    description = #LOC_KTT_",primaryTable[[#This Row],[id]],"_Description // ",primaryTable[[#This Row],[description]])),CHAR(10),_xlfn.CONCAT("    cost = ",_xlfn.XLOOKUP(primaryTable[[#This Row],[tier]],CTTComparison!$B$3:$B$34,CTTComparison!$D$3:$D$34,0,0,1)),CHAR(10),"    hideEmpty = False",CHAR(10),"    nodeName = ktt_",primaryTable[[#This Row],[id]],CHAR(10),"    anyToUnlock = ",IF(primaryTable[[#This Row],[anyToUnlock]]="","False",PROPER(primaryTable[[#This Row],[anyToUnlock]])),CHAR(10),"    icon = ",IF(primaryTable[[#This Row],[icon]]="",_xlfn.CONCAT("KiwiTechTree/Icons/ktt_icon_",primaryTable[[#This Row],[id]]),primaryTable[[#This Row],[icon]]),CHAR(10),"    pos = ",_xlfn.XLOOKUP(primaryTable[[#This Row],[id]],Outline!$A$3:$A$300,Outline!$E$3:$E$300,999,0,1),",",_xlfn.XLOOKUP(primaryTable[[#This Row],[id]],Outline!$A$3:$A$300,Outline!$F$3:$F$300,999,0,1),",0",CHAR(10),"    scale = 0.6",IF(primaryTable[[#This Row],[id_0]]&lt;&gt;"",_xlfn.CONCAT(CHAR(10),"    Parent",CHAR(10),"    {",CHAR(10),"        parentID = ",primaryTable[[#This Row],[id_0]],CHAR(10),"        lineFrom = ",primaryTable[[#This Row],[lineFrom_0]],CHAR(10),"        lineTo = ",primaryTable[[#This Row],[lineTo_0]],CHAR(10),"    }"),""),IF(primaryTable[[#This Row],[id_1]]&lt;&gt;"",_xlfn.CONCAT(CHAR(10),"    Parent",CHAR(10),"    {",CHAR(10),"        parentID = ",primaryTable[[#This Row],[id_1]],CHAR(10),"        lineFrom = ",primaryTable[[#This Row],[lineFrom_1]],CHAR(10),"        lineTo = ",primaryTable[[#This Row],[lineTo_1]],CHAR(10),"    }"),""),CHAR(10),"}")</f>
        <v>RDNode:NEEDS[KiwiTechTree]
{
    id = hybridAircraftEngines
    tier = 11
    title = #LOC_KTT_hybridAircraftEngines_Title // Hybrid Aircraft Engines
    description = #LOC_KTT_hybridAircraftEngines_Description // These are definitely not just for taking a slow cruise around Kerbin.
    cost = 2025
    hideEmpty = False
    nodeName = ktt_hybridAircraftEngines
    anyToUnlock = False
    icon = KiwiTechTree/Icons/ktt_icon_hybridAircraftEngines
    pos = -1200,1800,0
    scale = 0.6
    Parent
    {
        parentID = expAircraftEngines
        lineFrom = RIGHT
        lineTo = LEFT
    }
}</v>
      </c>
    </row>
    <row r="256" spans="1:15" x14ac:dyDescent="0.35">
      <c r="A256" t="s">
        <v>235</v>
      </c>
      <c r="B256">
        <f>VLOOKUP(primaryTable[[#This Row],[id]],Outline!$A$3:$C$300,2,FALSE)</f>
        <v>-2.5</v>
      </c>
      <c r="C256">
        <f>VLOOKUP(primaryTable[[#This Row],[id]],Outline!$A$3:$C$300,3,FALSE)</f>
        <v>0</v>
      </c>
      <c r="D256" t="s">
        <v>377</v>
      </c>
      <c r="E256" t="s">
        <v>384</v>
      </c>
      <c r="F256" s="32" t="s">
        <v>389</v>
      </c>
      <c r="H256" t="s">
        <v>211</v>
      </c>
      <c r="I256" t="s">
        <v>289</v>
      </c>
      <c r="J256" t="s">
        <v>288</v>
      </c>
      <c r="K256" t="s">
        <v>237</v>
      </c>
      <c r="L256" t="s">
        <v>290</v>
      </c>
      <c r="M256" t="s">
        <v>291</v>
      </c>
      <c r="N256" t="s">
        <v>319</v>
      </c>
      <c r="O256" s="24" t="str">
        <f>_xlfn.CONCAT("RDNode:NEEDS[",primaryTable[[#This Row],[mod]],"]",CHAR(10),"{",CHAR(10),"    id = ",primaryTable[[#This Row],[id]],CHAR(10),"    tier = ",primaryTable[[#This Row],[tier]],CHAR(10),IF(LEFT(primaryTable[[#This Row],[title]],1)="#",_xlfn.CONCAT("    title = ",primaryTable[[#This Row],[title]]),_xlfn.CONCAT("    title = #LOC_KTT_",primaryTable[[#This Row],[id]],"_Title // ",primaryTable[[#This Row],[title]])),CHAR(10),IF(LEFT(primaryTable[[#This Row],[description]],1)="#",_xlfn.CONCAT("    description = ",primaryTable[[#This Row],[description]]),_xlfn.CONCAT("    description = #LOC_KTT_",primaryTable[[#This Row],[id]],"_Description // ",primaryTable[[#This Row],[description]])),CHAR(10),_xlfn.CONCAT("    cost = ",_xlfn.XLOOKUP(primaryTable[[#This Row],[tier]],CTTComparison!$B$3:$B$34,CTTComparison!$D$3:$D$34,0,0,1)),CHAR(10),"    hideEmpty = False",CHAR(10),"    nodeName = ktt_",primaryTable[[#This Row],[id]],CHAR(10),"    anyToUnlock = ",IF(primaryTable[[#This Row],[anyToUnlock]]="","False",PROPER(primaryTable[[#This Row],[anyToUnlock]])),CHAR(10),"    icon = ",IF(primaryTable[[#This Row],[icon]]="",_xlfn.CONCAT("KiwiTechTree/Icons/ktt_icon_",primaryTable[[#This Row],[id]]),primaryTable[[#This Row],[icon]]),CHAR(10),"    pos = ",_xlfn.XLOOKUP(primaryTable[[#This Row],[id]],Outline!$A$3:$A$300,Outline!$E$3:$E$300,999,0,1),",",_xlfn.XLOOKUP(primaryTable[[#This Row],[id]],Outline!$A$3:$A$300,Outline!$F$3:$F$300,999,0,1),",0",CHAR(10),"    scale = 0.6",IF(primaryTable[[#This Row],[id_0]]&lt;&gt;"",_xlfn.CONCAT(CHAR(10),"    Parent",CHAR(10),"    {",CHAR(10),"        parentID = ",primaryTable[[#This Row],[id_0]],CHAR(10),"        lineFrom = ",primaryTable[[#This Row],[lineFrom_0]],CHAR(10),"        lineTo = ",primaryTable[[#This Row],[lineTo_0]],CHAR(10),"    }"),""),IF(primaryTable[[#This Row],[id_1]]&lt;&gt;"",_xlfn.CONCAT(CHAR(10),"    Parent",CHAR(10),"    {",CHAR(10),"        parentID = ",primaryTable[[#This Row],[id_1]],CHAR(10),"        lineFrom = ",primaryTable[[#This Row],[lineFrom_1]],CHAR(10),"        lineTo = ",primaryTable[[#This Row],[lineTo_1]],CHAR(10),"    }"),""),CHAR(10),"}")</f>
        <v>RDNode:NEEDS[KiwiTechTree]
{
    id = colossalCryoRocketry
    tier = -2.5
    title = #LOC_KTT_colossalCryoRocketry_Title // Colossal Cryogenic Rocketry
    description = #LOC_KTT_colossalCryoRocketry_Description // Ice Ice Baby.
    cost = 0
    hideEmpty = False
    nodeName = ktt_colossalCryoRocketry
    anyToUnlock = True
    icon = KiwiTechTree/Icons/ktt_icon_colossalCryoRocketry
    pos = -3950,2300,0
    scale = 0.6
    Parent
    {
        parentID = giganticCryoRocketry
        lineFrom = RIGHT
        lineTo = LEFT
    }
    Parent
    {
        parentID = colossalRocketry
        lineFrom = TOP
        lineTo = BOTTOM
    }
}</v>
      </c>
    </row>
    <row r="257" spans="1:15" x14ac:dyDescent="0.35">
      <c r="A257" t="s">
        <v>237</v>
      </c>
      <c r="B257">
        <f>VLOOKUP(primaryTable[[#This Row],[id]],Outline!$A$3:$C$300,2,FALSE)</f>
        <v>-2.5</v>
      </c>
      <c r="C257">
        <f>VLOOKUP(primaryTable[[#This Row],[id]],Outline!$A$3:$C$300,3,FALSE)</f>
        <v>0</v>
      </c>
      <c r="D257" t="s">
        <v>431</v>
      </c>
      <c r="E257" t="s">
        <v>432</v>
      </c>
      <c r="F257" s="30" t="s">
        <v>390</v>
      </c>
      <c r="G257" t="s">
        <v>443</v>
      </c>
      <c r="H257" t="s">
        <v>213</v>
      </c>
      <c r="I257" t="s">
        <v>289</v>
      </c>
      <c r="J257" t="s">
        <v>288</v>
      </c>
      <c r="N257" t="s">
        <v>428</v>
      </c>
      <c r="O257" s="24" t="str">
        <f>_xlfn.CONCAT("RDNode:NEEDS[",primaryTable[[#This Row],[mod]],"]",CHAR(10),"{",CHAR(10),"    id = ",primaryTable[[#This Row],[id]],CHAR(10),"    tier = ",primaryTable[[#This Row],[tier]],CHAR(10),IF(LEFT(primaryTable[[#This Row],[title]],1)="#",_xlfn.CONCAT("    title = ",primaryTable[[#This Row],[title]]),_xlfn.CONCAT("    title = #LOC_KTT_",primaryTable[[#This Row],[id]],"_Title // ",primaryTable[[#This Row],[title]])),CHAR(10),IF(LEFT(primaryTable[[#This Row],[description]],1)="#",_xlfn.CONCAT("    description = ",primaryTable[[#This Row],[description]]),_xlfn.CONCAT("    description = #LOC_KTT_",primaryTable[[#This Row],[id]],"_Description // ",primaryTable[[#This Row],[description]])),CHAR(10),_xlfn.CONCAT("    cost = ",_xlfn.XLOOKUP(primaryTable[[#This Row],[tier]],CTTComparison!$B$3:$B$34,CTTComparison!$D$3:$D$34,0,0,1)),CHAR(10),"    hideEmpty = False",CHAR(10),"    nodeName = ktt_",primaryTable[[#This Row],[id]],CHAR(10),"    anyToUnlock = ",IF(primaryTable[[#This Row],[anyToUnlock]]="","False",PROPER(primaryTable[[#This Row],[anyToUnlock]])),CHAR(10),"    icon = ",IF(primaryTable[[#This Row],[icon]]="",_xlfn.CONCAT("KiwiTechTree/Icons/ktt_icon_",primaryTable[[#This Row],[id]]),primaryTable[[#This Row],[icon]]),CHAR(10),"    pos = ",_xlfn.XLOOKUP(primaryTable[[#This Row],[id]],Outline!$A$3:$A$300,Outline!$E$3:$E$300,999,0,1),",",_xlfn.XLOOKUP(primaryTable[[#This Row],[id]],Outline!$A$3:$A$300,Outline!$F$3:$F$300,999,0,1),",0",CHAR(10),"    scale = 0.6",IF(primaryTable[[#This Row],[id_0]]&lt;&gt;"",_xlfn.CONCAT(CHAR(10),"    Parent",CHAR(10),"    {",CHAR(10),"        parentID = ",primaryTable[[#This Row],[id_0]],CHAR(10),"        lineFrom = ",primaryTable[[#This Row],[lineFrom_0]],CHAR(10),"        lineTo = ",primaryTable[[#This Row],[lineTo_0]],CHAR(10),"    }"),""),IF(primaryTable[[#This Row],[id_1]]&lt;&gt;"",_xlfn.CONCAT(CHAR(10),"    Parent",CHAR(10),"    {",CHAR(10),"        parentID = ",primaryTable[[#This Row],[id_1]],CHAR(10),"        lineFrom = ",primaryTable[[#This Row],[lineFrom_1]],CHAR(10),"        lineTo = ",primaryTable[[#This Row],[lineTo_1]],CHAR(10),"    }"),""),CHAR(10),"}")</f>
        <v>RDNode:NEEDS[CommunityTechTree]
{
    id = colossalRocketry
    tier = -2.5
    title = #LOC_CTT_colossalRocketry_title
    description = #LOC_CTT_colossalRocketry_description
    cost = 0
    hideEmpty = False
    nodeName = ktt_colossalRocketry
    anyToUnlock = False
    icon = CommunityTechTree/UI/ctt_icon_colossalRocketry
    pos = -3950,2300,0
    scale = 0.6
    Parent
    {
        parentID = giganticRocketry
        lineFrom = RIGHT
        lineTo = LEFT
    }
}</v>
      </c>
    </row>
    <row r="258" spans="1:15" x14ac:dyDescent="0.35">
      <c r="A258" t="s">
        <v>238</v>
      </c>
      <c r="B258">
        <f>VLOOKUP(primaryTable[[#This Row],[id]],Outline!$A$3:$C$300,2,FALSE)</f>
        <v>11</v>
      </c>
      <c r="C258">
        <f>VLOOKUP(primaryTable[[#This Row],[id]],Outline!$A$3:$C$300,3,FALSE)</f>
        <v>15</v>
      </c>
      <c r="D258" t="s">
        <v>459</v>
      </c>
      <c r="E258" t="s">
        <v>460</v>
      </c>
      <c r="F258" s="30" t="s">
        <v>390</v>
      </c>
      <c r="G258" t="s">
        <v>1054</v>
      </c>
      <c r="H258" t="s">
        <v>214</v>
      </c>
      <c r="I258" t="s">
        <v>289</v>
      </c>
      <c r="J258" t="s">
        <v>288</v>
      </c>
      <c r="N258" t="s">
        <v>428</v>
      </c>
      <c r="O258" s="24" t="str">
        <f>_xlfn.CONCAT("RDNode:NEEDS[",primaryTable[[#This Row],[mod]],"]",CHAR(10),"{",CHAR(10),"    id = ",primaryTable[[#This Row],[id]],CHAR(10),"    tier = ",primaryTable[[#This Row],[tier]],CHAR(10),IF(LEFT(primaryTable[[#This Row],[title]],1)="#",_xlfn.CONCAT("    title = ",primaryTable[[#This Row],[title]]),_xlfn.CONCAT("    title = #LOC_KTT_",primaryTable[[#This Row],[id]],"_Title // ",primaryTable[[#This Row],[title]])),CHAR(10),IF(LEFT(primaryTable[[#This Row],[description]],1)="#",_xlfn.CONCAT("    description = ",primaryTable[[#This Row],[description]]),_xlfn.CONCAT("    description = #LOC_KTT_",primaryTable[[#This Row],[id]],"_Description // ",primaryTable[[#This Row],[description]])),CHAR(10),_xlfn.CONCAT("    cost = ",_xlfn.XLOOKUP(primaryTable[[#This Row],[tier]],CTTComparison!$B$3:$B$34,CTTComparison!$D$3:$D$34,0,0,1)),CHAR(10),"    hideEmpty = False",CHAR(10),"    nodeName = ktt_",primaryTable[[#This Row],[id]],CHAR(10),"    anyToUnlock = ",IF(primaryTable[[#This Row],[anyToUnlock]]="","False",PROPER(primaryTable[[#This Row],[anyToUnlock]])),CHAR(10),"    icon = ",IF(primaryTable[[#This Row],[icon]]="",_xlfn.CONCAT("KiwiTechTree/Icons/ktt_icon_",primaryTable[[#This Row],[id]]),primaryTable[[#This Row],[icon]]),CHAR(10),"    pos = ",_xlfn.XLOOKUP(primaryTable[[#This Row],[id]],Outline!$A$3:$A$300,Outline!$E$3:$E$300,999,0,1),",",_xlfn.XLOOKUP(primaryTable[[#This Row],[id]],Outline!$A$3:$A$300,Outline!$F$3:$F$300,999,0,1),",0",CHAR(10),"    scale = 0.6",IF(primaryTable[[#This Row],[id_0]]&lt;&gt;"",_xlfn.CONCAT(CHAR(10),"    Parent",CHAR(10),"    {",CHAR(10),"        parentID = ",primaryTable[[#This Row],[id_0]],CHAR(10),"        lineFrom = ",primaryTable[[#This Row],[lineFrom_0]],CHAR(10),"        lineTo = ",primaryTable[[#This Row],[lineTo_0]],CHAR(10),"    }"),""),IF(primaryTable[[#This Row],[id_1]]&lt;&gt;"",_xlfn.CONCAT(CHAR(10),"    Parent",CHAR(10),"    {",CHAR(10),"        parentID = ",primaryTable[[#This Row],[id_1]],CHAR(10),"        lineFrom = ",primaryTable[[#This Row],[lineFrom_1]],CHAR(10),"        lineTo = ",primaryTable[[#This Row],[lineTo_1]],CHAR(10),"    }"),""),CHAR(10),"}")</f>
        <v>RDNode:NEEDS[CommunityTechTree]
{
    id = extremeFuelStorage
    tier = 11
    title = #LOC_CTT_extremeFuelStorage_title
    description = #LOC_CTT_extremeFuelStorage_description
    cost = 2025
    hideEmpty = False
    nodeName = ktt_extremeFuelStorage
    anyToUnlock = False
    icon = KiwiTechTree/Icons/ktt_icon_extremeFuelStorage
    pos = -1200,1550,0
    scale = 0.6
    Parent
    {
        parentID = exoticFuelStorage
        lineFrom = RIGHT
        lineTo = LEFT
    }
}</v>
      </c>
    </row>
    <row r="259" spans="1:15" x14ac:dyDescent="0.35">
      <c r="A259" s="25" t="s">
        <v>239</v>
      </c>
      <c r="B259">
        <f>VLOOKUP(primaryTable[[#This Row],[id]],Outline!$A$3:$C$300,2,FALSE)</f>
        <v>11</v>
      </c>
      <c r="C259">
        <f>VLOOKUP(primaryTable[[#This Row],[id]],Outline!$A$3:$C$300,3,FALSE)</f>
        <v>19</v>
      </c>
      <c r="D259" t="s">
        <v>964</v>
      </c>
      <c r="E259" t="s">
        <v>965</v>
      </c>
      <c r="F259" s="32" t="s">
        <v>390</v>
      </c>
      <c r="H259" t="s">
        <v>216</v>
      </c>
      <c r="I259" t="s">
        <v>289</v>
      </c>
      <c r="J259" t="s">
        <v>288</v>
      </c>
      <c r="N259" t="s">
        <v>319</v>
      </c>
      <c r="O259" s="24" t="str">
        <f>_xlfn.CONCAT("RDNode:NEEDS[",primaryTable[[#This Row],[mod]],"]",CHAR(10),"{",CHAR(10),"    id = ",primaryTable[[#This Row],[id]],CHAR(10),"    tier = ",primaryTable[[#This Row],[tier]],CHAR(10),IF(LEFT(primaryTable[[#This Row],[title]],1)="#",_xlfn.CONCAT("    title = ",primaryTable[[#This Row],[title]]),_xlfn.CONCAT("    title = #LOC_KTT_",primaryTable[[#This Row],[id]],"_Title // ",primaryTable[[#This Row],[title]])),CHAR(10),IF(LEFT(primaryTable[[#This Row],[description]],1)="#",_xlfn.CONCAT("    description = ",primaryTable[[#This Row],[description]]),_xlfn.CONCAT("    description = #LOC_KTT_",primaryTable[[#This Row],[id]],"_Description // ",primaryTable[[#This Row],[description]])),CHAR(10),_xlfn.CONCAT("    cost = ",_xlfn.XLOOKUP(primaryTable[[#This Row],[tier]],CTTComparison!$B$3:$B$34,CTTComparison!$D$3:$D$34,0,0,1)),CHAR(10),"    hideEmpty = False",CHAR(10),"    nodeName = ktt_",primaryTable[[#This Row],[id]],CHAR(10),"    anyToUnlock = ",IF(primaryTable[[#This Row],[anyToUnlock]]="","False",PROPER(primaryTable[[#This Row],[anyToUnlock]])),CHAR(10),"    icon = ",IF(primaryTable[[#This Row],[icon]]="",_xlfn.CONCAT("KiwiTechTree/Icons/ktt_icon_",primaryTable[[#This Row],[id]]),primaryTable[[#This Row],[icon]]),CHAR(10),"    pos = ",_xlfn.XLOOKUP(primaryTable[[#This Row],[id]],Outline!$A$3:$A$300,Outline!$E$3:$E$300,999,0,1),",",_xlfn.XLOOKUP(primaryTable[[#This Row],[id]],Outline!$A$3:$A$300,Outline!$F$3:$F$300,999,0,1),",0",CHAR(10),"    scale = 0.6",IF(primaryTable[[#This Row],[id_0]]&lt;&gt;"",_xlfn.CONCAT(CHAR(10),"    Parent",CHAR(10),"    {",CHAR(10),"        parentID = ",primaryTable[[#This Row],[id_0]],CHAR(10),"        lineFrom = ",primaryTable[[#This Row],[lineFrom_0]],CHAR(10),"        lineTo = ",primaryTable[[#This Row],[lineTo_0]],CHAR(10),"    }"),""),IF(primaryTable[[#This Row],[id_1]]&lt;&gt;"",_xlfn.CONCAT(CHAR(10),"    Parent",CHAR(10),"    {",CHAR(10),"        parentID = ",primaryTable[[#This Row],[id_1]],CHAR(10),"        lineFrom = ",primaryTable[[#This Row],[lineFrom_1]],CHAR(10),"        lineTo = ",primaryTable[[#This Row],[lineTo_1]],CHAR(10),"    }"),""),CHAR(10),"}")</f>
        <v>RDNode:NEEDS[KiwiTechTree]
{
    id = bioActivatedAerographite
    tier = 11
    title = #LOC_KTT_bioActivatedAerographite_Title // Bio-Activated Aerographite
    description = #LOC_KTT_bioActivatedAerographite_Description // Please don't tell the marketing department that if something went from 0% of something to 100% of something, it is not 100% more that thing.  Math…
    cost = 2025
    hideEmpty = False
    nodeName = ktt_bioActivatedAerographite
    anyToUnlock = False
    icon = KiwiTechTree/Icons/ktt_icon_bioActivatedAerographite
    pos = -1200,1350,0
    scale = 0.6
    Parent
    {
        parentID = aerographite
        lineFrom = RIGHT
        lineTo = LEFT
    }
}</v>
      </c>
    </row>
    <row r="260" spans="1:15" x14ac:dyDescent="0.35">
      <c r="A260" t="s">
        <v>240</v>
      </c>
      <c r="B260">
        <f>VLOOKUP(primaryTable[[#This Row],[id]],Outline!$A$3:$C$300,2,FALSE)</f>
        <v>11</v>
      </c>
      <c r="C260">
        <f>VLOOKUP(primaryTable[[#This Row],[id]],Outline!$A$3:$C$300,3,FALSE)</f>
        <v>35</v>
      </c>
      <c r="D260" t="s">
        <v>1008</v>
      </c>
      <c r="E260" t="s">
        <v>1009</v>
      </c>
      <c r="F260" s="32" t="s">
        <v>390</v>
      </c>
      <c r="G260" t="s">
        <v>1057</v>
      </c>
      <c r="H260" t="s">
        <v>183</v>
      </c>
      <c r="I260" t="s">
        <v>289</v>
      </c>
      <c r="J260" t="s">
        <v>288</v>
      </c>
      <c r="N260" t="s">
        <v>428</v>
      </c>
      <c r="O260" s="24" t="str">
        <f>_xlfn.CONCAT("RDNode:NEEDS[",primaryTable[[#This Row],[mod]],"]",CHAR(10),"{",CHAR(10),"    id = ",primaryTable[[#This Row],[id]],CHAR(10),"    tier = ",primaryTable[[#This Row],[tier]],CHAR(10),IF(LEFT(primaryTable[[#This Row],[title]],1)="#",_xlfn.CONCAT("    title = ",primaryTable[[#This Row],[title]]),_xlfn.CONCAT("    title = #LOC_KTT_",primaryTable[[#This Row],[id]],"_Title // ",primaryTable[[#This Row],[title]])),CHAR(10),IF(LEFT(primaryTable[[#This Row],[description]],1)="#",_xlfn.CONCAT("    description = ",primaryTable[[#This Row],[description]]),_xlfn.CONCAT("    description = #LOC_KTT_",primaryTable[[#This Row],[id]],"_Description // ",primaryTable[[#This Row],[description]])),CHAR(10),_xlfn.CONCAT("    cost = ",_xlfn.XLOOKUP(primaryTable[[#This Row],[tier]],CTTComparison!$B$3:$B$34,CTTComparison!$D$3:$D$34,0,0,1)),CHAR(10),"    hideEmpty = False",CHAR(10),"    nodeName = ktt_",primaryTable[[#This Row],[id]],CHAR(10),"    anyToUnlock = ",IF(primaryTable[[#This Row],[anyToUnlock]]="","False",PROPER(primaryTable[[#This Row],[anyToUnlock]])),CHAR(10),"    icon = ",IF(primaryTable[[#This Row],[icon]]="",_xlfn.CONCAT("KiwiTechTree/Icons/ktt_icon_",primaryTable[[#This Row],[id]]),primaryTable[[#This Row],[icon]]),CHAR(10),"    pos = ",_xlfn.XLOOKUP(primaryTable[[#This Row],[id]],Outline!$A$3:$A$300,Outline!$E$3:$E$300,999,0,1),",",_xlfn.XLOOKUP(primaryTable[[#This Row],[id]],Outline!$A$3:$A$300,Outline!$F$3:$F$300,999,0,1),",0",CHAR(10),"    scale = 0.6",IF(primaryTable[[#This Row],[id_0]]&lt;&gt;"",_xlfn.CONCAT(CHAR(10),"    Parent",CHAR(10),"    {",CHAR(10),"        parentID = ",primaryTable[[#This Row],[id_0]],CHAR(10),"        lineFrom = ",primaryTable[[#This Row],[lineFrom_0]],CHAR(10),"        lineTo = ",primaryTable[[#This Row],[lineTo_0]],CHAR(10),"    }"),""),IF(primaryTable[[#This Row],[id_1]]&lt;&gt;"",_xlfn.CONCAT(CHAR(10),"    Parent",CHAR(10),"    {",CHAR(10),"        parentID = ",primaryTable[[#This Row],[id_1]],CHAR(10),"        lineFrom = ",primaryTable[[#This Row],[lineFrom_1]],CHAR(10),"        lineTo = ",primaryTable[[#This Row],[lineTo_1]],CHAR(10),"    }"),""),CHAR(10),"}")</f>
        <v>RDNode:NEEDS[CommunityTechTree]
{
    id = highEnergyScience
    tier = 11
    title = #LOC_CTT_highEnergyScience_title
    description = #LOC_CTT_highEnergyScience_description
    cost = 2025
    hideEmpty = False
    nodeName = ktt_highEnergyScience
    anyToUnlock = False
    icon = KiwiTechTree/Icons/ktt_icon_highEnergyScience
    pos = -1200,550,0
    scale = 0.6
    Parent
    {
        parentID = scientificOutposts
        lineFrom = RIGHT
        lineTo = LEFT
    }
}</v>
      </c>
    </row>
    <row r="261" spans="1:15" x14ac:dyDescent="0.35">
      <c r="A261" t="s">
        <v>243</v>
      </c>
      <c r="B261">
        <f>VLOOKUP(primaryTable[[#This Row],[id]],Outline!$A$3:$C$300,2,FALSE)</f>
        <v>11</v>
      </c>
      <c r="C261">
        <f>VLOOKUP(primaryTable[[#This Row],[id]],Outline!$A$3:$C$300,3,FALSE)</f>
        <v>37</v>
      </c>
      <c r="D261" t="s">
        <v>969</v>
      </c>
      <c r="E261" t="s">
        <v>1010</v>
      </c>
      <c r="F261" s="32" t="s">
        <v>390</v>
      </c>
      <c r="H261" t="s">
        <v>225</v>
      </c>
      <c r="I261" t="s">
        <v>289</v>
      </c>
      <c r="J261" t="s">
        <v>288</v>
      </c>
      <c r="N261" t="s">
        <v>319</v>
      </c>
      <c r="O261" s="24" t="str">
        <f>_xlfn.CONCAT("RDNode:NEEDS[",primaryTable[[#This Row],[mod]],"]",CHAR(10),"{",CHAR(10),"    id = ",primaryTable[[#This Row],[id]],CHAR(10),"    tier = ",primaryTable[[#This Row],[tier]],CHAR(10),IF(LEFT(primaryTable[[#This Row],[title]],1)="#",_xlfn.CONCAT("    title = ",primaryTable[[#This Row],[title]]),_xlfn.CONCAT("    title = #LOC_KTT_",primaryTable[[#This Row],[id]],"_Title // ",primaryTable[[#This Row],[title]])),CHAR(10),IF(LEFT(primaryTable[[#This Row],[description]],1)="#",_xlfn.CONCAT("    description = ",primaryTable[[#This Row],[description]]),_xlfn.CONCAT("    description = #LOC_KTT_",primaryTable[[#This Row],[id]],"_Description // ",primaryTable[[#This Row],[description]])),CHAR(10),_xlfn.CONCAT("    cost = ",_xlfn.XLOOKUP(primaryTable[[#This Row],[tier]],CTTComparison!$B$3:$B$34,CTTComparison!$D$3:$D$34,0,0,1)),CHAR(10),"    hideEmpty = False",CHAR(10),"    nodeName = ktt_",primaryTable[[#This Row],[id]],CHAR(10),"    anyToUnlock = ",IF(primaryTable[[#This Row],[anyToUnlock]]="","False",PROPER(primaryTable[[#This Row],[anyToUnlock]])),CHAR(10),"    icon = ",IF(primaryTable[[#This Row],[icon]]="",_xlfn.CONCAT("KiwiTechTree/Icons/ktt_icon_",primaryTable[[#This Row],[id]]),primaryTable[[#This Row],[icon]]),CHAR(10),"    pos = ",_xlfn.XLOOKUP(primaryTable[[#This Row],[id]],Outline!$A$3:$A$300,Outline!$E$3:$E$300,999,0,1),",",_xlfn.XLOOKUP(primaryTable[[#This Row],[id]],Outline!$A$3:$A$300,Outline!$F$3:$F$300,999,0,1),",0",CHAR(10),"    scale = 0.6",IF(primaryTable[[#This Row],[id_0]]&lt;&gt;"",_xlfn.CONCAT(CHAR(10),"    Parent",CHAR(10),"    {",CHAR(10),"        parentID = ",primaryTable[[#This Row],[id_0]],CHAR(10),"        lineFrom = ",primaryTable[[#This Row],[lineFrom_0]],CHAR(10),"        lineTo = ",primaryTable[[#This Row],[lineTo_0]],CHAR(10),"    }"),""),IF(primaryTable[[#This Row],[id_1]]&lt;&gt;"",_xlfn.CONCAT(CHAR(10),"    Parent",CHAR(10),"    {",CHAR(10),"        parentID = ",primaryTable[[#This Row],[id_1]],CHAR(10),"        lineFrom = ",primaryTable[[#This Row],[lineFrom_1]],CHAR(10),"        lineTo = ",primaryTable[[#This Row],[lineTo_1]],CHAR(10),"    }"),""),CHAR(10),"}")</f>
        <v>RDNode:NEEDS[KiwiTechTree]
{
    id = deepSpaceOpticalCommunications
    tier = 11
    title = #LOC_KTT_deepSpaceOpticalCommunications_Title // Deep Space Optical Communications
    description = #LOC_KTT_deepSpaceOpticalCommunications_Description // It is like fiber optic cables, but without the cables.
    cost = 2025
    hideEmpty = False
    nodeName = ktt_deepSpaceOpticalCommunications
    anyToUnlock = False
    icon = KiwiTechTree/Icons/ktt_icon_deepSpaceOpticalCommunications
    pos = -1200,450,0
    scale = 0.6
    Parent
    {
        parentID = xBandCommunications
        lineFrom = RIGHT
        lineTo = LEFT
    }
}</v>
      </c>
    </row>
    <row r="262" spans="1:15" x14ac:dyDescent="0.35">
      <c r="A262" t="s">
        <v>191</v>
      </c>
      <c r="B262">
        <f>VLOOKUP(primaryTable[[#This Row],[id]],Outline!$A$3:$C$300,2,FALSE)</f>
        <v>11</v>
      </c>
      <c r="C262">
        <f>VLOOKUP(primaryTable[[#This Row],[id]],Outline!$A$3:$C$300,3,FALSE)</f>
        <v>41</v>
      </c>
      <c r="D262" t="s">
        <v>986</v>
      </c>
      <c r="E262" t="s">
        <v>987</v>
      </c>
      <c r="F262" s="32" t="s">
        <v>390</v>
      </c>
      <c r="G262" t="s">
        <v>988</v>
      </c>
      <c r="H262" t="s">
        <v>190</v>
      </c>
      <c r="I262" t="s">
        <v>289</v>
      </c>
      <c r="J262" t="s">
        <v>288</v>
      </c>
      <c r="N262" t="s">
        <v>428</v>
      </c>
      <c r="O262" s="24" t="str">
        <f>_xlfn.CONCAT("RDNode:NEEDS[",primaryTable[[#This Row],[mod]],"]",CHAR(10),"{",CHAR(10),"    id = ",primaryTable[[#This Row],[id]],CHAR(10),"    tier = ",primaryTable[[#This Row],[tier]],CHAR(10),IF(LEFT(primaryTable[[#This Row],[title]],1)="#",_xlfn.CONCAT("    title = ",primaryTable[[#This Row],[title]]),_xlfn.CONCAT("    title = #LOC_KTT_",primaryTable[[#This Row],[id]],"_Title // ",primaryTable[[#This Row],[title]])),CHAR(10),IF(LEFT(primaryTable[[#This Row],[description]],1)="#",_xlfn.CONCAT("    description = ",primaryTable[[#This Row],[description]]),_xlfn.CONCAT("    description = #LOC_KTT_",primaryTable[[#This Row],[id]],"_Description // ",primaryTable[[#This Row],[description]])),CHAR(10),_xlfn.CONCAT("    cost = ",_xlfn.XLOOKUP(primaryTable[[#This Row],[tier]],CTTComparison!$B$3:$B$34,CTTComparison!$D$3:$D$34,0,0,1)),CHAR(10),"    hideEmpty = False",CHAR(10),"    nodeName = ktt_",primaryTable[[#This Row],[id]],CHAR(10),"    anyToUnlock = ",IF(primaryTable[[#This Row],[anyToUnlock]]="","False",PROPER(primaryTable[[#This Row],[anyToUnlock]])),CHAR(10),"    icon = ",IF(primaryTable[[#This Row],[icon]]="",_xlfn.CONCAT("KiwiTechTree/Icons/ktt_icon_",primaryTable[[#This Row],[id]]),primaryTable[[#This Row],[icon]]),CHAR(10),"    pos = ",_xlfn.XLOOKUP(primaryTable[[#This Row],[id]],Outline!$A$3:$A$300,Outline!$E$3:$E$300,999,0,1),",",_xlfn.XLOOKUP(primaryTable[[#This Row],[id]],Outline!$A$3:$A$300,Outline!$F$3:$F$300,999,0,1),",0",CHAR(10),"    scale = 0.6",IF(primaryTable[[#This Row],[id_0]]&lt;&gt;"",_xlfn.CONCAT(CHAR(10),"    Parent",CHAR(10),"    {",CHAR(10),"        parentID = ",primaryTable[[#This Row],[id_0]],CHAR(10),"        lineFrom = ",primaryTable[[#This Row],[lineFrom_0]],CHAR(10),"        lineTo = ",primaryTable[[#This Row],[lineTo_0]],CHAR(10),"    }"),""),IF(primaryTable[[#This Row],[id_1]]&lt;&gt;"",_xlfn.CONCAT(CHAR(10),"    Parent",CHAR(10),"    {",CHAR(10),"        parentID = ",primaryTable[[#This Row],[id_1]],CHAR(10),"        lineFrom = ",primaryTable[[#This Row],[lineFrom_1]],CHAR(10),"        lineTo = ",primaryTable[[#This Row],[lineTo_1]],CHAR(10),"    }"),""),CHAR(10),"}")</f>
        <v>RDNode:NEEDS[CommunityTechTree]
{
    id = highPowerElectricalSystems
    tier = 11
    title = #LOC_CTT_highPowerElectricalSystems_title
    description = #LOC_CTT_highPowerElectricalSystems_description
    cost = 2025
    hideEmpty = False
    nodeName = ktt_highPowerElectricalSystems
    anyToUnlock = False
    icon = CommunityTechTree/UI/ctt_icon_highPowerElectricalSystems
    pos = -1200,250,0
    scale = 0.6
    Parent
    {
        parentID = highTechElectricalSystems
        lineFrom = RIGHT
        lineTo = LEFT
    }
}</v>
      </c>
    </row>
    <row r="263" spans="1:15" x14ac:dyDescent="0.35">
      <c r="A263" t="s">
        <v>198</v>
      </c>
      <c r="B263">
        <f>VLOOKUP(primaryTable[[#This Row],[id]],Outline!$A$3:$C$300,2,FALSE)</f>
        <v>11</v>
      </c>
      <c r="C263">
        <f>VLOOKUP(primaryTable[[#This Row],[id]],Outline!$A$3:$C$300,3,FALSE)</f>
        <v>42</v>
      </c>
      <c r="D263" t="s">
        <v>1011</v>
      </c>
      <c r="E263" t="s">
        <v>1012</v>
      </c>
      <c r="F263" s="32" t="s">
        <v>390</v>
      </c>
      <c r="G263" t="s">
        <v>1014</v>
      </c>
      <c r="H263" t="s">
        <v>197</v>
      </c>
      <c r="I263" t="s">
        <v>289</v>
      </c>
      <c r="J263" t="s">
        <v>288</v>
      </c>
      <c r="N263" t="s">
        <v>1013</v>
      </c>
      <c r="O263" s="24" t="str">
        <f>_xlfn.CONCAT("RDNode:NEEDS[",primaryTable[[#This Row],[mod]],"]",CHAR(10),"{",CHAR(10),"    id = ",primaryTable[[#This Row],[id]],CHAR(10),"    tier = ",primaryTable[[#This Row],[tier]],CHAR(10),IF(LEFT(primaryTable[[#This Row],[title]],1)="#",_xlfn.CONCAT("    title = ",primaryTable[[#This Row],[title]]),_xlfn.CONCAT("    title = #LOC_KTT_",primaryTable[[#This Row],[id]],"_Title // ",primaryTable[[#This Row],[title]])),CHAR(10),IF(LEFT(primaryTable[[#This Row],[description]],1)="#",_xlfn.CONCAT("    description = ",primaryTable[[#This Row],[description]]),_xlfn.CONCAT("    description = #LOC_KTT_",primaryTable[[#This Row],[id]],"_Description // ",primaryTable[[#This Row],[description]])),CHAR(10),_xlfn.CONCAT("    cost = ",_xlfn.XLOOKUP(primaryTable[[#This Row],[tier]],CTTComparison!$B$3:$B$34,CTTComparison!$D$3:$D$34,0,0,1)),CHAR(10),"    hideEmpty = False",CHAR(10),"    nodeName = ktt_",primaryTable[[#This Row],[id]],CHAR(10),"    anyToUnlock = ",IF(primaryTable[[#This Row],[anyToUnlock]]="","False",PROPER(primaryTable[[#This Row],[anyToUnlock]])),CHAR(10),"    icon = ",IF(primaryTable[[#This Row],[icon]]="",_xlfn.CONCAT("KiwiTechTree/Icons/ktt_icon_",primaryTable[[#This Row],[id]]),primaryTable[[#This Row],[icon]]),CHAR(10),"    pos = ",_xlfn.XLOOKUP(primaryTable[[#This Row],[id]],Outline!$A$3:$A$300,Outline!$E$3:$E$300,999,0,1),",",_xlfn.XLOOKUP(primaryTable[[#This Row],[id]],Outline!$A$3:$A$300,Outline!$F$3:$F$300,999,0,1),",0",CHAR(10),"    scale = 0.6",IF(primaryTable[[#This Row],[id_0]]&lt;&gt;"",_xlfn.CONCAT(CHAR(10),"    Parent",CHAR(10),"    {",CHAR(10),"        parentID = ",primaryTable[[#This Row],[id_0]],CHAR(10),"        lineFrom = ",primaryTable[[#This Row],[lineFrom_0]],CHAR(10),"        lineTo = ",primaryTable[[#This Row],[lineTo_0]],CHAR(10),"    }"),""),IF(primaryTable[[#This Row],[id_1]]&lt;&gt;"",_xlfn.CONCAT(CHAR(10),"    Parent",CHAR(10),"    {",CHAR(10),"        parentID = ",primaryTable[[#This Row],[id_1]],CHAR(10),"        lineFrom = ",primaryTable[[#This Row],[lineFrom_1]],CHAR(10),"        lineTo = ",primaryTable[[#This Row],[lineTo_1]],CHAR(10),"    }"),""),CHAR(10),"}")</f>
        <v>RDNode:NEEDS[BeamedPowerStandalone]
{
    id = beamedPowerPropulsion
    tier = 11
    title = #LOC_BeamedPower_TechNodePropulsion
    description = #LOC_BeamedPower_TechNodePropulsion_Desc
    cost = 2025
    hideEmpty = False
    nodeName = ktt_beamedPowerPropulsion
    anyToUnlock = False
    icon = KiwiTechTree/Icons/ktt_icon_beamedPowerPropulsion
    pos = -1200,200,0
    scale = 0.6
    Parent
    {
        parentID = microwavePowerTransmission
        lineFrom = RIGHT
        lineTo = LEFT
    }
}</v>
      </c>
    </row>
    <row r="264" spans="1:15" x14ac:dyDescent="0.35">
      <c r="A264" t="s">
        <v>244</v>
      </c>
      <c r="B264">
        <f>VLOOKUP(primaryTable[[#This Row],[id]],Outline!$A$3:$C$300,2,FALSE)</f>
        <v>11</v>
      </c>
      <c r="C264">
        <f>VLOOKUP(primaryTable[[#This Row],[id]],Outline!$A$3:$C$300,3,FALSE)</f>
        <v>43</v>
      </c>
      <c r="D264" t="s">
        <v>1015</v>
      </c>
      <c r="E264" t="s">
        <v>1016</v>
      </c>
      <c r="F264" s="32" t="s">
        <v>390</v>
      </c>
      <c r="H264" t="s">
        <v>196</v>
      </c>
      <c r="I264" t="s">
        <v>289</v>
      </c>
      <c r="J264" t="s">
        <v>288</v>
      </c>
      <c r="N264" t="s">
        <v>319</v>
      </c>
      <c r="O264" s="24" t="str">
        <f>_xlfn.CONCAT("RDNode:NEEDS[",primaryTable[[#This Row],[mod]],"]",CHAR(10),"{",CHAR(10),"    id = ",primaryTable[[#This Row],[id]],CHAR(10),"    tier = ",primaryTable[[#This Row],[tier]],CHAR(10),IF(LEFT(primaryTable[[#This Row],[title]],1)="#",_xlfn.CONCAT("    title = ",primaryTable[[#This Row],[title]]),_xlfn.CONCAT("    title = #LOC_KTT_",primaryTable[[#This Row],[id]],"_Title // ",primaryTable[[#This Row],[title]])),CHAR(10),IF(LEFT(primaryTable[[#This Row],[description]],1)="#",_xlfn.CONCAT("    description = ",primaryTable[[#This Row],[description]]),_xlfn.CONCAT("    description = #LOC_KTT_",primaryTable[[#This Row],[id]],"_Description // ",primaryTable[[#This Row],[description]])),CHAR(10),_xlfn.CONCAT("    cost = ",_xlfn.XLOOKUP(primaryTable[[#This Row],[tier]],CTTComparison!$B$3:$B$34,CTTComparison!$D$3:$D$34,0,0,1)),CHAR(10),"    hideEmpty = False",CHAR(10),"    nodeName = ktt_",primaryTable[[#This Row],[id]],CHAR(10),"    anyToUnlock = ",IF(primaryTable[[#This Row],[anyToUnlock]]="","False",PROPER(primaryTable[[#This Row],[anyToUnlock]])),CHAR(10),"    icon = ",IF(primaryTable[[#This Row],[icon]]="",_xlfn.CONCAT("KiwiTechTree/Icons/ktt_icon_",primaryTable[[#This Row],[id]]),primaryTable[[#This Row],[icon]]),CHAR(10),"    pos = ",_xlfn.XLOOKUP(primaryTable[[#This Row],[id]],Outline!$A$3:$A$300,Outline!$E$3:$E$300,999,0,1),",",_xlfn.XLOOKUP(primaryTable[[#This Row],[id]],Outline!$A$3:$A$300,Outline!$F$3:$F$300,999,0,1),",0",CHAR(10),"    scale = 0.6",IF(primaryTable[[#This Row],[id_0]]&lt;&gt;"",_xlfn.CONCAT(CHAR(10),"    Parent",CHAR(10),"    {",CHAR(10),"        parentID = ",primaryTable[[#This Row],[id_0]],CHAR(10),"        lineFrom = ",primaryTable[[#This Row],[lineFrom_0]],CHAR(10),"        lineTo = ",primaryTable[[#This Row],[lineTo_0]],CHAR(10),"    }"),""),IF(primaryTable[[#This Row],[id_1]]&lt;&gt;"",_xlfn.CONCAT(CHAR(10),"    Parent",CHAR(10),"    {",CHAR(10),"        parentID = ",primaryTable[[#This Row],[id_1]],CHAR(10),"        lineFrom = ",primaryTable[[#This Row],[lineFrom_1]],CHAR(10),"        lineTo = ",primaryTable[[#This Row],[lineTo_1]],CHAR(10),"    }"),""),CHAR(10),"}")</f>
        <v>RDNode:NEEDS[KiwiTechTree]
{
    id = omegaSolarTech
    tier = 11
    title = #LOC_KTT_omegaSolarTech_Title // Omega Solar Technology
    description = #LOC_KTT_omegaSolarTech_Description // Every line ends somewhere, or does it?
    cost = 2025
    hideEmpty = False
    nodeName = ktt_omegaSolarTech
    anyToUnlock = False
    icon = KiwiTechTree/Icons/ktt_icon_omegaSolarTech
    pos = -1200,150,0
    scale = 0.6
    Parent
    {
        parentID = exoticSolarTech
        lineFrom = RIGHT
        lineTo = LEFT
    }
}</v>
      </c>
    </row>
    <row r="265" spans="1:15" x14ac:dyDescent="0.35">
      <c r="A265" t="s">
        <v>201</v>
      </c>
      <c r="B265">
        <f>VLOOKUP(primaryTable[[#This Row],[id]],Outline!$A$3:$C$300,2,FALSE)</f>
        <v>11</v>
      </c>
      <c r="C265">
        <f>VLOOKUP(primaryTable[[#This Row],[id]],Outline!$A$3:$C$300,3,FALSE)</f>
        <v>44</v>
      </c>
      <c r="D265" t="s">
        <v>1017</v>
      </c>
      <c r="E265" t="s">
        <v>1018</v>
      </c>
      <c r="F265" s="32" t="s">
        <v>390</v>
      </c>
      <c r="G265" t="s">
        <v>1019</v>
      </c>
      <c r="H265" t="s">
        <v>227</v>
      </c>
      <c r="I265" t="s">
        <v>289</v>
      </c>
      <c r="J265" t="s">
        <v>288</v>
      </c>
      <c r="K265" t="s">
        <v>228</v>
      </c>
      <c r="L265" t="s">
        <v>289</v>
      </c>
      <c r="M265" t="s">
        <v>288</v>
      </c>
      <c r="N265" t="s">
        <v>319</v>
      </c>
      <c r="O265" s="24" t="str">
        <f>_xlfn.CONCAT("RDNode:NEEDS[",primaryTable[[#This Row],[mod]],"]",CHAR(10),"{",CHAR(10),"    id = ",primaryTable[[#This Row],[id]],CHAR(10),"    tier = ",primaryTable[[#This Row],[tier]],CHAR(10),IF(LEFT(primaryTable[[#This Row],[title]],1)="#",_xlfn.CONCAT("    title = ",primaryTable[[#This Row],[title]]),_xlfn.CONCAT("    title = #LOC_KTT_",primaryTable[[#This Row],[id]],"_Title // ",primaryTable[[#This Row],[title]])),CHAR(10),IF(LEFT(primaryTable[[#This Row],[description]],1)="#",_xlfn.CONCAT("    description = ",primaryTable[[#This Row],[description]]),_xlfn.CONCAT("    description = #LOC_KTT_",primaryTable[[#This Row],[id]],"_Description // ",primaryTable[[#This Row],[description]])),CHAR(10),_xlfn.CONCAT("    cost = ",_xlfn.XLOOKUP(primaryTable[[#This Row],[tier]],CTTComparison!$B$3:$B$34,CTTComparison!$D$3:$D$34,0,0,1)),CHAR(10),"    hideEmpty = False",CHAR(10),"    nodeName = ktt_",primaryTable[[#This Row],[id]],CHAR(10),"    anyToUnlock = ",IF(primaryTable[[#This Row],[anyToUnlock]]="","False",PROPER(primaryTable[[#This Row],[anyToUnlock]])),CHAR(10),"    icon = ",IF(primaryTable[[#This Row],[icon]]="",_xlfn.CONCAT("KiwiTechTree/Icons/ktt_icon_",primaryTable[[#This Row],[id]]),primaryTable[[#This Row],[icon]]),CHAR(10),"    pos = ",_xlfn.XLOOKUP(primaryTable[[#This Row],[id]],Outline!$A$3:$A$300,Outline!$E$3:$E$300,999,0,1),",",_xlfn.XLOOKUP(primaryTable[[#This Row],[id]],Outline!$A$3:$A$300,Outline!$F$3:$F$300,999,0,1),",0",CHAR(10),"    scale = 0.6",IF(primaryTable[[#This Row],[id_0]]&lt;&gt;"",_xlfn.CONCAT(CHAR(10),"    Parent",CHAR(10),"    {",CHAR(10),"        parentID = ",primaryTable[[#This Row],[id_0]],CHAR(10),"        lineFrom = ",primaryTable[[#This Row],[lineFrom_0]],CHAR(10),"        lineTo = ",primaryTable[[#This Row],[lineTo_0]],CHAR(10),"    }"),""),IF(primaryTable[[#This Row],[id_1]]&lt;&gt;"",_xlfn.CONCAT(CHAR(10),"    Parent",CHAR(10),"    {",CHAR(10),"        parentID = ",primaryTable[[#This Row],[id_1]],CHAR(10),"        lineFrom = ",primaryTable[[#This Row],[lineFrom_1]],CHAR(10),"        lineTo = ",primaryTable[[#This Row],[lineTo_1]],CHAR(10),"    }"),""),CHAR(10),"}")</f>
        <v>RDNode:NEEDS[KiwiTechTree]
{
    id = colonization
    tier = 11
    title = #LOC_CTT_colonization_title
    description = #LOC_CTT_colonization_description
    cost = 2025
    hideEmpty = False
    nodeName = ktt_colonization
    anyToUnlock = False
    icon = KiwiTechTree/Icons/ktt_icon_colonization
    pos = -1200,100,0
    scale = 0.6
    Parent
    {
        parentID = advancedStations
        lineFrom = RIGHT
        lineTo = LEFT
    }
    Parent
    {
        parentID = advOffworldMining
        lineFrom = RIGHT
        lineTo = LEFT
    }
}</v>
      </c>
    </row>
    <row r="266" spans="1:15" x14ac:dyDescent="0.35">
      <c r="A266" s="25" t="s">
        <v>245</v>
      </c>
      <c r="B266">
        <f>VLOOKUP(primaryTable[[#This Row],[id]],Outline!$A$3:$C$300,2,FALSE)</f>
        <v>11</v>
      </c>
      <c r="C266">
        <f>VLOOKUP(primaryTable[[#This Row],[id]],Outline!$A$3:$C$300,3,FALSE)</f>
        <v>45</v>
      </c>
      <c r="D266" t="s">
        <v>1023</v>
      </c>
      <c r="E266" t="s">
        <v>1024</v>
      </c>
      <c r="F266" s="32" t="s">
        <v>390</v>
      </c>
      <c r="G266" t="s">
        <v>1061</v>
      </c>
      <c r="H266" t="s">
        <v>228</v>
      </c>
      <c r="I266" t="s">
        <v>289</v>
      </c>
      <c r="J266" t="s">
        <v>288</v>
      </c>
      <c r="N266" t="s">
        <v>428</v>
      </c>
      <c r="O266" s="24" t="str">
        <f>_xlfn.CONCAT("RDNode:NEEDS[",primaryTable[[#This Row],[mod]],"]",CHAR(10),"{",CHAR(10),"    id = ",primaryTable[[#This Row],[id]],CHAR(10),"    tier = ",primaryTable[[#This Row],[tier]],CHAR(10),IF(LEFT(primaryTable[[#This Row],[title]],1)="#",_xlfn.CONCAT("    title = ",primaryTable[[#This Row],[title]]),_xlfn.CONCAT("    title = #LOC_KTT_",primaryTable[[#This Row],[id]],"_Title // ",primaryTable[[#This Row],[title]])),CHAR(10),IF(LEFT(primaryTable[[#This Row],[description]],1)="#",_xlfn.CONCAT("    description = ",primaryTable[[#This Row],[description]]),_xlfn.CONCAT("    description = #LOC_KTT_",primaryTable[[#This Row],[id]],"_Description // ",primaryTable[[#This Row],[description]])),CHAR(10),_xlfn.CONCAT("    cost = ",_xlfn.XLOOKUP(primaryTable[[#This Row],[tier]],CTTComparison!$B$3:$B$34,CTTComparison!$D$3:$D$34,0,0,1)),CHAR(10),"    hideEmpty = False",CHAR(10),"    nodeName = ktt_",primaryTable[[#This Row],[id]],CHAR(10),"    anyToUnlock = ",IF(primaryTable[[#This Row],[anyToUnlock]]="","False",PROPER(primaryTable[[#This Row],[anyToUnlock]])),CHAR(10),"    icon = ",IF(primaryTable[[#This Row],[icon]]="",_xlfn.CONCAT("KiwiTechTree/Icons/ktt_icon_",primaryTable[[#This Row],[id]]),primaryTable[[#This Row],[icon]]),CHAR(10),"    pos = ",_xlfn.XLOOKUP(primaryTable[[#This Row],[id]],Outline!$A$3:$A$300,Outline!$E$3:$E$300,999,0,1),",",_xlfn.XLOOKUP(primaryTable[[#This Row],[id]],Outline!$A$3:$A$300,Outline!$F$3:$F$300,999,0,1),",0",CHAR(10),"    scale = 0.6",IF(primaryTable[[#This Row],[id_0]]&lt;&gt;"",_xlfn.CONCAT(CHAR(10),"    Parent",CHAR(10),"    {",CHAR(10),"        parentID = ",primaryTable[[#This Row],[id_0]],CHAR(10),"        lineFrom = ",primaryTable[[#This Row],[lineFrom_0]],CHAR(10),"        lineTo = ",primaryTable[[#This Row],[lineTo_0]],CHAR(10),"    }"),""),IF(primaryTable[[#This Row],[id_1]]&lt;&gt;"",_xlfn.CONCAT(CHAR(10),"    Parent",CHAR(10),"    {",CHAR(10),"        parentID = ",primaryTable[[#This Row],[id_1]],CHAR(10),"        lineFrom = ",primaryTable[[#This Row],[lineFrom_1]],CHAR(10),"        lineTo = ",primaryTable[[#This Row],[lineTo_1]],CHAR(10),"    }"),""),CHAR(10),"}")</f>
        <v>RDNode:NEEDS[CommunityTechTree]
{
    id = resourceExploitation
    tier = 11
    title = #LOC_CTT_resourceExploitation_title
    description = #LOC_CTT_resourceExploitation_description
    cost = 2025
    hideEmpty = False
    nodeName = ktt_resourceExploitation
    anyToUnlock = False
    icon = KiwiTechTree/Icons/ktt_icon_resourceExploitation
    pos = -1200,50,0
    scale = 0.6
    Parent
    {
        parentID = advOffworldMining
        lineFrom = RIGHT
        lineTo = LEFT
    }
}</v>
      </c>
    </row>
    <row r="267" spans="1:15" x14ac:dyDescent="0.35">
      <c r="A267" t="s">
        <v>246</v>
      </c>
      <c r="B267">
        <f>VLOOKUP(primaryTable[[#This Row],[id]],Outline!$A$3:$C$300,2,FALSE)</f>
        <v>12</v>
      </c>
      <c r="C267">
        <f>VLOOKUP(primaryTable[[#This Row],[id]],Outline!$A$3:$C$300,3,FALSE)</f>
        <v>3</v>
      </c>
      <c r="D267" t="s">
        <v>760</v>
      </c>
      <c r="E267" t="s">
        <v>761</v>
      </c>
      <c r="F267" s="32" t="s">
        <v>390</v>
      </c>
      <c r="G267" t="s">
        <v>762</v>
      </c>
      <c r="H267" t="s">
        <v>229</v>
      </c>
      <c r="I267" t="s">
        <v>289</v>
      </c>
      <c r="J267" t="s">
        <v>288</v>
      </c>
      <c r="N267" t="s">
        <v>428</v>
      </c>
      <c r="O267" s="24" t="str">
        <f>_xlfn.CONCAT("RDNode:NEEDS[",primaryTable[[#This Row],[mod]],"]",CHAR(10),"{",CHAR(10),"    id = ",primaryTable[[#This Row],[id]],CHAR(10),"    tier = ",primaryTable[[#This Row],[tier]],CHAR(10),IF(LEFT(primaryTable[[#This Row],[title]],1)="#",_xlfn.CONCAT("    title = ",primaryTable[[#This Row],[title]]),_xlfn.CONCAT("    title = #LOC_KTT_",primaryTable[[#This Row],[id]],"_Title // ",primaryTable[[#This Row],[title]])),CHAR(10),IF(LEFT(primaryTable[[#This Row],[description]],1)="#",_xlfn.CONCAT("    description = ",primaryTable[[#This Row],[description]]),_xlfn.CONCAT("    description = #LOC_KTT_",primaryTable[[#This Row],[id]],"_Description // ",primaryTable[[#This Row],[description]])),CHAR(10),_xlfn.CONCAT("    cost = ",_xlfn.XLOOKUP(primaryTable[[#This Row],[tier]],CTTComparison!$B$3:$B$34,CTTComparison!$D$3:$D$34,0,0,1)),CHAR(10),"    hideEmpty = False",CHAR(10),"    nodeName = ktt_",primaryTable[[#This Row],[id]],CHAR(10),"    anyToUnlock = ",IF(primaryTable[[#This Row],[anyToUnlock]]="","False",PROPER(primaryTable[[#This Row],[anyToUnlock]])),CHAR(10),"    icon = ",IF(primaryTable[[#This Row],[icon]]="",_xlfn.CONCAT("KiwiTechTree/Icons/ktt_icon_",primaryTable[[#This Row],[id]]),primaryTable[[#This Row],[icon]]),CHAR(10),"    pos = ",_xlfn.XLOOKUP(primaryTable[[#This Row],[id]],Outline!$A$3:$A$300,Outline!$E$3:$E$300,999,0,1),",",_xlfn.XLOOKUP(primaryTable[[#This Row],[id]],Outline!$A$3:$A$300,Outline!$F$3:$F$300,999,0,1),",0",CHAR(10),"    scale = 0.6",IF(primaryTable[[#This Row],[id_0]]&lt;&gt;"",_xlfn.CONCAT(CHAR(10),"    Parent",CHAR(10),"    {",CHAR(10),"        parentID = ",primaryTable[[#This Row],[id_0]],CHAR(10),"        lineFrom = ",primaryTable[[#This Row],[lineFrom_0]],CHAR(10),"        lineTo = ",primaryTable[[#This Row],[lineTo_0]],CHAR(10),"    }"),""),IF(primaryTable[[#This Row],[id_1]]&lt;&gt;"",_xlfn.CONCAT(CHAR(10),"    Parent",CHAR(10),"    {",CHAR(10),"        parentID = ",primaryTable[[#This Row],[id_1]],CHAR(10),"        lineFrom = ",primaryTable[[#This Row],[lineFrom_1]],CHAR(10),"        lineTo = ",primaryTable[[#This Row],[lineTo_1]],CHAR(10),"    }"),""),CHAR(10),"}")</f>
        <v>RDNode:NEEDS[CommunityTechTree]
{
    id = antimatterPower
    tier = 12
    title = #LOC_CTT_antimatterPower_title
    description = #LOC_CTT_antimatterPower_description
    cost = 3038
    hideEmpty = False
    nodeName = ktt_antimatterPower
    anyToUnlock = False
    icon = CommunityTechTree/UI/ctt_icon_antimatterPower
    pos = -1000,2150,0
    scale = 0.6
    Parent
    {
        parentID = exoticNuclearPower
        lineFrom = RIGHT
        lineTo = LEFT
    }
}</v>
      </c>
    </row>
    <row r="268" spans="1:15" x14ac:dyDescent="0.35">
      <c r="A268" t="s">
        <v>248</v>
      </c>
      <c r="B268">
        <f>VLOOKUP(primaryTable[[#This Row],[id]],Outline!$A$3:$C$300,2,FALSE)</f>
        <v>12</v>
      </c>
      <c r="C268">
        <f>VLOOKUP(primaryTable[[#This Row],[id]],Outline!$A$3:$C$300,3,FALSE)</f>
        <v>4</v>
      </c>
      <c r="D268" t="s">
        <v>355</v>
      </c>
      <c r="E268" t="s">
        <v>361</v>
      </c>
      <c r="F268" s="30" t="s">
        <v>390</v>
      </c>
      <c r="H268" t="s">
        <v>230</v>
      </c>
      <c r="I268" t="s">
        <v>289</v>
      </c>
      <c r="J268" t="s">
        <v>288</v>
      </c>
      <c r="N268" t="s">
        <v>319</v>
      </c>
      <c r="O268" s="24" t="str">
        <f>_xlfn.CONCAT("RDNode:NEEDS[",primaryTable[[#This Row],[mod]],"]",CHAR(10),"{",CHAR(10),"    id = ",primaryTable[[#This Row],[id]],CHAR(10),"    tier = ",primaryTable[[#This Row],[tier]],CHAR(10),IF(LEFT(primaryTable[[#This Row],[title]],1)="#",_xlfn.CONCAT("    title = ",primaryTable[[#This Row],[title]]),_xlfn.CONCAT("    title = #LOC_KTT_",primaryTable[[#This Row],[id]],"_Title // ",primaryTable[[#This Row],[title]])),CHAR(10),IF(LEFT(primaryTable[[#This Row],[description]],1)="#",_xlfn.CONCAT("    description = ",primaryTable[[#This Row],[description]]),_xlfn.CONCAT("    description = #LOC_KTT_",primaryTable[[#This Row],[id]],"_Description // ",primaryTable[[#This Row],[description]])),CHAR(10),_xlfn.CONCAT("    cost = ",_xlfn.XLOOKUP(primaryTable[[#This Row],[tier]],CTTComparison!$B$3:$B$34,CTTComparison!$D$3:$D$34,0,0,1)),CHAR(10),"    hideEmpty = False",CHAR(10),"    nodeName = ktt_",primaryTable[[#This Row],[id]],CHAR(10),"    anyToUnlock = ",IF(primaryTable[[#This Row],[anyToUnlock]]="","False",PROPER(primaryTable[[#This Row],[anyToUnlock]])),CHAR(10),"    icon = ",IF(primaryTable[[#This Row],[icon]]="",_xlfn.CONCAT("KiwiTechTree/Icons/ktt_icon_",primaryTable[[#This Row],[id]]),primaryTable[[#This Row],[icon]]),CHAR(10),"    pos = ",_xlfn.XLOOKUP(primaryTable[[#This Row],[id]],Outline!$A$3:$A$300,Outline!$E$3:$E$300,999,0,1),",",_xlfn.XLOOKUP(primaryTable[[#This Row],[id]],Outline!$A$3:$A$300,Outline!$F$3:$F$300,999,0,1),",0",CHAR(10),"    scale = 0.6",IF(primaryTable[[#This Row],[id_0]]&lt;&gt;"",_xlfn.CONCAT(CHAR(10),"    Parent",CHAR(10),"    {",CHAR(10),"        parentID = ",primaryTable[[#This Row],[id_0]],CHAR(10),"        lineFrom = ",primaryTable[[#This Row],[lineFrom_0]],CHAR(10),"        lineTo = ",primaryTable[[#This Row],[lineTo_0]],CHAR(10),"    }"),""),IF(primaryTable[[#This Row],[id_1]]&lt;&gt;"",_xlfn.CONCAT(CHAR(10),"    Parent",CHAR(10),"    {",CHAR(10),"        parentID = ",primaryTable[[#This Row],[id_1]],CHAR(10),"        lineFrom = ",primaryTable[[#This Row],[lineFrom_1]],CHAR(10),"        lineTo = ",primaryTable[[#This Row],[lineTo_1]],CHAR(10),"    }"),""),CHAR(10),"}")</f>
        <v>RDNode:NEEDS[KiwiTechTree]
{
    id = highPowerExoticNuclearPropulsion
    tier = 12
    title = #LOC_KTT_highPowerExoticNuclearPropulsion_Title // High Power Exotic Nuclear Propulsion
    description = #LOC_KTT_highPowerExoticNuclearPropulsion_Description // Kerbals are advised to not EVA too close to these engines within several thousand years after firing.
    cost = 3038
    hideEmpty = False
    nodeName = ktt_highPowerExoticNuclearPropulsion
    anyToUnlock = False
    icon = KiwiTechTree/Icons/ktt_icon_highPowerExoticNuclearPropulsion
    pos = -1000,2100,0
    scale = 0.6
    Parent
    {
        parentID = exoticNuclearPropulsion
        lineFrom = RIGHT
        lineTo = LEFT
    }
}</v>
      </c>
    </row>
    <row r="269" spans="1:15" x14ac:dyDescent="0.35">
      <c r="A269" t="s">
        <v>247</v>
      </c>
      <c r="B269">
        <f>VLOOKUP(primaryTable[[#This Row],[id]],Outline!$A$3:$C$300,2,FALSE)</f>
        <v>12</v>
      </c>
      <c r="C269">
        <f>VLOOKUP(primaryTable[[#This Row],[id]],Outline!$A$3:$C$300,3,FALSE)</f>
        <v>5</v>
      </c>
      <c r="D269" t="s">
        <v>755</v>
      </c>
      <c r="E269" t="s">
        <v>756</v>
      </c>
      <c r="F269" s="32" t="s">
        <v>390</v>
      </c>
      <c r="G269" t="s">
        <v>757</v>
      </c>
      <c r="H269" t="s">
        <v>231</v>
      </c>
      <c r="I269" t="s">
        <v>289</v>
      </c>
      <c r="J269" t="s">
        <v>288</v>
      </c>
      <c r="N269" t="s">
        <v>428</v>
      </c>
      <c r="O269" s="24" t="str">
        <f>_xlfn.CONCAT("RDNode:NEEDS[",primaryTable[[#This Row],[mod]],"]",CHAR(10),"{",CHAR(10),"    id = ",primaryTable[[#This Row],[id]],CHAR(10),"    tier = ",primaryTable[[#This Row],[tier]],CHAR(10),IF(LEFT(primaryTable[[#This Row],[title]],1)="#",_xlfn.CONCAT("    title = ",primaryTable[[#This Row],[title]]),_xlfn.CONCAT("    title = #LOC_KTT_",primaryTable[[#This Row],[id]],"_Title // ",primaryTable[[#This Row],[title]])),CHAR(10),IF(LEFT(primaryTable[[#This Row],[description]],1)="#",_xlfn.CONCAT("    description = ",primaryTable[[#This Row],[description]]),_xlfn.CONCAT("    description = #LOC_KTT_",primaryTable[[#This Row],[id]],"_Description // ",primaryTable[[#This Row],[description]])),CHAR(10),_xlfn.CONCAT("    cost = ",_xlfn.XLOOKUP(primaryTable[[#This Row],[tier]],CTTComparison!$B$3:$B$34,CTTComparison!$D$3:$D$34,0,0,1)),CHAR(10),"    hideEmpty = False",CHAR(10),"    nodeName = ktt_",primaryTable[[#This Row],[id]],CHAR(10),"    anyToUnlock = ",IF(primaryTable[[#This Row],[anyToUnlock]]="","False",PROPER(primaryTable[[#This Row],[anyToUnlock]])),CHAR(10),"    icon = ",IF(primaryTable[[#This Row],[icon]]="",_xlfn.CONCAT("KiwiTechTree/Icons/ktt_icon_",primaryTable[[#This Row],[id]]),primaryTable[[#This Row],[icon]]),CHAR(10),"    pos = ",_xlfn.XLOOKUP(primaryTable[[#This Row],[id]],Outline!$A$3:$A$300,Outline!$E$3:$E$300,999,0,1),",",_xlfn.XLOOKUP(primaryTable[[#This Row],[id]],Outline!$A$3:$A$300,Outline!$F$3:$F$300,999,0,1),",0",CHAR(10),"    scale = 0.6",IF(primaryTable[[#This Row],[id_0]]&lt;&gt;"",_xlfn.CONCAT(CHAR(10),"    Parent",CHAR(10),"    {",CHAR(10),"        parentID = ",primaryTable[[#This Row],[id_0]],CHAR(10),"        lineFrom = ",primaryTable[[#This Row],[lineFrom_0]],CHAR(10),"        lineTo = ",primaryTable[[#This Row],[lineTo_0]],CHAR(10),"    }"),""),IF(primaryTable[[#This Row],[id_1]]&lt;&gt;"",_xlfn.CONCAT(CHAR(10),"    Parent",CHAR(10),"    {",CHAR(10),"        parentID = ",primaryTable[[#This Row],[id_1]],CHAR(10),"        lineFrom = ",primaryTable[[#This Row],[lineFrom_1]],CHAR(10),"        lineTo = ",primaryTable[[#This Row],[lineTo_1]],CHAR(10),"    }"),""),CHAR(10),"}")</f>
        <v>RDNode:NEEDS[CommunityTechTree]
{
    id = exoticReactions
    tier = 12
    title = #LOC_CTT_exoticReactions_title
    description = #LOC_CTT_exoticReactions_description
    cost = 3038
    hideEmpty = False
    nodeName = ktt_exoticReactions
    anyToUnlock = False
    icon = CommunityTechTree/UI/ctt_icon_exoticFusionReactions
    pos = -1000,2050,0
    scale = 0.6
    Parent
    {
        parentID = advFusionReactions
        lineFrom = RIGHT
        lineTo = LEFT
    }
}</v>
      </c>
    </row>
    <row r="270" spans="1:15" x14ac:dyDescent="0.35">
      <c r="A270" t="s">
        <v>250</v>
      </c>
      <c r="B270">
        <f>VLOOKUP(primaryTable[[#This Row],[id]],Outline!$A$3:$C$300,2,FALSE)</f>
        <v>12</v>
      </c>
      <c r="C270">
        <f>VLOOKUP(primaryTable[[#This Row],[id]],Outline!$A$3:$C$300,3,FALSE)</f>
        <v>7</v>
      </c>
      <c r="D270" t="s">
        <v>365</v>
      </c>
      <c r="E270" t="s">
        <v>366</v>
      </c>
      <c r="F270" s="30" t="s">
        <v>390</v>
      </c>
      <c r="H270" t="s">
        <v>233</v>
      </c>
      <c r="I270" t="s">
        <v>289</v>
      </c>
      <c r="J270" t="s">
        <v>288</v>
      </c>
      <c r="N270" t="s">
        <v>319</v>
      </c>
      <c r="O270" s="24" t="str">
        <f>_xlfn.CONCAT("RDNode:NEEDS[",primaryTable[[#This Row],[mod]],"]",CHAR(10),"{",CHAR(10),"    id = ",primaryTable[[#This Row],[id]],CHAR(10),"    tier = ",primaryTable[[#This Row],[tier]],CHAR(10),IF(LEFT(primaryTable[[#This Row],[title]],1)="#",_xlfn.CONCAT("    title = ",primaryTable[[#This Row],[title]]),_xlfn.CONCAT("    title = #LOC_KTT_",primaryTable[[#This Row],[id]],"_Title // ",primaryTable[[#This Row],[title]])),CHAR(10),IF(LEFT(primaryTable[[#This Row],[description]],1)="#",_xlfn.CONCAT("    description = ",primaryTable[[#This Row],[description]]),_xlfn.CONCAT("    description = #LOC_KTT_",primaryTable[[#This Row],[id]],"_Description // ",primaryTable[[#This Row],[description]])),CHAR(10),_xlfn.CONCAT("    cost = ",_xlfn.XLOOKUP(primaryTable[[#This Row],[tier]],CTTComparison!$B$3:$B$34,CTTComparison!$D$3:$D$34,0,0,1)),CHAR(10),"    hideEmpty = False",CHAR(10),"    nodeName = ktt_",primaryTable[[#This Row],[id]],CHAR(10),"    anyToUnlock = ",IF(primaryTable[[#This Row],[anyToUnlock]]="","False",PROPER(primaryTable[[#This Row],[anyToUnlock]])),CHAR(10),"    icon = ",IF(primaryTable[[#This Row],[icon]]="",_xlfn.CONCAT("KiwiTechTree/Icons/ktt_icon_",primaryTable[[#This Row],[id]]),primaryTable[[#This Row],[icon]]),CHAR(10),"    pos = ",_xlfn.XLOOKUP(primaryTable[[#This Row],[id]],Outline!$A$3:$A$300,Outline!$E$3:$E$300,999,0,1),",",_xlfn.XLOOKUP(primaryTable[[#This Row],[id]],Outline!$A$3:$A$300,Outline!$F$3:$F$300,999,0,1),",0",CHAR(10),"    scale = 0.6",IF(primaryTable[[#This Row],[id_0]]&lt;&gt;"",_xlfn.CONCAT(CHAR(10),"    Parent",CHAR(10),"    {",CHAR(10),"        parentID = ",primaryTable[[#This Row],[id_0]],CHAR(10),"        lineFrom = ",primaryTable[[#This Row],[lineFrom_0]],CHAR(10),"        lineTo = ",primaryTable[[#This Row],[lineTo_0]],CHAR(10),"    }"),""),IF(primaryTable[[#This Row],[id_1]]&lt;&gt;"",_xlfn.CONCAT(CHAR(10),"    Parent",CHAR(10),"    {",CHAR(10),"        parentID = ",primaryTable[[#This Row],[id_1]],CHAR(10),"        lineFrom = ",primaryTable[[#This Row],[lineFrom_1]],CHAR(10),"        lineTo = ",primaryTable[[#This Row],[lineTo_1]],CHAR(10),"    }"),""),CHAR(10),"}")</f>
        <v>RDNode:NEEDS[KiwiTechTree]
{
    id = exoticGriddedThrusters
    tier = 12
    title = #LOC_KTT_exoticGriddedThrusters_Title // Exotic Electrostatic Thrusters
    description = #LOC_KTT_exoticGriddedThrusters_Description // We don't need no education to create thrusters this awesome.
    cost = 3038
    hideEmpty = False
    nodeName = ktt_exoticGriddedThrusters
    anyToUnlock = False
    icon = KiwiTechTree/Icons/ktt_icon_exoticGriddedThrusters
    pos = -1000,1950,0
    scale = 0.6
    Parent
    {
        parentID = expGriddedThrusters
        lineFrom = RIGHT
        lineTo = LEFT
    }
}</v>
      </c>
    </row>
    <row r="271" spans="1:15" x14ac:dyDescent="0.35">
      <c r="A271" t="s">
        <v>249</v>
      </c>
      <c r="B271">
        <f>VLOOKUP(primaryTable[[#This Row],[id]],Outline!$A$3:$C$300,2,FALSE)</f>
        <v>12</v>
      </c>
      <c r="C271">
        <f>VLOOKUP(primaryTable[[#This Row],[id]],Outline!$A$3:$C$300,3,FALSE)</f>
        <v>8</v>
      </c>
      <c r="D271" t="s">
        <v>958</v>
      </c>
      <c r="E271" t="s">
        <v>959</v>
      </c>
      <c r="F271" s="32" t="s">
        <v>390</v>
      </c>
      <c r="G271" t="s">
        <v>960</v>
      </c>
      <c r="H271" t="s">
        <v>232</v>
      </c>
      <c r="I271" t="s">
        <v>289</v>
      </c>
      <c r="J271" t="s">
        <v>288</v>
      </c>
      <c r="N271" t="s">
        <v>428</v>
      </c>
      <c r="O271" s="24" t="str">
        <f>_xlfn.CONCAT("RDNode:NEEDS[",primaryTable[[#This Row],[mod]],"]",CHAR(10),"{",CHAR(10),"    id = ",primaryTable[[#This Row],[id]],CHAR(10),"    tier = ",primaryTable[[#This Row],[tier]],CHAR(10),IF(LEFT(primaryTable[[#This Row],[title]],1)="#",_xlfn.CONCAT("    title = ",primaryTable[[#This Row],[title]]),_xlfn.CONCAT("    title = #LOC_KTT_",primaryTable[[#This Row],[id]],"_Title // ",primaryTable[[#This Row],[title]])),CHAR(10),IF(LEFT(primaryTable[[#This Row],[description]],1)="#",_xlfn.CONCAT("    description = ",primaryTable[[#This Row],[description]]),_xlfn.CONCAT("    description = #LOC_KTT_",primaryTable[[#This Row],[id]],"_Description // ",primaryTable[[#This Row],[description]])),CHAR(10),_xlfn.CONCAT("    cost = ",_xlfn.XLOOKUP(primaryTable[[#This Row],[tier]],CTTComparison!$B$3:$B$34,CTTComparison!$D$3:$D$34,0,0,1)),CHAR(10),"    hideEmpty = False",CHAR(10),"    nodeName = ktt_",primaryTable[[#This Row],[id]],CHAR(10),"    anyToUnlock = ",IF(primaryTable[[#This Row],[anyToUnlock]]="","False",PROPER(primaryTable[[#This Row],[anyToUnlock]])),CHAR(10),"    icon = ",IF(primaryTable[[#This Row],[icon]]="",_xlfn.CONCAT("KiwiTechTree/Icons/ktt_icon_",primaryTable[[#This Row],[id]]),primaryTable[[#This Row],[icon]]),CHAR(10),"    pos = ",_xlfn.XLOOKUP(primaryTable[[#This Row],[id]],Outline!$A$3:$A$300,Outline!$E$3:$E$300,999,0,1),",",_xlfn.XLOOKUP(primaryTable[[#This Row],[id]],Outline!$A$3:$A$300,Outline!$F$3:$F$300,999,0,1),",0",CHAR(10),"    scale = 0.6",IF(primaryTable[[#This Row],[id_0]]&lt;&gt;"",_xlfn.CONCAT(CHAR(10),"    Parent",CHAR(10),"    {",CHAR(10),"        parentID = ",primaryTable[[#This Row],[id_0]],CHAR(10),"        lineFrom = ",primaryTable[[#This Row],[lineFrom_0]],CHAR(10),"        lineTo = ",primaryTable[[#This Row],[lineTo_0]],CHAR(10),"    }"),""),IF(primaryTable[[#This Row],[id_1]]&lt;&gt;"",_xlfn.CONCAT(CHAR(10),"    Parent",CHAR(10),"    {",CHAR(10),"        parentID = ",primaryTable[[#This Row],[id_1]],CHAR(10),"        lineFrom = ",primaryTable[[#This Row],[lineFrom_1]],CHAR(10),"        lineTo = ",primaryTable[[#This Row],[lineTo_1]],CHAR(10),"    }"),""),CHAR(10),"}")</f>
        <v>RDNode:NEEDS[CommunityTechTree]
{
    id = specializedPlasmaGeneration
    tier = 12
    title = #LOC_CTT_specializedPlasmaGeneration_title
    description = #LOC_CTT_specializedPlasmaGeneration_description
    cost = 3038
    hideEmpty = False
    nodeName = ktt_specializedPlasmaGeneration
    anyToUnlock = False
    icon = CommunityTechTree/UI/ctt_icon_specializedPlasmaPropulsion
    pos = -1000,1900,0
    scale = 0.6
    Parent
    {
        parentID = advEMSystems
        lineFrom = RIGHT
        lineTo = LEFT
    }
}</v>
      </c>
    </row>
    <row r="272" spans="1:15" x14ac:dyDescent="0.35">
      <c r="A272" t="s">
        <v>254</v>
      </c>
      <c r="B272">
        <f>VLOOKUP(primaryTable[[#This Row],[id]],Outline!$A$3:$C$300,2,FALSE)</f>
        <v>12</v>
      </c>
      <c r="C272">
        <f>VLOOKUP(primaryTable[[#This Row],[id]],Outline!$A$3:$C$300,3,FALSE)</f>
        <v>28</v>
      </c>
      <c r="D272" t="s">
        <v>1001</v>
      </c>
      <c r="E272" t="s">
        <v>1002</v>
      </c>
      <c r="F272" s="32" t="s">
        <v>390</v>
      </c>
      <c r="G272" t="s">
        <v>1003</v>
      </c>
      <c r="H272" t="s">
        <v>226</v>
      </c>
      <c r="I272" t="s">
        <v>289</v>
      </c>
      <c r="J272" t="s">
        <v>288</v>
      </c>
      <c r="N272" t="s">
        <v>428</v>
      </c>
      <c r="O272" s="24" t="str">
        <f>_xlfn.CONCAT("RDNode:NEEDS[",primaryTable[[#This Row],[mod]],"]",CHAR(10),"{",CHAR(10),"    id = ",primaryTable[[#This Row],[id]],CHAR(10),"    tier = ",primaryTable[[#This Row],[tier]],CHAR(10),IF(LEFT(primaryTable[[#This Row],[title]],1)="#",_xlfn.CONCAT("    title = ",primaryTable[[#This Row],[title]]),_xlfn.CONCAT("    title = #LOC_KTT_",primaryTable[[#This Row],[id]],"_Title // ",primaryTable[[#This Row],[title]])),CHAR(10),IF(LEFT(primaryTable[[#This Row],[description]],1)="#",_xlfn.CONCAT("    description = ",primaryTable[[#This Row],[description]]),_xlfn.CONCAT("    description = #LOC_KTT_",primaryTable[[#This Row],[id]],"_Description // ",primaryTable[[#This Row],[description]])),CHAR(10),_xlfn.CONCAT("    cost = ",_xlfn.XLOOKUP(primaryTable[[#This Row],[tier]],CTTComparison!$B$3:$B$34,CTTComparison!$D$3:$D$34,0,0,1)),CHAR(10),"    hideEmpty = False",CHAR(10),"    nodeName = ktt_",primaryTable[[#This Row],[id]],CHAR(10),"    anyToUnlock = ",IF(primaryTable[[#This Row],[anyToUnlock]]="","False",PROPER(primaryTable[[#This Row],[anyToUnlock]])),CHAR(10),"    icon = ",IF(primaryTable[[#This Row],[icon]]="",_xlfn.CONCAT("KiwiTechTree/Icons/ktt_icon_",primaryTable[[#This Row],[id]]),primaryTable[[#This Row],[icon]]),CHAR(10),"    pos = ",_xlfn.XLOOKUP(primaryTable[[#This Row],[id]],Outline!$A$3:$A$300,Outline!$E$3:$E$300,999,0,1),",",_xlfn.XLOOKUP(primaryTable[[#This Row],[id]],Outline!$A$3:$A$300,Outline!$F$3:$F$300,999,0,1),",0",CHAR(10),"    scale = 0.6",IF(primaryTable[[#This Row],[id_0]]&lt;&gt;"",_xlfn.CONCAT(CHAR(10),"    Parent",CHAR(10),"    {",CHAR(10),"        parentID = ",primaryTable[[#This Row],[id_0]],CHAR(10),"        lineFrom = ",primaryTable[[#This Row],[lineFrom_0]],CHAR(10),"        lineTo = ",primaryTable[[#This Row],[lineTo_0]],CHAR(10),"    }"),""),IF(primaryTable[[#This Row],[id_1]]&lt;&gt;"",_xlfn.CONCAT(CHAR(10),"    Parent",CHAR(10),"    {",CHAR(10),"        parentID = ",primaryTable[[#This Row],[id_1]],CHAR(10),"        lineFrom = ",primaryTable[[#This Row],[lineFrom_1]],CHAR(10),"        lineTo = ",primaryTable[[#This Row],[lineTo_1]],CHAR(10),"    }"),""),CHAR(10),"}")</f>
        <v>RDNode:NEEDS[CommunityTechTree]
{
    id = exoticRadiators
    tier = 12
    title = #LOC_CTT_exoticRadiators_title
    description = #LOC_CTT_exoticRadiators_description
    cost = 3038
    hideEmpty = False
    nodeName = ktt_exoticRadiators
    anyToUnlock = False
    icon = CommunityTechTree/UI/ctt_icon_exoticRadiators
    pos = -1000,900,0
    scale = 0.6
    Parent
    {
        parentID = specializedRadiators
        lineFrom = RIGHT
        lineTo = LEFT
    }
}</v>
      </c>
    </row>
    <row r="273" spans="1:15" x14ac:dyDescent="0.35">
      <c r="A273" t="s">
        <v>241</v>
      </c>
      <c r="B273">
        <f>VLOOKUP(primaryTable[[#This Row],[id]],Outline!$A$3:$C$300,2,FALSE)</f>
        <v>12</v>
      </c>
      <c r="C273">
        <f>VLOOKUP(primaryTable[[#This Row],[id]],Outline!$A$3:$C$300,3,FALSE)</f>
        <v>35</v>
      </c>
      <c r="D273" t="s">
        <v>1025</v>
      </c>
      <c r="E273" t="s">
        <v>1026</v>
      </c>
      <c r="F273" s="32" t="s">
        <v>390</v>
      </c>
      <c r="G273" t="s">
        <v>1058</v>
      </c>
      <c r="H273" t="s">
        <v>240</v>
      </c>
      <c r="I273" t="s">
        <v>289</v>
      </c>
      <c r="J273" t="s">
        <v>288</v>
      </c>
      <c r="N273" t="s">
        <v>428</v>
      </c>
      <c r="O273" s="24" t="str">
        <f>_xlfn.CONCAT("RDNode:NEEDS[",primaryTable[[#This Row],[mod]],"]",CHAR(10),"{",CHAR(10),"    id = ",primaryTable[[#This Row],[id]],CHAR(10),"    tier = ",primaryTable[[#This Row],[tier]],CHAR(10),IF(LEFT(primaryTable[[#This Row],[title]],1)="#",_xlfn.CONCAT("    title = ",primaryTable[[#This Row],[title]]),_xlfn.CONCAT("    title = #LOC_KTT_",primaryTable[[#This Row],[id]],"_Title // ",primaryTable[[#This Row],[title]])),CHAR(10),IF(LEFT(primaryTable[[#This Row],[description]],1)="#",_xlfn.CONCAT("    description = ",primaryTable[[#This Row],[description]]),_xlfn.CONCAT("    description = #LOC_KTT_",primaryTable[[#This Row],[id]],"_Description // ",primaryTable[[#This Row],[description]])),CHAR(10),_xlfn.CONCAT("    cost = ",_xlfn.XLOOKUP(primaryTable[[#This Row],[tier]],CTTComparison!$B$3:$B$34,CTTComparison!$D$3:$D$34,0,0,1)),CHAR(10),"    hideEmpty = False",CHAR(10),"    nodeName = ktt_",primaryTable[[#This Row],[id]],CHAR(10),"    anyToUnlock = ",IF(primaryTable[[#This Row],[anyToUnlock]]="","False",PROPER(primaryTable[[#This Row],[anyToUnlock]])),CHAR(10),"    icon = ",IF(primaryTable[[#This Row],[icon]]="",_xlfn.CONCAT("KiwiTechTree/Icons/ktt_icon_",primaryTable[[#This Row],[id]]),primaryTable[[#This Row],[icon]]),CHAR(10),"    pos = ",_xlfn.XLOOKUP(primaryTable[[#This Row],[id]],Outline!$A$3:$A$300,Outline!$E$3:$E$300,999,0,1),",",_xlfn.XLOOKUP(primaryTable[[#This Row],[id]],Outline!$A$3:$A$300,Outline!$F$3:$F$300,999,0,1),",0",CHAR(10),"    scale = 0.6",IF(primaryTable[[#This Row],[id_0]]&lt;&gt;"",_xlfn.CONCAT(CHAR(10),"    Parent",CHAR(10),"    {",CHAR(10),"        parentID = ",primaryTable[[#This Row],[id_0]],CHAR(10),"        lineFrom = ",primaryTable[[#This Row],[lineFrom_0]],CHAR(10),"        lineTo = ",primaryTable[[#This Row],[lineTo_0]],CHAR(10),"    }"),""),IF(primaryTable[[#This Row],[id_1]]&lt;&gt;"",_xlfn.CONCAT(CHAR(10),"    Parent",CHAR(10),"    {",CHAR(10),"        parentID = ",primaryTable[[#This Row],[id_1]],CHAR(10),"        lineFrom = ",primaryTable[[#This Row],[lineFrom_1]],CHAR(10),"        lineTo = ",primaryTable[[#This Row],[lineTo_1]],CHAR(10),"    }"),""),CHAR(10),"}")</f>
        <v>RDNode:NEEDS[CommunityTechTree]
{
    id = appliedHighEnergyPhysics
    tier = 12
    title = #LOC_CTT_appliedHighEnergyPhysics_title
    description = #LOC_CTT_appliedHighEnergyPhysics_description
    cost = 3038
    hideEmpty = False
    nodeName = ktt_appliedHighEnergyPhysics
    anyToUnlock = False
    icon = KiwiTechTree/Icons/ktt_icon_appliedHighEnergyPhysics
    pos = -1000,550,0
    scale = 0.6
    Parent
    {
        parentID = highEnergyScience
        lineFrom = RIGHT
        lineTo = LEFT
    }
}</v>
      </c>
    </row>
    <row r="274" spans="1:15" x14ac:dyDescent="0.35">
      <c r="A274" t="s">
        <v>251</v>
      </c>
      <c r="B274">
        <f>VLOOKUP(primaryTable[[#This Row],[id]],Outline!$A$3:$C$300,2,FALSE)</f>
        <v>12</v>
      </c>
      <c r="C274">
        <f>VLOOKUP(primaryTable[[#This Row],[id]],Outline!$A$3:$C$300,3,FALSE)</f>
        <v>37</v>
      </c>
      <c r="D274" t="s">
        <v>970</v>
      </c>
      <c r="E274" t="s">
        <v>1029</v>
      </c>
      <c r="F274" s="32" t="s">
        <v>390</v>
      </c>
      <c r="H274" t="s">
        <v>243</v>
      </c>
      <c r="I274" t="s">
        <v>289</v>
      </c>
      <c r="J274" t="s">
        <v>288</v>
      </c>
      <c r="N274" t="s">
        <v>319</v>
      </c>
      <c r="O274" s="24" t="str">
        <f>_xlfn.CONCAT("RDNode:NEEDS[",primaryTable[[#This Row],[mod]],"]",CHAR(10),"{",CHAR(10),"    id = ",primaryTable[[#This Row],[id]],CHAR(10),"    tier = ",primaryTable[[#This Row],[tier]],CHAR(10),IF(LEFT(primaryTable[[#This Row],[title]],1)="#",_xlfn.CONCAT("    title = ",primaryTable[[#This Row],[title]]),_xlfn.CONCAT("    title = #LOC_KTT_",primaryTable[[#This Row],[id]],"_Title // ",primaryTable[[#This Row],[title]])),CHAR(10),IF(LEFT(primaryTable[[#This Row],[description]],1)="#",_xlfn.CONCAT("    description = ",primaryTable[[#This Row],[description]]),_xlfn.CONCAT("    description = #LOC_KTT_",primaryTable[[#This Row],[id]],"_Description // ",primaryTable[[#This Row],[description]])),CHAR(10),_xlfn.CONCAT("    cost = ",_xlfn.XLOOKUP(primaryTable[[#This Row],[tier]],CTTComparison!$B$3:$B$34,CTTComparison!$D$3:$D$34,0,0,1)),CHAR(10),"    hideEmpty = False",CHAR(10),"    nodeName = ktt_",primaryTable[[#This Row],[id]],CHAR(10),"    anyToUnlock = ",IF(primaryTable[[#This Row],[anyToUnlock]]="","False",PROPER(primaryTable[[#This Row],[anyToUnlock]])),CHAR(10),"    icon = ",IF(primaryTable[[#This Row],[icon]]="",_xlfn.CONCAT("KiwiTechTree/Icons/ktt_icon_",primaryTable[[#This Row],[id]]),primaryTable[[#This Row],[icon]]),CHAR(10),"    pos = ",_xlfn.XLOOKUP(primaryTable[[#This Row],[id]],Outline!$A$3:$A$300,Outline!$E$3:$E$300,999,0,1),",",_xlfn.XLOOKUP(primaryTable[[#This Row],[id]],Outline!$A$3:$A$300,Outline!$F$3:$F$300,999,0,1),",0",CHAR(10),"    scale = 0.6",IF(primaryTable[[#This Row],[id_0]]&lt;&gt;"",_xlfn.CONCAT(CHAR(10),"    Parent",CHAR(10),"    {",CHAR(10),"        parentID = ",primaryTable[[#This Row],[id_0]],CHAR(10),"        lineFrom = ",primaryTable[[#This Row],[lineFrom_0]],CHAR(10),"        lineTo = ",primaryTable[[#This Row],[lineTo_0]],CHAR(10),"    }"),""),IF(primaryTable[[#This Row],[id_1]]&lt;&gt;"",_xlfn.CONCAT(CHAR(10),"    Parent",CHAR(10),"    {",CHAR(10),"        parentID = ",primaryTable[[#This Row],[id_1]],CHAR(10),"        lineFrom = ",primaryTable[[#This Row],[lineFrom_1]],CHAR(10),"        lineTo = ",primaryTable[[#This Row],[lineTo_1]],CHAR(10),"    }"),""),CHAR(10),"}")</f>
        <v>RDNode:NEEDS[KiwiTechTree]
{
    id = quantumCommunications
    tier = 12
    title = #LOC_KTT_quantumCommunications_Title // Quantum Communications
    description = #LOC_KTT_quantumCommunications_Description // Quantum communication entails the transfer of quantum states from one place to another via a quantum channel (Citation needed).
    cost = 3038
    hideEmpty = False
    nodeName = ktt_quantumCommunications
    anyToUnlock = False
    icon = KiwiTechTree/Icons/ktt_icon_quantumCommunications
    pos = -1000,450,0
    scale = 0.6
    Parent
    {
        parentID = deepSpaceOpticalCommunications
        lineFrom = RIGHT
        lineTo = LEFT
    }
}</v>
      </c>
    </row>
    <row r="275" spans="1:15" x14ac:dyDescent="0.35">
      <c r="A275" t="s">
        <v>192</v>
      </c>
      <c r="B275">
        <f>VLOOKUP(primaryTable[[#This Row],[id]],Outline!$A$3:$C$300,2,FALSE)</f>
        <v>12</v>
      </c>
      <c r="C275">
        <f>VLOOKUP(primaryTable[[#This Row],[id]],Outline!$A$3:$C$300,3,FALSE)</f>
        <v>41</v>
      </c>
      <c r="D275" t="s">
        <v>989</v>
      </c>
      <c r="E275" t="s">
        <v>991</v>
      </c>
      <c r="F275" s="32" t="s">
        <v>390</v>
      </c>
      <c r="G275" t="s">
        <v>990</v>
      </c>
      <c r="H275" t="s">
        <v>191</v>
      </c>
      <c r="I275" t="s">
        <v>289</v>
      </c>
      <c r="J275" t="s">
        <v>288</v>
      </c>
      <c r="N275" t="s">
        <v>428</v>
      </c>
      <c r="O275" s="24" t="str">
        <f>_xlfn.CONCAT("RDNode:NEEDS[",primaryTable[[#This Row],[mod]],"]",CHAR(10),"{",CHAR(10),"    id = ",primaryTable[[#This Row],[id]],CHAR(10),"    tier = ",primaryTable[[#This Row],[tier]],CHAR(10),IF(LEFT(primaryTable[[#This Row],[title]],1)="#",_xlfn.CONCAT("    title = ",primaryTable[[#This Row],[title]]),_xlfn.CONCAT("    title = #LOC_KTT_",primaryTable[[#This Row],[id]],"_Title // ",primaryTable[[#This Row],[title]])),CHAR(10),IF(LEFT(primaryTable[[#This Row],[description]],1)="#",_xlfn.CONCAT("    description = ",primaryTable[[#This Row],[description]]),_xlfn.CONCAT("    description = #LOC_KTT_",primaryTable[[#This Row],[id]],"_Description // ",primaryTable[[#This Row],[description]])),CHAR(10),_xlfn.CONCAT("    cost = ",_xlfn.XLOOKUP(primaryTable[[#This Row],[tier]],CTTComparison!$B$3:$B$34,CTTComparison!$D$3:$D$34,0,0,1)),CHAR(10),"    hideEmpty = False",CHAR(10),"    nodeName = ktt_",primaryTable[[#This Row],[id]],CHAR(10),"    anyToUnlock = ",IF(primaryTable[[#This Row],[anyToUnlock]]="","False",PROPER(primaryTable[[#This Row],[anyToUnlock]])),CHAR(10),"    icon = ",IF(primaryTable[[#This Row],[icon]]="",_xlfn.CONCAT("KiwiTechTree/Icons/ktt_icon_",primaryTable[[#This Row],[id]]),primaryTable[[#This Row],[icon]]),CHAR(10),"    pos = ",_xlfn.XLOOKUP(primaryTable[[#This Row],[id]],Outline!$A$3:$A$300,Outline!$E$3:$E$300,999,0,1),",",_xlfn.XLOOKUP(primaryTable[[#This Row],[id]],Outline!$A$3:$A$300,Outline!$F$3:$F$300,999,0,1),",0",CHAR(10),"    scale = 0.6",IF(primaryTable[[#This Row],[id_0]]&lt;&gt;"",_xlfn.CONCAT(CHAR(10),"    Parent",CHAR(10),"    {",CHAR(10),"        parentID = ",primaryTable[[#This Row],[id_0]],CHAR(10),"        lineFrom = ",primaryTable[[#This Row],[lineFrom_0]],CHAR(10),"        lineTo = ",primaryTable[[#This Row],[lineTo_0]],CHAR(10),"    }"),""),IF(primaryTable[[#This Row],[id_1]]&lt;&gt;"",_xlfn.CONCAT(CHAR(10),"    Parent",CHAR(10),"    {",CHAR(10),"        parentID = ",primaryTable[[#This Row],[id_1]],CHAR(10),"        lineFrom = ",primaryTable[[#This Row],[lineFrom_1]],CHAR(10),"        lineTo = ",primaryTable[[#This Row],[lineTo_1]],CHAR(10),"    }"),""),CHAR(10),"}")</f>
        <v>RDNode:NEEDS[CommunityTechTree]
{
    id = experimentalElectricalSystems
    tier = 12
    title = #LOC_CTT_experimentalElectricalSystems_title
    description = #LOC_CTT_experimentalElectricalSystems_description
    cost = 3038
    hideEmpty = False
    nodeName = ktt_experimentalElectricalSystems
    anyToUnlock = False
    icon = CommunityTechTree/UI/ctt_icon_expElectricalSystems
    pos = -1000,250,0
    scale = 0.6
    Parent
    {
        parentID = highPowerElectricalSystems
        lineFrom = RIGHT
        lineTo = LEFT
    }
}</v>
      </c>
    </row>
    <row r="276" spans="1:15" x14ac:dyDescent="0.35">
      <c r="A276" t="s">
        <v>252</v>
      </c>
      <c r="B276">
        <f>VLOOKUP(primaryTable[[#This Row],[id]],Outline!$A$3:$C$300,2,FALSE)</f>
        <v>12</v>
      </c>
      <c r="C276">
        <f>VLOOKUP(primaryTable[[#This Row],[id]],Outline!$A$3:$C$300,3,FALSE)</f>
        <v>42</v>
      </c>
      <c r="D276" t="s">
        <v>356</v>
      </c>
      <c r="E276" t="s">
        <v>362</v>
      </c>
      <c r="F276" s="30" t="s">
        <v>390</v>
      </c>
      <c r="H276" t="s">
        <v>198</v>
      </c>
      <c r="I276" t="s">
        <v>289</v>
      </c>
      <c r="J276" t="s">
        <v>288</v>
      </c>
      <c r="N276" t="s">
        <v>1013</v>
      </c>
      <c r="O276" s="24" t="str">
        <f>_xlfn.CONCAT("RDNode:NEEDS[",primaryTable[[#This Row],[mod]],"]",CHAR(10),"{",CHAR(10),"    id = ",primaryTable[[#This Row],[id]],CHAR(10),"    tier = ",primaryTable[[#This Row],[tier]],CHAR(10),IF(LEFT(primaryTable[[#This Row],[title]],1)="#",_xlfn.CONCAT("    title = ",primaryTable[[#This Row],[title]]),_xlfn.CONCAT("    title = #LOC_KTT_",primaryTable[[#This Row],[id]],"_Title // ",primaryTable[[#This Row],[title]])),CHAR(10),IF(LEFT(primaryTable[[#This Row],[description]],1)="#",_xlfn.CONCAT("    description = ",primaryTable[[#This Row],[description]]),_xlfn.CONCAT("    description = #LOC_KTT_",primaryTable[[#This Row],[id]],"_Description // ",primaryTable[[#This Row],[description]])),CHAR(10),_xlfn.CONCAT("    cost = ",_xlfn.XLOOKUP(primaryTable[[#This Row],[tier]],CTTComparison!$B$3:$B$34,CTTComparison!$D$3:$D$34,0,0,1)),CHAR(10),"    hideEmpty = False",CHAR(10),"    nodeName = ktt_",primaryTable[[#This Row],[id]],CHAR(10),"    anyToUnlock = ",IF(primaryTable[[#This Row],[anyToUnlock]]="","False",PROPER(primaryTable[[#This Row],[anyToUnlock]])),CHAR(10),"    icon = ",IF(primaryTable[[#This Row],[icon]]="",_xlfn.CONCAT("KiwiTechTree/Icons/ktt_icon_",primaryTable[[#This Row],[id]]),primaryTable[[#This Row],[icon]]),CHAR(10),"    pos = ",_xlfn.XLOOKUP(primaryTable[[#This Row],[id]],Outline!$A$3:$A$300,Outline!$E$3:$E$300,999,0,1),",",_xlfn.XLOOKUP(primaryTable[[#This Row],[id]],Outline!$A$3:$A$300,Outline!$F$3:$F$300,999,0,1),",0",CHAR(10),"    scale = 0.6",IF(primaryTable[[#This Row],[id_0]]&lt;&gt;"",_xlfn.CONCAT(CHAR(10),"    Parent",CHAR(10),"    {",CHAR(10),"        parentID = ",primaryTable[[#This Row],[id_0]],CHAR(10),"        lineFrom = ",primaryTable[[#This Row],[lineFrom_0]],CHAR(10),"        lineTo = ",primaryTable[[#This Row],[lineTo_0]],CHAR(10),"    }"),""),IF(primaryTable[[#This Row],[id_1]]&lt;&gt;"",_xlfn.CONCAT(CHAR(10),"    Parent",CHAR(10),"    {",CHAR(10),"        parentID = ",primaryTable[[#This Row],[id_1]],CHAR(10),"        lineFrom = ",primaryTable[[#This Row],[lineFrom_1]],CHAR(10),"        lineTo = ",primaryTable[[#This Row],[lineTo_1]],CHAR(10),"    }"),""),CHAR(10),"}")</f>
        <v>RDNode:NEEDS[BeamedPowerStandalone]
{
    id = experimentalBeamedPowerPropulsion
    tier = 12
    title = #LOC_KTT_experimentalBeamedPowerPropulsion_Title // Experimental Beamed Power Propulsion
    description = #LOC_KTT_experimentalBeamedPowerPropulsion_Description // Since you are here, did you know that Jebediah and Valentina now have an exclusive podcast on Krakenify?  The first 50 kerbals to use the code JebVal10 will get 10 percent off an annual subscription!
    cost = 3038
    hideEmpty = False
    nodeName = ktt_experimentalBeamedPowerPropulsion
    anyToUnlock = False
    icon = KiwiTechTree/Icons/ktt_icon_experimentalBeamedPowerPropulsion
    pos = -1000,200,0
    scale = 0.6
    Parent
    {
        parentID = beamedPowerPropulsion
        lineFrom = RIGHT
        lineTo = LEFT
    }
}</v>
      </c>
    </row>
    <row r="277" spans="1:15" x14ac:dyDescent="0.35">
      <c r="A277" s="25" t="s">
        <v>258</v>
      </c>
      <c r="B277">
        <f>VLOOKUP(primaryTable[[#This Row],[id]],Outline!$A$3:$C$300,2,FALSE)</f>
        <v>12</v>
      </c>
      <c r="C277">
        <f>VLOOKUP(primaryTable[[#This Row],[id]],Outline!$A$3:$C$300,3,FALSE)</f>
        <v>43</v>
      </c>
      <c r="D277" t="s">
        <v>971</v>
      </c>
      <c r="E277" t="s">
        <v>1030</v>
      </c>
      <c r="F277" s="32" t="s">
        <v>390</v>
      </c>
      <c r="H277" t="s">
        <v>244</v>
      </c>
      <c r="I277" t="s">
        <v>289</v>
      </c>
      <c r="J277" t="s">
        <v>288</v>
      </c>
      <c r="N277" t="s">
        <v>319</v>
      </c>
      <c r="O277" s="24" t="str">
        <f>_xlfn.CONCAT("RDNode:NEEDS[",primaryTable[[#This Row],[mod]],"]",CHAR(10),"{",CHAR(10),"    id = ",primaryTable[[#This Row],[id]],CHAR(10),"    tier = ",primaryTable[[#This Row],[tier]],CHAR(10),IF(LEFT(primaryTable[[#This Row],[title]],1)="#",_xlfn.CONCAT("    title = ",primaryTable[[#This Row],[title]]),_xlfn.CONCAT("    title = #LOC_KTT_",primaryTable[[#This Row],[id]],"_Title // ",primaryTable[[#This Row],[title]])),CHAR(10),IF(LEFT(primaryTable[[#This Row],[description]],1)="#",_xlfn.CONCAT("    description = ",primaryTable[[#This Row],[description]]),_xlfn.CONCAT("    description = #LOC_KTT_",primaryTable[[#This Row],[id]],"_Description // ",primaryTable[[#This Row],[description]])),CHAR(10),_xlfn.CONCAT("    cost = ",_xlfn.XLOOKUP(primaryTable[[#This Row],[tier]],CTTComparison!$B$3:$B$34,CTTComparison!$D$3:$D$34,0,0,1)),CHAR(10),"    hideEmpty = False",CHAR(10),"    nodeName = ktt_",primaryTable[[#This Row],[id]],CHAR(10),"    anyToUnlock = ",IF(primaryTable[[#This Row],[anyToUnlock]]="","False",PROPER(primaryTable[[#This Row],[anyToUnlock]])),CHAR(10),"    icon = ",IF(primaryTable[[#This Row],[icon]]="",_xlfn.CONCAT("KiwiTechTree/Icons/ktt_icon_",primaryTable[[#This Row],[id]]),primaryTable[[#This Row],[icon]]),CHAR(10),"    pos = ",_xlfn.XLOOKUP(primaryTable[[#This Row],[id]],Outline!$A$3:$A$300,Outline!$E$3:$E$300,999,0,1),",",_xlfn.XLOOKUP(primaryTable[[#This Row],[id]],Outline!$A$3:$A$300,Outline!$F$3:$F$300,999,0,1),",0",CHAR(10),"    scale = 0.6",IF(primaryTable[[#This Row],[id_0]]&lt;&gt;"",_xlfn.CONCAT(CHAR(10),"    Parent",CHAR(10),"    {",CHAR(10),"        parentID = ",primaryTable[[#This Row],[id_0]],CHAR(10),"        lineFrom = ",primaryTable[[#This Row],[lineFrom_0]],CHAR(10),"        lineTo = ",primaryTable[[#This Row],[lineTo_0]],CHAR(10),"    }"),""),IF(primaryTable[[#This Row],[id_1]]&lt;&gt;"",_xlfn.CONCAT(CHAR(10),"    Parent",CHAR(10),"    {",CHAR(10),"        parentID = ",primaryTable[[#This Row],[id_1]],CHAR(10),"        lineFrom = ",primaryTable[[#This Row],[lineFrom_1]],CHAR(10),"        lineTo = ",primaryTable[[#This Row],[lineTo_1]],CHAR(10),"    }"),""),CHAR(10),"}")</f>
        <v>RDNode:NEEDS[KiwiTechTree]
{
    id = quantumSolarTech
    tier = 12
    title = #LOC_KTT_quantumSolarTech_Title // Quantum Solar Tech
    description = #LOC_KTT_quantumSolarTech_Description // We have placed Schrödinger's cat in a sealed box with radioactive source and a poison that is triggered by a geiger counter. Before placing it in the box, we informed it that if it did not invent a better solar panel, we will observe it and decompose it's superposition.
    cost = 3038
    hideEmpty = False
    nodeName = ktt_quantumSolarTech
    anyToUnlock = False
    icon = KiwiTechTree/Icons/ktt_icon_quantumSolarTech
    pos = -1000,150,0
    scale = 0.6
    Parent
    {
        parentID = omegaSolarTech
        lineFrom = RIGHT
        lineTo = LEFT
    }
}</v>
      </c>
    </row>
    <row r="278" spans="1:15" x14ac:dyDescent="0.35">
      <c r="A278" t="s">
        <v>202</v>
      </c>
      <c r="B278">
        <f>VLOOKUP(primaryTable[[#This Row],[id]],Outline!$A$3:$C$300,2,FALSE)</f>
        <v>12</v>
      </c>
      <c r="C278">
        <f>VLOOKUP(primaryTable[[#This Row],[id]],Outline!$A$3:$C$300,3,FALSE)</f>
        <v>44</v>
      </c>
      <c r="D278" t="s">
        <v>1021</v>
      </c>
      <c r="E278" t="s">
        <v>1022</v>
      </c>
      <c r="F278" s="32" t="s">
        <v>390</v>
      </c>
      <c r="G278" t="s">
        <v>1020</v>
      </c>
      <c r="H278" t="s">
        <v>201</v>
      </c>
      <c r="I278" t="s">
        <v>289</v>
      </c>
      <c r="J278" t="s">
        <v>288</v>
      </c>
      <c r="N278" t="s">
        <v>428</v>
      </c>
      <c r="O278" s="24" t="str">
        <f>_xlfn.CONCAT("RDNode:NEEDS[",primaryTable[[#This Row],[mod]],"]",CHAR(10),"{",CHAR(10),"    id = ",primaryTable[[#This Row],[id]],CHAR(10),"    tier = ",primaryTable[[#This Row],[tier]],CHAR(10),IF(LEFT(primaryTable[[#This Row],[title]],1)="#",_xlfn.CONCAT("    title = ",primaryTable[[#This Row],[title]]),_xlfn.CONCAT("    title = #LOC_KTT_",primaryTable[[#This Row],[id]],"_Title // ",primaryTable[[#This Row],[title]])),CHAR(10),IF(LEFT(primaryTable[[#This Row],[description]],1)="#",_xlfn.CONCAT("    description = ",primaryTable[[#This Row],[description]]),_xlfn.CONCAT("    description = #LOC_KTT_",primaryTable[[#This Row],[id]],"_Description // ",primaryTable[[#This Row],[description]])),CHAR(10),_xlfn.CONCAT("    cost = ",_xlfn.XLOOKUP(primaryTable[[#This Row],[tier]],CTTComparison!$B$3:$B$34,CTTComparison!$D$3:$D$34,0,0,1)),CHAR(10),"    hideEmpty = False",CHAR(10),"    nodeName = ktt_",primaryTable[[#This Row],[id]],CHAR(10),"    anyToUnlock = ",IF(primaryTable[[#This Row],[anyToUnlock]]="","False",PROPER(primaryTable[[#This Row],[anyToUnlock]])),CHAR(10),"    icon = ",IF(primaryTable[[#This Row],[icon]]="",_xlfn.CONCAT("KiwiTechTree/Icons/ktt_icon_",primaryTable[[#This Row],[id]]),primaryTable[[#This Row],[icon]]),CHAR(10),"    pos = ",_xlfn.XLOOKUP(primaryTable[[#This Row],[id]],Outline!$A$3:$A$300,Outline!$E$3:$E$300,999,0,1),",",_xlfn.XLOOKUP(primaryTable[[#This Row],[id]],Outline!$A$3:$A$300,Outline!$F$3:$F$300,999,0,1),",0",CHAR(10),"    scale = 0.6",IF(primaryTable[[#This Row],[id_0]]&lt;&gt;"",_xlfn.CONCAT(CHAR(10),"    Parent",CHAR(10),"    {",CHAR(10),"        parentID = ",primaryTable[[#This Row],[id_0]],CHAR(10),"        lineFrom = ",primaryTable[[#This Row],[lineFrom_0]],CHAR(10),"        lineTo = ",primaryTable[[#This Row],[lineTo_0]],CHAR(10),"    }"),""),IF(primaryTable[[#This Row],[id_1]]&lt;&gt;"",_xlfn.CONCAT(CHAR(10),"    Parent",CHAR(10),"    {",CHAR(10),"        parentID = ",primaryTable[[#This Row],[id_1]],CHAR(10),"        lineFrom = ",primaryTable[[#This Row],[lineFrom_1]],CHAR(10),"        lineTo = ",primaryTable[[#This Row],[lineTo_1]],CHAR(10),"    }"),""),CHAR(10),"}")</f>
        <v>RDNode:NEEDS[CommunityTechTree]
{
    id = advColonization
    tier = 12
    title = #LOC_CTT_advColonization_title
    description = #LOC_CTT_advColonization_description
    cost = 3038
    hideEmpty = False
    nodeName = ktt_advColonization
    anyToUnlock = False
    icon = KiwiTechTree/Icons/ktt_icon_advancedColonization
    pos = -1000,100,0
    scale = 0.6
    Parent
    {
        parentID = colonization
        lineFrom = RIGHT
        lineTo = LEFT
    }
}</v>
      </c>
    </row>
    <row r="279" spans="1:15" x14ac:dyDescent="0.35">
      <c r="A279" t="s">
        <v>255</v>
      </c>
      <c r="B279">
        <f>VLOOKUP(primaryTable[[#This Row],[id]],Outline!$A$3:$C$300,2,FALSE)</f>
        <v>13</v>
      </c>
      <c r="C279">
        <f>VLOOKUP(primaryTable[[#This Row],[id]],Outline!$A$3:$C$300,3,FALSE)</f>
        <v>3</v>
      </c>
      <c r="D279" t="s">
        <v>763</v>
      </c>
      <c r="E279" t="s">
        <v>764</v>
      </c>
      <c r="F279" s="32" t="s">
        <v>390</v>
      </c>
      <c r="G279" t="s">
        <v>765</v>
      </c>
      <c r="H279" t="s">
        <v>246</v>
      </c>
      <c r="I279" t="s">
        <v>289</v>
      </c>
      <c r="J279" t="s">
        <v>288</v>
      </c>
      <c r="N279" t="s">
        <v>428</v>
      </c>
      <c r="O279" s="24" t="str">
        <f>_xlfn.CONCAT("RDNode:NEEDS[",primaryTable[[#This Row],[mod]],"]",CHAR(10),"{",CHAR(10),"    id = ",primaryTable[[#This Row],[id]],CHAR(10),"    tier = ",primaryTable[[#This Row],[tier]],CHAR(10),IF(LEFT(primaryTable[[#This Row],[title]],1)="#",_xlfn.CONCAT("    title = ",primaryTable[[#This Row],[title]]),_xlfn.CONCAT("    title = #LOC_KTT_",primaryTable[[#This Row],[id]],"_Title // ",primaryTable[[#This Row],[title]])),CHAR(10),IF(LEFT(primaryTable[[#This Row],[description]],1)="#",_xlfn.CONCAT("    description = ",primaryTable[[#This Row],[description]]),_xlfn.CONCAT("    description = #LOC_KTT_",primaryTable[[#This Row],[id]],"_Description // ",primaryTable[[#This Row],[description]])),CHAR(10),_xlfn.CONCAT("    cost = ",_xlfn.XLOOKUP(primaryTable[[#This Row],[tier]],CTTComparison!$B$3:$B$34,CTTComparison!$D$3:$D$34,0,0,1)),CHAR(10),"    hideEmpty = False",CHAR(10),"    nodeName = ktt_",primaryTable[[#This Row],[id]],CHAR(10),"    anyToUnlock = ",IF(primaryTable[[#This Row],[anyToUnlock]]="","False",PROPER(primaryTable[[#This Row],[anyToUnlock]])),CHAR(10),"    icon = ",IF(primaryTable[[#This Row],[icon]]="",_xlfn.CONCAT("KiwiTechTree/Icons/ktt_icon_",primaryTable[[#This Row],[id]]),primaryTable[[#This Row],[icon]]),CHAR(10),"    pos = ",_xlfn.XLOOKUP(primaryTable[[#This Row],[id]],Outline!$A$3:$A$300,Outline!$E$3:$E$300,999,0,1),",",_xlfn.XLOOKUP(primaryTable[[#This Row],[id]],Outline!$A$3:$A$300,Outline!$F$3:$F$300,999,0,1),",0",CHAR(10),"    scale = 0.6",IF(primaryTable[[#This Row],[id_0]]&lt;&gt;"",_xlfn.CONCAT(CHAR(10),"    Parent",CHAR(10),"    {",CHAR(10),"        parentID = ",primaryTable[[#This Row],[id_0]],CHAR(10),"        lineFrom = ",primaryTable[[#This Row],[lineFrom_0]],CHAR(10),"        lineTo = ",primaryTable[[#This Row],[lineTo_0]],CHAR(10),"    }"),""),IF(primaryTable[[#This Row],[id_1]]&lt;&gt;"",_xlfn.CONCAT(CHAR(10),"    Parent",CHAR(10),"    {",CHAR(10),"        parentID = ",primaryTable[[#This Row],[id_1]],CHAR(10),"        lineFrom = ",primaryTable[[#This Row],[lineFrom_1]],CHAR(10),"        lineTo = ",primaryTable[[#This Row],[lineTo_1]],CHAR(10),"    }"),""),CHAR(10),"}")</f>
        <v>RDNode:NEEDS[CommunityTechTree]
{
    id = unifiedFieldTheory
    tier = 13
    title = #LOC_CTT_unifiedFieldTheory_title
    description = #LOC_CTT_unifiedFieldTheory_description
    cost = 4557
    hideEmpty = False
    nodeName = ktt_unifiedFieldTheory
    anyToUnlock = False
    icon = CommunityTechTree/UI/ctt_icon_unifiedFieldTheory
    pos = -800,2150,0
    scale = 0.6
    Parent
    {
        parentID = antimatterPower
        lineFrom = RIGHT
        lineTo = LEFT
    }
}</v>
      </c>
    </row>
    <row r="280" spans="1:15" x14ac:dyDescent="0.35">
      <c r="A280" t="s">
        <v>256</v>
      </c>
      <c r="B280">
        <f>VLOOKUP(primaryTable[[#This Row],[id]],Outline!$A$3:$C$300,2,FALSE)</f>
        <v>13</v>
      </c>
      <c r="C280">
        <f>VLOOKUP(primaryTable[[#This Row],[id]],Outline!$A$3:$C$300,3,FALSE)</f>
        <v>5</v>
      </c>
      <c r="D280" t="s">
        <v>758</v>
      </c>
      <c r="E280" t="s">
        <v>759</v>
      </c>
      <c r="F280" s="32" t="s">
        <v>390</v>
      </c>
      <c r="G280" t="s">
        <v>757</v>
      </c>
      <c r="H280" t="s">
        <v>247</v>
      </c>
      <c r="I280" t="s">
        <v>289</v>
      </c>
      <c r="J280" t="s">
        <v>288</v>
      </c>
      <c r="N280" t="s">
        <v>428</v>
      </c>
      <c r="O280" s="24" t="str">
        <f>_xlfn.CONCAT("RDNode:NEEDS[",primaryTable[[#This Row],[mod]],"]",CHAR(10),"{",CHAR(10),"    id = ",primaryTable[[#This Row],[id]],CHAR(10),"    tier = ",primaryTable[[#This Row],[tier]],CHAR(10),IF(LEFT(primaryTable[[#This Row],[title]],1)="#",_xlfn.CONCAT("    title = ",primaryTable[[#This Row],[title]]),_xlfn.CONCAT("    title = #LOC_KTT_",primaryTable[[#This Row],[id]],"_Title // ",primaryTable[[#This Row],[title]])),CHAR(10),IF(LEFT(primaryTable[[#This Row],[description]],1)="#",_xlfn.CONCAT("    description = ",primaryTable[[#This Row],[description]]),_xlfn.CONCAT("    description = #LOC_KTT_",primaryTable[[#This Row],[id]],"_Description // ",primaryTable[[#This Row],[description]])),CHAR(10),_xlfn.CONCAT("    cost = ",_xlfn.XLOOKUP(primaryTable[[#This Row],[tier]],CTTComparison!$B$3:$B$34,CTTComparison!$D$3:$D$34,0,0,1)),CHAR(10),"    hideEmpty = False",CHAR(10),"    nodeName = ktt_",primaryTable[[#This Row],[id]],CHAR(10),"    anyToUnlock = ",IF(primaryTable[[#This Row],[anyToUnlock]]="","False",PROPER(primaryTable[[#This Row],[anyToUnlock]])),CHAR(10),"    icon = ",IF(primaryTable[[#This Row],[icon]]="",_xlfn.CONCAT("KiwiTechTree/Icons/ktt_icon_",primaryTable[[#This Row],[id]]),primaryTable[[#This Row],[icon]]),CHAR(10),"    pos = ",_xlfn.XLOOKUP(primaryTable[[#This Row],[id]],Outline!$A$3:$A$300,Outline!$E$3:$E$300,999,0,1),",",_xlfn.XLOOKUP(primaryTable[[#This Row],[id]],Outline!$A$3:$A$300,Outline!$F$3:$F$300,999,0,1),",0",CHAR(10),"    scale = 0.6",IF(primaryTable[[#This Row],[id_0]]&lt;&gt;"",_xlfn.CONCAT(CHAR(10),"    Parent",CHAR(10),"    {",CHAR(10),"        parentID = ",primaryTable[[#This Row],[id_0]],CHAR(10),"        lineFrom = ",primaryTable[[#This Row],[lineFrom_0]],CHAR(10),"        lineTo = ",primaryTable[[#This Row],[lineTo_0]],CHAR(10),"    }"),""),IF(primaryTable[[#This Row],[id_1]]&lt;&gt;"",_xlfn.CONCAT(CHAR(10),"    Parent",CHAR(10),"    {",CHAR(10),"        parentID = ",primaryTable[[#This Row],[id_1]],CHAR(10),"        lineFrom = ",primaryTable[[#This Row],[lineFrom_1]],CHAR(10),"        lineTo = ",primaryTable[[#This Row],[lineTo_1]],CHAR(10),"    }"),""),CHAR(10),"}")</f>
        <v>RDNode:NEEDS[CommunityTechTree]
{
    id = quantumReactions
    tier = 13
    title = #LOC_CTT_quantumReactions_title
    description = #LOC_CTT_quantumReactions_description
    cost = 4557
    hideEmpty = False
    nodeName = ktt_quantumReactions
    anyToUnlock = False
    icon = CommunityTechTree/UI/ctt_icon_exoticFusionReactions
    pos = -800,2050,0
    scale = 0.6
    Parent
    {
        parentID = exoticReactions
        lineFrom = RIGHT
        lineTo = LEFT
    }
}</v>
      </c>
    </row>
    <row r="281" spans="1:15" x14ac:dyDescent="0.35">
      <c r="A281" t="s">
        <v>257</v>
      </c>
      <c r="B281">
        <f>VLOOKUP(primaryTable[[#This Row],[id]],Outline!$A$3:$C$300,2,FALSE)</f>
        <v>13</v>
      </c>
      <c r="C281">
        <f>VLOOKUP(primaryTable[[#This Row],[id]],Outline!$A$3:$C$300,3,FALSE)</f>
        <v>7</v>
      </c>
      <c r="D281" t="s">
        <v>961</v>
      </c>
      <c r="E281" t="s">
        <v>962</v>
      </c>
      <c r="F281" s="30" t="s">
        <v>390</v>
      </c>
      <c r="G281" t="s">
        <v>960</v>
      </c>
      <c r="H281" t="s">
        <v>250</v>
      </c>
      <c r="I281" t="s">
        <v>289</v>
      </c>
      <c r="J281" t="s">
        <v>288</v>
      </c>
      <c r="N281" t="s">
        <v>428</v>
      </c>
      <c r="O281" s="24" t="str">
        <f>_xlfn.CONCAT("RDNode:NEEDS[",primaryTable[[#This Row],[mod]],"]",CHAR(10),"{",CHAR(10),"    id = ",primaryTable[[#This Row],[id]],CHAR(10),"    tier = ",primaryTable[[#This Row],[tier]],CHAR(10),IF(LEFT(primaryTable[[#This Row],[title]],1)="#",_xlfn.CONCAT("    title = ",primaryTable[[#This Row],[title]]),_xlfn.CONCAT("    title = #LOC_KTT_",primaryTable[[#This Row],[id]],"_Title // ",primaryTable[[#This Row],[title]])),CHAR(10),IF(LEFT(primaryTable[[#This Row],[description]],1)="#",_xlfn.CONCAT("    description = ",primaryTable[[#This Row],[description]]),_xlfn.CONCAT("    description = #LOC_KTT_",primaryTable[[#This Row],[id]],"_Description // ",primaryTable[[#This Row],[description]])),CHAR(10),_xlfn.CONCAT("    cost = ",_xlfn.XLOOKUP(primaryTable[[#This Row],[tier]],CTTComparison!$B$3:$B$34,CTTComparison!$D$3:$D$34,0,0,1)),CHAR(10),"    hideEmpty = False",CHAR(10),"    nodeName = ktt_",primaryTable[[#This Row],[id]],CHAR(10),"    anyToUnlock = ",IF(primaryTable[[#This Row],[anyToUnlock]]="","False",PROPER(primaryTable[[#This Row],[anyToUnlock]])),CHAR(10),"    icon = ",IF(primaryTable[[#This Row],[icon]]="",_xlfn.CONCAT("KiwiTechTree/Icons/ktt_icon_",primaryTable[[#This Row],[id]]),primaryTable[[#This Row],[icon]]),CHAR(10),"    pos = ",_xlfn.XLOOKUP(primaryTable[[#This Row],[id]],Outline!$A$3:$A$300,Outline!$E$3:$E$300,999,0,1),",",_xlfn.XLOOKUP(primaryTable[[#This Row],[id]],Outline!$A$3:$A$300,Outline!$F$3:$F$300,999,0,1),",0",CHAR(10),"    scale = 0.6",IF(primaryTable[[#This Row],[id_0]]&lt;&gt;"",_xlfn.CONCAT(CHAR(10),"    Parent",CHAR(10),"    {",CHAR(10),"        parentID = ",primaryTable[[#This Row],[id_0]],CHAR(10),"        lineFrom = ",primaryTable[[#This Row],[lineFrom_0]],CHAR(10),"        lineTo = ",primaryTable[[#This Row],[lineTo_0]],CHAR(10),"    }"),""),IF(primaryTable[[#This Row],[id_1]]&lt;&gt;"",_xlfn.CONCAT(CHAR(10),"    Parent",CHAR(10),"    {",CHAR(10),"        parentID = ",primaryTable[[#This Row],[id_1]],CHAR(10),"        lineFrom = ",primaryTable[[#This Row],[lineFrom_1]],CHAR(10),"        lineTo = ",primaryTable[[#This Row],[lineTo_1]],CHAR(10),"    }"),""),CHAR(10),"}")</f>
        <v>RDNode:NEEDS[CommunityTechTree]
{
    id = exoticPlasmaPropulsion
    tier = 13
    title = #LOC_CTT_exoticPlasmaPropulsion_title
    description = #LOC_CTT_exoticPlasmaPropulsion_description
    cost = 4557
    hideEmpty = False
    nodeName = ktt_exoticPlasmaPropulsion
    anyToUnlock = False
    icon = CommunityTechTree/UI/ctt_icon_specializedPlasmaPropulsion
    pos = -800,1950,0
    scale = 0.6
    Parent
    {
        parentID = exoticGriddedThrusters
        lineFrom = RIGHT
        lineTo = LEFT
    }
}</v>
      </c>
    </row>
    <row r="282" spans="1:15" x14ac:dyDescent="0.35">
      <c r="A282" t="s">
        <v>242</v>
      </c>
      <c r="B282">
        <f>VLOOKUP(primaryTable[[#This Row],[id]],Outline!$A$3:$C$300,2,FALSE)</f>
        <v>13</v>
      </c>
      <c r="C282">
        <f>VLOOKUP(primaryTable[[#This Row],[id]],Outline!$A$3:$C$300,3,FALSE)</f>
        <v>35</v>
      </c>
      <c r="D282" t="s">
        <v>1027</v>
      </c>
      <c r="E282" t="s">
        <v>1028</v>
      </c>
      <c r="F282" s="32" t="s">
        <v>390</v>
      </c>
      <c r="G282" t="s">
        <v>1059</v>
      </c>
      <c r="H282" t="s">
        <v>241</v>
      </c>
      <c r="I282" t="s">
        <v>289</v>
      </c>
      <c r="J282" t="s">
        <v>288</v>
      </c>
      <c r="N282" t="s">
        <v>428</v>
      </c>
      <c r="O282" s="24" t="str">
        <f>_xlfn.CONCAT("RDNode:NEEDS[",primaryTable[[#This Row],[mod]],"]",CHAR(10),"{",CHAR(10),"    id = ",primaryTable[[#This Row],[id]],CHAR(10),"    tier = ",primaryTable[[#This Row],[tier]],CHAR(10),IF(LEFT(primaryTable[[#This Row],[title]],1)="#",_xlfn.CONCAT("    title = ",primaryTable[[#This Row],[title]]),_xlfn.CONCAT("    title = #LOC_KTT_",primaryTable[[#This Row],[id]],"_Title // ",primaryTable[[#This Row],[title]])),CHAR(10),IF(LEFT(primaryTable[[#This Row],[description]],1)="#",_xlfn.CONCAT("    description = ",primaryTable[[#This Row],[description]]),_xlfn.CONCAT("    description = #LOC_KTT_",primaryTable[[#This Row],[id]],"_Description // ",primaryTable[[#This Row],[description]])),CHAR(10),_xlfn.CONCAT("    cost = ",_xlfn.XLOOKUP(primaryTable[[#This Row],[tier]],CTTComparison!$B$3:$B$34,CTTComparison!$D$3:$D$34,0,0,1)),CHAR(10),"    hideEmpty = False",CHAR(10),"    nodeName = ktt_",primaryTable[[#This Row],[id]],CHAR(10),"    anyToUnlock = ",IF(primaryTable[[#This Row],[anyToUnlock]]="","False",PROPER(primaryTable[[#This Row],[anyToUnlock]])),CHAR(10),"    icon = ",IF(primaryTable[[#This Row],[icon]]="",_xlfn.CONCAT("KiwiTechTree/Icons/ktt_icon_",primaryTable[[#This Row],[id]]),primaryTable[[#This Row],[icon]]),CHAR(10),"    pos = ",_xlfn.XLOOKUP(primaryTable[[#This Row],[id]],Outline!$A$3:$A$300,Outline!$E$3:$E$300,999,0,1),",",_xlfn.XLOOKUP(primaryTable[[#This Row],[id]],Outline!$A$3:$A$300,Outline!$F$3:$F$300,999,0,1),",0",CHAR(10),"    scale = 0.6",IF(primaryTable[[#This Row],[id_0]]&lt;&gt;"",_xlfn.CONCAT(CHAR(10),"    Parent",CHAR(10),"    {",CHAR(10),"        parentID = ",primaryTable[[#This Row],[id_0]],CHAR(10),"        lineFrom = ",primaryTable[[#This Row],[lineFrom_0]],CHAR(10),"        lineTo = ",primaryTable[[#This Row],[lineTo_0]],CHAR(10),"    }"),""),IF(primaryTable[[#This Row],[id_1]]&lt;&gt;"",_xlfn.CONCAT(CHAR(10),"    Parent",CHAR(10),"    {",CHAR(10),"        parentID = ",primaryTable[[#This Row],[id_1]],CHAR(10),"        lineFrom = ",primaryTable[[#This Row],[lineFrom_1]],CHAR(10),"        lineTo = ",primaryTable[[#This Row],[lineTo_1]],CHAR(10),"    }"),""),CHAR(10),"}")</f>
        <v>RDNode:NEEDS[CommunityTechTree]
{
    id = ultraHighEnergyPhysics
    tier = 13
    title = #LOC_CTT_ultraHighEnergyPhysics_title
    description = #LOC_CTT_ultraHighEnergyPhysics_description
    cost = 4557
    hideEmpty = False
    nodeName = ktt_ultraHighEnergyPhysics
    anyToUnlock = False
    icon = KiwiTechTree/Icons/ktt_icon_ultraHighEnergyPhysics
    pos = -800,550,0
    scale = 0.6
    Parent
    {
        parentID = appliedHighEnergyPhysics
        lineFrom = RIGHT
        lineTo = LEFT
    }
}</v>
      </c>
    </row>
    <row r="283" spans="1:15" x14ac:dyDescent="0.35">
      <c r="A283" t="s">
        <v>193</v>
      </c>
      <c r="B283">
        <f>VLOOKUP(primaryTable[[#This Row],[id]],Outline!$A$3:$C$300,2,FALSE)</f>
        <v>13</v>
      </c>
      <c r="C283">
        <f>VLOOKUP(primaryTable[[#This Row],[id]],Outline!$A$3:$C$300,3,FALSE)</f>
        <v>41</v>
      </c>
      <c r="D283" t="s">
        <v>992</v>
      </c>
      <c r="E283" t="s">
        <v>993</v>
      </c>
      <c r="F283" s="32" t="s">
        <v>390</v>
      </c>
      <c r="G283" t="s">
        <v>994</v>
      </c>
      <c r="H283" t="s">
        <v>192</v>
      </c>
      <c r="I283" t="s">
        <v>289</v>
      </c>
      <c r="J283" t="s">
        <v>288</v>
      </c>
      <c r="N283" t="s">
        <v>428</v>
      </c>
      <c r="O283" s="24" t="str">
        <f>_xlfn.CONCAT("RDNode:NEEDS[",primaryTable[[#This Row],[mod]],"]",CHAR(10),"{",CHAR(10),"    id = ",primaryTable[[#This Row],[id]],CHAR(10),"    tier = ",primaryTable[[#This Row],[tier]],CHAR(10),IF(LEFT(primaryTable[[#This Row],[title]],1)="#",_xlfn.CONCAT("    title = ",primaryTable[[#This Row],[title]]),_xlfn.CONCAT("    title = #LOC_KTT_",primaryTable[[#This Row],[id]],"_Title // ",primaryTable[[#This Row],[title]])),CHAR(10),IF(LEFT(primaryTable[[#This Row],[description]],1)="#",_xlfn.CONCAT("    description = ",primaryTable[[#This Row],[description]]),_xlfn.CONCAT("    description = #LOC_KTT_",primaryTable[[#This Row],[id]],"_Description // ",primaryTable[[#This Row],[description]])),CHAR(10),_xlfn.CONCAT("    cost = ",_xlfn.XLOOKUP(primaryTable[[#This Row],[tier]],CTTComparison!$B$3:$B$34,CTTComparison!$D$3:$D$34,0,0,1)),CHAR(10),"    hideEmpty = False",CHAR(10),"    nodeName = ktt_",primaryTable[[#This Row],[id]],CHAR(10),"    anyToUnlock = ",IF(primaryTable[[#This Row],[anyToUnlock]]="","False",PROPER(primaryTable[[#This Row],[anyToUnlock]])),CHAR(10),"    icon = ",IF(primaryTable[[#This Row],[icon]]="",_xlfn.CONCAT("KiwiTechTree/Icons/ktt_icon_",primaryTable[[#This Row],[id]]),primaryTable[[#This Row],[icon]]),CHAR(10),"    pos = ",_xlfn.XLOOKUP(primaryTable[[#This Row],[id]],Outline!$A$3:$A$300,Outline!$E$3:$E$300,999,0,1),",",_xlfn.XLOOKUP(primaryTable[[#This Row],[id]],Outline!$A$3:$A$300,Outline!$F$3:$F$300,999,0,1),",0",CHAR(10),"    scale = 0.6",IF(primaryTable[[#This Row],[id_0]]&lt;&gt;"",_xlfn.CONCAT(CHAR(10),"    Parent",CHAR(10),"    {",CHAR(10),"        parentID = ",primaryTable[[#This Row],[id_0]],CHAR(10),"        lineFrom = ",primaryTable[[#This Row],[lineFrom_0]],CHAR(10),"        lineTo = ",primaryTable[[#This Row],[lineTo_0]],CHAR(10),"    }"),""),IF(primaryTable[[#This Row],[id_1]]&lt;&gt;"",_xlfn.CONCAT(CHAR(10),"    Parent",CHAR(10),"    {",CHAR(10),"        parentID = ",primaryTable[[#This Row],[id_1]],CHAR(10),"        lineFrom = ",primaryTable[[#This Row],[lineFrom_1]],CHAR(10),"        lineTo = ",primaryTable[[#This Row],[lineTo_1]],CHAR(10),"    }"),""),CHAR(10),"}")</f>
        <v>RDNode:NEEDS[CommunityTechTree]
{
    id = exoticElectricalSystems
    tier = 13
    title = #LOC_CTT_exoticElectricalSystems_title
    description = #LOC_CTT_exoticElectricalSystems_description
    cost = 4557
    hideEmpty = False
    nodeName = ktt_exoticElectricalSystems
    anyToUnlock = False
    icon = CommunityTechTree/UI/ctt_icon_exoticElectricalSystems
    pos = -800,250,0
    scale = 0.6
    Parent
    {
        parentID = experimentalElectricalSystems
        lineFrom = RIGHT
        lineTo = LEFT
    }
}</v>
      </c>
    </row>
    <row r="284" spans="1:15" x14ac:dyDescent="0.35">
      <c r="A284" t="s">
        <v>253</v>
      </c>
      <c r="B284">
        <f>VLOOKUP(primaryTable[[#This Row],[id]],Outline!$A$3:$C$300,2,FALSE)</f>
        <v>13</v>
      </c>
      <c r="C284">
        <f>VLOOKUP(primaryTable[[#This Row],[id]],Outline!$A$3:$C$300,3,FALSE)</f>
        <v>42</v>
      </c>
      <c r="D284" t="s">
        <v>357</v>
      </c>
      <c r="E284" t="s">
        <v>363</v>
      </c>
      <c r="F284" s="32" t="s">
        <v>390</v>
      </c>
      <c r="H284" t="s">
        <v>252</v>
      </c>
      <c r="I284" t="s">
        <v>289</v>
      </c>
      <c r="J284" t="s">
        <v>288</v>
      </c>
      <c r="N284" t="s">
        <v>1013</v>
      </c>
      <c r="O284" s="24" t="str">
        <f>_xlfn.CONCAT("RDNode:NEEDS[",primaryTable[[#This Row],[mod]],"]",CHAR(10),"{",CHAR(10),"    id = ",primaryTable[[#This Row],[id]],CHAR(10),"    tier = ",primaryTable[[#This Row],[tier]],CHAR(10),IF(LEFT(primaryTable[[#This Row],[title]],1)="#",_xlfn.CONCAT("    title = ",primaryTable[[#This Row],[title]]),_xlfn.CONCAT("    title = #LOC_KTT_",primaryTable[[#This Row],[id]],"_Title // ",primaryTable[[#This Row],[title]])),CHAR(10),IF(LEFT(primaryTable[[#This Row],[description]],1)="#",_xlfn.CONCAT("    description = ",primaryTable[[#This Row],[description]]),_xlfn.CONCAT("    description = #LOC_KTT_",primaryTable[[#This Row],[id]],"_Description // ",primaryTable[[#This Row],[description]])),CHAR(10),_xlfn.CONCAT("    cost = ",_xlfn.XLOOKUP(primaryTable[[#This Row],[tier]],CTTComparison!$B$3:$B$34,CTTComparison!$D$3:$D$34,0,0,1)),CHAR(10),"    hideEmpty = False",CHAR(10),"    nodeName = ktt_",primaryTable[[#This Row],[id]],CHAR(10),"    anyToUnlock = ",IF(primaryTable[[#This Row],[anyToUnlock]]="","False",PROPER(primaryTable[[#This Row],[anyToUnlock]])),CHAR(10),"    icon = ",IF(primaryTable[[#This Row],[icon]]="",_xlfn.CONCAT("KiwiTechTree/Icons/ktt_icon_",primaryTable[[#This Row],[id]]),primaryTable[[#This Row],[icon]]),CHAR(10),"    pos = ",_xlfn.XLOOKUP(primaryTable[[#This Row],[id]],Outline!$A$3:$A$300,Outline!$E$3:$E$300,999,0,1),",",_xlfn.XLOOKUP(primaryTable[[#This Row],[id]],Outline!$A$3:$A$300,Outline!$F$3:$F$300,999,0,1),",0",CHAR(10),"    scale = 0.6",IF(primaryTable[[#This Row],[id_0]]&lt;&gt;"",_xlfn.CONCAT(CHAR(10),"    Parent",CHAR(10),"    {",CHAR(10),"        parentID = ",primaryTable[[#This Row],[id_0]],CHAR(10),"        lineFrom = ",primaryTable[[#This Row],[lineFrom_0]],CHAR(10),"        lineTo = ",primaryTable[[#This Row],[lineTo_0]],CHAR(10),"    }"),""),IF(primaryTable[[#This Row],[id_1]]&lt;&gt;"",_xlfn.CONCAT(CHAR(10),"    Parent",CHAR(10),"    {",CHAR(10),"        parentID = ",primaryTable[[#This Row],[id_1]],CHAR(10),"        lineFrom = ",primaryTable[[#This Row],[lineFrom_1]],CHAR(10),"        lineTo = ",primaryTable[[#This Row],[lineTo_1]],CHAR(10),"    }"),""),CHAR(10),"}")</f>
        <v>RDNode:NEEDS[BeamedPowerStandalone]
{
    id = exoticBeamedPowerPropulsion
    tier = 13
    title = #LOC_KTT_exoticBeamedPowerPropulsion_Title // Exotic Beamed Power Propulsion
    description = #LOC_KTT_exoticBeamedPowerPropulsion_Description // A still more glorious dawn awaits, not a sunrise, but a galaxy rise! A morning filled with 400 billion suns!
    cost = 4557
    hideEmpty = False
    nodeName = ktt_exoticBeamedPowerPropulsion
    anyToUnlock = False
    icon = KiwiTechTree/Icons/ktt_icon_exoticBeamedPowerPropulsion
    pos = -800,200,0
    scale = 0.6
    Parent
    {
        parentID = experimentalBeamedPowerPropulsion
        lineFrom = RIGHT
        lineTo = LEFT
    }
}</v>
      </c>
    </row>
  </sheetData>
  <mergeCells count="3">
    <mergeCell ref="G1:I1"/>
    <mergeCell ref="J1:L1"/>
    <mergeCell ref="B1:C1"/>
  </mergeCells>
  <phoneticPr fontId="4" type="noConversion"/>
  <pageMargins left="0.7" right="0.7" top="0.75" bottom="0.75" header="0.3" footer="0.3"/>
  <pageSetup paperSize="9" orientation="portrait" horizontalDpi="0" verticalDpi="0" r:id="rId1"/>
  <tableParts count="1">
    <tablePart r:id="rId2"/>
  </tableParts>
  <extLst>
    <ext xmlns:x14="http://schemas.microsoft.com/office/spreadsheetml/2009/9/main" uri="{CCE6A557-97BC-4b89-ADB6-D9C93CAAB3DF}">
      <x14:dataValidations xmlns:xm="http://schemas.microsoft.com/office/excel/2006/main" count="4">
        <x14:dataValidation type="list" allowBlank="1" showInputMessage="1" showErrorMessage="1" xr:uid="{C13E8F79-DE22-4357-B6F5-EC523D78ECD3}">
          <x14:formula1>
            <xm:f>_xlfn.ANCHORARRAY(Background!$A$2)</xm:f>
          </x14:formula1>
          <xm:sqref>K3:K284</xm:sqref>
        </x14:dataValidation>
        <x14:dataValidation type="list" allowBlank="1" showInputMessage="1" showErrorMessage="1" xr:uid="{E3E59A34-F520-4485-8C29-24069C2A7CCD}">
          <x14:formula1>
            <xm:f>Background!$D$2:$D$5</xm:f>
          </x14:formula1>
          <xm:sqref>L3:M284 I3:J284</xm:sqref>
        </x14:dataValidation>
        <x14:dataValidation type="list" allowBlank="1" showInputMessage="1" xr:uid="{4FFC668E-6115-42F5-AB6B-318FAEBC35C2}">
          <x14:formula1>
            <xm:f>Background!$F$2:$F$3</xm:f>
          </x14:formula1>
          <xm:sqref>F3:F284</xm:sqref>
        </x14:dataValidation>
        <x14:dataValidation type="list" errorStyle="warning" allowBlank="1" showInputMessage="1" showErrorMessage="1" xr:uid="{F6848C32-40B8-492E-B8CE-14D9E47E87B2}">
          <x14:formula1>
            <xm:f>_xlfn.ANCHORARRAY(Background!$A$2)</xm:f>
          </x14:formula1>
          <xm:sqref>H3:H284</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9995B26-4C44-4FC2-AEB5-8937518809CD}">
  <dimension ref="A1:I1240"/>
  <sheetViews>
    <sheetView topLeftCell="A464" workbookViewId="0">
      <selection activeCell="I449" sqref="I449"/>
    </sheetView>
  </sheetViews>
  <sheetFormatPr defaultRowHeight="14.5" x14ac:dyDescent="0.35"/>
  <cols>
    <col min="1" max="1" width="30.7265625" customWidth="1"/>
  </cols>
  <sheetData>
    <row r="1" spans="1:9" x14ac:dyDescent="0.35">
      <c r="A1" t="s">
        <v>281</v>
      </c>
      <c r="D1" t="s">
        <v>292</v>
      </c>
      <c r="F1" t="s">
        <v>388</v>
      </c>
      <c r="H1">
        <v>1</v>
      </c>
      <c r="I1">
        <f>Outline!I3</f>
        <v>0</v>
      </c>
    </row>
    <row r="2" spans="1:9" x14ac:dyDescent="0.35">
      <c r="A2" t="str" cm="1">
        <f t="array" ref="A2:A283">_xlfn._xlws.FILTER(primaryTable[id],ISNUMBER(SEARCH(Setup!B1,primaryTable[id])),"Not Found")</f>
        <v>deprecated</v>
      </c>
      <c r="D2" t="s">
        <v>288</v>
      </c>
      <c r="F2" s="31" t="s">
        <v>389</v>
      </c>
      <c r="H2">
        <v>2</v>
      </c>
      <c r="I2">
        <f>Outline!I4</f>
        <v>0</v>
      </c>
    </row>
    <row r="3" spans="1:9" x14ac:dyDescent="0.35">
      <c r="A3" t="str">
        <v>generalLaunchPad</v>
      </c>
      <c r="D3" t="s">
        <v>289</v>
      </c>
      <c r="F3" s="31" t="s">
        <v>390</v>
      </c>
      <c r="H3">
        <v>3</v>
      </c>
      <c r="I3">
        <f>Outline!I5</f>
        <v>0</v>
      </c>
    </row>
    <row r="4" spans="1:9" x14ac:dyDescent="0.35">
      <c r="A4" t="str">
        <v>launchPlates</v>
      </c>
      <c r="D4" t="s">
        <v>290</v>
      </c>
      <c r="H4">
        <v>4</v>
      </c>
      <c r="I4">
        <f>Outline!I6</f>
        <v>0</v>
      </c>
    </row>
    <row r="5" spans="1:9" x14ac:dyDescent="0.35">
      <c r="A5" t="str">
        <v>launchStands</v>
      </c>
      <c r="D5" t="s">
        <v>291</v>
      </c>
      <c r="H5">
        <v>5</v>
      </c>
      <c r="I5">
        <f>Outline!I7</f>
        <v>0</v>
      </c>
    </row>
    <row r="6" spans="1:9" x14ac:dyDescent="0.35">
      <c r="A6" t="str">
        <v>soyuzLaunchBase</v>
      </c>
      <c r="H6">
        <v>6</v>
      </c>
      <c r="I6">
        <f>Outline!I8</f>
        <v>0</v>
      </c>
    </row>
    <row r="7" spans="1:9" x14ac:dyDescent="0.35">
      <c r="A7" t="str">
        <v>saturnLaunchPad</v>
      </c>
      <c r="H7">
        <v>7</v>
      </c>
      <c r="I7">
        <f>Outline!I9</f>
        <v>0</v>
      </c>
    </row>
    <row r="8" spans="1:9" x14ac:dyDescent="0.35">
      <c r="A8" t="str">
        <v>shuttleLaunchPad</v>
      </c>
      <c r="H8">
        <v>8</v>
      </c>
      <c r="I8">
        <f>Outline!I10</f>
        <v>0</v>
      </c>
    </row>
    <row r="9" spans="1:9" x14ac:dyDescent="0.35">
      <c r="A9" t="str">
        <v>start</v>
      </c>
      <c r="H9">
        <v>9</v>
      </c>
      <c r="I9">
        <f>Outline!I11</f>
        <v>0</v>
      </c>
    </row>
    <row r="10" spans="1:9" x14ac:dyDescent="0.35">
      <c r="A10" t="str">
        <v>basicLaunchStands</v>
      </c>
      <c r="H10">
        <v>10</v>
      </c>
      <c r="I10">
        <f>Outline!I12</f>
        <v>0</v>
      </c>
    </row>
    <row r="11" spans="1:9" x14ac:dyDescent="0.35">
      <c r="A11" t="str">
        <v>otherParts</v>
      </c>
      <c r="H11">
        <v>11</v>
      </c>
      <c r="I11">
        <f>Outline!I13</f>
        <v>0</v>
      </c>
    </row>
    <row r="12" spans="1:9" x14ac:dyDescent="0.35">
      <c r="A12" t="str">
        <v>groundVehicles</v>
      </c>
      <c r="H12">
        <v>12</v>
      </c>
      <c r="I12">
        <f>Outline!I14</f>
        <v>0</v>
      </c>
    </row>
    <row r="13" spans="1:9" x14ac:dyDescent="0.35">
      <c r="A13" t="str">
        <v>soundingRockets</v>
      </c>
      <c r="H13">
        <v>13</v>
      </c>
      <c r="I13">
        <f>Outline!I15</f>
        <v>0</v>
      </c>
    </row>
    <row r="14" spans="1:9" x14ac:dyDescent="0.35">
      <c r="A14" t="str">
        <v>primitiveConstruction</v>
      </c>
      <c r="H14">
        <v>14</v>
      </c>
      <c r="I14">
        <f>Outline!I16</f>
        <v>0</v>
      </c>
    </row>
    <row r="15" spans="1:9" x14ac:dyDescent="0.35">
      <c r="A15" t="str">
        <v>firstFlight</v>
      </c>
      <c r="H15">
        <v>15</v>
      </c>
      <c r="I15">
        <f>Outline!I17</f>
        <v>0</v>
      </c>
    </row>
    <row r="16" spans="1:9" x14ac:dyDescent="0.35">
      <c r="A16" t="str">
        <v>algebra</v>
      </c>
      <c r="H16">
        <v>16</v>
      </c>
      <c r="I16">
        <f>Outline!I18</f>
        <v>0</v>
      </c>
    </row>
    <row r="17" spans="1:9" x14ac:dyDescent="0.35">
      <c r="A17" t="str">
        <v>basicHypergolicRocketry</v>
      </c>
      <c r="H17">
        <v>17</v>
      </c>
      <c r="I17">
        <f>Outline!I19</f>
        <v>0</v>
      </c>
    </row>
    <row r="18" spans="1:9" x14ac:dyDescent="0.35">
      <c r="A18" t="str">
        <v>primitiveBoosters</v>
      </c>
      <c r="H18">
        <v>18</v>
      </c>
      <c r="I18">
        <f>Outline!I20</f>
        <v>0</v>
      </c>
    </row>
    <row r="19" spans="1:9" x14ac:dyDescent="0.35">
      <c r="A19" t="str">
        <v>primitiveFlightControl</v>
      </c>
      <c r="H19">
        <v>19</v>
      </c>
      <c r="I19">
        <f>Outline!I21</f>
        <v>0</v>
      </c>
    </row>
    <row r="20" spans="1:9" x14ac:dyDescent="0.35">
      <c r="A20" t="str">
        <v>basicCryoRocketry</v>
      </c>
      <c r="H20">
        <v>20</v>
      </c>
      <c r="I20">
        <f>Outline!I22</f>
        <v>0</v>
      </c>
    </row>
    <row r="21" spans="1:9" x14ac:dyDescent="0.35">
      <c r="A21" t="str">
        <v>basicRocketry</v>
      </c>
      <c r="H21">
        <v>21</v>
      </c>
      <c r="I21">
        <f>Outline!I23</f>
        <v>0</v>
      </c>
    </row>
    <row r="22" spans="1:9" x14ac:dyDescent="0.35">
      <c r="A22" t="str">
        <v>primitiveFuelSystems</v>
      </c>
      <c r="H22">
        <v>22</v>
      </c>
      <c r="I22">
        <f>Outline!I24</f>
        <v>0</v>
      </c>
    </row>
    <row r="23" spans="1:9" x14ac:dyDescent="0.35">
      <c r="A23" t="str">
        <v>earlyConstruction</v>
      </c>
      <c r="H23">
        <v>23</v>
      </c>
      <c r="I23">
        <f>Outline!I25</f>
        <v>0</v>
      </c>
    </row>
    <row r="24" spans="1:9" x14ac:dyDescent="0.35">
      <c r="A24" t="str">
        <v>testPilots</v>
      </c>
      <c r="H24">
        <v>24</v>
      </c>
      <c r="I24" t="str">
        <f>Outline!I26</f>
        <v>deprecated</v>
      </c>
    </row>
    <row r="25" spans="1:9" x14ac:dyDescent="0.35">
      <c r="A25" t="str">
        <v>earlyFlight</v>
      </c>
      <c r="H25">
        <v>25</v>
      </c>
      <c r="I25">
        <f>Outline!I27</f>
        <v>0</v>
      </c>
    </row>
    <row r="26" spans="1:9" x14ac:dyDescent="0.35">
      <c r="A26" t="str">
        <v>basicReEntry</v>
      </c>
      <c r="H26">
        <v>26</v>
      </c>
      <c r="I26">
        <f>Outline!I28</f>
        <v>0</v>
      </c>
    </row>
    <row r="27" spans="1:9" x14ac:dyDescent="0.35">
      <c r="A27" t="str">
        <v>engineering101</v>
      </c>
      <c r="H27">
        <v>27</v>
      </c>
      <c r="I27">
        <f>Outline!I29</f>
        <v>0</v>
      </c>
    </row>
    <row r="28" spans="1:9" x14ac:dyDescent="0.35">
      <c r="A28" t="str">
        <v>generalHypergolicRocketry</v>
      </c>
      <c r="H28">
        <v>28</v>
      </c>
      <c r="I28">
        <f>Outline!I30</f>
        <v>0</v>
      </c>
    </row>
    <row r="29" spans="1:9" x14ac:dyDescent="0.35">
      <c r="A29" t="str">
        <v>tinyBoosters</v>
      </c>
      <c r="H29">
        <v>29</v>
      </c>
      <c r="I29">
        <f>Outline!I31</f>
        <v>0</v>
      </c>
    </row>
    <row r="30" spans="1:9" x14ac:dyDescent="0.35">
      <c r="A30" t="str">
        <v>basicFlightControl</v>
      </c>
      <c r="H30">
        <v>30</v>
      </c>
      <c r="I30">
        <f>Outline!I32</f>
        <v>0</v>
      </c>
    </row>
    <row r="31" spans="1:9" x14ac:dyDescent="0.35">
      <c r="A31" t="str">
        <v>generalCryoRocketry</v>
      </c>
      <c r="H31">
        <v>31</v>
      </c>
      <c r="I31">
        <f>Outline!I33</f>
        <v>0</v>
      </c>
    </row>
    <row r="32" spans="1:9" x14ac:dyDescent="0.35">
      <c r="A32" t="str">
        <v>generalRocketry</v>
      </c>
      <c r="H32">
        <v>32</v>
      </c>
      <c r="I32">
        <f>Outline!I34</f>
        <v>0</v>
      </c>
    </row>
    <row r="33" spans="1:9" x14ac:dyDescent="0.35">
      <c r="A33" t="str">
        <v>earlyFuelSystems</v>
      </c>
      <c r="H33">
        <v>33</v>
      </c>
      <c r="I33">
        <f>Outline!I35</f>
        <v>0</v>
      </c>
    </row>
    <row r="34" spans="1:9" x14ac:dyDescent="0.35">
      <c r="A34" t="str">
        <v>basicConstruction</v>
      </c>
      <c r="H34">
        <v>34</v>
      </c>
      <c r="I34">
        <f>Outline!I36</f>
        <v>0</v>
      </c>
    </row>
    <row r="35" spans="1:9" x14ac:dyDescent="0.35">
      <c r="A35" t="str">
        <v>nonCommericalFlight</v>
      </c>
      <c r="H35">
        <v>35</v>
      </c>
      <c r="I35">
        <f>Outline!I37</f>
        <v>0</v>
      </c>
    </row>
    <row r="36" spans="1:9" x14ac:dyDescent="0.35">
      <c r="A36" t="str">
        <v>stability</v>
      </c>
      <c r="H36">
        <v>36</v>
      </c>
      <c r="I36">
        <f>Outline!I38</f>
        <v>0</v>
      </c>
    </row>
    <row r="37" spans="1:9" x14ac:dyDescent="0.35">
      <c r="A37" t="str">
        <v>survivability</v>
      </c>
      <c r="H37">
        <v>37</v>
      </c>
      <c r="I37">
        <f>Outline!I39</f>
        <v>0</v>
      </c>
    </row>
    <row r="38" spans="1:9" x14ac:dyDescent="0.35">
      <c r="A38" t="str">
        <v>science201</v>
      </c>
      <c r="H38">
        <v>38</v>
      </c>
      <c r="I38">
        <f>Outline!I40</f>
        <v>0</v>
      </c>
    </row>
    <row r="39" spans="1:9" x14ac:dyDescent="0.35">
      <c r="A39" t="str">
        <v>primitiveProbes</v>
      </c>
      <c r="H39">
        <v>39</v>
      </c>
      <c r="I39">
        <f>Outline!I41</f>
        <v>0</v>
      </c>
    </row>
    <row r="40" spans="1:9" x14ac:dyDescent="0.35">
      <c r="A40" t="str">
        <v>earlySolar</v>
      </c>
      <c r="H40">
        <v>40</v>
      </c>
      <c r="I40">
        <f>Outline!I42</f>
        <v>0</v>
      </c>
    </row>
    <row r="41" spans="1:9" x14ac:dyDescent="0.35">
      <c r="A41" t="str">
        <v>serviceModules</v>
      </c>
      <c r="H41">
        <f t="shared" ref="H41:H104" si="0">H1</f>
        <v>1</v>
      </c>
      <c r="I41">
        <f>Outline!J3</f>
        <v>0</v>
      </c>
    </row>
    <row r="42" spans="1:9" x14ac:dyDescent="0.35">
      <c r="A42" t="str">
        <v>advancedHypergolicRocketry</v>
      </c>
      <c r="H42">
        <f t="shared" si="0"/>
        <v>2</v>
      </c>
      <c r="I42">
        <f>Outline!J4</f>
        <v>0</v>
      </c>
    </row>
    <row r="43" spans="1:9" x14ac:dyDescent="0.35">
      <c r="A43" t="str">
        <v>basicReentryModule</v>
      </c>
      <c r="H43">
        <f t="shared" si="0"/>
        <v>3</v>
      </c>
      <c r="I43">
        <f>Outline!J5</f>
        <v>0</v>
      </c>
    </row>
    <row r="44" spans="1:9" x14ac:dyDescent="0.35">
      <c r="A44" t="str">
        <v>smallBoosters</v>
      </c>
      <c r="H44">
        <f t="shared" si="0"/>
        <v>4</v>
      </c>
      <c r="I44">
        <f>Outline!J6</f>
        <v>0</v>
      </c>
    </row>
    <row r="45" spans="1:9" x14ac:dyDescent="0.35">
      <c r="A45" t="str">
        <v>flightControl</v>
      </c>
      <c r="H45">
        <f t="shared" si="0"/>
        <v>5</v>
      </c>
      <c r="I45">
        <f>Outline!J7</f>
        <v>0</v>
      </c>
    </row>
    <row r="46" spans="1:9" x14ac:dyDescent="0.35">
      <c r="A46" t="str">
        <v>advancedCryoRocketry</v>
      </c>
      <c r="H46">
        <f t="shared" si="0"/>
        <v>6</v>
      </c>
      <c r="I46">
        <f>Outline!J8</f>
        <v>0</v>
      </c>
    </row>
    <row r="47" spans="1:9" x14ac:dyDescent="0.35">
      <c r="A47" t="str">
        <v>advRocketry</v>
      </c>
      <c r="H47">
        <f t="shared" si="0"/>
        <v>7</v>
      </c>
      <c r="I47">
        <f>Outline!J9</f>
        <v>0</v>
      </c>
    </row>
    <row r="48" spans="1:9" x14ac:dyDescent="0.35">
      <c r="A48" t="str">
        <v>basicFuelSystems</v>
      </c>
      <c r="H48">
        <f t="shared" si="0"/>
        <v>8</v>
      </c>
      <c r="I48">
        <f>Outline!J10</f>
        <v>0</v>
      </c>
    </row>
    <row r="49" spans="1:9" x14ac:dyDescent="0.35">
      <c r="A49" t="str">
        <v>fuelLines</v>
      </c>
      <c r="H49">
        <f t="shared" si="0"/>
        <v>9</v>
      </c>
      <c r="I49">
        <f>Outline!J11</f>
        <v>0</v>
      </c>
    </row>
    <row r="50" spans="1:9" x14ac:dyDescent="0.35">
      <c r="A50" t="str">
        <v>decoupling</v>
      </c>
      <c r="H50">
        <f t="shared" si="0"/>
        <v>10</v>
      </c>
      <c r="I50">
        <f>Outline!J12</f>
        <v>0</v>
      </c>
    </row>
    <row r="51" spans="1:9" x14ac:dyDescent="0.35">
      <c r="A51" t="str">
        <v>fairings</v>
      </c>
      <c r="H51">
        <f t="shared" si="0"/>
        <v>11</v>
      </c>
      <c r="I51">
        <f>Outline!J13</f>
        <v>0</v>
      </c>
    </row>
    <row r="52" spans="1:9" x14ac:dyDescent="0.35">
      <c r="A52" t="str">
        <v>generalConstruction</v>
      </c>
      <c r="H52">
        <f t="shared" si="0"/>
        <v>12</v>
      </c>
      <c r="I52">
        <f>Outline!J14</f>
        <v>0</v>
      </c>
    </row>
    <row r="53" spans="1:9" x14ac:dyDescent="0.35">
      <c r="A53" t="str">
        <v>airLaunch</v>
      </c>
      <c r="H53">
        <f t="shared" si="0"/>
        <v>13</v>
      </c>
      <c r="I53">
        <f>Outline!J15</f>
        <v>0</v>
      </c>
    </row>
    <row r="54" spans="1:9" x14ac:dyDescent="0.35">
      <c r="A54" t="str">
        <v>aviation</v>
      </c>
      <c r="H54">
        <f t="shared" si="0"/>
        <v>14</v>
      </c>
      <c r="I54">
        <f>Outline!J16</f>
        <v>0</v>
      </c>
    </row>
    <row r="55" spans="1:9" x14ac:dyDescent="0.35">
      <c r="A55" t="str">
        <v>basicLanding</v>
      </c>
      <c r="H55">
        <f t="shared" si="0"/>
        <v>15</v>
      </c>
      <c r="I55">
        <f>Outline!J17</f>
        <v>0</v>
      </c>
    </row>
    <row r="56" spans="1:9" x14ac:dyDescent="0.35">
      <c r="A56" t="str">
        <v>enhancedSurvivability</v>
      </c>
      <c r="H56">
        <f t="shared" si="0"/>
        <v>16</v>
      </c>
      <c r="I56">
        <f>Outline!J18</f>
        <v>0</v>
      </c>
    </row>
    <row r="57" spans="1:9" x14ac:dyDescent="0.35">
      <c r="A57" t="str">
        <v>basicCommandModules</v>
      </c>
      <c r="H57">
        <f t="shared" si="0"/>
        <v>17</v>
      </c>
      <c r="I57">
        <f>Outline!J19</f>
        <v>0</v>
      </c>
    </row>
    <row r="58" spans="1:9" x14ac:dyDescent="0.35">
      <c r="A58" t="str">
        <v>basicScience</v>
      </c>
      <c r="H58">
        <f t="shared" si="0"/>
        <v>18</v>
      </c>
      <c r="I58">
        <f>Outline!J20</f>
        <v>0</v>
      </c>
    </row>
    <row r="59" spans="1:9" x14ac:dyDescent="0.35">
      <c r="A59" t="str">
        <v>groundScience</v>
      </c>
      <c r="H59">
        <f t="shared" si="0"/>
        <v>19</v>
      </c>
      <c r="I59">
        <f>Outline!J21</f>
        <v>0</v>
      </c>
    </row>
    <row r="60" spans="1:9" x14ac:dyDescent="0.35">
      <c r="A60" t="str">
        <v>antennaArrays</v>
      </c>
      <c r="H60">
        <f t="shared" si="0"/>
        <v>20</v>
      </c>
      <c r="I60">
        <f>Outline!J22</f>
        <v>0</v>
      </c>
    </row>
    <row r="61" spans="1:9" x14ac:dyDescent="0.35">
      <c r="A61" t="str">
        <v>basicProbes</v>
      </c>
      <c r="H61">
        <f t="shared" si="0"/>
        <v>21</v>
      </c>
      <c r="I61">
        <f>Outline!J23</f>
        <v>0</v>
      </c>
    </row>
    <row r="62" spans="1:9" x14ac:dyDescent="0.35">
      <c r="A62" t="str">
        <v>avionics</v>
      </c>
      <c r="H62">
        <f t="shared" si="0"/>
        <v>22</v>
      </c>
      <c r="I62">
        <f>Outline!J24</f>
        <v>0</v>
      </c>
    </row>
    <row r="63" spans="1:9" x14ac:dyDescent="0.35">
      <c r="A63" t="str">
        <v>batteryTech</v>
      </c>
      <c r="H63">
        <f t="shared" si="0"/>
        <v>23</v>
      </c>
      <c r="I63">
        <f>Outline!J25</f>
        <v>0</v>
      </c>
    </row>
    <row r="64" spans="1:9" x14ac:dyDescent="0.35">
      <c r="A64" t="str">
        <v>heavyHypergolicRocketry</v>
      </c>
      <c r="H64">
        <f t="shared" si="0"/>
        <v>24</v>
      </c>
      <c r="I64">
        <f>Outline!J26</f>
        <v>0</v>
      </c>
    </row>
    <row r="65" spans="1:9" x14ac:dyDescent="0.35">
      <c r="A65" t="str">
        <v>proceduralWings</v>
      </c>
      <c r="H65">
        <f t="shared" si="0"/>
        <v>25</v>
      </c>
      <c r="I65">
        <f>Outline!J27</f>
        <v>0</v>
      </c>
    </row>
    <row r="66" spans="1:9" x14ac:dyDescent="0.35">
      <c r="A66" t="str">
        <v>reentryModule</v>
      </c>
      <c r="H66">
        <f t="shared" si="0"/>
        <v>26</v>
      </c>
      <c r="I66">
        <f>Outline!J28</f>
        <v>0</v>
      </c>
    </row>
    <row r="67" spans="1:9" x14ac:dyDescent="0.35">
      <c r="A67" t="str">
        <v>mediumBoosters</v>
      </c>
      <c r="H67">
        <f t="shared" si="0"/>
        <v>27</v>
      </c>
      <c r="I67">
        <f>Outline!J29</f>
        <v>0</v>
      </c>
    </row>
    <row r="68" spans="1:9" x14ac:dyDescent="0.35">
      <c r="A68" t="str">
        <v>advFlightControl</v>
      </c>
      <c r="H68">
        <f t="shared" si="0"/>
        <v>28</v>
      </c>
      <c r="I68">
        <f>Outline!J30</f>
        <v>0</v>
      </c>
    </row>
    <row r="69" spans="1:9" x14ac:dyDescent="0.35">
      <c r="A69" t="str">
        <v>propulsionSystems</v>
      </c>
      <c r="H69">
        <f t="shared" si="0"/>
        <v>29</v>
      </c>
      <c r="I69">
        <f>Outline!J31</f>
        <v>0</v>
      </c>
    </row>
    <row r="70" spans="1:9" x14ac:dyDescent="0.35">
      <c r="A70" t="str">
        <v>heavyCryoRocketry</v>
      </c>
      <c r="H70">
        <f t="shared" si="0"/>
        <v>30</v>
      </c>
      <c r="I70">
        <f>Outline!J32</f>
        <v>0</v>
      </c>
    </row>
    <row r="71" spans="1:9" x14ac:dyDescent="0.35">
      <c r="A71" t="str">
        <v>heavyRocketry</v>
      </c>
      <c r="H71">
        <f t="shared" si="0"/>
        <v>31</v>
      </c>
      <c r="I71">
        <f>Outline!J33</f>
        <v>0</v>
      </c>
    </row>
    <row r="72" spans="1:9" x14ac:dyDescent="0.35">
      <c r="A72" t="str">
        <v>fuelSystems</v>
      </c>
      <c r="H72">
        <f t="shared" si="0"/>
        <v>32</v>
      </c>
      <c r="I72">
        <f>Outline!J34</f>
        <v>0</v>
      </c>
    </row>
    <row r="73" spans="1:9" x14ac:dyDescent="0.35">
      <c r="A73" t="str">
        <v>flexibleFuelSolutions</v>
      </c>
      <c r="H73">
        <f t="shared" si="0"/>
        <v>33</v>
      </c>
      <c r="I73">
        <f>Outline!J35</f>
        <v>0</v>
      </c>
    </row>
    <row r="74" spans="1:9" x14ac:dyDescent="0.35">
      <c r="A74" t="str">
        <v>docking</v>
      </c>
      <c r="H74">
        <f t="shared" si="0"/>
        <v>34</v>
      </c>
      <c r="I74">
        <f>Outline!J36</f>
        <v>0</v>
      </c>
    </row>
    <row r="75" spans="1:9" x14ac:dyDescent="0.35">
      <c r="A75" t="str">
        <v>adapters</v>
      </c>
      <c r="H75">
        <f t="shared" si="0"/>
        <v>35</v>
      </c>
      <c r="I75">
        <f>Outline!J37</f>
        <v>0</v>
      </c>
    </row>
    <row r="76" spans="1:9" x14ac:dyDescent="0.35">
      <c r="A76" t="str">
        <v>advConstruction</v>
      </c>
      <c r="H76">
        <f t="shared" si="0"/>
        <v>36</v>
      </c>
      <c r="I76">
        <f>Outline!J38</f>
        <v>0</v>
      </c>
    </row>
    <row r="77" spans="1:9" x14ac:dyDescent="0.35">
      <c r="A77" t="str">
        <v>earlyActuators</v>
      </c>
      <c r="H77">
        <f t="shared" si="0"/>
        <v>37</v>
      </c>
      <c r="I77">
        <f>Outline!J39</f>
        <v>0</v>
      </c>
    </row>
    <row r="78" spans="1:9" x14ac:dyDescent="0.35">
      <c r="A78" t="str">
        <v>streamlinedFlight</v>
      </c>
      <c r="H78">
        <f t="shared" si="0"/>
        <v>38</v>
      </c>
      <c r="I78">
        <f>Outline!J40</f>
        <v>0</v>
      </c>
    </row>
    <row r="79" spans="1:9" x14ac:dyDescent="0.35">
      <c r="A79" t="str">
        <v>aerodynamicSystems</v>
      </c>
      <c r="H79">
        <f t="shared" si="0"/>
        <v>39</v>
      </c>
      <c r="I79">
        <f>Outline!J41</f>
        <v>0</v>
      </c>
    </row>
    <row r="80" spans="1:9" x14ac:dyDescent="0.35">
      <c r="A80" t="str">
        <v>subsonicFlight</v>
      </c>
      <c r="H80">
        <f t="shared" si="0"/>
        <v>40</v>
      </c>
      <c r="I80">
        <f>Outline!J42</f>
        <v>0</v>
      </c>
    </row>
    <row r="81" spans="1:9" x14ac:dyDescent="0.35">
      <c r="A81" t="str">
        <v>landing</v>
      </c>
      <c r="H81">
        <f t="shared" si="0"/>
        <v>1</v>
      </c>
      <c r="I81">
        <f>Outline!K3</f>
        <v>0</v>
      </c>
    </row>
    <row r="82" spans="1:9" x14ac:dyDescent="0.35">
      <c r="A82" t="str">
        <v>spaceExploration</v>
      </c>
      <c r="H82">
        <f t="shared" si="0"/>
        <v>2</v>
      </c>
      <c r="I82" t="str">
        <f>Outline!K4</f>
        <v>Reworking  existing node</v>
      </c>
    </row>
    <row r="83" spans="1:9" x14ac:dyDescent="0.35">
      <c r="A83" t="str">
        <v>heatShields</v>
      </c>
      <c r="H83">
        <f t="shared" si="0"/>
        <v>3</v>
      </c>
      <c r="I83" t="str">
        <f>Outline!K5</f>
        <v>New Node (Needs Icon)</v>
      </c>
    </row>
    <row r="84" spans="1:9" x14ac:dyDescent="0.35">
      <c r="A84" t="str">
        <v>simpleCommandModules</v>
      </c>
      <c r="H84">
        <f t="shared" si="0"/>
        <v>4</v>
      </c>
      <c r="I84" t="str">
        <f>Outline!K6</f>
        <v>Node added by Mod</v>
      </c>
    </row>
    <row r="85" spans="1:9" x14ac:dyDescent="0.35">
      <c r="A85" t="str">
        <v>appliedScience</v>
      </c>
      <c r="H85">
        <f t="shared" si="0"/>
        <v>5</v>
      </c>
      <c r="I85" t="str">
        <f>Outline!K7</f>
        <v>New or Changed Icon</v>
      </c>
    </row>
    <row r="86" spans="1:9" x14ac:dyDescent="0.35">
      <c r="A86" t="str">
        <v>miniaturization</v>
      </c>
      <c r="H86">
        <f t="shared" si="0"/>
        <v>6</v>
      </c>
      <c r="I86">
        <f>Outline!K8</f>
        <v>0</v>
      </c>
    </row>
    <row r="87" spans="1:9" x14ac:dyDescent="0.35">
      <c r="A87" t="str">
        <v>parabolicAntennas</v>
      </c>
      <c r="H87">
        <f t="shared" si="0"/>
        <v>7</v>
      </c>
      <c r="I87">
        <f>Outline!K9</f>
        <v>0</v>
      </c>
    </row>
    <row r="88" spans="1:9" x14ac:dyDescent="0.35">
      <c r="A88" t="str">
        <v>earlyProbes</v>
      </c>
      <c r="H88">
        <f t="shared" si="0"/>
        <v>8</v>
      </c>
      <c r="I88">
        <f>Outline!K10</f>
        <v>0</v>
      </c>
    </row>
    <row r="89" spans="1:9" x14ac:dyDescent="0.35">
      <c r="A89" t="str">
        <v>electrics</v>
      </c>
      <c r="H89">
        <f t="shared" si="0"/>
        <v>9</v>
      </c>
      <c r="I89">
        <f>Outline!K11</f>
        <v>0</v>
      </c>
    </row>
    <row r="90" spans="1:9" x14ac:dyDescent="0.35">
      <c r="A90" t="str">
        <v>recycling</v>
      </c>
      <c r="H90">
        <f t="shared" si="0"/>
        <v>10</v>
      </c>
      <c r="I90">
        <f>Outline!K12</f>
        <v>0</v>
      </c>
    </row>
    <row r="91" spans="1:9" x14ac:dyDescent="0.35">
      <c r="A91" t="str">
        <v>storageTech</v>
      </c>
      <c r="H91">
        <f t="shared" si="0"/>
        <v>11</v>
      </c>
      <c r="I91">
        <f>Outline!K13</f>
        <v>0</v>
      </c>
    </row>
    <row r="92" spans="1:9" x14ac:dyDescent="0.35">
      <c r="A92" t="str">
        <v>heavierHypergolicRocketry</v>
      </c>
      <c r="H92">
        <f t="shared" si="0"/>
        <v>12</v>
      </c>
      <c r="I92">
        <f>Outline!K14</f>
        <v>0</v>
      </c>
    </row>
    <row r="93" spans="1:9" x14ac:dyDescent="0.35">
      <c r="A93" t="str">
        <v>simpleCommandModulesExtensions</v>
      </c>
      <c r="H93">
        <f t="shared" si="0"/>
        <v>13</v>
      </c>
      <c r="I93">
        <f>Outline!K15</f>
        <v>0</v>
      </c>
    </row>
    <row r="94" spans="1:9" x14ac:dyDescent="0.35">
      <c r="A94" t="str">
        <v>advancedReentryModule</v>
      </c>
      <c r="H94">
        <f t="shared" si="0"/>
        <v>14</v>
      </c>
      <c r="I94">
        <f>Outline!K16</f>
        <v>0</v>
      </c>
    </row>
    <row r="95" spans="1:9" x14ac:dyDescent="0.35">
      <c r="A95" t="str">
        <v>largeBoosters</v>
      </c>
      <c r="H95">
        <f t="shared" si="0"/>
        <v>15</v>
      </c>
      <c r="I95">
        <f>Outline!K17</f>
        <v>0</v>
      </c>
    </row>
    <row r="96" spans="1:9" x14ac:dyDescent="0.35">
      <c r="A96" t="str">
        <v>earlyNuclearSystems</v>
      </c>
      <c r="H96">
        <f t="shared" si="0"/>
        <v>16</v>
      </c>
      <c r="I96">
        <f>Outline!K18</f>
        <v>0</v>
      </c>
    </row>
    <row r="97" spans="1:9" x14ac:dyDescent="0.35">
      <c r="A97" t="str">
        <v>specializedControl</v>
      </c>
      <c r="H97">
        <f t="shared" si="0"/>
        <v>17</v>
      </c>
      <c r="I97">
        <f>Outline!K19</f>
        <v>0</v>
      </c>
    </row>
    <row r="98" spans="1:9" x14ac:dyDescent="0.35">
      <c r="A98" t="str">
        <v>precisionPropulsion</v>
      </c>
      <c r="H98">
        <f t="shared" si="0"/>
        <v>18</v>
      </c>
      <c r="I98" t="str">
        <f>Outline!K20</f>
        <v>generalLaunchPad</v>
      </c>
    </row>
    <row r="99" spans="1:9" x14ac:dyDescent="0.35">
      <c r="A99" t="str">
        <v>heavierCryoRocketry</v>
      </c>
      <c r="H99">
        <f t="shared" si="0"/>
        <v>19</v>
      </c>
      <c r="I99">
        <f>Outline!K21</f>
        <v>0</v>
      </c>
    </row>
    <row r="100" spans="1:9" x14ac:dyDescent="0.35">
      <c r="A100" t="str">
        <v>heavierRocketry</v>
      </c>
      <c r="H100">
        <f t="shared" si="0"/>
        <v>20</v>
      </c>
      <c r="I100" t="str">
        <f>Outline!K22</f>
        <v>launchPlates</v>
      </c>
    </row>
    <row r="101" spans="1:9" x14ac:dyDescent="0.35">
      <c r="A101" t="str">
        <v>advFuelSystems</v>
      </c>
      <c r="H101">
        <f t="shared" si="0"/>
        <v>21</v>
      </c>
      <c r="I101">
        <f>Outline!K23</f>
        <v>0</v>
      </c>
    </row>
    <row r="102" spans="1:9" x14ac:dyDescent="0.35">
      <c r="A102" t="str">
        <v>advancedFlexibleFuelSystems</v>
      </c>
      <c r="H102">
        <f t="shared" si="0"/>
        <v>22</v>
      </c>
      <c r="I102" t="str">
        <f>Outline!K24</f>
        <v>launchStands</v>
      </c>
    </row>
    <row r="103" spans="1:9" x14ac:dyDescent="0.35">
      <c r="A103" t="str">
        <v>advancedDecoupling</v>
      </c>
      <c r="H103">
        <f t="shared" si="0"/>
        <v>23</v>
      </c>
      <c r="I103">
        <f>Outline!K25</f>
        <v>0</v>
      </c>
    </row>
    <row r="104" spans="1:9" x14ac:dyDescent="0.35">
      <c r="A104" t="str">
        <v>noseCones</v>
      </c>
      <c r="H104">
        <f t="shared" si="0"/>
        <v>24</v>
      </c>
      <c r="I104">
        <f>Outline!K26</f>
        <v>0</v>
      </c>
    </row>
    <row r="105" spans="1:9" x14ac:dyDescent="0.35">
      <c r="A105" t="str">
        <v>specializedConstruction</v>
      </c>
      <c r="H105">
        <f t="shared" ref="H105:H168" si="1">H65</f>
        <v>25</v>
      </c>
      <c r="I105">
        <f>Outline!K27</f>
        <v>0</v>
      </c>
    </row>
    <row r="106" spans="1:9" x14ac:dyDescent="0.35">
      <c r="A106" t="str">
        <v>actuators</v>
      </c>
      <c r="H106">
        <f t="shared" si="1"/>
        <v>26</v>
      </c>
      <c r="I106" t="str">
        <f>Outline!K28</f>
        <v>soyuzLaunchBase</v>
      </c>
    </row>
    <row r="107" spans="1:9" x14ac:dyDescent="0.35">
      <c r="A107" t="str">
        <v>supersonicFlight</v>
      </c>
      <c r="H107">
        <f t="shared" si="1"/>
        <v>27</v>
      </c>
      <c r="I107">
        <f>Outline!K29</f>
        <v>0</v>
      </c>
    </row>
    <row r="108" spans="1:9" x14ac:dyDescent="0.35">
      <c r="A108" t="str">
        <v>advAerodynamics</v>
      </c>
      <c r="H108">
        <f t="shared" si="1"/>
        <v>28</v>
      </c>
      <c r="I108" t="str">
        <f>Outline!K30</f>
        <v>saturnLaunchPad</v>
      </c>
    </row>
    <row r="109" spans="1:9" x14ac:dyDescent="0.35">
      <c r="A109" t="str">
        <v>efficientFlightSystems</v>
      </c>
      <c r="H109">
        <f t="shared" si="1"/>
        <v>29</v>
      </c>
      <c r="I109">
        <f>Outline!K31</f>
        <v>0</v>
      </c>
    </row>
    <row r="110" spans="1:9" x14ac:dyDescent="0.35">
      <c r="A110" t="str">
        <v>fieldScience</v>
      </c>
      <c r="H110">
        <f t="shared" si="1"/>
        <v>30</v>
      </c>
      <c r="I110" t="str">
        <f>Outline!K32</f>
        <v>shuttleLaunchPad</v>
      </c>
    </row>
    <row r="111" spans="1:9" x14ac:dyDescent="0.35">
      <c r="A111" t="str">
        <v>advExploration</v>
      </c>
      <c r="H111">
        <f t="shared" si="1"/>
        <v>31</v>
      </c>
      <c r="I111">
        <f>Outline!K33</f>
        <v>0</v>
      </c>
    </row>
    <row r="112" spans="1:9" x14ac:dyDescent="0.35">
      <c r="A112" t="str">
        <v>heatManagementSystems</v>
      </c>
      <c r="H112">
        <f t="shared" si="1"/>
        <v>32</v>
      </c>
      <c r="I112">
        <f>Outline!K34</f>
        <v>0</v>
      </c>
    </row>
    <row r="113" spans="1:9" x14ac:dyDescent="0.35">
      <c r="A113" t="str">
        <v>commandModules</v>
      </c>
      <c r="H113">
        <f t="shared" si="1"/>
        <v>33</v>
      </c>
      <c r="I113">
        <f>Outline!K35</f>
        <v>0</v>
      </c>
    </row>
    <row r="114" spans="1:9" x14ac:dyDescent="0.35">
      <c r="A114" t="str">
        <v>exactScience</v>
      </c>
      <c r="H114">
        <f t="shared" si="1"/>
        <v>34</v>
      </c>
      <c r="I114">
        <f>Outline!K36</f>
        <v>0</v>
      </c>
    </row>
    <row r="115" spans="1:9" x14ac:dyDescent="0.35">
      <c r="A115" t="str">
        <v>precisionEngineering</v>
      </c>
      <c r="H115">
        <f t="shared" si="1"/>
        <v>35</v>
      </c>
      <c r="I115">
        <f>Outline!K37</f>
        <v>0</v>
      </c>
    </row>
    <row r="116" spans="1:9" x14ac:dyDescent="0.35">
      <c r="A116" t="str">
        <v>lowGainCommunications</v>
      </c>
      <c r="H116">
        <f t="shared" si="1"/>
        <v>36</v>
      </c>
      <c r="I116">
        <f>Outline!K38</f>
        <v>0</v>
      </c>
    </row>
    <row r="117" spans="1:9" x14ac:dyDescent="0.35">
      <c r="A117" t="str">
        <v>communicationSatellites</v>
      </c>
      <c r="H117">
        <f t="shared" si="1"/>
        <v>37</v>
      </c>
      <c r="I117">
        <f>Outline!K39</f>
        <v>0</v>
      </c>
    </row>
    <row r="118" spans="1:9" x14ac:dyDescent="0.35">
      <c r="A118" t="str">
        <v>advancedAvionics</v>
      </c>
      <c r="H118">
        <f t="shared" si="1"/>
        <v>38</v>
      </c>
      <c r="I118">
        <f>Outline!K40</f>
        <v>0</v>
      </c>
    </row>
    <row r="119" spans="1:9" x14ac:dyDescent="0.35">
      <c r="A119" t="str">
        <v>advElectrics</v>
      </c>
      <c r="H119">
        <f t="shared" si="1"/>
        <v>39</v>
      </c>
      <c r="I119">
        <f>Outline!K41</f>
        <v>0</v>
      </c>
    </row>
    <row r="120" spans="1:9" x14ac:dyDescent="0.35">
      <c r="A120" t="str">
        <v>solarTech</v>
      </c>
      <c r="H120">
        <f t="shared" si="1"/>
        <v>40</v>
      </c>
      <c r="I120">
        <f>Outline!K42</f>
        <v>0</v>
      </c>
    </row>
    <row r="121" spans="1:9" x14ac:dyDescent="0.35">
      <c r="A121" t="str">
        <v>hydroponics</v>
      </c>
      <c r="H121">
        <f t="shared" si="1"/>
        <v>1</v>
      </c>
      <c r="I121">
        <f>Outline!L3</f>
        <v>0</v>
      </c>
    </row>
    <row r="122" spans="1:9" x14ac:dyDescent="0.35">
      <c r="A122" t="str">
        <v>earlyLogistics</v>
      </c>
      <c r="H122">
        <f t="shared" si="1"/>
        <v>2</v>
      </c>
      <c r="I122">
        <f>Outline!L4</f>
        <v>0</v>
      </c>
    </row>
    <row r="123" spans="1:9" x14ac:dyDescent="0.35">
      <c r="A123" t="str">
        <v>evenHeavierHypergolicRocketry</v>
      </c>
      <c r="H123">
        <f t="shared" si="1"/>
        <v>3</v>
      </c>
      <c r="I123">
        <f>Outline!L5</f>
        <v>0</v>
      </c>
    </row>
    <row r="124" spans="1:9" x14ac:dyDescent="0.35">
      <c r="A124" t="str">
        <v>commandModulesExtensions</v>
      </c>
      <c r="H124">
        <f t="shared" si="1"/>
        <v>4</v>
      </c>
      <c r="I124">
        <f>Outline!L6</f>
        <v>0</v>
      </c>
    </row>
    <row r="125" spans="1:9" x14ac:dyDescent="0.35">
      <c r="A125" t="str">
        <v>largerBoosters</v>
      </c>
      <c r="H125">
        <f t="shared" si="1"/>
        <v>5</v>
      </c>
      <c r="I125">
        <f>Outline!L7</f>
        <v>0</v>
      </c>
    </row>
    <row r="126" spans="1:9" x14ac:dyDescent="0.35">
      <c r="A126" t="str">
        <v>nuclearPower</v>
      </c>
      <c r="H126">
        <f t="shared" si="1"/>
        <v>6</v>
      </c>
      <c r="I126">
        <f>Outline!L8</f>
        <v>0</v>
      </c>
    </row>
    <row r="127" spans="1:9" x14ac:dyDescent="0.35">
      <c r="A127" t="str">
        <v>nuclearPropulsion</v>
      </c>
      <c r="H127">
        <f t="shared" si="1"/>
        <v>7</v>
      </c>
      <c r="I127">
        <f>Outline!L9</f>
        <v>0</v>
      </c>
    </row>
    <row r="128" spans="1:9" x14ac:dyDescent="0.35">
      <c r="A128" t="str">
        <v>earlyIonPropulsion</v>
      </c>
      <c r="H128">
        <f t="shared" si="1"/>
        <v>8</v>
      </c>
      <c r="I128">
        <f>Outline!L10</f>
        <v>0</v>
      </c>
    </row>
    <row r="129" spans="1:9" x14ac:dyDescent="0.35">
      <c r="A129" t="str">
        <v>experimentalControl</v>
      </c>
      <c r="H129">
        <f t="shared" si="1"/>
        <v>9</v>
      </c>
      <c r="I129">
        <f>Outline!L11</f>
        <v>0</v>
      </c>
    </row>
    <row r="130" spans="1:9" x14ac:dyDescent="0.35">
      <c r="A130" t="str">
        <v>experimentalPropulsion</v>
      </c>
      <c r="H130">
        <f t="shared" si="1"/>
        <v>10</v>
      </c>
      <c r="I130">
        <f>Outline!L12</f>
        <v>0</v>
      </c>
    </row>
    <row r="131" spans="1:9" x14ac:dyDescent="0.35">
      <c r="A131" t="str">
        <v>evenHeavierCryoRocketry</v>
      </c>
      <c r="H131">
        <f t="shared" si="1"/>
        <v>11</v>
      </c>
      <c r="I131">
        <f>Outline!L13</f>
        <v>0</v>
      </c>
    </row>
    <row r="132" spans="1:9" x14ac:dyDescent="0.35">
      <c r="A132" t="str">
        <v>evenHeavierRocketry</v>
      </c>
      <c r="H132">
        <f t="shared" si="1"/>
        <v>12</v>
      </c>
      <c r="I132">
        <f>Outline!L14</f>
        <v>0</v>
      </c>
    </row>
    <row r="133" spans="1:9" x14ac:dyDescent="0.35">
      <c r="A133" t="str">
        <v>largeVolumeContainment</v>
      </c>
      <c r="H133">
        <f t="shared" si="1"/>
        <v>13</v>
      </c>
      <c r="I133">
        <f>Outline!L15</f>
        <v>0</v>
      </c>
    </row>
    <row r="134" spans="1:9" x14ac:dyDescent="0.35">
      <c r="A134" t="str">
        <v>largeFlexibleFuelSystems</v>
      </c>
      <c r="H134">
        <f t="shared" si="1"/>
        <v>14</v>
      </c>
      <c r="I134">
        <f>Outline!L16</f>
        <v>0</v>
      </c>
    </row>
    <row r="135" spans="1:9" x14ac:dyDescent="0.35">
      <c r="A135" t="str">
        <v>enginePlates</v>
      </c>
      <c r="H135">
        <f t="shared" si="1"/>
        <v>15</v>
      </c>
      <c r="I135">
        <f>Outline!L17</f>
        <v>0</v>
      </c>
    </row>
    <row r="136" spans="1:9" x14ac:dyDescent="0.35">
      <c r="A136" t="str">
        <v>advMetalworks</v>
      </c>
      <c r="H136">
        <f t="shared" si="1"/>
        <v>16</v>
      </c>
      <c r="I136">
        <f>Outline!L18</f>
        <v>0</v>
      </c>
    </row>
    <row r="137" spans="1:9" x14ac:dyDescent="0.35">
      <c r="A137" t="str">
        <v>composites</v>
      </c>
      <c r="H137">
        <f t="shared" si="1"/>
        <v>17</v>
      </c>
      <c r="I137">
        <f>Outline!L19</f>
        <v>0</v>
      </c>
    </row>
    <row r="138" spans="1:9" x14ac:dyDescent="0.35">
      <c r="A138" t="str">
        <v>advActuators</v>
      </c>
      <c r="H138">
        <f t="shared" si="1"/>
        <v>18</v>
      </c>
      <c r="I138">
        <f>Outline!L20</f>
        <v>0</v>
      </c>
    </row>
    <row r="139" spans="1:9" x14ac:dyDescent="0.35">
      <c r="A139" t="str">
        <v>highAltitudeFlight</v>
      </c>
      <c r="H139">
        <f t="shared" si="1"/>
        <v>19</v>
      </c>
      <c r="I139">
        <f>Outline!L21</f>
        <v>0</v>
      </c>
    </row>
    <row r="140" spans="1:9" x14ac:dyDescent="0.35">
      <c r="A140" t="str">
        <v>heavyAerodynamics</v>
      </c>
      <c r="H140">
        <f t="shared" si="1"/>
        <v>20</v>
      </c>
      <c r="I140">
        <f>Outline!L22</f>
        <v>0</v>
      </c>
    </row>
    <row r="141" spans="1:9" x14ac:dyDescent="0.35">
      <c r="A141" t="str">
        <v>advancedFlightSystems</v>
      </c>
      <c r="H141">
        <f t="shared" si="1"/>
        <v>21</v>
      </c>
      <c r="I141">
        <f>Outline!L23</f>
        <v>0</v>
      </c>
    </row>
    <row r="142" spans="1:9" x14ac:dyDescent="0.35">
      <c r="A142" t="str">
        <v>advLanding</v>
      </c>
      <c r="H142">
        <f t="shared" si="1"/>
        <v>22</v>
      </c>
      <c r="I142">
        <f>Outline!L24</f>
        <v>0</v>
      </c>
    </row>
    <row r="143" spans="1:9" x14ac:dyDescent="0.35">
      <c r="A143" t="str">
        <v>landingFrames</v>
      </c>
      <c r="H143">
        <f t="shared" si="1"/>
        <v>23</v>
      </c>
      <c r="I143">
        <f>Outline!L25</f>
        <v>0</v>
      </c>
    </row>
    <row r="144" spans="1:9" x14ac:dyDescent="0.35">
      <c r="A144" t="str">
        <v>intermediateHeatManagement</v>
      </c>
      <c r="H144">
        <f t="shared" si="1"/>
        <v>24</v>
      </c>
      <c r="I144">
        <f>Outline!L26</f>
        <v>0</v>
      </c>
    </row>
    <row r="145" spans="1:9" x14ac:dyDescent="0.35">
      <c r="A145" t="str">
        <v>heavyCommandModules</v>
      </c>
      <c r="H145">
        <f t="shared" si="1"/>
        <v>25</v>
      </c>
      <c r="I145">
        <f>Outline!L27</f>
        <v>0</v>
      </c>
    </row>
    <row r="146" spans="1:9" x14ac:dyDescent="0.35">
      <c r="A146" t="str">
        <v>scienceTech</v>
      </c>
      <c r="H146">
        <f t="shared" si="1"/>
        <v>26</v>
      </c>
      <c r="I146">
        <f>Outline!L28</f>
        <v>0</v>
      </c>
    </row>
    <row r="147" spans="1:9" x14ac:dyDescent="0.35">
      <c r="A147" t="str">
        <v>electronics</v>
      </c>
      <c r="H147">
        <f t="shared" si="1"/>
        <v>27</v>
      </c>
      <c r="I147">
        <f>Outline!L29</f>
        <v>0</v>
      </c>
    </row>
    <row r="148" spans="1:9" x14ac:dyDescent="0.35">
      <c r="A148" t="str">
        <v>highGainCommunications</v>
      </c>
      <c r="H148">
        <f t="shared" si="1"/>
        <v>28</v>
      </c>
      <c r="I148">
        <f>Outline!L30</f>
        <v>0</v>
      </c>
    </row>
    <row r="149" spans="1:9" x14ac:dyDescent="0.35">
      <c r="A149" t="str">
        <v>unmannedTech</v>
      </c>
      <c r="H149">
        <f t="shared" si="1"/>
        <v>29</v>
      </c>
      <c r="I149">
        <f>Outline!L31</f>
        <v>0</v>
      </c>
    </row>
    <row r="150" spans="1:9" x14ac:dyDescent="0.35">
      <c r="A150" t="str">
        <v>largeElectrics</v>
      </c>
      <c r="H150">
        <f t="shared" si="1"/>
        <v>30</v>
      </c>
      <c r="I150">
        <f>Outline!L32</f>
        <v>0</v>
      </c>
    </row>
    <row r="151" spans="1:9" x14ac:dyDescent="0.35">
      <c r="A151" t="str">
        <v>improvedSolarTech</v>
      </c>
      <c r="H151">
        <f t="shared" si="1"/>
        <v>31</v>
      </c>
      <c r="I151">
        <f>Outline!L33</f>
        <v>0</v>
      </c>
    </row>
    <row r="152" spans="1:9" x14ac:dyDescent="0.35">
      <c r="A152" t="str">
        <v>earlyStations</v>
      </c>
      <c r="H152">
        <f t="shared" si="1"/>
        <v>32</v>
      </c>
      <c r="I152">
        <f>Outline!L34</f>
        <v>0</v>
      </c>
    </row>
    <row r="153" spans="1:9" x14ac:dyDescent="0.35">
      <c r="A153" t="str">
        <v>logistics</v>
      </c>
      <c r="H153">
        <f t="shared" si="1"/>
        <v>33</v>
      </c>
      <c r="I153">
        <f>Outline!L35</f>
        <v>0</v>
      </c>
    </row>
    <row r="154" spans="1:9" x14ac:dyDescent="0.35">
      <c r="A154" t="str">
        <v>nuclearFuelSystems</v>
      </c>
      <c r="H154">
        <f t="shared" si="1"/>
        <v>34</v>
      </c>
      <c r="I154">
        <f>Outline!L36</f>
        <v>0</v>
      </c>
    </row>
    <row r="155" spans="1:9" x14ac:dyDescent="0.35">
      <c r="A155" t="str">
        <v>nobleGasFuelSystems</v>
      </c>
      <c r="H155">
        <f t="shared" si="1"/>
        <v>35</v>
      </c>
      <c r="I155">
        <f>Outline!L37</f>
        <v>0</v>
      </c>
    </row>
    <row r="156" spans="1:9" x14ac:dyDescent="0.35">
      <c r="A156" t="str">
        <v>veryHeavyHypergolicRocketry</v>
      </c>
      <c r="H156">
        <f t="shared" si="1"/>
        <v>36</v>
      </c>
      <c r="I156">
        <f>Outline!L38</f>
        <v>0</v>
      </c>
    </row>
    <row r="157" spans="1:9" x14ac:dyDescent="0.35">
      <c r="A157" t="str">
        <v>heavyCommandModulesExtensions</v>
      </c>
      <c r="H157">
        <f t="shared" si="1"/>
        <v>37</v>
      </c>
      <c r="I157">
        <f>Outline!L39</f>
        <v>0</v>
      </c>
    </row>
    <row r="158" spans="1:9" x14ac:dyDescent="0.35">
      <c r="A158" t="str">
        <v>hugeBoosters</v>
      </c>
      <c r="H158">
        <f t="shared" si="1"/>
        <v>38</v>
      </c>
      <c r="I158">
        <f>Outline!L40</f>
        <v>0</v>
      </c>
    </row>
    <row r="159" spans="1:9" x14ac:dyDescent="0.35">
      <c r="A159" t="str">
        <v>largeNuclearPower</v>
      </c>
      <c r="H159">
        <f t="shared" si="1"/>
        <v>39</v>
      </c>
      <c r="I159">
        <f>Outline!L41</f>
        <v>0</v>
      </c>
    </row>
    <row r="160" spans="1:9" x14ac:dyDescent="0.35">
      <c r="A160" t="str">
        <v>improvedNuclearPropulsion</v>
      </c>
      <c r="H160">
        <f t="shared" si="1"/>
        <v>40</v>
      </c>
      <c r="I160">
        <f>Outline!L42</f>
        <v>0</v>
      </c>
    </row>
    <row r="161" spans="1:9" x14ac:dyDescent="0.35">
      <c r="A161" t="str">
        <v>ionPropulsion</v>
      </c>
      <c r="H161">
        <f t="shared" si="1"/>
        <v>1</v>
      </c>
      <c r="I161">
        <f>Outline!M3</f>
        <v>0</v>
      </c>
    </row>
    <row r="162" spans="1:9" x14ac:dyDescent="0.35">
      <c r="A162" t="str">
        <v>exoticControl</v>
      </c>
      <c r="H162">
        <f t="shared" si="1"/>
        <v>2</v>
      </c>
      <c r="I162">
        <f>Outline!M4</f>
        <v>0</v>
      </c>
    </row>
    <row r="163" spans="1:9" x14ac:dyDescent="0.35">
      <c r="A163" t="str">
        <v>exoticPropulsion</v>
      </c>
      <c r="H163">
        <f t="shared" si="1"/>
        <v>3</v>
      </c>
      <c r="I163">
        <f>Outline!M5</f>
        <v>0</v>
      </c>
    </row>
    <row r="164" spans="1:9" x14ac:dyDescent="0.35">
      <c r="A164" t="str">
        <v>veryHeavyCryoRocketry</v>
      </c>
      <c r="H164">
        <f t="shared" si="1"/>
        <v>4</v>
      </c>
      <c r="I164">
        <f>Outline!M6</f>
        <v>0</v>
      </c>
    </row>
    <row r="165" spans="1:9" x14ac:dyDescent="0.35">
      <c r="A165" t="str">
        <v>veryHeavyRocketry</v>
      </c>
      <c r="H165">
        <f t="shared" si="1"/>
        <v>5</v>
      </c>
      <c r="I165">
        <f>Outline!M7</f>
        <v>0</v>
      </c>
    </row>
    <row r="166" spans="1:9" x14ac:dyDescent="0.35">
      <c r="A166" t="str">
        <v>highPerformanceFuelSystems</v>
      </c>
      <c r="H166">
        <f t="shared" si="1"/>
        <v>6</v>
      </c>
      <c r="I166">
        <f>Outline!M8</f>
        <v>0</v>
      </c>
    </row>
    <row r="167" spans="1:9" x14ac:dyDescent="0.35">
      <c r="A167" t="str">
        <v>hugeFlexibleFuelSystems</v>
      </c>
      <c r="H167">
        <f t="shared" si="1"/>
        <v>7</v>
      </c>
      <c r="I167">
        <f>Outline!M9</f>
        <v>0</v>
      </c>
    </row>
    <row r="168" spans="1:9" x14ac:dyDescent="0.35">
      <c r="A168" t="str">
        <v>advancedDocking</v>
      </c>
      <c r="H168">
        <f t="shared" si="1"/>
        <v>8</v>
      </c>
      <c r="I168">
        <f>Outline!M10</f>
        <v>0</v>
      </c>
    </row>
    <row r="169" spans="1:9" x14ac:dyDescent="0.35">
      <c r="A169" t="str">
        <v>nanolathing</v>
      </c>
      <c r="H169">
        <f t="shared" ref="H169:H232" si="2">H129</f>
        <v>9</v>
      </c>
      <c r="I169">
        <f>Outline!M11</f>
        <v>0</v>
      </c>
    </row>
    <row r="170" spans="1:9" x14ac:dyDescent="0.35">
      <c r="A170" t="str">
        <v>metaMaterials</v>
      </c>
      <c r="H170">
        <f t="shared" si="2"/>
        <v>10</v>
      </c>
      <c r="I170">
        <f>Outline!M12</f>
        <v>0</v>
      </c>
    </row>
    <row r="171" spans="1:9" x14ac:dyDescent="0.35">
      <c r="A171" t="str">
        <v>experimentalActuators</v>
      </c>
      <c r="H171">
        <f t="shared" si="2"/>
        <v>11</v>
      </c>
      <c r="I171">
        <f>Outline!M13</f>
        <v>0</v>
      </c>
    </row>
    <row r="172" spans="1:9" x14ac:dyDescent="0.35">
      <c r="A172" t="str">
        <v>hypersonicFlight</v>
      </c>
      <c r="H172">
        <f t="shared" si="2"/>
        <v>12</v>
      </c>
      <c r="I172">
        <f>Outline!M14</f>
        <v>0</v>
      </c>
    </row>
    <row r="173" spans="1:9" x14ac:dyDescent="0.35">
      <c r="A173" t="str">
        <v>experimentalAerodynamics</v>
      </c>
      <c r="H173">
        <f t="shared" si="2"/>
        <v>13</v>
      </c>
      <c r="I173">
        <f>Outline!M15</f>
        <v>0</v>
      </c>
    </row>
    <row r="174" spans="1:9" x14ac:dyDescent="0.35">
      <c r="A174" t="str">
        <v>specializedFlightSystems</v>
      </c>
      <c r="H174">
        <f t="shared" si="2"/>
        <v>14</v>
      </c>
      <c r="I174">
        <f>Outline!M16</f>
        <v>0</v>
      </c>
    </row>
    <row r="175" spans="1:9" x14ac:dyDescent="0.35">
      <c r="A175" t="str">
        <v>heavyLanding</v>
      </c>
      <c r="H175">
        <f t="shared" si="2"/>
        <v>15</v>
      </c>
      <c r="I175">
        <f>Outline!M17</f>
        <v>0</v>
      </c>
    </row>
    <row r="176" spans="1:9" x14ac:dyDescent="0.35">
      <c r="A176" t="str">
        <v>heavyDutyLandingFrames</v>
      </c>
      <c r="H176">
        <f t="shared" si="2"/>
        <v>16</v>
      </c>
      <c r="I176">
        <f>Outline!M18</f>
        <v>0</v>
      </c>
    </row>
    <row r="177" spans="1:9" x14ac:dyDescent="0.35">
      <c r="A177" t="str">
        <v>advHeatManagement</v>
      </c>
      <c r="H177">
        <f t="shared" si="2"/>
        <v>17</v>
      </c>
      <c r="I177">
        <f>Outline!M19</f>
        <v>0</v>
      </c>
    </row>
    <row r="178" spans="1:9" x14ac:dyDescent="0.35">
      <c r="A178" t="str">
        <v>specializedCommandModules</v>
      </c>
      <c r="H178">
        <f t="shared" si="2"/>
        <v>18</v>
      </c>
      <c r="I178">
        <f>Outline!M20</f>
        <v>0</v>
      </c>
    </row>
    <row r="179" spans="1:9" x14ac:dyDescent="0.35">
      <c r="A179" t="str">
        <v>advScienceTech</v>
      </c>
      <c r="H179">
        <f t="shared" si="2"/>
        <v>19</v>
      </c>
      <c r="I179">
        <f>Outline!M21</f>
        <v>0</v>
      </c>
    </row>
    <row r="180" spans="1:9" x14ac:dyDescent="0.35">
      <c r="A180" t="str">
        <v>specializedScienceTech</v>
      </c>
      <c r="H180">
        <f t="shared" si="2"/>
        <v>20</v>
      </c>
      <c r="I180">
        <f>Outline!M22</f>
        <v>0</v>
      </c>
    </row>
    <row r="181" spans="1:9" x14ac:dyDescent="0.35">
      <c r="A181" t="str">
        <v>signalProcessing</v>
      </c>
      <c r="H181">
        <f t="shared" si="2"/>
        <v>21</v>
      </c>
      <c r="I181">
        <f>Outline!M23</f>
        <v>0</v>
      </c>
    </row>
    <row r="182" spans="1:9" x14ac:dyDescent="0.35">
      <c r="A182" t="str">
        <v>advUnmanned</v>
      </c>
      <c r="H182">
        <f t="shared" si="2"/>
        <v>22</v>
      </c>
      <c r="I182">
        <f>Outline!M24</f>
        <v>0</v>
      </c>
    </row>
    <row r="183" spans="1:9" x14ac:dyDescent="0.35">
      <c r="A183" t="str">
        <v>automation</v>
      </c>
      <c r="H183">
        <f t="shared" si="2"/>
        <v>23</v>
      </c>
      <c r="I183">
        <f>Outline!M25</f>
        <v>0</v>
      </c>
    </row>
    <row r="184" spans="1:9" x14ac:dyDescent="0.35">
      <c r="A184" t="str">
        <v>specializedElectrics</v>
      </c>
      <c r="H184">
        <f t="shared" si="2"/>
        <v>24</v>
      </c>
      <c r="I184" t="str">
        <f>Outline!M26</f>
        <v>start</v>
      </c>
    </row>
    <row r="185" spans="1:9" x14ac:dyDescent="0.35">
      <c r="A185" t="str">
        <v>advSolarTech</v>
      </c>
      <c r="H185">
        <f t="shared" si="2"/>
        <v>25</v>
      </c>
      <c r="I185">
        <f>Outline!M27</f>
        <v>0</v>
      </c>
    </row>
    <row r="186" spans="1:9" x14ac:dyDescent="0.35">
      <c r="A186" t="str">
        <v>shortTermHabitation</v>
      </c>
      <c r="H186">
        <f t="shared" si="2"/>
        <v>26</v>
      </c>
      <c r="I186">
        <f>Outline!M28</f>
        <v>0</v>
      </c>
    </row>
    <row r="187" spans="1:9" x14ac:dyDescent="0.35">
      <c r="A187" t="str">
        <v>isru</v>
      </c>
      <c r="H187">
        <f t="shared" si="2"/>
        <v>27</v>
      </c>
      <c r="I187">
        <f>Outline!M29</f>
        <v>0</v>
      </c>
    </row>
    <row r="188" spans="1:9" x14ac:dyDescent="0.35">
      <c r="A188" t="str">
        <v>experimentalHypergolicRocketry</v>
      </c>
      <c r="H188">
        <f t="shared" si="2"/>
        <v>28</v>
      </c>
      <c r="I188">
        <f>Outline!M30</f>
        <v>0</v>
      </c>
    </row>
    <row r="189" spans="1:9" x14ac:dyDescent="0.35">
      <c r="A189" t="str">
        <v>gargantuanBoosters</v>
      </c>
      <c r="H189">
        <f t="shared" si="2"/>
        <v>29</v>
      </c>
      <c r="I189">
        <f>Outline!M31</f>
        <v>0</v>
      </c>
    </row>
    <row r="190" spans="1:9" x14ac:dyDescent="0.35">
      <c r="A190" t="str">
        <v>advNuclearPower</v>
      </c>
      <c r="H190">
        <f t="shared" si="2"/>
        <v>30</v>
      </c>
      <c r="I190">
        <f>Outline!M32</f>
        <v>0</v>
      </c>
    </row>
    <row r="191" spans="1:9" x14ac:dyDescent="0.35">
      <c r="A191" t="str">
        <v>advNuclearPropulsion</v>
      </c>
      <c r="H191">
        <f t="shared" si="2"/>
        <v>31</v>
      </c>
      <c r="I191">
        <f>Outline!M33</f>
        <v>0</v>
      </c>
    </row>
    <row r="192" spans="1:9" x14ac:dyDescent="0.35">
      <c r="A192" t="str">
        <v>advIonPropulsion</v>
      </c>
      <c r="H192">
        <f t="shared" si="2"/>
        <v>32</v>
      </c>
      <c r="I192">
        <f>Outline!M34</f>
        <v>0</v>
      </c>
    </row>
    <row r="193" spans="1:9" x14ac:dyDescent="0.35">
      <c r="A193" t="str">
        <v>aBitMoreExoticPropulsion</v>
      </c>
      <c r="H193">
        <f t="shared" si="2"/>
        <v>33</v>
      </c>
      <c r="I193">
        <f>Outline!M35</f>
        <v>0</v>
      </c>
    </row>
    <row r="194" spans="1:9" x14ac:dyDescent="0.35">
      <c r="A194" t="str">
        <v>experimentalCryoRocketry</v>
      </c>
      <c r="H194">
        <f t="shared" si="2"/>
        <v>34</v>
      </c>
      <c r="I194">
        <f>Outline!M36</f>
        <v>0</v>
      </c>
    </row>
    <row r="195" spans="1:9" x14ac:dyDescent="0.35">
      <c r="A195" t="str">
        <v>experimentalRocketry</v>
      </c>
      <c r="H195">
        <f t="shared" si="2"/>
        <v>35</v>
      </c>
      <c r="I195">
        <f>Outline!M37</f>
        <v>0</v>
      </c>
    </row>
    <row r="196" spans="1:9" x14ac:dyDescent="0.35">
      <c r="A196" t="str">
        <v>specializedFuelStorage</v>
      </c>
      <c r="H196">
        <f t="shared" si="2"/>
        <v>36</v>
      </c>
      <c r="I196">
        <f>Outline!M38</f>
        <v>0</v>
      </c>
    </row>
    <row r="197" spans="1:9" x14ac:dyDescent="0.35">
      <c r="A197" t="str">
        <v>highPerformanceFlexibleFuelSystems</v>
      </c>
      <c r="H197">
        <f t="shared" si="2"/>
        <v>37</v>
      </c>
      <c r="I197">
        <f>Outline!M39</f>
        <v>0</v>
      </c>
    </row>
    <row r="198" spans="1:9" x14ac:dyDescent="0.35">
      <c r="A198" t="str">
        <v>advancedEnginePlates</v>
      </c>
      <c r="H198">
        <f t="shared" si="2"/>
        <v>38</v>
      </c>
      <c r="I198">
        <f>Outline!M40</f>
        <v>0</v>
      </c>
    </row>
    <row r="199" spans="1:9" x14ac:dyDescent="0.35">
      <c r="A199" t="str">
        <v>exoticAlloys</v>
      </c>
      <c r="H199">
        <f t="shared" si="2"/>
        <v>39</v>
      </c>
      <c r="I199">
        <f>Outline!M41</f>
        <v>0</v>
      </c>
    </row>
    <row r="200" spans="1:9" x14ac:dyDescent="0.35">
      <c r="A200" t="str">
        <v>orbitalAssembly</v>
      </c>
      <c r="H200">
        <f t="shared" si="2"/>
        <v>40</v>
      </c>
      <c r="I200">
        <f>Outline!M42</f>
        <v>0</v>
      </c>
    </row>
    <row r="201" spans="1:9" x14ac:dyDescent="0.35">
      <c r="A201" t="str">
        <v>offworldManufacturing</v>
      </c>
      <c r="H201">
        <f t="shared" si="2"/>
        <v>1</v>
      </c>
      <c r="I201">
        <f>Outline!N3</f>
        <v>0</v>
      </c>
    </row>
    <row r="202" spans="1:9" x14ac:dyDescent="0.35">
      <c r="A202" t="str">
        <v>aerospaceTech</v>
      </c>
      <c r="H202">
        <f t="shared" si="2"/>
        <v>2</v>
      </c>
      <c r="I202">
        <f>Outline!N4</f>
        <v>0</v>
      </c>
    </row>
    <row r="203" spans="1:9" x14ac:dyDescent="0.35">
      <c r="A203" t="str">
        <v>aerospaceComposites</v>
      </c>
      <c r="H203">
        <f t="shared" si="2"/>
        <v>3</v>
      </c>
      <c r="I203">
        <f>Outline!N5</f>
        <v>0</v>
      </c>
    </row>
    <row r="204" spans="1:9" x14ac:dyDescent="0.35">
      <c r="A204" t="str">
        <v>experimentalFlightSystems</v>
      </c>
      <c r="H204">
        <f t="shared" si="2"/>
        <v>4</v>
      </c>
      <c r="I204">
        <f>Outline!N6</f>
        <v>0</v>
      </c>
    </row>
    <row r="205" spans="1:9" x14ac:dyDescent="0.35">
      <c r="A205" t="str">
        <v>advancedMotors</v>
      </c>
      <c r="H205">
        <f t="shared" si="2"/>
        <v>5</v>
      </c>
      <c r="I205">
        <f>Outline!N7</f>
        <v>0</v>
      </c>
    </row>
    <row r="206" spans="1:9" x14ac:dyDescent="0.35">
      <c r="A206" t="str">
        <v>experimentalHeatManagement</v>
      </c>
      <c r="H206">
        <f t="shared" si="2"/>
        <v>6</v>
      </c>
      <c r="I206">
        <f>Outline!N8</f>
        <v>0</v>
      </c>
    </row>
    <row r="207" spans="1:9" x14ac:dyDescent="0.35">
      <c r="A207" t="str">
        <v>specializedCommandCenters</v>
      </c>
      <c r="H207">
        <f t="shared" si="2"/>
        <v>7</v>
      </c>
      <c r="I207">
        <f>Outline!N9</f>
        <v>0</v>
      </c>
    </row>
    <row r="208" spans="1:9" x14ac:dyDescent="0.35">
      <c r="A208" t="str">
        <v>specializedLanders</v>
      </c>
      <c r="H208">
        <f t="shared" si="2"/>
        <v>8</v>
      </c>
      <c r="I208">
        <f>Outline!N10</f>
        <v>0</v>
      </c>
    </row>
    <row r="209" spans="1:9" x14ac:dyDescent="0.35">
      <c r="A209" t="str">
        <v>experimentalScience</v>
      </c>
      <c r="H209">
        <f t="shared" si="2"/>
        <v>9</v>
      </c>
      <c r="I209">
        <f>Outline!N11</f>
        <v>0</v>
      </c>
    </row>
    <row r="210" spans="1:9" x14ac:dyDescent="0.35">
      <c r="A210" t="str">
        <v>longTermScienceTech</v>
      </c>
      <c r="H210">
        <f t="shared" si="2"/>
        <v>10</v>
      </c>
      <c r="I210">
        <f>Outline!N12</f>
        <v>0</v>
      </c>
    </row>
    <row r="211" spans="1:9" x14ac:dyDescent="0.35">
      <c r="A211" t="str">
        <v>digitalSignalProcessing</v>
      </c>
      <c r="H211">
        <f t="shared" si="2"/>
        <v>11</v>
      </c>
      <c r="I211">
        <f>Outline!N13</f>
        <v>0</v>
      </c>
    </row>
    <row r="212" spans="1:9" x14ac:dyDescent="0.35">
      <c r="A212" t="str">
        <v>largeUnmanned</v>
      </c>
      <c r="H212">
        <f t="shared" si="2"/>
        <v>12</v>
      </c>
      <c r="I212">
        <f>Outline!N14</f>
        <v>0</v>
      </c>
    </row>
    <row r="213" spans="1:9" x14ac:dyDescent="0.35">
      <c r="A213" t="str">
        <v>mechatronics</v>
      </c>
      <c r="H213">
        <f t="shared" si="2"/>
        <v>13</v>
      </c>
      <c r="I213">
        <f>Outline!N15</f>
        <v>0</v>
      </c>
    </row>
    <row r="214" spans="1:9" x14ac:dyDescent="0.35">
      <c r="A214" t="str">
        <v>experimentalElectrics</v>
      </c>
      <c r="H214">
        <f t="shared" si="2"/>
        <v>14</v>
      </c>
      <c r="I214">
        <f>Outline!N16</f>
        <v>0</v>
      </c>
    </row>
    <row r="215" spans="1:9" x14ac:dyDescent="0.35">
      <c r="A215" t="str">
        <v>advPVMaterials</v>
      </c>
      <c r="H215">
        <f t="shared" si="2"/>
        <v>15</v>
      </c>
      <c r="I215">
        <f>Outline!N17</f>
        <v>0</v>
      </c>
    </row>
    <row r="216" spans="1:9" x14ac:dyDescent="0.35">
      <c r="A216" t="str">
        <v>cuttingEdgeSolarTech</v>
      </c>
      <c r="H216">
        <f t="shared" si="2"/>
        <v>16</v>
      </c>
      <c r="I216">
        <f>Outline!N18</f>
        <v>0</v>
      </c>
    </row>
    <row r="217" spans="1:9" x14ac:dyDescent="0.35">
      <c r="A217" t="str">
        <v>longTermHabitation</v>
      </c>
      <c r="H217">
        <f t="shared" si="2"/>
        <v>17</v>
      </c>
      <c r="I217">
        <f>Outline!N19</f>
        <v>0</v>
      </c>
    </row>
    <row r="218" spans="1:9" x14ac:dyDescent="0.35">
      <c r="A218" t="str">
        <v>advLogistics</v>
      </c>
      <c r="H218">
        <f t="shared" si="2"/>
        <v>18</v>
      </c>
      <c r="I218">
        <f>Outline!N20</f>
        <v>0</v>
      </c>
    </row>
    <row r="219" spans="1:9" x14ac:dyDescent="0.35">
      <c r="A219" t="str">
        <v>giganticHypergolicRocketry</v>
      </c>
      <c r="H219">
        <f t="shared" si="2"/>
        <v>19</v>
      </c>
      <c r="I219">
        <f>Outline!N21</f>
        <v>0</v>
      </c>
    </row>
    <row r="220" spans="1:9" x14ac:dyDescent="0.35">
      <c r="A220" t="str">
        <v>fusionPower</v>
      </c>
      <c r="H220">
        <f t="shared" si="2"/>
        <v>20</v>
      </c>
      <c r="I220">
        <f>Outline!N22</f>
        <v>0</v>
      </c>
    </row>
    <row r="221" spans="1:9" x14ac:dyDescent="0.35">
      <c r="A221" t="str">
        <v>expNuclearPower</v>
      </c>
      <c r="H221">
        <f t="shared" si="2"/>
        <v>21</v>
      </c>
      <c r="I221">
        <f>Outline!N23</f>
        <v>0</v>
      </c>
    </row>
    <row r="222" spans="1:9" x14ac:dyDescent="0.35">
      <c r="A222" t="str">
        <v>expNuclearPropulsion</v>
      </c>
      <c r="H222">
        <f t="shared" si="2"/>
        <v>22</v>
      </c>
      <c r="I222" t="str">
        <f>Outline!N24</f>
        <v>basicLaunchStands</v>
      </c>
    </row>
    <row r="223" spans="1:9" x14ac:dyDescent="0.35">
      <c r="A223" t="str">
        <v>fusionRockets</v>
      </c>
      <c r="H223">
        <f t="shared" si="2"/>
        <v>23</v>
      </c>
      <c r="I223" t="str">
        <f>Outline!N25</f>
        <v>otherParts</v>
      </c>
    </row>
    <row r="224" spans="1:9" x14ac:dyDescent="0.35">
      <c r="A224" t="str">
        <v>advGriddedThrusters</v>
      </c>
      <c r="H224">
        <f t="shared" si="2"/>
        <v>24</v>
      </c>
      <c r="I224">
        <f>Outline!N26</f>
        <v>0</v>
      </c>
    </row>
    <row r="225" spans="1:9" x14ac:dyDescent="0.35">
      <c r="A225" t="str">
        <v>plasmaPropulsion</v>
      </c>
      <c r="H225">
        <f t="shared" si="2"/>
        <v>25</v>
      </c>
      <c r="I225" t="str">
        <f>Outline!N27</f>
        <v>groundVehicles</v>
      </c>
    </row>
    <row r="226" spans="1:9" x14ac:dyDescent="0.35">
      <c r="A226" t="str">
        <v>expAircraftEngines</v>
      </c>
      <c r="H226">
        <f t="shared" si="2"/>
        <v>26</v>
      </c>
      <c r="I226">
        <f>Outline!N28</f>
        <v>0</v>
      </c>
    </row>
    <row r="227" spans="1:9" x14ac:dyDescent="0.35">
      <c r="A227" t="str">
        <v>giganticCryoRocketry</v>
      </c>
      <c r="H227">
        <f t="shared" si="2"/>
        <v>27</v>
      </c>
      <c r="I227">
        <f>Outline!N29</f>
        <v>0</v>
      </c>
    </row>
    <row r="228" spans="1:9" x14ac:dyDescent="0.35">
      <c r="A228" t="str">
        <v>giganticRocketry</v>
      </c>
      <c r="H228">
        <f t="shared" si="2"/>
        <v>28</v>
      </c>
      <c r="I228">
        <f>Outline!N30</f>
        <v>0</v>
      </c>
    </row>
    <row r="229" spans="1:9" x14ac:dyDescent="0.35">
      <c r="A229" t="str">
        <v>exoticFuelStorage</v>
      </c>
      <c r="H229">
        <f t="shared" si="2"/>
        <v>29</v>
      </c>
      <c r="I229">
        <f>Outline!N31</f>
        <v>0</v>
      </c>
    </row>
    <row r="230" spans="1:9" x14ac:dyDescent="0.35">
      <c r="A230" t="str">
        <v>automatedDecouplingSystems</v>
      </c>
      <c r="H230">
        <f t="shared" si="2"/>
        <v>30</v>
      </c>
      <c r="I230">
        <f>Outline!N32</f>
        <v>0</v>
      </c>
    </row>
    <row r="231" spans="1:9" x14ac:dyDescent="0.35">
      <c r="A231" t="str">
        <v>aerographite</v>
      </c>
      <c r="H231">
        <f t="shared" si="2"/>
        <v>31</v>
      </c>
      <c r="I231">
        <f>Outline!N33</f>
        <v>0</v>
      </c>
    </row>
    <row r="232" spans="1:9" x14ac:dyDescent="0.35">
      <c r="A232" t="str">
        <v>orbitalMegastructures</v>
      </c>
      <c r="H232">
        <f t="shared" si="2"/>
        <v>32</v>
      </c>
      <c r="I232">
        <f>Outline!N34</f>
        <v>0</v>
      </c>
    </row>
    <row r="233" spans="1:9" x14ac:dyDescent="0.35">
      <c r="A233" t="str">
        <v>experimentalAerospaceTech</v>
      </c>
      <c r="H233">
        <f t="shared" ref="H233:H296" si="3">H193</f>
        <v>33</v>
      </c>
      <c r="I233">
        <f>Outline!N35</f>
        <v>0</v>
      </c>
    </row>
    <row r="234" spans="1:9" x14ac:dyDescent="0.35">
      <c r="A234" t="str">
        <v>advAerospaceEngineering</v>
      </c>
      <c r="H234">
        <f t="shared" si="3"/>
        <v>34</v>
      </c>
      <c r="I234">
        <f>Outline!N36</f>
        <v>0</v>
      </c>
    </row>
    <row r="235" spans="1:9" x14ac:dyDescent="0.35">
      <c r="A235" t="str">
        <v>specializedRadiators</v>
      </c>
      <c r="H235">
        <f t="shared" si="3"/>
        <v>35</v>
      </c>
      <c r="I235">
        <f>Outline!N37</f>
        <v>0</v>
      </c>
    </row>
    <row r="236" spans="1:9" x14ac:dyDescent="0.35">
      <c r="A236" t="str">
        <v>heavyCommandCenters</v>
      </c>
      <c r="H236">
        <f t="shared" si="3"/>
        <v>36</v>
      </c>
      <c r="I236">
        <f>Outline!N38</f>
        <v>0</v>
      </c>
    </row>
    <row r="237" spans="1:9" x14ac:dyDescent="0.35">
      <c r="A237" t="str">
        <v>heavyLanders</v>
      </c>
      <c r="H237">
        <f t="shared" si="3"/>
        <v>37</v>
      </c>
      <c r="I237">
        <f>Outline!N39</f>
        <v>0</v>
      </c>
    </row>
    <row r="238" spans="1:9" x14ac:dyDescent="0.35">
      <c r="A238" t="str">
        <v>metascience</v>
      </c>
      <c r="H238">
        <f t="shared" si="3"/>
        <v>38</v>
      </c>
      <c r="I238">
        <f>Outline!N40</f>
        <v>0</v>
      </c>
    </row>
    <row r="239" spans="1:9" x14ac:dyDescent="0.35">
      <c r="A239" t="str">
        <v>scientificOutposts</v>
      </c>
      <c r="H239">
        <f t="shared" si="3"/>
        <v>39</v>
      </c>
      <c r="I239">
        <f>Outline!N41</f>
        <v>0</v>
      </c>
    </row>
    <row r="240" spans="1:9" x14ac:dyDescent="0.35">
      <c r="A240" t="str">
        <v>xBandCommunications</v>
      </c>
      <c r="H240">
        <f t="shared" si="3"/>
        <v>40</v>
      </c>
      <c r="I240">
        <f>Outline!N42</f>
        <v>0</v>
      </c>
    </row>
    <row r="241" spans="1:9" x14ac:dyDescent="0.35">
      <c r="A241" t="str">
        <v>artificialIntelligence</v>
      </c>
      <c r="H241">
        <f t="shared" si="3"/>
        <v>1</v>
      </c>
      <c r="I241">
        <f>Outline!O3</f>
        <v>0</v>
      </c>
    </row>
    <row r="242" spans="1:9" x14ac:dyDescent="0.35">
      <c r="A242" t="str">
        <v>highTechElectricalSystems</v>
      </c>
      <c r="H242">
        <f t="shared" si="3"/>
        <v>2</v>
      </c>
      <c r="I242">
        <f>Outline!O4</f>
        <v>0</v>
      </c>
    </row>
    <row r="243" spans="1:9" x14ac:dyDescent="0.35">
      <c r="A243" t="str">
        <v>microwavePowerTransmission</v>
      </c>
      <c r="H243">
        <f t="shared" si="3"/>
        <v>3</v>
      </c>
      <c r="I243">
        <f>Outline!O5</f>
        <v>0</v>
      </c>
    </row>
    <row r="244" spans="1:9" x14ac:dyDescent="0.35">
      <c r="A244" t="str">
        <v>exoticSolarTech</v>
      </c>
      <c r="H244">
        <f t="shared" si="3"/>
        <v>4</v>
      </c>
      <c r="I244">
        <f>Outline!O6</f>
        <v>0</v>
      </c>
    </row>
    <row r="245" spans="1:9" x14ac:dyDescent="0.35">
      <c r="A245" t="str">
        <v>advancedStations</v>
      </c>
      <c r="H245">
        <f t="shared" si="3"/>
        <v>5</v>
      </c>
      <c r="I245">
        <f>Outline!O7</f>
        <v>0</v>
      </c>
    </row>
    <row r="246" spans="1:9" x14ac:dyDescent="0.35">
      <c r="A246" t="str">
        <v>advOffworldMining</v>
      </c>
      <c r="H246">
        <f t="shared" si="3"/>
        <v>6</v>
      </c>
      <c r="I246">
        <f>Outline!O8</f>
        <v>0</v>
      </c>
    </row>
    <row r="247" spans="1:9" x14ac:dyDescent="0.35">
      <c r="A247" t="str">
        <v>lithiumFuelSystems</v>
      </c>
      <c r="H247">
        <f t="shared" si="3"/>
        <v>7</v>
      </c>
      <c r="I247">
        <f>Outline!O9</f>
        <v>0</v>
      </c>
    </row>
    <row r="248" spans="1:9" x14ac:dyDescent="0.35">
      <c r="A248" t="str">
        <v>colossalHypergolicRocketry</v>
      </c>
      <c r="H248">
        <f t="shared" si="3"/>
        <v>8</v>
      </c>
      <c r="I248">
        <f>Outline!O10</f>
        <v>0</v>
      </c>
    </row>
    <row r="249" spans="1:9" x14ac:dyDescent="0.35">
      <c r="A249" t="str">
        <v>exoticNuclearPower</v>
      </c>
      <c r="H249">
        <f t="shared" si="3"/>
        <v>9</v>
      </c>
      <c r="I249">
        <f>Outline!O11</f>
        <v>0</v>
      </c>
    </row>
    <row r="250" spans="1:9" x14ac:dyDescent="0.35">
      <c r="A250" t="str">
        <v>exoticNuclearPropulsion</v>
      </c>
      <c r="H250">
        <f t="shared" si="3"/>
        <v>10</v>
      </c>
      <c r="I250">
        <f>Outline!O12</f>
        <v>0</v>
      </c>
    </row>
    <row r="251" spans="1:9" x14ac:dyDescent="0.35">
      <c r="A251" t="str">
        <v>advFusionReactions</v>
      </c>
      <c r="H251">
        <f t="shared" si="3"/>
        <v>11</v>
      </c>
      <c r="I251">
        <f>Outline!O13</f>
        <v>0</v>
      </c>
    </row>
    <row r="252" spans="1:9" x14ac:dyDescent="0.35">
      <c r="A252" t="str">
        <v>expGriddedThrusters</v>
      </c>
      <c r="H252">
        <f t="shared" si="3"/>
        <v>12</v>
      </c>
      <c r="I252">
        <f>Outline!O14</f>
        <v>0</v>
      </c>
    </row>
    <row r="253" spans="1:9" x14ac:dyDescent="0.35">
      <c r="A253" t="str">
        <v>advEMSystems</v>
      </c>
      <c r="H253">
        <f t="shared" si="3"/>
        <v>13</v>
      </c>
      <c r="I253" t="str">
        <f>Outline!O15</f>
        <v>soundingRockets</v>
      </c>
    </row>
    <row r="254" spans="1:9" x14ac:dyDescent="0.35">
      <c r="A254" t="str">
        <v>hybridAircraftEngines</v>
      </c>
      <c r="H254">
        <f t="shared" si="3"/>
        <v>14</v>
      </c>
      <c r="I254">
        <f>Outline!O16</f>
        <v>0</v>
      </c>
    </row>
    <row r="255" spans="1:9" x14ac:dyDescent="0.35">
      <c r="A255" t="str">
        <v>colossalCryoRocketry</v>
      </c>
      <c r="H255">
        <f t="shared" si="3"/>
        <v>15</v>
      </c>
      <c r="I255">
        <f>Outline!O17</f>
        <v>0</v>
      </c>
    </row>
    <row r="256" spans="1:9" x14ac:dyDescent="0.35">
      <c r="A256" t="str">
        <v>colossalRocketry</v>
      </c>
      <c r="H256">
        <f t="shared" si="3"/>
        <v>16</v>
      </c>
      <c r="I256">
        <f>Outline!O18</f>
        <v>0</v>
      </c>
    </row>
    <row r="257" spans="1:9" x14ac:dyDescent="0.35">
      <c r="A257" t="str">
        <v>extremeFuelStorage</v>
      </c>
      <c r="H257">
        <f t="shared" si="3"/>
        <v>17</v>
      </c>
      <c r="I257">
        <f>Outline!O19</f>
        <v>0</v>
      </c>
    </row>
    <row r="258" spans="1:9" x14ac:dyDescent="0.35">
      <c r="A258" t="str">
        <v>bioActivatedAerographite</v>
      </c>
      <c r="H258">
        <f t="shared" si="3"/>
        <v>18</v>
      </c>
      <c r="I258">
        <f>Outline!O20</f>
        <v>0</v>
      </c>
    </row>
    <row r="259" spans="1:9" x14ac:dyDescent="0.35">
      <c r="A259" t="str">
        <v>highEnergyScience</v>
      </c>
      <c r="H259">
        <f t="shared" si="3"/>
        <v>19</v>
      </c>
      <c r="I259" t="str">
        <f>Outline!O21</f>
        <v>primitiveConstruction</v>
      </c>
    </row>
    <row r="260" spans="1:9" x14ac:dyDescent="0.35">
      <c r="A260" t="str">
        <v>deepSpaceOpticalCommunications</v>
      </c>
      <c r="H260">
        <f t="shared" si="3"/>
        <v>20</v>
      </c>
      <c r="I260">
        <f>Outline!O22</f>
        <v>0</v>
      </c>
    </row>
    <row r="261" spans="1:9" x14ac:dyDescent="0.35">
      <c r="A261" t="str">
        <v>highPowerElectricalSystems</v>
      </c>
      <c r="H261">
        <f t="shared" si="3"/>
        <v>21</v>
      </c>
      <c r="I261">
        <f>Outline!O23</f>
        <v>0</v>
      </c>
    </row>
    <row r="262" spans="1:9" x14ac:dyDescent="0.35">
      <c r="A262" t="str">
        <v>beamedPowerPropulsion</v>
      </c>
      <c r="H262">
        <f t="shared" si="3"/>
        <v>22</v>
      </c>
      <c r="I262">
        <f>Outline!O24</f>
        <v>0</v>
      </c>
    </row>
    <row r="263" spans="1:9" x14ac:dyDescent="0.35">
      <c r="A263" t="str">
        <v>omegaSolarTech</v>
      </c>
      <c r="H263">
        <f t="shared" si="3"/>
        <v>23</v>
      </c>
      <c r="I263">
        <f>Outline!O25</f>
        <v>0</v>
      </c>
    </row>
    <row r="264" spans="1:9" x14ac:dyDescent="0.35">
      <c r="A264" t="str">
        <v>colonization</v>
      </c>
      <c r="H264">
        <f t="shared" si="3"/>
        <v>24</v>
      </c>
      <c r="I264" t="str">
        <f>Outline!O26</f>
        <v>firstFlight</v>
      </c>
    </row>
    <row r="265" spans="1:9" x14ac:dyDescent="0.35">
      <c r="A265" t="str">
        <v>resourceExploitation</v>
      </c>
      <c r="H265">
        <f t="shared" si="3"/>
        <v>25</v>
      </c>
      <c r="I265">
        <f>Outline!O27</f>
        <v>0</v>
      </c>
    </row>
    <row r="266" spans="1:9" x14ac:dyDescent="0.35">
      <c r="A266" t="str">
        <v>antimatterPower</v>
      </c>
      <c r="D266" s="34"/>
      <c r="E266" s="34"/>
      <c r="F266" s="34"/>
      <c r="G266" s="34"/>
      <c r="H266">
        <f t="shared" si="3"/>
        <v>26</v>
      </c>
      <c r="I266">
        <f>Outline!O28</f>
        <v>0</v>
      </c>
    </row>
    <row r="267" spans="1:9" x14ac:dyDescent="0.35">
      <c r="A267" t="str">
        <v>highPowerExoticNuclearPropulsion</v>
      </c>
      <c r="D267" s="34"/>
      <c r="E267" s="34"/>
      <c r="F267" s="34"/>
      <c r="G267" s="34"/>
      <c r="H267">
        <f t="shared" si="3"/>
        <v>27</v>
      </c>
      <c r="I267">
        <f>Outline!O29</f>
        <v>0</v>
      </c>
    </row>
    <row r="268" spans="1:9" x14ac:dyDescent="0.35">
      <c r="A268" t="str">
        <v>exoticReactions</v>
      </c>
      <c r="D268" s="7"/>
      <c r="E268" s="7"/>
      <c r="F268" s="7"/>
      <c r="G268" s="7"/>
      <c r="H268">
        <f t="shared" si="3"/>
        <v>28</v>
      </c>
      <c r="I268">
        <f>Outline!O30</f>
        <v>0</v>
      </c>
    </row>
    <row r="269" spans="1:9" x14ac:dyDescent="0.35">
      <c r="A269" t="str">
        <v>exoticGriddedThrusters</v>
      </c>
      <c r="D269" s="34"/>
      <c r="E269" s="34"/>
      <c r="F269" s="34"/>
      <c r="G269" s="34"/>
      <c r="H269">
        <f t="shared" si="3"/>
        <v>29</v>
      </c>
      <c r="I269">
        <f>Outline!O31</f>
        <v>0</v>
      </c>
    </row>
    <row r="270" spans="1:9" x14ac:dyDescent="0.35">
      <c r="A270" t="str">
        <v>specializedPlasmaGeneration</v>
      </c>
      <c r="H270">
        <f t="shared" si="3"/>
        <v>30</v>
      </c>
      <c r="I270">
        <f>Outline!O32</f>
        <v>0</v>
      </c>
    </row>
    <row r="271" spans="1:9" x14ac:dyDescent="0.35">
      <c r="A271" t="str">
        <v>exoticRadiators</v>
      </c>
      <c r="H271">
        <f t="shared" si="3"/>
        <v>31</v>
      </c>
      <c r="I271">
        <f>Outline!O33</f>
        <v>0</v>
      </c>
    </row>
    <row r="272" spans="1:9" x14ac:dyDescent="0.35">
      <c r="A272" t="str">
        <v>appliedHighEnergyPhysics</v>
      </c>
      <c r="H272">
        <f t="shared" si="3"/>
        <v>32</v>
      </c>
      <c r="I272">
        <f>Outline!O34</f>
        <v>0</v>
      </c>
    </row>
    <row r="273" spans="1:9" x14ac:dyDescent="0.35">
      <c r="A273" t="str">
        <v>quantumCommunications</v>
      </c>
      <c r="H273">
        <f t="shared" si="3"/>
        <v>33</v>
      </c>
      <c r="I273">
        <f>Outline!O35</f>
        <v>0</v>
      </c>
    </row>
    <row r="274" spans="1:9" x14ac:dyDescent="0.35">
      <c r="A274" t="str">
        <v>experimentalElectricalSystems</v>
      </c>
      <c r="H274">
        <f t="shared" si="3"/>
        <v>34</v>
      </c>
      <c r="I274">
        <f>Outline!O36</f>
        <v>0</v>
      </c>
    </row>
    <row r="275" spans="1:9" x14ac:dyDescent="0.35">
      <c r="A275" t="str">
        <v>experimentalBeamedPowerPropulsion</v>
      </c>
      <c r="H275">
        <f t="shared" si="3"/>
        <v>35</v>
      </c>
      <c r="I275">
        <f>Outline!O37</f>
        <v>0</v>
      </c>
    </row>
    <row r="276" spans="1:9" x14ac:dyDescent="0.35">
      <c r="A276" t="str">
        <v>quantumSolarTech</v>
      </c>
      <c r="H276">
        <f t="shared" si="3"/>
        <v>36</v>
      </c>
      <c r="I276">
        <f>Outline!O38</f>
        <v>0</v>
      </c>
    </row>
    <row r="277" spans="1:9" x14ac:dyDescent="0.35">
      <c r="A277" t="str">
        <v>advColonization</v>
      </c>
      <c r="H277">
        <f t="shared" si="3"/>
        <v>37</v>
      </c>
      <c r="I277">
        <f>Outline!O39</f>
        <v>0</v>
      </c>
    </row>
    <row r="278" spans="1:9" x14ac:dyDescent="0.35">
      <c r="A278" t="str">
        <v>unifiedFieldTheory</v>
      </c>
      <c r="H278">
        <f t="shared" si="3"/>
        <v>38</v>
      </c>
      <c r="I278" t="str">
        <f>Outline!O40</f>
        <v>algebra</v>
      </c>
    </row>
    <row r="279" spans="1:9" x14ac:dyDescent="0.35">
      <c r="A279" t="str">
        <v>quantumReactions</v>
      </c>
      <c r="H279">
        <f t="shared" si="3"/>
        <v>39</v>
      </c>
      <c r="I279">
        <f>Outline!O41</f>
        <v>0</v>
      </c>
    </row>
    <row r="280" spans="1:9" x14ac:dyDescent="0.35">
      <c r="A280" t="str">
        <v>exoticPlasmaPropulsion</v>
      </c>
      <c r="H280">
        <f t="shared" si="3"/>
        <v>40</v>
      </c>
      <c r="I280">
        <f>Outline!O42</f>
        <v>0</v>
      </c>
    </row>
    <row r="281" spans="1:9" x14ac:dyDescent="0.35">
      <c r="A281" t="str">
        <v>ultraHighEnergyPhysics</v>
      </c>
      <c r="H281">
        <f t="shared" si="3"/>
        <v>1</v>
      </c>
      <c r="I281">
        <f>Outline!P3</f>
        <v>0</v>
      </c>
    </row>
    <row r="282" spans="1:9" x14ac:dyDescent="0.35">
      <c r="A282" t="str">
        <v>exoticElectricalSystems</v>
      </c>
      <c r="H282">
        <f t="shared" si="3"/>
        <v>2</v>
      </c>
      <c r="I282">
        <f>Outline!P4</f>
        <v>0</v>
      </c>
    </row>
    <row r="283" spans="1:9" x14ac:dyDescent="0.35">
      <c r="A283" t="str">
        <v>exoticBeamedPowerPropulsion</v>
      </c>
      <c r="H283">
        <f t="shared" si="3"/>
        <v>3</v>
      </c>
      <c r="I283">
        <f>Outline!P5</f>
        <v>0</v>
      </c>
    </row>
    <row r="284" spans="1:9" x14ac:dyDescent="0.35">
      <c r="H284">
        <f t="shared" si="3"/>
        <v>4</v>
      </c>
      <c r="I284">
        <f>Outline!P6</f>
        <v>0</v>
      </c>
    </row>
    <row r="285" spans="1:9" x14ac:dyDescent="0.35">
      <c r="H285">
        <f t="shared" si="3"/>
        <v>5</v>
      </c>
      <c r="I285">
        <f>Outline!P7</f>
        <v>0</v>
      </c>
    </row>
    <row r="286" spans="1:9" x14ac:dyDescent="0.35">
      <c r="H286">
        <f t="shared" si="3"/>
        <v>6</v>
      </c>
      <c r="I286">
        <f>Outline!P8</f>
        <v>0</v>
      </c>
    </row>
    <row r="287" spans="1:9" x14ac:dyDescent="0.35">
      <c r="H287">
        <f t="shared" si="3"/>
        <v>7</v>
      </c>
      <c r="I287">
        <f>Outline!P9</f>
        <v>0</v>
      </c>
    </row>
    <row r="288" spans="1:9" x14ac:dyDescent="0.35">
      <c r="H288">
        <f t="shared" si="3"/>
        <v>8</v>
      </c>
      <c r="I288">
        <f>Outline!P10</f>
        <v>0</v>
      </c>
    </row>
    <row r="289" spans="8:9" x14ac:dyDescent="0.35">
      <c r="H289">
        <f t="shared" si="3"/>
        <v>9</v>
      </c>
      <c r="I289">
        <f>Outline!P11</f>
        <v>0</v>
      </c>
    </row>
    <row r="290" spans="8:9" x14ac:dyDescent="0.35">
      <c r="H290">
        <f t="shared" si="3"/>
        <v>10</v>
      </c>
      <c r="I290">
        <f>Outline!P12</f>
        <v>0</v>
      </c>
    </row>
    <row r="291" spans="8:9" x14ac:dyDescent="0.35">
      <c r="H291">
        <f t="shared" si="3"/>
        <v>11</v>
      </c>
      <c r="I291">
        <f>Outline!P13</f>
        <v>0</v>
      </c>
    </row>
    <row r="292" spans="8:9" x14ac:dyDescent="0.35">
      <c r="H292">
        <f t="shared" si="3"/>
        <v>12</v>
      </c>
      <c r="I292">
        <f>Outline!P14</f>
        <v>0</v>
      </c>
    </row>
    <row r="293" spans="8:9" x14ac:dyDescent="0.35">
      <c r="H293">
        <f t="shared" si="3"/>
        <v>13</v>
      </c>
      <c r="I293">
        <f>Outline!P15</f>
        <v>0</v>
      </c>
    </row>
    <row r="294" spans="8:9" x14ac:dyDescent="0.35">
      <c r="H294">
        <f t="shared" si="3"/>
        <v>14</v>
      </c>
      <c r="I294">
        <f>Outline!P16</f>
        <v>0</v>
      </c>
    </row>
    <row r="295" spans="8:9" x14ac:dyDescent="0.35">
      <c r="H295">
        <f t="shared" si="3"/>
        <v>15</v>
      </c>
      <c r="I295">
        <f>Outline!P17</f>
        <v>0</v>
      </c>
    </row>
    <row r="296" spans="8:9" x14ac:dyDescent="0.35">
      <c r="H296">
        <f t="shared" si="3"/>
        <v>16</v>
      </c>
      <c r="I296">
        <f>Outline!P18</f>
        <v>0</v>
      </c>
    </row>
    <row r="297" spans="8:9" x14ac:dyDescent="0.35">
      <c r="H297">
        <f t="shared" ref="H297:H360" si="4">H257</f>
        <v>17</v>
      </c>
      <c r="I297">
        <f>Outline!P19</f>
        <v>0</v>
      </c>
    </row>
    <row r="298" spans="8:9" x14ac:dyDescent="0.35">
      <c r="H298">
        <f t="shared" si="4"/>
        <v>18</v>
      </c>
      <c r="I298">
        <f>Outline!P20</f>
        <v>0</v>
      </c>
    </row>
    <row r="299" spans="8:9" x14ac:dyDescent="0.35">
      <c r="H299">
        <f t="shared" si="4"/>
        <v>19</v>
      </c>
      <c r="I299">
        <f>Outline!P21</f>
        <v>0</v>
      </c>
    </row>
    <row r="300" spans="8:9" x14ac:dyDescent="0.35">
      <c r="H300">
        <f t="shared" si="4"/>
        <v>20</v>
      </c>
      <c r="I300">
        <f>Outline!P22</f>
        <v>0</v>
      </c>
    </row>
    <row r="301" spans="8:9" x14ac:dyDescent="0.35">
      <c r="H301">
        <f t="shared" si="4"/>
        <v>21</v>
      </c>
      <c r="I301">
        <f>Outline!P23</f>
        <v>0</v>
      </c>
    </row>
    <row r="302" spans="8:9" x14ac:dyDescent="0.35">
      <c r="H302">
        <f t="shared" si="4"/>
        <v>22</v>
      </c>
      <c r="I302">
        <f>Outline!P24</f>
        <v>0</v>
      </c>
    </row>
    <row r="303" spans="8:9" x14ac:dyDescent="0.35">
      <c r="H303">
        <f t="shared" si="4"/>
        <v>23</v>
      </c>
      <c r="I303">
        <f>Outline!P25</f>
        <v>0</v>
      </c>
    </row>
    <row r="304" spans="8:9" x14ac:dyDescent="0.35">
      <c r="H304">
        <f t="shared" si="4"/>
        <v>24</v>
      </c>
      <c r="I304">
        <f>Outline!P26</f>
        <v>0</v>
      </c>
    </row>
    <row r="305" spans="8:9" x14ac:dyDescent="0.35">
      <c r="H305">
        <f t="shared" si="4"/>
        <v>25</v>
      </c>
      <c r="I305">
        <f>Outline!P27</f>
        <v>0</v>
      </c>
    </row>
    <row r="306" spans="8:9" x14ac:dyDescent="0.35">
      <c r="H306">
        <f t="shared" si="4"/>
        <v>26</v>
      </c>
      <c r="I306">
        <f>Outline!P28</f>
        <v>0</v>
      </c>
    </row>
    <row r="307" spans="8:9" x14ac:dyDescent="0.35">
      <c r="H307">
        <f t="shared" si="4"/>
        <v>27</v>
      </c>
      <c r="I307">
        <f>Outline!P29</f>
        <v>0</v>
      </c>
    </row>
    <row r="308" spans="8:9" x14ac:dyDescent="0.35">
      <c r="H308">
        <f t="shared" si="4"/>
        <v>28</v>
      </c>
      <c r="I308">
        <f>Outline!P30</f>
        <v>0</v>
      </c>
    </row>
    <row r="309" spans="8:9" x14ac:dyDescent="0.35">
      <c r="H309">
        <f t="shared" si="4"/>
        <v>29</v>
      </c>
      <c r="I309">
        <f>Outline!P31</f>
        <v>0</v>
      </c>
    </row>
    <row r="310" spans="8:9" x14ac:dyDescent="0.35">
      <c r="H310">
        <f t="shared" si="4"/>
        <v>30</v>
      </c>
      <c r="I310">
        <f>Outline!P32</f>
        <v>0</v>
      </c>
    </row>
    <row r="311" spans="8:9" x14ac:dyDescent="0.35">
      <c r="H311">
        <f t="shared" si="4"/>
        <v>31</v>
      </c>
      <c r="I311">
        <f>Outline!P33</f>
        <v>0</v>
      </c>
    </row>
    <row r="312" spans="8:9" x14ac:dyDescent="0.35">
      <c r="H312">
        <f t="shared" si="4"/>
        <v>32</v>
      </c>
      <c r="I312">
        <f>Outline!P34</f>
        <v>0</v>
      </c>
    </row>
    <row r="313" spans="8:9" x14ac:dyDescent="0.35">
      <c r="H313">
        <f t="shared" si="4"/>
        <v>33</v>
      </c>
      <c r="I313">
        <f>Outline!P35</f>
        <v>0</v>
      </c>
    </row>
    <row r="314" spans="8:9" x14ac:dyDescent="0.35">
      <c r="H314">
        <f t="shared" si="4"/>
        <v>34</v>
      </c>
      <c r="I314">
        <f>Outline!P36</f>
        <v>0</v>
      </c>
    </row>
    <row r="315" spans="8:9" x14ac:dyDescent="0.35">
      <c r="H315">
        <f t="shared" si="4"/>
        <v>35</v>
      </c>
      <c r="I315">
        <f>Outline!P37</f>
        <v>0</v>
      </c>
    </row>
    <row r="316" spans="8:9" x14ac:dyDescent="0.35">
      <c r="H316">
        <f t="shared" si="4"/>
        <v>36</v>
      </c>
      <c r="I316">
        <f>Outline!P38</f>
        <v>0</v>
      </c>
    </row>
    <row r="317" spans="8:9" x14ac:dyDescent="0.35">
      <c r="H317">
        <f t="shared" si="4"/>
        <v>37</v>
      </c>
      <c r="I317">
        <f>Outline!P39</f>
        <v>0</v>
      </c>
    </row>
    <row r="318" spans="8:9" x14ac:dyDescent="0.35">
      <c r="H318">
        <f t="shared" si="4"/>
        <v>38</v>
      </c>
      <c r="I318">
        <f>Outline!P40</f>
        <v>0</v>
      </c>
    </row>
    <row r="319" spans="8:9" x14ac:dyDescent="0.35">
      <c r="H319">
        <f t="shared" si="4"/>
        <v>39</v>
      </c>
      <c r="I319">
        <f>Outline!P41</f>
        <v>0</v>
      </c>
    </row>
    <row r="320" spans="8:9" x14ac:dyDescent="0.35">
      <c r="H320">
        <f t="shared" si="4"/>
        <v>40</v>
      </c>
      <c r="I320">
        <f>Outline!P42</f>
        <v>0</v>
      </c>
    </row>
    <row r="321" spans="8:9" x14ac:dyDescent="0.35">
      <c r="H321">
        <f t="shared" si="4"/>
        <v>1</v>
      </c>
      <c r="I321" t="str">
        <f>Outline!Q3</f>
        <v>primitiveBoosters</v>
      </c>
    </row>
    <row r="322" spans="8:9" x14ac:dyDescent="0.35">
      <c r="H322">
        <f t="shared" si="4"/>
        <v>2</v>
      </c>
      <c r="I322">
        <f>Outline!Q4</f>
        <v>0</v>
      </c>
    </row>
    <row r="323" spans="8:9" x14ac:dyDescent="0.35">
      <c r="H323">
        <f t="shared" si="4"/>
        <v>3</v>
      </c>
      <c r="I323">
        <f>Outline!Q5</f>
        <v>0</v>
      </c>
    </row>
    <row r="324" spans="8:9" x14ac:dyDescent="0.35">
      <c r="H324">
        <f t="shared" si="4"/>
        <v>4</v>
      </c>
      <c r="I324">
        <f>Outline!Q6</f>
        <v>0</v>
      </c>
    </row>
    <row r="325" spans="8:9" x14ac:dyDescent="0.35">
      <c r="H325">
        <f t="shared" si="4"/>
        <v>5</v>
      </c>
      <c r="I325">
        <f>Outline!Q7</f>
        <v>0</v>
      </c>
    </row>
    <row r="326" spans="8:9" x14ac:dyDescent="0.35">
      <c r="H326">
        <f t="shared" si="4"/>
        <v>6</v>
      </c>
      <c r="I326">
        <f>Outline!Q8</f>
        <v>0</v>
      </c>
    </row>
    <row r="327" spans="8:9" x14ac:dyDescent="0.35">
      <c r="H327">
        <f t="shared" si="4"/>
        <v>7</v>
      </c>
      <c r="I327">
        <f>Outline!Q9</f>
        <v>0</v>
      </c>
    </row>
    <row r="328" spans="8:9" x14ac:dyDescent="0.35">
      <c r="H328">
        <f t="shared" si="4"/>
        <v>8</v>
      </c>
      <c r="I328">
        <f>Outline!Q10</f>
        <v>0</v>
      </c>
    </row>
    <row r="329" spans="8:9" x14ac:dyDescent="0.35">
      <c r="H329">
        <f t="shared" si="4"/>
        <v>9</v>
      </c>
      <c r="I329" t="str">
        <f>Outline!Q11</f>
        <v>primitiveFlightControl</v>
      </c>
    </row>
    <row r="330" spans="8:9" x14ac:dyDescent="0.35">
      <c r="H330">
        <f t="shared" si="4"/>
        <v>10</v>
      </c>
      <c r="I330">
        <f>Outline!Q12</f>
        <v>0</v>
      </c>
    </row>
    <row r="331" spans="8:9" x14ac:dyDescent="0.35">
      <c r="H331">
        <f t="shared" si="4"/>
        <v>11</v>
      </c>
      <c r="I331" t="str">
        <f>Outline!Q13</f>
        <v>basicGasGeneratorEngines</v>
      </c>
    </row>
    <row r="332" spans="8:9" x14ac:dyDescent="0.35">
      <c r="H332">
        <f t="shared" si="4"/>
        <v>12</v>
      </c>
      <c r="I332">
        <f>Outline!Q14</f>
        <v>0</v>
      </c>
    </row>
    <row r="333" spans="8:9" x14ac:dyDescent="0.35">
      <c r="H333">
        <f t="shared" si="4"/>
        <v>13</v>
      </c>
      <c r="I333" t="str">
        <f>Outline!Q15</f>
        <v>basicPressureFedEngines</v>
      </c>
    </row>
    <row r="334" spans="8:9" x14ac:dyDescent="0.35">
      <c r="H334">
        <f t="shared" si="4"/>
        <v>14</v>
      </c>
      <c r="I334">
        <f>Outline!Q16</f>
        <v>0</v>
      </c>
    </row>
    <row r="335" spans="8:9" x14ac:dyDescent="0.35">
      <c r="H335">
        <f t="shared" si="4"/>
        <v>15</v>
      </c>
      <c r="I335" t="str">
        <f>Outline!Q17</f>
        <v>primitiveFuelSystems</v>
      </c>
    </row>
    <row r="336" spans="8:9" x14ac:dyDescent="0.35">
      <c r="H336">
        <f t="shared" si="4"/>
        <v>16</v>
      </c>
      <c r="I336">
        <f>Outline!Q18</f>
        <v>0</v>
      </c>
    </row>
    <row r="337" spans="8:9" x14ac:dyDescent="0.35">
      <c r="H337">
        <f t="shared" si="4"/>
        <v>17</v>
      </c>
      <c r="I337">
        <f>Outline!Q19</f>
        <v>0</v>
      </c>
    </row>
    <row r="338" spans="8:9" x14ac:dyDescent="0.35">
      <c r="H338">
        <f t="shared" si="4"/>
        <v>18</v>
      </c>
      <c r="I338">
        <f>Outline!Q20</f>
        <v>0</v>
      </c>
    </row>
    <row r="339" spans="8:9" x14ac:dyDescent="0.35">
      <c r="H339">
        <f t="shared" si="4"/>
        <v>19</v>
      </c>
      <c r="I339" t="str">
        <f>Outline!Q21</f>
        <v>earlyConstruction</v>
      </c>
    </row>
    <row r="340" spans="8:9" x14ac:dyDescent="0.35">
      <c r="H340">
        <f t="shared" si="4"/>
        <v>20</v>
      </c>
      <c r="I340">
        <f>Outline!Q22</f>
        <v>0</v>
      </c>
    </row>
    <row r="341" spans="8:9" x14ac:dyDescent="0.35">
      <c r="H341">
        <f t="shared" si="4"/>
        <v>21</v>
      </c>
      <c r="I341">
        <f>Outline!Q23</f>
        <v>0</v>
      </c>
    </row>
    <row r="342" spans="8:9" x14ac:dyDescent="0.35">
      <c r="H342">
        <f t="shared" si="4"/>
        <v>22</v>
      </c>
      <c r="I342">
        <f>Outline!Q24</f>
        <v>0</v>
      </c>
    </row>
    <row r="343" spans="8:9" x14ac:dyDescent="0.35">
      <c r="H343">
        <f t="shared" si="4"/>
        <v>23</v>
      </c>
      <c r="I343" t="str">
        <f>Outline!Q25</f>
        <v>testPilots</v>
      </c>
    </row>
    <row r="344" spans="8:9" x14ac:dyDescent="0.35">
      <c r="H344">
        <f t="shared" si="4"/>
        <v>24</v>
      </c>
      <c r="I344" t="str">
        <f>Outline!Q26</f>
        <v>earlyFlight</v>
      </c>
    </row>
    <row r="345" spans="8:9" x14ac:dyDescent="0.35">
      <c r="H345">
        <f t="shared" si="4"/>
        <v>25</v>
      </c>
      <c r="I345">
        <f>Outline!Q27</f>
        <v>0</v>
      </c>
    </row>
    <row r="346" spans="8:9" x14ac:dyDescent="0.35">
      <c r="H346">
        <f t="shared" si="4"/>
        <v>26</v>
      </c>
      <c r="I346">
        <f>Outline!Q28</f>
        <v>0</v>
      </c>
    </row>
    <row r="347" spans="8:9" x14ac:dyDescent="0.35">
      <c r="H347">
        <f t="shared" si="4"/>
        <v>27</v>
      </c>
      <c r="I347">
        <f>Outline!Q29</f>
        <v>0</v>
      </c>
    </row>
    <row r="348" spans="8:9" x14ac:dyDescent="0.35">
      <c r="H348">
        <f t="shared" si="4"/>
        <v>28</v>
      </c>
      <c r="I348">
        <f>Outline!Q30</f>
        <v>0</v>
      </c>
    </row>
    <row r="349" spans="8:9" x14ac:dyDescent="0.35">
      <c r="H349">
        <f t="shared" si="4"/>
        <v>29</v>
      </c>
      <c r="I349" t="str">
        <f>Outline!Q31</f>
        <v>basicReEntry</v>
      </c>
    </row>
    <row r="350" spans="8:9" x14ac:dyDescent="0.35">
      <c r="H350">
        <f t="shared" si="4"/>
        <v>30</v>
      </c>
      <c r="I350">
        <f>Outline!Q32</f>
        <v>0</v>
      </c>
    </row>
    <row r="351" spans="8:9" x14ac:dyDescent="0.35">
      <c r="H351">
        <f t="shared" si="4"/>
        <v>31</v>
      </c>
      <c r="I351">
        <f>Outline!Q33</f>
        <v>0</v>
      </c>
    </row>
    <row r="352" spans="8:9" x14ac:dyDescent="0.35">
      <c r="H352">
        <f t="shared" si="4"/>
        <v>32</v>
      </c>
      <c r="I352">
        <f>Outline!Q34</f>
        <v>0</v>
      </c>
    </row>
    <row r="353" spans="8:9" x14ac:dyDescent="0.35">
      <c r="H353">
        <f t="shared" si="4"/>
        <v>33</v>
      </c>
      <c r="I353">
        <f>Outline!Q35</f>
        <v>0</v>
      </c>
    </row>
    <row r="354" spans="8:9" x14ac:dyDescent="0.35">
      <c r="H354">
        <f t="shared" si="4"/>
        <v>34</v>
      </c>
      <c r="I354">
        <f>Outline!Q36</f>
        <v>0</v>
      </c>
    </row>
    <row r="355" spans="8:9" x14ac:dyDescent="0.35">
      <c r="H355">
        <f t="shared" si="4"/>
        <v>35</v>
      </c>
      <c r="I355">
        <f>Outline!Q37</f>
        <v>0</v>
      </c>
    </row>
    <row r="356" spans="8:9" x14ac:dyDescent="0.35">
      <c r="H356">
        <f t="shared" si="4"/>
        <v>36</v>
      </c>
      <c r="I356">
        <f>Outline!Q38</f>
        <v>0</v>
      </c>
    </row>
    <row r="357" spans="8:9" x14ac:dyDescent="0.35">
      <c r="H357">
        <f t="shared" si="4"/>
        <v>37</v>
      </c>
      <c r="I357">
        <f>Outline!Q39</f>
        <v>0</v>
      </c>
    </row>
    <row r="358" spans="8:9" x14ac:dyDescent="0.35">
      <c r="H358">
        <f t="shared" si="4"/>
        <v>38</v>
      </c>
      <c r="I358" t="str">
        <f>Outline!Q40</f>
        <v>engineering101</v>
      </c>
    </row>
    <row r="359" spans="8:9" x14ac:dyDescent="0.35">
      <c r="H359">
        <f t="shared" si="4"/>
        <v>39</v>
      </c>
      <c r="I359">
        <f>Outline!Q41</f>
        <v>0</v>
      </c>
    </row>
    <row r="360" spans="8:9" x14ac:dyDescent="0.35">
      <c r="H360">
        <f t="shared" si="4"/>
        <v>40</v>
      </c>
      <c r="I360">
        <f>Outline!Q42</f>
        <v>0</v>
      </c>
    </row>
    <row r="361" spans="8:9" x14ac:dyDescent="0.35">
      <c r="H361">
        <f t="shared" ref="H361:H424" si="5">H321</f>
        <v>1</v>
      </c>
      <c r="I361">
        <f>Outline!R3</f>
        <v>0</v>
      </c>
    </row>
    <row r="362" spans="8:9" x14ac:dyDescent="0.35">
      <c r="H362">
        <f t="shared" si="5"/>
        <v>2</v>
      </c>
      <c r="I362">
        <f>Outline!R4</f>
        <v>0</v>
      </c>
    </row>
    <row r="363" spans="8:9" x14ac:dyDescent="0.35">
      <c r="H363">
        <f t="shared" si="5"/>
        <v>3</v>
      </c>
      <c r="I363">
        <f>Outline!R5</f>
        <v>0</v>
      </c>
    </row>
    <row r="364" spans="8:9" x14ac:dyDescent="0.35">
      <c r="H364">
        <f t="shared" si="5"/>
        <v>4</v>
      </c>
      <c r="I364">
        <f>Outline!R6</f>
        <v>0</v>
      </c>
    </row>
    <row r="365" spans="8:9" x14ac:dyDescent="0.35">
      <c r="H365">
        <f t="shared" si="5"/>
        <v>5</v>
      </c>
      <c r="I365">
        <f>Outline!R7</f>
        <v>0</v>
      </c>
    </row>
    <row r="366" spans="8:9" x14ac:dyDescent="0.35">
      <c r="H366">
        <f t="shared" si="5"/>
        <v>6</v>
      </c>
      <c r="I366">
        <f>Outline!R8</f>
        <v>0</v>
      </c>
    </row>
    <row r="367" spans="8:9" x14ac:dyDescent="0.35">
      <c r="H367">
        <f t="shared" si="5"/>
        <v>7</v>
      </c>
      <c r="I367">
        <f>Outline!R9</f>
        <v>0</v>
      </c>
    </row>
    <row r="368" spans="8:9" x14ac:dyDescent="0.35">
      <c r="H368">
        <f t="shared" si="5"/>
        <v>8</v>
      </c>
      <c r="I368">
        <f>Outline!R10</f>
        <v>0</v>
      </c>
    </row>
    <row r="369" spans="8:9" x14ac:dyDescent="0.35">
      <c r="H369">
        <f t="shared" si="5"/>
        <v>9</v>
      </c>
      <c r="I369">
        <f>Outline!R11</f>
        <v>0</v>
      </c>
    </row>
    <row r="370" spans="8:9" x14ac:dyDescent="0.35">
      <c r="H370">
        <f t="shared" si="5"/>
        <v>10</v>
      </c>
      <c r="I370">
        <f>Outline!R5</f>
        <v>0</v>
      </c>
    </row>
    <row r="371" spans="8:9" x14ac:dyDescent="0.35">
      <c r="H371">
        <f t="shared" si="5"/>
        <v>11</v>
      </c>
      <c r="I371">
        <f>Outline!R13</f>
        <v>0</v>
      </c>
    </row>
    <row r="372" spans="8:9" x14ac:dyDescent="0.35">
      <c r="H372">
        <f t="shared" si="5"/>
        <v>12</v>
      </c>
      <c r="I372">
        <f>Outline!R14</f>
        <v>0</v>
      </c>
    </row>
    <row r="373" spans="8:9" x14ac:dyDescent="0.35">
      <c r="H373">
        <f t="shared" si="5"/>
        <v>13</v>
      </c>
      <c r="I373">
        <f>Outline!R15</f>
        <v>0</v>
      </c>
    </row>
    <row r="374" spans="8:9" x14ac:dyDescent="0.35">
      <c r="H374">
        <f t="shared" si="5"/>
        <v>14</v>
      </c>
      <c r="I374">
        <f>Outline!R16</f>
        <v>0</v>
      </c>
    </row>
    <row r="375" spans="8:9" x14ac:dyDescent="0.35">
      <c r="H375">
        <f t="shared" si="5"/>
        <v>15</v>
      </c>
      <c r="I375">
        <f>Outline!R17</f>
        <v>0</v>
      </c>
    </row>
    <row r="376" spans="8:9" x14ac:dyDescent="0.35">
      <c r="H376">
        <f t="shared" si="5"/>
        <v>16</v>
      </c>
      <c r="I376">
        <f>Outline!R18</f>
        <v>0</v>
      </c>
    </row>
    <row r="377" spans="8:9" x14ac:dyDescent="0.35">
      <c r="H377">
        <f t="shared" si="5"/>
        <v>17</v>
      </c>
      <c r="I377">
        <f>Outline!R19</f>
        <v>0</v>
      </c>
    </row>
    <row r="378" spans="8:9" x14ac:dyDescent="0.35">
      <c r="H378">
        <f t="shared" si="5"/>
        <v>18</v>
      </c>
      <c r="I378">
        <f>Outline!R20</f>
        <v>0</v>
      </c>
    </row>
    <row r="379" spans="8:9" x14ac:dyDescent="0.35">
      <c r="H379">
        <f t="shared" si="5"/>
        <v>19</v>
      </c>
      <c r="I379">
        <f>Outline!R21</f>
        <v>0</v>
      </c>
    </row>
    <row r="380" spans="8:9" x14ac:dyDescent="0.35">
      <c r="H380">
        <f t="shared" si="5"/>
        <v>20</v>
      </c>
      <c r="I380">
        <f>Outline!R22</f>
        <v>0</v>
      </c>
    </row>
    <row r="381" spans="8:9" x14ac:dyDescent="0.35">
      <c r="H381">
        <f t="shared" si="5"/>
        <v>21</v>
      </c>
      <c r="I381">
        <f>Outline!R23</f>
        <v>0</v>
      </c>
    </row>
    <row r="382" spans="8:9" x14ac:dyDescent="0.35">
      <c r="H382">
        <f t="shared" si="5"/>
        <v>22</v>
      </c>
      <c r="I382">
        <f>Outline!R24</f>
        <v>0</v>
      </c>
    </row>
    <row r="383" spans="8:9" x14ac:dyDescent="0.35">
      <c r="H383">
        <f t="shared" si="5"/>
        <v>23</v>
      </c>
      <c r="I383">
        <f>Outline!R25</f>
        <v>0</v>
      </c>
    </row>
    <row r="384" spans="8:9" x14ac:dyDescent="0.35">
      <c r="H384">
        <f t="shared" si="5"/>
        <v>24</v>
      </c>
      <c r="I384">
        <f>Outline!R26</f>
        <v>0</v>
      </c>
    </row>
    <row r="385" spans="8:9" x14ac:dyDescent="0.35">
      <c r="H385">
        <f t="shared" si="5"/>
        <v>25</v>
      </c>
      <c r="I385">
        <f>Outline!R27</f>
        <v>0</v>
      </c>
    </row>
    <row r="386" spans="8:9" x14ac:dyDescent="0.35">
      <c r="H386">
        <f t="shared" si="5"/>
        <v>26</v>
      </c>
      <c r="I386">
        <f>Outline!R28</f>
        <v>0</v>
      </c>
    </row>
    <row r="387" spans="8:9" x14ac:dyDescent="0.35">
      <c r="H387">
        <f t="shared" si="5"/>
        <v>27</v>
      </c>
      <c r="I387">
        <f>Outline!R29</f>
        <v>0</v>
      </c>
    </row>
    <row r="388" spans="8:9" x14ac:dyDescent="0.35">
      <c r="H388">
        <f t="shared" si="5"/>
        <v>28</v>
      </c>
      <c r="I388">
        <f>Outline!R30</f>
        <v>0</v>
      </c>
    </row>
    <row r="389" spans="8:9" x14ac:dyDescent="0.35">
      <c r="H389">
        <f t="shared" si="5"/>
        <v>29</v>
      </c>
      <c r="I389">
        <f>Outline!R31</f>
        <v>0</v>
      </c>
    </row>
    <row r="390" spans="8:9" x14ac:dyDescent="0.35">
      <c r="H390">
        <f t="shared" si="5"/>
        <v>30</v>
      </c>
      <c r="I390">
        <f>Outline!R32</f>
        <v>0</v>
      </c>
    </row>
    <row r="391" spans="8:9" x14ac:dyDescent="0.35">
      <c r="H391">
        <f t="shared" si="5"/>
        <v>31</v>
      </c>
      <c r="I391">
        <f>Outline!R33</f>
        <v>0</v>
      </c>
    </row>
    <row r="392" spans="8:9" x14ac:dyDescent="0.35">
      <c r="H392">
        <f t="shared" si="5"/>
        <v>32</v>
      </c>
      <c r="I392">
        <f>Outline!R34</f>
        <v>0</v>
      </c>
    </row>
    <row r="393" spans="8:9" x14ac:dyDescent="0.35">
      <c r="H393">
        <f t="shared" si="5"/>
        <v>33</v>
      </c>
      <c r="I393">
        <f>Outline!R35</f>
        <v>0</v>
      </c>
    </row>
    <row r="394" spans="8:9" x14ac:dyDescent="0.35">
      <c r="H394">
        <f t="shared" si="5"/>
        <v>34</v>
      </c>
      <c r="I394">
        <f>Outline!R36</f>
        <v>0</v>
      </c>
    </row>
    <row r="395" spans="8:9" x14ac:dyDescent="0.35">
      <c r="H395">
        <f t="shared" si="5"/>
        <v>35</v>
      </c>
      <c r="I395">
        <f>Outline!R37</f>
        <v>0</v>
      </c>
    </row>
    <row r="396" spans="8:9" x14ac:dyDescent="0.35">
      <c r="H396">
        <f t="shared" si="5"/>
        <v>36</v>
      </c>
      <c r="I396">
        <f>Outline!R38</f>
        <v>0</v>
      </c>
    </row>
    <row r="397" spans="8:9" x14ac:dyDescent="0.35">
      <c r="H397">
        <f t="shared" si="5"/>
        <v>37</v>
      </c>
      <c r="I397">
        <f>Outline!R39</f>
        <v>0</v>
      </c>
    </row>
    <row r="398" spans="8:9" x14ac:dyDescent="0.35">
      <c r="H398">
        <f t="shared" si="5"/>
        <v>38</v>
      </c>
      <c r="I398">
        <f>Outline!R40</f>
        <v>0</v>
      </c>
    </row>
    <row r="399" spans="8:9" x14ac:dyDescent="0.35">
      <c r="H399">
        <f t="shared" si="5"/>
        <v>39</v>
      </c>
      <c r="I399">
        <f>Outline!R41</f>
        <v>0</v>
      </c>
    </row>
    <row r="400" spans="8:9" x14ac:dyDescent="0.35">
      <c r="H400">
        <f t="shared" si="5"/>
        <v>40</v>
      </c>
      <c r="I400">
        <f>Outline!R42</f>
        <v>0</v>
      </c>
    </row>
    <row r="401" spans="8:9" x14ac:dyDescent="0.35">
      <c r="H401">
        <f t="shared" si="5"/>
        <v>1</v>
      </c>
      <c r="I401" t="str">
        <f>Outline!S3</f>
        <v>tinyBoosters</v>
      </c>
    </row>
    <row r="402" spans="8:9" x14ac:dyDescent="0.35">
      <c r="H402">
        <f t="shared" si="5"/>
        <v>2</v>
      </c>
      <c r="I402">
        <f>Outline!S4</f>
        <v>0</v>
      </c>
    </row>
    <row r="403" spans="8:9" x14ac:dyDescent="0.35">
      <c r="H403">
        <f t="shared" si="5"/>
        <v>3</v>
      </c>
      <c r="I403">
        <f>Outline!S5</f>
        <v>0</v>
      </c>
    </row>
    <row r="404" spans="8:9" x14ac:dyDescent="0.35">
      <c r="H404">
        <f t="shared" si="5"/>
        <v>4</v>
      </c>
      <c r="I404">
        <f>Outline!S6</f>
        <v>0</v>
      </c>
    </row>
    <row r="405" spans="8:9" x14ac:dyDescent="0.35">
      <c r="H405">
        <f t="shared" si="5"/>
        <v>5</v>
      </c>
      <c r="I405">
        <f>Outline!S7</f>
        <v>0</v>
      </c>
    </row>
    <row r="406" spans="8:9" x14ac:dyDescent="0.35">
      <c r="H406">
        <f t="shared" si="5"/>
        <v>6</v>
      </c>
      <c r="I406">
        <f>Outline!S8</f>
        <v>0</v>
      </c>
    </row>
    <row r="407" spans="8:9" x14ac:dyDescent="0.35">
      <c r="H407">
        <f t="shared" si="5"/>
        <v>7</v>
      </c>
      <c r="I407">
        <f>Outline!S9</f>
        <v>0</v>
      </c>
    </row>
    <row r="408" spans="8:9" x14ac:dyDescent="0.35">
      <c r="H408">
        <f t="shared" si="5"/>
        <v>8</v>
      </c>
      <c r="I408">
        <f>Outline!S10</f>
        <v>0</v>
      </c>
    </row>
    <row r="409" spans="8:9" x14ac:dyDescent="0.35">
      <c r="H409">
        <f t="shared" si="5"/>
        <v>9</v>
      </c>
      <c r="I409" t="str">
        <f>Outline!S11</f>
        <v>basicFlightControl</v>
      </c>
    </row>
    <row r="410" spans="8:9" x14ac:dyDescent="0.35">
      <c r="H410">
        <f t="shared" si="5"/>
        <v>10</v>
      </c>
      <c r="I410">
        <f>Outline!S5</f>
        <v>0</v>
      </c>
    </row>
    <row r="411" spans="8:9" x14ac:dyDescent="0.35">
      <c r="H411">
        <f t="shared" si="5"/>
        <v>11</v>
      </c>
      <c r="I411" t="str">
        <f>Outline!S13</f>
        <v>gasGeneratorEngines</v>
      </c>
    </row>
    <row r="412" spans="8:9" x14ac:dyDescent="0.35">
      <c r="H412">
        <f t="shared" si="5"/>
        <v>12</v>
      </c>
      <c r="I412">
        <f>Outline!S14</f>
        <v>0</v>
      </c>
    </row>
    <row r="413" spans="8:9" x14ac:dyDescent="0.35">
      <c r="H413">
        <f t="shared" si="5"/>
        <v>13</v>
      </c>
      <c r="I413" t="str">
        <f>Outline!S15</f>
        <v>pressureFedEngines</v>
      </c>
    </row>
    <row r="414" spans="8:9" x14ac:dyDescent="0.35">
      <c r="H414">
        <f t="shared" si="5"/>
        <v>14</v>
      </c>
      <c r="I414">
        <f>Outline!S16</f>
        <v>0</v>
      </c>
    </row>
    <row r="415" spans="8:9" x14ac:dyDescent="0.35">
      <c r="H415">
        <f t="shared" si="5"/>
        <v>15</v>
      </c>
      <c r="I415" t="str">
        <f>Outline!S17</f>
        <v>earlyFuelSystems</v>
      </c>
    </row>
    <row r="416" spans="8:9" x14ac:dyDescent="0.35">
      <c r="H416">
        <f t="shared" si="5"/>
        <v>16</v>
      </c>
      <c r="I416">
        <f>Outline!S18</f>
        <v>0</v>
      </c>
    </row>
    <row r="417" spans="8:9" x14ac:dyDescent="0.35">
      <c r="H417">
        <f t="shared" si="5"/>
        <v>17</v>
      </c>
      <c r="I417">
        <f>Outline!S19</f>
        <v>0</v>
      </c>
    </row>
    <row r="418" spans="8:9" x14ac:dyDescent="0.35">
      <c r="H418">
        <f t="shared" si="5"/>
        <v>18</v>
      </c>
      <c r="I418">
        <f>Outline!S20</f>
        <v>0</v>
      </c>
    </row>
    <row r="419" spans="8:9" x14ac:dyDescent="0.35">
      <c r="H419">
        <f t="shared" si="5"/>
        <v>19</v>
      </c>
      <c r="I419" t="str">
        <f>Outline!S21</f>
        <v>basicConstruction</v>
      </c>
    </row>
    <row r="420" spans="8:9" x14ac:dyDescent="0.35">
      <c r="H420">
        <f t="shared" si="5"/>
        <v>20</v>
      </c>
      <c r="I420">
        <f>Outline!S22</f>
        <v>0</v>
      </c>
    </row>
    <row r="421" spans="8:9" x14ac:dyDescent="0.35">
      <c r="H421">
        <f t="shared" si="5"/>
        <v>21</v>
      </c>
      <c r="I421">
        <f>Outline!S23</f>
        <v>0</v>
      </c>
    </row>
    <row r="422" spans="8:9" x14ac:dyDescent="0.35">
      <c r="H422">
        <f t="shared" si="5"/>
        <v>22</v>
      </c>
      <c r="I422">
        <f>Outline!S24</f>
        <v>0</v>
      </c>
    </row>
    <row r="423" spans="8:9" x14ac:dyDescent="0.35">
      <c r="H423">
        <f t="shared" si="5"/>
        <v>23</v>
      </c>
      <c r="I423" t="str">
        <f>Outline!S25</f>
        <v>nonCommericalFlight</v>
      </c>
    </row>
    <row r="424" spans="8:9" x14ac:dyDescent="0.35">
      <c r="H424">
        <f t="shared" si="5"/>
        <v>24</v>
      </c>
      <c r="I424" t="str">
        <f>Outline!S26</f>
        <v>stability</v>
      </c>
    </row>
    <row r="425" spans="8:9" x14ac:dyDescent="0.35">
      <c r="H425">
        <f t="shared" ref="H425:H488" si="6">H385</f>
        <v>25</v>
      </c>
      <c r="I425">
        <f>Outline!S27</f>
        <v>0</v>
      </c>
    </row>
    <row r="426" spans="8:9" x14ac:dyDescent="0.35">
      <c r="H426">
        <f t="shared" si="6"/>
        <v>26</v>
      </c>
      <c r="I426">
        <f>Outline!S28</f>
        <v>0</v>
      </c>
    </row>
    <row r="427" spans="8:9" x14ac:dyDescent="0.35">
      <c r="H427">
        <f t="shared" si="6"/>
        <v>27</v>
      </c>
      <c r="I427">
        <f>Outline!S29</f>
        <v>0</v>
      </c>
    </row>
    <row r="428" spans="8:9" x14ac:dyDescent="0.35">
      <c r="H428">
        <f t="shared" si="6"/>
        <v>28</v>
      </c>
      <c r="I428">
        <f>Outline!S30</f>
        <v>0</v>
      </c>
    </row>
    <row r="429" spans="8:9" x14ac:dyDescent="0.35">
      <c r="H429">
        <f t="shared" si="6"/>
        <v>29</v>
      </c>
      <c r="I429" t="str">
        <f>Outline!S31</f>
        <v>survivability</v>
      </c>
    </row>
    <row r="430" spans="8:9" x14ac:dyDescent="0.35">
      <c r="H430">
        <f t="shared" si="6"/>
        <v>30</v>
      </c>
      <c r="I430">
        <f>Outline!S32</f>
        <v>0</v>
      </c>
    </row>
    <row r="431" spans="8:9" x14ac:dyDescent="0.35">
      <c r="H431">
        <f t="shared" si="6"/>
        <v>31</v>
      </c>
      <c r="I431">
        <f>Outline!S33</f>
        <v>0</v>
      </c>
    </row>
    <row r="432" spans="8:9" x14ac:dyDescent="0.35">
      <c r="H432">
        <f t="shared" si="6"/>
        <v>32</v>
      </c>
      <c r="I432">
        <f>Outline!S34</f>
        <v>0</v>
      </c>
    </row>
    <row r="433" spans="8:9" x14ac:dyDescent="0.35">
      <c r="H433">
        <f t="shared" si="6"/>
        <v>33</v>
      </c>
      <c r="I433">
        <f>Outline!S35</f>
        <v>0</v>
      </c>
    </row>
    <row r="434" spans="8:9" x14ac:dyDescent="0.35">
      <c r="H434">
        <f t="shared" si="6"/>
        <v>34</v>
      </c>
      <c r="I434">
        <f>Outline!S36</f>
        <v>0</v>
      </c>
    </row>
    <row r="435" spans="8:9" x14ac:dyDescent="0.35">
      <c r="H435">
        <f t="shared" si="6"/>
        <v>35</v>
      </c>
      <c r="I435" t="str">
        <f>Outline!S37</f>
        <v>science201</v>
      </c>
    </row>
    <row r="436" spans="8:9" x14ac:dyDescent="0.35">
      <c r="H436">
        <f t="shared" si="6"/>
        <v>36</v>
      </c>
      <c r="I436">
        <f>Outline!S38</f>
        <v>0</v>
      </c>
    </row>
    <row r="437" spans="8:9" x14ac:dyDescent="0.35">
      <c r="H437">
        <f t="shared" si="6"/>
        <v>37</v>
      </c>
      <c r="I437">
        <f>Outline!S39</f>
        <v>0</v>
      </c>
    </row>
    <row r="438" spans="8:9" x14ac:dyDescent="0.35">
      <c r="H438">
        <f t="shared" si="6"/>
        <v>38</v>
      </c>
      <c r="I438" t="str">
        <f>Outline!S40</f>
        <v>primitiveProbes</v>
      </c>
    </row>
    <row r="439" spans="8:9" x14ac:dyDescent="0.35">
      <c r="H439">
        <f t="shared" si="6"/>
        <v>39</v>
      </c>
      <c r="I439">
        <f>Outline!S41</f>
        <v>0</v>
      </c>
    </row>
    <row r="440" spans="8:9" x14ac:dyDescent="0.35">
      <c r="H440">
        <f t="shared" si="6"/>
        <v>40</v>
      </c>
      <c r="I440">
        <f>Outline!S42</f>
        <v>0</v>
      </c>
    </row>
    <row r="441" spans="8:9" x14ac:dyDescent="0.35">
      <c r="H441">
        <f t="shared" si="6"/>
        <v>1</v>
      </c>
      <c r="I441">
        <f>Outline!T3</f>
        <v>0</v>
      </c>
    </row>
    <row r="442" spans="8:9" x14ac:dyDescent="0.35">
      <c r="H442">
        <f t="shared" si="6"/>
        <v>2</v>
      </c>
      <c r="I442">
        <f>Outline!T4</f>
        <v>0</v>
      </c>
    </row>
    <row r="443" spans="8:9" x14ac:dyDescent="0.35">
      <c r="H443">
        <f t="shared" si="6"/>
        <v>3</v>
      </c>
      <c r="I443">
        <f>Outline!T5</f>
        <v>0</v>
      </c>
    </row>
    <row r="444" spans="8:9" x14ac:dyDescent="0.35">
      <c r="H444">
        <f t="shared" si="6"/>
        <v>4</v>
      </c>
      <c r="I444">
        <f>Outline!T6</f>
        <v>0</v>
      </c>
    </row>
    <row r="445" spans="8:9" x14ac:dyDescent="0.35">
      <c r="H445">
        <f t="shared" si="6"/>
        <v>5</v>
      </c>
      <c r="I445">
        <f>Outline!T7</f>
        <v>0</v>
      </c>
    </row>
    <row r="446" spans="8:9" x14ac:dyDescent="0.35">
      <c r="H446">
        <f t="shared" si="6"/>
        <v>6</v>
      </c>
      <c r="I446">
        <f>Outline!T8</f>
        <v>0</v>
      </c>
    </row>
    <row r="447" spans="8:9" x14ac:dyDescent="0.35">
      <c r="H447">
        <f t="shared" si="6"/>
        <v>7</v>
      </c>
      <c r="I447">
        <f>Outline!T9</f>
        <v>0</v>
      </c>
    </row>
    <row r="448" spans="8:9" x14ac:dyDescent="0.35">
      <c r="H448">
        <f t="shared" si="6"/>
        <v>8</v>
      </c>
      <c r="I448">
        <f>Outline!T10</f>
        <v>0</v>
      </c>
    </row>
    <row r="449" spans="8:9" x14ac:dyDescent="0.35">
      <c r="H449">
        <f t="shared" si="6"/>
        <v>9</v>
      </c>
      <c r="I449">
        <f>Outline!T11</f>
        <v>0</v>
      </c>
    </row>
    <row r="450" spans="8:9" x14ac:dyDescent="0.35">
      <c r="H450">
        <f t="shared" si="6"/>
        <v>10</v>
      </c>
      <c r="I450">
        <f>Outline!T5</f>
        <v>0</v>
      </c>
    </row>
    <row r="451" spans="8:9" x14ac:dyDescent="0.35">
      <c r="H451">
        <f t="shared" si="6"/>
        <v>11</v>
      </c>
      <c r="I451">
        <f>Outline!T13</f>
        <v>0</v>
      </c>
    </row>
    <row r="452" spans="8:9" x14ac:dyDescent="0.35">
      <c r="H452">
        <f t="shared" si="6"/>
        <v>12</v>
      </c>
      <c r="I452">
        <f>Outline!T14</f>
        <v>0</v>
      </c>
    </row>
    <row r="453" spans="8:9" x14ac:dyDescent="0.35">
      <c r="H453">
        <f t="shared" si="6"/>
        <v>13</v>
      </c>
      <c r="I453">
        <f>Outline!T15</f>
        <v>0</v>
      </c>
    </row>
    <row r="454" spans="8:9" x14ac:dyDescent="0.35">
      <c r="H454">
        <f t="shared" si="6"/>
        <v>14</v>
      </c>
      <c r="I454">
        <f>Outline!T16</f>
        <v>0</v>
      </c>
    </row>
    <row r="455" spans="8:9" x14ac:dyDescent="0.35">
      <c r="H455">
        <f t="shared" si="6"/>
        <v>15</v>
      </c>
      <c r="I455">
        <f>Outline!T17</f>
        <v>0</v>
      </c>
    </row>
    <row r="456" spans="8:9" x14ac:dyDescent="0.35">
      <c r="H456">
        <f t="shared" si="6"/>
        <v>16</v>
      </c>
      <c r="I456">
        <f>Outline!T18</f>
        <v>0</v>
      </c>
    </row>
    <row r="457" spans="8:9" x14ac:dyDescent="0.35">
      <c r="H457">
        <f t="shared" si="6"/>
        <v>17</v>
      </c>
      <c r="I457">
        <f>Outline!T19</f>
        <v>0</v>
      </c>
    </row>
    <row r="458" spans="8:9" x14ac:dyDescent="0.35">
      <c r="H458">
        <f t="shared" si="6"/>
        <v>18</v>
      </c>
      <c r="I458">
        <f>Outline!T20</f>
        <v>0</v>
      </c>
    </row>
    <row r="459" spans="8:9" x14ac:dyDescent="0.35">
      <c r="H459">
        <f t="shared" si="6"/>
        <v>19</v>
      </c>
      <c r="I459">
        <f>Outline!T21</f>
        <v>0</v>
      </c>
    </row>
    <row r="460" spans="8:9" x14ac:dyDescent="0.35">
      <c r="H460">
        <f t="shared" si="6"/>
        <v>20</v>
      </c>
      <c r="I460">
        <f>Outline!T22</f>
        <v>0</v>
      </c>
    </row>
    <row r="461" spans="8:9" x14ac:dyDescent="0.35">
      <c r="H461">
        <f t="shared" si="6"/>
        <v>21</v>
      </c>
      <c r="I461">
        <f>Outline!T23</f>
        <v>0</v>
      </c>
    </row>
    <row r="462" spans="8:9" x14ac:dyDescent="0.35">
      <c r="H462">
        <f t="shared" si="6"/>
        <v>22</v>
      </c>
      <c r="I462">
        <f>Outline!T24</f>
        <v>0</v>
      </c>
    </row>
    <row r="463" spans="8:9" x14ac:dyDescent="0.35">
      <c r="H463">
        <f t="shared" si="6"/>
        <v>23</v>
      </c>
      <c r="I463">
        <f>Outline!T25</f>
        <v>0</v>
      </c>
    </row>
    <row r="464" spans="8:9" x14ac:dyDescent="0.35">
      <c r="H464">
        <f t="shared" si="6"/>
        <v>24</v>
      </c>
      <c r="I464">
        <f>Outline!T26</f>
        <v>0</v>
      </c>
    </row>
    <row r="465" spans="8:9" x14ac:dyDescent="0.35">
      <c r="H465">
        <f t="shared" si="6"/>
        <v>25</v>
      </c>
      <c r="I465">
        <f>Outline!T27</f>
        <v>0</v>
      </c>
    </row>
    <row r="466" spans="8:9" x14ac:dyDescent="0.35">
      <c r="H466">
        <f t="shared" si="6"/>
        <v>26</v>
      </c>
      <c r="I466">
        <f>Outline!T28</f>
        <v>0</v>
      </c>
    </row>
    <row r="467" spans="8:9" x14ac:dyDescent="0.35">
      <c r="H467">
        <f t="shared" si="6"/>
        <v>27</v>
      </c>
      <c r="I467">
        <f>Outline!T29</f>
        <v>0</v>
      </c>
    </row>
    <row r="468" spans="8:9" x14ac:dyDescent="0.35">
      <c r="H468">
        <f t="shared" si="6"/>
        <v>28</v>
      </c>
      <c r="I468">
        <f>Outline!T30</f>
        <v>0</v>
      </c>
    </row>
    <row r="469" spans="8:9" x14ac:dyDescent="0.35">
      <c r="H469">
        <f t="shared" si="6"/>
        <v>29</v>
      </c>
      <c r="I469">
        <f>Outline!T31</f>
        <v>0</v>
      </c>
    </row>
    <row r="470" spans="8:9" x14ac:dyDescent="0.35">
      <c r="H470">
        <f t="shared" si="6"/>
        <v>30</v>
      </c>
      <c r="I470">
        <f>Outline!T32</f>
        <v>0</v>
      </c>
    </row>
    <row r="471" spans="8:9" x14ac:dyDescent="0.35">
      <c r="H471">
        <f t="shared" si="6"/>
        <v>31</v>
      </c>
      <c r="I471">
        <f>Outline!T33</f>
        <v>0</v>
      </c>
    </row>
    <row r="472" spans="8:9" x14ac:dyDescent="0.35">
      <c r="H472">
        <f t="shared" si="6"/>
        <v>32</v>
      </c>
      <c r="I472" t="str">
        <f>Outline!T34</f>
        <v>basicReentryModule</v>
      </c>
    </row>
    <row r="473" spans="8:9" x14ac:dyDescent="0.35">
      <c r="H473">
        <f t="shared" si="6"/>
        <v>33</v>
      </c>
      <c r="I473">
        <f>Outline!T35</f>
        <v>0</v>
      </c>
    </row>
    <row r="474" spans="8:9" x14ac:dyDescent="0.35">
      <c r="H474">
        <f t="shared" si="6"/>
        <v>34</v>
      </c>
      <c r="I474">
        <f>Outline!T36</f>
        <v>0</v>
      </c>
    </row>
    <row r="475" spans="8:9" x14ac:dyDescent="0.35">
      <c r="H475">
        <f t="shared" si="6"/>
        <v>35</v>
      </c>
      <c r="I475">
        <f>Outline!T37</f>
        <v>0</v>
      </c>
    </row>
    <row r="476" spans="8:9" x14ac:dyDescent="0.35">
      <c r="H476">
        <f t="shared" si="6"/>
        <v>36</v>
      </c>
      <c r="I476">
        <f>Outline!T38</f>
        <v>0</v>
      </c>
    </row>
    <row r="477" spans="8:9" x14ac:dyDescent="0.35">
      <c r="H477">
        <f t="shared" si="6"/>
        <v>37</v>
      </c>
      <c r="I477">
        <f>Outline!T39</f>
        <v>0</v>
      </c>
    </row>
    <row r="478" spans="8:9" x14ac:dyDescent="0.35">
      <c r="H478">
        <f t="shared" si="6"/>
        <v>38</v>
      </c>
      <c r="I478">
        <f>Outline!T40</f>
        <v>0</v>
      </c>
    </row>
    <row r="479" spans="8:9" x14ac:dyDescent="0.35">
      <c r="H479">
        <f t="shared" si="6"/>
        <v>39</v>
      </c>
      <c r="I479">
        <f>Outline!T41</f>
        <v>0</v>
      </c>
    </row>
    <row r="480" spans="8:9" x14ac:dyDescent="0.35">
      <c r="H480">
        <f t="shared" si="6"/>
        <v>40</v>
      </c>
      <c r="I480">
        <f>Outline!T42</f>
        <v>0</v>
      </c>
    </row>
    <row r="481" spans="8:9" x14ac:dyDescent="0.35">
      <c r="H481">
        <f t="shared" si="6"/>
        <v>1</v>
      </c>
      <c r="I481" t="str">
        <f>Outline!U3</f>
        <v>smallBoosters</v>
      </c>
    </row>
    <row r="482" spans="8:9" x14ac:dyDescent="0.35">
      <c r="H482">
        <f t="shared" si="6"/>
        <v>2</v>
      </c>
      <c r="I482">
        <f>Outline!U4</f>
        <v>0</v>
      </c>
    </row>
    <row r="483" spans="8:9" x14ac:dyDescent="0.35">
      <c r="H483">
        <f t="shared" si="6"/>
        <v>3</v>
      </c>
      <c r="I483">
        <f>Outline!U5</f>
        <v>0</v>
      </c>
    </row>
    <row r="484" spans="8:9" x14ac:dyDescent="0.35">
      <c r="H484">
        <f t="shared" si="6"/>
        <v>4</v>
      </c>
      <c r="I484">
        <f>Outline!U6</f>
        <v>0</v>
      </c>
    </row>
    <row r="485" spans="8:9" x14ac:dyDescent="0.35">
      <c r="H485">
        <f t="shared" si="6"/>
        <v>5</v>
      </c>
      <c r="I485">
        <f>Outline!U7</f>
        <v>0</v>
      </c>
    </row>
    <row r="486" spans="8:9" x14ac:dyDescent="0.35">
      <c r="H486">
        <f t="shared" si="6"/>
        <v>6</v>
      </c>
      <c r="I486">
        <f>Outline!U8</f>
        <v>0</v>
      </c>
    </row>
    <row r="487" spans="8:9" x14ac:dyDescent="0.35">
      <c r="H487">
        <f t="shared" si="6"/>
        <v>7</v>
      </c>
      <c r="I487">
        <f>Outline!U9</f>
        <v>0</v>
      </c>
    </row>
    <row r="488" spans="8:9" x14ac:dyDescent="0.35">
      <c r="H488">
        <f t="shared" si="6"/>
        <v>8</v>
      </c>
      <c r="I488">
        <f>Outline!U10</f>
        <v>0</v>
      </c>
    </row>
    <row r="489" spans="8:9" x14ac:dyDescent="0.35">
      <c r="H489">
        <f t="shared" ref="H489:H552" si="7">H449</f>
        <v>9</v>
      </c>
      <c r="I489" t="str">
        <f>Outline!U11</f>
        <v>flightControl</v>
      </c>
    </row>
    <row r="490" spans="8:9" x14ac:dyDescent="0.35">
      <c r="H490">
        <f t="shared" si="7"/>
        <v>10</v>
      </c>
      <c r="I490">
        <f>Outline!U5</f>
        <v>0</v>
      </c>
    </row>
    <row r="491" spans="8:9" x14ac:dyDescent="0.35">
      <c r="H491">
        <f t="shared" si="7"/>
        <v>11</v>
      </c>
      <c r="I491" t="str">
        <f>Outline!U13</f>
        <v>complexGasGeneratorEngines</v>
      </c>
    </row>
    <row r="492" spans="8:9" x14ac:dyDescent="0.35">
      <c r="H492">
        <f t="shared" si="7"/>
        <v>12</v>
      </c>
      <c r="I492">
        <f>Outline!U14</f>
        <v>0</v>
      </c>
    </row>
    <row r="493" spans="8:9" x14ac:dyDescent="0.35">
      <c r="H493">
        <f t="shared" si="7"/>
        <v>13</v>
      </c>
      <c r="I493" t="str">
        <f>Outline!U15</f>
        <v>complexPressureFedEngines</v>
      </c>
    </row>
    <row r="494" spans="8:9" x14ac:dyDescent="0.35">
      <c r="H494">
        <f t="shared" si="7"/>
        <v>14</v>
      </c>
      <c r="I494">
        <f>Outline!U16</f>
        <v>0</v>
      </c>
    </row>
    <row r="495" spans="8:9" x14ac:dyDescent="0.35">
      <c r="H495">
        <f t="shared" si="7"/>
        <v>15</v>
      </c>
      <c r="I495" t="str">
        <f>Outline!U17</f>
        <v>basicFuelSystems</v>
      </c>
    </row>
    <row r="496" spans="8:9" x14ac:dyDescent="0.35">
      <c r="H496">
        <f t="shared" si="7"/>
        <v>16</v>
      </c>
      <c r="I496" t="str">
        <f>Outline!U18</f>
        <v>fuelLines</v>
      </c>
    </row>
    <row r="497" spans="8:9" x14ac:dyDescent="0.35">
      <c r="H497">
        <f t="shared" si="7"/>
        <v>17</v>
      </c>
      <c r="I497">
        <f>Outline!U19</f>
        <v>0</v>
      </c>
    </row>
    <row r="498" spans="8:9" x14ac:dyDescent="0.35">
      <c r="H498">
        <f t="shared" si="7"/>
        <v>18</v>
      </c>
      <c r="I498" t="str">
        <f>Outline!U20</f>
        <v>decoupling</v>
      </c>
    </row>
    <row r="499" spans="8:9" x14ac:dyDescent="0.35">
      <c r="H499">
        <f t="shared" si="7"/>
        <v>19</v>
      </c>
      <c r="I499" t="str">
        <f>Outline!U21</f>
        <v>fairings</v>
      </c>
    </row>
    <row r="500" spans="8:9" x14ac:dyDescent="0.35">
      <c r="H500">
        <f t="shared" si="7"/>
        <v>20</v>
      </c>
      <c r="I500" t="str">
        <f>Outline!U22</f>
        <v>generalConstruction</v>
      </c>
    </row>
    <row r="501" spans="8:9" x14ac:dyDescent="0.35">
      <c r="H501">
        <f t="shared" si="7"/>
        <v>21</v>
      </c>
      <c r="I501">
        <f>Outline!U23</f>
        <v>0</v>
      </c>
    </row>
    <row r="502" spans="8:9" x14ac:dyDescent="0.35">
      <c r="H502">
        <f t="shared" si="7"/>
        <v>22</v>
      </c>
      <c r="I502">
        <f>Outline!U24</f>
        <v>0</v>
      </c>
    </row>
    <row r="503" spans="8:9" x14ac:dyDescent="0.35">
      <c r="H503">
        <f t="shared" si="7"/>
        <v>23</v>
      </c>
      <c r="I503" t="str">
        <f>Outline!U25</f>
        <v>airLaunch</v>
      </c>
    </row>
    <row r="504" spans="8:9" x14ac:dyDescent="0.35">
      <c r="H504">
        <f t="shared" si="7"/>
        <v>24</v>
      </c>
      <c r="I504" t="str">
        <f>Outline!U26</f>
        <v>aviation</v>
      </c>
    </row>
    <row r="505" spans="8:9" x14ac:dyDescent="0.35">
      <c r="H505">
        <f t="shared" si="7"/>
        <v>25</v>
      </c>
      <c r="I505">
        <f>Outline!U27</f>
        <v>0</v>
      </c>
    </row>
    <row r="506" spans="8:9" x14ac:dyDescent="0.35">
      <c r="H506">
        <f t="shared" si="7"/>
        <v>26</v>
      </c>
      <c r="I506" t="str">
        <f>Outline!U28</f>
        <v>basicLanding</v>
      </c>
    </row>
    <row r="507" spans="8:9" x14ac:dyDescent="0.35">
      <c r="H507">
        <f t="shared" si="7"/>
        <v>27</v>
      </c>
      <c r="I507">
        <f>Outline!U29</f>
        <v>0</v>
      </c>
    </row>
    <row r="508" spans="8:9" x14ac:dyDescent="0.35">
      <c r="H508">
        <f t="shared" si="7"/>
        <v>28</v>
      </c>
      <c r="I508">
        <f>Outline!U30</f>
        <v>0</v>
      </c>
    </row>
    <row r="509" spans="8:9" x14ac:dyDescent="0.35">
      <c r="H509">
        <f t="shared" si="7"/>
        <v>29</v>
      </c>
      <c r="I509" t="str">
        <f>Outline!U31</f>
        <v>enhancedSurvivability</v>
      </c>
    </row>
    <row r="510" spans="8:9" x14ac:dyDescent="0.35">
      <c r="H510">
        <f t="shared" si="7"/>
        <v>30</v>
      </c>
      <c r="I510" t="str">
        <f>Outline!U32</f>
        <v>basicCommandModules</v>
      </c>
    </row>
    <row r="511" spans="8:9" x14ac:dyDescent="0.35">
      <c r="H511">
        <f t="shared" si="7"/>
        <v>31</v>
      </c>
      <c r="I511">
        <f>Outline!U33</f>
        <v>0</v>
      </c>
    </row>
    <row r="512" spans="8:9" x14ac:dyDescent="0.35">
      <c r="H512">
        <f t="shared" si="7"/>
        <v>32</v>
      </c>
      <c r="I512">
        <f>Outline!U34</f>
        <v>0</v>
      </c>
    </row>
    <row r="513" spans="8:9" x14ac:dyDescent="0.35">
      <c r="H513">
        <f t="shared" si="7"/>
        <v>33</v>
      </c>
      <c r="I513">
        <f>Outline!U35</f>
        <v>0</v>
      </c>
    </row>
    <row r="514" spans="8:9" x14ac:dyDescent="0.35">
      <c r="H514">
        <f t="shared" si="7"/>
        <v>34</v>
      </c>
      <c r="I514" t="str">
        <f>Outline!U36</f>
        <v>basicScience</v>
      </c>
    </row>
    <row r="515" spans="8:9" x14ac:dyDescent="0.35">
      <c r="H515">
        <f t="shared" si="7"/>
        <v>35</v>
      </c>
      <c r="I515" t="str">
        <f>Outline!U37</f>
        <v>groundScience</v>
      </c>
    </row>
    <row r="516" spans="8:9" x14ac:dyDescent="0.35">
      <c r="H516">
        <f t="shared" si="7"/>
        <v>36</v>
      </c>
      <c r="I516">
        <f>Outline!U38</f>
        <v>0</v>
      </c>
    </row>
    <row r="517" spans="8:9" x14ac:dyDescent="0.35">
      <c r="H517">
        <f t="shared" si="7"/>
        <v>37</v>
      </c>
      <c r="I517" t="str">
        <f>Outline!U39</f>
        <v>antennaArrays</v>
      </c>
    </row>
    <row r="518" spans="8:9" x14ac:dyDescent="0.35">
      <c r="H518">
        <f t="shared" si="7"/>
        <v>38</v>
      </c>
      <c r="I518" t="str">
        <f>Outline!U40</f>
        <v>basicProbes</v>
      </c>
    </row>
    <row r="519" spans="8:9" x14ac:dyDescent="0.35">
      <c r="H519">
        <f t="shared" si="7"/>
        <v>39</v>
      </c>
      <c r="I519" t="str">
        <f>Outline!U41</f>
        <v>avionics</v>
      </c>
    </row>
    <row r="520" spans="8:9" x14ac:dyDescent="0.35">
      <c r="H520">
        <f t="shared" si="7"/>
        <v>40</v>
      </c>
      <c r="I520">
        <f>Outline!U42</f>
        <v>0</v>
      </c>
    </row>
    <row r="521" spans="8:9" x14ac:dyDescent="0.35">
      <c r="H521">
        <f t="shared" si="7"/>
        <v>1</v>
      </c>
      <c r="I521">
        <f>Outline!V3</f>
        <v>0</v>
      </c>
    </row>
    <row r="522" spans="8:9" x14ac:dyDescent="0.35">
      <c r="H522">
        <f t="shared" si="7"/>
        <v>2</v>
      </c>
      <c r="I522">
        <f>Outline!V4</f>
        <v>0</v>
      </c>
    </row>
    <row r="523" spans="8:9" x14ac:dyDescent="0.35">
      <c r="H523">
        <f t="shared" si="7"/>
        <v>3</v>
      </c>
      <c r="I523">
        <f>Outline!V5</f>
        <v>0</v>
      </c>
    </row>
    <row r="524" spans="8:9" x14ac:dyDescent="0.35">
      <c r="H524">
        <f t="shared" si="7"/>
        <v>4</v>
      </c>
      <c r="I524">
        <f>Outline!V6</f>
        <v>0</v>
      </c>
    </row>
    <row r="525" spans="8:9" x14ac:dyDescent="0.35">
      <c r="H525">
        <f t="shared" si="7"/>
        <v>5</v>
      </c>
      <c r="I525">
        <f>Outline!V7</f>
        <v>0</v>
      </c>
    </row>
    <row r="526" spans="8:9" x14ac:dyDescent="0.35">
      <c r="H526">
        <f t="shared" si="7"/>
        <v>6</v>
      </c>
      <c r="I526">
        <f>Outline!V8</f>
        <v>0</v>
      </c>
    </row>
    <row r="527" spans="8:9" x14ac:dyDescent="0.35">
      <c r="H527">
        <f t="shared" si="7"/>
        <v>7</v>
      </c>
      <c r="I527">
        <f>Outline!V9</f>
        <v>0</v>
      </c>
    </row>
    <row r="528" spans="8:9" x14ac:dyDescent="0.35">
      <c r="H528">
        <f t="shared" si="7"/>
        <v>8</v>
      </c>
      <c r="I528">
        <f>Outline!V10</f>
        <v>0</v>
      </c>
    </row>
    <row r="529" spans="8:9" x14ac:dyDescent="0.35">
      <c r="H529">
        <f t="shared" si="7"/>
        <v>9</v>
      </c>
      <c r="I529">
        <f>Outline!V11</f>
        <v>0</v>
      </c>
    </row>
    <row r="530" spans="8:9" x14ac:dyDescent="0.35">
      <c r="H530">
        <f t="shared" si="7"/>
        <v>10</v>
      </c>
      <c r="I530">
        <f>Outline!V5</f>
        <v>0</v>
      </c>
    </row>
    <row r="531" spans="8:9" x14ac:dyDescent="0.35">
      <c r="H531">
        <f t="shared" si="7"/>
        <v>11</v>
      </c>
      <c r="I531">
        <f>Outline!V13</f>
        <v>0</v>
      </c>
    </row>
    <row r="532" spans="8:9" x14ac:dyDescent="0.35">
      <c r="H532">
        <f t="shared" si="7"/>
        <v>12</v>
      </c>
      <c r="I532">
        <f>Outline!V14</f>
        <v>0</v>
      </c>
    </row>
    <row r="533" spans="8:9" x14ac:dyDescent="0.35">
      <c r="H533">
        <f t="shared" si="7"/>
        <v>13</v>
      </c>
      <c r="I533">
        <f>Outline!V15</f>
        <v>0</v>
      </c>
    </row>
    <row r="534" spans="8:9" x14ac:dyDescent="0.35">
      <c r="H534">
        <f t="shared" si="7"/>
        <v>14</v>
      </c>
      <c r="I534">
        <f>Outline!V16</f>
        <v>0</v>
      </c>
    </row>
    <row r="535" spans="8:9" x14ac:dyDescent="0.35">
      <c r="H535">
        <f t="shared" si="7"/>
        <v>15</v>
      </c>
      <c r="I535">
        <f>Outline!V17</f>
        <v>0</v>
      </c>
    </row>
    <row r="536" spans="8:9" x14ac:dyDescent="0.35">
      <c r="H536">
        <f t="shared" si="7"/>
        <v>16</v>
      </c>
      <c r="I536">
        <f>Outline!V18</f>
        <v>0</v>
      </c>
    </row>
    <row r="537" spans="8:9" x14ac:dyDescent="0.35">
      <c r="H537">
        <f t="shared" si="7"/>
        <v>17</v>
      </c>
      <c r="I537">
        <f>Outline!V19</f>
        <v>0</v>
      </c>
    </row>
    <row r="538" spans="8:9" x14ac:dyDescent="0.35">
      <c r="H538">
        <f t="shared" si="7"/>
        <v>18</v>
      </c>
      <c r="I538">
        <f>Outline!V20</f>
        <v>0</v>
      </c>
    </row>
    <row r="539" spans="8:9" x14ac:dyDescent="0.35">
      <c r="H539">
        <f t="shared" si="7"/>
        <v>19</v>
      </c>
      <c r="I539">
        <f>Outline!V21</f>
        <v>0</v>
      </c>
    </row>
    <row r="540" spans="8:9" x14ac:dyDescent="0.35">
      <c r="H540">
        <f t="shared" si="7"/>
        <v>20</v>
      </c>
      <c r="I540">
        <f>Outline!V22</f>
        <v>0</v>
      </c>
    </row>
    <row r="541" spans="8:9" x14ac:dyDescent="0.35">
      <c r="H541">
        <f t="shared" si="7"/>
        <v>21</v>
      </c>
      <c r="I541">
        <f>Outline!V23</f>
        <v>0</v>
      </c>
    </row>
    <row r="542" spans="8:9" x14ac:dyDescent="0.35">
      <c r="H542">
        <f t="shared" si="7"/>
        <v>22</v>
      </c>
      <c r="I542">
        <f>Outline!V24</f>
        <v>0</v>
      </c>
    </row>
    <row r="543" spans="8:9" x14ac:dyDescent="0.35">
      <c r="H543">
        <f t="shared" si="7"/>
        <v>23</v>
      </c>
      <c r="I543">
        <f>Outline!V25</f>
        <v>0</v>
      </c>
    </row>
    <row r="544" spans="8:9" x14ac:dyDescent="0.35">
      <c r="H544">
        <f t="shared" si="7"/>
        <v>24</v>
      </c>
      <c r="I544">
        <f>Outline!V26</f>
        <v>0</v>
      </c>
    </row>
    <row r="545" spans="8:9" x14ac:dyDescent="0.35">
      <c r="H545">
        <f t="shared" si="7"/>
        <v>25</v>
      </c>
      <c r="I545" t="str">
        <f>Outline!V27</f>
        <v>proceduralWings</v>
      </c>
    </row>
    <row r="546" spans="8:9" x14ac:dyDescent="0.35">
      <c r="H546">
        <f t="shared" si="7"/>
        <v>26</v>
      </c>
      <c r="I546">
        <f>Outline!V28</f>
        <v>0</v>
      </c>
    </row>
    <row r="547" spans="8:9" x14ac:dyDescent="0.35">
      <c r="H547">
        <f t="shared" si="7"/>
        <v>27</v>
      </c>
      <c r="I547">
        <f>Outline!V29</f>
        <v>0</v>
      </c>
    </row>
    <row r="548" spans="8:9" x14ac:dyDescent="0.35">
      <c r="H548">
        <f t="shared" si="7"/>
        <v>28</v>
      </c>
      <c r="I548">
        <f>Outline!V30</f>
        <v>0</v>
      </c>
    </row>
    <row r="549" spans="8:9" x14ac:dyDescent="0.35">
      <c r="H549">
        <f t="shared" si="7"/>
        <v>29</v>
      </c>
      <c r="I549">
        <f>Outline!V31</f>
        <v>0</v>
      </c>
    </row>
    <row r="550" spans="8:9" x14ac:dyDescent="0.35">
      <c r="H550">
        <f t="shared" si="7"/>
        <v>30</v>
      </c>
      <c r="I550">
        <f>Outline!V32</f>
        <v>0</v>
      </c>
    </row>
    <row r="551" spans="8:9" x14ac:dyDescent="0.35">
      <c r="H551">
        <f t="shared" si="7"/>
        <v>31</v>
      </c>
      <c r="I551">
        <f>Outline!V33</f>
        <v>0</v>
      </c>
    </row>
    <row r="552" spans="8:9" x14ac:dyDescent="0.35">
      <c r="H552">
        <f t="shared" si="7"/>
        <v>32</v>
      </c>
      <c r="I552" t="str">
        <f>Outline!V34</f>
        <v>reentryModule</v>
      </c>
    </row>
    <row r="553" spans="8:9" x14ac:dyDescent="0.35">
      <c r="H553">
        <f t="shared" ref="H553:H616" si="8">H513</f>
        <v>33</v>
      </c>
      <c r="I553">
        <f>Outline!V35</f>
        <v>0</v>
      </c>
    </row>
    <row r="554" spans="8:9" x14ac:dyDescent="0.35">
      <c r="H554">
        <f t="shared" si="8"/>
        <v>34</v>
      </c>
      <c r="I554">
        <f>Outline!V36</f>
        <v>0</v>
      </c>
    </row>
    <row r="555" spans="8:9" x14ac:dyDescent="0.35">
      <c r="H555">
        <f t="shared" si="8"/>
        <v>35</v>
      </c>
      <c r="I555">
        <f>Outline!V37</f>
        <v>0</v>
      </c>
    </row>
    <row r="556" spans="8:9" x14ac:dyDescent="0.35">
      <c r="H556">
        <f t="shared" si="8"/>
        <v>36</v>
      </c>
      <c r="I556">
        <f>Outline!V38</f>
        <v>0</v>
      </c>
    </row>
    <row r="557" spans="8:9" x14ac:dyDescent="0.35">
      <c r="H557">
        <f t="shared" si="8"/>
        <v>37</v>
      </c>
      <c r="I557">
        <f>Outline!V39</f>
        <v>0</v>
      </c>
    </row>
    <row r="558" spans="8:9" x14ac:dyDescent="0.35">
      <c r="H558">
        <f t="shared" si="8"/>
        <v>38</v>
      </c>
      <c r="I558">
        <f>Outline!V40</f>
        <v>0</v>
      </c>
    </row>
    <row r="559" spans="8:9" x14ac:dyDescent="0.35">
      <c r="H559">
        <f t="shared" si="8"/>
        <v>39</v>
      </c>
      <c r="I559">
        <f>Outline!V41</f>
        <v>0</v>
      </c>
    </row>
    <row r="560" spans="8:9" x14ac:dyDescent="0.35">
      <c r="H560">
        <f t="shared" si="8"/>
        <v>40</v>
      </c>
      <c r="I560">
        <f>Outline!V42</f>
        <v>0</v>
      </c>
    </row>
    <row r="561" spans="8:9" x14ac:dyDescent="0.35">
      <c r="H561">
        <f t="shared" si="8"/>
        <v>1</v>
      </c>
      <c r="I561" t="str">
        <f>Outline!W3</f>
        <v>mediumBoosters</v>
      </c>
    </row>
    <row r="562" spans="8:9" x14ac:dyDescent="0.35">
      <c r="H562">
        <f t="shared" si="8"/>
        <v>2</v>
      </c>
      <c r="I562">
        <f>Outline!W4</f>
        <v>0</v>
      </c>
    </row>
    <row r="563" spans="8:9" x14ac:dyDescent="0.35">
      <c r="H563">
        <f t="shared" si="8"/>
        <v>3</v>
      </c>
      <c r="I563">
        <f>Outline!W5</f>
        <v>0</v>
      </c>
    </row>
    <row r="564" spans="8:9" x14ac:dyDescent="0.35">
      <c r="H564">
        <f t="shared" si="8"/>
        <v>4</v>
      </c>
      <c r="I564">
        <f>Outline!W6</f>
        <v>0</v>
      </c>
    </row>
    <row r="565" spans="8:9" x14ac:dyDescent="0.35">
      <c r="H565">
        <f t="shared" si="8"/>
        <v>5</v>
      </c>
      <c r="I565">
        <f>Outline!W7</f>
        <v>0</v>
      </c>
    </row>
    <row r="566" spans="8:9" x14ac:dyDescent="0.35">
      <c r="H566">
        <f t="shared" si="8"/>
        <v>6</v>
      </c>
      <c r="I566">
        <f>Outline!W8</f>
        <v>0</v>
      </c>
    </row>
    <row r="567" spans="8:9" x14ac:dyDescent="0.35">
      <c r="H567">
        <f t="shared" si="8"/>
        <v>7</v>
      </c>
      <c r="I567">
        <f>Outline!W9</f>
        <v>0</v>
      </c>
    </row>
    <row r="568" spans="8:9" x14ac:dyDescent="0.35">
      <c r="H568">
        <f t="shared" si="8"/>
        <v>8</v>
      </c>
      <c r="I568" t="str">
        <f>Outline!W10</f>
        <v>propulsionSystems</v>
      </c>
    </row>
    <row r="569" spans="8:9" x14ac:dyDescent="0.35">
      <c r="H569">
        <f t="shared" si="8"/>
        <v>9</v>
      </c>
      <c r="I569" t="str">
        <f>Outline!W11</f>
        <v>advFlightControl</v>
      </c>
    </row>
    <row r="570" spans="8:9" x14ac:dyDescent="0.35">
      <c r="H570">
        <f t="shared" si="8"/>
        <v>10</v>
      </c>
      <c r="I570">
        <f>Outline!W5</f>
        <v>0</v>
      </c>
    </row>
    <row r="571" spans="8:9" x14ac:dyDescent="0.35">
      <c r="H571">
        <f t="shared" si="8"/>
        <v>11</v>
      </c>
      <c r="I571" t="str">
        <f>Outline!W13</f>
        <v>prototypeGasGeneratorEngines</v>
      </c>
    </row>
    <row r="572" spans="8:9" x14ac:dyDescent="0.35">
      <c r="H572">
        <f t="shared" si="8"/>
        <v>12</v>
      </c>
      <c r="I572">
        <f>Outline!W14</f>
        <v>0</v>
      </c>
    </row>
    <row r="573" spans="8:9" x14ac:dyDescent="0.35">
      <c r="H573">
        <f t="shared" si="8"/>
        <v>13</v>
      </c>
      <c r="I573" t="str">
        <f>Outline!W15</f>
        <v>experimentalPressureFedEngines</v>
      </c>
    </row>
    <row r="574" spans="8:9" x14ac:dyDescent="0.35">
      <c r="H574">
        <f t="shared" si="8"/>
        <v>14</v>
      </c>
      <c r="I574">
        <f>Outline!W16</f>
        <v>0</v>
      </c>
    </row>
    <row r="575" spans="8:9" x14ac:dyDescent="0.35">
      <c r="H575">
        <f t="shared" si="8"/>
        <v>15</v>
      </c>
      <c r="I575" t="str">
        <f>Outline!W17</f>
        <v>fuelSystems</v>
      </c>
    </row>
    <row r="576" spans="8:9" x14ac:dyDescent="0.35">
      <c r="H576">
        <f t="shared" si="8"/>
        <v>16</v>
      </c>
      <c r="I576" t="str">
        <f>Outline!W18</f>
        <v>flexibleFuelSolutions</v>
      </c>
    </row>
    <row r="577" spans="8:9" x14ac:dyDescent="0.35">
      <c r="H577">
        <f t="shared" si="8"/>
        <v>17</v>
      </c>
      <c r="I577">
        <f>Outline!W19</f>
        <v>0</v>
      </c>
    </row>
    <row r="578" spans="8:9" x14ac:dyDescent="0.35">
      <c r="H578">
        <f t="shared" si="8"/>
        <v>18</v>
      </c>
      <c r="I578" t="str">
        <f>Outline!W20</f>
        <v>docking</v>
      </c>
    </row>
    <row r="579" spans="8:9" x14ac:dyDescent="0.35">
      <c r="H579">
        <f t="shared" si="8"/>
        <v>19</v>
      </c>
      <c r="I579" t="str">
        <f>Outline!W21</f>
        <v>adapters</v>
      </c>
    </row>
    <row r="580" spans="8:9" x14ac:dyDescent="0.35">
      <c r="H580">
        <f t="shared" si="8"/>
        <v>20</v>
      </c>
      <c r="I580" t="str">
        <f>Outline!W22</f>
        <v>advConstruction</v>
      </c>
    </row>
    <row r="581" spans="8:9" x14ac:dyDescent="0.35">
      <c r="H581">
        <f t="shared" si="8"/>
        <v>21</v>
      </c>
      <c r="I581" t="str">
        <f>Outline!W23</f>
        <v>earlyActuators</v>
      </c>
    </row>
    <row r="582" spans="8:9" x14ac:dyDescent="0.35">
      <c r="H582">
        <f t="shared" si="8"/>
        <v>22</v>
      </c>
      <c r="I582">
        <f>Outline!W24</f>
        <v>0</v>
      </c>
    </row>
    <row r="583" spans="8:9" x14ac:dyDescent="0.35">
      <c r="H583">
        <f t="shared" si="8"/>
        <v>23</v>
      </c>
      <c r="I583" t="str">
        <f>Outline!W25</f>
        <v>streamlinedFlight</v>
      </c>
    </row>
    <row r="584" spans="8:9" x14ac:dyDescent="0.35">
      <c r="H584">
        <f t="shared" si="8"/>
        <v>24</v>
      </c>
      <c r="I584" t="str">
        <f>Outline!W26</f>
        <v>aerodynamicSystems</v>
      </c>
    </row>
    <row r="585" spans="8:9" x14ac:dyDescent="0.35">
      <c r="H585">
        <f t="shared" si="8"/>
        <v>25</v>
      </c>
      <c r="I585" t="str">
        <f>Outline!W27</f>
        <v>subsonicFlight</v>
      </c>
    </row>
    <row r="586" spans="8:9" x14ac:dyDescent="0.35">
      <c r="H586">
        <f t="shared" si="8"/>
        <v>26</v>
      </c>
      <c r="I586" t="str">
        <f>Outline!W28</f>
        <v>landing</v>
      </c>
    </row>
    <row r="587" spans="8:9" x14ac:dyDescent="0.35">
      <c r="H587">
        <f t="shared" si="8"/>
        <v>27</v>
      </c>
      <c r="I587" t="str">
        <f>Outline!W29</f>
        <v>spaceExploration</v>
      </c>
    </row>
    <row r="588" spans="8:9" x14ac:dyDescent="0.35">
      <c r="H588">
        <f t="shared" si="8"/>
        <v>28</v>
      </c>
      <c r="I588" t="str">
        <f>Outline!W30</f>
        <v>heatShields</v>
      </c>
    </row>
    <row r="589" spans="8:9" x14ac:dyDescent="0.35">
      <c r="H589">
        <f t="shared" si="8"/>
        <v>29</v>
      </c>
      <c r="I589">
        <f>Outline!W31</f>
        <v>0</v>
      </c>
    </row>
    <row r="590" spans="8:9" x14ac:dyDescent="0.35">
      <c r="H590">
        <f t="shared" si="8"/>
        <v>30</v>
      </c>
      <c r="I590" t="str">
        <f>Outline!W32</f>
        <v>simpleCommandModules</v>
      </c>
    </row>
    <row r="591" spans="8:9" x14ac:dyDescent="0.35">
      <c r="H591">
        <f t="shared" si="8"/>
        <v>31</v>
      </c>
      <c r="I591">
        <f>Outline!W33</f>
        <v>0</v>
      </c>
    </row>
    <row r="592" spans="8:9" x14ac:dyDescent="0.35">
      <c r="H592">
        <f t="shared" si="8"/>
        <v>32</v>
      </c>
      <c r="I592">
        <f>Outline!W34</f>
        <v>0</v>
      </c>
    </row>
    <row r="593" spans="8:9" x14ac:dyDescent="0.35">
      <c r="H593">
        <f t="shared" si="8"/>
        <v>33</v>
      </c>
      <c r="I593">
        <f>Outline!W35</f>
        <v>0</v>
      </c>
    </row>
    <row r="594" spans="8:9" x14ac:dyDescent="0.35">
      <c r="H594">
        <f t="shared" si="8"/>
        <v>34</v>
      </c>
      <c r="I594" t="str">
        <f>Outline!W36</f>
        <v>appliedScience</v>
      </c>
    </row>
    <row r="595" spans="8:9" x14ac:dyDescent="0.35">
      <c r="H595">
        <f t="shared" si="8"/>
        <v>35</v>
      </c>
      <c r="I595" t="str">
        <f>Outline!W37</f>
        <v>miniaturization</v>
      </c>
    </row>
    <row r="596" spans="8:9" x14ac:dyDescent="0.35">
      <c r="H596">
        <f t="shared" si="8"/>
        <v>36</v>
      </c>
      <c r="I596">
        <f>Outline!W38</f>
        <v>0</v>
      </c>
    </row>
    <row r="597" spans="8:9" x14ac:dyDescent="0.35">
      <c r="H597">
        <f t="shared" si="8"/>
        <v>37</v>
      </c>
      <c r="I597" t="str">
        <f>Outline!W39</f>
        <v>parabolicAntennas</v>
      </c>
    </row>
    <row r="598" spans="8:9" x14ac:dyDescent="0.35">
      <c r="H598">
        <f t="shared" si="8"/>
        <v>38</v>
      </c>
      <c r="I598" t="str">
        <f>Outline!W40</f>
        <v>earlyProbes</v>
      </c>
    </row>
    <row r="599" spans="8:9" x14ac:dyDescent="0.35">
      <c r="H599">
        <f t="shared" si="8"/>
        <v>39</v>
      </c>
      <c r="I599">
        <f>Outline!W41</f>
        <v>0</v>
      </c>
    </row>
    <row r="600" spans="8:9" x14ac:dyDescent="0.35">
      <c r="H600">
        <f t="shared" si="8"/>
        <v>40</v>
      </c>
      <c r="I600">
        <f>Outline!W42</f>
        <v>0</v>
      </c>
    </row>
    <row r="601" spans="8:9" x14ac:dyDescent="0.35">
      <c r="H601">
        <f t="shared" si="8"/>
        <v>1</v>
      </c>
      <c r="I601" t="e">
        <f>Outline!#REF!</f>
        <v>#REF!</v>
      </c>
    </row>
    <row r="602" spans="8:9" x14ac:dyDescent="0.35">
      <c r="H602">
        <f t="shared" si="8"/>
        <v>2</v>
      </c>
      <c r="I602">
        <f>Outline!X4</f>
        <v>0</v>
      </c>
    </row>
    <row r="603" spans="8:9" x14ac:dyDescent="0.35">
      <c r="H603">
        <f t="shared" si="8"/>
        <v>3</v>
      </c>
      <c r="I603" t="e">
        <f>Outline!#REF!</f>
        <v>#REF!</v>
      </c>
    </row>
    <row r="604" spans="8:9" x14ac:dyDescent="0.35">
      <c r="H604">
        <f t="shared" si="8"/>
        <v>4</v>
      </c>
      <c r="I604">
        <f>Outline!X6</f>
        <v>0</v>
      </c>
    </row>
    <row r="605" spans="8:9" x14ac:dyDescent="0.35">
      <c r="H605">
        <f t="shared" si="8"/>
        <v>5</v>
      </c>
      <c r="I605">
        <f>Outline!X7</f>
        <v>0</v>
      </c>
    </row>
    <row r="606" spans="8:9" x14ac:dyDescent="0.35">
      <c r="H606">
        <f t="shared" si="8"/>
        <v>6</v>
      </c>
      <c r="I606">
        <f>Outline!X8</f>
        <v>0</v>
      </c>
    </row>
    <row r="607" spans="8:9" x14ac:dyDescent="0.35">
      <c r="H607">
        <f t="shared" si="8"/>
        <v>7</v>
      </c>
      <c r="I607">
        <f>Outline!X9</f>
        <v>0</v>
      </c>
    </row>
    <row r="608" spans="8:9" x14ac:dyDescent="0.35">
      <c r="H608">
        <f t="shared" si="8"/>
        <v>8</v>
      </c>
      <c r="I608">
        <f>Outline!X10</f>
        <v>0</v>
      </c>
    </row>
    <row r="609" spans="8:9" x14ac:dyDescent="0.35">
      <c r="H609">
        <f t="shared" si="8"/>
        <v>9</v>
      </c>
      <c r="I609">
        <f>Outline!X11</f>
        <v>0</v>
      </c>
    </row>
    <row r="610" spans="8:9" x14ac:dyDescent="0.35">
      <c r="H610">
        <f t="shared" si="8"/>
        <v>10</v>
      </c>
      <c r="I610">
        <f>Outline!X5</f>
        <v>0</v>
      </c>
    </row>
    <row r="611" spans="8:9" x14ac:dyDescent="0.35">
      <c r="H611">
        <f t="shared" si="8"/>
        <v>11</v>
      </c>
      <c r="I611">
        <f>Outline!X13</f>
        <v>0</v>
      </c>
    </row>
    <row r="612" spans="8:9" x14ac:dyDescent="0.35">
      <c r="H612">
        <f t="shared" si="8"/>
        <v>12</v>
      </c>
      <c r="I612">
        <f>Outline!X14</f>
        <v>0</v>
      </c>
    </row>
    <row r="613" spans="8:9" x14ac:dyDescent="0.35">
      <c r="H613">
        <f t="shared" si="8"/>
        <v>13</v>
      </c>
      <c r="I613">
        <f>Outline!X15</f>
        <v>0</v>
      </c>
    </row>
    <row r="614" spans="8:9" x14ac:dyDescent="0.35">
      <c r="H614">
        <f t="shared" si="8"/>
        <v>14</v>
      </c>
      <c r="I614">
        <f>Outline!X16</f>
        <v>0</v>
      </c>
    </row>
    <row r="615" spans="8:9" x14ac:dyDescent="0.35">
      <c r="H615">
        <f t="shared" si="8"/>
        <v>15</v>
      </c>
      <c r="I615">
        <f>Outline!X17</f>
        <v>0</v>
      </c>
    </row>
    <row r="616" spans="8:9" x14ac:dyDescent="0.35">
      <c r="H616">
        <f t="shared" si="8"/>
        <v>16</v>
      </c>
      <c r="I616">
        <f>Outline!X18</f>
        <v>0</v>
      </c>
    </row>
    <row r="617" spans="8:9" x14ac:dyDescent="0.35">
      <c r="H617">
        <f t="shared" ref="H617:H680" si="9">H577</f>
        <v>17</v>
      </c>
      <c r="I617">
        <f>Outline!X19</f>
        <v>0</v>
      </c>
    </row>
    <row r="618" spans="8:9" x14ac:dyDescent="0.35">
      <c r="H618">
        <f t="shared" si="9"/>
        <v>18</v>
      </c>
      <c r="I618">
        <f>Outline!X20</f>
        <v>0</v>
      </c>
    </row>
    <row r="619" spans="8:9" x14ac:dyDescent="0.35">
      <c r="H619">
        <f t="shared" si="9"/>
        <v>19</v>
      </c>
      <c r="I619">
        <f>Outline!X21</f>
        <v>0</v>
      </c>
    </row>
    <row r="620" spans="8:9" x14ac:dyDescent="0.35">
      <c r="H620">
        <f t="shared" si="9"/>
        <v>20</v>
      </c>
      <c r="I620">
        <f>Outline!X22</f>
        <v>0</v>
      </c>
    </row>
    <row r="621" spans="8:9" x14ac:dyDescent="0.35">
      <c r="H621">
        <f t="shared" si="9"/>
        <v>21</v>
      </c>
      <c r="I621">
        <f>Outline!X23</f>
        <v>0</v>
      </c>
    </row>
    <row r="622" spans="8:9" x14ac:dyDescent="0.35">
      <c r="H622">
        <f t="shared" si="9"/>
        <v>22</v>
      </c>
      <c r="I622">
        <f>Outline!X24</f>
        <v>0</v>
      </c>
    </row>
    <row r="623" spans="8:9" x14ac:dyDescent="0.35">
      <c r="H623">
        <f t="shared" si="9"/>
        <v>23</v>
      </c>
      <c r="I623">
        <f>Outline!X25</f>
        <v>0</v>
      </c>
    </row>
    <row r="624" spans="8:9" x14ac:dyDescent="0.35">
      <c r="H624">
        <f t="shared" si="9"/>
        <v>24</v>
      </c>
      <c r="I624">
        <f>Outline!X26</f>
        <v>0</v>
      </c>
    </row>
    <row r="625" spans="8:9" x14ac:dyDescent="0.35">
      <c r="H625">
        <f t="shared" si="9"/>
        <v>25</v>
      </c>
      <c r="I625">
        <f>Outline!X27</f>
        <v>0</v>
      </c>
    </row>
    <row r="626" spans="8:9" x14ac:dyDescent="0.35">
      <c r="H626">
        <f t="shared" si="9"/>
        <v>26</v>
      </c>
      <c r="I626">
        <f>Outline!X28</f>
        <v>0</v>
      </c>
    </row>
    <row r="627" spans="8:9" x14ac:dyDescent="0.35">
      <c r="H627">
        <f t="shared" si="9"/>
        <v>27</v>
      </c>
      <c r="I627">
        <f>Outline!X29</f>
        <v>0</v>
      </c>
    </row>
    <row r="628" spans="8:9" x14ac:dyDescent="0.35">
      <c r="H628">
        <f t="shared" si="9"/>
        <v>28</v>
      </c>
      <c r="I628">
        <f>Outline!X30</f>
        <v>0</v>
      </c>
    </row>
    <row r="629" spans="8:9" x14ac:dyDescent="0.35">
      <c r="H629">
        <f t="shared" si="9"/>
        <v>29</v>
      </c>
      <c r="I629">
        <f>Outline!X31</f>
        <v>0</v>
      </c>
    </row>
    <row r="630" spans="8:9" x14ac:dyDescent="0.35">
      <c r="H630">
        <f t="shared" si="9"/>
        <v>30</v>
      </c>
      <c r="I630">
        <f>Outline!X32</f>
        <v>0</v>
      </c>
    </row>
    <row r="631" spans="8:9" x14ac:dyDescent="0.35">
      <c r="H631">
        <f t="shared" si="9"/>
        <v>31</v>
      </c>
      <c r="I631" t="str">
        <f>Outline!X33</f>
        <v>simpleCommandModulesExtensions</v>
      </c>
    </row>
    <row r="632" spans="8:9" x14ac:dyDescent="0.35">
      <c r="H632">
        <f t="shared" si="9"/>
        <v>32</v>
      </c>
      <c r="I632" t="str">
        <f>Outline!X34</f>
        <v>advancedReentryModule</v>
      </c>
    </row>
    <row r="633" spans="8:9" x14ac:dyDescent="0.35">
      <c r="H633">
        <f t="shared" si="9"/>
        <v>33</v>
      </c>
      <c r="I633">
        <f>Outline!X35</f>
        <v>0</v>
      </c>
    </row>
    <row r="634" spans="8:9" x14ac:dyDescent="0.35">
      <c r="H634">
        <f t="shared" si="9"/>
        <v>34</v>
      </c>
      <c r="I634">
        <f>Outline!X36</f>
        <v>0</v>
      </c>
    </row>
    <row r="635" spans="8:9" x14ac:dyDescent="0.35">
      <c r="H635">
        <f t="shared" si="9"/>
        <v>35</v>
      </c>
      <c r="I635">
        <f>Outline!X37</f>
        <v>0</v>
      </c>
    </row>
    <row r="636" spans="8:9" x14ac:dyDescent="0.35">
      <c r="H636">
        <f t="shared" si="9"/>
        <v>36</v>
      </c>
      <c r="I636">
        <f>Outline!X38</f>
        <v>0</v>
      </c>
    </row>
    <row r="637" spans="8:9" x14ac:dyDescent="0.35">
      <c r="H637">
        <f t="shared" si="9"/>
        <v>37</v>
      </c>
      <c r="I637">
        <f>Outline!X39</f>
        <v>0</v>
      </c>
    </row>
    <row r="638" spans="8:9" x14ac:dyDescent="0.35">
      <c r="H638">
        <f t="shared" si="9"/>
        <v>38</v>
      </c>
      <c r="I638">
        <f>Outline!X40</f>
        <v>0</v>
      </c>
    </row>
    <row r="639" spans="8:9" x14ac:dyDescent="0.35">
      <c r="H639">
        <f t="shared" si="9"/>
        <v>39</v>
      </c>
      <c r="I639">
        <f>Outline!X41</f>
        <v>0</v>
      </c>
    </row>
    <row r="640" spans="8:9" x14ac:dyDescent="0.35">
      <c r="H640">
        <f t="shared" si="9"/>
        <v>40</v>
      </c>
      <c r="I640">
        <f>Outline!X42</f>
        <v>0</v>
      </c>
    </row>
    <row r="641" spans="8:9" x14ac:dyDescent="0.35">
      <c r="H641">
        <f t="shared" si="9"/>
        <v>1</v>
      </c>
      <c r="I641" t="e">
        <f>Outline!#REF!</f>
        <v>#REF!</v>
      </c>
    </row>
    <row r="642" spans="8:9" x14ac:dyDescent="0.35">
      <c r="H642">
        <f t="shared" si="9"/>
        <v>2</v>
      </c>
      <c r="I642">
        <f>Outline!Y4</f>
        <v>0</v>
      </c>
    </row>
    <row r="643" spans="8:9" x14ac:dyDescent="0.35">
      <c r="H643">
        <f t="shared" si="9"/>
        <v>3</v>
      </c>
      <c r="I643" t="e">
        <f>Outline!#REF!</f>
        <v>#REF!</v>
      </c>
    </row>
    <row r="644" spans="8:9" x14ac:dyDescent="0.35">
      <c r="H644">
        <f t="shared" si="9"/>
        <v>4</v>
      </c>
      <c r="I644" t="str">
        <f>Outline!Y6</f>
        <v>earlyNuclearSystems</v>
      </c>
    </row>
    <row r="645" spans="8:9" x14ac:dyDescent="0.35">
      <c r="H645">
        <f t="shared" si="9"/>
        <v>5</v>
      </c>
      <c r="I645">
        <f>Outline!Y7</f>
        <v>0</v>
      </c>
    </row>
    <row r="646" spans="8:9" x14ac:dyDescent="0.35">
      <c r="H646">
        <f t="shared" si="9"/>
        <v>6</v>
      </c>
      <c r="I646">
        <f>Outline!Y8</f>
        <v>0</v>
      </c>
    </row>
    <row r="647" spans="8:9" x14ac:dyDescent="0.35">
      <c r="H647">
        <f t="shared" si="9"/>
        <v>7</v>
      </c>
      <c r="I647">
        <f>Outline!Y9</f>
        <v>0</v>
      </c>
    </row>
    <row r="648" spans="8:9" x14ac:dyDescent="0.35">
      <c r="H648">
        <f t="shared" si="9"/>
        <v>8</v>
      </c>
      <c r="I648" t="str">
        <f>Outline!Y10</f>
        <v>precisionPropulsion</v>
      </c>
    </row>
    <row r="649" spans="8:9" x14ac:dyDescent="0.35">
      <c r="H649">
        <f t="shared" si="9"/>
        <v>9</v>
      </c>
      <c r="I649" t="str">
        <f>Outline!Y11</f>
        <v>specializedControl</v>
      </c>
    </row>
    <row r="650" spans="8:9" x14ac:dyDescent="0.35">
      <c r="H650">
        <f t="shared" si="9"/>
        <v>10</v>
      </c>
      <c r="I650">
        <f>Outline!Y5</f>
        <v>0</v>
      </c>
    </row>
    <row r="651" spans="8:9" x14ac:dyDescent="0.35">
      <c r="H651">
        <f t="shared" si="9"/>
        <v>11</v>
      </c>
      <c r="I651" t="str">
        <f>Outline!Y13</f>
        <v>experimentalGasGeneratorEngines</v>
      </c>
    </row>
    <row r="652" spans="8:9" x14ac:dyDescent="0.35">
      <c r="H652">
        <f t="shared" si="9"/>
        <v>12</v>
      </c>
      <c r="I652" t="str">
        <f>Outline!Y14</f>
        <v>expanderCycleEngines</v>
      </c>
    </row>
    <row r="653" spans="8:9" x14ac:dyDescent="0.35">
      <c r="H653">
        <f t="shared" si="9"/>
        <v>13</v>
      </c>
      <c r="I653">
        <f>Outline!Y15</f>
        <v>0</v>
      </c>
    </row>
    <row r="654" spans="8:9" x14ac:dyDescent="0.35">
      <c r="H654">
        <f t="shared" si="9"/>
        <v>14</v>
      </c>
      <c r="I654">
        <f>Outline!Y16</f>
        <v>0</v>
      </c>
    </row>
    <row r="655" spans="8:9" x14ac:dyDescent="0.35">
      <c r="H655">
        <f t="shared" si="9"/>
        <v>15</v>
      </c>
      <c r="I655" t="str">
        <f>Outline!Y17</f>
        <v>advFuelSystems</v>
      </c>
    </row>
    <row r="656" spans="8:9" x14ac:dyDescent="0.35">
      <c r="H656">
        <f t="shared" si="9"/>
        <v>16</v>
      </c>
      <c r="I656" t="str">
        <f>Outline!Y18</f>
        <v>advancedFlexibleFuelSystems</v>
      </c>
    </row>
    <row r="657" spans="8:9" x14ac:dyDescent="0.35">
      <c r="H657">
        <f t="shared" si="9"/>
        <v>17</v>
      </c>
      <c r="I657">
        <f>Outline!Y19</f>
        <v>0</v>
      </c>
    </row>
    <row r="658" spans="8:9" x14ac:dyDescent="0.35">
      <c r="H658">
        <f t="shared" si="9"/>
        <v>18</v>
      </c>
      <c r="I658" t="str">
        <f>Outline!Y20</f>
        <v>advancedDecoupling</v>
      </c>
    </row>
    <row r="659" spans="8:9" x14ac:dyDescent="0.35">
      <c r="H659">
        <f t="shared" si="9"/>
        <v>19</v>
      </c>
      <c r="I659" t="str">
        <f>Outline!Y21</f>
        <v>noseCones</v>
      </c>
    </row>
    <row r="660" spans="8:9" x14ac:dyDescent="0.35">
      <c r="H660">
        <f t="shared" si="9"/>
        <v>20</v>
      </c>
      <c r="I660" t="str">
        <f>Outline!Y22</f>
        <v>specializedConstruction</v>
      </c>
    </row>
    <row r="661" spans="8:9" x14ac:dyDescent="0.35">
      <c r="H661">
        <f t="shared" si="9"/>
        <v>21</v>
      </c>
      <c r="I661" t="str">
        <f>Outline!Y23</f>
        <v>actuators</v>
      </c>
    </row>
    <row r="662" spans="8:9" x14ac:dyDescent="0.35">
      <c r="H662">
        <f t="shared" si="9"/>
        <v>22</v>
      </c>
      <c r="I662">
        <f>Outline!Y24</f>
        <v>0</v>
      </c>
    </row>
    <row r="663" spans="8:9" x14ac:dyDescent="0.35">
      <c r="H663">
        <f t="shared" si="9"/>
        <v>23</v>
      </c>
      <c r="I663" t="str">
        <f>Outline!Y25</f>
        <v>supersonicFlight</v>
      </c>
    </row>
    <row r="664" spans="8:9" x14ac:dyDescent="0.35">
      <c r="H664">
        <f t="shared" si="9"/>
        <v>24</v>
      </c>
      <c r="I664" t="str">
        <f>Outline!Y26</f>
        <v>advAerodynamics</v>
      </c>
    </row>
    <row r="665" spans="8:9" x14ac:dyDescent="0.35">
      <c r="H665">
        <f t="shared" si="9"/>
        <v>25</v>
      </c>
      <c r="I665" t="str">
        <f>Outline!Y27</f>
        <v>efficientFlightSystems</v>
      </c>
    </row>
    <row r="666" spans="8:9" x14ac:dyDescent="0.35">
      <c r="H666">
        <f t="shared" si="9"/>
        <v>26</v>
      </c>
      <c r="I666" t="str">
        <f>Outline!Y28</f>
        <v>fieldScience</v>
      </c>
    </row>
    <row r="667" spans="8:9" x14ac:dyDescent="0.35">
      <c r="H667">
        <f t="shared" si="9"/>
        <v>27</v>
      </c>
      <c r="I667" t="str">
        <f>Outline!Y29</f>
        <v>advExploration</v>
      </c>
    </row>
    <row r="668" spans="8:9" x14ac:dyDescent="0.35">
      <c r="H668">
        <f t="shared" si="9"/>
        <v>28</v>
      </c>
      <c r="I668" t="str">
        <f>Outline!Y30</f>
        <v>heatManagementSystems</v>
      </c>
    </row>
    <row r="669" spans="8:9" x14ac:dyDescent="0.35">
      <c r="H669">
        <f t="shared" si="9"/>
        <v>29</v>
      </c>
      <c r="I669">
        <f>Outline!Y31</f>
        <v>0</v>
      </c>
    </row>
    <row r="670" spans="8:9" x14ac:dyDescent="0.35">
      <c r="H670">
        <f t="shared" si="9"/>
        <v>30</v>
      </c>
      <c r="I670" t="str">
        <f>Outline!Y32</f>
        <v>commandModules</v>
      </c>
    </row>
    <row r="671" spans="8:9" x14ac:dyDescent="0.35">
      <c r="H671">
        <f t="shared" si="9"/>
        <v>31</v>
      </c>
      <c r="I671">
        <f>Outline!Y33</f>
        <v>0</v>
      </c>
    </row>
    <row r="672" spans="8:9" x14ac:dyDescent="0.35">
      <c r="H672">
        <f t="shared" si="9"/>
        <v>32</v>
      </c>
      <c r="I672">
        <f>Outline!Y34</f>
        <v>0</v>
      </c>
    </row>
    <row r="673" spans="8:9" x14ac:dyDescent="0.35">
      <c r="H673">
        <f t="shared" si="9"/>
        <v>33</v>
      </c>
      <c r="I673">
        <f>Outline!Y35</f>
        <v>0</v>
      </c>
    </row>
    <row r="674" spans="8:9" x14ac:dyDescent="0.35">
      <c r="H674">
        <f t="shared" si="9"/>
        <v>34</v>
      </c>
      <c r="I674" t="str">
        <f>Outline!Y36</f>
        <v>exactScience</v>
      </c>
    </row>
    <row r="675" spans="8:9" x14ac:dyDescent="0.35">
      <c r="H675">
        <f t="shared" si="9"/>
        <v>35</v>
      </c>
      <c r="I675" t="str">
        <f>Outline!Y37</f>
        <v>precisionEngineering</v>
      </c>
    </row>
    <row r="676" spans="8:9" x14ac:dyDescent="0.35">
      <c r="H676">
        <f t="shared" si="9"/>
        <v>36</v>
      </c>
      <c r="I676">
        <f>Outline!Y38</f>
        <v>0</v>
      </c>
    </row>
    <row r="677" spans="8:9" x14ac:dyDescent="0.35">
      <c r="H677">
        <f t="shared" si="9"/>
        <v>37</v>
      </c>
      <c r="I677" t="str">
        <f>Outline!Y39</f>
        <v>lowGainCommunications</v>
      </c>
    </row>
    <row r="678" spans="8:9" x14ac:dyDescent="0.35">
      <c r="H678">
        <f t="shared" si="9"/>
        <v>38</v>
      </c>
      <c r="I678" t="str">
        <f>Outline!Y40</f>
        <v>communicationSatellites</v>
      </c>
    </row>
    <row r="679" spans="8:9" x14ac:dyDescent="0.35">
      <c r="H679">
        <f t="shared" si="9"/>
        <v>39</v>
      </c>
      <c r="I679" t="str">
        <f>Outline!Y41</f>
        <v>advancedAvionics</v>
      </c>
    </row>
    <row r="680" spans="8:9" x14ac:dyDescent="0.35">
      <c r="H680">
        <f t="shared" si="9"/>
        <v>40</v>
      </c>
      <c r="I680">
        <f>Outline!Y42</f>
        <v>0</v>
      </c>
    </row>
    <row r="681" spans="8:9" x14ac:dyDescent="0.35">
      <c r="H681">
        <f t="shared" ref="H681:H744" si="10">H641</f>
        <v>1</v>
      </c>
      <c r="I681" t="e">
        <f>Outline!#REF!</f>
        <v>#REF!</v>
      </c>
    </row>
    <row r="682" spans="8:9" x14ac:dyDescent="0.35">
      <c r="H682">
        <f t="shared" si="10"/>
        <v>2</v>
      </c>
      <c r="I682">
        <f>Outline!Z4</f>
        <v>0</v>
      </c>
    </row>
    <row r="683" spans="8:9" x14ac:dyDescent="0.35">
      <c r="H683">
        <f t="shared" si="10"/>
        <v>3</v>
      </c>
      <c r="I683" t="e">
        <f>Outline!#REF!</f>
        <v>#REF!</v>
      </c>
    </row>
    <row r="684" spans="8:9" x14ac:dyDescent="0.35">
      <c r="H684">
        <f t="shared" si="10"/>
        <v>4</v>
      </c>
      <c r="I684">
        <f>Outline!Z6</f>
        <v>0</v>
      </c>
    </row>
    <row r="685" spans="8:9" x14ac:dyDescent="0.35">
      <c r="H685">
        <f t="shared" si="10"/>
        <v>5</v>
      </c>
      <c r="I685">
        <f>Outline!Z7</f>
        <v>0</v>
      </c>
    </row>
    <row r="686" spans="8:9" x14ac:dyDescent="0.35">
      <c r="H686">
        <f t="shared" si="10"/>
        <v>6</v>
      </c>
      <c r="I686">
        <f>Outline!Z8</f>
        <v>0</v>
      </c>
    </row>
    <row r="687" spans="8:9" x14ac:dyDescent="0.35">
      <c r="H687">
        <f t="shared" si="10"/>
        <v>7</v>
      </c>
      <c r="I687">
        <f>Outline!Z9</f>
        <v>0</v>
      </c>
    </row>
    <row r="688" spans="8:9" x14ac:dyDescent="0.35">
      <c r="H688">
        <f t="shared" si="10"/>
        <v>8</v>
      </c>
      <c r="I688">
        <f>Outline!Z10</f>
        <v>0</v>
      </c>
    </row>
    <row r="689" spans="8:9" x14ac:dyDescent="0.35">
      <c r="H689">
        <f t="shared" si="10"/>
        <v>9</v>
      </c>
      <c r="I689">
        <f>Outline!Z11</f>
        <v>0</v>
      </c>
    </row>
    <row r="690" spans="8:9" x14ac:dyDescent="0.35">
      <c r="H690">
        <f t="shared" si="10"/>
        <v>10</v>
      </c>
      <c r="I690">
        <f>Outline!Z5</f>
        <v>0</v>
      </c>
    </row>
    <row r="691" spans="8:9" x14ac:dyDescent="0.35">
      <c r="H691">
        <f t="shared" si="10"/>
        <v>11</v>
      </c>
      <c r="I691">
        <f>Outline!Z13</f>
        <v>0</v>
      </c>
    </row>
    <row r="692" spans="8:9" x14ac:dyDescent="0.35">
      <c r="H692">
        <f t="shared" si="10"/>
        <v>12</v>
      </c>
      <c r="I692">
        <f>Outline!Z14</f>
        <v>0</v>
      </c>
    </row>
    <row r="693" spans="8:9" x14ac:dyDescent="0.35">
      <c r="H693">
        <f t="shared" si="10"/>
        <v>13</v>
      </c>
      <c r="I693">
        <f>Outline!Z15</f>
        <v>0</v>
      </c>
    </row>
    <row r="694" spans="8:9" x14ac:dyDescent="0.35">
      <c r="H694">
        <f t="shared" si="10"/>
        <v>14</v>
      </c>
      <c r="I694">
        <f>Outline!Z16</f>
        <v>0</v>
      </c>
    </row>
    <row r="695" spans="8:9" x14ac:dyDescent="0.35">
      <c r="H695">
        <f t="shared" si="10"/>
        <v>15</v>
      </c>
      <c r="I695">
        <f>Outline!Z17</f>
        <v>0</v>
      </c>
    </row>
    <row r="696" spans="8:9" x14ac:dyDescent="0.35">
      <c r="H696">
        <f t="shared" si="10"/>
        <v>16</v>
      </c>
      <c r="I696">
        <f>Outline!Z18</f>
        <v>0</v>
      </c>
    </row>
    <row r="697" spans="8:9" x14ac:dyDescent="0.35">
      <c r="H697">
        <f t="shared" si="10"/>
        <v>17</v>
      </c>
      <c r="I697">
        <f>Outline!Z19</f>
        <v>0</v>
      </c>
    </row>
    <row r="698" spans="8:9" x14ac:dyDescent="0.35">
      <c r="H698">
        <f t="shared" si="10"/>
        <v>18</v>
      </c>
      <c r="I698">
        <f>Outline!Z20</f>
        <v>0</v>
      </c>
    </row>
    <row r="699" spans="8:9" x14ac:dyDescent="0.35">
      <c r="H699">
        <f t="shared" si="10"/>
        <v>19</v>
      </c>
      <c r="I699">
        <f>Outline!Z21</f>
        <v>0</v>
      </c>
    </row>
    <row r="700" spans="8:9" x14ac:dyDescent="0.35">
      <c r="H700">
        <f t="shared" si="10"/>
        <v>20</v>
      </c>
      <c r="I700">
        <f>Outline!Z22</f>
        <v>0</v>
      </c>
    </row>
    <row r="701" spans="8:9" x14ac:dyDescent="0.35">
      <c r="H701">
        <f t="shared" si="10"/>
        <v>21</v>
      </c>
      <c r="I701">
        <f>Outline!Z23</f>
        <v>0</v>
      </c>
    </row>
    <row r="702" spans="8:9" x14ac:dyDescent="0.35">
      <c r="H702">
        <f t="shared" si="10"/>
        <v>22</v>
      </c>
      <c r="I702">
        <f>Outline!Z24</f>
        <v>0</v>
      </c>
    </row>
    <row r="703" spans="8:9" x14ac:dyDescent="0.35">
      <c r="H703">
        <f t="shared" si="10"/>
        <v>23</v>
      </c>
      <c r="I703">
        <f>Outline!Z25</f>
        <v>0</v>
      </c>
    </row>
    <row r="704" spans="8:9" x14ac:dyDescent="0.35">
      <c r="H704">
        <f t="shared" si="10"/>
        <v>24</v>
      </c>
      <c r="I704">
        <f>Outline!Z26</f>
        <v>0</v>
      </c>
    </row>
    <row r="705" spans="8:9" x14ac:dyDescent="0.35">
      <c r="H705">
        <f t="shared" si="10"/>
        <v>25</v>
      </c>
      <c r="I705">
        <f>Outline!Z27</f>
        <v>0</v>
      </c>
    </row>
    <row r="706" spans="8:9" x14ac:dyDescent="0.35">
      <c r="H706">
        <f t="shared" si="10"/>
        <v>26</v>
      </c>
      <c r="I706">
        <f>Outline!Z28</f>
        <v>0</v>
      </c>
    </row>
    <row r="707" spans="8:9" x14ac:dyDescent="0.35">
      <c r="H707">
        <f t="shared" si="10"/>
        <v>27</v>
      </c>
      <c r="I707">
        <f>Outline!Z29</f>
        <v>0</v>
      </c>
    </row>
    <row r="708" spans="8:9" x14ac:dyDescent="0.35">
      <c r="H708">
        <f t="shared" si="10"/>
        <v>28</v>
      </c>
      <c r="I708">
        <f>Outline!Z30</f>
        <v>0</v>
      </c>
    </row>
    <row r="709" spans="8:9" x14ac:dyDescent="0.35">
      <c r="H709">
        <f t="shared" si="10"/>
        <v>29</v>
      </c>
      <c r="I709">
        <f>Outline!Z31</f>
        <v>0</v>
      </c>
    </row>
    <row r="710" spans="8:9" x14ac:dyDescent="0.35">
      <c r="H710">
        <f t="shared" si="10"/>
        <v>30</v>
      </c>
      <c r="I710">
        <f>Outline!Z32</f>
        <v>0</v>
      </c>
    </row>
    <row r="711" spans="8:9" x14ac:dyDescent="0.35">
      <c r="H711">
        <f t="shared" si="10"/>
        <v>31</v>
      </c>
      <c r="I711" t="str">
        <f>Outline!Z33</f>
        <v>commandModulesExtensions</v>
      </c>
    </row>
    <row r="712" spans="8:9" x14ac:dyDescent="0.35">
      <c r="H712">
        <f t="shared" si="10"/>
        <v>32</v>
      </c>
      <c r="I712">
        <f>Outline!Z34</f>
        <v>0</v>
      </c>
    </row>
    <row r="713" spans="8:9" x14ac:dyDescent="0.35">
      <c r="H713">
        <f t="shared" si="10"/>
        <v>33</v>
      </c>
      <c r="I713">
        <f>Outline!Z35</f>
        <v>0</v>
      </c>
    </row>
    <row r="714" spans="8:9" x14ac:dyDescent="0.35">
      <c r="H714">
        <f t="shared" si="10"/>
        <v>34</v>
      </c>
      <c r="I714">
        <f>Outline!Z36</f>
        <v>0</v>
      </c>
    </row>
    <row r="715" spans="8:9" x14ac:dyDescent="0.35">
      <c r="H715">
        <f t="shared" si="10"/>
        <v>35</v>
      </c>
      <c r="I715">
        <f>Outline!Z37</f>
        <v>0</v>
      </c>
    </row>
    <row r="716" spans="8:9" x14ac:dyDescent="0.35">
      <c r="H716">
        <f t="shared" si="10"/>
        <v>36</v>
      </c>
      <c r="I716">
        <f>Outline!Z38</f>
        <v>0</v>
      </c>
    </row>
    <row r="717" spans="8:9" x14ac:dyDescent="0.35">
      <c r="H717">
        <f t="shared" si="10"/>
        <v>37</v>
      </c>
      <c r="I717">
        <f>Outline!Z39</f>
        <v>0</v>
      </c>
    </row>
    <row r="718" spans="8:9" x14ac:dyDescent="0.35">
      <c r="H718">
        <f t="shared" si="10"/>
        <v>38</v>
      </c>
      <c r="I718">
        <f>Outline!Z40</f>
        <v>0</v>
      </c>
    </row>
    <row r="719" spans="8:9" x14ac:dyDescent="0.35">
      <c r="H719">
        <f t="shared" si="10"/>
        <v>39</v>
      </c>
      <c r="I719">
        <f>Outline!Z41</f>
        <v>0</v>
      </c>
    </row>
    <row r="720" spans="8:9" x14ac:dyDescent="0.35">
      <c r="H720">
        <f t="shared" si="10"/>
        <v>40</v>
      </c>
      <c r="I720">
        <f>Outline!Z42</f>
        <v>0</v>
      </c>
    </row>
    <row r="721" spans="8:9" x14ac:dyDescent="0.35">
      <c r="H721">
        <f t="shared" si="10"/>
        <v>1</v>
      </c>
      <c r="I721" t="e">
        <f>Outline!#REF!</f>
        <v>#REF!</v>
      </c>
    </row>
    <row r="722" spans="8:9" x14ac:dyDescent="0.35">
      <c r="H722">
        <f t="shared" si="10"/>
        <v>2</v>
      </c>
      <c r="I722" t="str">
        <f>Outline!AA6</f>
        <v>nuclearPropulsion</v>
      </c>
    </row>
    <row r="723" spans="8:9" x14ac:dyDescent="0.35">
      <c r="H723">
        <f t="shared" si="10"/>
        <v>3</v>
      </c>
      <c r="I723">
        <f>Outline!AA7</f>
        <v>0</v>
      </c>
    </row>
    <row r="724" spans="8:9" x14ac:dyDescent="0.35">
      <c r="H724">
        <f t="shared" si="10"/>
        <v>4</v>
      </c>
      <c r="I724">
        <f>Outline!AA8</f>
        <v>0</v>
      </c>
    </row>
    <row r="725" spans="8:9" x14ac:dyDescent="0.35">
      <c r="H725">
        <f t="shared" si="10"/>
        <v>5</v>
      </c>
      <c r="I725" t="str">
        <f>Outline!AA9</f>
        <v>earlyIonPropulsion</v>
      </c>
    </row>
    <row r="726" spans="8:9" x14ac:dyDescent="0.35">
      <c r="H726">
        <f t="shared" si="10"/>
        <v>6</v>
      </c>
      <c r="I726" t="e">
        <f>Outline!#REF!</f>
        <v>#REF!</v>
      </c>
    </row>
    <row r="727" spans="8:9" x14ac:dyDescent="0.35">
      <c r="H727">
        <f t="shared" si="10"/>
        <v>7</v>
      </c>
      <c r="I727" t="e">
        <f>Outline!#REF!</f>
        <v>#REF!</v>
      </c>
    </row>
    <row r="728" spans="8:9" x14ac:dyDescent="0.35">
      <c r="H728">
        <f t="shared" si="10"/>
        <v>8</v>
      </c>
      <c r="I728">
        <f>Outline!AA10</f>
        <v>0</v>
      </c>
    </row>
    <row r="729" spans="8:9" x14ac:dyDescent="0.35">
      <c r="H729">
        <f t="shared" si="10"/>
        <v>9</v>
      </c>
      <c r="I729" t="str">
        <f>Outline!AA11</f>
        <v>experimentalControl</v>
      </c>
    </row>
    <row r="730" spans="8:9" x14ac:dyDescent="0.35">
      <c r="H730">
        <f t="shared" si="10"/>
        <v>10</v>
      </c>
      <c r="I730" t="str">
        <f>Outline!AA5</f>
        <v>nuclearPower</v>
      </c>
    </row>
    <row r="731" spans="8:9" x14ac:dyDescent="0.35">
      <c r="H731">
        <f t="shared" si="10"/>
        <v>11</v>
      </c>
      <c r="I731" t="str">
        <f>Outline!AA13</f>
        <v>exoticGasGeneratorEngines</v>
      </c>
    </row>
    <row r="732" spans="8:9" x14ac:dyDescent="0.35">
      <c r="H732">
        <f t="shared" si="10"/>
        <v>12</v>
      </c>
      <c r="I732" t="str">
        <f>Outline!AA14</f>
        <v>complexExpanderCycleEngines</v>
      </c>
    </row>
    <row r="733" spans="8:9" x14ac:dyDescent="0.35">
      <c r="H733">
        <f t="shared" si="10"/>
        <v>13</v>
      </c>
      <c r="I733">
        <f>Outline!AA15</f>
        <v>0</v>
      </c>
    </row>
    <row r="734" spans="8:9" x14ac:dyDescent="0.35">
      <c r="H734">
        <f t="shared" si="10"/>
        <v>14</v>
      </c>
      <c r="I734">
        <f>Outline!AA16</f>
        <v>0</v>
      </c>
    </row>
    <row r="735" spans="8:9" x14ac:dyDescent="0.35">
      <c r="H735">
        <f t="shared" si="10"/>
        <v>15</v>
      </c>
      <c r="I735" t="str">
        <f>Outline!AA17</f>
        <v>largeVolumeContainment</v>
      </c>
    </row>
    <row r="736" spans="8:9" x14ac:dyDescent="0.35">
      <c r="H736">
        <f t="shared" si="10"/>
        <v>16</v>
      </c>
      <c r="I736" t="str">
        <f>Outline!AA18</f>
        <v>largeFlexibleFuelSystems</v>
      </c>
    </row>
    <row r="737" spans="8:9" x14ac:dyDescent="0.35">
      <c r="H737">
        <f t="shared" si="10"/>
        <v>17</v>
      </c>
      <c r="I737">
        <f>Outline!AA19</f>
        <v>0</v>
      </c>
    </row>
    <row r="738" spans="8:9" x14ac:dyDescent="0.35">
      <c r="H738">
        <f t="shared" si="10"/>
        <v>18</v>
      </c>
      <c r="I738" t="str">
        <f>Outline!AA20</f>
        <v>enginePlates</v>
      </c>
    </row>
    <row r="739" spans="8:9" x14ac:dyDescent="0.35">
      <c r="H739">
        <f t="shared" si="10"/>
        <v>19</v>
      </c>
      <c r="I739" t="str">
        <f>Outline!AA21</f>
        <v>advMetalworks</v>
      </c>
    </row>
    <row r="740" spans="8:9" x14ac:dyDescent="0.35">
      <c r="H740">
        <f t="shared" si="10"/>
        <v>20</v>
      </c>
      <c r="I740" t="str">
        <f>Outline!AA22</f>
        <v>composites</v>
      </c>
    </row>
    <row r="741" spans="8:9" x14ac:dyDescent="0.35">
      <c r="H741">
        <f t="shared" si="10"/>
        <v>21</v>
      </c>
      <c r="I741" t="str">
        <f>Outline!AA23</f>
        <v>advActuators</v>
      </c>
    </row>
    <row r="742" spans="8:9" x14ac:dyDescent="0.35">
      <c r="H742">
        <f t="shared" si="10"/>
        <v>22</v>
      </c>
      <c r="I742">
        <f>Outline!AA24</f>
        <v>0</v>
      </c>
    </row>
    <row r="743" spans="8:9" x14ac:dyDescent="0.35">
      <c r="H743">
        <f t="shared" si="10"/>
        <v>23</v>
      </c>
      <c r="I743" t="str">
        <f>Outline!AA25</f>
        <v>highAltitudeFlight</v>
      </c>
    </row>
    <row r="744" spans="8:9" x14ac:dyDescent="0.35">
      <c r="H744">
        <f t="shared" si="10"/>
        <v>24</v>
      </c>
      <c r="I744" t="str">
        <f>Outline!AA26</f>
        <v>heavyAerodynamics</v>
      </c>
    </row>
    <row r="745" spans="8:9" x14ac:dyDescent="0.35">
      <c r="H745">
        <f t="shared" ref="H745:H808" si="11">H705</f>
        <v>25</v>
      </c>
      <c r="I745" t="str">
        <f>Outline!AA27</f>
        <v>advancedFlightSystems</v>
      </c>
    </row>
    <row r="746" spans="8:9" x14ac:dyDescent="0.35">
      <c r="H746">
        <f t="shared" si="11"/>
        <v>26</v>
      </c>
      <c r="I746" t="str">
        <f>Outline!AA28</f>
        <v>advLanding</v>
      </c>
    </row>
    <row r="747" spans="8:9" x14ac:dyDescent="0.35">
      <c r="H747">
        <f t="shared" si="11"/>
        <v>27</v>
      </c>
      <c r="I747" t="str">
        <f>Outline!AA29</f>
        <v>landingFrames</v>
      </c>
    </row>
    <row r="748" spans="8:9" x14ac:dyDescent="0.35">
      <c r="H748">
        <f t="shared" si="11"/>
        <v>28</v>
      </c>
      <c r="I748" t="str">
        <f>Outline!AA30</f>
        <v>intermediateHeatManagement</v>
      </c>
    </row>
    <row r="749" spans="8:9" x14ac:dyDescent="0.35">
      <c r="H749">
        <f t="shared" si="11"/>
        <v>29</v>
      </c>
      <c r="I749">
        <f>Outline!AA31</f>
        <v>0</v>
      </c>
    </row>
    <row r="750" spans="8:9" x14ac:dyDescent="0.35">
      <c r="H750">
        <f t="shared" si="11"/>
        <v>30</v>
      </c>
      <c r="I750" t="str">
        <f>Outline!AA32</f>
        <v>heavyCommandModules</v>
      </c>
    </row>
    <row r="751" spans="8:9" x14ac:dyDescent="0.35">
      <c r="H751">
        <f t="shared" si="11"/>
        <v>31</v>
      </c>
      <c r="I751">
        <f>Outline!AA33</f>
        <v>0</v>
      </c>
    </row>
    <row r="752" spans="8:9" x14ac:dyDescent="0.35">
      <c r="H752">
        <f t="shared" si="11"/>
        <v>32</v>
      </c>
      <c r="I752">
        <f>Outline!AA34</f>
        <v>0</v>
      </c>
    </row>
    <row r="753" spans="8:9" x14ac:dyDescent="0.35">
      <c r="H753">
        <f t="shared" si="11"/>
        <v>33</v>
      </c>
      <c r="I753">
        <f>Outline!AA35</f>
        <v>0</v>
      </c>
    </row>
    <row r="754" spans="8:9" x14ac:dyDescent="0.35">
      <c r="H754">
        <f t="shared" si="11"/>
        <v>34</v>
      </c>
      <c r="I754" t="str">
        <f>Outline!AA36</f>
        <v>scienceTech</v>
      </c>
    </row>
    <row r="755" spans="8:9" x14ac:dyDescent="0.35">
      <c r="H755">
        <f t="shared" si="11"/>
        <v>35</v>
      </c>
      <c r="I755" t="str">
        <f>Outline!AA37</f>
        <v>electronics</v>
      </c>
    </row>
    <row r="756" spans="8:9" x14ac:dyDescent="0.35">
      <c r="H756">
        <f t="shared" si="11"/>
        <v>36</v>
      </c>
      <c r="I756">
        <f>Outline!AA38</f>
        <v>0</v>
      </c>
    </row>
    <row r="757" spans="8:9" x14ac:dyDescent="0.35">
      <c r="H757">
        <f t="shared" si="11"/>
        <v>37</v>
      </c>
      <c r="I757" t="str">
        <f>Outline!AA39</f>
        <v>highGainCommunications</v>
      </c>
    </row>
    <row r="758" spans="8:9" x14ac:dyDescent="0.35">
      <c r="H758">
        <f t="shared" si="11"/>
        <v>38</v>
      </c>
      <c r="I758" t="str">
        <f>Outline!AA40</f>
        <v>unmannedTech</v>
      </c>
    </row>
    <row r="759" spans="8:9" x14ac:dyDescent="0.35">
      <c r="H759">
        <f t="shared" si="11"/>
        <v>39</v>
      </c>
      <c r="I759">
        <f>Outline!AA41</f>
        <v>0</v>
      </c>
    </row>
    <row r="760" spans="8:9" x14ac:dyDescent="0.35">
      <c r="H760">
        <f t="shared" si="11"/>
        <v>40</v>
      </c>
      <c r="I760">
        <f>Outline!AA42</f>
        <v>0</v>
      </c>
    </row>
    <row r="761" spans="8:9" x14ac:dyDescent="0.35">
      <c r="H761">
        <f t="shared" si="11"/>
        <v>1</v>
      </c>
      <c r="I761" t="e">
        <f>Outline!#REF!</f>
        <v>#REF!</v>
      </c>
    </row>
    <row r="762" spans="8:9" x14ac:dyDescent="0.35">
      <c r="H762">
        <f t="shared" si="11"/>
        <v>2</v>
      </c>
      <c r="I762">
        <f>Outline!AB6</f>
        <v>0</v>
      </c>
    </row>
    <row r="763" spans="8:9" x14ac:dyDescent="0.35">
      <c r="H763">
        <f t="shared" si="11"/>
        <v>3</v>
      </c>
      <c r="I763">
        <f>Outline!AB7</f>
        <v>0</v>
      </c>
    </row>
    <row r="764" spans="8:9" x14ac:dyDescent="0.35">
      <c r="H764">
        <f t="shared" si="11"/>
        <v>4</v>
      </c>
      <c r="I764">
        <f>Outline!AB8</f>
        <v>0</v>
      </c>
    </row>
    <row r="765" spans="8:9" x14ac:dyDescent="0.35">
      <c r="H765">
        <f t="shared" si="11"/>
        <v>5</v>
      </c>
      <c r="I765">
        <f>Outline!AB9</f>
        <v>0</v>
      </c>
    </row>
    <row r="766" spans="8:9" x14ac:dyDescent="0.35">
      <c r="H766">
        <f t="shared" si="11"/>
        <v>6</v>
      </c>
      <c r="I766" t="e">
        <f>Outline!#REF!</f>
        <v>#REF!</v>
      </c>
    </row>
    <row r="767" spans="8:9" x14ac:dyDescent="0.35">
      <c r="H767">
        <f t="shared" si="11"/>
        <v>7</v>
      </c>
      <c r="I767" t="e">
        <f>Outline!#REF!</f>
        <v>#REF!</v>
      </c>
    </row>
    <row r="768" spans="8:9" x14ac:dyDescent="0.35">
      <c r="H768">
        <f t="shared" si="11"/>
        <v>8</v>
      </c>
      <c r="I768" t="e">
        <f>Outline!#REF!</f>
        <v>#REF!</v>
      </c>
    </row>
    <row r="769" spans="8:9" x14ac:dyDescent="0.35">
      <c r="H769">
        <f t="shared" si="11"/>
        <v>9</v>
      </c>
      <c r="I769">
        <f>Outline!AB11</f>
        <v>0</v>
      </c>
    </row>
    <row r="770" spans="8:9" x14ac:dyDescent="0.35">
      <c r="H770">
        <f t="shared" si="11"/>
        <v>10</v>
      </c>
      <c r="I770">
        <f>Outline!AB5</f>
        <v>0</v>
      </c>
    </row>
    <row r="771" spans="8:9" x14ac:dyDescent="0.35">
      <c r="H771">
        <f t="shared" si="11"/>
        <v>11</v>
      </c>
      <c r="I771">
        <f>Outline!AB13</f>
        <v>0</v>
      </c>
    </row>
    <row r="772" spans="8:9" x14ac:dyDescent="0.35">
      <c r="H772">
        <f t="shared" si="11"/>
        <v>12</v>
      </c>
      <c r="I772">
        <f>Outline!AB14</f>
        <v>0</v>
      </c>
    </row>
    <row r="773" spans="8:9" x14ac:dyDescent="0.35">
      <c r="H773">
        <f t="shared" si="11"/>
        <v>13</v>
      </c>
      <c r="I773">
        <f>Outline!AB15</f>
        <v>0</v>
      </c>
    </row>
    <row r="774" spans="8:9" x14ac:dyDescent="0.35">
      <c r="H774">
        <f t="shared" si="11"/>
        <v>14</v>
      </c>
      <c r="I774">
        <f>Outline!AB16</f>
        <v>0</v>
      </c>
    </row>
    <row r="775" spans="8:9" x14ac:dyDescent="0.35">
      <c r="H775">
        <f t="shared" si="11"/>
        <v>15</v>
      </c>
      <c r="I775">
        <f>Outline!AB17</f>
        <v>0</v>
      </c>
    </row>
    <row r="776" spans="8:9" x14ac:dyDescent="0.35">
      <c r="H776">
        <f t="shared" si="11"/>
        <v>16</v>
      </c>
      <c r="I776">
        <f>Outline!AB18</f>
        <v>0</v>
      </c>
    </row>
    <row r="777" spans="8:9" x14ac:dyDescent="0.35">
      <c r="H777">
        <f t="shared" si="11"/>
        <v>17</v>
      </c>
      <c r="I777">
        <f>Outline!AB19</f>
        <v>0</v>
      </c>
    </row>
    <row r="778" spans="8:9" x14ac:dyDescent="0.35">
      <c r="H778">
        <f t="shared" si="11"/>
        <v>18</v>
      </c>
      <c r="I778">
        <f>Outline!AB20</f>
        <v>0</v>
      </c>
    </row>
    <row r="779" spans="8:9" x14ac:dyDescent="0.35">
      <c r="H779">
        <f t="shared" si="11"/>
        <v>19</v>
      </c>
      <c r="I779">
        <f>Outline!AB21</f>
        <v>0</v>
      </c>
    </row>
    <row r="780" spans="8:9" x14ac:dyDescent="0.35">
      <c r="H780">
        <f t="shared" si="11"/>
        <v>20</v>
      </c>
      <c r="I780">
        <f>Outline!AB22</f>
        <v>0</v>
      </c>
    </row>
    <row r="781" spans="8:9" x14ac:dyDescent="0.35">
      <c r="H781">
        <f t="shared" si="11"/>
        <v>21</v>
      </c>
      <c r="I781">
        <f>Outline!AB23</f>
        <v>0</v>
      </c>
    </row>
    <row r="782" spans="8:9" x14ac:dyDescent="0.35">
      <c r="H782">
        <f t="shared" si="11"/>
        <v>22</v>
      </c>
      <c r="I782">
        <f>Outline!AB24</f>
        <v>0</v>
      </c>
    </row>
    <row r="783" spans="8:9" x14ac:dyDescent="0.35">
      <c r="H783">
        <f t="shared" si="11"/>
        <v>23</v>
      </c>
      <c r="I783">
        <f>Outline!AB25</f>
        <v>0</v>
      </c>
    </row>
    <row r="784" spans="8:9" x14ac:dyDescent="0.35">
      <c r="H784">
        <f t="shared" si="11"/>
        <v>24</v>
      </c>
      <c r="I784">
        <f>Outline!AB26</f>
        <v>0</v>
      </c>
    </row>
    <row r="785" spans="8:9" x14ac:dyDescent="0.35">
      <c r="H785">
        <f t="shared" si="11"/>
        <v>25</v>
      </c>
      <c r="I785">
        <f>Outline!AB27</f>
        <v>0</v>
      </c>
    </row>
    <row r="786" spans="8:9" x14ac:dyDescent="0.35">
      <c r="H786">
        <f t="shared" si="11"/>
        <v>26</v>
      </c>
      <c r="I786">
        <f>Outline!AB28</f>
        <v>0</v>
      </c>
    </row>
    <row r="787" spans="8:9" x14ac:dyDescent="0.35">
      <c r="H787">
        <f t="shared" si="11"/>
        <v>27</v>
      </c>
      <c r="I787">
        <f>Outline!AB29</f>
        <v>0</v>
      </c>
    </row>
    <row r="788" spans="8:9" x14ac:dyDescent="0.35">
      <c r="H788">
        <f t="shared" si="11"/>
        <v>28</v>
      </c>
      <c r="I788">
        <f>Outline!AB30</f>
        <v>0</v>
      </c>
    </row>
    <row r="789" spans="8:9" x14ac:dyDescent="0.35">
      <c r="H789">
        <f t="shared" si="11"/>
        <v>29</v>
      </c>
      <c r="I789">
        <f>Outline!AB31</f>
        <v>0</v>
      </c>
    </row>
    <row r="790" spans="8:9" x14ac:dyDescent="0.35">
      <c r="H790">
        <f t="shared" si="11"/>
        <v>30</v>
      </c>
      <c r="I790">
        <f>Outline!AB32</f>
        <v>0</v>
      </c>
    </row>
    <row r="791" spans="8:9" x14ac:dyDescent="0.35">
      <c r="H791">
        <f t="shared" si="11"/>
        <v>31</v>
      </c>
      <c r="I791" t="str">
        <f>Outline!AB33</f>
        <v>heavyCommandModulesExtensions</v>
      </c>
    </row>
    <row r="792" spans="8:9" x14ac:dyDescent="0.35">
      <c r="H792">
        <f t="shared" si="11"/>
        <v>32</v>
      </c>
      <c r="I792">
        <f>Outline!AB34</f>
        <v>0</v>
      </c>
    </row>
    <row r="793" spans="8:9" x14ac:dyDescent="0.35">
      <c r="H793">
        <f t="shared" si="11"/>
        <v>33</v>
      </c>
      <c r="I793">
        <f>Outline!AB35</f>
        <v>0</v>
      </c>
    </row>
    <row r="794" spans="8:9" x14ac:dyDescent="0.35">
      <c r="H794">
        <f t="shared" si="11"/>
        <v>34</v>
      </c>
      <c r="I794">
        <f>Outline!AB36</f>
        <v>0</v>
      </c>
    </row>
    <row r="795" spans="8:9" x14ac:dyDescent="0.35">
      <c r="H795">
        <f t="shared" si="11"/>
        <v>35</v>
      </c>
      <c r="I795">
        <f>Outline!AB37</f>
        <v>0</v>
      </c>
    </row>
    <row r="796" spans="8:9" x14ac:dyDescent="0.35">
      <c r="H796">
        <f t="shared" si="11"/>
        <v>36</v>
      </c>
      <c r="I796">
        <f>Outline!AB38</f>
        <v>0</v>
      </c>
    </row>
    <row r="797" spans="8:9" x14ac:dyDescent="0.35">
      <c r="H797">
        <f t="shared" si="11"/>
        <v>37</v>
      </c>
      <c r="I797">
        <f>Outline!AB39</f>
        <v>0</v>
      </c>
    </row>
    <row r="798" spans="8:9" x14ac:dyDescent="0.35">
      <c r="H798">
        <f t="shared" si="11"/>
        <v>38</v>
      </c>
      <c r="I798">
        <f>Outline!AB40</f>
        <v>0</v>
      </c>
    </row>
    <row r="799" spans="8:9" x14ac:dyDescent="0.35">
      <c r="H799">
        <f t="shared" si="11"/>
        <v>39</v>
      </c>
      <c r="I799">
        <f>Outline!AB41</f>
        <v>0</v>
      </c>
    </row>
    <row r="800" spans="8:9" x14ac:dyDescent="0.35">
      <c r="H800">
        <f t="shared" si="11"/>
        <v>40</v>
      </c>
      <c r="I800">
        <f>Outline!AB42</f>
        <v>0</v>
      </c>
    </row>
    <row r="801" spans="8:9" x14ac:dyDescent="0.35">
      <c r="H801">
        <f t="shared" si="11"/>
        <v>1</v>
      </c>
      <c r="I801" t="e">
        <f>Outline!#REF!</f>
        <v>#REF!</v>
      </c>
    </row>
    <row r="802" spans="8:9" x14ac:dyDescent="0.35">
      <c r="H802">
        <f t="shared" si="11"/>
        <v>2</v>
      </c>
      <c r="I802" t="str">
        <f>Outline!AC6</f>
        <v>improvedNuclearPropulsion</v>
      </c>
    </row>
    <row r="803" spans="8:9" x14ac:dyDescent="0.35">
      <c r="H803">
        <f t="shared" si="11"/>
        <v>3</v>
      </c>
      <c r="I803">
        <f>Outline!AC7</f>
        <v>0</v>
      </c>
    </row>
    <row r="804" spans="8:9" x14ac:dyDescent="0.35">
      <c r="H804">
        <f t="shared" si="11"/>
        <v>4</v>
      </c>
      <c r="I804">
        <f>Outline!AC8</f>
        <v>0</v>
      </c>
    </row>
    <row r="805" spans="8:9" x14ac:dyDescent="0.35">
      <c r="H805">
        <f t="shared" si="11"/>
        <v>5</v>
      </c>
      <c r="I805" t="str">
        <f>Outline!AC9</f>
        <v>ionPropulsion</v>
      </c>
    </row>
    <row r="806" spans="8:9" x14ac:dyDescent="0.35">
      <c r="H806">
        <f t="shared" si="11"/>
        <v>6</v>
      </c>
      <c r="I806">
        <f>Outline!AC10</f>
        <v>0</v>
      </c>
    </row>
    <row r="807" spans="8:9" x14ac:dyDescent="0.35">
      <c r="H807">
        <f t="shared" si="11"/>
        <v>7</v>
      </c>
      <c r="I807" t="str">
        <f>Outline!AC11</f>
        <v>exoticControl</v>
      </c>
    </row>
    <row r="808" spans="8:9" x14ac:dyDescent="0.35">
      <c r="H808">
        <f t="shared" si="11"/>
        <v>8</v>
      </c>
      <c r="I808" t="str">
        <f>Outline!AC12</f>
        <v>exoticStagedCombustionEngines</v>
      </c>
    </row>
    <row r="809" spans="8:9" x14ac:dyDescent="0.35">
      <c r="H809">
        <f t="shared" ref="H809:H872" si="12">H769</f>
        <v>9</v>
      </c>
      <c r="I809" t="e">
        <f>Outline!#REF!</f>
        <v>#REF!</v>
      </c>
    </row>
    <row r="810" spans="8:9" x14ac:dyDescent="0.35">
      <c r="H810">
        <f t="shared" si="12"/>
        <v>10</v>
      </c>
      <c r="I810" t="str">
        <f>Outline!AC5</f>
        <v>largeNuclearPower</v>
      </c>
    </row>
    <row r="811" spans="8:9" x14ac:dyDescent="0.35">
      <c r="H811">
        <f t="shared" si="12"/>
        <v>11</v>
      </c>
      <c r="I811">
        <f>Outline!AC13</f>
        <v>0</v>
      </c>
    </row>
    <row r="812" spans="8:9" x14ac:dyDescent="0.35">
      <c r="H812">
        <f t="shared" si="12"/>
        <v>12</v>
      </c>
      <c r="I812" t="str">
        <f>Outline!AC14</f>
        <v>experimentalExpanderCycleEngines</v>
      </c>
    </row>
    <row r="813" spans="8:9" x14ac:dyDescent="0.35">
      <c r="H813">
        <f t="shared" si="12"/>
        <v>13</v>
      </c>
      <c r="I813" t="str">
        <f>Outline!AC15</f>
        <v>electricPumpFedEngine</v>
      </c>
    </row>
    <row r="814" spans="8:9" x14ac:dyDescent="0.35">
      <c r="H814">
        <f t="shared" si="12"/>
        <v>14</v>
      </c>
      <c r="I814">
        <f>Outline!AC16</f>
        <v>0</v>
      </c>
    </row>
    <row r="815" spans="8:9" x14ac:dyDescent="0.35">
      <c r="H815">
        <f t="shared" si="12"/>
        <v>15</v>
      </c>
      <c r="I815" t="str">
        <f>Outline!AC17</f>
        <v>highPerformanceFuelSystems</v>
      </c>
    </row>
    <row r="816" spans="8:9" x14ac:dyDescent="0.35">
      <c r="H816">
        <f t="shared" si="12"/>
        <v>16</v>
      </c>
      <c r="I816" t="str">
        <f>Outline!AC18</f>
        <v>hugeFlexibleFuelSystems</v>
      </c>
    </row>
    <row r="817" spans="8:9" x14ac:dyDescent="0.35">
      <c r="H817">
        <f t="shared" si="12"/>
        <v>17</v>
      </c>
      <c r="I817">
        <f>Outline!AC19</f>
        <v>0</v>
      </c>
    </row>
    <row r="818" spans="8:9" x14ac:dyDescent="0.35">
      <c r="H818">
        <f t="shared" si="12"/>
        <v>18</v>
      </c>
      <c r="I818" t="str">
        <f>Outline!AC20</f>
        <v>advancedDocking</v>
      </c>
    </row>
    <row r="819" spans="8:9" x14ac:dyDescent="0.35">
      <c r="H819">
        <f t="shared" si="12"/>
        <v>19</v>
      </c>
      <c r="I819" t="str">
        <f>Outline!AC21</f>
        <v>nanolathing</v>
      </c>
    </row>
    <row r="820" spans="8:9" x14ac:dyDescent="0.35">
      <c r="H820">
        <f t="shared" si="12"/>
        <v>20</v>
      </c>
      <c r="I820" t="str">
        <f>Outline!AC22</f>
        <v>metaMaterials</v>
      </c>
    </row>
    <row r="821" spans="8:9" x14ac:dyDescent="0.35">
      <c r="H821">
        <f t="shared" si="12"/>
        <v>21</v>
      </c>
      <c r="I821" t="str">
        <f>Outline!AC23</f>
        <v>experimentalActuators</v>
      </c>
    </row>
    <row r="822" spans="8:9" x14ac:dyDescent="0.35">
      <c r="H822">
        <f t="shared" si="12"/>
        <v>22</v>
      </c>
      <c r="I822">
        <f>Outline!AC24</f>
        <v>0</v>
      </c>
    </row>
    <row r="823" spans="8:9" x14ac:dyDescent="0.35">
      <c r="H823">
        <f t="shared" si="12"/>
        <v>23</v>
      </c>
      <c r="I823" t="str">
        <f>Outline!AC25</f>
        <v>hypersonicFlight</v>
      </c>
    </row>
    <row r="824" spans="8:9" x14ac:dyDescent="0.35">
      <c r="H824">
        <f t="shared" si="12"/>
        <v>24</v>
      </c>
      <c r="I824" t="str">
        <f>Outline!AC26</f>
        <v>experimentalAerodynamics</v>
      </c>
    </row>
    <row r="825" spans="8:9" x14ac:dyDescent="0.35">
      <c r="H825">
        <f t="shared" si="12"/>
        <v>25</v>
      </c>
      <c r="I825" t="str">
        <f>Outline!AC27</f>
        <v>specializedFlightSystems</v>
      </c>
    </row>
    <row r="826" spans="8:9" x14ac:dyDescent="0.35">
      <c r="H826">
        <f t="shared" si="12"/>
        <v>26</v>
      </c>
      <c r="I826" t="str">
        <f>Outline!AC28</f>
        <v>heavyLanding</v>
      </c>
    </row>
    <row r="827" spans="8:9" x14ac:dyDescent="0.35">
      <c r="H827">
        <f t="shared" si="12"/>
        <v>27</v>
      </c>
      <c r="I827" t="str">
        <f>Outline!AC29</f>
        <v>heavyDutyLandingFrames</v>
      </c>
    </row>
    <row r="828" spans="8:9" x14ac:dyDescent="0.35">
      <c r="H828">
        <f t="shared" si="12"/>
        <v>28</v>
      </c>
      <c r="I828" t="str">
        <f>Outline!AC30</f>
        <v>advHeatManagement</v>
      </c>
    </row>
    <row r="829" spans="8:9" x14ac:dyDescent="0.35">
      <c r="H829">
        <f t="shared" si="12"/>
        <v>29</v>
      </c>
      <c r="I829">
        <f>Outline!AC31</f>
        <v>0</v>
      </c>
    </row>
    <row r="830" spans="8:9" x14ac:dyDescent="0.35">
      <c r="H830">
        <f t="shared" si="12"/>
        <v>30</v>
      </c>
      <c r="I830" t="str">
        <f>Outline!AC32</f>
        <v>specializedCommandModules</v>
      </c>
    </row>
    <row r="831" spans="8:9" x14ac:dyDescent="0.35">
      <c r="H831">
        <f t="shared" si="12"/>
        <v>31</v>
      </c>
      <c r="I831">
        <f>Outline!AC33</f>
        <v>0</v>
      </c>
    </row>
    <row r="832" spans="8:9" x14ac:dyDescent="0.35">
      <c r="H832">
        <f t="shared" si="12"/>
        <v>32</v>
      </c>
      <c r="I832">
        <f>Outline!AC34</f>
        <v>0</v>
      </c>
    </row>
    <row r="833" spans="8:9" x14ac:dyDescent="0.35">
      <c r="H833">
        <f t="shared" si="12"/>
        <v>33</v>
      </c>
      <c r="I833">
        <f>Outline!AC35</f>
        <v>0</v>
      </c>
    </row>
    <row r="834" spans="8:9" x14ac:dyDescent="0.35">
      <c r="H834">
        <f t="shared" si="12"/>
        <v>34</v>
      </c>
      <c r="I834" t="str">
        <f>Outline!AC36</f>
        <v>advScienceTech</v>
      </c>
    </row>
    <row r="835" spans="8:9" x14ac:dyDescent="0.35">
      <c r="H835">
        <f t="shared" si="12"/>
        <v>35</v>
      </c>
      <c r="I835" t="str">
        <f>Outline!AC37</f>
        <v>specializedScienceTech</v>
      </c>
    </row>
    <row r="836" spans="8:9" x14ac:dyDescent="0.35">
      <c r="H836">
        <f t="shared" si="12"/>
        <v>36</v>
      </c>
      <c r="I836">
        <f>Outline!AC38</f>
        <v>0</v>
      </c>
    </row>
    <row r="837" spans="8:9" x14ac:dyDescent="0.35">
      <c r="H837">
        <f t="shared" si="12"/>
        <v>37</v>
      </c>
      <c r="I837" t="str">
        <f>Outline!AC39</f>
        <v>signalProcessing</v>
      </c>
    </row>
    <row r="838" spans="8:9" x14ac:dyDescent="0.35">
      <c r="H838">
        <f t="shared" si="12"/>
        <v>38</v>
      </c>
      <c r="I838" t="str">
        <f>Outline!AC40</f>
        <v>advUnmanned</v>
      </c>
    </row>
    <row r="839" spans="8:9" x14ac:dyDescent="0.35">
      <c r="H839">
        <f t="shared" si="12"/>
        <v>39</v>
      </c>
      <c r="I839" t="str">
        <f>Outline!AC41</f>
        <v>automation</v>
      </c>
    </row>
    <row r="840" spans="8:9" x14ac:dyDescent="0.35">
      <c r="H840">
        <f t="shared" si="12"/>
        <v>40</v>
      </c>
      <c r="I840">
        <f>Outline!AC42</f>
        <v>0</v>
      </c>
    </row>
    <row r="841" spans="8:9" x14ac:dyDescent="0.35">
      <c r="H841">
        <f t="shared" si="12"/>
        <v>1</v>
      </c>
      <c r="I841" t="e">
        <f>Outline!#REF!</f>
        <v>#REF!</v>
      </c>
    </row>
    <row r="842" spans="8:9" x14ac:dyDescent="0.35">
      <c r="H842">
        <f t="shared" si="12"/>
        <v>2</v>
      </c>
      <c r="I842">
        <f>Outline!AD6</f>
        <v>0</v>
      </c>
    </row>
    <row r="843" spans="8:9" x14ac:dyDescent="0.35">
      <c r="H843">
        <f t="shared" si="12"/>
        <v>3</v>
      </c>
      <c r="I843">
        <f>Outline!AD7</f>
        <v>0</v>
      </c>
    </row>
    <row r="844" spans="8:9" x14ac:dyDescent="0.35">
      <c r="H844">
        <f t="shared" si="12"/>
        <v>4</v>
      </c>
      <c r="I844">
        <f>Outline!AD8</f>
        <v>0</v>
      </c>
    </row>
    <row r="845" spans="8:9" x14ac:dyDescent="0.35">
      <c r="H845">
        <f t="shared" si="12"/>
        <v>5</v>
      </c>
      <c r="I845">
        <f>Outline!AD9</f>
        <v>0</v>
      </c>
    </row>
    <row r="846" spans="8:9" x14ac:dyDescent="0.35">
      <c r="H846">
        <f t="shared" si="12"/>
        <v>6</v>
      </c>
      <c r="I846" t="str">
        <f>Outline!AB10</f>
        <v>nobleGasFuelSystems</v>
      </c>
    </row>
    <row r="847" spans="8:9" x14ac:dyDescent="0.35">
      <c r="H847">
        <f t="shared" si="12"/>
        <v>7</v>
      </c>
      <c r="I847">
        <f>Outline!AD11</f>
        <v>0</v>
      </c>
    </row>
    <row r="848" spans="8:9" x14ac:dyDescent="0.35">
      <c r="H848">
        <f t="shared" si="12"/>
        <v>8</v>
      </c>
      <c r="I848">
        <f>Outline!AD12</f>
        <v>0</v>
      </c>
    </row>
    <row r="849" spans="8:9" x14ac:dyDescent="0.35">
      <c r="H849">
        <f t="shared" si="12"/>
        <v>9</v>
      </c>
      <c r="I849" t="e">
        <f>Outline!#REF!</f>
        <v>#REF!</v>
      </c>
    </row>
    <row r="850" spans="8:9" x14ac:dyDescent="0.35">
      <c r="H850">
        <f t="shared" si="12"/>
        <v>10</v>
      </c>
      <c r="I850">
        <f>Outline!AD5</f>
        <v>0</v>
      </c>
    </row>
    <row r="851" spans="8:9" x14ac:dyDescent="0.35">
      <c r="H851">
        <f t="shared" si="12"/>
        <v>11</v>
      </c>
      <c r="I851">
        <f>Outline!AD13</f>
        <v>0</v>
      </c>
    </row>
    <row r="852" spans="8:9" x14ac:dyDescent="0.35">
      <c r="H852">
        <f t="shared" si="12"/>
        <v>12</v>
      </c>
      <c r="I852">
        <f>Outline!AD14</f>
        <v>0</v>
      </c>
    </row>
    <row r="853" spans="8:9" x14ac:dyDescent="0.35">
      <c r="H853">
        <f t="shared" si="12"/>
        <v>13</v>
      </c>
      <c r="I853">
        <f>Outline!AD15</f>
        <v>0</v>
      </c>
    </row>
    <row r="854" spans="8:9" x14ac:dyDescent="0.35">
      <c r="H854">
        <f t="shared" si="12"/>
        <v>14</v>
      </c>
      <c r="I854">
        <f>Outline!AD16</f>
        <v>0</v>
      </c>
    </row>
    <row r="855" spans="8:9" x14ac:dyDescent="0.35">
      <c r="H855">
        <f t="shared" si="12"/>
        <v>15</v>
      </c>
      <c r="I855">
        <f>Outline!AD17</f>
        <v>0</v>
      </c>
    </row>
    <row r="856" spans="8:9" x14ac:dyDescent="0.35">
      <c r="H856">
        <f t="shared" si="12"/>
        <v>16</v>
      </c>
      <c r="I856">
        <f>Outline!AD18</f>
        <v>0</v>
      </c>
    </row>
    <row r="857" spans="8:9" x14ac:dyDescent="0.35">
      <c r="H857">
        <f t="shared" si="12"/>
        <v>17</v>
      </c>
      <c r="I857">
        <f>Outline!AD19</f>
        <v>0</v>
      </c>
    </row>
    <row r="858" spans="8:9" x14ac:dyDescent="0.35">
      <c r="H858">
        <f t="shared" si="12"/>
        <v>18</v>
      </c>
      <c r="I858">
        <f>Outline!AD20</f>
        <v>0</v>
      </c>
    </row>
    <row r="859" spans="8:9" x14ac:dyDescent="0.35">
      <c r="H859">
        <f t="shared" si="12"/>
        <v>19</v>
      </c>
      <c r="I859">
        <f>Outline!AD21</f>
        <v>0</v>
      </c>
    </row>
    <row r="860" spans="8:9" x14ac:dyDescent="0.35">
      <c r="H860">
        <f t="shared" si="12"/>
        <v>20</v>
      </c>
      <c r="I860">
        <f>Outline!AD22</f>
        <v>0</v>
      </c>
    </row>
    <row r="861" spans="8:9" x14ac:dyDescent="0.35">
      <c r="H861">
        <f t="shared" si="12"/>
        <v>21</v>
      </c>
      <c r="I861">
        <f>Outline!AD23</f>
        <v>0</v>
      </c>
    </row>
    <row r="862" spans="8:9" x14ac:dyDescent="0.35">
      <c r="H862">
        <f t="shared" si="12"/>
        <v>22</v>
      </c>
      <c r="I862">
        <f>Outline!AD24</f>
        <v>0</v>
      </c>
    </row>
    <row r="863" spans="8:9" x14ac:dyDescent="0.35">
      <c r="H863">
        <f t="shared" si="12"/>
        <v>23</v>
      </c>
      <c r="I863">
        <f>Outline!AD25</f>
        <v>0</v>
      </c>
    </row>
    <row r="864" spans="8:9" x14ac:dyDescent="0.35">
      <c r="H864">
        <f t="shared" si="12"/>
        <v>24</v>
      </c>
      <c r="I864">
        <f>Outline!AD26</f>
        <v>0</v>
      </c>
    </row>
    <row r="865" spans="8:9" x14ac:dyDescent="0.35">
      <c r="H865">
        <f t="shared" si="12"/>
        <v>25</v>
      </c>
      <c r="I865">
        <f>Outline!AD27</f>
        <v>0</v>
      </c>
    </row>
    <row r="866" spans="8:9" x14ac:dyDescent="0.35">
      <c r="H866">
        <f t="shared" si="12"/>
        <v>26</v>
      </c>
      <c r="I866">
        <f>Outline!AD28</f>
        <v>0</v>
      </c>
    </row>
    <row r="867" spans="8:9" x14ac:dyDescent="0.35">
      <c r="H867">
        <f t="shared" si="12"/>
        <v>27</v>
      </c>
      <c r="I867">
        <f>Outline!AD29</f>
        <v>0</v>
      </c>
    </row>
    <row r="868" spans="8:9" x14ac:dyDescent="0.35">
      <c r="H868">
        <f t="shared" si="12"/>
        <v>28</v>
      </c>
      <c r="I868">
        <f>Outline!AD30</f>
        <v>0</v>
      </c>
    </row>
    <row r="869" spans="8:9" x14ac:dyDescent="0.35">
      <c r="H869">
        <f t="shared" si="12"/>
        <v>29</v>
      </c>
      <c r="I869">
        <f>Outline!AD31</f>
        <v>0</v>
      </c>
    </row>
    <row r="870" spans="8:9" x14ac:dyDescent="0.35">
      <c r="H870">
        <f t="shared" si="12"/>
        <v>30</v>
      </c>
      <c r="I870">
        <f>Outline!AD32</f>
        <v>0</v>
      </c>
    </row>
    <row r="871" spans="8:9" x14ac:dyDescent="0.35">
      <c r="H871">
        <f t="shared" si="12"/>
        <v>31</v>
      </c>
      <c r="I871">
        <f>Outline!AD33</f>
        <v>0</v>
      </c>
    </row>
    <row r="872" spans="8:9" x14ac:dyDescent="0.35">
      <c r="H872">
        <f t="shared" si="12"/>
        <v>32</v>
      </c>
      <c r="I872">
        <f>Outline!AD34</f>
        <v>0</v>
      </c>
    </row>
    <row r="873" spans="8:9" x14ac:dyDescent="0.35">
      <c r="H873">
        <f t="shared" ref="H873:H936" si="13">H833</f>
        <v>33</v>
      </c>
      <c r="I873">
        <f>Outline!AD35</f>
        <v>0</v>
      </c>
    </row>
    <row r="874" spans="8:9" x14ac:dyDescent="0.35">
      <c r="H874">
        <f t="shared" si="13"/>
        <v>34</v>
      </c>
      <c r="I874">
        <f>Outline!AD36</f>
        <v>0</v>
      </c>
    </row>
    <row r="875" spans="8:9" x14ac:dyDescent="0.35">
      <c r="H875">
        <f t="shared" si="13"/>
        <v>35</v>
      </c>
      <c r="I875">
        <f>Outline!AD37</f>
        <v>0</v>
      </c>
    </row>
    <row r="876" spans="8:9" x14ac:dyDescent="0.35">
      <c r="H876">
        <f t="shared" si="13"/>
        <v>36</v>
      </c>
      <c r="I876">
        <f>Outline!AD38</f>
        <v>0</v>
      </c>
    </row>
    <row r="877" spans="8:9" x14ac:dyDescent="0.35">
      <c r="H877">
        <f t="shared" si="13"/>
        <v>37</v>
      </c>
      <c r="I877">
        <f>Outline!AD39</f>
        <v>0</v>
      </c>
    </row>
    <row r="878" spans="8:9" x14ac:dyDescent="0.35">
      <c r="H878">
        <f t="shared" si="13"/>
        <v>38</v>
      </c>
      <c r="I878">
        <f>Outline!AD40</f>
        <v>0</v>
      </c>
    </row>
    <row r="879" spans="8:9" x14ac:dyDescent="0.35">
      <c r="H879">
        <f t="shared" si="13"/>
        <v>39</v>
      </c>
      <c r="I879">
        <f>Outline!AD41</f>
        <v>0</v>
      </c>
    </row>
    <row r="880" spans="8:9" x14ac:dyDescent="0.35">
      <c r="H880">
        <f t="shared" si="13"/>
        <v>40</v>
      </c>
      <c r="I880">
        <f>Outline!AD42</f>
        <v>0</v>
      </c>
    </row>
    <row r="881" spans="8:9" x14ac:dyDescent="0.35">
      <c r="H881">
        <f t="shared" si="13"/>
        <v>1</v>
      </c>
      <c r="I881" t="e">
        <f>Outline!#REF!</f>
        <v>#REF!</v>
      </c>
    </row>
    <row r="882" spans="8:9" x14ac:dyDescent="0.35">
      <c r="H882">
        <f t="shared" si="13"/>
        <v>2</v>
      </c>
      <c r="I882" t="str">
        <f>Outline!AE6</f>
        <v>advNuclearPropulsion</v>
      </c>
    </row>
    <row r="883" spans="8:9" x14ac:dyDescent="0.35">
      <c r="H883">
        <f t="shared" si="13"/>
        <v>3</v>
      </c>
      <c r="I883">
        <f>Outline!AE7</f>
        <v>0</v>
      </c>
    </row>
    <row r="884" spans="8:9" x14ac:dyDescent="0.35">
      <c r="H884">
        <f t="shared" si="13"/>
        <v>4</v>
      </c>
      <c r="I884">
        <f>Outline!AE8</f>
        <v>0</v>
      </c>
    </row>
    <row r="885" spans="8:9" x14ac:dyDescent="0.35">
      <c r="H885">
        <f t="shared" si="13"/>
        <v>5</v>
      </c>
      <c r="I885" t="str">
        <f>Outline!AE9</f>
        <v>advIonPropulsion</v>
      </c>
    </row>
    <row r="886" spans="8:9" x14ac:dyDescent="0.35">
      <c r="H886">
        <f t="shared" si="13"/>
        <v>6</v>
      </c>
      <c r="I886">
        <f>Outline!AE10</f>
        <v>0</v>
      </c>
    </row>
    <row r="887" spans="8:9" x14ac:dyDescent="0.35">
      <c r="H887">
        <f t="shared" si="13"/>
        <v>7</v>
      </c>
      <c r="I887">
        <f>Outline!AE11</f>
        <v>0</v>
      </c>
    </row>
    <row r="888" spans="8:9" x14ac:dyDescent="0.35">
      <c r="H888">
        <f t="shared" si="13"/>
        <v>8</v>
      </c>
      <c r="I888" t="str">
        <f>Outline!AE12</f>
        <v>aBitMoreExoticEngines</v>
      </c>
    </row>
    <row r="889" spans="8:9" x14ac:dyDescent="0.35">
      <c r="H889">
        <f t="shared" si="13"/>
        <v>9</v>
      </c>
      <c r="I889" t="e">
        <f>Outline!#REF!</f>
        <v>#REF!</v>
      </c>
    </row>
    <row r="890" spans="8:9" x14ac:dyDescent="0.35">
      <c r="H890">
        <f t="shared" si="13"/>
        <v>10</v>
      </c>
      <c r="I890" t="str">
        <f>Outline!AE5</f>
        <v>advNuclearPower</v>
      </c>
    </row>
    <row r="891" spans="8:9" x14ac:dyDescent="0.35">
      <c r="H891">
        <f t="shared" si="13"/>
        <v>11</v>
      </c>
      <c r="I891">
        <f>Outline!AE13</f>
        <v>0</v>
      </c>
    </row>
    <row r="892" spans="8:9" x14ac:dyDescent="0.35">
      <c r="H892">
        <f t="shared" si="13"/>
        <v>12</v>
      </c>
      <c r="I892" t="str">
        <f>Outline!AE14</f>
        <v>exoticExpanderCycleEngines</v>
      </c>
    </row>
    <row r="893" spans="8:9" x14ac:dyDescent="0.35">
      <c r="H893">
        <f t="shared" si="13"/>
        <v>13</v>
      </c>
      <c r="I893">
        <f>Outline!AE15</f>
        <v>0</v>
      </c>
    </row>
    <row r="894" spans="8:9" x14ac:dyDescent="0.35">
      <c r="H894">
        <f t="shared" si="13"/>
        <v>14</v>
      </c>
      <c r="I894">
        <f>Outline!AE16</f>
        <v>0</v>
      </c>
    </row>
    <row r="895" spans="8:9" x14ac:dyDescent="0.35">
      <c r="H895">
        <f t="shared" si="13"/>
        <v>15</v>
      </c>
      <c r="I895" t="str">
        <f>Outline!AE17</f>
        <v>specializedFuelStorage</v>
      </c>
    </row>
    <row r="896" spans="8:9" x14ac:dyDescent="0.35">
      <c r="H896">
        <f t="shared" si="13"/>
        <v>16</v>
      </c>
      <c r="I896" t="str">
        <f>Outline!AE18</f>
        <v>highPerformanceFlexibleFuelSystems</v>
      </c>
    </row>
    <row r="897" spans="8:9" x14ac:dyDescent="0.35">
      <c r="H897">
        <f t="shared" si="13"/>
        <v>17</v>
      </c>
      <c r="I897">
        <f>Outline!AE19</f>
        <v>0</v>
      </c>
    </row>
    <row r="898" spans="8:9" x14ac:dyDescent="0.35">
      <c r="H898">
        <f t="shared" si="13"/>
        <v>18</v>
      </c>
      <c r="I898" t="str">
        <f>Outline!AE20</f>
        <v>advancedEnginePlates</v>
      </c>
    </row>
    <row r="899" spans="8:9" x14ac:dyDescent="0.35">
      <c r="H899">
        <f t="shared" si="13"/>
        <v>19</v>
      </c>
      <c r="I899" t="str">
        <f>Outline!AE21</f>
        <v>exoticAlloys</v>
      </c>
    </row>
    <row r="900" spans="8:9" x14ac:dyDescent="0.35">
      <c r="H900">
        <f t="shared" si="13"/>
        <v>20</v>
      </c>
      <c r="I900" t="str">
        <f>Outline!AE22</f>
        <v>orbitalAssembly</v>
      </c>
    </row>
    <row r="901" spans="8:9" x14ac:dyDescent="0.35">
      <c r="H901">
        <f t="shared" si="13"/>
        <v>21</v>
      </c>
      <c r="I901" t="str">
        <f>Outline!AE23</f>
        <v>offworldManufacturing</v>
      </c>
    </row>
    <row r="902" spans="8:9" x14ac:dyDescent="0.35">
      <c r="H902">
        <f t="shared" si="13"/>
        <v>22</v>
      </c>
      <c r="I902">
        <f>Outline!AE24</f>
        <v>0</v>
      </c>
    </row>
    <row r="903" spans="8:9" x14ac:dyDescent="0.35">
      <c r="H903">
        <f t="shared" si="13"/>
        <v>23</v>
      </c>
      <c r="I903" t="str">
        <f>Outline!AE25</f>
        <v>aerospaceTech</v>
      </c>
    </row>
    <row r="904" spans="8:9" x14ac:dyDescent="0.35">
      <c r="H904">
        <f t="shared" si="13"/>
        <v>24</v>
      </c>
      <c r="I904" t="str">
        <f>Outline!AE26</f>
        <v>aerospaceComposites</v>
      </c>
    </row>
    <row r="905" spans="8:9" x14ac:dyDescent="0.35">
      <c r="H905">
        <f t="shared" si="13"/>
        <v>25</v>
      </c>
      <c r="I905" t="str">
        <f>Outline!AE27</f>
        <v>experimentalFlightSystems</v>
      </c>
    </row>
    <row r="906" spans="8:9" x14ac:dyDescent="0.35">
      <c r="H906">
        <f t="shared" si="13"/>
        <v>26</v>
      </c>
      <c r="I906" t="str">
        <f>Outline!AE28</f>
        <v>advancedMotors</v>
      </c>
    </row>
    <row r="907" spans="8:9" x14ac:dyDescent="0.35">
      <c r="H907">
        <f t="shared" si="13"/>
        <v>27</v>
      </c>
      <c r="I907">
        <f>Outline!AE29</f>
        <v>0</v>
      </c>
    </row>
    <row r="908" spans="8:9" x14ac:dyDescent="0.35">
      <c r="H908">
        <f t="shared" si="13"/>
        <v>28</v>
      </c>
      <c r="I908" t="str">
        <f>Outline!AE30</f>
        <v>experimentalHeatManagement</v>
      </c>
    </row>
    <row r="909" spans="8:9" x14ac:dyDescent="0.35">
      <c r="H909">
        <f t="shared" si="13"/>
        <v>29</v>
      </c>
      <c r="I909">
        <f>Outline!AE31</f>
        <v>0</v>
      </c>
    </row>
    <row r="910" spans="8:9" x14ac:dyDescent="0.35">
      <c r="H910">
        <f t="shared" si="13"/>
        <v>30</v>
      </c>
      <c r="I910" t="str">
        <f>Outline!AE32</f>
        <v>specializedCommandCenters</v>
      </c>
    </row>
    <row r="911" spans="8:9" x14ac:dyDescent="0.35">
      <c r="H911">
        <f t="shared" si="13"/>
        <v>31</v>
      </c>
      <c r="I911" t="str">
        <f>Outline!AE33</f>
        <v>specializedLanders</v>
      </c>
    </row>
    <row r="912" spans="8:9" x14ac:dyDescent="0.35">
      <c r="H912">
        <f t="shared" si="13"/>
        <v>32</v>
      </c>
      <c r="I912">
        <f>Outline!AE34</f>
        <v>0</v>
      </c>
    </row>
    <row r="913" spans="8:9" x14ac:dyDescent="0.35">
      <c r="H913">
        <f t="shared" si="13"/>
        <v>33</v>
      </c>
      <c r="I913">
        <f>Outline!AE35</f>
        <v>0</v>
      </c>
    </row>
    <row r="914" spans="8:9" x14ac:dyDescent="0.35">
      <c r="H914">
        <f t="shared" si="13"/>
        <v>34</v>
      </c>
      <c r="I914" t="str">
        <f>Outline!AE36</f>
        <v>experimentalScience</v>
      </c>
    </row>
    <row r="915" spans="8:9" x14ac:dyDescent="0.35">
      <c r="H915">
        <f t="shared" si="13"/>
        <v>35</v>
      </c>
      <c r="I915" t="str">
        <f>Outline!AE37</f>
        <v>longTermScienceTech</v>
      </c>
    </row>
    <row r="916" spans="8:9" x14ac:dyDescent="0.35">
      <c r="H916">
        <f t="shared" si="13"/>
        <v>36</v>
      </c>
      <c r="I916">
        <f>Outline!AE38</f>
        <v>0</v>
      </c>
    </row>
    <row r="917" spans="8:9" x14ac:dyDescent="0.35">
      <c r="H917">
        <f t="shared" si="13"/>
        <v>37</v>
      </c>
      <c r="I917" t="str">
        <f>Outline!AE39</f>
        <v>digitalSignalProcessing</v>
      </c>
    </row>
    <row r="918" spans="8:9" x14ac:dyDescent="0.35">
      <c r="H918">
        <f t="shared" si="13"/>
        <v>38</v>
      </c>
      <c r="I918" t="str">
        <f>Outline!AE40</f>
        <v>largeUnmanned</v>
      </c>
    </row>
    <row r="919" spans="8:9" x14ac:dyDescent="0.35">
      <c r="H919">
        <f t="shared" si="13"/>
        <v>39</v>
      </c>
      <c r="I919" t="str">
        <f>Outline!AE41</f>
        <v>mechatronics</v>
      </c>
    </row>
    <row r="920" spans="8:9" x14ac:dyDescent="0.35">
      <c r="H920">
        <f t="shared" si="13"/>
        <v>40</v>
      </c>
      <c r="I920">
        <f>Outline!AE42</f>
        <v>0</v>
      </c>
    </row>
    <row r="921" spans="8:9" x14ac:dyDescent="0.35">
      <c r="H921">
        <f t="shared" si="13"/>
        <v>1</v>
      </c>
      <c r="I921" t="e">
        <f>Outline!#REF!</f>
        <v>#REF!</v>
      </c>
    </row>
    <row r="922" spans="8:9" x14ac:dyDescent="0.35">
      <c r="H922">
        <f t="shared" si="13"/>
        <v>2</v>
      </c>
      <c r="I922">
        <f>Outline!AF6</f>
        <v>0</v>
      </c>
    </row>
    <row r="923" spans="8:9" x14ac:dyDescent="0.35">
      <c r="H923">
        <f t="shared" si="13"/>
        <v>3</v>
      </c>
      <c r="I923">
        <f>Outline!AF7</f>
        <v>0</v>
      </c>
    </row>
    <row r="924" spans="8:9" x14ac:dyDescent="0.35">
      <c r="H924">
        <f t="shared" si="13"/>
        <v>4</v>
      </c>
      <c r="I924">
        <f>Outline!AF8</f>
        <v>0</v>
      </c>
    </row>
    <row r="925" spans="8:9" x14ac:dyDescent="0.35">
      <c r="H925">
        <f t="shared" si="13"/>
        <v>5</v>
      </c>
      <c r="I925">
        <f>Outline!AF9</f>
        <v>0</v>
      </c>
    </row>
    <row r="926" spans="8:9" x14ac:dyDescent="0.35">
      <c r="H926">
        <f t="shared" si="13"/>
        <v>6</v>
      </c>
      <c r="I926">
        <f>Outline!AF10</f>
        <v>0</v>
      </c>
    </row>
    <row r="927" spans="8:9" x14ac:dyDescent="0.35">
      <c r="H927">
        <f t="shared" si="13"/>
        <v>7</v>
      </c>
      <c r="I927">
        <f>Outline!AF11</f>
        <v>0</v>
      </c>
    </row>
    <row r="928" spans="8:9" x14ac:dyDescent="0.35">
      <c r="H928">
        <f t="shared" si="13"/>
        <v>8</v>
      </c>
      <c r="I928">
        <f>Outline!AF12</f>
        <v>0</v>
      </c>
    </row>
    <row r="929" spans="8:9" x14ac:dyDescent="0.35">
      <c r="H929">
        <f t="shared" si="13"/>
        <v>9</v>
      </c>
      <c r="I929" t="e">
        <f>Outline!#REF!</f>
        <v>#REF!</v>
      </c>
    </row>
    <row r="930" spans="8:9" x14ac:dyDescent="0.35">
      <c r="H930">
        <f t="shared" si="13"/>
        <v>10</v>
      </c>
      <c r="I930">
        <f>Outline!AF3</f>
        <v>0</v>
      </c>
    </row>
    <row r="931" spans="8:9" x14ac:dyDescent="0.35">
      <c r="H931">
        <f t="shared" si="13"/>
        <v>11</v>
      </c>
      <c r="I931">
        <f>Outline!AF13</f>
        <v>0</v>
      </c>
    </row>
    <row r="932" spans="8:9" x14ac:dyDescent="0.35">
      <c r="H932">
        <f t="shared" si="13"/>
        <v>12</v>
      </c>
      <c r="I932">
        <f>Outline!AF14</f>
        <v>0</v>
      </c>
    </row>
    <row r="933" spans="8:9" x14ac:dyDescent="0.35">
      <c r="H933">
        <f t="shared" si="13"/>
        <v>13</v>
      </c>
      <c r="I933">
        <f>Outline!AF15</f>
        <v>0</v>
      </c>
    </row>
    <row r="934" spans="8:9" x14ac:dyDescent="0.35">
      <c r="H934">
        <f t="shared" si="13"/>
        <v>14</v>
      </c>
      <c r="I934">
        <f>Outline!AF16</f>
        <v>0</v>
      </c>
    </row>
    <row r="935" spans="8:9" x14ac:dyDescent="0.35">
      <c r="H935">
        <f t="shared" si="13"/>
        <v>15</v>
      </c>
      <c r="I935">
        <f>Outline!AF17</f>
        <v>0</v>
      </c>
    </row>
    <row r="936" spans="8:9" x14ac:dyDescent="0.35">
      <c r="H936">
        <f t="shared" si="13"/>
        <v>16</v>
      </c>
      <c r="I936">
        <f>Outline!AF18</f>
        <v>0</v>
      </c>
    </row>
    <row r="937" spans="8:9" x14ac:dyDescent="0.35">
      <c r="H937">
        <f t="shared" ref="H937:H1000" si="14">H897</f>
        <v>17</v>
      </c>
      <c r="I937">
        <f>Outline!AF19</f>
        <v>0</v>
      </c>
    </row>
    <row r="938" spans="8:9" x14ac:dyDescent="0.35">
      <c r="H938">
        <f t="shared" si="14"/>
        <v>18</v>
      </c>
      <c r="I938">
        <f>Outline!AF20</f>
        <v>0</v>
      </c>
    </row>
    <row r="939" spans="8:9" x14ac:dyDescent="0.35">
      <c r="H939">
        <f t="shared" si="14"/>
        <v>19</v>
      </c>
      <c r="I939">
        <f>Outline!AF21</f>
        <v>0</v>
      </c>
    </row>
    <row r="940" spans="8:9" x14ac:dyDescent="0.35">
      <c r="H940">
        <f t="shared" si="14"/>
        <v>20</v>
      </c>
      <c r="I940">
        <f>Outline!AF22</f>
        <v>0</v>
      </c>
    </row>
    <row r="941" spans="8:9" x14ac:dyDescent="0.35">
      <c r="H941">
        <f t="shared" si="14"/>
        <v>21</v>
      </c>
      <c r="I941">
        <f>Outline!AF23</f>
        <v>0</v>
      </c>
    </row>
    <row r="942" spans="8:9" x14ac:dyDescent="0.35">
      <c r="H942">
        <f t="shared" si="14"/>
        <v>22</v>
      </c>
      <c r="I942">
        <f>Outline!AF24</f>
        <v>0</v>
      </c>
    </row>
    <row r="943" spans="8:9" x14ac:dyDescent="0.35">
      <c r="H943">
        <f t="shared" si="14"/>
        <v>23</v>
      </c>
      <c r="I943">
        <f>Outline!AF25</f>
        <v>0</v>
      </c>
    </row>
    <row r="944" spans="8:9" x14ac:dyDescent="0.35">
      <c r="H944">
        <f t="shared" si="14"/>
        <v>24</v>
      </c>
      <c r="I944">
        <f>Outline!AF26</f>
        <v>0</v>
      </c>
    </row>
    <row r="945" spans="8:9" x14ac:dyDescent="0.35">
      <c r="H945">
        <f t="shared" si="14"/>
        <v>25</v>
      </c>
      <c r="I945">
        <f>Outline!AF27</f>
        <v>0</v>
      </c>
    </row>
    <row r="946" spans="8:9" x14ac:dyDescent="0.35">
      <c r="H946">
        <f t="shared" si="14"/>
        <v>26</v>
      </c>
      <c r="I946">
        <f>Outline!AF28</f>
        <v>0</v>
      </c>
    </row>
    <row r="947" spans="8:9" x14ac:dyDescent="0.35">
      <c r="H947">
        <f t="shared" si="14"/>
        <v>27</v>
      </c>
      <c r="I947">
        <f>Outline!AF29</f>
        <v>0</v>
      </c>
    </row>
    <row r="948" spans="8:9" x14ac:dyDescent="0.35">
      <c r="H948">
        <f t="shared" si="14"/>
        <v>28</v>
      </c>
      <c r="I948">
        <f>Outline!AF30</f>
        <v>0</v>
      </c>
    </row>
    <row r="949" spans="8:9" x14ac:dyDescent="0.35">
      <c r="H949">
        <f t="shared" si="14"/>
        <v>29</v>
      </c>
      <c r="I949">
        <f>Outline!AF31</f>
        <v>0</v>
      </c>
    </row>
    <row r="950" spans="8:9" x14ac:dyDescent="0.35">
      <c r="H950">
        <f t="shared" si="14"/>
        <v>30</v>
      </c>
      <c r="I950">
        <f>Outline!AF32</f>
        <v>0</v>
      </c>
    </row>
    <row r="951" spans="8:9" x14ac:dyDescent="0.35">
      <c r="H951">
        <f t="shared" si="14"/>
        <v>31</v>
      </c>
      <c r="I951">
        <f>Outline!AF33</f>
        <v>0</v>
      </c>
    </row>
    <row r="952" spans="8:9" x14ac:dyDescent="0.35">
      <c r="H952">
        <f t="shared" si="14"/>
        <v>32</v>
      </c>
      <c r="I952">
        <f>Outline!AF34</f>
        <v>0</v>
      </c>
    </row>
    <row r="953" spans="8:9" x14ac:dyDescent="0.35">
      <c r="H953">
        <f t="shared" si="14"/>
        <v>33</v>
      </c>
      <c r="I953">
        <f>Outline!AF35</f>
        <v>0</v>
      </c>
    </row>
    <row r="954" spans="8:9" x14ac:dyDescent="0.35">
      <c r="H954">
        <f t="shared" si="14"/>
        <v>34</v>
      </c>
      <c r="I954">
        <f>Outline!AF36</f>
        <v>0</v>
      </c>
    </row>
    <row r="955" spans="8:9" x14ac:dyDescent="0.35">
      <c r="H955">
        <f t="shared" si="14"/>
        <v>35</v>
      </c>
      <c r="I955">
        <f>Outline!AF37</f>
        <v>0</v>
      </c>
    </row>
    <row r="956" spans="8:9" x14ac:dyDescent="0.35">
      <c r="H956">
        <f t="shared" si="14"/>
        <v>36</v>
      </c>
      <c r="I956">
        <f>Outline!AF38</f>
        <v>0</v>
      </c>
    </row>
    <row r="957" spans="8:9" x14ac:dyDescent="0.35">
      <c r="H957">
        <f t="shared" si="14"/>
        <v>37</v>
      </c>
      <c r="I957">
        <f>Outline!AF39</f>
        <v>0</v>
      </c>
    </row>
    <row r="958" spans="8:9" x14ac:dyDescent="0.35">
      <c r="H958">
        <f t="shared" si="14"/>
        <v>38</v>
      </c>
      <c r="I958">
        <f>Outline!AF40</f>
        <v>0</v>
      </c>
    </row>
    <row r="959" spans="8:9" x14ac:dyDescent="0.35">
      <c r="H959">
        <f t="shared" si="14"/>
        <v>39</v>
      </c>
      <c r="I959">
        <f>Outline!AF41</f>
        <v>0</v>
      </c>
    </row>
    <row r="960" spans="8:9" x14ac:dyDescent="0.35">
      <c r="H960">
        <f t="shared" si="14"/>
        <v>40</v>
      </c>
      <c r="I960">
        <f>Outline!AF42</f>
        <v>0</v>
      </c>
    </row>
    <row r="961" spans="8:9" x14ac:dyDescent="0.35">
      <c r="H961">
        <f t="shared" si="14"/>
        <v>1</v>
      </c>
      <c r="I961">
        <f>Outline!AG3</f>
        <v>0</v>
      </c>
    </row>
    <row r="962" spans="8:9" x14ac:dyDescent="0.35">
      <c r="H962">
        <f t="shared" si="14"/>
        <v>2</v>
      </c>
      <c r="I962" t="str">
        <f>Outline!AG6</f>
        <v>expNuclearPropulsion</v>
      </c>
    </row>
    <row r="963" spans="8:9" x14ac:dyDescent="0.35">
      <c r="H963">
        <f t="shared" si="14"/>
        <v>3</v>
      </c>
      <c r="I963" t="str">
        <f>Outline!AG7</f>
        <v>fusionRockets</v>
      </c>
    </row>
    <row r="964" spans="8:9" x14ac:dyDescent="0.35">
      <c r="H964">
        <f t="shared" si="14"/>
        <v>4</v>
      </c>
      <c r="I964">
        <f>Outline!AG8</f>
        <v>0</v>
      </c>
    </row>
    <row r="965" spans="8:9" x14ac:dyDescent="0.35">
      <c r="H965">
        <f t="shared" si="14"/>
        <v>5</v>
      </c>
      <c r="I965" t="str">
        <f>Outline!AG9</f>
        <v>advGriddedThrusters</v>
      </c>
    </row>
    <row r="966" spans="8:9" x14ac:dyDescent="0.35">
      <c r="H966">
        <f t="shared" si="14"/>
        <v>6</v>
      </c>
      <c r="I966" t="str">
        <f>Outline!AG10</f>
        <v>plasmaPropulsion</v>
      </c>
    </row>
    <row r="967" spans="8:9" x14ac:dyDescent="0.35">
      <c r="H967">
        <f t="shared" si="14"/>
        <v>7</v>
      </c>
      <c r="I967">
        <f>Outline!AG11</f>
        <v>0</v>
      </c>
    </row>
    <row r="968" spans="8:9" x14ac:dyDescent="0.35">
      <c r="H968">
        <f t="shared" si="14"/>
        <v>8</v>
      </c>
      <c r="I968" t="str">
        <f>Outline!AG12</f>
        <v>expAircraftEngines</v>
      </c>
    </row>
    <row r="969" spans="8:9" x14ac:dyDescent="0.35">
      <c r="H969">
        <f t="shared" si="14"/>
        <v>9</v>
      </c>
      <c r="I969" t="e">
        <f>Outline!#REF!</f>
        <v>#REF!</v>
      </c>
    </row>
    <row r="970" spans="8:9" x14ac:dyDescent="0.35">
      <c r="H970">
        <f t="shared" si="14"/>
        <v>10</v>
      </c>
      <c r="I970" t="e">
        <f>Outline!#REF!</f>
        <v>#REF!</v>
      </c>
    </row>
    <row r="971" spans="8:9" x14ac:dyDescent="0.35">
      <c r="H971">
        <f t="shared" si="14"/>
        <v>11</v>
      </c>
      <c r="I971">
        <f>Outline!AG13</f>
        <v>0</v>
      </c>
    </row>
    <row r="972" spans="8:9" x14ac:dyDescent="0.35">
      <c r="H972">
        <f t="shared" si="14"/>
        <v>12</v>
      </c>
      <c r="I972">
        <f>Outline!AG14</f>
        <v>0</v>
      </c>
    </row>
    <row r="973" spans="8:9" x14ac:dyDescent="0.35">
      <c r="H973">
        <f t="shared" si="14"/>
        <v>13</v>
      </c>
      <c r="I973">
        <f>Outline!AG15</f>
        <v>0</v>
      </c>
    </row>
    <row r="974" spans="8:9" x14ac:dyDescent="0.35">
      <c r="H974">
        <f t="shared" si="14"/>
        <v>14</v>
      </c>
      <c r="I974">
        <f>Outline!AG16</f>
        <v>0</v>
      </c>
    </row>
    <row r="975" spans="8:9" x14ac:dyDescent="0.35">
      <c r="H975">
        <f t="shared" si="14"/>
        <v>15</v>
      </c>
      <c r="I975" t="str">
        <f>Outline!AG17</f>
        <v>exoticFuelStorage</v>
      </c>
    </row>
    <row r="976" spans="8:9" x14ac:dyDescent="0.35">
      <c r="H976">
        <f t="shared" si="14"/>
        <v>16</v>
      </c>
      <c r="I976">
        <f>Outline!AG18</f>
        <v>0</v>
      </c>
    </row>
    <row r="977" spans="8:9" x14ac:dyDescent="0.35">
      <c r="H977">
        <f t="shared" si="14"/>
        <v>17</v>
      </c>
      <c r="I977">
        <f>Outline!AG19</f>
        <v>0</v>
      </c>
    </row>
    <row r="978" spans="8:9" x14ac:dyDescent="0.35">
      <c r="H978">
        <f t="shared" si="14"/>
        <v>18</v>
      </c>
      <c r="I978" t="str">
        <f>Outline!AG20</f>
        <v>automatedDecouplingSystems</v>
      </c>
    </row>
    <row r="979" spans="8:9" x14ac:dyDescent="0.35">
      <c r="H979">
        <f t="shared" si="14"/>
        <v>19</v>
      </c>
      <c r="I979" t="str">
        <f>Outline!AG21</f>
        <v>aerographite</v>
      </c>
    </row>
    <row r="980" spans="8:9" x14ac:dyDescent="0.35">
      <c r="H980">
        <f t="shared" si="14"/>
        <v>20</v>
      </c>
      <c r="I980" t="str">
        <f>Outline!AG22</f>
        <v>orbitalMegastructures</v>
      </c>
    </row>
    <row r="981" spans="8:9" x14ac:dyDescent="0.35">
      <c r="H981">
        <f t="shared" si="14"/>
        <v>21</v>
      </c>
      <c r="I981">
        <f>Outline!AG23</f>
        <v>0</v>
      </c>
    </row>
    <row r="982" spans="8:9" x14ac:dyDescent="0.35">
      <c r="H982">
        <f t="shared" si="14"/>
        <v>22</v>
      </c>
      <c r="I982">
        <f>Outline!AG24</f>
        <v>0</v>
      </c>
    </row>
    <row r="983" spans="8:9" x14ac:dyDescent="0.35">
      <c r="H983">
        <f t="shared" si="14"/>
        <v>23</v>
      </c>
      <c r="I983" t="str">
        <f>Outline!AG25</f>
        <v>experimentalAerospaceTech</v>
      </c>
    </row>
    <row r="984" spans="8:9" x14ac:dyDescent="0.35">
      <c r="H984">
        <f t="shared" si="14"/>
        <v>24</v>
      </c>
      <c r="I984" t="str">
        <f>Outline!AG26</f>
        <v>advAerospaceEngineering</v>
      </c>
    </row>
    <row r="985" spans="8:9" x14ac:dyDescent="0.35">
      <c r="H985">
        <f t="shared" si="14"/>
        <v>25</v>
      </c>
      <c r="I985">
        <f>Outline!AG27</f>
        <v>0</v>
      </c>
    </row>
    <row r="986" spans="8:9" x14ac:dyDescent="0.35">
      <c r="H986">
        <f t="shared" si="14"/>
        <v>26</v>
      </c>
      <c r="I986">
        <f>Outline!AG28</f>
        <v>0</v>
      </c>
    </row>
    <row r="987" spans="8:9" x14ac:dyDescent="0.35">
      <c r="H987">
        <f t="shared" si="14"/>
        <v>27</v>
      </c>
      <c r="I987">
        <f>Outline!AG29</f>
        <v>0</v>
      </c>
    </row>
    <row r="988" spans="8:9" x14ac:dyDescent="0.35">
      <c r="H988">
        <f t="shared" si="14"/>
        <v>28</v>
      </c>
      <c r="I988" t="str">
        <f>Outline!AG30</f>
        <v>specializedRadiators</v>
      </c>
    </row>
    <row r="989" spans="8:9" x14ac:dyDescent="0.35">
      <c r="H989">
        <f t="shared" si="14"/>
        <v>29</v>
      </c>
      <c r="I989">
        <f>Outline!AG31</f>
        <v>0</v>
      </c>
    </row>
    <row r="990" spans="8:9" x14ac:dyDescent="0.35">
      <c r="H990">
        <f t="shared" si="14"/>
        <v>30</v>
      </c>
      <c r="I990" t="str">
        <f>Outline!AG32</f>
        <v>heavyCommandCenters</v>
      </c>
    </row>
    <row r="991" spans="8:9" x14ac:dyDescent="0.35">
      <c r="H991">
        <f t="shared" si="14"/>
        <v>31</v>
      </c>
      <c r="I991" t="str">
        <f>Outline!AG33</f>
        <v>heavyLanders</v>
      </c>
    </row>
    <row r="992" spans="8:9" x14ac:dyDescent="0.35">
      <c r="H992">
        <f t="shared" si="14"/>
        <v>32</v>
      </c>
      <c r="I992">
        <f>Outline!AG34</f>
        <v>0</v>
      </c>
    </row>
    <row r="993" spans="8:9" x14ac:dyDescent="0.35">
      <c r="H993">
        <f t="shared" si="14"/>
        <v>33</v>
      </c>
      <c r="I993">
        <f>Outline!AG35</f>
        <v>0</v>
      </c>
    </row>
    <row r="994" spans="8:9" x14ac:dyDescent="0.35">
      <c r="H994">
        <f t="shared" si="14"/>
        <v>34</v>
      </c>
      <c r="I994" t="str">
        <f>Outline!AG36</f>
        <v>metascience</v>
      </c>
    </row>
    <row r="995" spans="8:9" x14ac:dyDescent="0.35">
      <c r="H995">
        <f t="shared" si="14"/>
        <v>35</v>
      </c>
      <c r="I995" t="str">
        <f>Outline!AG37</f>
        <v>scientificOutposts</v>
      </c>
    </row>
    <row r="996" spans="8:9" x14ac:dyDescent="0.35">
      <c r="H996">
        <f t="shared" si="14"/>
        <v>36</v>
      </c>
      <c r="I996">
        <f>Outline!AG38</f>
        <v>0</v>
      </c>
    </row>
    <row r="997" spans="8:9" x14ac:dyDescent="0.35">
      <c r="H997">
        <f t="shared" si="14"/>
        <v>37</v>
      </c>
      <c r="I997" t="str">
        <f>Outline!AG39</f>
        <v>xBandCommunications</v>
      </c>
    </row>
    <row r="998" spans="8:9" x14ac:dyDescent="0.35">
      <c r="H998">
        <f t="shared" si="14"/>
        <v>38</v>
      </c>
      <c r="I998" t="str">
        <f>Outline!AG40</f>
        <v>artificialIntelligence</v>
      </c>
    </row>
    <row r="999" spans="8:9" x14ac:dyDescent="0.35">
      <c r="H999">
        <f t="shared" si="14"/>
        <v>39</v>
      </c>
      <c r="I999">
        <f>Outline!AG41</f>
        <v>0</v>
      </c>
    </row>
    <row r="1000" spans="8:9" x14ac:dyDescent="0.35">
      <c r="H1000">
        <f t="shared" si="14"/>
        <v>40</v>
      </c>
      <c r="I1000">
        <f>Outline!AG42</f>
        <v>0</v>
      </c>
    </row>
    <row r="1001" spans="8:9" x14ac:dyDescent="0.35">
      <c r="H1001">
        <f t="shared" ref="H1001:H1064" si="15">H961</f>
        <v>1</v>
      </c>
      <c r="I1001">
        <f>Outline!AH3</f>
        <v>0</v>
      </c>
    </row>
    <row r="1002" spans="8:9" x14ac:dyDescent="0.35">
      <c r="H1002">
        <f t="shared" si="15"/>
        <v>2</v>
      </c>
      <c r="I1002">
        <f>Outline!AH6</f>
        <v>0</v>
      </c>
    </row>
    <row r="1003" spans="8:9" x14ac:dyDescent="0.35">
      <c r="H1003">
        <f t="shared" si="15"/>
        <v>3</v>
      </c>
      <c r="I1003">
        <f>Outline!AH7</f>
        <v>0</v>
      </c>
    </row>
    <row r="1004" spans="8:9" x14ac:dyDescent="0.35">
      <c r="H1004">
        <f t="shared" si="15"/>
        <v>4</v>
      </c>
      <c r="I1004">
        <f>Outline!AH8</f>
        <v>0</v>
      </c>
    </row>
    <row r="1005" spans="8:9" x14ac:dyDescent="0.35">
      <c r="H1005">
        <f t="shared" si="15"/>
        <v>5</v>
      </c>
      <c r="I1005">
        <f>Outline!AH9</f>
        <v>0</v>
      </c>
    </row>
    <row r="1006" spans="8:9" x14ac:dyDescent="0.35">
      <c r="H1006">
        <f t="shared" si="15"/>
        <v>6</v>
      </c>
      <c r="I1006">
        <f>Outline!AH10</f>
        <v>0</v>
      </c>
    </row>
    <row r="1007" spans="8:9" x14ac:dyDescent="0.35">
      <c r="H1007">
        <f t="shared" si="15"/>
        <v>7</v>
      </c>
      <c r="I1007" t="str">
        <f>Outline!AH11</f>
        <v>lithiumFuelSystems</v>
      </c>
    </row>
    <row r="1008" spans="8:9" x14ac:dyDescent="0.35">
      <c r="H1008">
        <f t="shared" si="15"/>
        <v>8</v>
      </c>
      <c r="I1008">
        <f>Outline!AH12</f>
        <v>0</v>
      </c>
    </row>
    <row r="1009" spans="8:9" x14ac:dyDescent="0.35">
      <c r="H1009">
        <f t="shared" si="15"/>
        <v>9</v>
      </c>
      <c r="I1009" t="e">
        <f>Outline!#REF!</f>
        <v>#REF!</v>
      </c>
    </row>
    <row r="1010" spans="8:9" x14ac:dyDescent="0.35">
      <c r="H1010">
        <f t="shared" si="15"/>
        <v>10</v>
      </c>
      <c r="I1010" t="e">
        <f>Outline!#REF!</f>
        <v>#REF!</v>
      </c>
    </row>
    <row r="1011" spans="8:9" x14ac:dyDescent="0.35">
      <c r="H1011">
        <f t="shared" si="15"/>
        <v>11</v>
      </c>
      <c r="I1011">
        <f>Outline!AH13</f>
        <v>0</v>
      </c>
    </row>
    <row r="1012" spans="8:9" x14ac:dyDescent="0.35">
      <c r="H1012">
        <f t="shared" si="15"/>
        <v>12</v>
      </c>
      <c r="I1012">
        <f>Outline!AH14</f>
        <v>0</v>
      </c>
    </row>
    <row r="1013" spans="8:9" x14ac:dyDescent="0.35">
      <c r="H1013">
        <f t="shared" si="15"/>
        <v>13</v>
      </c>
      <c r="I1013">
        <f>Outline!AH15</f>
        <v>0</v>
      </c>
    </row>
    <row r="1014" spans="8:9" x14ac:dyDescent="0.35">
      <c r="H1014">
        <f t="shared" si="15"/>
        <v>14</v>
      </c>
      <c r="I1014">
        <f>Outline!AH16</f>
        <v>0</v>
      </c>
    </row>
    <row r="1015" spans="8:9" x14ac:dyDescent="0.35">
      <c r="H1015">
        <f t="shared" si="15"/>
        <v>15</v>
      </c>
      <c r="I1015">
        <f>Outline!AH17</f>
        <v>0</v>
      </c>
    </row>
    <row r="1016" spans="8:9" x14ac:dyDescent="0.35">
      <c r="H1016">
        <f t="shared" si="15"/>
        <v>16</v>
      </c>
      <c r="I1016">
        <f>Outline!AH18</f>
        <v>0</v>
      </c>
    </row>
    <row r="1017" spans="8:9" x14ac:dyDescent="0.35">
      <c r="H1017">
        <f t="shared" si="15"/>
        <v>17</v>
      </c>
      <c r="I1017">
        <f>Outline!AH19</f>
        <v>0</v>
      </c>
    </row>
    <row r="1018" spans="8:9" x14ac:dyDescent="0.35">
      <c r="H1018">
        <f t="shared" si="15"/>
        <v>18</v>
      </c>
      <c r="I1018">
        <f>Outline!AH20</f>
        <v>0</v>
      </c>
    </row>
    <row r="1019" spans="8:9" x14ac:dyDescent="0.35">
      <c r="H1019">
        <f t="shared" si="15"/>
        <v>19</v>
      </c>
      <c r="I1019">
        <f>Outline!AH21</f>
        <v>0</v>
      </c>
    </row>
    <row r="1020" spans="8:9" x14ac:dyDescent="0.35">
      <c r="H1020">
        <f t="shared" si="15"/>
        <v>20</v>
      </c>
      <c r="I1020">
        <f>Outline!AH22</f>
        <v>0</v>
      </c>
    </row>
    <row r="1021" spans="8:9" x14ac:dyDescent="0.35">
      <c r="H1021">
        <f t="shared" si="15"/>
        <v>21</v>
      </c>
      <c r="I1021">
        <f>Outline!AH23</f>
        <v>0</v>
      </c>
    </row>
    <row r="1022" spans="8:9" x14ac:dyDescent="0.35">
      <c r="H1022">
        <f t="shared" si="15"/>
        <v>22</v>
      </c>
      <c r="I1022">
        <f>Outline!AH24</f>
        <v>0</v>
      </c>
    </row>
    <row r="1023" spans="8:9" x14ac:dyDescent="0.35">
      <c r="H1023">
        <f t="shared" si="15"/>
        <v>23</v>
      </c>
      <c r="I1023">
        <f>Outline!AH25</f>
        <v>0</v>
      </c>
    </row>
    <row r="1024" spans="8:9" x14ac:dyDescent="0.35">
      <c r="H1024">
        <f t="shared" si="15"/>
        <v>24</v>
      </c>
      <c r="I1024">
        <f>Outline!AH26</f>
        <v>0</v>
      </c>
    </row>
    <row r="1025" spans="8:9" x14ac:dyDescent="0.35">
      <c r="H1025">
        <f t="shared" si="15"/>
        <v>25</v>
      </c>
      <c r="I1025">
        <f>Outline!AH27</f>
        <v>0</v>
      </c>
    </row>
    <row r="1026" spans="8:9" x14ac:dyDescent="0.35">
      <c r="H1026">
        <f t="shared" si="15"/>
        <v>26</v>
      </c>
      <c r="I1026">
        <f>Outline!AH28</f>
        <v>0</v>
      </c>
    </row>
    <row r="1027" spans="8:9" x14ac:dyDescent="0.35">
      <c r="H1027">
        <f t="shared" si="15"/>
        <v>27</v>
      </c>
      <c r="I1027">
        <f>Outline!AH29</f>
        <v>0</v>
      </c>
    </row>
    <row r="1028" spans="8:9" x14ac:dyDescent="0.35">
      <c r="H1028">
        <f t="shared" si="15"/>
        <v>28</v>
      </c>
      <c r="I1028">
        <f>Outline!AH30</f>
        <v>0</v>
      </c>
    </row>
    <row r="1029" spans="8:9" x14ac:dyDescent="0.35">
      <c r="H1029">
        <f t="shared" si="15"/>
        <v>29</v>
      </c>
      <c r="I1029">
        <f>Outline!AH31</f>
        <v>0</v>
      </c>
    </row>
    <row r="1030" spans="8:9" x14ac:dyDescent="0.35">
      <c r="H1030">
        <f t="shared" si="15"/>
        <v>30</v>
      </c>
      <c r="I1030">
        <f>Outline!AH32</f>
        <v>0</v>
      </c>
    </row>
    <row r="1031" spans="8:9" x14ac:dyDescent="0.35">
      <c r="H1031">
        <f t="shared" si="15"/>
        <v>31</v>
      </c>
      <c r="I1031">
        <f>Outline!AH33</f>
        <v>0</v>
      </c>
    </row>
    <row r="1032" spans="8:9" x14ac:dyDescent="0.35">
      <c r="H1032">
        <f t="shared" si="15"/>
        <v>32</v>
      </c>
      <c r="I1032">
        <f>Outline!AH34</f>
        <v>0</v>
      </c>
    </row>
    <row r="1033" spans="8:9" x14ac:dyDescent="0.35">
      <c r="H1033">
        <f t="shared" si="15"/>
        <v>33</v>
      </c>
      <c r="I1033">
        <f>Outline!AH35</f>
        <v>0</v>
      </c>
    </row>
    <row r="1034" spans="8:9" x14ac:dyDescent="0.35">
      <c r="H1034">
        <f t="shared" si="15"/>
        <v>34</v>
      </c>
      <c r="I1034">
        <f>Outline!AH36</f>
        <v>0</v>
      </c>
    </row>
    <row r="1035" spans="8:9" x14ac:dyDescent="0.35">
      <c r="H1035">
        <f t="shared" si="15"/>
        <v>35</v>
      </c>
      <c r="I1035">
        <f>Outline!AH37</f>
        <v>0</v>
      </c>
    </row>
    <row r="1036" spans="8:9" x14ac:dyDescent="0.35">
      <c r="H1036">
        <f t="shared" si="15"/>
        <v>36</v>
      </c>
      <c r="I1036">
        <f>Outline!AH38</f>
        <v>0</v>
      </c>
    </row>
    <row r="1037" spans="8:9" x14ac:dyDescent="0.35">
      <c r="H1037">
        <f t="shared" si="15"/>
        <v>37</v>
      </c>
      <c r="I1037">
        <f>Outline!AH39</f>
        <v>0</v>
      </c>
    </row>
    <row r="1038" spans="8:9" x14ac:dyDescent="0.35">
      <c r="H1038">
        <f t="shared" si="15"/>
        <v>38</v>
      </c>
      <c r="I1038">
        <f>Outline!AH40</f>
        <v>0</v>
      </c>
    </row>
    <row r="1039" spans="8:9" x14ac:dyDescent="0.35">
      <c r="H1039">
        <f t="shared" si="15"/>
        <v>39</v>
      </c>
      <c r="I1039">
        <f>Outline!AH41</f>
        <v>0</v>
      </c>
    </row>
    <row r="1040" spans="8:9" x14ac:dyDescent="0.35">
      <c r="H1040">
        <f t="shared" si="15"/>
        <v>40</v>
      </c>
      <c r="I1040">
        <f>Outline!AH42</f>
        <v>0</v>
      </c>
    </row>
    <row r="1041" spans="8:9" x14ac:dyDescent="0.35">
      <c r="H1041">
        <f t="shared" si="15"/>
        <v>1</v>
      </c>
      <c r="I1041">
        <f>Outline!AI3</f>
        <v>0</v>
      </c>
    </row>
    <row r="1042" spans="8:9" x14ac:dyDescent="0.35">
      <c r="H1042">
        <f t="shared" si="15"/>
        <v>2</v>
      </c>
      <c r="I1042" t="str">
        <f>Outline!AI6</f>
        <v>exoticNuclearPropulsion</v>
      </c>
    </row>
    <row r="1043" spans="8:9" x14ac:dyDescent="0.35">
      <c r="H1043">
        <f t="shared" si="15"/>
        <v>3</v>
      </c>
      <c r="I1043" t="str">
        <f>Outline!AI7</f>
        <v>advFusionReactions</v>
      </c>
    </row>
    <row r="1044" spans="8:9" x14ac:dyDescent="0.35">
      <c r="H1044">
        <f t="shared" si="15"/>
        <v>4</v>
      </c>
      <c r="I1044">
        <f>Outline!AI8</f>
        <v>0</v>
      </c>
    </row>
    <row r="1045" spans="8:9" x14ac:dyDescent="0.35">
      <c r="H1045">
        <f t="shared" si="15"/>
        <v>5</v>
      </c>
      <c r="I1045" t="str">
        <f>Outline!AI9</f>
        <v>expGriddedThrusters</v>
      </c>
    </row>
    <row r="1046" spans="8:9" x14ac:dyDescent="0.35">
      <c r="H1046">
        <f t="shared" si="15"/>
        <v>6</v>
      </c>
      <c r="I1046" t="str">
        <f>Outline!AI10</f>
        <v>advEMSystems</v>
      </c>
    </row>
    <row r="1047" spans="8:9" x14ac:dyDescent="0.35">
      <c r="H1047">
        <f t="shared" si="15"/>
        <v>7</v>
      </c>
      <c r="I1047">
        <f>Outline!AI11</f>
        <v>0</v>
      </c>
    </row>
    <row r="1048" spans="8:9" x14ac:dyDescent="0.35">
      <c r="H1048">
        <f t="shared" si="15"/>
        <v>8</v>
      </c>
      <c r="I1048" t="str">
        <f>Outline!AI12</f>
        <v>hybridAircraftEngines</v>
      </c>
    </row>
    <row r="1049" spans="8:9" x14ac:dyDescent="0.35">
      <c r="H1049">
        <f t="shared" si="15"/>
        <v>9</v>
      </c>
      <c r="I1049" t="e">
        <f>Outline!#REF!</f>
        <v>#REF!</v>
      </c>
    </row>
    <row r="1050" spans="8:9" x14ac:dyDescent="0.35">
      <c r="H1050">
        <f t="shared" si="15"/>
        <v>10</v>
      </c>
      <c r="I1050" t="e">
        <f>Outline!#REF!</f>
        <v>#REF!</v>
      </c>
    </row>
    <row r="1051" spans="8:9" x14ac:dyDescent="0.35">
      <c r="H1051">
        <f t="shared" si="15"/>
        <v>11</v>
      </c>
      <c r="I1051">
        <f>Outline!AI13</f>
        <v>0</v>
      </c>
    </row>
    <row r="1052" spans="8:9" x14ac:dyDescent="0.35">
      <c r="H1052">
        <f t="shared" si="15"/>
        <v>12</v>
      </c>
      <c r="I1052">
        <f>Outline!AI14</f>
        <v>0</v>
      </c>
    </row>
    <row r="1053" spans="8:9" x14ac:dyDescent="0.35">
      <c r="H1053">
        <f t="shared" si="15"/>
        <v>13</v>
      </c>
      <c r="I1053">
        <f>Outline!AI15</f>
        <v>0</v>
      </c>
    </row>
    <row r="1054" spans="8:9" x14ac:dyDescent="0.35">
      <c r="H1054">
        <f t="shared" si="15"/>
        <v>14</v>
      </c>
      <c r="I1054">
        <f>Outline!AI16</f>
        <v>0</v>
      </c>
    </row>
    <row r="1055" spans="8:9" x14ac:dyDescent="0.35">
      <c r="H1055">
        <f t="shared" si="15"/>
        <v>15</v>
      </c>
      <c r="I1055" t="str">
        <f>Outline!AI17</f>
        <v>extremeFuelStorage</v>
      </c>
    </row>
    <row r="1056" spans="8:9" x14ac:dyDescent="0.35">
      <c r="H1056">
        <f t="shared" si="15"/>
        <v>16</v>
      </c>
      <c r="I1056">
        <f>Outline!AI18</f>
        <v>0</v>
      </c>
    </row>
    <row r="1057" spans="8:9" x14ac:dyDescent="0.35">
      <c r="H1057">
        <f t="shared" si="15"/>
        <v>17</v>
      </c>
      <c r="I1057">
        <f>Outline!AI19</f>
        <v>0</v>
      </c>
    </row>
    <row r="1058" spans="8:9" x14ac:dyDescent="0.35">
      <c r="H1058">
        <f t="shared" si="15"/>
        <v>18</v>
      </c>
      <c r="I1058">
        <f>Outline!AI20</f>
        <v>0</v>
      </c>
    </row>
    <row r="1059" spans="8:9" x14ac:dyDescent="0.35">
      <c r="H1059">
        <f t="shared" si="15"/>
        <v>19</v>
      </c>
      <c r="I1059" t="str">
        <f>Outline!AI21</f>
        <v>bioActivatedAerographite</v>
      </c>
    </row>
    <row r="1060" spans="8:9" x14ac:dyDescent="0.35">
      <c r="H1060">
        <f t="shared" si="15"/>
        <v>20</v>
      </c>
      <c r="I1060">
        <f>Outline!AI22</f>
        <v>0</v>
      </c>
    </row>
    <row r="1061" spans="8:9" x14ac:dyDescent="0.35">
      <c r="H1061">
        <f t="shared" si="15"/>
        <v>21</v>
      </c>
      <c r="I1061">
        <f>Outline!AI23</f>
        <v>0</v>
      </c>
    </row>
    <row r="1062" spans="8:9" x14ac:dyDescent="0.35">
      <c r="H1062">
        <f t="shared" si="15"/>
        <v>22</v>
      </c>
      <c r="I1062">
        <f>Outline!AI24</f>
        <v>0</v>
      </c>
    </row>
    <row r="1063" spans="8:9" x14ac:dyDescent="0.35">
      <c r="H1063">
        <f t="shared" si="15"/>
        <v>23</v>
      </c>
      <c r="I1063">
        <f>Outline!AI25</f>
        <v>0</v>
      </c>
    </row>
    <row r="1064" spans="8:9" x14ac:dyDescent="0.35">
      <c r="H1064">
        <f t="shared" si="15"/>
        <v>24</v>
      </c>
      <c r="I1064">
        <f>Outline!AI26</f>
        <v>0</v>
      </c>
    </row>
    <row r="1065" spans="8:9" x14ac:dyDescent="0.35">
      <c r="H1065">
        <f t="shared" ref="H1065:H1128" si="16">H1025</f>
        <v>25</v>
      </c>
      <c r="I1065">
        <f>Outline!AI27</f>
        <v>0</v>
      </c>
    </row>
    <row r="1066" spans="8:9" x14ac:dyDescent="0.35">
      <c r="H1066">
        <f t="shared" si="16"/>
        <v>26</v>
      </c>
      <c r="I1066">
        <f>Outline!AI28</f>
        <v>0</v>
      </c>
    </row>
    <row r="1067" spans="8:9" x14ac:dyDescent="0.35">
      <c r="H1067">
        <f t="shared" si="16"/>
        <v>27</v>
      </c>
      <c r="I1067">
        <f>Outline!AI29</f>
        <v>0</v>
      </c>
    </row>
    <row r="1068" spans="8:9" x14ac:dyDescent="0.35">
      <c r="H1068">
        <f t="shared" si="16"/>
        <v>28</v>
      </c>
      <c r="I1068">
        <f>Outline!AI30</f>
        <v>0</v>
      </c>
    </row>
    <row r="1069" spans="8:9" x14ac:dyDescent="0.35">
      <c r="H1069">
        <f t="shared" si="16"/>
        <v>29</v>
      </c>
      <c r="I1069">
        <f>Outline!AI31</f>
        <v>0</v>
      </c>
    </row>
    <row r="1070" spans="8:9" x14ac:dyDescent="0.35">
      <c r="H1070">
        <f t="shared" si="16"/>
        <v>30</v>
      </c>
      <c r="I1070">
        <f>Outline!AI32</f>
        <v>0</v>
      </c>
    </row>
    <row r="1071" spans="8:9" x14ac:dyDescent="0.35">
      <c r="H1071">
        <f t="shared" si="16"/>
        <v>31</v>
      </c>
      <c r="I1071">
        <f>Outline!AI33</f>
        <v>0</v>
      </c>
    </row>
    <row r="1072" spans="8:9" x14ac:dyDescent="0.35">
      <c r="H1072">
        <f t="shared" si="16"/>
        <v>32</v>
      </c>
      <c r="I1072">
        <f>Outline!AI34</f>
        <v>0</v>
      </c>
    </row>
    <row r="1073" spans="8:9" x14ac:dyDescent="0.35">
      <c r="H1073">
        <f t="shared" si="16"/>
        <v>33</v>
      </c>
      <c r="I1073">
        <f>Outline!AI35</f>
        <v>0</v>
      </c>
    </row>
    <row r="1074" spans="8:9" x14ac:dyDescent="0.35">
      <c r="H1074">
        <f t="shared" si="16"/>
        <v>34</v>
      </c>
      <c r="I1074">
        <f>Outline!AI36</f>
        <v>0</v>
      </c>
    </row>
    <row r="1075" spans="8:9" x14ac:dyDescent="0.35">
      <c r="H1075">
        <f t="shared" si="16"/>
        <v>35</v>
      </c>
      <c r="I1075" t="str">
        <f>Outline!AI37</f>
        <v>highEnergyScience</v>
      </c>
    </row>
    <row r="1076" spans="8:9" x14ac:dyDescent="0.35">
      <c r="H1076">
        <f t="shared" si="16"/>
        <v>36</v>
      </c>
      <c r="I1076">
        <f>Outline!AI38</f>
        <v>0</v>
      </c>
    </row>
    <row r="1077" spans="8:9" x14ac:dyDescent="0.35">
      <c r="H1077">
        <f t="shared" si="16"/>
        <v>37</v>
      </c>
      <c r="I1077" t="str">
        <f>Outline!AI39</f>
        <v>deepSpaceOpticalCommunications</v>
      </c>
    </row>
    <row r="1078" spans="8:9" x14ac:dyDescent="0.35">
      <c r="H1078">
        <f t="shared" si="16"/>
        <v>38</v>
      </c>
      <c r="I1078">
        <f>Outline!AI40</f>
        <v>0</v>
      </c>
    </row>
    <row r="1079" spans="8:9" x14ac:dyDescent="0.35">
      <c r="H1079">
        <f t="shared" si="16"/>
        <v>39</v>
      </c>
      <c r="I1079">
        <f>Outline!AI41</f>
        <v>0</v>
      </c>
    </row>
    <row r="1080" spans="8:9" x14ac:dyDescent="0.35">
      <c r="H1080">
        <f t="shared" si="16"/>
        <v>40</v>
      </c>
      <c r="I1080">
        <f>Outline!AI42</f>
        <v>0</v>
      </c>
    </row>
    <row r="1081" spans="8:9" x14ac:dyDescent="0.35">
      <c r="H1081">
        <f t="shared" si="16"/>
        <v>1</v>
      </c>
      <c r="I1081">
        <f>Outline!AJ3</f>
        <v>0</v>
      </c>
    </row>
    <row r="1082" spans="8:9" x14ac:dyDescent="0.35">
      <c r="H1082">
        <f t="shared" si="16"/>
        <v>2</v>
      </c>
      <c r="I1082">
        <f>Outline!AJ6</f>
        <v>0</v>
      </c>
    </row>
    <row r="1083" spans="8:9" x14ac:dyDescent="0.35">
      <c r="H1083">
        <f t="shared" si="16"/>
        <v>3</v>
      </c>
      <c r="I1083">
        <f>Outline!AJ7</f>
        <v>0</v>
      </c>
    </row>
    <row r="1084" spans="8:9" x14ac:dyDescent="0.35">
      <c r="H1084">
        <f t="shared" si="16"/>
        <v>4</v>
      </c>
      <c r="I1084">
        <f>Outline!AJ8</f>
        <v>0</v>
      </c>
    </row>
    <row r="1085" spans="8:9" x14ac:dyDescent="0.35">
      <c r="H1085">
        <f t="shared" si="16"/>
        <v>5</v>
      </c>
      <c r="I1085">
        <f>Outline!AJ9</f>
        <v>0</v>
      </c>
    </row>
    <row r="1086" spans="8:9" x14ac:dyDescent="0.35">
      <c r="H1086">
        <f t="shared" si="16"/>
        <v>6</v>
      </c>
      <c r="I1086">
        <f>Outline!AJ10</f>
        <v>0</v>
      </c>
    </row>
    <row r="1087" spans="8:9" x14ac:dyDescent="0.35">
      <c r="H1087">
        <f t="shared" si="16"/>
        <v>7</v>
      </c>
      <c r="I1087">
        <f>Outline!AJ11</f>
        <v>0</v>
      </c>
    </row>
    <row r="1088" spans="8:9" x14ac:dyDescent="0.35">
      <c r="H1088">
        <f t="shared" si="16"/>
        <v>8</v>
      </c>
      <c r="I1088">
        <f>Outline!AJ12</f>
        <v>0</v>
      </c>
    </row>
    <row r="1089" spans="8:9" x14ac:dyDescent="0.35">
      <c r="H1089">
        <f t="shared" si="16"/>
        <v>9</v>
      </c>
      <c r="I1089" t="e">
        <f>Outline!#REF!</f>
        <v>#REF!</v>
      </c>
    </row>
    <row r="1090" spans="8:9" x14ac:dyDescent="0.35">
      <c r="H1090">
        <f t="shared" si="16"/>
        <v>10</v>
      </c>
      <c r="I1090" t="e">
        <f>Outline!#REF!</f>
        <v>#REF!</v>
      </c>
    </row>
    <row r="1091" spans="8:9" x14ac:dyDescent="0.35">
      <c r="H1091">
        <f t="shared" si="16"/>
        <v>11</v>
      </c>
      <c r="I1091">
        <f>Outline!AJ13</f>
        <v>0</v>
      </c>
    </row>
    <row r="1092" spans="8:9" x14ac:dyDescent="0.35">
      <c r="H1092">
        <f t="shared" si="16"/>
        <v>12</v>
      </c>
      <c r="I1092">
        <f>Outline!AJ14</f>
        <v>0</v>
      </c>
    </row>
    <row r="1093" spans="8:9" x14ac:dyDescent="0.35">
      <c r="H1093">
        <f t="shared" si="16"/>
        <v>13</v>
      </c>
      <c r="I1093">
        <f>Outline!AJ15</f>
        <v>0</v>
      </c>
    </row>
    <row r="1094" spans="8:9" x14ac:dyDescent="0.35">
      <c r="H1094">
        <f t="shared" si="16"/>
        <v>14</v>
      </c>
      <c r="I1094">
        <f>Outline!AJ16</f>
        <v>0</v>
      </c>
    </row>
    <row r="1095" spans="8:9" x14ac:dyDescent="0.35">
      <c r="H1095">
        <f t="shared" si="16"/>
        <v>15</v>
      </c>
      <c r="I1095">
        <f>Outline!AJ17</f>
        <v>0</v>
      </c>
    </row>
    <row r="1096" spans="8:9" x14ac:dyDescent="0.35">
      <c r="H1096">
        <f t="shared" si="16"/>
        <v>16</v>
      </c>
      <c r="I1096">
        <f>Outline!AJ18</f>
        <v>0</v>
      </c>
    </row>
    <row r="1097" spans="8:9" x14ac:dyDescent="0.35">
      <c r="H1097">
        <f t="shared" si="16"/>
        <v>17</v>
      </c>
      <c r="I1097">
        <f>Outline!AJ19</f>
        <v>0</v>
      </c>
    </row>
    <row r="1098" spans="8:9" x14ac:dyDescent="0.35">
      <c r="H1098">
        <f t="shared" si="16"/>
        <v>18</v>
      </c>
      <c r="I1098">
        <f>Outline!AJ20</f>
        <v>0</v>
      </c>
    </row>
    <row r="1099" spans="8:9" x14ac:dyDescent="0.35">
      <c r="H1099">
        <f t="shared" si="16"/>
        <v>19</v>
      </c>
      <c r="I1099">
        <f>Outline!AJ21</f>
        <v>0</v>
      </c>
    </row>
    <row r="1100" spans="8:9" x14ac:dyDescent="0.35">
      <c r="H1100">
        <f t="shared" si="16"/>
        <v>20</v>
      </c>
      <c r="I1100">
        <f>Outline!AJ22</f>
        <v>0</v>
      </c>
    </row>
    <row r="1101" spans="8:9" x14ac:dyDescent="0.35">
      <c r="H1101">
        <f t="shared" si="16"/>
        <v>21</v>
      </c>
      <c r="I1101">
        <f>Outline!AJ23</f>
        <v>0</v>
      </c>
    </row>
    <row r="1102" spans="8:9" x14ac:dyDescent="0.35">
      <c r="H1102">
        <f t="shared" si="16"/>
        <v>22</v>
      </c>
      <c r="I1102">
        <f>Outline!AJ24</f>
        <v>0</v>
      </c>
    </row>
    <row r="1103" spans="8:9" x14ac:dyDescent="0.35">
      <c r="H1103">
        <f t="shared" si="16"/>
        <v>23</v>
      </c>
      <c r="I1103">
        <f>Outline!AJ25</f>
        <v>0</v>
      </c>
    </row>
    <row r="1104" spans="8:9" x14ac:dyDescent="0.35">
      <c r="H1104">
        <f t="shared" si="16"/>
        <v>24</v>
      </c>
      <c r="I1104">
        <f>Outline!AJ26</f>
        <v>0</v>
      </c>
    </row>
    <row r="1105" spans="8:9" x14ac:dyDescent="0.35">
      <c r="H1105">
        <f t="shared" si="16"/>
        <v>25</v>
      </c>
      <c r="I1105">
        <f>Outline!AJ27</f>
        <v>0</v>
      </c>
    </row>
    <row r="1106" spans="8:9" x14ac:dyDescent="0.35">
      <c r="H1106">
        <f t="shared" si="16"/>
        <v>26</v>
      </c>
      <c r="I1106">
        <f>Outline!AJ28</f>
        <v>0</v>
      </c>
    </row>
    <row r="1107" spans="8:9" x14ac:dyDescent="0.35">
      <c r="H1107">
        <f t="shared" si="16"/>
        <v>27</v>
      </c>
      <c r="I1107">
        <f>Outline!AJ29</f>
        <v>0</v>
      </c>
    </row>
    <row r="1108" spans="8:9" x14ac:dyDescent="0.35">
      <c r="H1108">
        <f t="shared" si="16"/>
        <v>28</v>
      </c>
      <c r="I1108">
        <f>Outline!AJ30</f>
        <v>0</v>
      </c>
    </row>
    <row r="1109" spans="8:9" x14ac:dyDescent="0.35">
      <c r="H1109">
        <f t="shared" si="16"/>
        <v>29</v>
      </c>
      <c r="I1109">
        <f>Outline!AJ31</f>
        <v>0</v>
      </c>
    </row>
    <row r="1110" spans="8:9" x14ac:dyDescent="0.35">
      <c r="H1110">
        <f t="shared" si="16"/>
        <v>30</v>
      </c>
      <c r="I1110">
        <f>Outline!AJ32</f>
        <v>0</v>
      </c>
    </row>
    <row r="1111" spans="8:9" x14ac:dyDescent="0.35">
      <c r="H1111">
        <f t="shared" si="16"/>
        <v>31</v>
      </c>
      <c r="I1111">
        <f>Outline!AJ33</f>
        <v>0</v>
      </c>
    </row>
    <row r="1112" spans="8:9" x14ac:dyDescent="0.35">
      <c r="H1112">
        <f t="shared" si="16"/>
        <v>32</v>
      </c>
      <c r="I1112">
        <f>Outline!AJ34</f>
        <v>0</v>
      </c>
    </row>
    <row r="1113" spans="8:9" x14ac:dyDescent="0.35">
      <c r="H1113">
        <f t="shared" si="16"/>
        <v>33</v>
      </c>
      <c r="I1113">
        <f>Outline!AJ35</f>
        <v>0</v>
      </c>
    </row>
    <row r="1114" spans="8:9" x14ac:dyDescent="0.35">
      <c r="H1114">
        <f t="shared" si="16"/>
        <v>34</v>
      </c>
      <c r="I1114">
        <f>Outline!AJ36</f>
        <v>0</v>
      </c>
    </row>
    <row r="1115" spans="8:9" x14ac:dyDescent="0.35">
      <c r="H1115">
        <f t="shared" si="16"/>
        <v>35</v>
      </c>
      <c r="I1115">
        <f>Outline!AJ37</f>
        <v>0</v>
      </c>
    </row>
    <row r="1116" spans="8:9" x14ac:dyDescent="0.35">
      <c r="H1116">
        <f t="shared" si="16"/>
        <v>36</v>
      </c>
      <c r="I1116">
        <f>Outline!AJ38</f>
        <v>0</v>
      </c>
    </row>
    <row r="1117" spans="8:9" x14ac:dyDescent="0.35">
      <c r="H1117">
        <f t="shared" si="16"/>
        <v>37</v>
      </c>
      <c r="I1117">
        <f>Outline!AJ39</f>
        <v>0</v>
      </c>
    </row>
    <row r="1118" spans="8:9" x14ac:dyDescent="0.35">
      <c r="H1118">
        <f t="shared" si="16"/>
        <v>38</v>
      </c>
      <c r="I1118">
        <f>Outline!AJ40</f>
        <v>0</v>
      </c>
    </row>
    <row r="1119" spans="8:9" x14ac:dyDescent="0.35">
      <c r="H1119">
        <f t="shared" si="16"/>
        <v>39</v>
      </c>
      <c r="I1119">
        <f>Outline!AJ41</f>
        <v>0</v>
      </c>
    </row>
    <row r="1120" spans="8:9" x14ac:dyDescent="0.35">
      <c r="H1120">
        <f t="shared" si="16"/>
        <v>40</v>
      </c>
      <c r="I1120">
        <f>Outline!AJ42</f>
        <v>0</v>
      </c>
    </row>
    <row r="1121" spans="8:9" x14ac:dyDescent="0.35">
      <c r="H1121">
        <f t="shared" si="16"/>
        <v>1</v>
      </c>
      <c r="I1121">
        <f>Outline!AK3</f>
        <v>0</v>
      </c>
    </row>
    <row r="1122" spans="8:9" x14ac:dyDescent="0.35">
      <c r="H1122">
        <f t="shared" si="16"/>
        <v>2</v>
      </c>
      <c r="I1122" t="str">
        <f>Outline!AK6</f>
        <v>highPowerExoticNuclearPropulsion</v>
      </c>
    </row>
    <row r="1123" spans="8:9" x14ac:dyDescent="0.35">
      <c r="H1123">
        <f t="shared" si="16"/>
        <v>3</v>
      </c>
      <c r="I1123" t="str">
        <f>Outline!AK7</f>
        <v>exoticReactions</v>
      </c>
    </row>
    <row r="1124" spans="8:9" x14ac:dyDescent="0.35">
      <c r="H1124">
        <f t="shared" si="16"/>
        <v>4</v>
      </c>
      <c r="I1124">
        <f>Outline!AK8</f>
        <v>0</v>
      </c>
    </row>
    <row r="1125" spans="8:9" x14ac:dyDescent="0.35">
      <c r="H1125">
        <f t="shared" si="16"/>
        <v>5</v>
      </c>
      <c r="I1125" t="str">
        <f>Outline!AK9</f>
        <v>exoticGriddedThrusters</v>
      </c>
    </row>
    <row r="1126" spans="8:9" x14ac:dyDescent="0.35">
      <c r="H1126">
        <f t="shared" si="16"/>
        <v>6</v>
      </c>
      <c r="I1126" t="str">
        <f>Outline!AK10</f>
        <v>specializedPlasmaGeneration</v>
      </c>
    </row>
    <row r="1127" spans="8:9" x14ac:dyDescent="0.35">
      <c r="H1127">
        <f t="shared" si="16"/>
        <v>7</v>
      </c>
      <c r="I1127">
        <f>Outline!AK11</f>
        <v>0</v>
      </c>
    </row>
    <row r="1128" spans="8:9" x14ac:dyDescent="0.35">
      <c r="H1128">
        <f t="shared" si="16"/>
        <v>8</v>
      </c>
      <c r="I1128">
        <f>Outline!AK12</f>
        <v>0</v>
      </c>
    </row>
    <row r="1129" spans="8:9" x14ac:dyDescent="0.35">
      <c r="H1129">
        <f t="shared" ref="H1129:H1192" si="17">H1089</f>
        <v>9</v>
      </c>
      <c r="I1129" t="e">
        <f>Outline!#REF!</f>
        <v>#REF!</v>
      </c>
    </row>
    <row r="1130" spans="8:9" x14ac:dyDescent="0.35">
      <c r="H1130">
        <f t="shared" si="17"/>
        <v>10</v>
      </c>
      <c r="I1130" t="e">
        <f>Outline!#REF!</f>
        <v>#REF!</v>
      </c>
    </row>
    <row r="1131" spans="8:9" x14ac:dyDescent="0.35">
      <c r="H1131">
        <f t="shared" si="17"/>
        <v>11</v>
      </c>
      <c r="I1131">
        <f>Outline!AK13</f>
        <v>0</v>
      </c>
    </row>
    <row r="1132" spans="8:9" x14ac:dyDescent="0.35">
      <c r="H1132">
        <f t="shared" si="17"/>
        <v>12</v>
      </c>
      <c r="I1132">
        <f>Outline!AK14</f>
        <v>0</v>
      </c>
    </row>
    <row r="1133" spans="8:9" x14ac:dyDescent="0.35">
      <c r="H1133">
        <f t="shared" si="17"/>
        <v>13</v>
      </c>
      <c r="I1133">
        <f>Outline!AK15</f>
        <v>0</v>
      </c>
    </row>
    <row r="1134" spans="8:9" x14ac:dyDescent="0.35">
      <c r="H1134">
        <f t="shared" si="17"/>
        <v>14</v>
      </c>
      <c r="I1134">
        <f>Outline!AK16</f>
        <v>0</v>
      </c>
    </row>
    <row r="1135" spans="8:9" x14ac:dyDescent="0.35">
      <c r="H1135">
        <f t="shared" si="17"/>
        <v>15</v>
      </c>
      <c r="I1135">
        <f>Outline!AK17</f>
        <v>0</v>
      </c>
    </row>
    <row r="1136" spans="8:9" x14ac:dyDescent="0.35">
      <c r="H1136">
        <f t="shared" si="17"/>
        <v>16</v>
      </c>
      <c r="I1136">
        <f>Outline!AK18</f>
        <v>0</v>
      </c>
    </row>
    <row r="1137" spans="8:9" x14ac:dyDescent="0.35">
      <c r="H1137">
        <f t="shared" si="17"/>
        <v>17</v>
      </c>
      <c r="I1137">
        <f>Outline!AK19</f>
        <v>0</v>
      </c>
    </row>
    <row r="1138" spans="8:9" x14ac:dyDescent="0.35">
      <c r="H1138">
        <f t="shared" si="17"/>
        <v>18</v>
      </c>
      <c r="I1138">
        <f>Outline!AK20</f>
        <v>0</v>
      </c>
    </row>
    <row r="1139" spans="8:9" x14ac:dyDescent="0.35">
      <c r="H1139">
        <f t="shared" si="17"/>
        <v>19</v>
      </c>
      <c r="I1139">
        <f>Outline!AK21</f>
        <v>0</v>
      </c>
    </row>
    <row r="1140" spans="8:9" x14ac:dyDescent="0.35">
      <c r="H1140">
        <f t="shared" si="17"/>
        <v>20</v>
      </c>
      <c r="I1140">
        <f>Outline!AK22</f>
        <v>0</v>
      </c>
    </row>
    <row r="1141" spans="8:9" x14ac:dyDescent="0.35">
      <c r="H1141">
        <f t="shared" si="17"/>
        <v>21</v>
      </c>
      <c r="I1141">
        <f>Outline!AK23</f>
        <v>0</v>
      </c>
    </row>
    <row r="1142" spans="8:9" x14ac:dyDescent="0.35">
      <c r="H1142">
        <f t="shared" si="17"/>
        <v>22</v>
      </c>
      <c r="I1142">
        <f>Outline!AK24</f>
        <v>0</v>
      </c>
    </row>
    <row r="1143" spans="8:9" x14ac:dyDescent="0.35">
      <c r="H1143">
        <f t="shared" si="17"/>
        <v>23</v>
      </c>
      <c r="I1143">
        <f>Outline!AK25</f>
        <v>0</v>
      </c>
    </row>
    <row r="1144" spans="8:9" x14ac:dyDescent="0.35">
      <c r="H1144">
        <f t="shared" si="17"/>
        <v>24</v>
      </c>
      <c r="I1144">
        <f>Outline!AK26</f>
        <v>0</v>
      </c>
    </row>
    <row r="1145" spans="8:9" x14ac:dyDescent="0.35">
      <c r="H1145">
        <f t="shared" si="17"/>
        <v>25</v>
      </c>
      <c r="I1145">
        <f>Outline!AK27</f>
        <v>0</v>
      </c>
    </row>
    <row r="1146" spans="8:9" x14ac:dyDescent="0.35">
      <c r="H1146">
        <f t="shared" si="17"/>
        <v>26</v>
      </c>
      <c r="I1146">
        <f>Outline!AK28</f>
        <v>0</v>
      </c>
    </row>
    <row r="1147" spans="8:9" x14ac:dyDescent="0.35">
      <c r="H1147">
        <f t="shared" si="17"/>
        <v>27</v>
      </c>
      <c r="I1147">
        <f>Outline!AK29</f>
        <v>0</v>
      </c>
    </row>
    <row r="1148" spans="8:9" x14ac:dyDescent="0.35">
      <c r="H1148">
        <f t="shared" si="17"/>
        <v>28</v>
      </c>
      <c r="I1148" t="str">
        <f>Outline!AK30</f>
        <v>exoticRadiators</v>
      </c>
    </row>
    <row r="1149" spans="8:9" x14ac:dyDescent="0.35">
      <c r="H1149">
        <f t="shared" si="17"/>
        <v>29</v>
      </c>
      <c r="I1149">
        <f>Outline!AK31</f>
        <v>0</v>
      </c>
    </row>
    <row r="1150" spans="8:9" x14ac:dyDescent="0.35">
      <c r="H1150">
        <f t="shared" si="17"/>
        <v>30</v>
      </c>
      <c r="I1150">
        <f>Outline!AK32</f>
        <v>0</v>
      </c>
    </row>
    <row r="1151" spans="8:9" x14ac:dyDescent="0.35">
      <c r="H1151">
        <f t="shared" si="17"/>
        <v>31</v>
      </c>
      <c r="I1151">
        <f>Outline!AK33</f>
        <v>0</v>
      </c>
    </row>
    <row r="1152" spans="8:9" x14ac:dyDescent="0.35">
      <c r="H1152">
        <f t="shared" si="17"/>
        <v>32</v>
      </c>
      <c r="I1152">
        <f>Outline!AK34</f>
        <v>0</v>
      </c>
    </row>
    <row r="1153" spans="8:9" x14ac:dyDescent="0.35">
      <c r="H1153">
        <f t="shared" si="17"/>
        <v>33</v>
      </c>
      <c r="I1153">
        <f>Outline!AK35</f>
        <v>0</v>
      </c>
    </row>
    <row r="1154" spans="8:9" x14ac:dyDescent="0.35">
      <c r="H1154">
        <f t="shared" si="17"/>
        <v>34</v>
      </c>
      <c r="I1154">
        <f>Outline!AK36</f>
        <v>0</v>
      </c>
    </row>
    <row r="1155" spans="8:9" x14ac:dyDescent="0.35">
      <c r="H1155">
        <f t="shared" si="17"/>
        <v>35</v>
      </c>
      <c r="I1155" t="str">
        <f>Outline!AK37</f>
        <v>appliedHighEnergyPhysics</v>
      </c>
    </row>
    <row r="1156" spans="8:9" x14ac:dyDescent="0.35">
      <c r="H1156">
        <f t="shared" si="17"/>
        <v>36</v>
      </c>
      <c r="I1156">
        <f>Outline!AK38</f>
        <v>0</v>
      </c>
    </row>
    <row r="1157" spans="8:9" x14ac:dyDescent="0.35">
      <c r="H1157">
        <f t="shared" si="17"/>
        <v>37</v>
      </c>
      <c r="I1157" t="str">
        <f>Outline!AK39</f>
        <v>quantumCommunications</v>
      </c>
    </row>
    <row r="1158" spans="8:9" x14ac:dyDescent="0.35">
      <c r="H1158">
        <f t="shared" si="17"/>
        <v>38</v>
      </c>
      <c r="I1158">
        <f>Outline!AK40</f>
        <v>0</v>
      </c>
    </row>
    <row r="1159" spans="8:9" x14ac:dyDescent="0.35">
      <c r="H1159">
        <f t="shared" si="17"/>
        <v>39</v>
      </c>
      <c r="I1159">
        <f>Outline!AK41</f>
        <v>0</v>
      </c>
    </row>
    <row r="1160" spans="8:9" x14ac:dyDescent="0.35">
      <c r="H1160">
        <f t="shared" si="17"/>
        <v>40</v>
      </c>
      <c r="I1160">
        <f>Outline!AK42</f>
        <v>0</v>
      </c>
    </row>
    <row r="1161" spans="8:9" x14ac:dyDescent="0.35">
      <c r="H1161">
        <f t="shared" si="17"/>
        <v>1</v>
      </c>
      <c r="I1161">
        <f>Outline!AL3</f>
        <v>0</v>
      </c>
    </row>
    <row r="1162" spans="8:9" x14ac:dyDescent="0.35">
      <c r="H1162">
        <f t="shared" si="17"/>
        <v>2</v>
      </c>
      <c r="I1162">
        <f>Outline!AL6</f>
        <v>0</v>
      </c>
    </row>
    <row r="1163" spans="8:9" x14ac:dyDescent="0.35">
      <c r="H1163">
        <f t="shared" si="17"/>
        <v>3</v>
      </c>
      <c r="I1163">
        <f>Outline!AL7</f>
        <v>0</v>
      </c>
    </row>
    <row r="1164" spans="8:9" x14ac:dyDescent="0.35">
      <c r="H1164">
        <f t="shared" si="17"/>
        <v>4</v>
      </c>
      <c r="I1164">
        <f>Outline!AL8</f>
        <v>0</v>
      </c>
    </row>
    <row r="1165" spans="8:9" x14ac:dyDescent="0.35">
      <c r="H1165">
        <f t="shared" si="17"/>
        <v>5</v>
      </c>
      <c r="I1165">
        <f>Outline!AL9</f>
        <v>0</v>
      </c>
    </row>
    <row r="1166" spans="8:9" x14ac:dyDescent="0.35">
      <c r="H1166">
        <f t="shared" si="17"/>
        <v>6</v>
      </c>
      <c r="I1166">
        <f>Outline!AL10</f>
        <v>0</v>
      </c>
    </row>
    <row r="1167" spans="8:9" x14ac:dyDescent="0.35">
      <c r="H1167">
        <f t="shared" si="17"/>
        <v>7</v>
      </c>
      <c r="I1167">
        <f>Outline!AL11</f>
        <v>0</v>
      </c>
    </row>
    <row r="1168" spans="8:9" x14ac:dyDescent="0.35">
      <c r="H1168">
        <f t="shared" si="17"/>
        <v>8</v>
      </c>
      <c r="I1168">
        <f>Outline!AL12</f>
        <v>0</v>
      </c>
    </row>
    <row r="1169" spans="8:9" x14ac:dyDescent="0.35">
      <c r="H1169">
        <f t="shared" si="17"/>
        <v>9</v>
      </c>
      <c r="I1169" t="e">
        <f>Outline!#REF!</f>
        <v>#REF!</v>
      </c>
    </row>
    <row r="1170" spans="8:9" x14ac:dyDescent="0.35">
      <c r="H1170">
        <f t="shared" si="17"/>
        <v>10</v>
      </c>
      <c r="I1170" t="e">
        <f>Outline!#REF!</f>
        <v>#REF!</v>
      </c>
    </row>
    <row r="1171" spans="8:9" x14ac:dyDescent="0.35">
      <c r="H1171">
        <f t="shared" si="17"/>
        <v>11</v>
      </c>
      <c r="I1171">
        <f>Outline!AL13</f>
        <v>0</v>
      </c>
    </row>
    <row r="1172" spans="8:9" x14ac:dyDescent="0.35">
      <c r="H1172">
        <f t="shared" si="17"/>
        <v>12</v>
      </c>
      <c r="I1172">
        <f>Outline!AL14</f>
        <v>0</v>
      </c>
    </row>
    <row r="1173" spans="8:9" x14ac:dyDescent="0.35">
      <c r="H1173">
        <f t="shared" si="17"/>
        <v>13</v>
      </c>
      <c r="I1173">
        <f>Outline!AL15</f>
        <v>0</v>
      </c>
    </row>
    <row r="1174" spans="8:9" x14ac:dyDescent="0.35">
      <c r="H1174">
        <f t="shared" si="17"/>
        <v>14</v>
      </c>
      <c r="I1174">
        <f>Outline!AL16</f>
        <v>0</v>
      </c>
    </row>
    <row r="1175" spans="8:9" x14ac:dyDescent="0.35">
      <c r="H1175">
        <f t="shared" si="17"/>
        <v>15</v>
      </c>
      <c r="I1175">
        <f>Outline!AL17</f>
        <v>0</v>
      </c>
    </row>
    <row r="1176" spans="8:9" x14ac:dyDescent="0.35">
      <c r="H1176">
        <f t="shared" si="17"/>
        <v>16</v>
      </c>
      <c r="I1176">
        <f>Outline!AL18</f>
        <v>0</v>
      </c>
    </row>
    <row r="1177" spans="8:9" x14ac:dyDescent="0.35">
      <c r="H1177">
        <f t="shared" si="17"/>
        <v>17</v>
      </c>
      <c r="I1177">
        <f>Outline!AL19</f>
        <v>0</v>
      </c>
    </row>
    <row r="1178" spans="8:9" x14ac:dyDescent="0.35">
      <c r="H1178">
        <f t="shared" si="17"/>
        <v>18</v>
      </c>
      <c r="I1178">
        <f>Outline!AL20</f>
        <v>0</v>
      </c>
    </row>
    <row r="1179" spans="8:9" x14ac:dyDescent="0.35">
      <c r="H1179">
        <f t="shared" si="17"/>
        <v>19</v>
      </c>
      <c r="I1179">
        <f>Outline!AL21</f>
        <v>0</v>
      </c>
    </row>
    <row r="1180" spans="8:9" x14ac:dyDescent="0.35">
      <c r="H1180">
        <f t="shared" si="17"/>
        <v>20</v>
      </c>
      <c r="I1180">
        <f>Outline!AL22</f>
        <v>0</v>
      </c>
    </row>
    <row r="1181" spans="8:9" x14ac:dyDescent="0.35">
      <c r="H1181">
        <f t="shared" si="17"/>
        <v>21</v>
      </c>
      <c r="I1181">
        <f>Outline!AL23</f>
        <v>0</v>
      </c>
    </row>
    <row r="1182" spans="8:9" x14ac:dyDescent="0.35">
      <c r="H1182">
        <f t="shared" si="17"/>
        <v>22</v>
      </c>
      <c r="I1182">
        <f>Outline!AL24</f>
        <v>0</v>
      </c>
    </row>
    <row r="1183" spans="8:9" x14ac:dyDescent="0.35">
      <c r="H1183">
        <f t="shared" si="17"/>
        <v>23</v>
      </c>
      <c r="I1183">
        <f>Outline!AL25</f>
        <v>0</v>
      </c>
    </row>
    <row r="1184" spans="8:9" x14ac:dyDescent="0.35">
      <c r="H1184">
        <f t="shared" si="17"/>
        <v>24</v>
      </c>
      <c r="I1184">
        <f>Outline!AL26</f>
        <v>0</v>
      </c>
    </row>
    <row r="1185" spans="8:9" x14ac:dyDescent="0.35">
      <c r="H1185">
        <f t="shared" si="17"/>
        <v>25</v>
      </c>
      <c r="I1185">
        <f>Outline!AL27</f>
        <v>0</v>
      </c>
    </row>
    <row r="1186" spans="8:9" x14ac:dyDescent="0.35">
      <c r="H1186">
        <f t="shared" si="17"/>
        <v>26</v>
      </c>
      <c r="I1186">
        <f>Outline!AL28</f>
        <v>0</v>
      </c>
    </row>
    <row r="1187" spans="8:9" x14ac:dyDescent="0.35">
      <c r="H1187">
        <f t="shared" si="17"/>
        <v>27</v>
      </c>
      <c r="I1187">
        <f>Outline!AL29</f>
        <v>0</v>
      </c>
    </row>
    <row r="1188" spans="8:9" x14ac:dyDescent="0.35">
      <c r="H1188">
        <f t="shared" si="17"/>
        <v>28</v>
      </c>
      <c r="I1188">
        <f>Outline!AL30</f>
        <v>0</v>
      </c>
    </row>
    <row r="1189" spans="8:9" x14ac:dyDescent="0.35">
      <c r="H1189">
        <f t="shared" si="17"/>
        <v>29</v>
      </c>
      <c r="I1189">
        <f>Outline!AL31</f>
        <v>0</v>
      </c>
    </row>
    <row r="1190" spans="8:9" x14ac:dyDescent="0.35">
      <c r="H1190">
        <f t="shared" si="17"/>
        <v>30</v>
      </c>
      <c r="I1190">
        <f>Outline!AL32</f>
        <v>0</v>
      </c>
    </row>
    <row r="1191" spans="8:9" x14ac:dyDescent="0.35">
      <c r="H1191">
        <f t="shared" si="17"/>
        <v>31</v>
      </c>
      <c r="I1191">
        <f>Outline!AL33</f>
        <v>0</v>
      </c>
    </row>
    <row r="1192" spans="8:9" x14ac:dyDescent="0.35">
      <c r="H1192">
        <f t="shared" si="17"/>
        <v>32</v>
      </c>
      <c r="I1192">
        <f>Outline!AL34</f>
        <v>0</v>
      </c>
    </row>
    <row r="1193" spans="8:9" x14ac:dyDescent="0.35">
      <c r="H1193">
        <f t="shared" ref="H1193:H1240" si="18">H1153</f>
        <v>33</v>
      </c>
      <c r="I1193">
        <f>Outline!AL35</f>
        <v>0</v>
      </c>
    </row>
    <row r="1194" spans="8:9" x14ac:dyDescent="0.35">
      <c r="H1194">
        <f t="shared" si="18"/>
        <v>34</v>
      </c>
      <c r="I1194">
        <f>Outline!AL36</f>
        <v>0</v>
      </c>
    </row>
    <row r="1195" spans="8:9" x14ac:dyDescent="0.35">
      <c r="H1195">
        <f t="shared" si="18"/>
        <v>35</v>
      </c>
      <c r="I1195">
        <f>Outline!AL37</f>
        <v>0</v>
      </c>
    </row>
    <row r="1196" spans="8:9" x14ac:dyDescent="0.35">
      <c r="H1196">
        <f t="shared" si="18"/>
        <v>36</v>
      </c>
      <c r="I1196">
        <f>Outline!AL38</f>
        <v>0</v>
      </c>
    </row>
    <row r="1197" spans="8:9" x14ac:dyDescent="0.35">
      <c r="H1197">
        <f t="shared" si="18"/>
        <v>37</v>
      </c>
      <c r="I1197">
        <f>Outline!AL39</f>
        <v>0</v>
      </c>
    </row>
    <row r="1198" spans="8:9" x14ac:dyDescent="0.35">
      <c r="H1198">
        <f t="shared" si="18"/>
        <v>38</v>
      </c>
      <c r="I1198">
        <f>Outline!AL40</f>
        <v>0</v>
      </c>
    </row>
    <row r="1199" spans="8:9" x14ac:dyDescent="0.35">
      <c r="H1199">
        <f t="shared" si="18"/>
        <v>39</v>
      </c>
      <c r="I1199">
        <f>Outline!AL41</f>
        <v>0</v>
      </c>
    </row>
    <row r="1200" spans="8:9" x14ac:dyDescent="0.35">
      <c r="H1200">
        <f t="shared" si="18"/>
        <v>40</v>
      </c>
      <c r="I1200">
        <f>Outline!AL42</f>
        <v>0</v>
      </c>
    </row>
    <row r="1201" spans="8:9" x14ac:dyDescent="0.35">
      <c r="H1201">
        <f t="shared" si="18"/>
        <v>1</v>
      </c>
      <c r="I1201">
        <f>Outline!AM3</f>
        <v>0</v>
      </c>
    </row>
    <row r="1202" spans="8:9" x14ac:dyDescent="0.35">
      <c r="H1202">
        <f t="shared" si="18"/>
        <v>2</v>
      </c>
      <c r="I1202">
        <f>Outline!AM6</f>
        <v>0</v>
      </c>
    </row>
    <row r="1203" spans="8:9" x14ac:dyDescent="0.35">
      <c r="H1203">
        <f t="shared" si="18"/>
        <v>3</v>
      </c>
      <c r="I1203" t="str">
        <f>Outline!AM7</f>
        <v>quantumReactions</v>
      </c>
    </row>
    <row r="1204" spans="8:9" x14ac:dyDescent="0.35">
      <c r="H1204">
        <f t="shared" si="18"/>
        <v>4</v>
      </c>
      <c r="I1204">
        <f>Outline!AM8</f>
        <v>0</v>
      </c>
    </row>
    <row r="1205" spans="8:9" x14ac:dyDescent="0.35">
      <c r="H1205">
        <f t="shared" si="18"/>
        <v>5</v>
      </c>
      <c r="I1205" t="str">
        <f>Outline!AM9</f>
        <v>exoticPlasmaPropulsion</v>
      </c>
    </row>
    <row r="1206" spans="8:9" x14ac:dyDescent="0.35">
      <c r="H1206">
        <f t="shared" si="18"/>
        <v>6</v>
      </c>
      <c r="I1206">
        <f>Outline!AM10</f>
        <v>0</v>
      </c>
    </row>
    <row r="1207" spans="8:9" x14ac:dyDescent="0.35">
      <c r="H1207">
        <f t="shared" si="18"/>
        <v>7</v>
      </c>
      <c r="I1207">
        <f>Outline!AM11</f>
        <v>0</v>
      </c>
    </row>
    <row r="1208" spans="8:9" x14ac:dyDescent="0.35">
      <c r="H1208">
        <f t="shared" si="18"/>
        <v>8</v>
      </c>
      <c r="I1208">
        <f>Outline!AM12</f>
        <v>0</v>
      </c>
    </row>
    <row r="1209" spans="8:9" x14ac:dyDescent="0.35">
      <c r="H1209">
        <f t="shared" si="18"/>
        <v>9</v>
      </c>
      <c r="I1209" t="e">
        <f>Outline!#REF!</f>
        <v>#REF!</v>
      </c>
    </row>
    <row r="1210" spans="8:9" x14ac:dyDescent="0.35">
      <c r="H1210">
        <f t="shared" si="18"/>
        <v>10</v>
      </c>
      <c r="I1210" t="e">
        <f>Outline!#REF!</f>
        <v>#REF!</v>
      </c>
    </row>
    <row r="1211" spans="8:9" x14ac:dyDescent="0.35">
      <c r="H1211">
        <f t="shared" si="18"/>
        <v>11</v>
      </c>
      <c r="I1211">
        <f>Outline!AM13</f>
        <v>0</v>
      </c>
    </row>
    <row r="1212" spans="8:9" x14ac:dyDescent="0.35">
      <c r="H1212">
        <f t="shared" si="18"/>
        <v>12</v>
      </c>
      <c r="I1212">
        <f>Outline!AM14</f>
        <v>0</v>
      </c>
    </row>
    <row r="1213" spans="8:9" x14ac:dyDescent="0.35">
      <c r="H1213">
        <f t="shared" si="18"/>
        <v>13</v>
      </c>
      <c r="I1213">
        <f>Outline!AM15</f>
        <v>0</v>
      </c>
    </row>
    <row r="1214" spans="8:9" x14ac:dyDescent="0.35">
      <c r="H1214">
        <f t="shared" si="18"/>
        <v>14</v>
      </c>
      <c r="I1214">
        <f>Outline!AM16</f>
        <v>0</v>
      </c>
    </row>
    <row r="1215" spans="8:9" x14ac:dyDescent="0.35">
      <c r="H1215">
        <f t="shared" si="18"/>
        <v>15</v>
      </c>
      <c r="I1215">
        <f>Outline!AM17</f>
        <v>0</v>
      </c>
    </row>
    <row r="1216" spans="8:9" x14ac:dyDescent="0.35">
      <c r="H1216">
        <f t="shared" si="18"/>
        <v>16</v>
      </c>
      <c r="I1216">
        <f>Outline!AM18</f>
        <v>0</v>
      </c>
    </row>
    <row r="1217" spans="8:9" x14ac:dyDescent="0.35">
      <c r="H1217">
        <f t="shared" si="18"/>
        <v>17</v>
      </c>
      <c r="I1217">
        <f>Outline!AM19</f>
        <v>0</v>
      </c>
    </row>
    <row r="1218" spans="8:9" x14ac:dyDescent="0.35">
      <c r="H1218">
        <f t="shared" si="18"/>
        <v>18</v>
      </c>
      <c r="I1218">
        <f>Outline!AM20</f>
        <v>0</v>
      </c>
    </row>
    <row r="1219" spans="8:9" x14ac:dyDescent="0.35">
      <c r="H1219">
        <f t="shared" si="18"/>
        <v>19</v>
      </c>
      <c r="I1219">
        <f>Outline!AM21</f>
        <v>0</v>
      </c>
    </row>
    <row r="1220" spans="8:9" x14ac:dyDescent="0.35">
      <c r="H1220">
        <f t="shared" si="18"/>
        <v>20</v>
      </c>
      <c r="I1220">
        <f>Outline!AM22</f>
        <v>0</v>
      </c>
    </row>
    <row r="1221" spans="8:9" x14ac:dyDescent="0.35">
      <c r="H1221">
        <f t="shared" si="18"/>
        <v>21</v>
      </c>
      <c r="I1221">
        <f>Outline!AM23</f>
        <v>0</v>
      </c>
    </row>
    <row r="1222" spans="8:9" x14ac:dyDescent="0.35">
      <c r="H1222">
        <f t="shared" si="18"/>
        <v>22</v>
      </c>
      <c r="I1222">
        <f>Outline!AM24</f>
        <v>0</v>
      </c>
    </row>
    <row r="1223" spans="8:9" x14ac:dyDescent="0.35">
      <c r="H1223">
        <f t="shared" si="18"/>
        <v>23</v>
      </c>
      <c r="I1223">
        <f>Outline!AM25</f>
        <v>0</v>
      </c>
    </row>
    <row r="1224" spans="8:9" x14ac:dyDescent="0.35">
      <c r="H1224">
        <f t="shared" si="18"/>
        <v>24</v>
      </c>
      <c r="I1224">
        <f>Outline!AM26</f>
        <v>0</v>
      </c>
    </row>
    <row r="1225" spans="8:9" x14ac:dyDescent="0.35">
      <c r="H1225">
        <f t="shared" si="18"/>
        <v>25</v>
      </c>
      <c r="I1225">
        <f>Outline!AM27</f>
        <v>0</v>
      </c>
    </row>
    <row r="1226" spans="8:9" x14ac:dyDescent="0.35">
      <c r="H1226">
        <f t="shared" si="18"/>
        <v>26</v>
      </c>
      <c r="I1226">
        <f>Outline!AM28</f>
        <v>0</v>
      </c>
    </row>
    <row r="1227" spans="8:9" x14ac:dyDescent="0.35">
      <c r="H1227">
        <f t="shared" si="18"/>
        <v>27</v>
      </c>
      <c r="I1227">
        <f>Outline!AM29</f>
        <v>0</v>
      </c>
    </row>
    <row r="1228" spans="8:9" x14ac:dyDescent="0.35">
      <c r="H1228">
        <f t="shared" si="18"/>
        <v>28</v>
      </c>
      <c r="I1228">
        <f>Outline!AM30</f>
        <v>0</v>
      </c>
    </row>
    <row r="1229" spans="8:9" x14ac:dyDescent="0.35">
      <c r="H1229">
        <f t="shared" si="18"/>
        <v>29</v>
      </c>
      <c r="I1229">
        <f>Outline!AM31</f>
        <v>0</v>
      </c>
    </row>
    <row r="1230" spans="8:9" x14ac:dyDescent="0.35">
      <c r="H1230">
        <f t="shared" si="18"/>
        <v>30</v>
      </c>
      <c r="I1230">
        <f>Outline!AM32</f>
        <v>0</v>
      </c>
    </row>
    <row r="1231" spans="8:9" x14ac:dyDescent="0.35">
      <c r="H1231">
        <f t="shared" si="18"/>
        <v>31</v>
      </c>
      <c r="I1231">
        <f>Outline!AM33</f>
        <v>0</v>
      </c>
    </row>
    <row r="1232" spans="8:9" x14ac:dyDescent="0.35">
      <c r="H1232">
        <f t="shared" si="18"/>
        <v>32</v>
      </c>
      <c r="I1232">
        <f>Outline!AM34</f>
        <v>0</v>
      </c>
    </row>
    <row r="1233" spans="8:9" x14ac:dyDescent="0.35">
      <c r="H1233">
        <f t="shared" si="18"/>
        <v>33</v>
      </c>
      <c r="I1233">
        <f>Outline!AM35</f>
        <v>0</v>
      </c>
    </row>
    <row r="1234" spans="8:9" x14ac:dyDescent="0.35">
      <c r="H1234">
        <f t="shared" si="18"/>
        <v>34</v>
      </c>
      <c r="I1234">
        <f>Outline!AM36</f>
        <v>0</v>
      </c>
    </row>
    <row r="1235" spans="8:9" x14ac:dyDescent="0.35">
      <c r="H1235">
        <f t="shared" si="18"/>
        <v>35</v>
      </c>
      <c r="I1235" t="str">
        <f>Outline!AM37</f>
        <v>ultraHighEnergyPhysics</v>
      </c>
    </row>
    <row r="1236" spans="8:9" x14ac:dyDescent="0.35">
      <c r="H1236">
        <f t="shared" si="18"/>
        <v>36</v>
      </c>
      <c r="I1236">
        <f>Outline!AM38</f>
        <v>0</v>
      </c>
    </row>
    <row r="1237" spans="8:9" x14ac:dyDescent="0.35">
      <c r="H1237">
        <f t="shared" si="18"/>
        <v>37</v>
      </c>
      <c r="I1237">
        <f>Outline!AM39</f>
        <v>0</v>
      </c>
    </row>
    <row r="1238" spans="8:9" x14ac:dyDescent="0.35">
      <c r="H1238">
        <f t="shared" si="18"/>
        <v>38</v>
      </c>
      <c r="I1238">
        <f>Outline!AM40</f>
        <v>0</v>
      </c>
    </row>
    <row r="1239" spans="8:9" x14ac:dyDescent="0.35">
      <c r="H1239">
        <f t="shared" si="18"/>
        <v>39</v>
      </c>
      <c r="I1239">
        <f>Outline!AM41</f>
        <v>0</v>
      </c>
    </row>
    <row r="1240" spans="8:9" x14ac:dyDescent="0.35">
      <c r="H1240">
        <f t="shared" si="18"/>
        <v>40</v>
      </c>
      <c r="I1240">
        <f>Outline!AM42</f>
        <v>0</v>
      </c>
    </row>
  </sheetData>
  <pageMargins left="0.7" right="0.7" top="0.75" bottom="0.75" header="0.3" footer="0.3"/>
  <pageSetup paperSize="9"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CTTComparison</vt:lpstr>
      <vt:lpstr>Outline</vt:lpstr>
      <vt:lpstr>Setup</vt:lpstr>
      <vt:lpstr>Background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Trevor Kollmann</dc:creator>
  <cp:lastModifiedBy>Trevor Kollmann</cp:lastModifiedBy>
  <dcterms:created xsi:type="dcterms:W3CDTF">2020-12-15T11:37:52Z</dcterms:created>
  <dcterms:modified xsi:type="dcterms:W3CDTF">2020-12-21T06:09:28Z</dcterms:modified>
</cp:coreProperties>
</file>