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"/>
    </mc:Choice>
  </mc:AlternateContent>
  <xr:revisionPtr revIDLastSave="0" documentId="13_ncr:1_{EFC66220-5F93-4224-916A-BF0D3630FABA}" xr6:coauthVersionLast="45" xr6:coauthVersionMax="45" xr10:uidLastSave="{00000000-0000-0000-0000-000000000000}"/>
  <bookViews>
    <workbookView xWindow="13000" yWindow="6060" windowWidth="23990" windowHeight="7520" activeTab="2" xr2:uid="{18B22CFD-9E2F-4ACB-8B6C-C8C8B7035FA5}"/>
  </bookViews>
  <sheets>
    <sheet name="Stock" sheetId="1" r:id="rId1"/>
    <sheet name="KiwiHard" sheetId="7" r:id="rId2"/>
    <sheet name="KiwiDefault" sheetId="2" r:id="rId3"/>
    <sheet name="ScienceParam" sheetId="3" r:id="rId4"/>
    <sheet name="Defaults" sheetId="5" r:id="rId5"/>
    <sheet name="Kerbalism" sheetId="6" r:id="rId6"/>
  </sheets>
  <definedNames>
    <definedName name="_xlnm._FilterDatabase" localSheetId="4" hidden="1">Defaults!$A$1:$D$31</definedName>
    <definedName name="_xlnm._FilterDatabase" localSheetId="2" hidden="1">KiwiDefault!$A$2:$X$136</definedName>
    <definedName name="_xlnm._FilterDatabase" localSheetId="1" hidden="1">KiwiHard!$A$2:$X$136</definedName>
    <definedName name="_xlnm._FilterDatabase" localSheetId="3" hidden="1">ScienceParam!$A$1:$M$68</definedName>
    <definedName name="_xlnm._FilterDatabase" localSheetId="0" hidden="1">Stock!$A$2:$U$45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9" i="2" l="1"/>
  <c r="D89" i="2"/>
  <c r="J88" i="2"/>
  <c r="D88" i="2"/>
  <c r="J87" i="2"/>
  <c r="D87" i="2"/>
  <c r="D86" i="2"/>
  <c r="J85" i="2"/>
  <c r="D85" i="2"/>
  <c r="D84" i="2"/>
  <c r="J84" i="2" s="1"/>
  <c r="J83" i="2"/>
  <c r="D83" i="2"/>
  <c r="D82" i="2"/>
  <c r="J82" i="2" s="1"/>
  <c r="D81" i="2"/>
  <c r="J81" i="2" s="1"/>
  <c r="J80" i="2"/>
  <c r="D80" i="2"/>
  <c r="J79" i="2"/>
  <c r="D79" i="2"/>
  <c r="D78" i="2"/>
  <c r="J78" i="2" s="1"/>
  <c r="J77" i="2"/>
  <c r="D77" i="2"/>
  <c r="D76" i="2"/>
  <c r="J76" i="2" s="1"/>
  <c r="D75" i="2"/>
  <c r="J75" i="2" s="1"/>
  <c r="J74" i="2"/>
  <c r="D74" i="2"/>
  <c r="J73" i="2"/>
  <c r="D73" i="2"/>
  <c r="D72" i="2"/>
  <c r="J72" i="2" s="1"/>
  <c r="J71" i="2"/>
  <c r="D71" i="2"/>
  <c r="D70" i="2"/>
  <c r="J70" i="2" s="1"/>
  <c r="D69" i="2"/>
  <c r="J69" i="2" s="1"/>
  <c r="J68" i="2"/>
  <c r="D68" i="2"/>
  <c r="J67" i="2"/>
  <c r="D67" i="2"/>
  <c r="D66" i="2"/>
  <c r="J66" i="2" s="1"/>
  <c r="J65" i="2"/>
  <c r="D65" i="2"/>
  <c r="D64" i="2"/>
  <c r="J64" i="2" s="1"/>
  <c r="D63" i="2"/>
  <c r="J63" i="2" s="1"/>
  <c r="J62" i="2"/>
  <c r="D62" i="2"/>
  <c r="J61" i="2"/>
  <c r="D61" i="2"/>
  <c r="D60" i="2"/>
  <c r="J60" i="2" s="1"/>
  <c r="J59" i="2"/>
  <c r="D59" i="2"/>
  <c r="D58" i="2"/>
  <c r="J58" i="2" s="1"/>
  <c r="D57" i="2"/>
  <c r="J57" i="2" s="1"/>
  <c r="J56" i="2"/>
  <c r="D56" i="2"/>
  <c r="J55" i="2"/>
  <c r="D55" i="2"/>
  <c r="D54" i="2"/>
  <c r="J54" i="2" s="1"/>
  <c r="J53" i="2"/>
  <c r="D53" i="2"/>
  <c r="D52" i="2"/>
  <c r="J52" i="2" s="1"/>
  <c r="J51" i="2"/>
  <c r="J50" i="2"/>
  <c r="J49" i="2"/>
  <c r="J48" i="2"/>
  <c r="J47" i="2"/>
  <c r="J46" i="2"/>
  <c r="D45" i="2"/>
  <c r="J45" i="2" s="1"/>
  <c r="J44" i="2"/>
  <c r="D44" i="2"/>
  <c r="D43" i="2"/>
  <c r="J42" i="2"/>
  <c r="D42" i="2"/>
  <c r="D41" i="2"/>
  <c r="J41" i="2" s="1"/>
  <c r="D40" i="2"/>
  <c r="J40" i="2" s="1"/>
  <c r="D39" i="2"/>
  <c r="J39" i="2" s="1"/>
  <c r="D38" i="2"/>
  <c r="J38" i="2" s="1"/>
  <c r="J37" i="2"/>
  <c r="D37" i="2"/>
  <c r="J36" i="2"/>
  <c r="D36" i="2"/>
  <c r="D35" i="2"/>
  <c r="J35" i="2" s="1"/>
  <c r="D34" i="2"/>
  <c r="J34" i="2" s="1"/>
  <c r="D33" i="2"/>
  <c r="J33" i="2" s="1"/>
  <c r="D32" i="2"/>
  <c r="J32" i="2" s="1"/>
  <c r="J31" i="2"/>
  <c r="D31" i="2"/>
  <c r="J30" i="2"/>
  <c r="D30" i="2"/>
  <c r="D29" i="2"/>
  <c r="J29" i="2" s="1"/>
  <c r="D28" i="2"/>
  <c r="J28" i="2" s="1"/>
  <c r="D27" i="2"/>
  <c r="J27" i="2" s="1"/>
  <c r="D26" i="2"/>
  <c r="J26" i="2" s="1"/>
  <c r="J25" i="2"/>
  <c r="D25" i="2"/>
  <c r="J24" i="2"/>
  <c r="D24" i="2"/>
  <c r="J23" i="2"/>
  <c r="D23" i="2"/>
  <c r="D22" i="2"/>
  <c r="J22" i="2" s="1"/>
  <c r="D21" i="2"/>
  <c r="J21" i="2" s="1"/>
  <c r="D20" i="2"/>
  <c r="J20" i="2" s="1"/>
  <c r="J19" i="2"/>
  <c r="D19" i="2"/>
  <c r="J18" i="2"/>
  <c r="D18" i="2"/>
  <c r="D17" i="2"/>
  <c r="J17" i="2" s="1"/>
  <c r="D16" i="2"/>
  <c r="J16" i="2" s="1"/>
  <c r="J15" i="2"/>
  <c r="D15" i="2"/>
  <c r="D14" i="2"/>
  <c r="J14" i="2" s="1"/>
  <c r="J13" i="2"/>
  <c r="D13" i="2"/>
  <c r="J12" i="2"/>
  <c r="D12" i="2"/>
  <c r="J11" i="2"/>
  <c r="D11" i="2"/>
  <c r="D10" i="2"/>
  <c r="J10" i="2" s="1"/>
  <c r="J9" i="2"/>
  <c r="D9" i="2"/>
  <c r="D8" i="2"/>
  <c r="J8" i="2" s="1"/>
  <c r="J7" i="2"/>
  <c r="D7" i="2"/>
  <c r="J6" i="2"/>
  <c r="D6" i="2"/>
  <c r="J5" i="2"/>
  <c r="D5" i="2"/>
  <c r="D3" i="2"/>
  <c r="J3" i="2" s="1"/>
  <c r="D90" i="2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7" i="7"/>
  <c r="J88" i="7"/>
  <c r="J89" i="7"/>
  <c r="J3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X89" i="7"/>
  <c r="W89" i="7"/>
  <c r="V89" i="7"/>
  <c r="U89" i="7"/>
  <c r="T89" i="7"/>
  <c r="S89" i="7"/>
  <c r="R89" i="7"/>
  <c r="Q89" i="7"/>
  <c r="P89" i="7"/>
  <c r="O89" i="7"/>
  <c r="N89" i="7"/>
  <c r="M89" i="7"/>
  <c r="K89" i="7"/>
  <c r="D89" i="7"/>
  <c r="X88" i="7"/>
  <c r="W88" i="7"/>
  <c r="V88" i="7"/>
  <c r="U88" i="7"/>
  <c r="T88" i="7"/>
  <c r="S88" i="7"/>
  <c r="R88" i="7"/>
  <c r="Q88" i="7"/>
  <c r="P88" i="7"/>
  <c r="O88" i="7"/>
  <c r="N88" i="7"/>
  <c r="M88" i="7"/>
  <c r="K88" i="7"/>
  <c r="D88" i="7"/>
  <c r="X87" i="7"/>
  <c r="W87" i="7"/>
  <c r="V87" i="7"/>
  <c r="U87" i="7"/>
  <c r="T87" i="7"/>
  <c r="S87" i="7"/>
  <c r="R87" i="7"/>
  <c r="Q87" i="7"/>
  <c r="P87" i="7"/>
  <c r="O87" i="7"/>
  <c r="N87" i="7"/>
  <c r="M87" i="7"/>
  <c r="K87" i="7"/>
  <c r="D87" i="7"/>
  <c r="X86" i="7"/>
  <c r="W86" i="7"/>
  <c r="V86" i="7"/>
  <c r="U86" i="7"/>
  <c r="T86" i="7"/>
  <c r="S86" i="7"/>
  <c r="R86" i="7"/>
  <c r="Q86" i="7"/>
  <c r="P86" i="7"/>
  <c r="O86" i="7"/>
  <c r="N86" i="7"/>
  <c r="M86" i="7"/>
  <c r="K86" i="7"/>
  <c r="D86" i="7"/>
  <c r="X85" i="7"/>
  <c r="W85" i="7"/>
  <c r="V85" i="7"/>
  <c r="U85" i="7"/>
  <c r="T85" i="7"/>
  <c r="S85" i="7"/>
  <c r="R85" i="7"/>
  <c r="Q85" i="7"/>
  <c r="P85" i="7"/>
  <c r="O85" i="7"/>
  <c r="N85" i="7"/>
  <c r="M85" i="7"/>
  <c r="K85" i="7"/>
  <c r="D85" i="7"/>
  <c r="X84" i="7"/>
  <c r="W84" i="7"/>
  <c r="V84" i="7"/>
  <c r="U84" i="7"/>
  <c r="T84" i="7"/>
  <c r="S84" i="7"/>
  <c r="R84" i="7"/>
  <c r="Q84" i="7"/>
  <c r="P84" i="7"/>
  <c r="O84" i="7"/>
  <c r="N84" i="7"/>
  <c r="M84" i="7"/>
  <c r="K84" i="7"/>
  <c r="D84" i="7"/>
  <c r="X83" i="7"/>
  <c r="W83" i="7"/>
  <c r="V83" i="7"/>
  <c r="U83" i="7"/>
  <c r="T83" i="7"/>
  <c r="S83" i="7"/>
  <c r="R83" i="7"/>
  <c r="Q83" i="7"/>
  <c r="P83" i="7"/>
  <c r="O83" i="7"/>
  <c r="N83" i="7"/>
  <c r="M83" i="7"/>
  <c r="K83" i="7"/>
  <c r="D83" i="7"/>
  <c r="X82" i="7"/>
  <c r="W82" i="7"/>
  <c r="V82" i="7"/>
  <c r="U82" i="7"/>
  <c r="T82" i="7"/>
  <c r="S82" i="7"/>
  <c r="R82" i="7"/>
  <c r="Q82" i="7"/>
  <c r="P82" i="7"/>
  <c r="O82" i="7"/>
  <c r="N82" i="7"/>
  <c r="M82" i="7"/>
  <c r="K82" i="7"/>
  <c r="D82" i="7"/>
  <c r="X81" i="7"/>
  <c r="W81" i="7"/>
  <c r="V81" i="7"/>
  <c r="U81" i="7"/>
  <c r="T81" i="7"/>
  <c r="S81" i="7"/>
  <c r="R81" i="7"/>
  <c r="Q81" i="7"/>
  <c r="P81" i="7"/>
  <c r="O81" i="7"/>
  <c r="N81" i="7"/>
  <c r="M81" i="7"/>
  <c r="K81" i="7"/>
  <c r="D81" i="7"/>
  <c r="X80" i="7"/>
  <c r="W80" i="7"/>
  <c r="V80" i="7"/>
  <c r="U80" i="7"/>
  <c r="T80" i="7"/>
  <c r="S80" i="7"/>
  <c r="R80" i="7"/>
  <c r="Q80" i="7"/>
  <c r="P80" i="7"/>
  <c r="O80" i="7"/>
  <c r="N80" i="7"/>
  <c r="M80" i="7"/>
  <c r="K80" i="7"/>
  <c r="D80" i="7"/>
  <c r="X79" i="7"/>
  <c r="W79" i="7"/>
  <c r="V79" i="7"/>
  <c r="U79" i="7"/>
  <c r="T79" i="7"/>
  <c r="S79" i="7"/>
  <c r="R79" i="7"/>
  <c r="Q79" i="7"/>
  <c r="P79" i="7"/>
  <c r="O79" i="7"/>
  <c r="N79" i="7"/>
  <c r="M79" i="7"/>
  <c r="K79" i="7"/>
  <c r="D79" i="7"/>
  <c r="X78" i="7"/>
  <c r="W78" i="7"/>
  <c r="V78" i="7"/>
  <c r="U78" i="7"/>
  <c r="T78" i="7"/>
  <c r="S78" i="7"/>
  <c r="R78" i="7"/>
  <c r="Q78" i="7"/>
  <c r="P78" i="7"/>
  <c r="O78" i="7"/>
  <c r="N78" i="7"/>
  <c r="M78" i="7"/>
  <c r="K78" i="7"/>
  <c r="D78" i="7"/>
  <c r="X77" i="7"/>
  <c r="W77" i="7"/>
  <c r="V77" i="7"/>
  <c r="U77" i="7"/>
  <c r="T77" i="7"/>
  <c r="S77" i="7"/>
  <c r="R77" i="7"/>
  <c r="Q77" i="7"/>
  <c r="P77" i="7"/>
  <c r="O77" i="7"/>
  <c r="N77" i="7"/>
  <c r="M77" i="7"/>
  <c r="K77" i="7"/>
  <c r="D77" i="7"/>
  <c r="X76" i="7"/>
  <c r="W76" i="7"/>
  <c r="V76" i="7"/>
  <c r="U76" i="7"/>
  <c r="T76" i="7"/>
  <c r="S76" i="7"/>
  <c r="R76" i="7"/>
  <c r="Q76" i="7"/>
  <c r="P76" i="7"/>
  <c r="O76" i="7"/>
  <c r="N76" i="7"/>
  <c r="M76" i="7"/>
  <c r="K76" i="7"/>
  <c r="D76" i="7"/>
  <c r="X75" i="7"/>
  <c r="W75" i="7"/>
  <c r="V75" i="7"/>
  <c r="U75" i="7"/>
  <c r="T75" i="7"/>
  <c r="S75" i="7"/>
  <c r="R75" i="7"/>
  <c r="Q75" i="7"/>
  <c r="P75" i="7"/>
  <c r="O75" i="7"/>
  <c r="N75" i="7"/>
  <c r="M75" i="7"/>
  <c r="K75" i="7"/>
  <c r="D75" i="7"/>
  <c r="X74" i="7"/>
  <c r="W74" i="7"/>
  <c r="V74" i="7"/>
  <c r="U74" i="7"/>
  <c r="T74" i="7"/>
  <c r="S74" i="7"/>
  <c r="R74" i="7"/>
  <c r="Q74" i="7"/>
  <c r="P74" i="7"/>
  <c r="O74" i="7"/>
  <c r="N74" i="7"/>
  <c r="M74" i="7"/>
  <c r="K74" i="7"/>
  <c r="D74" i="7"/>
  <c r="X73" i="7"/>
  <c r="W73" i="7"/>
  <c r="V73" i="7"/>
  <c r="U73" i="7"/>
  <c r="T73" i="7"/>
  <c r="S73" i="7"/>
  <c r="R73" i="7"/>
  <c r="Q73" i="7"/>
  <c r="P73" i="7"/>
  <c r="O73" i="7"/>
  <c r="N73" i="7"/>
  <c r="M73" i="7"/>
  <c r="K73" i="7"/>
  <c r="D73" i="7"/>
  <c r="X72" i="7"/>
  <c r="W72" i="7"/>
  <c r="V72" i="7"/>
  <c r="U72" i="7"/>
  <c r="T72" i="7"/>
  <c r="S72" i="7"/>
  <c r="R72" i="7"/>
  <c r="Q72" i="7"/>
  <c r="P72" i="7"/>
  <c r="O72" i="7"/>
  <c r="N72" i="7"/>
  <c r="M72" i="7"/>
  <c r="K72" i="7"/>
  <c r="D72" i="7"/>
  <c r="X71" i="7"/>
  <c r="W71" i="7"/>
  <c r="V71" i="7"/>
  <c r="U71" i="7"/>
  <c r="T71" i="7"/>
  <c r="S71" i="7"/>
  <c r="R71" i="7"/>
  <c r="Q71" i="7"/>
  <c r="P71" i="7"/>
  <c r="O71" i="7"/>
  <c r="N71" i="7"/>
  <c r="M71" i="7"/>
  <c r="K71" i="7"/>
  <c r="D71" i="7"/>
  <c r="X70" i="7"/>
  <c r="W70" i="7"/>
  <c r="V70" i="7"/>
  <c r="U70" i="7"/>
  <c r="T70" i="7"/>
  <c r="S70" i="7"/>
  <c r="R70" i="7"/>
  <c r="Q70" i="7"/>
  <c r="P70" i="7"/>
  <c r="O70" i="7"/>
  <c r="N70" i="7"/>
  <c r="M70" i="7"/>
  <c r="K70" i="7"/>
  <c r="D70" i="7"/>
  <c r="X69" i="7"/>
  <c r="W69" i="7"/>
  <c r="V69" i="7"/>
  <c r="U69" i="7"/>
  <c r="T69" i="7"/>
  <c r="S69" i="7"/>
  <c r="R69" i="7"/>
  <c r="Q69" i="7"/>
  <c r="P69" i="7"/>
  <c r="O69" i="7"/>
  <c r="N69" i="7"/>
  <c r="M69" i="7"/>
  <c r="K69" i="7"/>
  <c r="D69" i="7"/>
  <c r="X68" i="7"/>
  <c r="W68" i="7"/>
  <c r="V68" i="7"/>
  <c r="U68" i="7"/>
  <c r="T68" i="7"/>
  <c r="S68" i="7"/>
  <c r="R68" i="7"/>
  <c r="Q68" i="7"/>
  <c r="P68" i="7"/>
  <c r="O68" i="7"/>
  <c r="N68" i="7"/>
  <c r="M68" i="7"/>
  <c r="K68" i="7"/>
  <c r="D68" i="7"/>
  <c r="X67" i="7"/>
  <c r="W67" i="7"/>
  <c r="V67" i="7"/>
  <c r="U67" i="7"/>
  <c r="T67" i="7"/>
  <c r="S67" i="7"/>
  <c r="R67" i="7"/>
  <c r="Q67" i="7"/>
  <c r="P67" i="7"/>
  <c r="O67" i="7"/>
  <c r="N67" i="7"/>
  <c r="M67" i="7"/>
  <c r="K67" i="7"/>
  <c r="D67" i="7"/>
  <c r="X66" i="7"/>
  <c r="W66" i="7"/>
  <c r="V66" i="7"/>
  <c r="U66" i="7"/>
  <c r="T66" i="7"/>
  <c r="S66" i="7"/>
  <c r="R66" i="7"/>
  <c r="Q66" i="7"/>
  <c r="P66" i="7"/>
  <c r="O66" i="7"/>
  <c r="N66" i="7"/>
  <c r="M66" i="7"/>
  <c r="K66" i="7"/>
  <c r="D66" i="7"/>
  <c r="X65" i="7"/>
  <c r="W65" i="7"/>
  <c r="V65" i="7"/>
  <c r="U65" i="7"/>
  <c r="T65" i="7"/>
  <c r="S65" i="7"/>
  <c r="R65" i="7"/>
  <c r="Q65" i="7"/>
  <c r="P65" i="7"/>
  <c r="O65" i="7"/>
  <c r="N65" i="7"/>
  <c r="M65" i="7"/>
  <c r="K65" i="7"/>
  <c r="D65" i="7"/>
  <c r="X64" i="7"/>
  <c r="W64" i="7"/>
  <c r="V64" i="7"/>
  <c r="U64" i="7"/>
  <c r="T64" i="7"/>
  <c r="S64" i="7"/>
  <c r="R64" i="7"/>
  <c r="Q64" i="7"/>
  <c r="P64" i="7"/>
  <c r="O64" i="7"/>
  <c r="N64" i="7"/>
  <c r="M64" i="7"/>
  <c r="K64" i="7"/>
  <c r="D64" i="7"/>
  <c r="X63" i="7"/>
  <c r="W63" i="7"/>
  <c r="V63" i="7"/>
  <c r="U63" i="7"/>
  <c r="T63" i="7"/>
  <c r="S63" i="7"/>
  <c r="R63" i="7"/>
  <c r="Q63" i="7"/>
  <c r="P63" i="7"/>
  <c r="O63" i="7"/>
  <c r="N63" i="7"/>
  <c r="M63" i="7"/>
  <c r="K63" i="7"/>
  <c r="D63" i="7"/>
  <c r="X62" i="7"/>
  <c r="W62" i="7"/>
  <c r="V62" i="7"/>
  <c r="U62" i="7"/>
  <c r="T62" i="7"/>
  <c r="S62" i="7"/>
  <c r="R62" i="7"/>
  <c r="Q62" i="7"/>
  <c r="P62" i="7"/>
  <c r="O62" i="7"/>
  <c r="N62" i="7"/>
  <c r="M62" i="7"/>
  <c r="K62" i="7"/>
  <c r="D62" i="7"/>
  <c r="X61" i="7"/>
  <c r="W61" i="7"/>
  <c r="V61" i="7"/>
  <c r="U61" i="7"/>
  <c r="T61" i="7"/>
  <c r="S61" i="7"/>
  <c r="R61" i="7"/>
  <c r="Q61" i="7"/>
  <c r="P61" i="7"/>
  <c r="O61" i="7"/>
  <c r="N61" i="7"/>
  <c r="M61" i="7"/>
  <c r="K61" i="7"/>
  <c r="D61" i="7"/>
  <c r="X60" i="7"/>
  <c r="W60" i="7"/>
  <c r="V60" i="7"/>
  <c r="U60" i="7"/>
  <c r="T60" i="7"/>
  <c r="S60" i="7"/>
  <c r="R60" i="7"/>
  <c r="Q60" i="7"/>
  <c r="P60" i="7"/>
  <c r="O60" i="7"/>
  <c r="N60" i="7"/>
  <c r="M60" i="7"/>
  <c r="K60" i="7"/>
  <c r="D60" i="7"/>
  <c r="X59" i="7"/>
  <c r="W59" i="7"/>
  <c r="V59" i="7"/>
  <c r="U59" i="7"/>
  <c r="T59" i="7"/>
  <c r="S59" i="7"/>
  <c r="R59" i="7"/>
  <c r="Q59" i="7"/>
  <c r="P59" i="7"/>
  <c r="O59" i="7"/>
  <c r="N59" i="7"/>
  <c r="M59" i="7"/>
  <c r="K59" i="7"/>
  <c r="D59" i="7"/>
  <c r="X58" i="7"/>
  <c r="W58" i="7"/>
  <c r="V58" i="7"/>
  <c r="U58" i="7"/>
  <c r="T58" i="7"/>
  <c r="S58" i="7"/>
  <c r="R58" i="7"/>
  <c r="Q58" i="7"/>
  <c r="P58" i="7"/>
  <c r="O58" i="7"/>
  <c r="N58" i="7"/>
  <c r="M58" i="7"/>
  <c r="K58" i="7"/>
  <c r="D58" i="7"/>
  <c r="X57" i="7"/>
  <c r="W57" i="7"/>
  <c r="V57" i="7"/>
  <c r="U57" i="7"/>
  <c r="T57" i="7"/>
  <c r="S57" i="7"/>
  <c r="R57" i="7"/>
  <c r="Q57" i="7"/>
  <c r="P57" i="7"/>
  <c r="O57" i="7"/>
  <c r="N57" i="7"/>
  <c r="M57" i="7"/>
  <c r="K57" i="7"/>
  <c r="D57" i="7"/>
  <c r="X56" i="7"/>
  <c r="W56" i="7"/>
  <c r="V56" i="7"/>
  <c r="U56" i="7"/>
  <c r="T56" i="7"/>
  <c r="S56" i="7"/>
  <c r="R56" i="7"/>
  <c r="Q56" i="7"/>
  <c r="P56" i="7"/>
  <c r="O56" i="7"/>
  <c r="N56" i="7"/>
  <c r="M56" i="7"/>
  <c r="K56" i="7"/>
  <c r="D56" i="7"/>
  <c r="X55" i="7"/>
  <c r="W55" i="7"/>
  <c r="V55" i="7"/>
  <c r="U55" i="7"/>
  <c r="T55" i="7"/>
  <c r="S55" i="7"/>
  <c r="R55" i="7"/>
  <c r="Q55" i="7"/>
  <c r="P55" i="7"/>
  <c r="O55" i="7"/>
  <c r="N55" i="7"/>
  <c r="M55" i="7"/>
  <c r="K55" i="7"/>
  <c r="D55" i="7"/>
  <c r="X54" i="7"/>
  <c r="W54" i="7"/>
  <c r="V54" i="7"/>
  <c r="U54" i="7"/>
  <c r="T54" i="7"/>
  <c r="S54" i="7"/>
  <c r="R54" i="7"/>
  <c r="Q54" i="7"/>
  <c r="P54" i="7"/>
  <c r="O54" i="7"/>
  <c r="N54" i="7"/>
  <c r="M54" i="7"/>
  <c r="K54" i="7"/>
  <c r="D54" i="7"/>
  <c r="X53" i="7"/>
  <c r="W53" i="7"/>
  <c r="V53" i="7"/>
  <c r="U53" i="7"/>
  <c r="T53" i="7"/>
  <c r="S53" i="7"/>
  <c r="R53" i="7"/>
  <c r="Q53" i="7"/>
  <c r="P53" i="7"/>
  <c r="O53" i="7"/>
  <c r="N53" i="7"/>
  <c r="M53" i="7"/>
  <c r="K53" i="7"/>
  <c r="D53" i="7"/>
  <c r="X52" i="7"/>
  <c r="W52" i="7"/>
  <c r="V52" i="7"/>
  <c r="U52" i="7"/>
  <c r="T52" i="7"/>
  <c r="S52" i="7"/>
  <c r="R52" i="7"/>
  <c r="Q52" i="7"/>
  <c r="P52" i="7"/>
  <c r="O52" i="7"/>
  <c r="N52" i="7"/>
  <c r="M52" i="7"/>
  <c r="K52" i="7"/>
  <c r="D52" i="7"/>
  <c r="X51" i="7"/>
  <c r="W51" i="7"/>
  <c r="V51" i="7"/>
  <c r="U51" i="7"/>
  <c r="T51" i="7"/>
  <c r="S51" i="7"/>
  <c r="R51" i="7"/>
  <c r="Q51" i="7"/>
  <c r="P51" i="7"/>
  <c r="O51" i="7"/>
  <c r="N51" i="7"/>
  <c r="M51" i="7"/>
  <c r="K51" i="7"/>
  <c r="X50" i="7"/>
  <c r="W50" i="7"/>
  <c r="V50" i="7"/>
  <c r="U50" i="7"/>
  <c r="T50" i="7"/>
  <c r="S50" i="7"/>
  <c r="R50" i="7"/>
  <c r="Q50" i="7"/>
  <c r="P50" i="7"/>
  <c r="O50" i="7"/>
  <c r="N50" i="7"/>
  <c r="M50" i="7"/>
  <c r="K50" i="7"/>
  <c r="X49" i="7"/>
  <c r="W49" i="7"/>
  <c r="V49" i="7"/>
  <c r="U49" i="7"/>
  <c r="T49" i="7"/>
  <c r="S49" i="7"/>
  <c r="R49" i="7"/>
  <c r="Q49" i="7"/>
  <c r="P49" i="7"/>
  <c r="O49" i="7"/>
  <c r="N49" i="7"/>
  <c r="M49" i="7"/>
  <c r="K49" i="7"/>
  <c r="X48" i="7"/>
  <c r="W48" i="7"/>
  <c r="V48" i="7"/>
  <c r="U48" i="7"/>
  <c r="T48" i="7"/>
  <c r="S48" i="7"/>
  <c r="R48" i="7"/>
  <c r="Q48" i="7"/>
  <c r="P48" i="7"/>
  <c r="O48" i="7"/>
  <c r="N48" i="7"/>
  <c r="M48" i="7"/>
  <c r="K48" i="7"/>
  <c r="X47" i="7"/>
  <c r="W47" i="7"/>
  <c r="V47" i="7"/>
  <c r="U47" i="7"/>
  <c r="T47" i="7"/>
  <c r="S47" i="7"/>
  <c r="R47" i="7"/>
  <c r="Q47" i="7"/>
  <c r="P47" i="7"/>
  <c r="O47" i="7"/>
  <c r="N47" i="7"/>
  <c r="M47" i="7"/>
  <c r="K47" i="7"/>
  <c r="X46" i="7"/>
  <c r="W46" i="7"/>
  <c r="V46" i="7"/>
  <c r="U46" i="7"/>
  <c r="T46" i="7"/>
  <c r="S46" i="7"/>
  <c r="R46" i="7"/>
  <c r="Q46" i="7"/>
  <c r="P46" i="7"/>
  <c r="O46" i="7"/>
  <c r="N46" i="7"/>
  <c r="M46" i="7"/>
  <c r="K46" i="7"/>
  <c r="X45" i="7"/>
  <c r="W45" i="7"/>
  <c r="V45" i="7"/>
  <c r="U45" i="7"/>
  <c r="T45" i="7"/>
  <c r="S45" i="7"/>
  <c r="R45" i="7"/>
  <c r="Q45" i="7"/>
  <c r="P45" i="7"/>
  <c r="O45" i="7"/>
  <c r="N45" i="7"/>
  <c r="M45" i="7"/>
  <c r="K45" i="7"/>
  <c r="D45" i="7"/>
  <c r="X44" i="7"/>
  <c r="W44" i="7"/>
  <c r="V44" i="7"/>
  <c r="U44" i="7"/>
  <c r="T44" i="7"/>
  <c r="S44" i="7"/>
  <c r="R44" i="7"/>
  <c r="Q44" i="7"/>
  <c r="P44" i="7"/>
  <c r="O44" i="7"/>
  <c r="N44" i="7"/>
  <c r="M44" i="7"/>
  <c r="K44" i="7"/>
  <c r="D44" i="7"/>
  <c r="X43" i="7"/>
  <c r="W43" i="7"/>
  <c r="V43" i="7"/>
  <c r="U43" i="7"/>
  <c r="T43" i="7"/>
  <c r="S43" i="7"/>
  <c r="R43" i="7"/>
  <c r="Q43" i="7"/>
  <c r="P43" i="7"/>
  <c r="O43" i="7"/>
  <c r="N43" i="7"/>
  <c r="M43" i="7"/>
  <c r="K43" i="7"/>
  <c r="D43" i="7"/>
  <c r="X42" i="7"/>
  <c r="W42" i="7"/>
  <c r="V42" i="7"/>
  <c r="U42" i="7"/>
  <c r="T42" i="7"/>
  <c r="S42" i="7"/>
  <c r="R42" i="7"/>
  <c r="Q42" i="7"/>
  <c r="P42" i="7"/>
  <c r="O42" i="7"/>
  <c r="N42" i="7"/>
  <c r="M42" i="7"/>
  <c r="K42" i="7"/>
  <c r="D42" i="7"/>
  <c r="X41" i="7"/>
  <c r="W41" i="7"/>
  <c r="V41" i="7"/>
  <c r="U41" i="7"/>
  <c r="T41" i="7"/>
  <c r="S41" i="7"/>
  <c r="R41" i="7"/>
  <c r="Q41" i="7"/>
  <c r="P41" i="7"/>
  <c r="O41" i="7"/>
  <c r="N41" i="7"/>
  <c r="M41" i="7"/>
  <c r="K41" i="7"/>
  <c r="D41" i="7"/>
  <c r="X40" i="7"/>
  <c r="W40" i="7"/>
  <c r="V40" i="7"/>
  <c r="U40" i="7"/>
  <c r="T40" i="7"/>
  <c r="S40" i="7"/>
  <c r="R40" i="7"/>
  <c r="Q40" i="7"/>
  <c r="P40" i="7"/>
  <c r="O40" i="7"/>
  <c r="N40" i="7"/>
  <c r="M40" i="7"/>
  <c r="K40" i="7"/>
  <c r="D40" i="7"/>
  <c r="X39" i="7"/>
  <c r="W39" i="7"/>
  <c r="V39" i="7"/>
  <c r="U39" i="7"/>
  <c r="T39" i="7"/>
  <c r="S39" i="7"/>
  <c r="R39" i="7"/>
  <c r="Q39" i="7"/>
  <c r="P39" i="7"/>
  <c r="O39" i="7"/>
  <c r="N39" i="7"/>
  <c r="M39" i="7"/>
  <c r="K39" i="7"/>
  <c r="D39" i="7"/>
  <c r="X38" i="7"/>
  <c r="W38" i="7"/>
  <c r="V38" i="7"/>
  <c r="U38" i="7"/>
  <c r="T38" i="7"/>
  <c r="S38" i="7"/>
  <c r="R38" i="7"/>
  <c r="Q38" i="7"/>
  <c r="P38" i="7"/>
  <c r="O38" i="7"/>
  <c r="N38" i="7"/>
  <c r="M38" i="7"/>
  <c r="K38" i="7"/>
  <c r="D38" i="7"/>
  <c r="X37" i="7"/>
  <c r="W37" i="7"/>
  <c r="V37" i="7"/>
  <c r="U37" i="7"/>
  <c r="T37" i="7"/>
  <c r="S37" i="7"/>
  <c r="R37" i="7"/>
  <c r="Q37" i="7"/>
  <c r="P37" i="7"/>
  <c r="O37" i="7"/>
  <c r="N37" i="7"/>
  <c r="M37" i="7"/>
  <c r="K37" i="7"/>
  <c r="D37" i="7"/>
  <c r="X36" i="7"/>
  <c r="W36" i="7"/>
  <c r="V36" i="7"/>
  <c r="U36" i="7"/>
  <c r="T36" i="7"/>
  <c r="S36" i="7"/>
  <c r="R36" i="7"/>
  <c r="Q36" i="7"/>
  <c r="P36" i="7"/>
  <c r="O36" i="7"/>
  <c r="N36" i="7"/>
  <c r="M36" i="7"/>
  <c r="K36" i="7"/>
  <c r="D36" i="7"/>
  <c r="X35" i="7"/>
  <c r="W35" i="7"/>
  <c r="V35" i="7"/>
  <c r="U35" i="7"/>
  <c r="T35" i="7"/>
  <c r="S35" i="7"/>
  <c r="R35" i="7"/>
  <c r="Q35" i="7"/>
  <c r="P35" i="7"/>
  <c r="O35" i="7"/>
  <c r="N35" i="7"/>
  <c r="M35" i="7"/>
  <c r="K35" i="7"/>
  <c r="D35" i="7"/>
  <c r="X34" i="7"/>
  <c r="W34" i="7"/>
  <c r="V34" i="7"/>
  <c r="U34" i="7"/>
  <c r="T34" i="7"/>
  <c r="S34" i="7"/>
  <c r="R34" i="7"/>
  <c r="Q34" i="7"/>
  <c r="P34" i="7"/>
  <c r="O34" i="7"/>
  <c r="N34" i="7"/>
  <c r="M34" i="7"/>
  <c r="K34" i="7"/>
  <c r="D34" i="7"/>
  <c r="X33" i="7"/>
  <c r="W33" i="7"/>
  <c r="V33" i="7"/>
  <c r="U33" i="7"/>
  <c r="T33" i="7"/>
  <c r="S33" i="7"/>
  <c r="R33" i="7"/>
  <c r="Q33" i="7"/>
  <c r="P33" i="7"/>
  <c r="O33" i="7"/>
  <c r="N33" i="7"/>
  <c r="M33" i="7"/>
  <c r="K33" i="7"/>
  <c r="D33" i="7"/>
  <c r="X32" i="7"/>
  <c r="W32" i="7"/>
  <c r="V32" i="7"/>
  <c r="U32" i="7"/>
  <c r="T32" i="7"/>
  <c r="S32" i="7"/>
  <c r="R32" i="7"/>
  <c r="Q32" i="7"/>
  <c r="P32" i="7"/>
  <c r="O32" i="7"/>
  <c r="N32" i="7"/>
  <c r="M32" i="7"/>
  <c r="K32" i="7"/>
  <c r="D32" i="7"/>
  <c r="X31" i="7"/>
  <c r="W31" i="7"/>
  <c r="V31" i="7"/>
  <c r="U31" i="7"/>
  <c r="T31" i="7"/>
  <c r="S31" i="7"/>
  <c r="R31" i="7"/>
  <c r="Q31" i="7"/>
  <c r="P31" i="7"/>
  <c r="O31" i="7"/>
  <c r="N31" i="7"/>
  <c r="M31" i="7"/>
  <c r="K31" i="7"/>
  <c r="D31" i="7"/>
  <c r="X30" i="7"/>
  <c r="W30" i="7"/>
  <c r="V30" i="7"/>
  <c r="U30" i="7"/>
  <c r="T30" i="7"/>
  <c r="S30" i="7"/>
  <c r="R30" i="7"/>
  <c r="Q30" i="7"/>
  <c r="P30" i="7"/>
  <c r="O30" i="7"/>
  <c r="N30" i="7"/>
  <c r="M30" i="7"/>
  <c r="D30" i="7"/>
  <c r="X29" i="7"/>
  <c r="W29" i="7"/>
  <c r="V29" i="7"/>
  <c r="U29" i="7"/>
  <c r="T29" i="7"/>
  <c r="S29" i="7"/>
  <c r="R29" i="7"/>
  <c r="Q29" i="7"/>
  <c r="P29" i="7"/>
  <c r="O29" i="7"/>
  <c r="N29" i="7"/>
  <c r="M29" i="7"/>
  <c r="K29" i="7"/>
  <c r="D29" i="7"/>
  <c r="X28" i="7"/>
  <c r="W28" i="7"/>
  <c r="V28" i="7"/>
  <c r="U28" i="7"/>
  <c r="T28" i="7"/>
  <c r="S28" i="7"/>
  <c r="R28" i="7"/>
  <c r="Q28" i="7"/>
  <c r="P28" i="7"/>
  <c r="O28" i="7"/>
  <c r="N28" i="7"/>
  <c r="M28" i="7"/>
  <c r="K28" i="7"/>
  <c r="D28" i="7"/>
  <c r="X27" i="7"/>
  <c r="W27" i="7"/>
  <c r="V27" i="7"/>
  <c r="U27" i="7"/>
  <c r="T27" i="7"/>
  <c r="S27" i="7"/>
  <c r="R27" i="7"/>
  <c r="Q27" i="7"/>
  <c r="P27" i="7"/>
  <c r="O27" i="7"/>
  <c r="N27" i="7"/>
  <c r="M27" i="7"/>
  <c r="K27" i="7"/>
  <c r="D27" i="7"/>
  <c r="X26" i="7"/>
  <c r="W26" i="7"/>
  <c r="V26" i="7"/>
  <c r="U26" i="7"/>
  <c r="T26" i="7"/>
  <c r="S26" i="7"/>
  <c r="R26" i="7"/>
  <c r="Q26" i="7"/>
  <c r="P26" i="7"/>
  <c r="O26" i="7"/>
  <c r="N26" i="7"/>
  <c r="M26" i="7"/>
  <c r="K26" i="7"/>
  <c r="D26" i="7"/>
  <c r="X25" i="7"/>
  <c r="W25" i="7"/>
  <c r="V25" i="7"/>
  <c r="U25" i="7"/>
  <c r="T25" i="7"/>
  <c r="S25" i="7"/>
  <c r="R25" i="7"/>
  <c r="Q25" i="7"/>
  <c r="P25" i="7"/>
  <c r="O25" i="7"/>
  <c r="N25" i="7"/>
  <c r="M25" i="7"/>
  <c r="K25" i="7"/>
  <c r="D25" i="7"/>
  <c r="X24" i="7"/>
  <c r="W24" i="7"/>
  <c r="V24" i="7"/>
  <c r="U24" i="7"/>
  <c r="T24" i="7"/>
  <c r="S24" i="7"/>
  <c r="R24" i="7"/>
  <c r="Q24" i="7"/>
  <c r="P24" i="7"/>
  <c r="O24" i="7"/>
  <c r="N24" i="7"/>
  <c r="M24" i="7"/>
  <c r="K24" i="7"/>
  <c r="D24" i="7"/>
  <c r="X23" i="7"/>
  <c r="W23" i="7"/>
  <c r="V23" i="7"/>
  <c r="U23" i="7"/>
  <c r="T23" i="7"/>
  <c r="S23" i="7"/>
  <c r="R23" i="7"/>
  <c r="Q23" i="7"/>
  <c r="P23" i="7"/>
  <c r="O23" i="7"/>
  <c r="N23" i="7"/>
  <c r="M23" i="7"/>
  <c r="K23" i="7"/>
  <c r="D23" i="7"/>
  <c r="X22" i="7"/>
  <c r="W22" i="7"/>
  <c r="V22" i="7"/>
  <c r="U22" i="7"/>
  <c r="T22" i="7"/>
  <c r="S22" i="7"/>
  <c r="R22" i="7"/>
  <c r="Q22" i="7"/>
  <c r="P22" i="7"/>
  <c r="O22" i="7"/>
  <c r="N22" i="7"/>
  <c r="M22" i="7"/>
  <c r="K22" i="7"/>
  <c r="D22" i="7"/>
  <c r="X21" i="7"/>
  <c r="W21" i="7"/>
  <c r="V21" i="7"/>
  <c r="U21" i="7"/>
  <c r="T21" i="7"/>
  <c r="S21" i="7"/>
  <c r="R21" i="7"/>
  <c r="Q21" i="7"/>
  <c r="P21" i="7"/>
  <c r="O21" i="7"/>
  <c r="N21" i="7"/>
  <c r="M21" i="7"/>
  <c r="K21" i="7"/>
  <c r="D21" i="7"/>
  <c r="X20" i="7"/>
  <c r="W20" i="7"/>
  <c r="V20" i="7"/>
  <c r="U20" i="7"/>
  <c r="T20" i="7"/>
  <c r="S20" i="7"/>
  <c r="R20" i="7"/>
  <c r="Q20" i="7"/>
  <c r="P20" i="7"/>
  <c r="O20" i="7"/>
  <c r="N20" i="7"/>
  <c r="M20" i="7"/>
  <c r="K20" i="7"/>
  <c r="D20" i="7"/>
  <c r="X19" i="7"/>
  <c r="W19" i="7"/>
  <c r="V19" i="7"/>
  <c r="U19" i="7"/>
  <c r="T19" i="7"/>
  <c r="S19" i="7"/>
  <c r="R19" i="7"/>
  <c r="Q19" i="7"/>
  <c r="P19" i="7"/>
  <c r="O19" i="7"/>
  <c r="N19" i="7"/>
  <c r="M19" i="7"/>
  <c r="K19" i="7"/>
  <c r="D19" i="7"/>
  <c r="X18" i="7"/>
  <c r="W18" i="7"/>
  <c r="V18" i="7"/>
  <c r="U18" i="7"/>
  <c r="T18" i="7"/>
  <c r="S18" i="7"/>
  <c r="R18" i="7"/>
  <c r="Q18" i="7"/>
  <c r="P18" i="7"/>
  <c r="O18" i="7"/>
  <c r="N18" i="7"/>
  <c r="M18" i="7"/>
  <c r="K18" i="7"/>
  <c r="D18" i="7"/>
  <c r="X17" i="7"/>
  <c r="W17" i="7"/>
  <c r="V17" i="7"/>
  <c r="U17" i="7"/>
  <c r="T17" i="7"/>
  <c r="S17" i="7"/>
  <c r="R17" i="7"/>
  <c r="Q17" i="7"/>
  <c r="P17" i="7"/>
  <c r="O17" i="7"/>
  <c r="N17" i="7"/>
  <c r="M17" i="7"/>
  <c r="K17" i="7"/>
  <c r="D17" i="7"/>
  <c r="X16" i="7"/>
  <c r="W16" i="7"/>
  <c r="V16" i="7"/>
  <c r="U16" i="7"/>
  <c r="T16" i="7"/>
  <c r="S16" i="7"/>
  <c r="R16" i="7"/>
  <c r="Q16" i="7"/>
  <c r="P16" i="7"/>
  <c r="O16" i="7"/>
  <c r="N16" i="7"/>
  <c r="M16" i="7"/>
  <c r="K16" i="7"/>
  <c r="D16" i="7"/>
  <c r="X15" i="7"/>
  <c r="W15" i="7"/>
  <c r="V15" i="7"/>
  <c r="U15" i="7"/>
  <c r="T15" i="7"/>
  <c r="S15" i="7"/>
  <c r="R15" i="7"/>
  <c r="Q15" i="7"/>
  <c r="P15" i="7"/>
  <c r="O15" i="7"/>
  <c r="N15" i="7"/>
  <c r="M15" i="7"/>
  <c r="K15" i="7"/>
  <c r="D15" i="7"/>
  <c r="X14" i="7"/>
  <c r="W14" i="7"/>
  <c r="V14" i="7"/>
  <c r="U14" i="7"/>
  <c r="T14" i="7"/>
  <c r="S14" i="7"/>
  <c r="R14" i="7"/>
  <c r="Q14" i="7"/>
  <c r="P14" i="7"/>
  <c r="O14" i="7"/>
  <c r="N14" i="7"/>
  <c r="M14" i="7"/>
  <c r="K14" i="7"/>
  <c r="D14" i="7"/>
  <c r="X13" i="7"/>
  <c r="W13" i="7"/>
  <c r="V13" i="7"/>
  <c r="U13" i="7"/>
  <c r="T13" i="7"/>
  <c r="S13" i="7"/>
  <c r="R13" i="7"/>
  <c r="Q13" i="7"/>
  <c r="P13" i="7"/>
  <c r="O13" i="7"/>
  <c r="N13" i="7"/>
  <c r="M13" i="7"/>
  <c r="K13" i="7"/>
  <c r="D13" i="7"/>
  <c r="X12" i="7"/>
  <c r="W12" i="7"/>
  <c r="V12" i="7"/>
  <c r="U12" i="7"/>
  <c r="T12" i="7"/>
  <c r="S12" i="7"/>
  <c r="R12" i="7"/>
  <c r="Q12" i="7"/>
  <c r="P12" i="7"/>
  <c r="O12" i="7"/>
  <c r="N12" i="7"/>
  <c r="M12" i="7"/>
  <c r="K12" i="7"/>
  <c r="D12" i="7"/>
  <c r="X11" i="7"/>
  <c r="W11" i="7"/>
  <c r="V11" i="7"/>
  <c r="U11" i="7"/>
  <c r="T11" i="7"/>
  <c r="S11" i="7"/>
  <c r="R11" i="7"/>
  <c r="Q11" i="7"/>
  <c r="P11" i="7"/>
  <c r="O11" i="7"/>
  <c r="N11" i="7"/>
  <c r="M11" i="7"/>
  <c r="K11" i="7"/>
  <c r="D11" i="7"/>
  <c r="X10" i="7"/>
  <c r="W10" i="7"/>
  <c r="V10" i="7"/>
  <c r="U10" i="7"/>
  <c r="T10" i="7"/>
  <c r="S10" i="7"/>
  <c r="R10" i="7"/>
  <c r="Q10" i="7"/>
  <c r="P10" i="7"/>
  <c r="O10" i="7"/>
  <c r="N10" i="7"/>
  <c r="M10" i="7"/>
  <c r="K10" i="7"/>
  <c r="D10" i="7"/>
  <c r="X9" i="7"/>
  <c r="W9" i="7"/>
  <c r="V9" i="7"/>
  <c r="U9" i="7"/>
  <c r="T9" i="7"/>
  <c r="S9" i="7"/>
  <c r="R9" i="7"/>
  <c r="Q9" i="7"/>
  <c r="P9" i="7"/>
  <c r="O9" i="7"/>
  <c r="N9" i="7"/>
  <c r="M9" i="7"/>
  <c r="K9" i="7"/>
  <c r="D9" i="7"/>
  <c r="X8" i="7"/>
  <c r="W8" i="7"/>
  <c r="V8" i="7"/>
  <c r="U8" i="7"/>
  <c r="T8" i="7"/>
  <c r="S8" i="7"/>
  <c r="R8" i="7"/>
  <c r="Q8" i="7"/>
  <c r="P8" i="7"/>
  <c r="O8" i="7"/>
  <c r="N8" i="7"/>
  <c r="M8" i="7"/>
  <c r="K8" i="7"/>
  <c r="D8" i="7"/>
  <c r="X7" i="7"/>
  <c r="W7" i="7"/>
  <c r="V7" i="7"/>
  <c r="U7" i="7"/>
  <c r="T7" i="7"/>
  <c r="S7" i="7"/>
  <c r="R7" i="7"/>
  <c r="Q7" i="7"/>
  <c r="P7" i="7"/>
  <c r="O7" i="7"/>
  <c r="N7" i="7"/>
  <c r="M7" i="7"/>
  <c r="K7" i="7"/>
  <c r="D7" i="7"/>
  <c r="X6" i="7"/>
  <c r="W6" i="7"/>
  <c r="V6" i="7"/>
  <c r="U6" i="7"/>
  <c r="T6" i="7"/>
  <c r="S6" i="7"/>
  <c r="R6" i="7"/>
  <c r="Q6" i="7"/>
  <c r="P6" i="7"/>
  <c r="O6" i="7"/>
  <c r="N6" i="7"/>
  <c r="M6" i="7"/>
  <c r="K6" i="7"/>
  <c r="D6" i="7"/>
  <c r="X5" i="7"/>
  <c r="W5" i="7"/>
  <c r="V5" i="7"/>
  <c r="U5" i="7"/>
  <c r="T5" i="7"/>
  <c r="S5" i="7"/>
  <c r="R5" i="7"/>
  <c r="Q5" i="7"/>
  <c r="P5" i="7"/>
  <c r="O5" i="7"/>
  <c r="N5" i="7"/>
  <c r="M5" i="7"/>
  <c r="K5" i="7"/>
  <c r="D5" i="7"/>
  <c r="K4" i="7"/>
  <c r="X3" i="7"/>
  <c r="W3" i="7"/>
  <c r="V3" i="7"/>
  <c r="U3" i="7"/>
  <c r="T3" i="7"/>
  <c r="S3" i="7"/>
  <c r="R3" i="7"/>
  <c r="Q3" i="7"/>
  <c r="P3" i="7"/>
  <c r="O3" i="7"/>
  <c r="N3" i="7"/>
  <c r="M3" i="7"/>
  <c r="K3" i="7"/>
  <c r="D3" i="7"/>
  <c r="K84" i="2" l="1"/>
  <c r="K79" i="2"/>
  <c r="K83" i="2"/>
  <c r="K85" i="2"/>
  <c r="X85" i="2"/>
  <c r="W85" i="2"/>
  <c r="V85" i="2"/>
  <c r="U85" i="2"/>
  <c r="T85" i="2"/>
  <c r="S85" i="2"/>
  <c r="R85" i="2"/>
  <c r="Q85" i="2"/>
  <c r="P85" i="2"/>
  <c r="O85" i="2"/>
  <c r="N85" i="2"/>
  <c r="M85" i="2"/>
  <c r="K81" i="2"/>
  <c r="K89" i="2"/>
  <c r="K88" i="2"/>
  <c r="K87" i="2"/>
  <c r="K86" i="2"/>
  <c r="K82" i="2"/>
  <c r="K80" i="2"/>
  <c r="K78" i="2"/>
  <c r="K77" i="2"/>
  <c r="S89" i="2" l="1"/>
  <c r="T89" i="2"/>
  <c r="U89" i="2"/>
  <c r="V89" i="2"/>
  <c r="W89" i="2"/>
  <c r="X89" i="2"/>
  <c r="M89" i="2"/>
  <c r="N89" i="2"/>
  <c r="O89" i="2"/>
  <c r="P89" i="2"/>
  <c r="Q89" i="2"/>
  <c r="R89" i="2"/>
  <c r="S88" i="2"/>
  <c r="T88" i="2"/>
  <c r="U88" i="2"/>
  <c r="V88" i="2"/>
  <c r="W88" i="2"/>
  <c r="X88" i="2"/>
  <c r="M88" i="2"/>
  <c r="N88" i="2"/>
  <c r="O88" i="2"/>
  <c r="P88" i="2"/>
  <c r="Q88" i="2"/>
  <c r="R88" i="2"/>
  <c r="S87" i="2"/>
  <c r="T87" i="2"/>
  <c r="U87" i="2"/>
  <c r="V87" i="2"/>
  <c r="W87" i="2"/>
  <c r="X87" i="2"/>
  <c r="M87" i="2"/>
  <c r="N87" i="2"/>
  <c r="O87" i="2"/>
  <c r="P87" i="2"/>
  <c r="Q87" i="2"/>
  <c r="R87" i="2"/>
  <c r="S86" i="2"/>
  <c r="T86" i="2"/>
  <c r="U86" i="2"/>
  <c r="V86" i="2"/>
  <c r="W86" i="2"/>
  <c r="X86" i="2"/>
  <c r="M86" i="2"/>
  <c r="N86" i="2"/>
  <c r="O86" i="2"/>
  <c r="P86" i="2"/>
  <c r="Q86" i="2"/>
  <c r="R86" i="2"/>
  <c r="S84" i="2"/>
  <c r="T84" i="2"/>
  <c r="U84" i="2"/>
  <c r="V84" i="2"/>
  <c r="W84" i="2"/>
  <c r="X84" i="2"/>
  <c r="M84" i="2"/>
  <c r="N84" i="2"/>
  <c r="O84" i="2"/>
  <c r="P84" i="2"/>
  <c r="Q84" i="2"/>
  <c r="R84" i="2"/>
  <c r="S83" i="2"/>
  <c r="T83" i="2"/>
  <c r="U83" i="2"/>
  <c r="V83" i="2"/>
  <c r="W83" i="2"/>
  <c r="X83" i="2"/>
  <c r="M83" i="2"/>
  <c r="N83" i="2"/>
  <c r="O83" i="2"/>
  <c r="P83" i="2"/>
  <c r="Q83" i="2"/>
  <c r="R83" i="2"/>
  <c r="S82" i="2"/>
  <c r="T82" i="2"/>
  <c r="U82" i="2"/>
  <c r="V82" i="2"/>
  <c r="W82" i="2"/>
  <c r="X82" i="2"/>
  <c r="M82" i="2"/>
  <c r="N82" i="2"/>
  <c r="O82" i="2"/>
  <c r="P82" i="2"/>
  <c r="Q82" i="2"/>
  <c r="R82" i="2"/>
  <c r="S81" i="2"/>
  <c r="T81" i="2"/>
  <c r="U81" i="2"/>
  <c r="V81" i="2"/>
  <c r="W81" i="2"/>
  <c r="X81" i="2"/>
  <c r="M81" i="2"/>
  <c r="N81" i="2"/>
  <c r="O81" i="2"/>
  <c r="P81" i="2"/>
  <c r="Q81" i="2"/>
  <c r="R81" i="2"/>
  <c r="S80" i="2"/>
  <c r="T80" i="2"/>
  <c r="U80" i="2"/>
  <c r="V80" i="2"/>
  <c r="W80" i="2"/>
  <c r="X80" i="2"/>
  <c r="M80" i="2"/>
  <c r="N80" i="2"/>
  <c r="O80" i="2"/>
  <c r="P80" i="2"/>
  <c r="Q80" i="2"/>
  <c r="R80" i="2"/>
  <c r="S79" i="2"/>
  <c r="T79" i="2"/>
  <c r="U79" i="2"/>
  <c r="V79" i="2"/>
  <c r="W79" i="2"/>
  <c r="X79" i="2"/>
  <c r="M79" i="2"/>
  <c r="N79" i="2"/>
  <c r="O79" i="2"/>
  <c r="P79" i="2"/>
  <c r="Q79" i="2"/>
  <c r="R79" i="2"/>
  <c r="S78" i="2"/>
  <c r="T78" i="2"/>
  <c r="U78" i="2"/>
  <c r="V78" i="2"/>
  <c r="W78" i="2"/>
  <c r="X78" i="2"/>
  <c r="M78" i="2"/>
  <c r="N78" i="2"/>
  <c r="O78" i="2"/>
  <c r="P78" i="2"/>
  <c r="Q78" i="2"/>
  <c r="R78" i="2"/>
  <c r="S77" i="2"/>
  <c r="T77" i="2"/>
  <c r="U77" i="2"/>
  <c r="V77" i="2"/>
  <c r="W77" i="2"/>
  <c r="X77" i="2"/>
  <c r="M77" i="2"/>
  <c r="N77" i="2"/>
  <c r="O77" i="2"/>
  <c r="P77" i="2"/>
  <c r="Q77" i="2"/>
  <c r="R77" i="2"/>
  <c r="K76" i="2" l="1"/>
  <c r="S76" i="2"/>
  <c r="T76" i="2"/>
  <c r="U76" i="2"/>
  <c r="V76" i="2"/>
  <c r="W76" i="2"/>
  <c r="X76" i="2"/>
  <c r="M76" i="2"/>
  <c r="N76" i="2"/>
  <c r="O76" i="2"/>
  <c r="P76" i="2"/>
  <c r="Q76" i="2"/>
  <c r="R76" i="2"/>
  <c r="K75" i="2"/>
  <c r="S75" i="2"/>
  <c r="T75" i="2"/>
  <c r="U75" i="2"/>
  <c r="V75" i="2"/>
  <c r="W75" i="2"/>
  <c r="X75" i="2"/>
  <c r="M75" i="2"/>
  <c r="N75" i="2"/>
  <c r="O75" i="2"/>
  <c r="P75" i="2"/>
  <c r="Q75" i="2"/>
  <c r="R75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M93" i="3" l="1"/>
  <c r="H93" i="3"/>
  <c r="G93" i="3"/>
  <c r="F93" i="3"/>
  <c r="E93" i="3"/>
  <c r="D93" i="3"/>
  <c r="M92" i="3"/>
  <c r="H92" i="3"/>
  <c r="G92" i="3"/>
  <c r="F92" i="3"/>
  <c r="E92" i="3"/>
  <c r="D92" i="3"/>
  <c r="M91" i="3"/>
  <c r="H91" i="3"/>
  <c r="G91" i="3"/>
  <c r="F91" i="3"/>
  <c r="E91" i="3"/>
  <c r="D91" i="3"/>
  <c r="M90" i="3"/>
  <c r="H90" i="3"/>
  <c r="G90" i="3"/>
  <c r="F90" i="3"/>
  <c r="E90" i="3"/>
  <c r="D90" i="3"/>
  <c r="M89" i="3"/>
  <c r="H89" i="3"/>
  <c r="G89" i="3"/>
  <c r="F89" i="3"/>
  <c r="E89" i="3"/>
  <c r="D89" i="3"/>
  <c r="M88" i="3"/>
  <c r="H88" i="3"/>
  <c r="G88" i="3"/>
  <c r="F88" i="3"/>
  <c r="E88" i="3"/>
  <c r="D88" i="3"/>
  <c r="M87" i="3"/>
  <c r="H87" i="3"/>
  <c r="G87" i="3"/>
  <c r="F87" i="3"/>
  <c r="E87" i="3"/>
  <c r="D87" i="3"/>
  <c r="H86" i="3"/>
  <c r="G86" i="3"/>
  <c r="F86" i="3"/>
  <c r="E86" i="3"/>
  <c r="D86" i="3"/>
  <c r="M86" i="3" s="1"/>
  <c r="M85" i="3"/>
  <c r="H85" i="3"/>
  <c r="G85" i="3"/>
  <c r="F85" i="3"/>
  <c r="E85" i="3"/>
  <c r="D85" i="3"/>
  <c r="M84" i="3"/>
  <c r="H84" i="3"/>
  <c r="G84" i="3"/>
  <c r="F84" i="3"/>
  <c r="E84" i="3"/>
  <c r="D84" i="3"/>
  <c r="M83" i="3"/>
  <c r="H83" i="3"/>
  <c r="G83" i="3"/>
  <c r="F83" i="3"/>
  <c r="E83" i="3"/>
  <c r="D83" i="3"/>
  <c r="M82" i="3"/>
  <c r="H82" i="3"/>
  <c r="G82" i="3"/>
  <c r="F82" i="3"/>
  <c r="E82" i="3"/>
  <c r="D82" i="3"/>
  <c r="M81" i="3"/>
  <c r="H81" i="3"/>
  <c r="G81" i="3"/>
  <c r="F81" i="3"/>
  <c r="E81" i="3"/>
  <c r="D81" i="3"/>
  <c r="M80" i="3"/>
  <c r="H80" i="3"/>
  <c r="G80" i="3"/>
  <c r="F80" i="3"/>
  <c r="E80" i="3"/>
  <c r="D80" i="3"/>
  <c r="M79" i="3"/>
  <c r="H79" i="3"/>
  <c r="G79" i="3"/>
  <c r="F79" i="3"/>
  <c r="E79" i="3"/>
  <c r="D79" i="3"/>
  <c r="M78" i="3"/>
  <c r="H78" i="3"/>
  <c r="G78" i="3"/>
  <c r="F78" i="3"/>
  <c r="E78" i="3"/>
  <c r="D78" i="3"/>
  <c r="M77" i="3"/>
  <c r="H77" i="3"/>
  <c r="G77" i="3"/>
  <c r="F77" i="3"/>
  <c r="E77" i="3"/>
  <c r="D77" i="3"/>
  <c r="M76" i="3"/>
  <c r="H76" i="3"/>
  <c r="G76" i="3"/>
  <c r="F76" i="3"/>
  <c r="E76" i="3"/>
  <c r="D76" i="3"/>
  <c r="M75" i="3"/>
  <c r="H75" i="3"/>
  <c r="G75" i="3"/>
  <c r="F75" i="3"/>
  <c r="E75" i="3"/>
  <c r="D75" i="3"/>
  <c r="M74" i="3"/>
  <c r="H74" i="3"/>
  <c r="G74" i="3"/>
  <c r="F74" i="3"/>
  <c r="E74" i="3"/>
  <c r="D74" i="3"/>
  <c r="M73" i="3"/>
  <c r="H73" i="3"/>
  <c r="G73" i="3"/>
  <c r="F73" i="3"/>
  <c r="E73" i="3"/>
  <c r="D73" i="3"/>
  <c r="M72" i="3"/>
  <c r="H72" i="3"/>
  <c r="G72" i="3"/>
  <c r="F72" i="3"/>
  <c r="E72" i="3"/>
  <c r="D72" i="3"/>
  <c r="M71" i="3"/>
  <c r="H71" i="3"/>
  <c r="G71" i="3"/>
  <c r="F71" i="3"/>
  <c r="E71" i="3"/>
  <c r="D71" i="3"/>
  <c r="M70" i="3"/>
  <c r="H70" i="3"/>
  <c r="G70" i="3"/>
  <c r="F70" i="3"/>
  <c r="E70" i="3"/>
  <c r="D70" i="3"/>
  <c r="M69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2" i="3"/>
  <c r="H67" i="3"/>
  <c r="G67" i="3"/>
  <c r="F67" i="3"/>
  <c r="E67" i="3"/>
  <c r="D67" i="3"/>
  <c r="H66" i="3"/>
  <c r="G66" i="3"/>
  <c r="F66" i="3"/>
  <c r="E66" i="3"/>
  <c r="D66" i="3"/>
  <c r="H65" i="3"/>
  <c r="G65" i="3"/>
  <c r="F65" i="3"/>
  <c r="E65" i="3"/>
  <c r="D65" i="3"/>
  <c r="H64" i="3"/>
  <c r="G64" i="3"/>
  <c r="F64" i="3"/>
  <c r="E64" i="3"/>
  <c r="D64" i="3"/>
  <c r="K74" i="2" l="1"/>
  <c r="S74" i="2"/>
  <c r="T74" i="2"/>
  <c r="U74" i="2"/>
  <c r="V74" i="2"/>
  <c r="W74" i="2"/>
  <c r="X74" i="2"/>
  <c r="M74" i="2"/>
  <c r="N74" i="2"/>
  <c r="O74" i="2"/>
  <c r="P74" i="2"/>
  <c r="Q74" i="2"/>
  <c r="R74" i="2"/>
  <c r="K73" i="2"/>
  <c r="S73" i="2"/>
  <c r="T73" i="2"/>
  <c r="U73" i="2"/>
  <c r="V73" i="2"/>
  <c r="W73" i="2"/>
  <c r="X73" i="2"/>
  <c r="M73" i="2"/>
  <c r="N73" i="2"/>
  <c r="O73" i="2"/>
  <c r="P73" i="2"/>
  <c r="Q73" i="2"/>
  <c r="R73" i="2"/>
  <c r="K72" i="2"/>
  <c r="S72" i="2"/>
  <c r="T72" i="2"/>
  <c r="U72" i="2"/>
  <c r="V72" i="2"/>
  <c r="W72" i="2"/>
  <c r="X72" i="2"/>
  <c r="M72" i="2"/>
  <c r="N72" i="2"/>
  <c r="O72" i="2"/>
  <c r="P72" i="2"/>
  <c r="Q72" i="2"/>
  <c r="R72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K71" i="2"/>
  <c r="S71" i="2"/>
  <c r="T71" i="2"/>
  <c r="U71" i="2"/>
  <c r="V71" i="2"/>
  <c r="W71" i="2"/>
  <c r="X71" i="2"/>
  <c r="M71" i="2"/>
  <c r="N71" i="2"/>
  <c r="O71" i="2"/>
  <c r="P71" i="2"/>
  <c r="Q71" i="2"/>
  <c r="R71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K69" i="2"/>
  <c r="S69" i="2"/>
  <c r="T69" i="2"/>
  <c r="U69" i="2"/>
  <c r="V69" i="2"/>
  <c r="W69" i="2"/>
  <c r="X69" i="2"/>
  <c r="M69" i="2"/>
  <c r="N69" i="2"/>
  <c r="O69" i="2"/>
  <c r="P69" i="2"/>
  <c r="Q69" i="2"/>
  <c r="R69" i="2"/>
  <c r="K68" i="2"/>
  <c r="S68" i="2"/>
  <c r="T68" i="2"/>
  <c r="U68" i="2"/>
  <c r="V68" i="2"/>
  <c r="W68" i="2"/>
  <c r="X68" i="2"/>
  <c r="M68" i="2"/>
  <c r="N68" i="2"/>
  <c r="O68" i="2"/>
  <c r="P68" i="2"/>
  <c r="Q68" i="2"/>
  <c r="R68" i="2"/>
  <c r="K67" i="2"/>
  <c r="S67" i="2"/>
  <c r="T67" i="2"/>
  <c r="U67" i="2"/>
  <c r="V67" i="2"/>
  <c r="W67" i="2"/>
  <c r="X67" i="2"/>
  <c r="M67" i="2"/>
  <c r="N67" i="2"/>
  <c r="O67" i="2"/>
  <c r="P67" i="2"/>
  <c r="Q67" i="2"/>
  <c r="R67" i="2"/>
  <c r="K66" i="2"/>
  <c r="S66" i="2"/>
  <c r="T66" i="2"/>
  <c r="U66" i="2"/>
  <c r="V66" i="2"/>
  <c r="W66" i="2"/>
  <c r="X66" i="2"/>
  <c r="M66" i="2"/>
  <c r="N66" i="2"/>
  <c r="O66" i="2"/>
  <c r="P66" i="2"/>
  <c r="Q66" i="2"/>
  <c r="R66" i="2"/>
  <c r="X65" i="2" l="1"/>
  <c r="W65" i="2"/>
  <c r="V65" i="2"/>
  <c r="U65" i="2"/>
  <c r="T65" i="2"/>
  <c r="S65" i="2"/>
  <c r="R65" i="2"/>
  <c r="Q65" i="2"/>
  <c r="P65" i="2"/>
  <c r="O65" i="2"/>
  <c r="N65" i="2"/>
  <c r="M65" i="2"/>
  <c r="K65" i="2"/>
  <c r="X64" i="2"/>
  <c r="W64" i="2"/>
  <c r="V64" i="2"/>
  <c r="U64" i="2"/>
  <c r="T64" i="2"/>
  <c r="S64" i="2"/>
  <c r="R64" i="2"/>
  <c r="Q64" i="2"/>
  <c r="P64" i="2"/>
  <c r="O64" i="2"/>
  <c r="N64" i="2"/>
  <c r="M64" i="2"/>
  <c r="K64" i="2"/>
  <c r="X63" i="2"/>
  <c r="W63" i="2"/>
  <c r="V63" i="2"/>
  <c r="U63" i="2"/>
  <c r="T63" i="2"/>
  <c r="S63" i="2"/>
  <c r="R63" i="2"/>
  <c r="Q63" i="2"/>
  <c r="P63" i="2"/>
  <c r="O63" i="2"/>
  <c r="N63" i="2"/>
  <c r="M63" i="2"/>
  <c r="K63" i="2"/>
  <c r="X62" i="2"/>
  <c r="W62" i="2"/>
  <c r="V62" i="2"/>
  <c r="U62" i="2"/>
  <c r="T62" i="2"/>
  <c r="S62" i="2"/>
  <c r="R62" i="2"/>
  <c r="Q62" i="2"/>
  <c r="P62" i="2"/>
  <c r="O62" i="2"/>
  <c r="N62" i="2"/>
  <c r="M62" i="2"/>
  <c r="K62" i="2"/>
  <c r="X61" i="2"/>
  <c r="W61" i="2"/>
  <c r="V61" i="2"/>
  <c r="U61" i="2"/>
  <c r="T61" i="2"/>
  <c r="S61" i="2"/>
  <c r="R61" i="2"/>
  <c r="Q61" i="2"/>
  <c r="P61" i="2"/>
  <c r="O61" i="2"/>
  <c r="N61" i="2"/>
  <c r="M61" i="2"/>
  <c r="K61" i="2"/>
  <c r="X60" i="2"/>
  <c r="W60" i="2"/>
  <c r="V60" i="2"/>
  <c r="U60" i="2"/>
  <c r="T60" i="2"/>
  <c r="S60" i="2"/>
  <c r="R60" i="2"/>
  <c r="Q60" i="2"/>
  <c r="P60" i="2"/>
  <c r="O60" i="2"/>
  <c r="N60" i="2"/>
  <c r="M60" i="2"/>
  <c r="K60" i="2"/>
  <c r="X59" i="2"/>
  <c r="W59" i="2"/>
  <c r="V59" i="2"/>
  <c r="U59" i="2"/>
  <c r="T59" i="2"/>
  <c r="S59" i="2"/>
  <c r="R59" i="2"/>
  <c r="Q59" i="2"/>
  <c r="P59" i="2"/>
  <c r="O59" i="2"/>
  <c r="N59" i="2"/>
  <c r="M59" i="2"/>
  <c r="K59" i="2"/>
  <c r="X58" i="2"/>
  <c r="W58" i="2"/>
  <c r="V58" i="2"/>
  <c r="U58" i="2"/>
  <c r="T58" i="2"/>
  <c r="S58" i="2"/>
  <c r="R58" i="2"/>
  <c r="Q58" i="2"/>
  <c r="P58" i="2"/>
  <c r="O58" i="2"/>
  <c r="N58" i="2"/>
  <c r="M58" i="2"/>
  <c r="K58" i="2"/>
  <c r="X57" i="2"/>
  <c r="W57" i="2"/>
  <c r="V57" i="2"/>
  <c r="U57" i="2"/>
  <c r="T57" i="2"/>
  <c r="S57" i="2"/>
  <c r="R57" i="2"/>
  <c r="Q57" i="2"/>
  <c r="P57" i="2"/>
  <c r="O57" i="2"/>
  <c r="N57" i="2"/>
  <c r="M57" i="2"/>
  <c r="K57" i="2"/>
  <c r="X56" i="2"/>
  <c r="W56" i="2"/>
  <c r="V56" i="2"/>
  <c r="U56" i="2"/>
  <c r="T56" i="2"/>
  <c r="S56" i="2"/>
  <c r="R56" i="2"/>
  <c r="Q56" i="2"/>
  <c r="P56" i="2"/>
  <c r="O56" i="2"/>
  <c r="N56" i="2"/>
  <c r="M56" i="2"/>
  <c r="K56" i="2"/>
  <c r="X55" i="2"/>
  <c r="W55" i="2"/>
  <c r="V55" i="2"/>
  <c r="U55" i="2"/>
  <c r="T55" i="2"/>
  <c r="S55" i="2"/>
  <c r="R55" i="2"/>
  <c r="Q55" i="2"/>
  <c r="P55" i="2"/>
  <c r="O55" i="2"/>
  <c r="N55" i="2"/>
  <c r="M55" i="2"/>
  <c r="K55" i="2"/>
  <c r="X54" i="2"/>
  <c r="W54" i="2"/>
  <c r="V54" i="2"/>
  <c r="U54" i="2"/>
  <c r="T54" i="2"/>
  <c r="S54" i="2"/>
  <c r="R54" i="2"/>
  <c r="Q54" i="2"/>
  <c r="P54" i="2"/>
  <c r="O54" i="2"/>
  <c r="N54" i="2"/>
  <c r="M54" i="2"/>
  <c r="K54" i="2"/>
  <c r="X53" i="2"/>
  <c r="W53" i="2"/>
  <c r="V53" i="2"/>
  <c r="U53" i="2"/>
  <c r="T53" i="2"/>
  <c r="S53" i="2"/>
  <c r="R53" i="2"/>
  <c r="Q53" i="2"/>
  <c r="P53" i="2"/>
  <c r="O53" i="2"/>
  <c r="N53" i="2"/>
  <c r="M53" i="2"/>
  <c r="K53" i="2"/>
  <c r="X52" i="2"/>
  <c r="W52" i="2"/>
  <c r="V52" i="2"/>
  <c r="U52" i="2"/>
  <c r="T52" i="2"/>
  <c r="S52" i="2"/>
  <c r="R52" i="2"/>
  <c r="Q52" i="2"/>
  <c r="P52" i="2"/>
  <c r="O52" i="2"/>
  <c r="N52" i="2"/>
  <c r="M52" i="2"/>
  <c r="K52" i="2"/>
  <c r="K51" i="2" l="1"/>
  <c r="S51" i="2"/>
  <c r="T51" i="2"/>
  <c r="U51" i="2"/>
  <c r="V51" i="2"/>
  <c r="W51" i="2"/>
  <c r="X51" i="2"/>
  <c r="M51" i="2"/>
  <c r="N51" i="2"/>
  <c r="O51" i="2"/>
  <c r="P51" i="2"/>
  <c r="Q51" i="2"/>
  <c r="R51" i="2"/>
  <c r="K50" i="2"/>
  <c r="S50" i="2"/>
  <c r="T50" i="2"/>
  <c r="U50" i="2"/>
  <c r="V50" i="2"/>
  <c r="W50" i="2"/>
  <c r="X50" i="2"/>
  <c r="M50" i="2"/>
  <c r="N50" i="2"/>
  <c r="O50" i="2"/>
  <c r="P50" i="2"/>
  <c r="Q50" i="2"/>
  <c r="R50" i="2"/>
  <c r="K49" i="2"/>
  <c r="S49" i="2"/>
  <c r="T49" i="2"/>
  <c r="U49" i="2"/>
  <c r="V49" i="2"/>
  <c r="W49" i="2"/>
  <c r="X49" i="2"/>
  <c r="M49" i="2"/>
  <c r="N49" i="2"/>
  <c r="O49" i="2"/>
  <c r="P49" i="2"/>
  <c r="Q49" i="2"/>
  <c r="R49" i="2"/>
  <c r="K48" i="2"/>
  <c r="S48" i="2"/>
  <c r="T48" i="2"/>
  <c r="U48" i="2"/>
  <c r="V48" i="2"/>
  <c r="W48" i="2"/>
  <c r="X48" i="2"/>
  <c r="M48" i="2"/>
  <c r="N48" i="2"/>
  <c r="O48" i="2"/>
  <c r="P48" i="2"/>
  <c r="Q48" i="2"/>
  <c r="R48" i="2"/>
  <c r="K47" i="2"/>
  <c r="S47" i="2"/>
  <c r="T47" i="2"/>
  <c r="U47" i="2"/>
  <c r="V47" i="2"/>
  <c r="W47" i="2"/>
  <c r="X47" i="2"/>
  <c r="M47" i="2"/>
  <c r="N47" i="2"/>
  <c r="O47" i="2"/>
  <c r="P47" i="2"/>
  <c r="Q47" i="2"/>
  <c r="R47" i="2"/>
  <c r="H33" i="3" l="1"/>
  <c r="D62" i="3"/>
  <c r="E62" i="3"/>
  <c r="F62" i="3"/>
  <c r="G62" i="3"/>
  <c r="H62" i="3"/>
  <c r="D61" i="3"/>
  <c r="E61" i="3"/>
  <c r="F61" i="3"/>
  <c r="G61" i="3"/>
  <c r="H61" i="3"/>
  <c r="D60" i="3"/>
  <c r="E60" i="3"/>
  <c r="F60" i="3"/>
  <c r="G60" i="3"/>
  <c r="H60" i="3"/>
  <c r="D59" i="3"/>
  <c r="E59" i="3"/>
  <c r="F59" i="3"/>
  <c r="G59" i="3"/>
  <c r="H59" i="3"/>
  <c r="D58" i="3"/>
  <c r="E58" i="3"/>
  <c r="F58" i="3"/>
  <c r="G58" i="3"/>
  <c r="H58" i="3"/>
  <c r="D57" i="3"/>
  <c r="E57" i="3"/>
  <c r="F57" i="3"/>
  <c r="G57" i="3"/>
  <c r="H57" i="3"/>
  <c r="D56" i="3"/>
  <c r="E56" i="3"/>
  <c r="F56" i="3"/>
  <c r="G56" i="3"/>
  <c r="H56" i="3"/>
  <c r="D55" i="3"/>
  <c r="E55" i="3"/>
  <c r="F55" i="3"/>
  <c r="G55" i="3"/>
  <c r="H55" i="3"/>
  <c r="D54" i="3"/>
  <c r="E54" i="3"/>
  <c r="F54" i="3"/>
  <c r="G54" i="3"/>
  <c r="H54" i="3"/>
  <c r="D53" i="3"/>
  <c r="E53" i="3"/>
  <c r="F53" i="3"/>
  <c r="G53" i="3"/>
  <c r="H53" i="3"/>
  <c r="D52" i="3"/>
  <c r="E52" i="3"/>
  <c r="F52" i="3"/>
  <c r="G52" i="3"/>
  <c r="H52" i="3"/>
  <c r="D51" i="3"/>
  <c r="E51" i="3"/>
  <c r="F51" i="3"/>
  <c r="G51" i="3"/>
  <c r="H51" i="3"/>
  <c r="D50" i="3"/>
  <c r="E50" i="3"/>
  <c r="F50" i="3"/>
  <c r="G50" i="3"/>
  <c r="H50" i="3"/>
  <c r="D49" i="3"/>
  <c r="E49" i="3"/>
  <c r="F49" i="3"/>
  <c r="G49" i="3"/>
  <c r="H49" i="3"/>
  <c r="D48" i="3"/>
  <c r="E48" i="3"/>
  <c r="F48" i="3"/>
  <c r="G48" i="3"/>
  <c r="H48" i="3"/>
  <c r="D44" i="3"/>
  <c r="E44" i="3"/>
  <c r="F44" i="3"/>
  <c r="G44" i="3"/>
  <c r="H44" i="3"/>
  <c r="D47" i="3"/>
  <c r="E47" i="3"/>
  <c r="F47" i="3"/>
  <c r="G47" i="3"/>
  <c r="H47" i="3"/>
  <c r="D45" i="3"/>
  <c r="E45" i="3"/>
  <c r="F45" i="3"/>
  <c r="G45" i="3"/>
  <c r="H45" i="3"/>
  <c r="D43" i="3"/>
  <c r="E43" i="3"/>
  <c r="F43" i="3"/>
  <c r="G43" i="3"/>
  <c r="H43" i="3"/>
  <c r="D42" i="3"/>
  <c r="E42" i="3"/>
  <c r="F42" i="3"/>
  <c r="G42" i="3"/>
  <c r="H42" i="3"/>
  <c r="D38" i="3"/>
  <c r="E38" i="3"/>
  <c r="F38" i="3"/>
  <c r="G38" i="3"/>
  <c r="H38" i="3"/>
  <c r="D41" i="3"/>
  <c r="E41" i="3"/>
  <c r="F41" i="3"/>
  <c r="G41" i="3"/>
  <c r="H41" i="3"/>
  <c r="D40" i="3"/>
  <c r="E40" i="3"/>
  <c r="F40" i="3"/>
  <c r="G40" i="3"/>
  <c r="H40" i="3"/>
  <c r="D39" i="3"/>
  <c r="E39" i="3"/>
  <c r="F39" i="3"/>
  <c r="G39" i="3"/>
  <c r="H39" i="3"/>
  <c r="D46" i="3"/>
  <c r="E46" i="3"/>
  <c r="F46" i="3"/>
  <c r="G46" i="3"/>
  <c r="H46" i="3"/>
  <c r="D37" i="3"/>
  <c r="E37" i="3"/>
  <c r="F37" i="3"/>
  <c r="G37" i="3"/>
  <c r="H37" i="3"/>
  <c r="D36" i="3"/>
  <c r="E36" i="3"/>
  <c r="F36" i="3"/>
  <c r="G36" i="3"/>
  <c r="H36" i="3"/>
  <c r="D35" i="3"/>
  <c r="E35" i="3"/>
  <c r="F35" i="3"/>
  <c r="G35" i="3"/>
  <c r="H35" i="3"/>
  <c r="D34" i="3"/>
  <c r="E34" i="3"/>
  <c r="F34" i="3"/>
  <c r="G34" i="3"/>
  <c r="H34" i="3"/>
  <c r="D33" i="3"/>
  <c r="E33" i="3"/>
  <c r="F33" i="3"/>
  <c r="G33" i="3"/>
  <c r="D32" i="3"/>
  <c r="E32" i="3"/>
  <c r="F32" i="3"/>
  <c r="G32" i="3"/>
  <c r="H32" i="3"/>
  <c r="D31" i="3"/>
  <c r="E31" i="3"/>
  <c r="F31" i="3"/>
  <c r="G31" i="3"/>
  <c r="H31" i="3"/>
  <c r="D30" i="3"/>
  <c r="E30" i="3"/>
  <c r="F30" i="3"/>
  <c r="G30" i="3"/>
  <c r="H30" i="3"/>
  <c r="D29" i="3"/>
  <c r="E29" i="3"/>
  <c r="F29" i="3"/>
  <c r="G29" i="3"/>
  <c r="H29" i="3"/>
  <c r="D28" i="3"/>
  <c r="E28" i="3"/>
  <c r="F28" i="3"/>
  <c r="G28" i="3"/>
  <c r="H28" i="3"/>
  <c r="D27" i="3"/>
  <c r="E27" i="3"/>
  <c r="F27" i="3"/>
  <c r="G27" i="3"/>
  <c r="H27" i="3"/>
  <c r="D26" i="3"/>
  <c r="E26" i="3"/>
  <c r="F26" i="3"/>
  <c r="G26" i="3"/>
  <c r="H26" i="3"/>
  <c r="D25" i="3"/>
  <c r="E25" i="3"/>
  <c r="F25" i="3"/>
  <c r="G25" i="3"/>
  <c r="H25" i="3"/>
  <c r="D24" i="3"/>
  <c r="E24" i="3"/>
  <c r="F24" i="3"/>
  <c r="G24" i="3"/>
  <c r="H24" i="3"/>
  <c r="D23" i="3"/>
  <c r="E23" i="3"/>
  <c r="F23" i="3"/>
  <c r="G23" i="3"/>
  <c r="H23" i="3"/>
  <c r="D22" i="3"/>
  <c r="E22" i="3"/>
  <c r="F22" i="3"/>
  <c r="G22" i="3"/>
  <c r="H22" i="3"/>
  <c r="D21" i="3"/>
  <c r="E21" i="3"/>
  <c r="F21" i="3"/>
  <c r="G21" i="3"/>
  <c r="H21" i="3"/>
  <c r="D20" i="3"/>
  <c r="E20" i="3"/>
  <c r="F20" i="3"/>
  <c r="G20" i="3"/>
  <c r="H20" i="3"/>
  <c r="D19" i="3"/>
  <c r="E19" i="3"/>
  <c r="F19" i="3"/>
  <c r="G19" i="3"/>
  <c r="H19" i="3"/>
  <c r="D18" i="3"/>
  <c r="E18" i="3"/>
  <c r="F18" i="3"/>
  <c r="G18" i="3"/>
  <c r="H18" i="3"/>
  <c r="D17" i="3"/>
  <c r="E17" i="3"/>
  <c r="F17" i="3"/>
  <c r="G17" i="3"/>
  <c r="H17" i="3"/>
  <c r="D5" i="3"/>
  <c r="E5" i="3"/>
  <c r="F5" i="3"/>
  <c r="G5" i="3"/>
  <c r="H5" i="3"/>
  <c r="D6" i="3"/>
  <c r="E6" i="3"/>
  <c r="F6" i="3"/>
  <c r="G6" i="3"/>
  <c r="H6" i="3"/>
  <c r="D7" i="3"/>
  <c r="E7" i="3"/>
  <c r="F7" i="3"/>
  <c r="G7" i="3"/>
  <c r="H7" i="3"/>
  <c r="D8" i="3"/>
  <c r="E8" i="3"/>
  <c r="F8" i="3"/>
  <c r="G8" i="3"/>
  <c r="H8" i="3"/>
  <c r="D9" i="3"/>
  <c r="E9" i="3"/>
  <c r="F9" i="3"/>
  <c r="G9" i="3"/>
  <c r="H9" i="3"/>
  <c r="D10" i="3"/>
  <c r="E10" i="3"/>
  <c r="F10" i="3"/>
  <c r="G10" i="3"/>
  <c r="H10" i="3"/>
  <c r="D11" i="3"/>
  <c r="E11" i="3"/>
  <c r="F11" i="3"/>
  <c r="G11" i="3"/>
  <c r="H11" i="3"/>
  <c r="D12" i="3"/>
  <c r="E12" i="3"/>
  <c r="F12" i="3"/>
  <c r="G12" i="3"/>
  <c r="H12" i="3"/>
  <c r="D13" i="3"/>
  <c r="E13" i="3"/>
  <c r="F13" i="3"/>
  <c r="G13" i="3"/>
  <c r="H13" i="3"/>
  <c r="D14" i="3"/>
  <c r="E14" i="3"/>
  <c r="F14" i="3"/>
  <c r="G14" i="3"/>
  <c r="H14" i="3"/>
  <c r="D15" i="3"/>
  <c r="E15" i="3"/>
  <c r="F15" i="3"/>
  <c r="G15" i="3"/>
  <c r="H15" i="3"/>
  <c r="D16" i="3"/>
  <c r="E16" i="3"/>
  <c r="F16" i="3"/>
  <c r="G16" i="3"/>
  <c r="H16" i="3"/>
  <c r="F4" i="3"/>
  <c r="G4" i="3"/>
  <c r="H4" i="3"/>
  <c r="E4" i="3"/>
  <c r="D4" i="3"/>
  <c r="K33" i="2"/>
  <c r="K4" i="2"/>
  <c r="K26" i="2"/>
  <c r="K32" i="2"/>
  <c r="K6" i="2"/>
  <c r="K31" i="2"/>
  <c r="K8" i="2"/>
  <c r="K7" i="2"/>
  <c r="K34" i="2"/>
  <c r="K25" i="2"/>
  <c r="K23" i="2"/>
  <c r="K20" i="2"/>
  <c r="K29" i="2"/>
  <c r="K27" i="2"/>
  <c r="K35" i="2"/>
  <c r="K15" i="2"/>
  <c r="K41" i="2"/>
  <c r="K16" i="2"/>
  <c r="K17" i="2"/>
  <c r="K42" i="2"/>
  <c r="K3" i="2"/>
  <c r="K18" i="2"/>
  <c r="K19" i="2"/>
  <c r="K5" i="2"/>
  <c r="K21" i="2"/>
  <c r="K22" i="2"/>
  <c r="K24" i="2"/>
  <c r="K28" i="2"/>
  <c r="K9" i="2"/>
  <c r="K10" i="2"/>
  <c r="K11" i="2"/>
  <c r="K12" i="2"/>
  <c r="K13" i="2"/>
  <c r="K43" i="2"/>
  <c r="K36" i="2"/>
  <c r="K37" i="2"/>
  <c r="K38" i="2"/>
  <c r="K39" i="2"/>
  <c r="K40" i="2"/>
  <c r="K44" i="2"/>
  <c r="K45" i="2"/>
  <c r="K46" i="2"/>
  <c r="K14" i="2"/>
  <c r="X46" i="2"/>
  <c r="W46" i="2"/>
  <c r="V46" i="2"/>
  <c r="U46" i="2"/>
  <c r="T46" i="2"/>
  <c r="S46" i="2"/>
  <c r="R46" i="2"/>
  <c r="Q46" i="2"/>
  <c r="P46" i="2"/>
  <c r="O46" i="2"/>
  <c r="N46" i="2"/>
  <c r="M46" i="2"/>
  <c r="X45" i="2"/>
  <c r="W45" i="2"/>
  <c r="V45" i="2"/>
  <c r="U45" i="2"/>
  <c r="T45" i="2"/>
  <c r="S45" i="2"/>
  <c r="R45" i="2"/>
  <c r="Q45" i="2"/>
  <c r="P45" i="2"/>
  <c r="O45" i="2"/>
  <c r="N45" i="2"/>
  <c r="M45" i="2"/>
  <c r="X6" i="2"/>
  <c r="W6" i="2"/>
  <c r="V6" i="2"/>
  <c r="U6" i="2"/>
  <c r="T6" i="2"/>
  <c r="S6" i="2"/>
  <c r="R6" i="2"/>
  <c r="Q6" i="2"/>
  <c r="P6" i="2"/>
  <c r="O6" i="2"/>
  <c r="N6" i="2"/>
  <c r="M6" i="2"/>
  <c r="X8" i="2"/>
  <c r="W8" i="2"/>
  <c r="V8" i="2"/>
  <c r="U8" i="2"/>
  <c r="T8" i="2"/>
  <c r="S8" i="2"/>
  <c r="R8" i="2"/>
  <c r="Q8" i="2"/>
  <c r="P8" i="2"/>
  <c r="O8" i="2"/>
  <c r="N8" i="2"/>
  <c r="M8" i="2"/>
  <c r="X30" i="2"/>
  <c r="W30" i="2"/>
  <c r="V30" i="2"/>
  <c r="U30" i="2"/>
  <c r="T30" i="2"/>
  <c r="S30" i="2"/>
  <c r="R30" i="2"/>
  <c r="Q30" i="2"/>
  <c r="P30" i="2"/>
  <c r="O30" i="2"/>
  <c r="N30" i="2"/>
  <c r="M30" i="2"/>
  <c r="X27" i="2"/>
  <c r="W27" i="2"/>
  <c r="V27" i="2"/>
  <c r="U27" i="2"/>
  <c r="T27" i="2"/>
  <c r="S27" i="2"/>
  <c r="R27" i="2"/>
  <c r="Q27" i="2"/>
  <c r="P27" i="2"/>
  <c r="O27" i="2"/>
  <c r="N27" i="2"/>
  <c r="M27" i="2"/>
  <c r="X44" i="2"/>
  <c r="W44" i="2"/>
  <c r="V44" i="2"/>
  <c r="U44" i="2"/>
  <c r="T44" i="2"/>
  <c r="S44" i="2"/>
  <c r="R44" i="2"/>
  <c r="Q44" i="2"/>
  <c r="P44" i="2"/>
  <c r="O44" i="2"/>
  <c r="N44" i="2"/>
  <c r="M44" i="2"/>
  <c r="X34" i="2"/>
  <c r="W34" i="2"/>
  <c r="V34" i="2"/>
  <c r="U34" i="2"/>
  <c r="T34" i="2"/>
  <c r="S34" i="2"/>
  <c r="R34" i="2"/>
  <c r="Q34" i="2"/>
  <c r="P34" i="2"/>
  <c r="O34" i="2"/>
  <c r="N34" i="2"/>
  <c r="M34" i="2"/>
  <c r="X7" i="2"/>
  <c r="W7" i="2"/>
  <c r="V7" i="2"/>
  <c r="U7" i="2"/>
  <c r="T7" i="2"/>
  <c r="S7" i="2"/>
  <c r="R7" i="2"/>
  <c r="Q7" i="2"/>
  <c r="P7" i="2"/>
  <c r="O7" i="2"/>
  <c r="N7" i="2"/>
  <c r="M7" i="2"/>
  <c r="X26" i="2"/>
  <c r="W26" i="2"/>
  <c r="V26" i="2"/>
  <c r="U26" i="2"/>
  <c r="T26" i="2"/>
  <c r="S26" i="2"/>
  <c r="R26" i="2"/>
  <c r="Q26" i="2"/>
  <c r="P26" i="2"/>
  <c r="O26" i="2"/>
  <c r="N26" i="2"/>
  <c r="M26" i="2"/>
  <c r="X33" i="2"/>
  <c r="W33" i="2"/>
  <c r="V33" i="2"/>
  <c r="U33" i="2"/>
  <c r="T33" i="2"/>
  <c r="S33" i="2"/>
  <c r="R33" i="2"/>
  <c r="Q33" i="2"/>
  <c r="P33" i="2"/>
  <c r="O33" i="2"/>
  <c r="N33" i="2"/>
  <c r="M33" i="2"/>
  <c r="X32" i="2"/>
  <c r="W32" i="2"/>
  <c r="V32" i="2"/>
  <c r="U32" i="2"/>
  <c r="T32" i="2"/>
  <c r="S32" i="2"/>
  <c r="R32" i="2"/>
  <c r="Q32" i="2"/>
  <c r="P32" i="2"/>
  <c r="O32" i="2"/>
  <c r="N32" i="2"/>
  <c r="M32" i="2"/>
  <c r="X31" i="2"/>
  <c r="W31" i="2"/>
  <c r="V31" i="2"/>
  <c r="U31" i="2"/>
  <c r="T31" i="2"/>
  <c r="S31" i="2"/>
  <c r="R31" i="2"/>
  <c r="Q31" i="2"/>
  <c r="P31" i="2"/>
  <c r="O31" i="2"/>
  <c r="N31" i="2"/>
  <c r="M31" i="2"/>
  <c r="X35" i="2"/>
  <c r="W35" i="2"/>
  <c r="V35" i="2"/>
  <c r="U35" i="2"/>
  <c r="T35" i="2"/>
  <c r="S35" i="2"/>
  <c r="R35" i="2"/>
  <c r="Q35" i="2"/>
  <c r="P35" i="2"/>
  <c r="O35" i="2"/>
  <c r="N35" i="2"/>
  <c r="M35" i="2"/>
  <c r="X29" i="2"/>
  <c r="W29" i="2"/>
  <c r="V29" i="2"/>
  <c r="U29" i="2"/>
  <c r="T29" i="2"/>
  <c r="S29" i="2"/>
  <c r="R29" i="2"/>
  <c r="Q29" i="2"/>
  <c r="P29" i="2"/>
  <c r="O29" i="2"/>
  <c r="N29" i="2"/>
  <c r="M29" i="2"/>
  <c r="X25" i="2"/>
  <c r="W25" i="2"/>
  <c r="V25" i="2"/>
  <c r="U25" i="2"/>
  <c r="T25" i="2"/>
  <c r="S25" i="2"/>
  <c r="R25" i="2"/>
  <c r="Q25" i="2"/>
  <c r="P25" i="2"/>
  <c r="O25" i="2"/>
  <c r="N25" i="2"/>
  <c r="M25" i="2"/>
  <c r="X23" i="2"/>
  <c r="W23" i="2"/>
  <c r="V23" i="2"/>
  <c r="U23" i="2"/>
  <c r="T23" i="2"/>
  <c r="S23" i="2"/>
  <c r="R23" i="2"/>
  <c r="Q23" i="2"/>
  <c r="P23" i="2"/>
  <c r="O23" i="2"/>
  <c r="N23" i="2"/>
  <c r="M23" i="2"/>
  <c r="X20" i="2"/>
  <c r="W20" i="2"/>
  <c r="V20" i="2"/>
  <c r="U20" i="2"/>
  <c r="T20" i="2"/>
  <c r="S20" i="2"/>
  <c r="R20" i="2"/>
  <c r="Q20" i="2"/>
  <c r="P20" i="2"/>
  <c r="O20" i="2"/>
  <c r="N20" i="2"/>
  <c r="M20" i="2"/>
  <c r="X40" i="2"/>
  <c r="W40" i="2"/>
  <c r="V40" i="2"/>
  <c r="U40" i="2"/>
  <c r="T40" i="2"/>
  <c r="S40" i="2"/>
  <c r="R40" i="2"/>
  <c r="Q40" i="2"/>
  <c r="P40" i="2"/>
  <c r="O40" i="2"/>
  <c r="N40" i="2"/>
  <c r="M40" i="2"/>
  <c r="X39" i="2"/>
  <c r="W39" i="2"/>
  <c r="V39" i="2"/>
  <c r="U39" i="2"/>
  <c r="T39" i="2"/>
  <c r="S39" i="2"/>
  <c r="R39" i="2"/>
  <c r="Q39" i="2"/>
  <c r="P39" i="2"/>
  <c r="O39" i="2"/>
  <c r="N39" i="2"/>
  <c r="M39" i="2"/>
  <c r="X38" i="2"/>
  <c r="W38" i="2"/>
  <c r="V38" i="2"/>
  <c r="U38" i="2"/>
  <c r="T38" i="2"/>
  <c r="S38" i="2"/>
  <c r="R38" i="2"/>
  <c r="Q38" i="2"/>
  <c r="P38" i="2"/>
  <c r="O38" i="2"/>
  <c r="N38" i="2"/>
  <c r="M38" i="2"/>
  <c r="X37" i="2"/>
  <c r="W37" i="2"/>
  <c r="V37" i="2"/>
  <c r="U37" i="2"/>
  <c r="T37" i="2"/>
  <c r="S37" i="2"/>
  <c r="R37" i="2"/>
  <c r="Q37" i="2"/>
  <c r="P37" i="2"/>
  <c r="O37" i="2"/>
  <c r="N37" i="2"/>
  <c r="M37" i="2"/>
  <c r="X36" i="2"/>
  <c r="W36" i="2"/>
  <c r="V36" i="2"/>
  <c r="U36" i="2"/>
  <c r="T36" i="2"/>
  <c r="S36" i="2"/>
  <c r="R36" i="2"/>
  <c r="Q36" i="2"/>
  <c r="P36" i="2"/>
  <c r="O36" i="2"/>
  <c r="N36" i="2"/>
  <c r="M36" i="2"/>
  <c r="X43" i="2"/>
  <c r="W43" i="2"/>
  <c r="V43" i="2"/>
  <c r="U43" i="2"/>
  <c r="T43" i="2"/>
  <c r="S43" i="2"/>
  <c r="R43" i="2"/>
  <c r="Q43" i="2"/>
  <c r="P43" i="2"/>
  <c r="O43" i="2"/>
  <c r="N43" i="2"/>
  <c r="M43" i="2"/>
  <c r="X24" i="2"/>
  <c r="W24" i="2"/>
  <c r="V24" i="2"/>
  <c r="U24" i="2"/>
  <c r="T24" i="2"/>
  <c r="S24" i="2"/>
  <c r="R24" i="2"/>
  <c r="Q24" i="2"/>
  <c r="P24" i="2"/>
  <c r="O24" i="2"/>
  <c r="N24" i="2"/>
  <c r="M24" i="2"/>
  <c r="X19" i="2"/>
  <c r="W19" i="2"/>
  <c r="V19" i="2"/>
  <c r="U19" i="2"/>
  <c r="T19" i="2"/>
  <c r="S19" i="2"/>
  <c r="R19" i="2"/>
  <c r="Q19" i="2"/>
  <c r="P19" i="2"/>
  <c r="O19" i="2"/>
  <c r="N19" i="2"/>
  <c r="M19" i="2"/>
  <c r="X13" i="2"/>
  <c r="W13" i="2"/>
  <c r="V13" i="2"/>
  <c r="U13" i="2"/>
  <c r="T13" i="2"/>
  <c r="S13" i="2"/>
  <c r="R13" i="2"/>
  <c r="Q13" i="2"/>
  <c r="P13" i="2"/>
  <c r="O13" i="2"/>
  <c r="N13" i="2"/>
  <c r="M13" i="2"/>
  <c r="X12" i="2"/>
  <c r="W12" i="2"/>
  <c r="V12" i="2"/>
  <c r="U12" i="2"/>
  <c r="T12" i="2"/>
  <c r="S12" i="2"/>
  <c r="R12" i="2"/>
  <c r="Q12" i="2"/>
  <c r="P12" i="2"/>
  <c r="O12" i="2"/>
  <c r="N12" i="2"/>
  <c r="M12" i="2"/>
  <c r="X11" i="2"/>
  <c r="W11" i="2"/>
  <c r="V11" i="2"/>
  <c r="U11" i="2"/>
  <c r="T11" i="2"/>
  <c r="S11" i="2"/>
  <c r="R11" i="2"/>
  <c r="Q11" i="2"/>
  <c r="P11" i="2"/>
  <c r="O11" i="2"/>
  <c r="N11" i="2"/>
  <c r="M11" i="2"/>
  <c r="X10" i="2"/>
  <c r="W10" i="2"/>
  <c r="V10" i="2"/>
  <c r="U10" i="2"/>
  <c r="T10" i="2"/>
  <c r="S10" i="2"/>
  <c r="R10" i="2"/>
  <c r="Q10" i="2"/>
  <c r="P10" i="2"/>
  <c r="O10" i="2"/>
  <c r="N10" i="2"/>
  <c r="M10" i="2"/>
  <c r="X9" i="2"/>
  <c r="W9" i="2"/>
  <c r="V9" i="2"/>
  <c r="U9" i="2"/>
  <c r="T9" i="2"/>
  <c r="S9" i="2"/>
  <c r="R9" i="2"/>
  <c r="Q9" i="2"/>
  <c r="P9" i="2"/>
  <c r="O9" i="2"/>
  <c r="N9" i="2"/>
  <c r="M9" i="2"/>
  <c r="X28" i="2"/>
  <c r="W28" i="2"/>
  <c r="V28" i="2"/>
  <c r="U28" i="2"/>
  <c r="T28" i="2"/>
  <c r="S28" i="2"/>
  <c r="R28" i="2"/>
  <c r="Q28" i="2"/>
  <c r="P28" i="2"/>
  <c r="O28" i="2"/>
  <c r="N28" i="2"/>
  <c r="M28" i="2"/>
  <c r="X42" i="2"/>
  <c r="W42" i="2"/>
  <c r="V42" i="2"/>
  <c r="U42" i="2"/>
  <c r="T42" i="2"/>
  <c r="S42" i="2"/>
  <c r="R42" i="2"/>
  <c r="Q42" i="2"/>
  <c r="P42" i="2"/>
  <c r="O42" i="2"/>
  <c r="N42" i="2"/>
  <c r="M42" i="2"/>
  <c r="X22" i="2"/>
  <c r="W22" i="2"/>
  <c r="V22" i="2"/>
  <c r="U22" i="2"/>
  <c r="T22" i="2"/>
  <c r="S22" i="2"/>
  <c r="R22" i="2"/>
  <c r="Q22" i="2"/>
  <c r="P22" i="2"/>
  <c r="O22" i="2"/>
  <c r="N22" i="2"/>
  <c r="M22" i="2"/>
  <c r="X21" i="2"/>
  <c r="W21" i="2"/>
  <c r="V21" i="2"/>
  <c r="U21" i="2"/>
  <c r="T21" i="2"/>
  <c r="S21" i="2"/>
  <c r="R21" i="2"/>
  <c r="Q21" i="2"/>
  <c r="P21" i="2"/>
  <c r="O21" i="2"/>
  <c r="N21" i="2"/>
  <c r="M21" i="2"/>
  <c r="X18" i="2"/>
  <c r="W18" i="2"/>
  <c r="V18" i="2"/>
  <c r="U18" i="2"/>
  <c r="T18" i="2"/>
  <c r="S18" i="2"/>
  <c r="R18" i="2"/>
  <c r="Q18" i="2"/>
  <c r="P18" i="2"/>
  <c r="O18" i="2"/>
  <c r="N18" i="2"/>
  <c r="M18" i="2"/>
  <c r="X17" i="2"/>
  <c r="W17" i="2"/>
  <c r="V17" i="2"/>
  <c r="U17" i="2"/>
  <c r="T17" i="2"/>
  <c r="S17" i="2"/>
  <c r="R17" i="2"/>
  <c r="Q17" i="2"/>
  <c r="P17" i="2"/>
  <c r="O17" i="2"/>
  <c r="N17" i="2"/>
  <c r="M17" i="2"/>
  <c r="X16" i="2"/>
  <c r="W16" i="2"/>
  <c r="V16" i="2"/>
  <c r="U16" i="2"/>
  <c r="T16" i="2"/>
  <c r="S16" i="2"/>
  <c r="R16" i="2"/>
  <c r="Q16" i="2"/>
  <c r="P16" i="2"/>
  <c r="O16" i="2"/>
  <c r="N16" i="2"/>
  <c r="M16" i="2"/>
  <c r="X5" i="2"/>
  <c r="W5" i="2"/>
  <c r="V5" i="2"/>
  <c r="U5" i="2"/>
  <c r="T5" i="2"/>
  <c r="S5" i="2"/>
  <c r="R5" i="2"/>
  <c r="Q5" i="2"/>
  <c r="P5" i="2"/>
  <c r="O5" i="2"/>
  <c r="N5" i="2"/>
  <c r="M5" i="2"/>
  <c r="X41" i="2"/>
  <c r="W41" i="2"/>
  <c r="V41" i="2"/>
  <c r="U41" i="2"/>
  <c r="T41" i="2"/>
  <c r="S41" i="2"/>
  <c r="R41" i="2"/>
  <c r="Q41" i="2"/>
  <c r="P41" i="2"/>
  <c r="O41" i="2"/>
  <c r="N41" i="2"/>
  <c r="M41" i="2"/>
  <c r="X3" i="2"/>
  <c r="W3" i="2"/>
  <c r="V3" i="2"/>
  <c r="U3" i="2"/>
  <c r="T3" i="2"/>
  <c r="S3" i="2"/>
  <c r="R3" i="2"/>
  <c r="Q3" i="2"/>
  <c r="P3" i="2"/>
  <c r="O3" i="2"/>
  <c r="N3" i="2"/>
  <c r="M3" i="2"/>
  <c r="X15" i="2"/>
  <c r="W15" i="2"/>
  <c r="V15" i="2"/>
  <c r="U15" i="2"/>
  <c r="T15" i="2"/>
  <c r="S15" i="2"/>
  <c r="R15" i="2"/>
  <c r="Q15" i="2"/>
  <c r="P15" i="2"/>
  <c r="O15" i="2"/>
  <c r="N15" i="2"/>
  <c r="M15" i="2"/>
  <c r="X14" i="2"/>
  <c r="W14" i="2"/>
  <c r="V14" i="2"/>
  <c r="U14" i="2"/>
  <c r="T14" i="2"/>
  <c r="S14" i="2"/>
  <c r="R14" i="2"/>
  <c r="Q14" i="2"/>
  <c r="P14" i="2"/>
  <c r="O14" i="2"/>
  <c r="N14" i="2"/>
  <c r="M14" i="2"/>
  <c r="P22" i="1"/>
  <c r="Q22" i="1"/>
  <c r="R22" i="1"/>
  <c r="S22" i="1"/>
  <c r="T22" i="1"/>
  <c r="U22" i="1"/>
  <c r="J22" i="1"/>
  <c r="K22" i="1"/>
  <c r="L22" i="1"/>
  <c r="M22" i="1"/>
  <c r="N22" i="1"/>
  <c r="O2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3" i="1"/>
</calcChain>
</file>

<file path=xl/sharedStrings.xml><?xml version="1.0" encoding="utf-8"?>
<sst xmlns="http://schemas.openxmlformats.org/spreadsheetml/2006/main" count="788" uniqueCount="262">
  <si>
    <t>Experiment</t>
  </si>
  <si>
    <t>crewReport</t>
  </si>
  <si>
    <t>baseValue</t>
  </si>
  <si>
    <t>scienceCap</t>
  </si>
  <si>
    <t>dataScale</t>
  </si>
  <si>
    <t>situationMask</t>
  </si>
  <si>
    <t>biomeMask</t>
  </si>
  <si>
    <t>level</t>
  </si>
  <si>
    <t>SrfLanded</t>
  </si>
  <si>
    <t>SrfSplashed</t>
  </si>
  <si>
    <t>FlyingLow</t>
  </si>
  <si>
    <t>FlyingHigh</t>
  </si>
  <si>
    <t>InSpaceLow</t>
  </si>
  <si>
    <t>InSpaceHigh</t>
  </si>
  <si>
    <t>Situation</t>
  </si>
  <si>
    <t>Biome Specific</t>
  </si>
  <si>
    <t>xmitDataScalar</t>
  </si>
  <si>
    <t>evaReport</t>
  </si>
  <si>
    <t>mysteryGoo</t>
  </si>
  <si>
    <t>surfaceSample</t>
  </si>
  <si>
    <t>mobileMaterialsLab</t>
  </si>
  <si>
    <t>temperatureScan</t>
  </si>
  <si>
    <t>barometerScan</t>
  </si>
  <si>
    <t>seismicScan</t>
  </si>
  <si>
    <t>gravityScan</t>
  </si>
  <si>
    <t>atmosphereAnalysis</t>
  </si>
  <si>
    <t>asteroidSample</t>
  </si>
  <si>
    <t>infraredTelescope</t>
  </si>
  <si>
    <t>mod</t>
  </si>
  <si>
    <t>stock</t>
  </si>
  <si>
    <t>ltech</t>
  </si>
  <si>
    <t>ltech skylab</t>
  </si>
  <si>
    <t>microGrav</t>
  </si>
  <si>
    <t>modelRockets</t>
  </si>
  <si>
    <t>habCheck</t>
  </si>
  <si>
    <t>fireCheck</t>
  </si>
  <si>
    <t>plantCheck</t>
  </si>
  <si>
    <t>radioWaves</t>
  </si>
  <si>
    <t>radiationScan</t>
  </si>
  <si>
    <t>SCANsatAltimetryLoRes</t>
  </si>
  <si>
    <t>SCANsatAltimetryHiRes</t>
  </si>
  <si>
    <t>SCANsat</t>
  </si>
  <si>
    <t>ex. Photo-Tylo-Cave</t>
  </si>
  <si>
    <t>SCANsatBiomeAnomaly</t>
  </si>
  <si>
    <t>SCANsatResources</t>
  </si>
  <si>
    <t>SCANsatVisual</t>
  </si>
  <si>
    <t>magScan</t>
  </si>
  <si>
    <t>Dmagic</t>
  </si>
  <si>
    <t>rpwsScan</t>
  </si>
  <si>
    <t>scopeScan</t>
  </si>
  <si>
    <t>dmImagingPlatform</t>
  </si>
  <si>
    <t>dmSIGINT</t>
  </si>
  <si>
    <t>dmReconScan</t>
  </si>
  <si>
    <t>dmNAlbedoScan</t>
  </si>
  <si>
    <t>dmXRayDiffract</t>
  </si>
  <si>
    <t>dmlaserblastscan</t>
  </si>
  <si>
    <t>dmSolarParticles</t>
  </si>
  <si>
    <t>dmSoilMoisture</t>
  </si>
  <si>
    <t>dmAsteroidScan</t>
  </si>
  <si>
    <t>dmRadiometerScan</t>
  </si>
  <si>
    <t>dmseismicHammer</t>
  </si>
  <si>
    <t>dmbathymetryscan</t>
  </si>
  <si>
    <t>dmbiodrillscan</t>
  </si>
  <si>
    <t>AnomalyScan</t>
  </si>
  <si>
    <t>Squad</t>
  </si>
  <si>
    <t>LTech</t>
  </si>
  <si>
    <t>DMagicOrbitalScience</t>
  </si>
  <si>
    <t>dmRoverGoo/dmRoverMat</t>
  </si>
  <si>
    <t>Body</t>
  </si>
  <si>
    <t>landedData</t>
  </si>
  <si>
    <t>splashedData</t>
  </si>
  <si>
    <t>flyingLowData</t>
  </si>
  <si>
    <t>flyingHighData</t>
  </si>
  <si>
    <t>spaceLowData</t>
  </si>
  <si>
    <t>spaceHighData</t>
  </si>
  <si>
    <t>Sun</t>
  </si>
  <si>
    <t>Kerbin</t>
  </si>
  <si>
    <t>Mun</t>
  </si>
  <si>
    <t>Minmus</t>
  </si>
  <si>
    <t>Moho</t>
  </si>
  <si>
    <t>Eve</t>
  </si>
  <si>
    <t>Duna</t>
  </si>
  <si>
    <t>Ike</t>
  </si>
  <si>
    <t>Jool</t>
  </si>
  <si>
    <t>Laythe</t>
  </si>
  <si>
    <t>Vall</t>
  </si>
  <si>
    <t>Bop</t>
  </si>
  <si>
    <t>Tylo</t>
  </si>
  <si>
    <t>Gilly</t>
  </si>
  <si>
    <t>Pol</t>
  </si>
  <si>
    <t>Dres</t>
  </si>
  <si>
    <t>Eeloo</t>
  </si>
  <si>
    <t>Mod</t>
  </si>
  <si>
    <t>Nissee</t>
  </si>
  <si>
    <t>OPM</t>
  </si>
  <si>
    <t>Thatmo</t>
  </si>
  <si>
    <t>Notes</t>
  </si>
  <si>
    <t>Neidon Moon</t>
  </si>
  <si>
    <t>Karen</t>
  </si>
  <si>
    <t>Plock Moon</t>
  </si>
  <si>
    <t>Tekto</t>
  </si>
  <si>
    <t>Sarnus Moon</t>
  </si>
  <si>
    <t>Slate</t>
  </si>
  <si>
    <t>Ovok</t>
  </si>
  <si>
    <t>Hale</t>
  </si>
  <si>
    <t>Wal</t>
  </si>
  <si>
    <t>Urlum Moon</t>
  </si>
  <si>
    <t>Tal</t>
  </si>
  <si>
    <t>Priax</t>
  </si>
  <si>
    <t>Polta</t>
  </si>
  <si>
    <t>Urlum</t>
  </si>
  <si>
    <t>Sarnus</t>
  </si>
  <si>
    <t>Plock</t>
  </si>
  <si>
    <t>Neidon</t>
  </si>
  <si>
    <t>OPM Planet</t>
  </si>
  <si>
    <t>Ki'Ki</t>
  </si>
  <si>
    <t>MPE</t>
  </si>
  <si>
    <t>Havous Moon</t>
  </si>
  <si>
    <t>Kal</t>
  </si>
  <si>
    <t>Havous</t>
  </si>
  <si>
    <t>MPE Planet</t>
  </si>
  <si>
    <t>Geito</t>
  </si>
  <si>
    <t>MPE Comet</t>
  </si>
  <si>
    <t>Flake</t>
  </si>
  <si>
    <t>Mracksis Moon</t>
  </si>
  <si>
    <t>Ervo</t>
  </si>
  <si>
    <t>Edas</t>
  </si>
  <si>
    <t>MPE Asteroid</t>
  </si>
  <si>
    <t>Crokslev</t>
  </si>
  <si>
    <t>Archae</t>
  </si>
  <si>
    <t>Ervo Moon</t>
  </si>
  <si>
    <t>Zore</t>
  </si>
  <si>
    <t>Vant</t>
  </si>
  <si>
    <t>Soden</t>
  </si>
  <si>
    <t>Mracksis</t>
  </si>
  <si>
    <t>Lon</t>
  </si>
  <si>
    <t>Soden Moon</t>
  </si>
  <si>
    <t>Lint-Mikey</t>
  </si>
  <si>
    <t>Epona</t>
  </si>
  <si>
    <t>GEP</t>
  </si>
  <si>
    <t>GEP Planet</t>
  </si>
  <si>
    <t>Damona</t>
  </si>
  <si>
    <t>Sirona Moon</t>
  </si>
  <si>
    <t>Cernunnos</t>
  </si>
  <si>
    <t>Caireen</t>
  </si>
  <si>
    <t>Sucellus Moon</t>
  </si>
  <si>
    <t>Brovo</t>
  </si>
  <si>
    <t>Belisama</t>
  </si>
  <si>
    <t>Nodens Moon</t>
  </si>
  <si>
    <t>Airmed</t>
  </si>
  <si>
    <t>Toutatis</t>
  </si>
  <si>
    <t>Taranis</t>
  </si>
  <si>
    <t>Sucellus</t>
  </si>
  <si>
    <t>Sirona</t>
  </si>
  <si>
    <t>Rosmerta</t>
  </si>
  <si>
    <t>Epona Moon</t>
  </si>
  <si>
    <t>RAB-58E</t>
  </si>
  <si>
    <t>Nodens</t>
  </si>
  <si>
    <t>Grannus</t>
  </si>
  <si>
    <t>GEP Sun</t>
  </si>
  <si>
    <t>recoveredData</t>
  </si>
  <si>
    <t>flyingThreshold</t>
  </si>
  <si>
    <t>spaceThreshold</t>
  </si>
  <si>
    <t>ResourceAmtNeededToStart</t>
  </si>
  <si>
    <t>ResourceAmtNeededToEnd</t>
  </si>
  <si>
    <t>ResourceAmtUsedForDeploy</t>
  </si>
  <si>
    <t>Experiment ID</t>
  </si>
  <si>
    <t>pressureScan</t>
  </si>
  <si>
    <t>dmRoverMat</t>
  </si>
  <si>
    <t>dmRoverGoo</t>
  </si>
  <si>
    <t>StudentExperiment</t>
  </si>
  <si>
    <t>KSCExperiment</t>
  </si>
  <si>
    <t>CustomerExperiment</t>
  </si>
  <si>
    <t>DDLaser</t>
  </si>
  <si>
    <t>DDXray</t>
  </si>
  <si>
    <t>DDMassSpectro</t>
  </si>
  <si>
    <t>DDCarbon</t>
  </si>
  <si>
    <t>DDGas</t>
  </si>
  <si>
    <t>DDMicroscopy</t>
  </si>
  <si>
    <t>DDPlants</t>
  </si>
  <si>
    <t>GasAnalyzer</t>
  </si>
  <si>
    <t>Interkosmos</t>
  </si>
  <si>
    <t>Hydrometer</t>
  </si>
  <si>
    <t>IRSpectrometer</t>
  </si>
  <si>
    <t>Photometer</t>
  </si>
  <si>
    <t>Photopolarimeter</t>
  </si>
  <si>
    <t>Crystals</t>
  </si>
  <si>
    <t>CardboardBox</t>
  </si>
  <si>
    <t>KrakenScience</t>
  </si>
  <si>
    <t>SampleBox</t>
  </si>
  <si>
    <t>KrakenScanner</t>
  </si>
  <si>
    <t>Incubator</t>
  </si>
  <si>
    <t>TentacleSample</t>
  </si>
  <si>
    <t>SkinSample</t>
  </si>
  <si>
    <t>EyeSample</t>
  </si>
  <si>
    <t>BloodSample</t>
  </si>
  <si>
    <t>Microwaves</t>
  </si>
  <si>
    <t>ScienceRackBio</t>
  </si>
  <si>
    <t>ScienceRackExp</t>
  </si>
  <si>
    <t>KrakenSpecimen1</t>
  </si>
  <si>
    <t>KrakenSpecimen2</t>
  </si>
  <si>
    <t>KrakenSpecimen3</t>
  </si>
  <si>
    <t>sspxFishStudy</t>
  </si>
  <si>
    <t>StationPartsExpansionRedux</t>
  </si>
  <si>
    <t>sspxPlantGrowth</t>
  </si>
  <si>
    <t>sspxVisualObservation</t>
  </si>
  <si>
    <t>Color Samples</t>
  </si>
  <si>
    <t>Knes</t>
  </si>
  <si>
    <t>ScienceRackBioExperiment</t>
  </si>
  <si>
    <t>ScienceRackExperiment</t>
  </si>
  <si>
    <t>CosmoCat</t>
  </si>
  <si>
    <t>Telemetry</t>
  </si>
  <si>
    <t>Geodesy</t>
  </si>
  <si>
    <t>photo-Tylo</t>
  </si>
  <si>
    <t>!EXPERIMENT_DEFINITION:HAS[#id[photo-*]:NEEDS[FeatureScience]</t>
  </si>
  <si>
    <t>Icarus</t>
  </si>
  <si>
    <t>GPP</t>
  </si>
  <si>
    <t>Thalia</t>
  </si>
  <si>
    <t>Eta</t>
  </si>
  <si>
    <t>Niven</t>
  </si>
  <si>
    <t>Squad,!GPP</t>
  </si>
  <si>
    <t>Gael</t>
  </si>
  <si>
    <t>Iota</t>
  </si>
  <si>
    <t>Ceti</t>
  </si>
  <si>
    <t>Tellumo</t>
  </si>
  <si>
    <t>Lili</t>
  </si>
  <si>
    <t>Gratian</t>
  </si>
  <si>
    <t>Geminus</t>
  </si>
  <si>
    <t>Otho</t>
  </si>
  <si>
    <t>Augustus</t>
  </si>
  <si>
    <t>Hephaestus</t>
  </si>
  <si>
    <t>Jannah</t>
  </si>
  <si>
    <t>Gauss</t>
  </si>
  <si>
    <t>Loki</t>
  </si>
  <si>
    <t>Catullus</t>
  </si>
  <si>
    <t>Tarsiss</t>
  </si>
  <si>
    <t>Nero</t>
  </si>
  <si>
    <t>Hadrian</t>
  </si>
  <si>
    <t>Narisse</t>
  </si>
  <si>
    <t>Muse</t>
  </si>
  <si>
    <t>Minona</t>
  </si>
  <si>
    <t>Agrippina</t>
  </si>
  <si>
    <t>Julia</t>
  </si>
  <si>
    <t>Hox</t>
  </si>
  <si>
    <t>Argo</t>
  </si>
  <si>
    <t>Leto</t>
  </si>
  <si>
    <t>GEP|GPP</t>
  </si>
  <si>
    <t>ca_SiteSurvey</t>
  </si>
  <si>
    <t>CoatlAerospace</t>
  </si>
  <si>
    <t>ca_soilScoop</t>
  </si>
  <si>
    <t>ca_gammaRay</t>
  </si>
  <si>
    <t>ca_rpws</t>
  </si>
  <si>
    <t>ca_orbitalScope</t>
  </si>
  <si>
    <t>ca_mag</t>
  </si>
  <si>
    <t>ca_IRspec</t>
  </si>
  <si>
    <t>ca_ionElec</t>
  </si>
  <si>
    <t>ca_UVspec</t>
  </si>
  <si>
    <t>ca_solarWind</t>
  </si>
  <si>
    <t>ca_kdex</t>
  </si>
  <si>
    <t>ca_micrometeoroid</t>
  </si>
  <si>
    <t>ca_radsci</t>
  </si>
  <si>
    <t>ca_filmCamera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</si>
</sst>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0194C-F9FC-4445-B00E-381BC06878BA}">
  <dimension ref="A1:U4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7" sqref="A7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5" max="5" width="8.7265625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9.1796875" bestFit="1" customWidth="1"/>
    <col min="11" max="11" width="10.54296875" bestFit="1" customWidth="1"/>
    <col min="12" max="12" width="8.90625" bestFit="1" customWidth="1"/>
    <col min="13" max="13" width="9.26953125" bestFit="1" customWidth="1"/>
    <col min="14" max="14" width="10.6328125" bestFit="1" customWidth="1"/>
    <col min="15" max="15" width="11" bestFit="1" customWidth="1"/>
    <col min="16" max="16" width="9.1796875" bestFit="1" customWidth="1"/>
    <col min="17" max="17" width="10.54296875" bestFit="1" customWidth="1"/>
    <col min="18" max="18" width="8.90625" bestFit="1" customWidth="1"/>
    <col min="19" max="19" width="9.26953125" bestFit="1" customWidth="1"/>
    <col min="20" max="20" width="10.6328125" bestFit="1" customWidth="1"/>
    <col min="21" max="21" width="11" bestFit="1" customWidth="1"/>
  </cols>
  <sheetData>
    <row r="1" spans="1:21" x14ac:dyDescent="0.35">
      <c r="J1" s="3" t="s">
        <v>14</v>
      </c>
      <c r="K1" s="3"/>
      <c r="L1" s="3"/>
      <c r="M1" s="3"/>
      <c r="N1" s="3"/>
      <c r="O1" s="3"/>
      <c r="P1" s="3" t="s">
        <v>15</v>
      </c>
      <c r="Q1" s="3"/>
      <c r="R1" s="3"/>
      <c r="S1" s="3"/>
      <c r="T1" s="3"/>
      <c r="U1" s="3"/>
    </row>
    <row r="2" spans="1:21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8</v>
      </c>
      <c r="Q2" t="s">
        <v>9</v>
      </c>
      <c r="R2" t="s">
        <v>10</v>
      </c>
      <c r="S2" t="s">
        <v>11</v>
      </c>
      <c r="T2" t="s">
        <v>12</v>
      </c>
      <c r="U2" t="s">
        <v>13</v>
      </c>
    </row>
    <row r="3" spans="1:21" x14ac:dyDescent="0.35">
      <c r="A3" t="s">
        <v>1</v>
      </c>
      <c r="B3">
        <v>0</v>
      </c>
      <c r="C3">
        <v>5</v>
      </c>
      <c r="D3">
        <v>5</v>
      </c>
      <c r="E3">
        <v>1</v>
      </c>
      <c r="F3">
        <v>63</v>
      </c>
      <c r="G3">
        <v>7</v>
      </c>
      <c r="I3" t="s">
        <v>29</v>
      </c>
      <c r="J3" t="str">
        <f>IF(F3&lt;&gt;"",IF(LEFT(RIGHT(DEC2BIN($F3,6),1),1)*1=1,"Yes","No"),"")</f>
        <v>Yes</v>
      </c>
      <c r="K3" t="str">
        <f>IF(F3&lt;&gt;"",IF(LEFT(RIGHT(DEC2BIN($F3,6),2),1)*1=1,"Yes","No"),"")</f>
        <v>Yes</v>
      </c>
      <c r="L3" t="str">
        <f>IF(F3&lt;&gt;"",IF(LEFT(RIGHT(DEC2BIN($F3,6),3),1)*1=1,"Yes","No"),"")</f>
        <v>Yes</v>
      </c>
      <c r="M3" t="str">
        <f>IF(F3&lt;&gt;"",IF(LEFT(RIGHT(DEC2BIN($F3,6),4),1)*1=1,"Yes","No"),"")</f>
        <v>Yes</v>
      </c>
      <c r="N3" t="str">
        <f>IF(F3&lt;&gt;"",IF(LEFT(RIGHT(DEC2BIN($F3,6),5),1)*1=1,"Yes","No"),"")</f>
        <v>Yes</v>
      </c>
      <c r="O3" t="str">
        <f>IF(F3&lt;&gt;"",IF(LEFT(RIGHT(DEC2BIN($F3,6),6),1)*1=1,"Yes","No"),"")</f>
        <v>Yes</v>
      </c>
      <c r="P3" t="str">
        <f>IF(F3&lt;&gt;"",IF(LEFT(RIGHT(DEC2BIN($G3,6),1),1)*1=1,"Yes","No"),"")</f>
        <v>Yes</v>
      </c>
      <c r="Q3" t="str">
        <f>IF(F3&lt;&gt;"",IF(LEFT(RIGHT(DEC2BIN($G3,6),2),1)*1=1,"Yes","No"),"")</f>
        <v>Yes</v>
      </c>
      <c r="R3" t="str">
        <f>IF(F3&lt;&gt;"",IF(LEFT(RIGHT(DEC2BIN($G3,6),3),1)*1=1,"Yes","No"),"")</f>
        <v>Yes</v>
      </c>
      <c r="S3" t="str">
        <f>IF(F3&lt;&gt;"",IF(LEFT(RIGHT(DEC2BIN($G3,6),4),1)*1=1,"Yes","No"),"")</f>
        <v>No</v>
      </c>
      <c r="T3" t="str">
        <f>IF(F3&lt;&gt;"",IF(F3&lt;&gt;"",IF(LEFT(RIGHT(DEC2BIN($G3,6),5),1)*1=1,"Yes","No"),""),"")</f>
        <v>No</v>
      </c>
      <c r="U3" t="str">
        <f>IF(F3&lt;&gt;"",IF(LEFT(RIGHT(DEC2BIN($G3,6),6),1)*1=1,"Yes","No"),"")</f>
        <v>No</v>
      </c>
    </row>
    <row r="4" spans="1:21" x14ac:dyDescent="0.35">
      <c r="A4" t="s">
        <v>17</v>
      </c>
      <c r="B4">
        <v>0</v>
      </c>
      <c r="C4">
        <v>8</v>
      </c>
      <c r="D4">
        <v>8</v>
      </c>
      <c r="E4">
        <v>1</v>
      </c>
      <c r="F4">
        <v>63</v>
      </c>
      <c r="G4">
        <v>23</v>
      </c>
      <c r="I4" t="s">
        <v>29</v>
      </c>
      <c r="J4" t="str">
        <f t="shared" ref="J4:J45" si="0">IF(F4&lt;&gt;"",IF(LEFT(RIGHT(DEC2BIN($F4,6),1),1)*1=1,"Yes","No"),"")</f>
        <v>Yes</v>
      </c>
      <c r="K4" t="str">
        <f t="shared" ref="K4:K45" si="1">IF(F4&lt;&gt;"",IF(LEFT(RIGHT(DEC2BIN($F4,6),2),1)*1=1,"Yes","No"),"")</f>
        <v>Yes</v>
      </c>
      <c r="L4" t="str">
        <f t="shared" ref="L4:L45" si="2">IF(F4&lt;&gt;"",IF(LEFT(RIGHT(DEC2BIN($F4,6),3),1)*1=1,"Yes","No"),"")</f>
        <v>Yes</v>
      </c>
      <c r="M4" t="str">
        <f t="shared" ref="M4:M45" si="3">IF(F4&lt;&gt;"",IF(LEFT(RIGHT(DEC2BIN($F4,6),4),1)*1=1,"Yes","No"),"")</f>
        <v>Yes</v>
      </c>
      <c r="N4" t="str">
        <f t="shared" ref="N4:N45" si="4">IF(F4&lt;&gt;"",IF(LEFT(RIGHT(DEC2BIN($F4,6),5),1)*1=1,"Yes","No"),"")</f>
        <v>Yes</v>
      </c>
      <c r="O4" t="str">
        <f t="shared" ref="O4:O45" si="5">IF(F4&lt;&gt;"",IF(LEFT(RIGHT(DEC2BIN($F4,6),6),1)*1=1,"Yes","No"),"")</f>
        <v>Yes</v>
      </c>
      <c r="P4" t="str">
        <f t="shared" ref="P4:P45" si="6">IF(F4&lt;&gt;"",IF(LEFT(RIGHT(DEC2BIN($G4,6),1),1)*1=1,"Yes","No"),"")</f>
        <v>Yes</v>
      </c>
      <c r="Q4" t="str">
        <f t="shared" ref="Q4:Q45" si="7">IF(F4&lt;&gt;"",IF(LEFT(RIGHT(DEC2BIN($G4,6),2),1)*1=1,"Yes","No"),"")</f>
        <v>Yes</v>
      </c>
      <c r="R4" t="str">
        <f t="shared" ref="R4:R45" si="8">IF(F4&lt;&gt;"",IF(LEFT(RIGHT(DEC2BIN($G4,6),3),1)*1=1,"Yes","No"),"")</f>
        <v>Yes</v>
      </c>
      <c r="S4" t="str">
        <f t="shared" ref="S4:S45" si="9">IF(F4&lt;&gt;"",IF(LEFT(RIGHT(DEC2BIN($G4,6),4),1)*1=1,"Yes","No"),"")</f>
        <v>No</v>
      </c>
      <c r="T4" t="str">
        <f t="shared" ref="T4:T45" si="10">IF(F4&lt;&gt;"",IF(F4&lt;&gt;"",IF(LEFT(RIGHT(DEC2BIN($G4,6),5),1)*1=1,"Yes","No"),""),"")</f>
        <v>Yes</v>
      </c>
      <c r="U4" t="str">
        <f t="shared" ref="U4:U45" si="11">IF(F4&lt;&gt;"",IF(LEFT(RIGHT(DEC2BIN($G4,6),6),1)*1=1,"Yes","No"),"")</f>
        <v>No</v>
      </c>
    </row>
    <row r="5" spans="1:21" x14ac:dyDescent="0.35">
      <c r="A5" t="s">
        <v>18</v>
      </c>
      <c r="B5">
        <v>1</v>
      </c>
      <c r="C5">
        <v>10</v>
      </c>
      <c r="D5">
        <v>13</v>
      </c>
      <c r="E5">
        <v>1</v>
      </c>
      <c r="F5">
        <v>63</v>
      </c>
      <c r="G5">
        <v>3</v>
      </c>
      <c r="I5" t="s">
        <v>29</v>
      </c>
      <c r="J5" t="str">
        <f t="shared" si="0"/>
        <v>Yes</v>
      </c>
      <c r="K5" t="str">
        <f t="shared" si="1"/>
        <v>Yes</v>
      </c>
      <c r="L5" t="str">
        <f t="shared" si="2"/>
        <v>Yes</v>
      </c>
      <c r="M5" t="str">
        <f t="shared" si="3"/>
        <v>Yes</v>
      </c>
      <c r="N5" t="str">
        <f t="shared" si="4"/>
        <v>Yes</v>
      </c>
      <c r="O5" t="str">
        <f t="shared" si="5"/>
        <v>Yes</v>
      </c>
      <c r="P5" t="str">
        <f t="shared" si="6"/>
        <v>Yes</v>
      </c>
      <c r="Q5" t="str">
        <f t="shared" si="7"/>
        <v>Yes</v>
      </c>
      <c r="R5" t="str">
        <f t="shared" si="8"/>
        <v>No</v>
      </c>
      <c r="S5" t="str">
        <f t="shared" si="9"/>
        <v>No</v>
      </c>
      <c r="T5" t="str">
        <f t="shared" si="10"/>
        <v>No</v>
      </c>
      <c r="U5" t="str">
        <f t="shared" si="11"/>
        <v>No</v>
      </c>
    </row>
    <row r="6" spans="1:21" x14ac:dyDescent="0.35">
      <c r="A6" t="s">
        <v>19</v>
      </c>
      <c r="B6">
        <v>0</v>
      </c>
      <c r="C6">
        <v>30</v>
      </c>
      <c r="D6">
        <v>40</v>
      </c>
      <c r="E6">
        <v>1</v>
      </c>
      <c r="F6">
        <v>3</v>
      </c>
      <c r="G6">
        <v>3</v>
      </c>
      <c r="I6" t="s">
        <v>29</v>
      </c>
      <c r="J6" t="str">
        <f t="shared" si="0"/>
        <v>Yes</v>
      </c>
      <c r="K6" t="str">
        <f t="shared" si="1"/>
        <v>Yes</v>
      </c>
      <c r="L6" t="str">
        <f t="shared" si="2"/>
        <v>No</v>
      </c>
      <c r="M6" t="str">
        <f t="shared" si="3"/>
        <v>No</v>
      </c>
      <c r="N6" t="str">
        <f t="shared" si="4"/>
        <v>No</v>
      </c>
      <c r="O6" t="str">
        <f t="shared" si="5"/>
        <v>No</v>
      </c>
      <c r="P6" t="str">
        <f t="shared" si="6"/>
        <v>Yes</v>
      </c>
      <c r="Q6" t="str">
        <f t="shared" si="7"/>
        <v>Yes</v>
      </c>
      <c r="R6" t="str">
        <f t="shared" si="8"/>
        <v>No</v>
      </c>
      <c r="S6" t="str">
        <f t="shared" si="9"/>
        <v>No</v>
      </c>
      <c r="T6" t="str">
        <f t="shared" si="10"/>
        <v>No</v>
      </c>
      <c r="U6" t="str">
        <f t="shared" si="11"/>
        <v>No</v>
      </c>
    </row>
    <row r="7" spans="1:21" x14ac:dyDescent="0.35">
      <c r="A7" t="s">
        <v>20</v>
      </c>
      <c r="B7">
        <v>3</v>
      </c>
      <c r="C7">
        <v>25</v>
      </c>
      <c r="D7">
        <v>32</v>
      </c>
      <c r="E7">
        <v>1</v>
      </c>
      <c r="F7">
        <v>63</v>
      </c>
      <c r="G7">
        <v>3</v>
      </c>
      <c r="I7" t="s">
        <v>29</v>
      </c>
      <c r="J7" t="str">
        <f t="shared" si="0"/>
        <v>Yes</v>
      </c>
      <c r="K7" t="str">
        <f t="shared" si="1"/>
        <v>Yes</v>
      </c>
      <c r="L7" t="str">
        <f t="shared" si="2"/>
        <v>Yes</v>
      </c>
      <c r="M7" t="str">
        <f t="shared" si="3"/>
        <v>Yes</v>
      </c>
      <c r="N7" t="str">
        <f t="shared" si="4"/>
        <v>Yes</v>
      </c>
      <c r="O7" t="str">
        <f t="shared" si="5"/>
        <v>Yes</v>
      </c>
      <c r="P7" t="str">
        <f t="shared" si="6"/>
        <v>Yes</v>
      </c>
      <c r="Q7" t="str">
        <f t="shared" si="7"/>
        <v>Yes</v>
      </c>
      <c r="R7" t="str">
        <f t="shared" si="8"/>
        <v>No</v>
      </c>
      <c r="S7" t="str">
        <f t="shared" si="9"/>
        <v>No</v>
      </c>
      <c r="T7" t="str">
        <f t="shared" si="10"/>
        <v>No</v>
      </c>
      <c r="U7" t="str">
        <f t="shared" si="11"/>
        <v>No</v>
      </c>
    </row>
    <row r="8" spans="1:21" x14ac:dyDescent="0.35">
      <c r="A8" t="s">
        <v>21</v>
      </c>
      <c r="B8">
        <v>0</v>
      </c>
      <c r="C8">
        <v>8</v>
      </c>
      <c r="D8">
        <v>8</v>
      </c>
      <c r="E8">
        <v>1</v>
      </c>
      <c r="F8">
        <v>63</v>
      </c>
      <c r="G8">
        <v>7</v>
      </c>
      <c r="I8" t="s">
        <v>29</v>
      </c>
      <c r="J8" t="str">
        <f t="shared" si="0"/>
        <v>Yes</v>
      </c>
      <c r="K8" t="str">
        <f t="shared" si="1"/>
        <v>Yes</v>
      </c>
      <c r="L8" t="str">
        <f t="shared" si="2"/>
        <v>Yes</v>
      </c>
      <c r="M8" t="str">
        <f t="shared" si="3"/>
        <v>Yes</v>
      </c>
      <c r="N8" t="str">
        <f t="shared" si="4"/>
        <v>Yes</v>
      </c>
      <c r="O8" t="str">
        <f t="shared" si="5"/>
        <v>Yes</v>
      </c>
      <c r="P8" t="str">
        <f t="shared" si="6"/>
        <v>Yes</v>
      </c>
      <c r="Q8" t="str">
        <f t="shared" si="7"/>
        <v>Yes</v>
      </c>
      <c r="R8" t="str">
        <f t="shared" si="8"/>
        <v>Yes</v>
      </c>
      <c r="S8" t="str">
        <f t="shared" si="9"/>
        <v>No</v>
      </c>
      <c r="T8" t="str">
        <f t="shared" si="10"/>
        <v>No</v>
      </c>
      <c r="U8" t="str">
        <f t="shared" si="11"/>
        <v>No</v>
      </c>
    </row>
    <row r="9" spans="1:21" x14ac:dyDescent="0.35">
      <c r="A9" t="s">
        <v>22</v>
      </c>
      <c r="B9">
        <v>0</v>
      </c>
      <c r="C9">
        <v>12</v>
      </c>
      <c r="D9">
        <v>12</v>
      </c>
      <c r="E9">
        <v>1</v>
      </c>
      <c r="F9">
        <v>63</v>
      </c>
      <c r="G9">
        <v>3</v>
      </c>
      <c r="I9" t="s">
        <v>29</v>
      </c>
      <c r="J9" t="str">
        <f t="shared" si="0"/>
        <v>Yes</v>
      </c>
      <c r="K9" t="str">
        <f t="shared" si="1"/>
        <v>Yes</v>
      </c>
      <c r="L9" t="str">
        <f t="shared" si="2"/>
        <v>Yes</v>
      </c>
      <c r="M9" t="str">
        <f t="shared" si="3"/>
        <v>Yes</v>
      </c>
      <c r="N9" t="str">
        <f t="shared" si="4"/>
        <v>Yes</v>
      </c>
      <c r="O9" t="str">
        <f t="shared" si="5"/>
        <v>Yes</v>
      </c>
      <c r="P9" t="str">
        <f t="shared" si="6"/>
        <v>Yes</v>
      </c>
      <c r="Q9" t="str">
        <f t="shared" si="7"/>
        <v>Yes</v>
      </c>
      <c r="R9" t="str">
        <f t="shared" si="8"/>
        <v>No</v>
      </c>
      <c r="S9" t="str">
        <f t="shared" si="9"/>
        <v>No</v>
      </c>
      <c r="T9" t="str">
        <f t="shared" si="10"/>
        <v>No</v>
      </c>
      <c r="U9" t="str">
        <f t="shared" si="11"/>
        <v>No</v>
      </c>
    </row>
    <row r="10" spans="1:21" x14ac:dyDescent="0.35">
      <c r="A10" t="s">
        <v>23</v>
      </c>
      <c r="B10">
        <v>2</v>
      </c>
      <c r="C10">
        <v>20</v>
      </c>
      <c r="D10">
        <v>22</v>
      </c>
      <c r="E10">
        <v>2.5</v>
      </c>
      <c r="F10">
        <v>1</v>
      </c>
      <c r="G10">
        <v>1</v>
      </c>
      <c r="I10" t="s">
        <v>29</v>
      </c>
      <c r="J10" t="str">
        <f t="shared" si="0"/>
        <v>Yes</v>
      </c>
      <c r="K10" t="str">
        <f t="shared" si="1"/>
        <v>No</v>
      </c>
      <c r="L10" t="str">
        <f t="shared" si="2"/>
        <v>No</v>
      </c>
      <c r="M10" t="str">
        <f t="shared" si="3"/>
        <v>No</v>
      </c>
      <c r="N10" t="str">
        <f t="shared" si="4"/>
        <v>No</v>
      </c>
      <c r="O10" t="str">
        <f t="shared" si="5"/>
        <v>No</v>
      </c>
      <c r="P10" t="str">
        <f t="shared" si="6"/>
        <v>Yes</v>
      </c>
      <c r="Q10" t="str">
        <f t="shared" si="7"/>
        <v>No</v>
      </c>
      <c r="R10" t="str">
        <f t="shared" si="8"/>
        <v>No</v>
      </c>
      <c r="S10" t="str">
        <f t="shared" si="9"/>
        <v>No</v>
      </c>
      <c r="T10" t="str">
        <f t="shared" si="10"/>
        <v>No</v>
      </c>
      <c r="U10" t="str">
        <f t="shared" si="11"/>
        <v>No</v>
      </c>
    </row>
    <row r="11" spans="1:21" x14ac:dyDescent="0.35">
      <c r="A11" t="s">
        <v>24</v>
      </c>
      <c r="B11">
        <v>4</v>
      </c>
      <c r="C11">
        <v>20</v>
      </c>
      <c r="D11">
        <v>22</v>
      </c>
      <c r="E11">
        <v>3</v>
      </c>
      <c r="F11">
        <v>51</v>
      </c>
      <c r="G11">
        <v>51</v>
      </c>
      <c r="I11" t="s">
        <v>29</v>
      </c>
      <c r="J11" t="str">
        <f t="shared" si="0"/>
        <v>Yes</v>
      </c>
      <c r="K11" t="str">
        <f t="shared" si="1"/>
        <v>Yes</v>
      </c>
      <c r="L11" t="str">
        <f t="shared" si="2"/>
        <v>No</v>
      </c>
      <c r="M11" t="str">
        <f t="shared" si="3"/>
        <v>No</v>
      </c>
      <c r="N11" t="str">
        <f t="shared" si="4"/>
        <v>Yes</v>
      </c>
      <c r="O11" t="str">
        <f t="shared" si="5"/>
        <v>Yes</v>
      </c>
      <c r="P11" t="str">
        <f t="shared" si="6"/>
        <v>Yes</v>
      </c>
      <c r="Q11" t="str">
        <f t="shared" si="7"/>
        <v>Yes</v>
      </c>
      <c r="R11" t="str">
        <f t="shared" si="8"/>
        <v>No</v>
      </c>
      <c r="S11" t="str">
        <f t="shared" si="9"/>
        <v>No</v>
      </c>
      <c r="T11" t="str">
        <f t="shared" si="10"/>
        <v>Yes</v>
      </c>
      <c r="U11" t="str">
        <f t="shared" si="11"/>
        <v>Yes</v>
      </c>
    </row>
    <row r="12" spans="1:21" x14ac:dyDescent="0.35">
      <c r="A12" t="s">
        <v>25</v>
      </c>
      <c r="B12">
        <v>4</v>
      </c>
      <c r="C12">
        <v>20</v>
      </c>
      <c r="D12">
        <v>24</v>
      </c>
      <c r="E12">
        <v>10</v>
      </c>
      <c r="F12">
        <v>13</v>
      </c>
      <c r="G12">
        <v>13</v>
      </c>
      <c r="I12" t="s">
        <v>29</v>
      </c>
      <c r="J12" t="str">
        <f t="shared" si="0"/>
        <v>Yes</v>
      </c>
      <c r="K12" t="str">
        <f t="shared" si="1"/>
        <v>No</v>
      </c>
      <c r="L12" t="str">
        <f t="shared" si="2"/>
        <v>Yes</v>
      </c>
      <c r="M12" t="str">
        <f t="shared" si="3"/>
        <v>Yes</v>
      </c>
      <c r="N12" t="str">
        <f t="shared" si="4"/>
        <v>No</v>
      </c>
      <c r="O12" t="str">
        <f t="shared" si="5"/>
        <v>No</v>
      </c>
      <c r="P12" t="str">
        <f t="shared" si="6"/>
        <v>Yes</v>
      </c>
      <c r="Q12" t="str">
        <f t="shared" si="7"/>
        <v>No</v>
      </c>
      <c r="R12" t="str">
        <f t="shared" si="8"/>
        <v>Yes</v>
      </c>
      <c r="S12" t="str">
        <f t="shared" si="9"/>
        <v>Yes</v>
      </c>
      <c r="T12" t="str">
        <f t="shared" si="10"/>
        <v>No</v>
      </c>
      <c r="U12" t="str">
        <f t="shared" si="11"/>
        <v>No</v>
      </c>
    </row>
    <row r="13" spans="1:21" x14ac:dyDescent="0.35">
      <c r="A13" t="s">
        <v>26</v>
      </c>
      <c r="B13">
        <v>0</v>
      </c>
      <c r="C13">
        <v>60</v>
      </c>
      <c r="D13">
        <v>70</v>
      </c>
      <c r="E13">
        <v>1</v>
      </c>
      <c r="F13">
        <v>63</v>
      </c>
      <c r="G13">
        <v>7</v>
      </c>
      <c r="I13" t="s">
        <v>29</v>
      </c>
      <c r="J13" t="str">
        <f t="shared" si="0"/>
        <v>Yes</v>
      </c>
      <c r="K13" t="str">
        <f t="shared" si="1"/>
        <v>Yes</v>
      </c>
      <c r="L13" t="str">
        <f t="shared" si="2"/>
        <v>Yes</v>
      </c>
      <c r="M13" t="str">
        <f t="shared" si="3"/>
        <v>Yes</v>
      </c>
      <c r="N13" t="str">
        <f t="shared" si="4"/>
        <v>Yes</v>
      </c>
      <c r="O13" t="str">
        <f t="shared" si="5"/>
        <v>Yes</v>
      </c>
      <c r="P13" t="str">
        <f t="shared" si="6"/>
        <v>Yes</v>
      </c>
      <c r="Q13" t="str">
        <f t="shared" si="7"/>
        <v>Yes</v>
      </c>
      <c r="R13" t="str">
        <f t="shared" si="8"/>
        <v>Yes</v>
      </c>
      <c r="S13" t="str">
        <f t="shared" si="9"/>
        <v>No</v>
      </c>
      <c r="T13" t="str">
        <f t="shared" si="10"/>
        <v>No</v>
      </c>
      <c r="U13" t="str">
        <f t="shared" si="11"/>
        <v>No</v>
      </c>
    </row>
    <row r="14" spans="1:21" x14ac:dyDescent="0.35">
      <c r="A14" t="s">
        <v>27</v>
      </c>
      <c r="B14">
        <v>6</v>
      </c>
      <c r="C14">
        <v>15</v>
      </c>
      <c r="D14">
        <v>22</v>
      </c>
      <c r="E14">
        <v>2</v>
      </c>
      <c r="F14">
        <v>32</v>
      </c>
      <c r="G14">
        <v>0</v>
      </c>
      <c r="I14" t="s">
        <v>29</v>
      </c>
      <c r="J14" t="str">
        <f t="shared" si="0"/>
        <v>No</v>
      </c>
      <c r="K14" t="str">
        <f t="shared" si="1"/>
        <v>No</v>
      </c>
      <c r="L14" t="str">
        <f t="shared" si="2"/>
        <v>No</v>
      </c>
      <c r="M14" t="str">
        <f t="shared" si="3"/>
        <v>No</v>
      </c>
      <c r="N14" t="str">
        <f t="shared" si="4"/>
        <v>No</v>
      </c>
      <c r="O14" t="str">
        <f t="shared" si="5"/>
        <v>Yes</v>
      </c>
      <c r="P14" t="str">
        <f t="shared" si="6"/>
        <v>No</v>
      </c>
      <c r="Q14" t="str">
        <f t="shared" si="7"/>
        <v>No</v>
      </c>
      <c r="R14" t="str">
        <f t="shared" si="8"/>
        <v>No</v>
      </c>
      <c r="S14" t="str">
        <f t="shared" si="9"/>
        <v>No</v>
      </c>
      <c r="T14" t="str">
        <f t="shared" si="10"/>
        <v>No</v>
      </c>
      <c r="U14" t="str">
        <f t="shared" si="11"/>
        <v>No</v>
      </c>
    </row>
    <row r="15" spans="1:21" x14ac:dyDescent="0.35">
      <c r="A15" t="s">
        <v>32</v>
      </c>
      <c r="B15">
        <v>7</v>
      </c>
      <c r="C15">
        <v>10</v>
      </c>
      <c r="D15">
        <v>400</v>
      </c>
      <c r="E15">
        <v>10</v>
      </c>
      <c r="F15">
        <v>48</v>
      </c>
      <c r="G15">
        <v>0</v>
      </c>
      <c r="H15">
        <v>0.7</v>
      </c>
      <c r="I15" t="s">
        <v>31</v>
      </c>
      <c r="J15" t="str">
        <f t="shared" si="0"/>
        <v>No</v>
      </c>
      <c r="K15" t="str">
        <f t="shared" si="1"/>
        <v>No</v>
      </c>
      <c r="L15" t="str">
        <f t="shared" si="2"/>
        <v>No</v>
      </c>
      <c r="M15" t="str">
        <f t="shared" si="3"/>
        <v>No</v>
      </c>
      <c r="N15" t="str">
        <f t="shared" si="4"/>
        <v>Yes</v>
      </c>
      <c r="O15" t="str">
        <f t="shared" si="5"/>
        <v>Yes</v>
      </c>
      <c r="P15" t="str">
        <f t="shared" si="6"/>
        <v>No</v>
      </c>
      <c r="Q15" t="str">
        <f t="shared" si="7"/>
        <v>No</v>
      </c>
      <c r="R15" t="str">
        <f t="shared" si="8"/>
        <v>No</v>
      </c>
      <c r="S15" t="str">
        <f t="shared" si="9"/>
        <v>No</v>
      </c>
      <c r="T15" t="str">
        <f t="shared" si="10"/>
        <v>No</v>
      </c>
      <c r="U15" t="str">
        <f t="shared" si="11"/>
        <v>No</v>
      </c>
    </row>
    <row r="16" spans="1:21" x14ac:dyDescent="0.35">
      <c r="A16" t="s">
        <v>33</v>
      </c>
      <c r="B16">
        <v>7</v>
      </c>
      <c r="C16">
        <v>10</v>
      </c>
      <c r="D16">
        <v>20</v>
      </c>
      <c r="E16">
        <v>10</v>
      </c>
      <c r="F16">
        <v>49</v>
      </c>
      <c r="G16">
        <v>0</v>
      </c>
      <c r="H16">
        <v>0.7</v>
      </c>
      <c r="I16" t="s">
        <v>31</v>
      </c>
      <c r="J16" t="str">
        <f t="shared" si="0"/>
        <v>Yes</v>
      </c>
      <c r="K16" t="str">
        <f t="shared" si="1"/>
        <v>No</v>
      </c>
      <c r="L16" t="str">
        <f t="shared" si="2"/>
        <v>No</v>
      </c>
      <c r="M16" t="str">
        <f t="shared" si="3"/>
        <v>No</v>
      </c>
      <c r="N16" t="str">
        <f t="shared" si="4"/>
        <v>Yes</v>
      </c>
      <c r="O16" t="str">
        <f t="shared" si="5"/>
        <v>Yes</v>
      </c>
      <c r="P16" t="str">
        <f t="shared" si="6"/>
        <v>No</v>
      </c>
      <c r="Q16" t="str">
        <f t="shared" si="7"/>
        <v>No</v>
      </c>
      <c r="R16" t="str">
        <f t="shared" si="8"/>
        <v>No</v>
      </c>
      <c r="S16" t="str">
        <f t="shared" si="9"/>
        <v>No</v>
      </c>
      <c r="T16" t="str">
        <f t="shared" si="10"/>
        <v>No</v>
      </c>
      <c r="U16" t="str">
        <f t="shared" si="11"/>
        <v>No</v>
      </c>
    </row>
    <row r="17" spans="1:21" x14ac:dyDescent="0.35">
      <c r="A17" t="s">
        <v>34</v>
      </c>
      <c r="B17">
        <v>7</v>
      </c>
      <c r="C17">
        <v>10</v>
      </c>
      <c r="D17">
        <v>20</v>
      </c>
      <c r="E17">
        <v>40</v>
      </c>
      <c r="F17">
        <v>3</v>
      </c>
      <c r="G17">
        <v>0</v>
      </c>
      <c r="H17">
        <v>0.7</v>
      </c>
      <c r="I17" t="s">
        <v>31</v>
      </c>
      <c r="J17" t="str">
        <f t="shared" si="0"/>
        <v>Yes</v>
      </c>
      <c r="K17" t="str">
        <f t="shared" si="1"/>
        <v>Yes</v>
      </c>
      <c r="L17" t="str">
        <f t="shared" si="2"/>
        <v>No</v>
      </c>
      <c r="M17" t="str">
        <f t="shared" si="3"/>
        <v>No</v>
      </c>
      <c r="N17" t="str">
        <f t="shared" si="4"/>
        <v>No</v>
      </c>
      <c r="O17" t="str">
        <f t="shared" si="5"/>
        <v>No</v>
      </c>
      <c r="P17" t="str">
        <f t="shared" si="6"/>
        <v>No</v>
      </c>
      <c r="Q17" t="str">
        <f t="shared" si="7"/>
        <v>No</v>
      </c>
      <c r="R17" t="str">
        <f t="shared" si="8"/>
        <v>No</v>
      </c>
      <c r="S17" t="str">
        <f t="shared" si="9"/>
        <v>No</v>
      </c>
      <c r="T17" t="str">
        <f t="shared" si="10"/>
        <v>No</v>
      </c>
      <c r="U17" t="str">
        <f t="shared" si="11"/>
        <v>No</v>
      </c>
    </row>
    <row r="18" spans="1:21" x14ac:dyDescent="0.35">
      <c r="A18" t="s">
        <v>35</v>
      </c>
      <c r="B18">
        <v>7</v>
      </c>
      <c r="C18">
        <v>50</v>
      </c>
      <c r="D18">
        <v>200</v>
      </c>
      <c r="E18">
        <v>40</v>
      </c>
      <c r="F18">
        <v>48</v>
      </c>
      <c r="G18">
        <v>0</v>
      </c>
      <c r="H18">
        <v>0.7</v>
      </c>
      <c r="I18" t="s">
        <v>31</v>
      </c>
      <c r="J18" t="str">
        <f t="shared" si="0"/>
        <v>No</v>
      </c>
      <c r="K18" t="str">
        <f t="shared" si="1"/>
        <v>No</v>
      </c>
      <c r="L18" t="str">
        <f t="shared" si="2"/>
        <v>No</v>
      </c>
      <c r="M18" t="str">
        <f t="shared" si="3"/>
        <v>No</v>
      </c>
      <c r="N18" t="str">
        <f t="shared" si="4"/>
        <v>Yes</v>
      </c>
      <c r="O18" t="str">
        <f t="shared" si="5"/>
        <v>Yes</v>
      </c>
      <c r="P18" t="str">
        <f t="shared" si="6"/>
        <v>No</v>
      </c>
      <c r="Q18" t="str">
        <f t="shared" si="7"/>
        <v>No</v>
      </c>
      <c r="R18" t="str">
        <f t="shared" si="8"/>
        <v>No</v>
      </c>
      <c r="S18" t="str">
        <f t="shared" si="9"/>
        <v>No</v>
      </c>
      <c r="T18" t="str">
        <f t="shared" si="10"/>
        <v>No</v>
      </c>
      <c r="U18" t="str">
        <f t="shared" si="11"/>
        <v>No</v>
      </c>
    </row>
    <row r="19" spans="1:21" x14ac:dyDescent="0.35">
      <c r="A19" t="s">
        <v>36</v>
      </c>
      <c r="B19">
        <v>7</v>
      </c>
      <c r="C19">
        <v>50</v>
      </c>
      <c r="D19">
        <v>100</v>
      </c>
      <c r="E19">
        <v>100</v>
      </c>
      <c r="F19">
        <v>48</v>
      </c>
      <c r="G19">
        <v>0</v>
      </c>
      <c r="H19">
        <v>0.7</v>
      </c>
      <c r="I19" t="s">
        <v>31</v>
      </c>
      <c r="J19" t="str">
        <f t="shared" si="0"/>
        <v>No</v>
      </c>
      <c r="K19" t="str">
        <f t="shared" si="1"/>
        <v>No</v>
      </c>
      <c r="L19" t="str">
        <f t="shared" si="2"/>
        <v>No</v>
      </c>
      <c r="M19" t="str">
        <f t="shared" si="3"/>
        <v>No</v>
      </c>
      <c r="N19" t="str">
        <f t="shared" si="4"/>
        <v>Yes</v>
      </c>
      <c r="O19" t="str">
        <f t="shared" si="5"/>
        <v>Yes</v>
      </c>
      <c r="P19" t="str">
        <f t="shared" si="6"/>
        <v>No</v>
      </c>
      <c r="Q19" t="str">
        <f t="shared" si="7"/>
        <v>No</v>
      </c>
      <c r="R19" t="str">
        <f t="shared" si="8"/>
        <v>No</v>
      </c>
      <c r="S19" t="str">
        <f t="shared" si="9"/>
        <v>No</v>
      </c>
      <c r="T19" t="str">
        <f t="shared" si="10"/>
        <v>No</v>
      </c>
      <c r="U19" t="str">
        <f t="shared" si="11"/>
        <v>No</v>
      </c>
    </row>
    <row r="20" spans="1:21" x14ac:dyDescent="0.35">
      <c r="A20" t="s">
        <v>37</v>
      </c>
      <c r="B20">
        <v>2</v>
      </c>
      <c r="C20">
        <v>20</v>
      </c>
      <c r="D20">
        <v>22</v>
      </c>
      <c r="E20">
        <v>1.8</v>
      </c>
      <c r="F20">
        <v>51</v>
      </c>
      <c r="G20">
        <v>51</v>
      </c>
      <c r="I20" t="s">
        <v>30</v>
      </c>
      <c r="J20" t="str">
        <f t="shared" si="0"/>
        <v>Yes</v>
      </c>
      <c r="K20" t="str">
        <f t="shared" si="1"/>
        <v>Yes</v>
      </c>
      <c r="L20" t="str">
        <f t="shared" si="2"/>
        <v>No</v>
      </c>
      <c r="M20" t="str">
        <f t="shared" si="3"/>
        <v>No</v>
      </c>
      <c r="N20" t="str">
        <f t="shared" si="4"/>
        <v>Yes</v>
      </c>
      <c r="O20" t="str">
        <f t="shared" si="5"/>
        <v>Yes</v>
      </c>
      <c r="P20" t="str">
        <f t="shared" si="6"/>
        <v>Yes</v>
      </c>
      <c r="Q20" t="str">
        <f t="shared" si="7"/>
        <v>Yes</v>
      </c>
      <c r="R20" t="str">
        <f t="shared" si="8"/>
        <v>No</v>
      </c>
      <c r="S20" t="str">
        <f t="shared" si="9"/>
        <v>No</v>
      </c>
      <c r="T20" t="str">
        <f t="shared" si="10"/>
        <v>Yes</v>
      </c>
      <c r="U20" t="str">
        <f t="shared" si="11"/>
        <v>Yes</v>
      </c>
    </row>
    <row r="21" spans="1:21" x14ac:dyDescent="0.35">
      <c r="A21" t="s">
        <v>38</v>
      </c>
      <c r="B21">
        <v>5</v>
      </c>
      <c r="C21">
        <v>20</v>
      </c>
      <c r="D21">
        <v>22</v>
      </c>
      <c r="E21">
        <v>3</v>
      </c>
      <c r="F21">
        <v>63</v>
      </c>
      <c r="G21">
        <v>63</v>
      </c>
      <c r="I21" t="s">
        <v>30</v>
      </c>
      <c r="J21" t="str">
        <f t="shared" si="0"/>
        <v>Yes</v>
      </c>
      <c r="K21" t="str">
        <f t="shared" si="1"/>
        <v>Yes</v>
      </c>
      <c r="L21" t="str">
        <f t="shared" si="2"/>
        <v>Yes</v>
      </c>
      <c r="M21" t="str">
        <f t="shared" si="3"/>
        <v>Yes</v>
      </c>
      <c r="N21" t="str">
        <f t="shared" si="4"/>
        <v>Yes</v>
      </c>
      <c r="O21" t="str">
        <f t="shared" si="5"/>
        <v>Yes</v>
      </c>
      <c r="P21" t="str">
        <f t="shared" si="6"/>
        <v>Yes</v>
      </c>
      <c r="Q21" t="str">
        <f t="shared" si="7"/>
        <v>Yes</v>
      </c>
      <c r="R21" t="str">
        <f t="shared" si="8"/>
        <v>Yes</v>
      </c>
      <c r="S21" t="str">
        <f t="shared" si="9"/>
        <v>Yes</v>
      </c>
      <c r="T21" t="str">
        <f t="shared" si="10"/>
        <v>Yes</v>
      </c>
      <c r="U21" t="str">
        <f t="shared" si="11"/>
        <v>Yes</v>
      </c>
    </row>
    <row r="22" spans="1:21" x14ac:dyDescent="0.35">
      <c r="A22" t="s">
        <v>42</v>
      </c>
      <c r="C22">
        <v>16</v>
      </c>
      <c r="D22">
        <v>100</v>
      </c>
      <c r="E22">
        <v>20</v>
      </c>
      <c r="F22">
        <v>63</v>
      </c>
      <c r="G22">
        <v>0</v>
      </c>
      <c r="I22" t="s">
        <v>30</v>
      </c>
      <c r="J22" t="str">
        <f t="shared" si="0"/>
        <v>Yes</v>
      </c>
      <c r="K22" t="str">
        <f t="shared" si="1"/>
        <v>Yes</v>
      </c>
      <c r="L22" t="str">
        <f t="shared" si="2"/>
        <v>Yes</v>
      </c>
      <c r="M22" t="str">
        <f t="shared" si="3"/>
        <v>Yes</v>
      </c>
      <c r="N22" t="str">
        <f t="shared" si="4"/>
        <v>Yes</v>
      </c>
      <c r="O22" t="str">
        <f t="shared" si="5"/>
        <v>Yes</v>
      </c>
      <c r="P22" t="str">
        <f t="shared" si="6"/>
        <v>No</v>
      </c>
      <c r="Q22" t="str">
        <f t="shared" si="7"/>
        <v>No</v>
      </c>
      <c r="R22" t="str">
        <f t="shared" si="8"/>
        <v>No</v>
      </c>
      <c r="S22" t="str">
        <f t="shared" si="9"/>
        <v>No</v>
      </c>
      <c r="T22" t="str">
        <f t="shared" si="10"/>
        <v>No</v>
      </c>
      <c r="U22" t="str">
        <f t="shared" si="11"/>
        <v>No</v>
      </c>
    </row>
    <row r="23" spans="1:21" x14ac:dyDescent="0.35">
      <c r="A23" t="s">
        <v>39</v>
      </c>
      <c r="C23">
        <v>10</v>
      </c>
      <c r="D23">
        <v>10</v>
      </c>
      <c r="E23">
        <v>2</v>
      </c>
      <c r="F23">
        <v>0</v>
      </c>
      <c r="G23">
        <v>0</v>
      </c>
      <c r="I23" t="s">
        <v>41</v>
      </c>
      <c r="J23" t="str">
        <f t="shared" si="0"/>
        <v>No</v>
      </c>
      <c r="K23" t="str">
        <f t="shared" si="1"/>
        <v>No</v>
      </c>
      <c r="L23" t="str">
        <f t="shared" si="2"/>
        <v>No</v>
      </c>
      <c r="M23" t="str">
        <f t="shared" si="3"/>
        <v>No</v>
      </c>
      <c r="N23" t="str">
        <f t="shared" si="4"/>
        <v>No</v>
      </c>
      <c r="O23" t="str">
        <f t="shared" si="5"/>
        <v>No</v>
      </c>
      <c r="P23" t="str">
        <f t="shared" si="6"/>
        <v>No</v>
      </c>
      <c r="Q23" t="str">
        <f t="shared" si="7"/>
        <v>No</v>
      </c>
      <c r="R23" t="str">
        <f t="shared" si="8"/>
        <v>No</v>
      </c>
      <c r="S23" t="str">
        <f t="shared" si="9"/>
        <v>No</v>
      </c>
      <c r="T23" t="str">
        <f t="shared" si="10"/>
        <v>No</v>
      </c>
      <c r="U23" t="str">
        <f t="shared" si="11"/>
        <v>No</v>
      </c>
    </row>
    <row r="24" spans="1:21" x14ac:dyDescent="0.35">
      <c r="A24" t="s">
        <v>40</v>
      </c>
      <c r="C24">
        <v>20</v>
      </c>
      <c r="D24">
        <v>20</v>
      </c>
      <c r="E24">
        <v>4</v>
      </c>
      <c r="F24">
        <v>0</v>
      </c>
      <c r="G24">
        <v>0</v>
      </c>
      <c r="I24" t="s">
        <v>41</v>
      </c>
      <c r="J24" t="str">
        <f t="shared" si="0"/>
        <v>No</v>
      </c>
      <c r="K24" t="str">
        <f t="shared" si="1"/>
        <v>No</v>
      </c>
      <c r="L24" t="str">
        <f t="shared" si="2"/>
        <v>No</v>
      </c>
      <c r="M24" t="str">
        <f t="shared" si="3"/>
        <v>No</v>
      </c>
      <c r="N24" t="str">
        <f t="shared" si="4"/>
        <v>No</v>
      </c>
      <c r="O24" t="str">
        <f t="shared" si="5"/>
        <v>No</v>
      </c>
      <c r="P24" t="str">
        <f t="shared" si="6"/>
        <v>No</v>
      </c>
      <c r="Q24" t="str">
        <f t="shared" si="7"/>
        <v>No</v>
      </c>
      <c r="R24" t="str">
        <f t="shared" si="8"/>
        <v>No</v>
      </c>
      <c r="S24" t="str">
        <f t="shared" si="9"/>
        <v>No</v>
      </c>
      <c r="T24" t="str">
        <f t="shared" si="10"/>
        <v>No</v>
      </c>
      <c r="U24" t="str">
        <f t="shared" si="11"/>
        <v>No</v>
      </c>
    </row>
    <row r="25" spans="1:21" x14ac:dyDescent="0.35">
      <c r="A25" t="s">
        <v>43</v>
      </c>
      <c r="C25">
        <v>15</v>
      </c>
      <c r="D25">
        <v>15</v>
      </c>
      <c r="E25">
        <v>3</v>
      </c>
      <c r="F25">
        <v>0</v>
      </c>
      <c r="G25">
        <v>0</v>
      </c>
      <c r="I25" t="s">
        <v>41</v>
      </c>
      <c r="J25" t="str">
        <f t="shared" si="0"/>
        <v>No</v>
      </c>
      <c r="K25" t="str">
        <f t="shared" si="1"/>
        <v>No</v>
      </c>
      <c r="L25" t="str">
        <f t="shared" si="2"/>
        <v>No</v>
      </c>
      <c r="M25" t="str">
        <f t="shared" si="3"/>
        <v>No</v>
      </c>
      <c r="N25" t="str">
        <f t="shared" si="4"/>
        <v>No</v>
      </c>
      <c r="O25" t="str">
        <f t="shared" si="5"/>
        <v>No</v>
      </c>
      <c r="P25" t="str">
        <f t="shared" si="6"/>
        <v>No</v>
      </c>
      <c r="Q25" t="str">
        <f t="shared" si="7"/>
        <v>No</v>
      </c>
      <c r="R25" t="str">
        <f t="shared" si="8"/>
        <v>No</v>
      </c>
      <c r="S25" t="str">
        <f t="shared" si="9"/>
        <v>No</v>
      </c>
      <c r="T25" t="str">
        <f t="shared" si="10"/>
        <v>No</v>
      </c>
      <c r="U25" t="str">
        <f t="shared" si="11"/>
        <v>No</v>
      </c>
    </row>
    <row r="26" spans="1:21" x14ac:dyDescent="0.35">
      <c r="A26" t="s">
        <v>44</v>
      </c>
      <c r="C26">
        <v>10</v>
      </c>
      <c r="D26">
        <v>10</v>
      </c>
      <c r="E26">
        <v>2</v>
      </c>
      <c r="F26">
        <v>0</v>
      </c>
      <c r="G26">
        <v>0</v>
      </c>
      <c r="I26" t="s">
        <v>41</v>
      </c>
      <c r="J26" t="str">
        <f t="shared" si="0"/>
        <v>No</v>
      </c>
      <c r="K26" t="str">
        <f t="shared" si="1"/>
        <v>No</v>
      </c>
      <c r="L26" t="str">
        <f t="shared" si="2"/>
        <v>No</v>
      </c>
      <c r="M26" t="str">
        <f t="shared" si="3"/>
        <v>No</v>
      </c>
      <c r="N26" t="str">
        <f t="shared" si="4"/>
        <v>No</v>
      </c>
      <c r="O26" t="str">
        <f t="shared" si="5"/>
        <v>No</v>
      </c>
      <c r="P26" t="str">
        <f t="shared" si="6"/>
        <v>No</v>
      </c>
      <c r="Q26" t="str">
        <f t="shared" si="7"/>
        <v>No</v>
      </c>
      <c r="R26" t="str">
        <f t="shared" si="8"/>
        <v>No</v>
      </c>
      <c r="S26" t="str">
        <f t="shared" si="9"/>
        <v>No</v>
      </c>
      <c r="T26" t="str">
        <f t="shared" si="10"/>
        <v>No</v>
      </c>
      <c r="U26" t="str">
        <f t="shared" si="11"/>
        <v>No</v>
      </c>
    </row>
    <row r="27" spans="1:21" x14ac:dyDescent="0.35">
      <c r="A27" t="s">
        <v>45</v>
      </c>
      <c r="C27">
        <v>12</v>
      </c>
      <c r="D27">
        <v>12</v>
      </c>
      <c r="E27">
        <v>4</v>
      </c>
      <c r="F27">
        <v>0</v>
      </c>
      <c r="G27">
        <v>0</v>
      </c>
      <c r="I27" t="s">
        <v>41</v>
      </c>
      <c r="J27" t="str">
        <f t="shared" si="0"/>
        <v>No</v>
      </c>
      <c r="K27" t="str">
        <f t="shared" si="1"/>
        <v>No</v>
      </c>
      <c r="L27" t="str">
        <f t="shared" si="2"/>
        <v>No</v>
      </c>
      <c r="M27" t="str">
        <f t="shared" si="3"/>
        <v>No</v>
      </c>
      <c r="N27" t="str">
        <f t="shared" si="4"/>
        <v>No</v>
      </c>
      <c r="O27" t="str">
        <f t="shared" si="5"/>
        <v>No</v>
      </c>
      <c r="P27" t="str">
        <f t="shared" si="6"/>
        <v>No</v>
      </c>
      <c r="Q27" t="str">
        <f t="shared" si="7"/>
        <v>No</v>
      </c>
      <c r="R27" t="str">
        <f t="shared" si="8"/>
        <v>No</v>
      </c>
      <c r="S27" t="str">
        <f t="shared" si="9"/>
        <v>No</v>
      </c>
      <c r="T27" t="str">
        <f t="shared" si="10"/>
        <v>No</v>
      </c>
      <c r="U27" t="str">
        <f t="shared" si="11"/>
        <v>No</v>
      </c>
    </row>
    <row r="28" spans="1:21" x14ac:dyDescent="0.35">
      <c r="A28" t="s">
        <v>46</v>
      </c>
      <c r="B28">
        <v>3</v>
      </c>
      <c r="C28">
        <v>5</v>
      </c>
      <c r="D28">
        <v>5</v>
      </c>
      <c r="E28">
        <v>1</v>
      </c>
      <c r="F28">
        <v>51</v>
      </c>
      <c r="G28">
        <v>1</v>
      </c>
      <c r="I28" t="s">
        <v>47</v>
      </c>
      <c r="J28" t="str">
        <f t="shared" si="0"/>
        <v>Yes</v>
      </c>
      <c r="K28" t="str">
        <f t="shared" si="1"/>
        <v>Yes</v>
      </c>
      <c r="L28" t="str">
        <f t="shared" si="2"/>
        <v>No</v>
      </c>
      <c r="M28" t="str">
        <f t="shared" si="3"/>
        <v>No</v>
      </c>
      <c r="N28" t="str">
        <f t="shared" si="4"/>
        <v>Yes</v>
      </c>
      <c r="O28" t="str">
        <f t="shared" si="5"/>
        <v>Yes</v>
      </c>
      <c r="P28" t="str">
        <f t="shared" si="6"/>
        <v>Yes</v>
      </c>
      <c r="Q28" t="str">
        <f t="shared" si="7"/>
        <v>No</v>
      </c>
      <c r="R28" t="str">
        <f t="shared" si="8"/>
        <v>No</v>
      </c>
      <c r="S28" t="str">
        <f t="shared" si="9"/>
        <v>No</v>
      </c>
      <c r="T28" t="str">
        <f t="shared" si="10"/>
        <v>No</v>
      </c>
      <c r="U28" t="str">
        <f t="shared" si="11"/>
        <v>No</v>
      </c>
    </row>
    <row r="29" spans="1:21" x14ac:dyDescent="0.35">
      <c r="A29" t="s">
        <v>48</v>
      </c>
      <c r="B29">
        <v>4</v>
      </c>
      <c r="C29">
        <v>9</v>
      </c>
      <c r="D29">
        <v>9</v>
      </c>
      <c r="E29">
        <v>2</v>
      </c>
      <c r="F29">
        <v>48</v>
      </c>
      <c r="G29">
        <v>0</v>
      </c>
      <c r="I29" t="s">
        <v>47</v>
      </c>
      <c r="J29" t="str">
        <f t="shared" si="0"/>
        <v>No</v>
      </c>
      <c r="K29" t="str">
        <f t="shared" si="1"/>
        <v>No</v>
      </c>
      <c r="L29" t="str">
        <f t="shared" si="2"/>
        <v>No</v>
      </c>
      <c r="M29" t="str">
        <f t="shared" si="3"/>
        <v>No</v>
      </c>
      <c r="N29" t="str">
        <f t="shared" si="4"/>
        <v>Yes</v>
      </c>
      <c r="O29" t="str">
        <f t="shared" si="5"/>
        <v>Yes</v>
      </c>
      <c r="P29" t="str">
        <f t="shared" si="6"/>
        <v>No</v>
      </c>
      <c r="Q29" t="str">
        <f t="shared" si="7"/>
        <v>No</v>
      </c>
      <c r="R29" t="str">
        <f t="shared" si="8"/>
        <v>No</v>
      </c>
      <c r="S29" t="str">
        <f t="shared" si="9"/>
        <v>No</v>
      </c>
      <c r="T29" t="str">
        <f t="shared" si="10"/>
        <v>No</v>
      </c>
      <c r="U29" t="str">
        <f t="shared" si="11"/>
        <v>No</v>
      </c>
    </row>
    <row r="30" spans="1:21" x14ac:dyDescent="0.35">
      <c r="A30" t="s">
        <v>49</v>
      </c>
      <c r="B30">
        <v>5</v>
      </c>
      <c r="C30">
        <v>6</v>
      </c>
      <c r="D30">
        <v>6</v>
      </c>
      <c r="E30">
        <v>3</v>
      </c>
      <c r="F30">
        <v>48</v>
      </c>
      <c r="G30">
        <v>16</v>
      </c>
      <c r="I30" t="s">
        <v>47</v>
      </c>
      <c r="J30" t="str">
        <f t="shared" si="0"/>
        <v>No</v>
      </c>
      <c r="K30" t="str">
        <f t="shared" si="1"/>
        <v>No</v>
      </c>
      <c r="L30" t="str">
        <f t="shared" si="2"/>
        <v>No</v>
      </c>
      <c r="M30" t="str">
        <f t="shared" si="3"/>
        <v>No</v>
      </c>
      <c r="N30" t="str">
        <f t="shared" si="4"/>
        <v>Yes</v>
      </c>
      <c r="O30" t="str">
        <f t="shared" si="5"/>
        <v>Yes</v>
      </c>
      <c r="P30" t="str">
        <f t="shared" si="6"/>
        <v>No</v>
      </c>
      <c r="Q30" t="str">
        <f t="shared" si="7"/>
        <v>No</v>
      </c>
      <c r="R30" t="str">
        <f t="shared" si="8"/>
        <v>No</v>
      </c>
      <c r="S30" t="str">
        <f t="shared" si="9"/>
        <v>No</v>
      </c>
      <c r="T30" t="str">
        <f t="shared" si="10"/>
        <v>Yes</v>
      </c>
      <c r="U30" t="str">
        <f t="shared" si="11"/>
        <v>No</v>
      </c>
    </row>
    <row r="31" spans="1:21" x14ac:dyDescent="0.35">
      <c r="A31" t="s">
        <v>50</v>
      </c>
      <c r="B31">
        <v>6</v>
      </c>
      <c r="C31">
        <v>8</v>
      </c>
      <c r="D31">
        <v>8</v>
      </c>
      <c r="E31">
        <v>4</v>
      </c>
      <c r="F31">
        <v>48</v>
      </c>
      <c r="G31">
        <v>16</v>
      </c>
      <c r="I31" t="s">
        <v>47</v>
      </c>
      <c r="J31" t="str">
        <f t="shared" si="0"/>
        <v>No</v>
      </c>
      <c r="K31" t="str">
        <f t="shared" si="1"/>
        <v>No</v>
      </c>
      <c r="L31" t="str">
        <f t="shared" si="2"/>
        <v>No</v>
      </c>
      <c r="M31" t="str">
        <f t="shared" si="3"/>
        <v>No</v>
      </c>
      <c r="N31" t="str">
        <f t="shared" si="4"/>
        <v>Yes</v>
      </c>
      <c r="O31" t="str">
        <f t="shared" si="5"/>
        <v>Yes</v>
      </c>
      <c r="P31" t="str">
        <f t="shared" si="6"/>
        <v>No</v>
      </c>
      <c r="Q31" t="str">
        <f t="shared" si="7"/>
        <v>No</v>
      </c>
      <c r="R31" t="str">
        <f t="shared" si="8"/>
        <v>No</v>
      </c>
      <c r="S31" t="str">
        <f t="shared" si="9"/>
        <v>No</v>
      </c>
      <c r="T31" t="str">
        <f t="shared" si="10"/>
        <v>Yes</v>
      </c>
      <c r="U31" t="str">
        <f t="shared" si="11"/>
        <v>No</v>
      </c>
    </row>
    <row r="32" spans="1:21" x14ac:dyDescent="0.35">
      <c r="A32" t="s">
        <v>51</v>
      </c>
      <c r="B32">
        <v>9</v>
      </c>
      <c r="C32">
        <v>25</v>
      </c>
      <c r="D32">
        <v>25</v>
      </c>
      <c r="E32">
        <v>4</v>
      </c>
      <c r="F32">
        <v>16</v>
      </c>
      <c r="G32">
        <v>0</v>
      </c>
      <c r="I32" t="s">
        <v>47</v>
      </c>
      <c r="J32" t="str">
        <f t="shared" si="0"/>
        <v>No</v>
      </c>
      <c r="K32" t="str">
        <f t="shared" si="1"/>
        <v>No</v>
      </c>
      <c r="L32" t="str">
        <f t="shared" si="2"/>
        <v>No</v>
      </c>
      <c r="M32" t="str">
        <f t="shared" si="3"/>
        <v>No</v>
      </c>
      <c r="N32" t="str">
        <f t="shared" si="4"/>
        <v>Yes</v>
      </c>
      <c r="O32" t="str">
        <f t="shared" si="5"/>
        <v>No</v>
      </c>
      <c r="P32" t="str">
        <f t="shared" si="6"/>
        <v>No</v>
      </c>
      <c r="Q32" t="str">
        <f t="shared" si="7"/>
        <v>No</v>
      </c>
      <c r="R32" t="str">
        <f t="shared" si="8"/>
        <v>No</v>
      </c>
      <c r="S32" t="str">
        <f t="shared" si="9"/>
        <v>No</v>
      </c>
      <c r="T32" t="str">
        <f t="shared" si="10"/>
        <v>No</v>
      </c>
      <c r="U32" t="str">
        <f t="shared" si="11"/>
        <v>No</v>
      </c>
    </row>
    <row r="33" spans="1:21" x14ac:dyDescent="0.35">
      <c r="A33" t="s">
        <v>52</v>
      </c>
      <c r="B33">
        <v>7</v>
      </c>
      <c r="C33">
        <v>40</v>
      </c>
      <c r="D33">
        <v>40</v>
      </c>
      <c r="E33">
        <v>3</v>
      </c>
      <c r="F33">
        <v>16</v>
      </c>
      <c r="G33">
        <v>0</v>
      </c>
      <c r="I33" t="s">
        <v>47</v>
      </c>
      <c r="J33" t="str">
        <f t="shared" si="0"/>
        <v>No</v>
      </c>
      <c r="K33" t="str">
        <f t="shared" si="1"/>
        <v>No</v>
      </c>
      <c r="L33" t="str">
        <f t="shared" si="2"/>
        <v>No</v>
      </c>
      <c r="M33" t="str">
        <f t="shared" si="3"/>
        <v>No</v>
      </c>
      <c r="N33" t="str">
        <f t="shared" si="4"/>
        <v>Yes</v>
      </c>
      <c r="O33" t="str">
        <f t="shared" si="5"/>
        <v>No</v>
      </c>
      <c r="P33" t="str">
        <f t="shared" si="6"/>
        <v>No</v>
      </c>
      <c r="Q33" t="str">
        <f t="shared" si="7"/>
        <v>No</v>
      </c>
      <c r="R33" t="str">
        <f t="shared" si="8"/>
        <v>No</v>
      </c>
      <c r="S33" t="str">
        <f t="shared" si="9"/>
        <v>No</v>
      </c>
      <c r="T33" t="str">
        <f t="shared" si="10"/>
        <v>No</v>
      </c>
      <c r="U33" t="str">
        <f t="shared" si="11"/>
        <v>No</v>
      </c>
    </row>
    <row r="34" spans="1:21" x14ac:dyDescent="0.35">
      <c r="A34" t="s">
        <v>53</v>
      </c>
      <c r="B34">
        <v>7</v>
      </c>
      <c r="C34">
        <v>6</v>
      </c>
      <c r="D34">
        <v>6</v>
      </c>
      <c r="E34">
        <v>2</v>
      </c>
      <c r="F34">
        <v>1</v>
      </c>
      <c r="G34">
        <v>1</v>
      </c>
      <c r="I34" t="s">
        <v>47</v>
      </c>
      <c r="J34" t="str">
        <f t="shared" si="0"/>
        <v>Yes</v>
      </c>
      <c r="K34" t="str">
        <f t="shared" si="1"/>
        <v>No</v>
      </c>
      <c r="L34" t="str">
        <f t="shared" si="2"/>
        <v>No</v>
      </c>
      <c r="M34" t="str">
        <f t="shared" si="3"/>
        <v>No</v>
      </c>
      <c r="N34" t="str">
        <f t="shared" si="4"/>
        <v>No</v>
      </c>
      <c r="O34" t="str">
        <f t="shared" si="5"/>
        <v>No</v>
      </c>
      <c r="P34" t="str">
        <f t="shared" si="6"/>
        <v>Yes</v>
      </c>
      <c r="Q34" t="str">
        <f t="shared" si="7"/>
        <v>No</v>
      </c>
      <c r="R34" t="str">
        <f t="shared" si="8"/>
        <v>No</v>
      </c>
      <c r="S34" t="str">
        <f t="shared" si="9"/>
        <v>No</v>
      </c>
      <c r="T34" t="str">
        <f t="shared" si="10"/>
        <v>No</v>
      </c>
      <c r="U34" t="str">
        <f t="shared" si="11"/>
        <v>No</v>
      </c>
    </row>
    <row r="35" spans="1:21" x14ac:dyDescent="0.35">
      <c r="A35" t="s">
        <v>54</v>
      </c>
      <c r="B35">
        <v>7</v>
      </c>
      <c r="C35">
        <v>10</v>
      </c>
      <c r="D35">
        <v>10</v>
      </c>
      <c r="E35">
        <v>3</v>
      </c>
      <c r="F35">
        <v>1</v>
      </c>
      <c r="G35">
        <v>1</v>
      </c>
      <c r="I35" t="s">
        <v>47</v>
      </c>
      <c r="J35" t="str">
        <f t="shared" si="0"/>
        <v>Yes</v>
      </c>
      <c r="K35" t="str">
        <f t="shared" si="1"/>
        <v>No</v>
      </c>
      <c r="L35" t="str">
        <f t="shared" si="2"/>
        <v>No</v>
      </c>
      <c r="M35" t="str">
        <f t="shared" si="3"/>
        <v>No</v>
      </c>
      <c r="N35" t="str">
        <f t="shared" si="4"/>
        <v>No</v>
      </c>
      <c r="O35" t="str">
        <f t="shared" si="5"/>
        <v>No</v>
      </c>
      <c r="P35" t="str">
        <f t="shared" si="6"/>
        <v>Yes</v>
      </c>
      <c r="Q35" t="str">
        <f t="shared" si="7"/>
        <v>No</v>
      </c>
      <c r="R35" t="str">
        <f t="shared" si="8"/>
        <v>No</v>
      </c>
      <c r="S35" t="str">
        <f t="shared" si="9"/>
        <v>No</v>
      </c>
      <c r="T35" t="str">
        <f t="shared" si="10"/>
        <v>No</v>
      </c>
      <c r="U35" t="str">
        <f t="shared" si="11"/>
        <v>No</v>
      </c>
    </row>
    <row r="36" spans="1:21" x14ac:dyDescent="0.35">
      <c r="A36" t="s">
        <v>55</v>
      </c>
      <c r="B36">
        <v>5</v>
      </c>
      <c r="C36">
        <v>6</v>
      </c>
      <c r="D36">
        <v>6</v>
      </c>
      <c r="E36">
        <v>3</v>
      </c>
      <c r="F36">
        <v>3</v>
      </c>
      <c r="G36">
        <v>3</v>
      </c>
      <c r="I36" t="s">
        <v>47</v>
      </c>
      <c r="J36" t="str">
        <f t="shared" si="0"/>
        <v>Yes</v>
      </c>
      <c r="K36" t="str">
        <f t="shared" si="1"/>
        <v>Yes</v>
      </c>
      <c r="L36" t="str">
        <f t="shared" si="2"/>
        <v>No</v>
      </c>
      <c r="M36" t="str">
        <f t="shared" si="3"/>
        <v>No</v>
      </c>
      <c r="N36" t="str">
        <f t="shared" si="4"/>
        <v>No</v>
      </c>
      <c r="O36" t="str">
        <f t="shared" si="5"/>
        <v>No</v>
      </c>
      <c r="P36" t="str">
        <f t="shared" si="6"/>
        <v>Yes</v>
      </c>
      <c r="Q36" t="str">
        <f t="shared" si="7"/>
        <v>Yes</v>
      </c>
      <c r="R36" t="str">
        <f t="shared" si="8"/>
        <v>No</v>
      </c>
      <c r="S36" t="str">
        <f t="shared" si="9"/>
        <v>No</v>
      </c>
      <c r="T36" t="str">
        <f t="shared" si="10"/>
        <v>No</v>
      </c>
      <c r="U36" t="str">
        <f t="shared" si="11"/>
        <v>No</v>
      </c>
    </row>
    <row r="37" spans="1:21" x14ac:dyDescent="0.35">
      <c r="A37" t="s">
        <v>56</v>
      </c>
      <c r="B37">
        <v>8</v>
      </c>
      <c r="C37">
        <v>8</v>
      </c>
      <c r="D37">
        <v>12</v>
      </c>
      <c r="E37">
        <v>2</v>
      </c>
      <c r="F37">
        <v>48</v>
      </c>
      <c r="G37">
        <v>0</v>
      </c>
      <c r="I37" t="s">
        <v>47</v>
      </c>
      <c r="J37" t="str">
        <f t="shared" si="0"/>
        <v>No</v>
      </c>
      <c r="K37" t="str">
        <f t="shared" si="1"/>
        <v>No</v>
      </c>
      <c r="L37" t="str">
        <f t="shared" si="2"/>
        <v>No</v>
      </c>
      <c r="M37" t="str">
        <f t="shared" si="3"/>
        <v>No</v>
      </c>
      <c r="N37" t="str">
        <f t="shared" si="4"/>
        <v>Yes</v>
      </c>
      <c r="O37" t="str">
        <f t="shared" si="5"/>
        <v>Yes</v>
      </c>
      <c r="P37" t="str">
        <f t="shared" si="6"/>
        <v>No</v>
      </c>
      <c r="Q37" t="str">
        <f t="shared" si="7"/>
        <v>No</v>
      </c>
      <c r="R37" t="str">
        <f t="shared" si="8"/>
        <v>No</v>
      </c>
      <c r="S37" t="str">
        <f t="shared" si="9"/>
        <v>No</v>
      </c>
      <c r="T37" t="str">
        <f t="shared" si="10"/>
        <v>No</v>
      </c>
      <c r="U37" t="str">
        <f t="shared" si="11"/>
        <v>No</v>
      </c>
    </row>
    <row r="38" spans="1:21" x14ac:dyDescent="0.35">
      <c r="A38" t="s">
        <v>57</v>
      </c>
      <c r="B38">
        <v>8</v>
      </c>
      <c r="C38">
        <v>12</v>
      </c>
      <c r="D38">
        <v>12</v>
      </c>
      <c r="E38">
        <v>3</v>
      </c>
      <c r="F38">
        <v>16</v>
      </c>
      <c r="G38">
        <v>0</v>
      </c>
      <c r="I38" t="s">
        <v>47</v>
      </c>
      <c r="J38" t="str">
        <f t="shared" si="0"/>
        <v>No</v>
      </c>
      <c r="K38" t="str">
        <f t="shared" si="1"/>
        <v>No</v>
      </c>
      <c r="L38" t="str">
        <f t="shared" si="2"/>
        <v>No</v>
      </c>
      <c r="M38" t="str">
        <f t="shared" si="3"/>
        <v>No</v>
      </c>
      <c r="N38" t="str">
        <f t="shared" si="4"/>
        <v>Yes</v>
      </c>
      <c r="O38" t="str">
        <f t="shared" si="5"/>
        <v>No</v>
      </c>
      <c r="P38" t="str">
        <f t="shared" si="6"/>
        <v>No</v>
      </c>
      <c r="Q38" t="str">
        <f t="shared" si="7"/>
        <v>No</v>
      </c>
      <c r="R38" t="str">
        <f t="shared" si="8"/>
        <v>No</v>
      </c>
      <c r="S38" t="str">
        <f t="shared" si="9"/>
        <v>No</v>
      </c>
      <c r="T38" t="str">
        <f t="shared" si="10"/>
        <v>No</v>
      </c>
      <c r="U38" t="str">
        <f t="shared" si="11"/>
        <v>No</v>
      </c>
    </row>
    <row r="39" spans="1:21" x14ac:dyDescent="0.35">
      <c r="A39" t="s">
        <v>58</v>
      </c>
      <c r="C39">
        <v>8</v>
      </c>
      <c r="D39">
        <v>8</v>
      </c>
      <c r="E39">
        <v>3</v>
      </c>
      <c r="F39">
        <v>0</v>
      </c>
      <c r="G39">
        <v>0</v>
      </c>
      <c r="I39" t="s">
        <v>47</v>
      </c>
      <c r="J39" t="str">
        <f t="shared" si="0"/>
        <v>No</v>
      </c>
      <c r="K39" t="str">
        <f t="shared" si="1"/>
        <v>No</v>
      </c>
      <c r="L39" t="str">
        <f t="shared" si="2"/>
        <v>No</v>
      </c>
      <c r="M39" t="str">
        <f t="shared" si="3"/>
        <v>No</v>
      </c>
      <c r="N39" t="str">
        <f t="shared" si="4"/>
        <v>No</v>
      </c>
      <c r="O39" t="str">
        <f t="shared" si="5"/>
        <v>No</v>
      </c>
      <c r="P39" t="str">
        <f t="shared" si="6"/>
        <v>No</v>
      </c>
      <c r="Q39" t="str">
        <f t="shared" si="7"/>
        <v>No</v>
      </c>
      <c r="R39" t="str">
        <f t="shared" si="8"/>
        <v>No</v>
      </c>
      <c r="S39" t="str">
        <f t="shared" si="9"/>
        <v>No</v>
      </c>
      <c r="T39" t="str">
        <f t="shared" si="10"/>
        <v>No</v>
      </c>
      <c r="U39" t="str">
        <f t="shared" si="11"/>
        <v>No</v>
      </c>
    </row>
    <row r="40" spans="1:21" x14ac:dyDescent="0.35">
      <c r="A40" t="s">
        <v>59</v>
      </c>
      <c r="B40">
        <v>5</v>
      </c>
      <c r="C40">
        <v>12</v>
      </c>
      <c r="D40">
        <v>12</v>
      </c>
      <c r="E40">
        <v>4</v>
      </c>
      <c r="F40">
        <v>32</v>
      </c>
      <c r="G40">
        <v>0</v>
      </c>
      <c r="I40" t="s">
        <v>47</v>
      </c>
      <c r="J40" t="str">
        <f t="shared" si="0"/>
        <v>No</v>
      </c>
      <c r="K40" t="str">
        <f t="shared" si="1"/>
        <v>No</v>
      </c>
      <c r="L40" t="str">
        <f t="shared" si="2"/>
        <v>No</v>
      </c>
      <c r="M40" t="str">
        <f t="shared" si="3"/>
        <v>No</v>
      </c>
      <c r="N40" t="str">
        <f t="shared" si="4"/>
        <v>No</v>
      </c>
      <c r="O40" t="str">
        <f t="shared" si="5"/>
        <v>Yes</v>
      </c>
      <c r="P40" t="str">
        <f t="shared" si="6"/>
        <v>No</v>
      </c>
      <c r="Q40" t="str">
        <f t="shared" si="7"/>
        <v>No</v>
      </c>
      <c r="R40" t="str">
        <f t="shared" si="8"/>
        <v>No</v>
      </c>
      <c r="S40" t="str">
        <f t="shared" si="9"/>
        <v>No</v>
      </c>
      <c r="T40" t="str">
        <f t="shared" si="10"/>
        <v>No</v>
      </c>
      <c r="U40" t="str">
        <f t="shared" si="11"/>
        <v>No</v>
      </c>
    </row>
    <row r="41" spans="1:21" x14ac:dyDescent="0.35">
      <c r="A41" t="s">
        <v>60</v>
      </c>
      <c r="B41">
        <v>6</v>
      </c>
      <c r="C41">
        <v>20</v>
      </c>
      <c r="D41">
        <v>20</v>
      </c>
      <c r="E41">
        <v>3</v>
      </c>
      <c r="F41">
        <v>1</v>
      </c>
      <c r="G41">
        <v>1</v>
      </c>
      <c r="I41" t="s">
        <v>47</v>
      </c>
      <c r="J41" t="str">
        <f t="shared" si="0"/>
        <v>Yes</v>
      </c>
      <c r="K41" t="str">
        <f t="shared" si="1"/>
        <v>No</v>
      </c>
      <c r="L41" t="str">
        <f t="shared" si="2"/>
        <v>No</v>
      </c>
      <c r="M41" t="str">
        <f t="shared" si="3"/>
        <v>No</v>
      </c>
      <c r="N41" t="str">
        <f t="shared" si="4"/>
        <v>No</v>
      </c>
      <c r="O41" t="str">
        <f t="shared" si="5"/>
        <v>No</v>
      </c>
      <c r="P41" t="str">
        <f t="shared" si="6"/>
        <v>Yes</v>
      </c>
      <c r="Q41" t="str">
        <f t="shared" si="7"/>
        <v>No</v>
      </c>
      <c r="R41" t="str">
        <f t="shared" si="8"/>
        <v>No</v>
      </c>
      <c r="S41" t="str">
        <f t="shared" si="9"/>
        <v>No</v>
      </c>
      <c r="T41" t="str">
        <f t="shared" si="10"/>
        <v>No</v>
      </c>
      <c r="U41" t="str">
        <f t="shared" si="11"/>
        <v>No</v>
      </c>
    </row>
    <row r="42" spans="1:21" x14ac:dyDescent="0.35">
      <c r="A42" t="s">
        <v>61</v>
      </c>
      <c r="B42">
        <v>2</v>
      </c>
      <c r="C42">
        <v>16</v>
      </c>
      <c r="D42">
        <v>16</v>
      </c>
      <c r="E42">
        <v>3</v>
      </c>
      <c r="F42">
        <v>2</v>
      </c>
      <c r="G42">
        <v>2</v>
      </c>
      <c r="I42" t="s">
        <v>47</v>
      </c>
      <c r="J42" t="str">
        <f t="shared" si="0"/>
        <v>No</v>
      </c>
      <c r="K42" t="str">
        <f t="shared" si="1"/>
        <v>Yes</v>
      </c>
      <c r="L42" t="str">
        <f t="shared" si="2"/>
        <v>No</v>
      </c>
      <c r="M42" t="str">
        <f t="shared" si="3"/>
        <v>No</v>
      </c>
      <c r="N42" t="str">
        <f t="shared" si="4"/>
        <v>No</v>
      </c>
      <c r="O42" t="str">
        <f t="shared" si="5"/>
        <v>No</v>
      </c>
      <c r="P42" t="str">
        <f t="shared" si="6"/>
        <v>No</v>
      </c>
      <c r="Q42" t="str">
        <f t="shared" si="7"/>
        <v>Yes</v>
      </c>
      <c r="R42" t="str">
        <f t="shared" si="8"/>
        <v>No</v>
      </c>
      <c r="S42" t="str">
        <f t="shared" si="9"/>
        <v>No</v>
      </c>
      <c r="T42" t="str">
        <f t="shared" si="10"/>
        <v>No</v>
      </c>
      <c r="U42" t="str">
        <f t="shared" si="11"/>
        <v>No</v>
      </c>
    </row>
    <row r="43" spans="1:21" x14ac:dyDescent="0.35">
      <c r="A43" t="s">
        <v>62</v>
      </c>
      <c r="B43">
        <v>6</v>
      </c>
      <c r="C43">
        <v>6</v>
      </c>
      <c r="D43">
        <v>10</v>
      </c>
      <c r="E43">
        <v>5</v>
      </c>
      <c r="F43">
        <v>1</v>
      </c>
      <c r="G43">
        <v>1</v>
      </c>
      <c r="I43" t="s">
        <v>47</v>
      </c>
      <c r="J43" t="str">
        <f t="shared" si="0"/>
        <v>Yes</v>
      </c>
      <c r="K43" t="str">
        <f t="shared" si="1"/>
        <v>No</v>
      </c>
      <c r="L43" t="str">
        <f t="shared" si="2"/>
        <v>No</v>
      </c>
      <c r="M43" t="str">
        <f t="shared" si="3"/>
        <v>No</v>
      </c>
      <c r="N43" t="str">
        <f t="shared" si="4"/>
        <v>No</v>
      </c>
      <c r="O43" t="str">
        <f t="shared" si="5"/>
        <v>No</v>
      </c>
      <c r="P43" t="str">
        <f t="shared" si="6"/>
        <v>Yes</v>
      </c>
      <c r="Q43" t="str">
        <f t="shared" si="7"/>
        <v>No</v>
      </c>
      <c r="R43" t="str">
        <f t="shared" si="8"/>
        <v>No</v>
      </c>
      <c r="S43" t="str">
        <f t="shared" si="9"/>
        <v>No</v>
      </c>
      <c r="T43" t="str">
        <f t="shared" si="10"/>
        <v>No</v>
      </c>
      <c r="U43" t="str">
        <f t="shared" si="11"/>
        <v>No</v>
      </c>
    </row>
    <row r="44" spans="1:21" x14ac:dyDescent="0.35">
      <c r="A44" t="s">
        <v>63</v>
      </c>
      <c r="C44">
        <v>16</v>
      </c>
      <c r="D44">
        <v>16</v>
      </c>
      <c r="E44">
        <v>4</v>
      </c>
      <c r="F44">
        <v>0</v>
      </c>
      <c r="G44">
        <v>0</v>
      </c>
      <c r="I44" t="s">
        <v>47</v>
      </c>
      <c r="J44" t="str">
        <f t="shared" si="0"/>
        <v>No</v>
      </c>
      <c r="K44" t="str">
        <f t="shared" si="1"/>
        <v>No</v>
      </c>
      <c r="L44" t="str">
        <f t="shared" si="2"/>
        <v>No</v>
      </c>
      <c r="M44" t="str">
        <f t="shared" si="3"/>
        <v>No</v>
      </c>
      <c r="N44" t="str">
        <f t="shared" si="4"/>
        <v>No</v>
      </c>
      <c r="O44" t="str">
        <f t="shared" si="5"/>
        <v>No</v>
      </c>
      <c r="P44" t="str">
        <f t="shared" si="6"/>
        <v>No</v>
      </c>
      <c r="Q44" t="str">
        <f t="shared" si="7"/>
        <v>No</v>
      </c>
      <c r="R44" t="str">
        <f t="shared" si="8"/>
        <v>No</v>
      </c>
      <c r="S44" t="str">
        <f t="shared" si="9"/>
        <v>No</v>
      </c>
      <c r="T44" t="str">
        <f t="shared" si="10"/>
        <v>No</v>
      </c>
      <c r="U44" t="str">
        <f t="shared" si="11"/>
        <v>No</v>
      </c>
    </row>
    <row r="45" spans="1:21" x14ac:dyDescent="0.35">
      <c r="J45" t="str">
        <f t="shared" si="0"/>
        <v/>
      </c>
      <c r="K45" t="str">
        <f t="shared" si="1"/>
        <v/>
      </c>
      <c r="L45" t="str">
        <f t="shared" si="2"/>
        <v/>
      </c>
      <c r="M45" t="str">
        <f t="shared" si="3"/>
        <v/>
      </c>
      <c r="N45" t="str">
        <f t="shared" si="4"/>
        <v/>
      </c>
      <c r="O45" t="str">
        <f t="shared" si="5"/>
        <v/>
      </c>
      <c r="P45" t="str">
        <f t="shared" si="6"/>
        <v/>
      </c>
      <c r="Q45" t="str">
        <f t="shared" si="7"/>
        <v/>
      </c>
      <c r="R45" t="str">
        <f t="shared" si="8"/>
        <v/>
      </c>
      <c r="S45" t="str">
        <f t="shared" si="9"/>
        <v/>
      </c>
      <c r="T45" t="str">
        <f t="shared" si="10"/>
        <v/>
      </c>
      <c r="U45" t="str">
        <f t="shared" si="11"/>
        <v/>
      </c>
    </row>
  </sheetData>
  <autoFilter ref="A2:U45" xr:uid="{CFC5FEC2-B296-4659-8064-5793A215746F}"/>
  <mergeCells count="2">
    <mergeCell ref="J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4B740-F49F-4D2C-983E-E732DD03A212}">
  <dimension ref="A1:X136"/>
  <sheetViews>
    <sheetView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89" sqref="A2:J89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59.5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68" si="2">IF(F5&lt;&gt;"",IF(LEFT(RIGHT(DEC2BIN($F5,6),1),1)*1=1,"Yes","No"),"")</f>
        <v>Yes</v>
      </c>
      <c r="N5" t="str">
        <f t="shared" ref="N5:N68" si="3">IF(F5&lt;&gt;"",IF(LEFT(RIGHT(DEC2BIN($F5,6),2),1)*1=1,"Yes","No"),"")</f>
        <v>Yes</v>
      </c>
      <c r="O5" t="str">
        <f t="shared" ref="O5:O68" si="4">IF(F5&lt;&gt;"",IF(LEFT(RIGHT(DEC2BIN($F5,6),3),1)*1=1,"Yes","No"),"")</f>
        <v>Yes</v>
      </c>
      <c r="P5" t="str">
        <f t="shared" ref="P5:P68" si="5">IF(F5&lt;&gt;"",IF(LEFT(RIGHT(DEC2BIN($F5,6),4),1)*1=1,"Yes","No"),"")</f>
        <v>Yes</v>
      </c>
      <c r="Q5" t="str">
        <f t="shared" ref="Q5:Q68" si="6">IF(F5&lt;&gt;"",IF(LEFT(RIGHT(DEC2BIN($F5,6),5),1)*1=1,"Yes","No"),"")</f>
        <v>Yes</v>
      </c>
      <c r="R5" t="str">
        <f t="shared" ref="R5:R68" si="7">IF(F5&lt;&gt;"",IF(LEFT(RIGHT(DEC2BIN($F5,6),6),1)*1=1,"Yes","No"),"")</f>
        <v>Yes</v>
      </c>
      <c r="S5" t="str">
        <f t="shared" ref="S5:S68" si="8">IF(F5&lt;&gt;"",IF(LEFT(RIGHT(DEC2BIN($G5,6),1),1)*1=1,"Yes","No"),"")</f>
        <v>Yes</v>
      </c>
      <c r="T5" t="str">
        <f t="shared" ref="T5:T68" si="9">IF(F5&lt;&gt;"",IF(LEFT(RIGHT(DEC2BIN($G5,6),2),1)*1=1,"Yes","No"),"")</f>
        <v>Yes</v>
      </c>
      <c r="U5" t="str">
        <f t="shared" ref="U5:U68" si="10">IF(F5&lt;&gt;"",IF(LEFT(RIGHT(DEC2BIN($G5,6),3),1)*1=1,"Yes","No"),"")</f>
        <v>No</v>
      </c>
      <c r="V5" t="str">
        <f t="shared" ref="V5:V68" si="11">IF(F5&lt;&gt;"",IF(LEFT(RIGHT(DEC2BIN($G5,6),4),1)*1=1,"Yes","No"),"")</f>
        <v>No</v>
      </c>
      <c r="W5" t="str">
        <f t="shared" ref="W5:W68" si="12">IF(F5&lt;&gt;"",IF(F5&lt;&gt;"",IF(LEFT(RIGHT(DEC2BIN($G5,6),5),1)*1=1,"Yes","No"),""),"")</f>
        <v>No</v>
      </c>
      <c r="X5" t="str">
        <f t="shared" ref="X5:X68" si="13">IF(F5&lt;&gt;"",IF(LEFT(RIGHT(DEC2BIN($G5,6),6),1)*1=1,"Yes","No"),"")</f>
        <v>No</v>
      </c>
    </row>
    <row r="6" spans="1:24" ht="159.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59.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59.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59.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59.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59.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59.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59.5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59.5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59.5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59.5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59.5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59.5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59.5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59.5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59.5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59.5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59.5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59.5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59.5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59.5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si="2"/>
        <v>No</v>
      </c>
      <c r="N37" t="str">
        <f t="shared" si="3"/>
        <v>No</v>
      </c>
      <c r="O37" t="str">
        <f t="shared" si="4"/>
        <v>No</v>
      </c>
      <c r="P37" t="str">
        <f t="shared" si="5"/>
        <v>No</v>
      </c>
      <c r="Q37" t="str">
        <f t="shared" si="6"/>
        <v>No</v>
      </c>
      <c r="R37" t="str">
        <f t="shared" si="7"/>
        <v>No</v>
      </c>
      <c r="S37" t="str">
        <f t="shared" si="8"/>
        <v>No</v>
      </c>
      <c r="T37" t="str">
        <f t="shared" si="9"/>
        <v>No</v>
      </c>
      <c r="U37" t="str">
        <f t="shared" si="10"/>
        <v>No</v>
      </c>
      <c r="V37" t="str">
        <f t="shared" si="11"/>
        <v>No</v>
      </c>
      <c r="W37" t="str">
        <f t="shared" si="12"/>
        <v>No</v>
      </c>
      <c r="X37" t="str">
        <f t="shared" si="13"/>
        <v>No</v>
      </c>
    </row>
    <row r="38" spans="1:24" ht="159.5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2"/>
        <v>No</v>
      </c>
      <c r="N38" t="str">
        <f t="shared" si="3"/>
        <v>No</v>
      </c>
      <c r="O38" t="str">
        <f t="shared" si="4"/>
        <v>No</v>
      </c>
      <c r="P38" t="str">
        <f t="shared" si="5"/>
        <v>No</v>
      </c>
      <c r="Q38" t="str">
        <f t="shared" si="6"/>
        <v>No</v>
      </c>
      <c r="R38" t="str">
        <f t="shared" si="7"/>
        <v>No</v>
      </c>
      <c r="S38" t="str">
        <f t="shared" si="8"/>
        <v>No</v>
      </c>
      <c r="T38" t="str">
        <f t="shared" si="9"/>
        <v>No</v>
      </c>
      <c r="U38" t="str">
        <f t="shared" si="10"/>
        <v>No</v>
      </c>
      <c r="V38" t="str">
        <f t="shared" si="11"/>
        <v>No</v>
      </c>
      <c r="W38" t="str">
        <f t="shared" si="12"/>
        <v>No</v>
      </c>
      <c r="X38" t="str">
        <f t="shared" si="13"/>
        <v>No</v>
      </c>
    </row>
    <row r="39" spans="1:24" ht="159.5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2"/>
        <v>No</v>
      </c>
      <c r="N39" t="str">
        <f t="shared" si="3"/>
        <v>No</v>
      </c>
      <c r="O39" t="str">
        <f t="shared" si="4"/>
        <v>No</v>
      </c>
      <c r="P39" t="str">
        <f t="shared" si="5"/>
        <v>No</v>
      </c>
      <c r="Q39" t="str">
        <f t="shared" si="6"/>
        <v>No</v>
      </c>
      <c r="R39" t="str">
        <f t="shared" si="7"/>
        <v>No</v>
      </c>
      <c r="S39" t="str">
        <f t="shared" si="8"/>
        <v>No</v>
      </c>
      <c r="T39" t="str">
        <f t="shared" si="9"/>
        <v>No</v>
      </c>
      <c r="U39" t="str">
        <f t="shared" si="10"/>
        <v>No</v>
      </c>
      <c r="V39" t="str">
        <f t="shared" si="11"/>
        <v>No</v>
      </c>
      <c r="W39" t="str">
        <f t="shared" si="12"/>
        <v>No</v>
      </c>
      <c r="X39" t="str">
        <f t="shared" si="13"/>
        <v>No</v>
      </c>
    </row>
    <row r="40" spans="1:24" ht="159.5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2"/>
        <v>No</v>
      </c>
      <c r="N40" t="str">
        <f t="shared" si="3"/>
        <v>No</v>
      </c>
      <c r="O40" t="str">
        <f t="shared" si="4"/>
        <v>No</v>
      </c>
      <c r="P40" t="str">
        <f t="shared" si="5"/>
        <v>No</v>
      </c>
      <c r="Q40" t="str">
        <f t="shared" si="6"/>
        <v>No</v>
      </c>
      <c r="R40" t="str">
        <f t="shared" si="7"/>
        <v>No</v>
      </c>
      <c r="S40" t="str">
        <f t="shared" si="8"/>
        <v>No</v>
      </c>
      <c r="T40" t="str">
        <f t="shared" si="9"/>
        <v>No</v>
      </c>
      <c r="U40" t="str">
        <f t="shared" si="10"/>
        <v>No</v>
      </c>
      <c r="V40" t="str">
        <f t="shared" si="11"/>
        <v>No</v>
      </c>
      <c r="W40" t="str">
        <f t="shared" si="12"/>
        <v>No</v>
      </c>
      <c r="X40" t="str">
        <f t="shared" si="13"/>
        <v>No</v>
      </c>
    </row>
    <row r="41" spans="1:24" ht="159.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2"/>
        <v>Yes</v>
      </c>
      <c r="N41" t="str">
        <f t="shared" si="3"/>
        <v>Yes</v>
      </c>
      <c r="O41" t="str">
        <f t="shared" si="4"/>
        <v>No</v>
      </c>
      <c r="P41" t="str">
        <f t="shared" si="5"/>
        <v>No</v>
      </c>
      <c r="Q41" t="str">
        <f t="shared" si="6"/>
        <v>No</v>
      </c>
      <c r="R41" t="str">
        <f t="shared" si="7"/>
        <v>No</v>
      </c>
      <c r="S41" t="str">
        <f t="shared" si="8"/>
        <v>Yes</v>
      </c>
      <c r="T41" t="str">
        <f t="shared" si="9"/>
        <v>Yes</v>
      </c>
      <c r="U41" t="str">
        <f t="shared" si="10"/>
        <v>No</v>
      </c>
      <c r="V41" t="str">
        <f t="shared" si="11"/>
        <v>No</v>
      </c>
      <c r="W41" t="str">
        <f t="shared" si="12"/>
        <v>No</v>
      </c>
      <c r="X41" t="str">
        <f t="shared" si="13"/>
        <v>No</v>
      </c>
    </row>
    <row r="42" spans="1:24" ht="159.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2"/>
        <v>Yes</v>
      </c>
      <c r="N42" t="str">
        <f t="shared" si="3"/>
        <v>Yes</v>
      </c>
      <c r="O42" t="str">
        <f t="shared" si="4"/>
        <v>Yes</v>
      </c>
      <c r="P42" t="str">
        <f t="shared" si="5"/>
        <v>Yes</v>
      </c>
      <c r="Q42" t="str">
        <f t="shared" si="6"/>
        <v>Yes</v>
      </c>
      <c r="R42" t="str">
        <f t="shared" si="7"/>
        <v>Yes</v>
      </c>
      <c r="S42" t="str">
        <f t="shared" si="8"/>
        <v>Yes</v>
      </c>
      <c r="T42" t="str">
        <f t="shared" si="9"/>
        <v>Yes</v>
      </c>
      <c r="U42" t="str">
        <f t="shared" si="10"/>
        <v>Yes</v>
      </c>
      <c r="V42" t="str">
        <f t="shared" si="11"/>
        <v>No</v>
      </c>
      <c r="W42" t="str">
        <f t="shared" si="12"/>
        <v>No</v>
      </c>
      <c r="X42" t="str">
        <f t="shared" si="13"/>
        <v>No</v>
      </c>
    </row>
    <row r="43" spans="1:24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2"/>
        <v>Yes</v>
      </c>
      <c r="N43" t="str">
        <f t="shared" si="3"/>
        <v>No</v>
      </c>
      <c r="O43" t="str">
        <f t="shared" si="4"/>
        <v>Yes</v>
      </c>
      <c r="P43" t="str">
        <f t="shared" si="5"/>
        <v>Yes</v>
      </c>
      <c r="Q43" t="str">
        <f t="shared" si="6"/>
        <v>Yes</v>
      </c>
      <c r="R43" t="str">
        <f t="shared" si="7"/>
        <v>Yes</v>
      </c>
      <c r="S43" t="str">
        <f t="shared" si="8"/>
        <v>No</v>
      </c>
      <c r="T43" t="str">
        <f t="shared" si="9"/>
        <v>No</v>
      </c>
      <c r="U43" t="str">
        <f t="shared" si="10"/>
        <v>No</v>
      </c>
      <c r="V43" t="str">
        <f t="shared" si="11"/>
        <v>No</v>
      </c>
      <c r="W43" t="str">
        <f t="shared" si="12"/>
        <v>No</v>
      </c>
      <c r="X43" t="str">
        <f t="shared" si="13"/>
        <v>No</v>
      </c>
    </row>
    <row r="44" spans="1:24" ht="159.5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2"/>
        <v>No</v>
      </c>
      <c r="N44" t="str">
        <f t="shared" si="3"/>
        <v>No</v>
      </c>
      <c r="O44" t="str">
        <f t="shared" si="4"/>
        <v>No</v>
      </c>
      <c r="P44" t="str">
        <f t="shared" si="5"/>
        <v>No</v>
      </c>
      <c r="Q44" t="str">
        <f t="shared" si="6"/>
        <v>No</v>
      </c>
      <c r="R44" t="str">
        <f t="shared" si="7"/>
        <v>No</v>
      </c>
      <c r="S44" t="str">
        <f t="shared" si="8"/>
        <v>No</v>
      </c>
      <c r="T44" t="str">
        <f t="shared" si="9"/>
        <v>No</v>
      </c>
      <c r="U44" t="str">
        <f t="shared" si="10"/>
        <v>No</v>
      </c>
      <c r="V44" t="str">
        <f t="shared" si="11"/>
        <v>No</v>
      </c>
      <c r="W44" t="str">
        <f t="shared" si="12"/>
        <v>No</v>
      </c>
      <c r="X44" t="str">
        <f t="shared" si="13"/>
        <v>No</v>
      </c>
    </row>
    <row r="45" spans="1:24" ht="159.5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2"/>
        <v>No</v>
      </c>
      <c r="N45" t="str">
        <f t="shared" si="3"/>
        <v>No</v>
      </c>
      <c r="O45" t="str">
        <f t="shared" si="4"/>
        <v>No</v>
      </c>
      <c r="P45" t="str">
        <f t="shared" si="5"/>
        <v>No</v>
      </c>
      <c r="Q45" t="str">
        <f t="shared" si="6"/>
        <v>No</v>
      </c>
      <c r="R45" t="str">
        <f t="shared" si="7"/>
        <v>No</v>
      </c>
      <c r="S45" t="str">
        <f t="shared" si="8"/>
        <v>No</v>
      </c>
      <c r="T45" t="str">
        <f t="shared" si="9"/>
        <v>No</v>
      </c>
      <c r="U45" t="str">
        <f t="shared" si="10"/>
        <v>No</v>
      </c>
      <c r="V45" t="str">
        <f t="shared" si="11"/>
        <v>No</v>
      </c>
      <c r="W45" t="str">
        <f t="shared" si="12"/>
        <v>No</v>
      </c>
      <c r="X45" t="str">
        <f t="shared" si="13"/>
        <v>No</v>
      </c>
    </row>
    <row r="46" spans="1:24" ht="159.5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2"/>
        <v>Yes</v>
      </c>
      <c r="N46" t="str">
        <f t="shared" si="3"/>
        <v>Yes</v>
      </c>
      <c r="O46" t="str">
        <f t="shared" si="4"/>
        <v>Yes</v>
      </c>
      <c r="P46" t="str">
        <f t="shared" si="5"/>
        <v>Yes</v>
      </c>
      <c r="Q46" t="str">
        <f t="shared" si="6"/>
        <v>Yes</v>
      </c>
      <c r="R46" t="str">
        <f t="shared" si="7"/>
        <v>Yes</v>
      </c>
      <c r="S46" t="str">
        <f t="shared" si="8"/>
        <v>Yes</v>
      </c>
      <c r="T46" t="str">
        <f t="shared" si="9"/>
        <v>Yes</v>
      </c>
      <c r="U46" t="str">
        <f t="shared" si="10"/>
        <v>No</v>
      </c>
      <c r="V46" t="str">
        <f t="shared" si="11"/>
        <v>No</v>
      </c>
      <c r="W46" t="str">
        <f t="shared" si="12"/>
        <v>No</v>
      </c>
      <c r="X46" t="str">
        <f t="shared" si="13"/>
        <v>No</v>
      </c>
    </row>
    <row r="47" spans="1:24" ht="159.5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2"/>
        <v>Yes</v>
      </c>
      <c r="N47" t="str">
        <f t="shared" si="3"/>
        <v>Yes</v>
      </c>
      <c r="O47" t="str">
        <f t="shared" si="4"/>
        <v>Yes</v>
      </c>
      <c r="P47" t="str">
        <f t="shared" si="5"/>
        <v>Yes</v>
      </c>
      <c r="Q47" t="str">
        <f t="shared" si="6"/>
        <v>Yes</v>
      </c>
      <c r="R47" t="str">
        <f t="shared" si="7"/>
        <v>Yes</v>
      </c>
      <c r="S47" t="str">
        <f t="shared" si="8"/>
        <v>Yes</v>
      </c>
      <c r="T47" t="str">
        <f t="shared" si="9"/>
        <v>Yes</v>
      </c>
      <c r="U47" t="str">
        <f t="shared" si="10"/>
        <v>Yes</v>
      </c>
      <c r="V47" t="str">
        <f t="shared" si="11"/>
        <v>No</v>
      </c>
      <c r="W47" t="str">
        <f t="shared" si="12"/>
        <v>No</v>
      </c>
      <c r="X47" t="str">
        <f t="shared" si="13"/>
        <v>No</v>
      </c>
    </row>
    <row r="48" spans="1:24" ht="159.5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2"/>
        <v>Yes</v>
      </c>
      <c r="N48" t="str">
        <f t="shared" si="3"/>
        <v>Yes</v>
      </c>
      <c r="O48" t="str">
        <f t="shared" si="4"/>
        <v>Yes</v>
      </c>
      <c r="P48" t="str">
        <f t="shared" si="5"/>
        <v>Yes</v>
      </c>
      <c r="Q48" t="str">
        <f t="shared" si="6"/>
        <v>Yes</v>
      </c>
      <c r="R48" t="str">
        <f t="shared" si="7"/>
        <v>Yes</v>
      </c>
      <c r="S48" t="str">
        <f t="shared" si="8"/>
        <v>Yes</v>
      </c>
      <c r="T48" t="str">
        <f t="shared" si="9"/>
        <v>Yes</v>
      </c>
      <c r="U48" t="str">
        <f t="shared" si="10"/>
        <v>Yes</v>
      </c>
      <c r="V48" t="str">
        <f t="shared" si="11"/>
        <v>No</v>
      </c>
      <c r="W48" t="str">
        <f t="shared" si="12"/>
        <v>No</v>
      </c>
      <c r="X48" t="str">
        <f t="shared" si="13"/>
        <v>No</v>
      </c>
    </row>
    <row r="49" spans="1:24" ht="159.5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2"/>
        <v>Yes</v>
      </c>
      <c r="N49" t="str">
        <f t="shared" si="3"/>
        <v>Yes</v>
      </c>
      <c r="O49" t="str">
        <f t="shared" si="4"/>
        <v>Yes</v>
      </c>
      <c r="P49" t="str">
        <f t="shared" si="5"/>
        <v>Yes</v>
      </c>
      <c r="Q49" t="str">
        <f t="shared" si="6"/>
        <v>Yes</v>
      </c>
      <c r="R49" t="str">
        <f t="shared" si="7"/>
        <v>Yes</v>
      </c>
      <c r="S49" t="str">
        <f t="shared" si="8"/>
        <v>Yes</v>
      </c>
      <c r="T49" t="str">
        <f t="shared" si="9"/>
        <v>Yes</v>
      </c>
      <c r="U49" t="str">
        <f t="shared" si="10"/>
        <v>Yes</v>
      </c>
      <c r="V49" t="str">
        <f t="shared" si="11"/>
        <v>No</v>
      </c>
      <c r="W49" t="str">
        <f t="shared" si="12"/>
        <v>No</v>
      </c>
      <c r="X49" t="str">
        <f t="shared" si="13"/>
        <v>No</v>
      </c>
    </row>
    <row r="50" spans="1:24" ht="159.5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2"/>
        <v>Yes</v>
      </c>
      <c r="N50" t="str">
        <f t="shared" si="3"/>
        <v>Yes</v>
      </c>
      <c r="O50" t="str">
        <f t="shared" si="4"/>
        <v>Yes</v>
      </c>
      <c r="P50" t="str">
        <f t="shared" si="5"/>
        <v>Yes</v>
      </c>
      <c r="Q50" t="str">
        <f t="shared" si="6"/>
        <v>Yes</v>
      </c>
      <c r="R50" t="str">
        <f t="shared" si="7"/>
        <v>Yes</v>
      </c>
      <c r="S50" t="str">
        <f t="shared" si="8"/>
        <v>Yes</v>
      </c>
      <c r="T50" t="str">
        <f t="shared" si="9"/>
        <v>Yes</v>
      </c>
      <c r="U50" t="str">
        <f t="shared" si="10"/>
        <v>Yes</v>
      </c>
      <c r="V50" t="str">
        <f t="shared" si="11"/>
        <v>No</v>
      </c>
      <c r="W50" t="str">
        <f t="shared" si="12"/>
        <v>No</v>
      </c>
      <c r="X50" t="str">
        <f t="shared" si="13"/>
        <v>No</v>
      </c>
    </row>
    <row r="51" spans="1:24" ht="159.5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2"/>
        <v>Yes</v>
      </c>
      <c r="N51" t="str">
        <f t="shared" si="3"/>
        <v>Yes</v>
      </c>
      <c r="O51" t="str">
        <f t="shared" si="4"/>
        <v>Yes</v>
      </c>
      <c r="P51" t="str">
        <f t="shared" si="5"/>
        <v>Yes</v>
      </c>
      <c r="Q51" t="str">
        <f t="shared" si="6"/>
        <v>Yes</v>
      </c>
      <c r="R51" t="str">
        <f t="shared" si="7"/>
        <v>Yes</v>
      </c>
      <c r="S51" t="str">
        <f t="shared" si="8"/>
        <v>Yes</v>
      </c>
      <c r="T51" t="str">
        <f t="shared" si="9"/>
        <v>Yes</v>
      </c>
      <c r="U51" t="str">
        <f t="shared" si="10"/>
        <v>Yes</v>
      </c>
      <c r="V51" t="str">
        <f t="shared" si="11"/>
        <v>No</v>
      </c>
      <c r="W51" t="str">
        <f t="shared" si="12"/>
        <v>No</v>
      </c>
      <c r="X51" t="str">
        <f t="shared" si="13"/>
        <v>No</v>
      </c>
    </row>
    <row r="52" spans="1:24" ht="159.5" x14ac:dyDescent="0.35">
      <c r="A52" t="s">
        <v>187</v>
      </c>
      <c r="C52">
        <v>4</v>
      </c>
      <c r="D52">
        <f t="shared" ref="D52:D115" si="16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2"/>
        <v>Yes</v>
      </c>
      <c r="N52" t="str">
        <f t="shared" si="3"/>
        <v>Yes</v>
      </c>
      <c r="O52" t="str">
        <f t="shared" si="4"/>
        <v>Yes</v>
      </c>
      <c r="P52" t="str">
        <f t="shared" si="5"/>
        <v>Yes</v>
      </c>
      <c r="Q52" t="str">
        <f t="shared" si="6"/>
        <v>Yes</v>
      </c>
      <c r="R52" t="str">
        <f t="shared" si="7"/>
        <v>Yes</v>
      </c>
      <c r="S52" t="str">
        <f t="shared" si="8"/>
        <v>Yes</v>
      </c>
      <c r="T52" t="str">
        <f t="shared" si="9"/>
        <v>Yes</v>
      </c>
      <c r="U52" t="str">
        <f t="shared" si="10"/>
        <v>Yes</v>
      </c>
      <c r="V52" t="str">
        <f t="shared" si="11"/>
        <v>No</v>
      </c>
      <c r="W52" t="str">
        <f t="shared" si="12"/>
        <v>No</v>
      </c>
      <c r="X52" t="str">
        <f t="shared" si="13"/>
        <v>No</v>
      </c>
    </row>
    <row r="53" spans="1:24" ht="159.5" x14ac:dyDescent="0.35">
      <c r="A53" t="s">
        <v>189</v>
      </c>
      <c r="C53">
        <v>6</v>
      </c>
      <c r="D53">
        <f t="shared" si="16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2"/>
        <v>Yes</v>
      </c>
      <c r="N53" t="str">
        <f t="shared" si="3"/>
        <v>Yes</v>
      </c>
      <c r="O53" t="str">
        <f t="shared" si="4"/>
        <v>Yes</v>
      </c>
      <c r="P53" t="str">
        <f t="shared" si="5"/>
        <v>Yes</v>
      </c>
      <c r="Q53" t="str">
        <f t="shared" si="6"/>
        <v>Yes</v>
      </c>
      <c r="R53" t="str">
        <f t="shared" si="7"/>
        <v>Yes</v>
      </c>
      <c r="S53" t="str">
        <f t="shared" si="8"/>
        <v>Yes</v>
      </c>
      <c r="T53" t="str">
        <f t="shared" si="9"/>
        <v>Yes</v>
      </c>
      <c r="U53" t="str">
        <f t="shared" si="10"/>
        <v>Yes</v>
      </c>
      <c r="V53" t="str">
        <f t="shared" si="11"/>
        <v>No</v>
      </c>
      <c r="W53" t="str">
        <f t="shared" si="12"/>
        <v>No</v>
      </c>
      <c r="X53" t="str">
        <f t="shared" si="13"/>
        <v>No</v>
      </c>
    </row>
    <row r="54" spans="1:24" ht="159.5" x14ac:dyDescent="0.35">
      <c r="A54" t="s">
        <v>190</v>
      </c>
      <c r="C54">
        <v>25</v>
      </c>
      <c r="D54">
        <f t="shared" si="16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2"/>
        <v>Yes</v>
      </c>
      <c r="N54" t="str">
        <f t="shared" si="3"/>
        <v>Yes</v>
      </c>
      <c r="O54" t="str">
        <f t="shared" si="4"/>
        <v>Yes</v>
      </c>
      <c r="P54" t="str">
        <f t="shared" si="5"/>
        <v>Yes</v>
      </c>
      <c r="Q54" t="str">
        <f t="shared" si="6"/>
        <v>Yes</v>
      </c>
      <c r="R54" t="str">
        <f t="shared" si="7"/>
        <v>Yes</v>
      </c>
      <c r="S54" t="str">
        <f t="shared" si="8"/>
        <v>Yes</v>
      </c>
      <c r="T54" t="str">
        <f t="shared" si="9"/>
        <v>Yes</v>
      </c>
      <c r="U54" t="str">
        <f t="shared" si="10"/>
        <v>Yes</v>
      </c>
      <c r="V54" t="str">
        <f t="shared" si="11"/>
        <v>No</v>
      </c>
      <c r="W54" t="str">
        <f t="shared" si="12"/>
        <v>No</v>
      </c>
      <c r="X54" t="str">
        <f t="shared" si="13"/>
        <v>No</v>
      </c>
    </row>
    <row r="55" spans="1:24" ht="159.5" x14ac:dyDescent="0.35">
      <c r="A55" t="s">
        <v>191</v>
      </c>
      <c r="C55">
        <v>10</v>
      </c>
      <c r="D55">
        <f t="shared" si="16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2"/>
        <v>Yes</v>
      </c>
      <c r="N55" t="str">
        <f t="shared" si="3"/>
        <v>Yes</v>
      </c>
      <c r="O55" t="str">
        <f t="shared" si="4"/>
        <v>Yes</v>
      </c>
      <c r="P55" t="str">
        <f t="shared" si="5"/>
        <v>Yes</v>
      </c>
      <c r="Q55" t="str">
        <f t="shared" si="6"/>
        <v>Yes</v>
      </c>
      <c r="R55" t="str">
        <f t="shared" si="7"/>
        <v>Yes</v>
      </c>
      <c r="S55" t="str">
        <f t="shared" si="8"/>
        <v>Yes</v>
      </c>
      <c r="T55" t="str">
        <f t="shared" si="9"/>
        <v>Yes</v>
      </c>
      <c r="U55" t="str">
        <f t="shared" si="10"/>
        <v>Yes</v>
      </c>
      <c r="V55" t="str">
        <f t="shared" si="11"/>
        <v>No</v>
      </c>
      <c r="W55" t="str">
        <f t="shared" si="12"/>
        <v>No</v>
      </c>
      <c r="X55" t="str">
        <f t="shared" si="13"/>
        <v>No</v>
      </c>
    </row>
    <row r="56" spans="1:24" ht="159.5" x14ac:dyDescent="0.35">
      <c r="A56" t="s">
        <v>192</v>
      </c>
      <c r="C56">
        <v>12</v>
      </c>
      <c r="D56">
        <f t="shared" si="16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2"/>
        <v>Yes</v>
      </c>
      <c r="N56" t="str">
        <f t="shared" si="3"/>
        <v>Yes</v>
      </c>
      <c r="O56" t="str">
        <f t="shared" si="4"/>
        <v>Yes</v>
      </c>
      <c r="P56" t="str">
        <f t="shared" si="5"/>
        <v>Yes</v>
      </c>
      <c r="Q56" t="str">
        <f t="shared" si="6"/>
        <v>Yes</v>
      </c>
      <c r="R56" t="str">
        <f t="shared" si="7"/>
        <v>Yes</v>
      </c>
      <c r="S56" t="str">
        <f t="shared" si="8"/>
        <v>Yes</v>
      </c>
      <c r="T56" t="str">
        <f t="shared" si="9"/>
        <v>Yes</v>
      </c>
      <c r="U56" t="str">
        <f t="shared" si="10"/>
        <v>No</v>
      </c>
      <c r="V56" t="str">
        <f t="shared" si="11"/>
        <v>No</v>
      </c>
      <c r="W56" t="str">
        <f t="shared" si="12"/>
        <v>No</v>
      </c>
      <c r="X56" t="str">
        <f t="shared" si="13"/>
        <v>No</v>
      </c>
    </row>
    <row r="57" spans="1:24" ht="159.5" x14ac:dyDescent="0.35">
      <c r="A57" t="s">
        <v>193</v>
      </c>
      <c r="C57">
        <v>10</v>
      </c>
      <c r="D57">
        <f t="shared" si="16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2"/>
        <v>Yes</v>
      </c>
      <c r="N57" t="str">
        <f t="shared" si="3"/>
        <v>Yes</v>
      </c>
      <c r="O57" t="str">
        <f t="shared" si="4"/>
        <v>Yes</v>
      </c>
      <c r="P57" t="str">
        <f t="shared" si="5"/>
        <v>Yes</v>
      </c>
      <c r="Q57" t="str">
        <f t="shared" si="6"/>
        <v>Yes</v>
      </c>
      <c r="R57" t="str">
        <f t="shared" si="7"/>
        <v>Yes</v>
      </c>
      <c r="S57" t="str">
        <f t="shared" si="8"/>
        <v>Yes</v>
      </c>
      <c r="T57" t="str">
        <f t="shared" si="9"/>
        <v>Yes</v>
      </c>
      <c r="U57" t="str">
        <f t="shared" si="10"/>
        <v>No</v>
      </c>
      <c r="V57" t="str">
        <f t="shared" si="11"/>
        <v>No</v>
      </c>
      <c r="W57" t="str">
        <f t="shared" si="12"/>
        <v>No</v>
      </c>
      <c r="X57" t="str">
        <f t="shared" si="13"/>
        <v>No</v>
      </c>
    </row>
    <row r="58" spans="1:24" ht="159.5" x14ac:dyDescent="0.35">
      <c r="A58" t="s">
        <v>194</v>
      </c>
      <c r="C58">
        <v>10</v>
      </c>
      <c r="D58">
        <f t="shared" si="16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2"/>
        <v>Yes</v>
      </c>
      <c r="N58" t="str">
        <f t="shared" si="3"/>
        <v>Yes</v>
      </c>
      <c r="O58" t="str">
        <f t="shared" si="4"/>
        <v>Yes</v>
      </c>
      <c r="P58" t="str">
        <f t="shared" si="5"/>
        <v>Yes</v>
      </c>
      <c r="Q58" t="str">
        <f t="shared" si="6"/>
        <v>Yes</v>
      </c>
      <c r="R58" t="str">
        <f t="shared" si="7"/>
        <v>Yes</v>
      </c>
      <c r="S58" t="str">
        <f t="shared" si="8"/>
        <v>Yes</v>
      </c>
      <c r="T58" t="str">
        <f t="shared" si="9"/>
        <v>Yes</v>
      </c>
      <c r="U58" t="str">
        <f t="shared" si="10"/>
        <v>No</v>
      </c>
      <c r="V58" t="str">
        <f t="shared" si="11"/>
        <v>No</v>
      </c>
      <c r="W58" t="str">
        <f t="shared" si="12"/>
        <v>No</v>
      </c>
      <c r="X58" t="str">
        <f t="shared" si="13"/>
        <v>No</v>
      </c>
    </row>
    <row r="59" spans="1:24" ht="159.5" x14ac:dyDescent="0.35">
      <c r="A59" t="s">
        <v>195</v>
      </c>
      <c r="C59">
        <v>22</v>
      </c>
      <c r="D59">
        <f t="shared" si="16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2"/>
        <v>Yes</v>
      </c>
      <c r="N59" t="str">
        <f t="shared" si="3"/>
        <v>Yes</v>
      </c>
      <c r="O59" t="str">
        <f t="shared" si="4"/>
        <v>Yes</v>
      </c>
      <c r="P59" t="str">
        <f t="shared" si="5"/>
        <v>Yes</v>
      </c>
      <c r="Q59" t="str">
        <f t="shared" si="6"/>
        <v>Yes</v>
      </c>
      <c r="R59" t="str">
        <f t="shared" si="7"/>
        <v>Yes</v>
      </c>
      <c r="S59" t="str">
        <f t="shared" si="8"/>
        <v>Yes</v>
      </c>
      <c r="T59" t="str">
        <f t="shared" si="9"/>
        <v>Yes</v>
      </c>
      <c r="U59" t="str">
        <f t="shared" si="10"/>
        <v>Yes</v>
      </c>
      <c r="V59" t="str">
        <f t="shared" si="11"/>
        <v>No</v>
      </c>
      <c r="W59" t="str">
        <f t="shared" si="12"/>
        <v>No</v>
      </c>
      <c r="X59" t="str">
        <f t="shared" si="13"/>
        <v>No</v>
      </c>
    </row>
    <row r="60" spans="1:24" ht="159.5" x14ac:dyDescent="0.35">
      <c r="A60" t="s">
        <v>196</v>
      </c>
      <c r="C60">
        <v>8</v>
      </c>
      <c r="D60">
        <f t="shared" si="16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2"/>
        <v>Yes</v>
      </c>
      <c r="N60" t="str">
        <f t="shared" si="3"/>
        <v>Yes</v>
      </c>
      <c r="O60" t="str">
        <f t="shared" si="4"/>
        <v>Yes</v>
      </c>
      <c r="P60" t="str">
        <f t="shared" si="5"/>
        <v>Yes</v>
      </c>
      <c r="Q60" t="str">
        <f t="shared" si="6"/>
        <v>Yes</v>
      </c>
      <c r="R60" t="str">
        <f t="shared" si="7"/>
        <v>Yes</v>
      </c>
      <c r="S60" t="str">
        <f t="shared" si="8"/>
        <v>Yes</v>
      </c>
      <c r="T60" t="str">
        <f t="shared" si="9"/>
        <v>Yes</v>
      </c>
      <c r="U60" t="str">
        <f t="shared" si="10"/>
        <v>Yes</v>
      </c>
      <c r="V60" t="str">
        <f t="shared" si="11"/>
        <v>No</v>
      </c>
      <c r="W60" t="str">
        <f t="shared" si="12"/>
        <v>No</v>
      </c>
      <c r="X60" t="str">
        <f t="shared" si="13"/>
        <v>No</v>
      </c>
    </row>
    <row r="61" spans="1:24" ht="159.5" x14ac:dyDescent="0.35">
      <c r="A61" t="s">
        <v>197</v>
      </c>
      <c r="C61">
        <v>20</v>
      </c>
      <c r="D61">
        <f t="shared" si="16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2"/>
        <v>Yes</v>
      </c>
      <c r="N61" t="str">
        <f t="shared" si="3"/>
        <v>Yes</v>
      </c>
      <c r="O61" t="str">
        <f t="shared" si="4"/>
        <v>Yes</v>
      </c>
      <c r="P61" t="str">
        <f t="shared" si="5"/>
        <v>Yes</v>
      </c>
      <c r="Q61" t="str">
        <f t="shared" si="6"/>
        <v>Yes</v>
      </c>
      <c r="R61" t="str">
        <f t="shared" si="7"/>
        <v>Yes</v>
      </c>
      <c r="S61" t="str">
        <f t="shared" si="8"/>
        <v>Yes</v>
      </c>
      <c r="T61" t="str">
        <f t="shared" si="9"/>
        <v>Yes</v>
      </c>
      <c r="U61" t="str">
        <f t="shared" si="10"/>
        <v>Yes</v>
      </c>
      <c r="V61" t="str">
        <f t="shared" si="11"/>
        <v>No</v>
      </c>
      <c r="W61" t="str">
        <f t="shared" si="12"/>
        <v>No</v>
      </c>
      <c r="X61" t="str">
        <f t="shared" si="13"/>
        <v>No</v>
      </c>
    </row>
    <row r="62" spans="1:24" ht="159.5" x14ac:dyDescent="0.35">
      <c r="A62" t="s">
        <v>198</v>
      </c>
      <c r="C62">
        <v>20</v>
      </c>
      <c r="D62">
        <f t="shared" si="16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2"/>
        <v>Yes</v>
      </c>
      <c r="N62" t="str">
        <f t="shared" si="3"/>
        <v>Yes</v>
      </c>
      <c r="O62" t="str">
        <f t="shared" si="4"/>
        <v>Yes</v>
      </c>
      <c r="P62" t="str">
        <f t="shared" si="5"/>
        <v>Yes</v>
      </c>
      <c r="Q62" t="str">
        <f t="shared" si="6"/>
        <v>Yes</v>
      </c>
      <c r="R62" t="str">
        <f t="shared" si="7"/>
        <v>Yes</v>
      </c>
      <c r="S62" t="str">
        <f t="shared" si="8"/>
        <v>Yes</v>
      </c>
      <c r="T62" t="str">
        <f t="shared" si="9"/>
        <v>Yes</v>
      </c>
      <c r="U62" t="str">
        <f t="shared" si="10"/>
        <v>Yes</v>
      </c>
      <c r="V62" t="str">
        <f t="shared" si="11"/>
        <v>No</v>
      </c>
      <c r="W62" t="str">
        <f t="shared" si="12"/>
        <v>No</v>
      </c>
      <c r="X62" t="str">
        <f t="shared" si="13"/>
        <v>No</v>
      </c>
    </row>
    <row r="63" spans="1:24" ht="159.5" x14ac:dyDescent="0.35">
      <c r="A63" t="s">
        <v>199</v>
      </c>
      <c r="C63">
        <v>22</v>
      </c>
      <c r="D63">
        <f t="shared" si="16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2"/>
        <v>Yes</v>
      </c>
      <c r="N63" t="str">
        <f t="shared" si="3"/>
        <v>Yes</v>
      </c>
      <c r="O63" t="str">
        <f t="shared" si="4"/>
        <v>Yes</v>
      </c>
      <c r="P63" t="str">
        <f t="shared" si="5"/>
        <v>Yes</v>
      </c>
      <c r="Q63" t="str">
        <f t="shared" si="6"/>
        <v>Yes</v>
      </c>
      <c r="R63" t="str">
        <f t="shared" si="7"/>
        <v>Yes</v>
      </c>
      <c r="S63" t="str">
        <f t="shared" si="8"/>
        <v>Yes</v>
      </c>
      <c r="T63" t="str">
        <f t="shared" si="9"/>
        <v>Yes</v>
      </c>
      <c r="U63" t="str">
        <f t="shared" si="10"/>
        <v>Yes</v>
      </c>
      <c r="V63" t="str">
        <f t="shared" si="11"/>
        <v>No</v>
      </c>
      <c r="W63" t="str">
        <f t="shared" si="12"/>
        <v>No</v>
      </c>
      <c r="X63" t="str">
        <f t="shared" si="13"/>
        <v>No</v>
      </c>
    </row>
    <row r="64" spans="1:24" ht="159.5" x14ac:dyDescent="0.35">
      <c r="A64" t="s">
        <v>200</v>
      </c>
      <c r="C64">
        <v>22</v>
      </c>
      <c r="D64">
        <f t="shared" si="16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2"/>
        <v>Yes</v>
      </c>
      <c r="N64" t="str">
        <f t="shared" si="3"/>
        <v>Yes</v>
      </c>
      <c r="O64" t="str">
        <f t="shared" si="4"/>
        <v>Yes</v>
      </c>
      <c r="P64" t="str">
        <f t="shared" si="5"/>
        <v>Yes</v>
      </c>
      <c r="Q64" t="str">
        <f t="shared" si="6"/>
        <v>Yes</v>
      </c>
      <c r="R64" t="str">
        <f t="shared" si="7"/>
        <v>Yes</v>
      </c>
      <c r="S64" t="str">
        <f t="shared" si="8"/>
        <v>Yes</v>
      </c>
      <c r="T64" t="str">
        <f t="shared" si="9"/>
        <v>Yes</v>
      </c>
      <c r="U64" t="str">
        <f t="shared" si="10"/>
        <v>Yes</v>
      </c>
      <c r="V64" t="str">
        <f t="shared" si="11"/>
        <v>No</v>
      </c>
      <c r="W64" t="str">
        <f t="shared" si="12"/>
        <v>No</v>
      </c>
      <c r="X64" t="str">
        <f t="shared" si="13"/>
        <v>No</v>
      </c>
    </row>
    <row r="65" spans="1:24" ht="159.5" x14ac:dyDescent="0.35">
      <c r="A65" t="s">
        <v>201</v>
      </c>
      <c r="C65">
        <v>25</v>
      </c>
      <c r="D65">
        <f t="shared" si="16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2"/>
        <v>Yes</v>
      </c>
      <c r="N65" t="str">
        <f t="shared" si="3"/>
        <v>Yes</v>
      </c>
      <c r="O65" t="str">
        <f t="shared" si="4"/>
        <v>Yes</v>
      </c>
      <c r="P65" t="str">
        <f t="shared" si="5"/>
        <v>Yes</v>
      </c>
      <c r="Q65" t="str">
        <f t="shared" si="6"/>
        <v>Yes</v>
      </c>
      <c r="R65" t="str">
        <f t="shared" si="7"/>
        <v>Yes</v>
      </c>
      <c r="S65" t="str">
        <f t="shared" si="8"/>
        <v>Yes</v>
      </c>
      <c r="T65" t="str">
        <f t="shared" si="9"/>
        <v>Yes</v>
      </c>
      <c r="U65" t="str">
        <f t="shared" si="10"/>
        <v>Yes</v>
      </c>
      <c r="V65" t="str">
        <f t="shared" si="11"/>
        <v>No</v>
      </c>
      <c r="W65" t="str">
        <f t="shared" si="12"/>
        <v>No</v>
      </c>
      <c r="X65" t="str">
        <f t="shared" si="13"/>
        <v>No</v>
      </c>
    </row>
    <row r="66" spans="1:24" ht="159.5" x14ac:dyDescent="0.35">
      <c r="A66" t="s">
        <v>202</v>
      </c>
      <c r="C66">
        <v>10</v>
      </c>
      <c r="D66">
        <f t="shared" si="16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2"/>
        <v>Yes</v>
      </c>
      <c r="N66" t="str">
        <f t="shared" si="3"/>
        <v>Yes</v>
      </c>
      <c r="O66" t="str">
        <f t="shared" si="4"/>
        <v>No</v>
      </c>
      <c r="P66" t="str">
        <f t="shared" si="5"/>
        <v>No</v>
      </c>
      <c r="Q66" t="str">
        <f t="shared" si="6"/>
        <v>Yes</v>
      </c>
      <c r="R66" t="str">
        <f t="shared" si="7"/>
        <v>Yes</v>
      </c>
      <c r="S66" t="str">
        <f t="shared" si="8"/>
        <v>No</v>
      </c>
      <c r="T66" t="str">
        <f t="shared" si="9"/>
        <v>No</v>
      </c>
      <c r="U66" t="str">
        <f t="shared" si="10"/>
        <v>No</v>
      </c>
      <c r="V66" t="str">
        <f t="shared" si="11"/>
        <v>No</v>
      </c>
      <c r="W66" t="str">
        <f t="shared" si="12"/>
        <v>No</v>
      </c>
      <c r="X66" t="str">
        <f t="shared" si="13"/>
        <v>No</v>
      </c>
    </row>
    <row r="67" spans="1:24" ht="159.5" x14ac:dyDescent="0.35">
      <c r="A67" t="s">
        <v>204</v>
      </c>
      <c r="C67">
        <v>10</v>
      </c>
      <c r="D67">
        <f t="shared" si="16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2"/>
        <v>Yes</v>
      </c>
      <c r="N67" t="str">
        <f t="shared" si="3"/>
        <v>Yes</v>
      </c>
      <c r="O67" t="str">
        <f t="shared" si="4"/>
        <v>No</v>
      </c>
      <c r="P67" t="str">
        <f t="shared" si="5"/>
        <v>No</v>
      </c>
      <c r="Q67" t="str">
        <f t="shared" si="6"/>
        <v>Yes</v>
      </c>
      <c r="R67" t="str">
        <f t="shared" si="7"/>
        <v>Yes</v>
      </c>
      <c r="S67" t="str">
        <f t="shared" si="8"/>
        <v>No</v>
      </c>
      <c r="T67" t="str">
        <f t="shared" si="9"/>
        <v>No</v>
      </c>
      <c r="U67" t="str">
        <f t="shared" si="10"/>
        <v>No</v>
      </c>
      <c r="V67" t="str">
        <f t="shared" si="11"/>
        <v>No</v>
      </c>
      <c r="W67" t="str">
        <f t="shared" si="12"/>
        <v>No</v>
      </c>
      <c r="X67" t="str">
        <f t="shared" si="13"/>
        <v>No</v>
      </c>
    </row>
    <row r="68" spans="1:24" ht="159.5" x14ac:dyDescent="0.35">
      <c r="A68" t="s">
        <v>205</v>
      </c>
      <c r="C68">
        <v>15</v>
      </c>
      <c r="D68">
        <f t="shared" si="16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2"/>
        <v>Yes</v>
      </c>
      <c r="N68" t="str">
        <f t="shared" si="3"/>
        <v>Yes</v>
      </c>
      <c r="O68" t="str">
        <f t="shared" si="4"/>
        <v>No</v>
      </c>
      <c r="P68" t="str">
        <f t="shared" si="5"/>
        <v>No</v>
      </c>
      <c r="Q68" t="str">
        <f t="shared" si="6"/>
        <v>Yes</v>
      </c>
      <c r="R68" t="str">
        <f t="shared" si="7"/>
        <v>Yes</v>
      </c>
      <c r="S68" t="str">
        <f t="shared" si="8"/>
        <v>Yes</v>
      </c>
      <c r="T68" t="str">
        <f t="shared" si="9"/>
        <v>Yes</v>
      </c>
      <c r="U68" t="str">
        <f t="shared" si="10"/>
        <v>Yes</v>
      </c>
      <c r="V68" t="str">
        <f t="shared" si="11"/>
        <v>No</v>
      </c>
      <c r="W68" t="str">
        <f t="shared" si="12"/>
        <v>No</v>
      </c>
      <c r="X68" t="str">
        <f t="shared" si="13"/>
        <v>No</v>
      </c>
    </row>
    <row r="69" spans="1:24" ht="159.5" x14ac:dyDescent="0.35">
      <c r="A69" t="s">
        <v>206</v>
      </c>
      <c r="C69">
        <v>12</v>
      </c>
      <c r="D69">
        <f t="shared" si="16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89" si="17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89" si="18">IF(F69&lt;&gt;"",IF(LEFT(RIGHT(DEC2BIN($F69,6),1),1)*1=1,"Yes","No"),"")</f>
        <v>Yes</v>
      </c>
      <c r="N69" t="str">
        <f t="shared" ref="N69:N89" si="19">IF(F69&lt;&gt;"",IF(LEFT(RIGHT(DEC2BIN($F69,6),2),1)*1=1,"Yes","No"),"")</f>
        <v>Yes</v>
      </c>
      <c r="O69" t="str">
        <f t="shared" ref="O69:O89" si="20">IF(F69&lt;&gt;"",IF(LEFT(RIGHT(DEC2BIN($F69,6),3),1)*1=1,"Yes","No"),"")</f>
        <v>Yes</v>
      </c>
      <c r="P69" t="str">
        <f t="shared" ref="P69:P89" si="21">IF(F69&lt;&gt;"",IF(LEFT(RIGHT(DEC2BIN($F69,6),4),1)*1=1,"Yes","No"),"")</f>
        <v>Yes</v>
      </c>
      <c r="Q69" t="str">
        <f t="shared" ref="Q69:Q89" si="22">IF(F69&lt;&gt;"",IF(LEFT(RIGHT(DEC2BIN($F69,6),5),1)*1=1,"Yes","No"),"")</f>
        <v>Yes</v>
      </c>
      <c r="R69" t="str">
        <f t="shared" ref="R69:R89" si="23">IF(F69&lt;&gt;"",IF(LEFT(RIGHT(DEC2BIN($F69,6),6),1)*1=1,"Yes","No"),"")</f>
        <v>Yes</v>
      </c>
      <c r="S69" t="str">
        <f t="shared" ref="S69:S89" si="24">IF(F69&lt;&gt;"",IF(LEFT(RIGHT(DEC2BIN($G69,6),1),1)*1=1,"Yes","No"),"")</f>
        <v>Yes</v>
      </c>
      <c r="T69" t="str">
        <f t="shared" ref="T69:T89" si="25">IF(F69&lt;&gt;"",IF(LEFT(RIGHT(DEC2BIN($G69,6),2),1)*1=1,"Yes","No"),"")</f>
        <v>Yes</v>
      </c>
      <c r="U69" t="str">
        <f t="shared" ref="U69:U89" si="26">IF(F69&lt;&gt;"",IF(LEFT(RIGHT(DEC2BIN($G69,6),3),1)*1=1,"Yes","No"),"")</f>
        <v>Yes</v>
      </c>
      <c r="V69" t="str">
        <f t="shared" ref="V69:V89" si="27">IF(F69&lt;&gt;"",IF(LEFT(RIGHT(DEC2BIN($G69,6),4),1)*1=1,"Yes","No"),"")</f>
        <v>No</v>
      </c>
      <c r="W69" t="str">
        <f t="shared" ref="W69:W89" si="28">IF(F69&lt;&gt;"",IF(F69&lt;&gt;"",IF(LEFT(RIGHT(DEC2BIN($G69,6),5),1)*1=1,"Yes","No"),""),"")</f>
        <v>No</v>
      </c>
      <c r="X69" t="str">
        <f t="shared" ref="X69:X89" si="29">IF(F69&lt;&gt;"",IF(LEFT(RIGHT(DEC2BIN($G69,6),6),1)*1=1,"Yes","No"),"")</f>
        <v>No</v>
      </c>
    </row>
    <row r="70" spans="1:24" ht="159.5" x14ac:dyDescent="0.35">
      <c r="A70" t="s">
        <v>208</v>
      </c>
      <c r="C70">
        <v>20</v>
      </c>
      <c r="D70">
        <f t="shared" si="16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17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18"/>
        <v>Yes</v>
      </c>
      <c r="N70" t="str">
        <f t="shared" si="19"/>
        <v>Yes</v>
      </c>
      <c r="O70" t="str">
        <f t="shared" si="20"/>
        <v>Yes</v>
      </c>
      <c r="P70" t="str">
        <f t="shared" si="21"/>
        <v>Yes</v>
      </c>
      <c r="Q70" t="str">
        <f t="shared" si="22"/>
        <v>Yes</v>
      </c>
      <c r="R70" t="str">
        <f t="shared" si="23"/>
        <v>Yes</v>
      </c>
      <c r="S70" t="str">
        <f t="shared" si="24"/>
        <v>Yes</v>
      </c>
      <c r="T70" t="str">
        <f t="shared" si="25"/>
        <v>Yes</v>
      </c>
      <c r="U70" t="str">
        <f t="shared" si="26"/>
        <v>Yes</v>
      </c>
      <c r="V70" t="str">
        <f t="shared" si="27"/>
        <v>No</v>
      </c>
      <c r="W70" t="str">
        <f t="shared" si="28"/>
        <v>No</v>
      </c>
      <c r="X70" t="str">
        <f t="shared" si="29"/>
        <v>No</v>
      </c>
    </row>
    <row r="71" spans="1:24" ht="159.5" x14ac:dyDescent="0.35">
      <c r="A71" t="s">
        <v>209</v>
      </c>
      <c r="C71">
        <v>20</v>
      </c>
      <c r="D71">
        <f t="shared" si="16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17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18"/>
        <v>Yes</v>
      </c>
      <c r="N71" t="str">
        <f t="shared" si="19"/>
        <v>Yes</v>
      </c>
      <c r="O71" t="str">
        <f t="shared" si="20"/>
        <v>Yes</v>
      </c>
      <c r="P71" t="str">
        <f t="shared" si="21"/>
        <v>Yes</v>
      </c>
      <c r="Q71" t="str">
        <f t="shared" si="22"/>
        <v>Yes</v>
      </c>
      <c r="R71" t="str">
        <f t="shared" si="23"/>
        <v>Yes</v>
      </c>
      <c r="S71" t="str">
        <f t="shared" si="24"/>
        <v>Yes</v>
      </c>
      <c r="T71" t="str">
        <f t="shared" si="25"/>
        <v>Yes</v>
      </c>
      <c r="U71" t="str">
        <f t="shared" si="26"/>
        <v>Yes</v>
      </c>
      <c r="V71" t="str">
        <f t="shared" si="27"/>
        <v>No</v>
      </c>
      <c r="W71" t="str">
        <f t="shared" si="28"/>
        <v>No</v>
      </c>
      <c r="X71" t="str">
        <f t="shared" si="29"/>
        <v>No</v>
      </c>
    </row>
    <row r="72" spans="1:24" ht="159.5" x14ac:dyDescent="0.35">
      <c r="A72" t="s">
        <v>210</v>
      </c>
      <c r="C72">
        <v>20</v>
      </c>
      <c r="D72">
        <f t="shared" si="16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17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18"/>
        <v>Yes</v>
      </c>
      <c r="N72" t="str">
        <f t="shared" si="19"/>
        <v>Yes</v>
      </c>
      <c r="O72" t="str">
        <f t="shared" si="20"/>
        <v>Yes</v>
      </c>
      <c r="P72" t="str">
        <f t="shared" si="21"/>
        <v>Yes</v>
      </c>
      <c r="Q72" t="str">
        <f t="shared" si="22"/>
        <v>Yes</v>
      </c>
      <c r="R72" t="str">
        <f t="shared" si="23"/>
        <v>Yes</v>
      </c>
      <c r="S72" t="str">
        <f t="shared" si="24"/>
        <v>Yes</v>
      </c>
      <c r="T72" t="str">
        <f t="shared" si="25"/>
        <v>Yes</v>
      </c>
      <c r="U72" t="str">
        <f t="shared" si="26"/>
        <v>Yes</v>
      </c>
      <c r="V72" t="str">
        <f t="shared" si="27"/>
        <v>No</v>
      </c>
      <c r="W72" t="str">
        <f t="shared" si="28"/>
        <v>No</v>
      </c>
      <c r="X72" t="str">
        <f t="shared" si="29"/>
        <v>No</v>
      </c>
    </row>
    <row r="73" spans="1:24" ht="159.5" x14ac:dyDescent="0.35">
      <c r="A73" t="s">
        <v>211</v>
      </c>
      <c r="C73">
        <v>12</v>
      </c>
      <c r="D73">
        <f t="shared" si="16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17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18"/>
        <v>Yes</v>
      </c>
      <c r="N73" t="str">
        <f t="shared" si="19"/>
        <v>Yes</v>
      </c>
      <c r="O73" t="str">
        <f t="shared" si="20"/>
        <v>Yes</v>
      </c>
      <c r="P73" t="str">
        <f t="shared" si="21"/>
        <v>Yes</v>
      </c>
      <c r="Q73" t="str">
        <f t="shared" si="22"/>
        <v>Yes</v>
      </c>
      <c r="R73" t="str">
        <f t="shared" si="23"/>
        <v>Yes</v>
      </c>
      <c r="S73" t="str">
        <f t="shared" si="24"/>
        <v>Yes</v>
      </c>
      <c r="T73" t="str">
        <f t="shared" si="25"/>
        <v>Yes</v>
      </c>
      <c r="U73" t="str">
        <f t="shared" si="26"/>
        <v>No</v>
      </c>
      <c r="V73" t="str">
        <f t="shared" si="27"/>
        <v>No</v>
      </c>
      <c r="W73" t="str">
        <f t="shared" si="28"/>
        <v>No</v>
      </c>
      <c r="X73" t="str">
        <f t="shared" si="29"/>
        <v>No</v>
      </c>
    </row>
    <row r="74" spans="1:24" ht="159.5" x14ac:dyDescent="0.35">
      <c r="A74" t="s">
        <v>212</v>
      </c>
      <c r="C74">
        <v>12</v>
      </c>
      <c r="D74">
        <f t="shared" si="16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17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18"/>
        <v>Yes</v>
      </c>
      <c r="N74" t="str">
        <f t="shared" si="19"/>
        <v>Yes</v>
      </c>
      <c r="O74" t="str">
        <f t="shared" si="20"/>
        <v>Yes</v>
      </c>
      <c r="P74" t="str">
        <f t="shared" si="21"/>
        <v>Yes</v>
      </c>
      <c r="Q74" t="str">
        <f t="shared" si="22"/>
        <v>Yes</v>
      </c>
      <c r="R74" t="str">
        <f t="shared" si="23"/>
        <v>Yes</v>
      </c>
      <c r="S74" t="str">
        <f t="shared" si="24"/>
        <v>Yes</v>
      </c>
      <c r="T74" t="str">
        <f t="shared" si="25"/>
        <v>Yes</v>
      </c>
      <c r="U74" t="str">
        <f t="shared" si="26"/>
        <v>No</v>
      </c>
      <c r="V74" t="str">
        <f t="shared" si="27"/>
        <v>No</v>
      </c>
      <c r="W74" t="str">
        <f t="shared" si="28"/>
        <v>No</v>
      </c>
      <c r="X74" t="str">
        <f t="shared" si="29"/>
        <v>No</v>
      </c>
    </row>
    <row r="75" spans="1:24" ht="159.5" x14ac:dyDescent="0.35">
      <c r="A75" t="s">
        <v>247</v>
      </c>
      <c r="C75">
        <v>6</v>
      </c>
      <c r="D75">
        <f t="shared" si="16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17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18"/>
        <v>Yes</v>
      </c>
      <c r="N75" t="str">
        <f t="shared" si="19"/>
        <v>Yes</v>
      </c>
      <c r="O75" t="str">
        <f t="shared" si="20"/>
        <v>No</v>
      </c>
      <c r="P75" t="str">
        <f t="shared" si="21"/>
        <v>No</v>
      </c>
      <c r="Q75" t="str">
        <f t="shared" si="22"/>
        <v>No</v>
      </c>
      <c r="R75" t="str">
        <f t="shared" si="23"/>
        <v>No</v>
      </c>
      <c r="S75" t="str">
        <f t="shared" si="24"/>
        <v>Yes</v>
      </c>
      <c r="T75" t="str">
        <f t="shared" si="25"/>
        <v>Yes</v>
      </c>
      <c r="U75" t="str">
        <f t="shared" si="26"/>
        <v>No</v>
      </c>
      <c r="V75" t="str">
        <f t="shared" si="27"/>
        <v>No</v>
      </c>
      <c r="W75" t="str">
        <f t="shared" si="28"/>
        <v>No</v>
      </c>
      <c r="X75" t="str">
        <f t="shared" si="29"/>
        <v>No</v>
      </c>
    </row>
    <row r="76" spans="1:24" ht="159.5" x14ac:dyDescent="0.35">
      <c r="A76" t="s">
        <v>249</v>
      </c>
      <c r="C76">
        <v>6</v>
      </c>
      <c r="D76">
        <f t="shared" si="16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17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18"/>
        <v>Yes</v>
      </c>
      <c r="N76" t="str">
        <f t="shared" si="19"/>
        <v>Yes</v>
      </c>
      <c r="O76" t="str">
        <f t="shared" si="20"/>
        <v>No</v>
      </c>
      <c r="P76" t="str">
        <f t="shared" si="21"/>
        <v>No</v>
      </c>
      <c r="Q76" t="str">
        <f t="shared" si="22"/>
        <v>No</v>
      </c>
      <c r="R76" t="str">
        <f t="shared" si="23"/>
        <v>No</v>
      </c>
      <c r="S76" t="str">
        <f t="shared" si="24"/>
        <v>Yes</v>
      </c>
      <c r="T76" t="str">
        <f t="shared" si="25"/>
        <v>Yes</v>
      </c>
      <c r="U76" t="str">
        <f t="shared" si="26"/>
        <v>No</v>
      </c>
      <c r="V76" t="str">
        <f t="shared" si="27"/>
        <v>No</v>
      </c>
      <c r="W76" t="str">
        <f t="shared" si="28"/>
        <v>No</v>
      </c>
      <c r="X76" t="str">
        <f t="shared" si="29"/>
        <v>No</v>
      </c>
    </row>
    <row r="77" spans="1:24" ht="159.5" x14ac:dyDescent="0.35">
      <c r="A77" t="s">
        <v>250</v>
      </c>
      <c r="C77">
        <v>6</v>
      </c>
      <c r="D77">
        <f t="shared" si="16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17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18"/>
        <v>No</v>
      </c>
      <c r="N77" t="str">
        <f t="shared" si="19"/>
        <v>No</v>
      </c>
      <c r="O77" t="str">
        <f t="shared" si="20"/>
        <v>No</v>
      </c>
      <c r="P77" t="str">
        <f t="shared" si="21"/>
        <v>No</v>
      </c>
      <c r="Q77" t="str">
        <f t="shared" si="22"/>
        <v>Yes</v>
      </c>
      <c r="R77" t="str">
        <f t="shared" si="23"/>
        <v>Yes</v>
      </c>
      <c r="S77" t="str">
        <f t="shared" si="24"/>
        <v>Yes</v>
      </c>
      <c r="T77" t="str">
        <f t="shared" si="25"/>
        <v>No</v>
      </c>
      <c r="U77" t="str">
        <f t="shared" si="26"/>
        <v>No</v>
      </c>
      <c r="V77" t="str">
        <f t="shared" si="27"/>
        <v>No</v>
      </c>
      <c r="W77" t="str">
        <f t="shared" si="28"/>
        <v>No</v>
      </c>
      <c r="X77" t="str">
        <f t="shared" si="29"/>
        <v>No</v>
      </c>
    </row>
    <row r="78" spans="1:24" ht="159.5" x14ac:dyDescent="0.35">
      <c r="A78" t="s">
        <v>251</v>
      </c>
      <c r="C78">
        <v>7</v>
      </c>
      <c r="D78">
        <f t="shared" si="16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17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18"/>
        <v>No</v>
      </c>
      <c r="N78" t="str">
        <f t="shared" si="19"/>
        <v>No</v>
      </c>
      <c r="O78" t="str">
        <f t="shared" si="20"/>
        <v>No</v>
      </c>
      <c r="P78" t="str">
        <f t="shared" si="21"/>
        <v>No</v>
      </c>
      <c r="Q78" t="str">
        <f t="shared" si="22"/>
        <v>Yes</v>
      </c>
      <c r="R78" t="str">
        <f t="shared" si="23"/>
        <v>Yes</v>
      </c>
      <c r="S78" t="str">
        <f t="shared" si="24"/>
        <v>No</v>
      </c>
      <c r="T78" t="str">
        <f t="shared" si="25"/>
        <v>No</v>
      </c>
      <c r="U78" t="str">
        <f t="shared" si="26"/>
        <v>No</v>
      </c>
      <c r="V78" t="str">
        <f t="shared" si="27"/>
        <v>No</v>
      </c>
      <c r="W78" t="str">
        <f t="shared" si="28"/>
        <v>No</v>
      </c>
      <c r="X78" t="str">
        <f t="shared" si="29"/>
        <v>No</v>
      </c>
    </row>
    <row r="79" spans="1:24" ht="159.5" x14ac:dyDescent="0.35">
      <c r="A79" t="s">
        <v>252</v>
      </c>
      <c r="C79">
        <v>6</v>
      </c>
      <c r="D79">
        <f t="shared" si="16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17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30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18"/>
        <v>No</v>
      </c>
      <c r="N79" t="str">
        <f t="shared" si="19"/>
        <v>No</v>
      </c>
      <c r="O79" t="str">
        <f t="shared" si="20"/>
        <v>No</v>
      </c>
      <c r="P79" t="str">
        <f t="shared" si="21"/>
        <v>No</v>
      </c>
      <c r="Q79" t="str">
        <f t="shared" si="22"/>
        <v>Yes</v>
      </c>
      <c r="R79" t="str">
        <f t="shared" si="23"/>
        <v>Yes</v>
      </c>
      <c r="S79" t="str">
        <f t="shared" si="24"/>
        <v>No</v>
      </c>
      <c r="T79" t="str">
        <f t="shared" si="25"/>
        <v>No</v>
      </c>
      <c r="U79" t="str">
        <f t="shared" si="26"/>
        <v>No</v>
      </c>
      <c r="V79" t="str">
        <f t="shared" si="27"/>
        <v>No</v>
      </c>
      <c r="W79" t="str">
        <f t="shared" si="28"/>
        <v>Yes</v>
      </c>
      <c r="X79" t="str">
        <f t="shared" si="29"/>
        <v>No</v>
      </c>
    </row>
    <row r="80" spans="1:24" ht="159.5" x14ac:dyDescent="0.35">
      <c r="A80" t="s">
        <v>253</v>
      </c>
      <c r="C80">
        <v>5</v>
      </c>
      <c r="D80">
        <f t="shared" si="16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17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18"/>
        <v>No</v>
      </c>
      <c r="N80" t="str">
        <f t="shared" si="19"/>
        <v>No</v>
      </c>
      <c r="O80" t="str">
        <f t="shared" si="20"/>
        <v>No</v>
      </c>
      <c r="P80" t="str">
        <f t="shared" si="21"/>
        <v>No</v>
      </c>
      <c r="Q80" t="str">
        <f t="shared" si="22"/>
        <v>Yes</v>
      </c>
      <c r="R80" t="str">
        <f t="shared" si="23"/>
        <v>Yes</v>
      </c>
      <c r="S80" t="str">
        <f t="shared" si="24"/>
        <v>Yes</v>
      </c>
      <c r="T80" t="str">
        <f t="shared" si="25"/>
        <v>No</v>
      </c>
      <c r="U80" t="str">
        <f t="shared" si="26"/>
        <v>No</v>
      </c>
      <c r="V80" t="str">
        <f t="shared" si="27"/>
        <v>No</v>
      </c>
      <c r="W80" t="str">
        <f t="shared" si="28"/>
        <v>No</v>
      </c>
      <c r="X80" t="str">
        <f t="shared" si="29"/>
        <v>No</v>
      </c>
    </row>
    <row r="81" spans="1:24" ht="159.5" x14ac:dyDescent="0.35">
      <c r="A81" t="s">
        <v>254</v>
      </c>
      <c r="C81">
        <v>6</v>
      </c>
      <c r="D81">
        <f t="shared" si="16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17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31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18"/>
        <v>No</v>
      </c>
      <c r="N81" t="str">
        <f t="shared" si="19"/>
        <v>No</v>
      </c>
      <c r="O81" t="str">
        <f t="shared" si="20"/>
        <v>No</v>
      </c>
      <c r="P81" t="str">
        <f t="shared" si="21"/>
        <v>No</v>
      </c>
      <c r="Q81" t="str">
        <f t="shared" si="22"/>
        <v>Yes</v>
      </c>
      <c r="R81" t="str">
        <f t="shared" si="23"/>
        <v>Yes</v>
      </c>
      <c r="S81" t="str">
        <f t="shared" si="24"/>
        <v>Yes</v>
      </c>
      <c r="T81" t="str">
        <f t="shared" si="25"/>
        <v>No</v>
      </c>
      <c r="U81" t="str">
        <f t="shared" si="26"/>
        <v>No</v>
      </c>
      <c r="V81" t="str">
        <f t="shared" si="27"/>
        <v>No</v>
      </c>
      <c r="W81" t="str">
        <f t="shared" si="28"/>
        <v>No</v>
      </c>
      <c r="X81" t="str">
        <f t="shared" si="29"/>
        <v>No</v>
      </c>
    </row>
    <row r="82" spans="1:24" ht="159.5" x14ac:dyDescent="0.35">
      <c r="A82" t="s">
        <v>255</v>
      </c>
      <c r="C82">
        <v>5</v>
      </c>
      <c r="D82">
        <f t="shared" si="16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17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18"/>
        <v>No</v>
      </c>
      <c r="N82" t="str">
        <f t="shared" si="19"/>
        <v>No</v>
      </c>
      <c r="O82" t="str">
        <f t="shared" si="20"/>
        <v>No</v>
      </c>
      <c r="P82" t="str">
        <f t="shared" si="21"/>
        <v>Yes</v>
      </c>
      <c r="Q82" t="str">
        <f t="shared" si="22"/>
        <v>Yes</v>
      </c>
      <c r="R82" t="str">
        <f t="shared" si="23"/>
        <v>No</v>
      </c>
      <c r="S82" t="str">
        <f t="shared" si="24"/>
        <v>Yes</v>
      </c>
      <c r="T82" t="str">
        <f t="shared" si="25"/>
        <v>No</v>
      </c>
      <c r="U82" t="str">
        <f t="shared" si="26"/>
        <v>No</v>
      </c>
      <c r="V82" t="str">
        <f t="shared" si="27"/>
        <v>No</v>
      </c>
      <c r="W82" t="str">
        <f t="shared" si="28"/>
        <v>No</v>
      </c>
      <c r="X82" t="str">
        <f t="shared" si="29"/>
        <v>No</v>
      </c>
    </row>
    <row r="83" spans="1:24" ht="159.5" x14ac:dyDescent="0.35">
      <c r="A83" t="s">
        <v>256</v>
      </c>
      <c r="C83">
        <v>6</v>
      </c>
      <c r="D83">
        <f t="shared" si="16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17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32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18"/>
        <v>No</v>
      </c>
      <c r="N83" t="str">
        <f t="shared" si="19"/>
        <v>No</v>
      </c>
      <c r="O83" t="str">
        <f t="shared" si="20"/>
        <v>No</v>
      </c>
      <c r="P83" t="str">
        <f t="shared" si="21"/>
        <v>No</v>
      </c>
      <c r="Q83" t="str">
        <f t="shared" si="22"/>
        <v>Yes</v>
      </c>
      <c r="R83" t="str">
        <f t="shared" si="23"/>
        <v>Yes</v>
      </c>
      <c r="S83" t="str">
        <f t="shared" si="24"/>
        <v>Yes</v>
      </c>
      <c r="T83" t="str">
        <f t="shared" si="25"/>
        <v>No</v>
      </c>
      <c r="U83" t="str">
        <f t="shared" si="26"/>
        <v>No</v>
      </c>
      <c r="V83" t="str">
        <f t="shared" si="27"/>
        <v>No</v>
      </c>
      <c r="W83" t="str">
        <f t="shared" si="28"/>
        <v>No</v>
      </c>
      <c r="X83" t="str">
        <f t="shared" si="29"/>
        <v>No</v>
      </c>
    </row>
    <row r="84" spans="1:24" ht="159.5" x14ac:dyDescent="0.35">
      <c r="A84" t="s">
        <v>257</v>
      </c>
      <c r="C84">
        <v>6</v>
      </c>
      <c r="D84">
        <f t="shared" si="16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17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32"/>
        <v xml:space="preserve">    @MODULE[ModuleScienceExperiment]:HAS[#experimentID[ca_solarWind]]
    {
        @xmitDataScalar = 1
    }</v>
      </c>
      <c r="M84" t="str">
        <f t="shared" si="18"/>
        <v>No</v>
      </c>
      <c r="N84" t="str">
        <f t="shared" si="19"/>
        <v>No</v>
      </c>
      <c r="O84" t="str">
        <f t="shared" si="20"/>
        <v>No</v>
      </c>
      <c r="P84" t="str">
        <f t="shared" si="21"/>
        <v>No</v>
      </c>
      <c r="Q84" t="str">
        <f t="shared" si="22"/>
        <v>No</v>
      </c>
      <c r="R84" t="str">
        <f t="shared" si="23"/>
        <v>Yes</v>
      </c>
      <c r="S84" t="str">
        <f t="shared" si="24"/>
        <v>Yes</v>
      </c>
      <c r="T84" t="str">
        <f t="shared" si="25"/>
        <v>No</v>
      </c>
      <c r="U84" t="str">
        <f t="shared" si="26"/>
        <v>No</v>
      </c>
      <c r="V84" t="str">
        <f t="shared" si="27"/>
        <v>No</v>
      </c>
      <c r="W84" t="str">
        <f t="shared" si="28"/>
        <v>No</v>
      </c>
      <c r="X84" t="str">
        <f t="shared" si="29"/>
        <v>No</v>
      </c>
    </row>
    <row r="85" spans="1:24" ht="159.5" x14ac:dyDescent="0.35">
      <c r="A85" t="s">
        <v>258</v>
      </c>
      <c r="C85">
        <v>10</v>
      </c>
      <c r="D85">
        <f t="shared" si="16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17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32"/>
        <v xml:space="preserve">    @MODULE[ModuleScienceExperiment]:HAS[#experimentID[ca_kdex]]
    {
        @xmitDataScalar = 0.1
    }</v>
      </c>
      <c r="M85" t="str">
        <f t="shared" si="18"/>
        <v>Yes</v>
      </c>
      <c r="N85" t="str">
        <f t="shared" si="19"/>
        <v>Yes</v>
      </c>
      <c r="O85" t="str">
        <f t="shared" si="20"/>
        <v>Yes</v>
      </c>
      <c r="P85" t="str">
        <f t="shared" si="21"/>
        <v>Yes</v>
      </c>
      <c r="Q85" t="str">
        <f t="shared" si="22"/>
        <v>Yes</v>
      </c>
      <c r="R85" t="str">
        <f t="shared" si="23"/>
        <v>Yes</v>
      </c>
      <c r="S85" t="str">
        <f t="shared" si="24"/>
        <v>Yes</v>
      </c>
      <c r="T85" t="str">
        <f t="shared" si="25"/>
        <v>No</v>
      </c>
      <c r="U85" t="str">
        <f t="shared" si="26"/>
        <v>Yes</v>
      </c>
      <c r="V85" t="str">
        <f t="shared" si="27"/>
        <v>No</v>
      </c>
      <c r="W85" t="str">
        <f t="shared" si="28"/>
        <v>Yes</v>
      </c>
      <c r="X85" t="str">
        <f t="shared" si="29"/>
        <v>No</v>
      </c>
    </row>
    <row r="86" spans="1:24" x14ac:dyDescent="0.35">
      <c r="A86" t="s">
        <v>258</v>
      </c>
      <c r="C86">
        <v>10</v>
      </c>
      <c r="D86">
        <f t="shared" si="16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18"/>
        <v>Yes</v>
      </c>
      <c r="N86" t="str">
        <f t="shared" si="19"/>
        <v>Yes</v>
      </c>
      <c r="O86" t="str">
        <f t="shared" si="20"/>
        <v>Yes</v>
      </c>
      <c r="P86" t="str">
        <f t="shared" si="21"/>
        <v>Yes</v>
      </c>
      <c r="Q86" t="str">
        <f t="shared" si="22"/>
        <v>Yes</v>
      </c>
      <c r="R86" t="str">
        <f t="shared" si="23"/>
        <v>Yes</v>
      </c>
      <c r="S86" t="str">
        <f t="shared" si="24"/>
        <v>Yes</v>
      </c>
      <c r="T86" t="str">
        <f t="shared" si="25"/>
        <v>No</v>
      </c>
      <c r="U86" t="str">
        <f t="shared" si="26"/>
        <v>Yes</v>
      </c>
      <c r="V86" t="str">
        <f t="shared" si="27"/>
        <v>No</v>
      </c>
      <c r="W86" t="str">
        <f t="shared" si="28"/>
        <v>Yes</v>
      </c>
      <c r="X86" t="str">
        <f t="shared" si="29"/>
        <v>No</v>
      </c>
    </row>
    <row r="87" spans="1:24" ht="159.5" x14ac:dyDescent="0.35">
      <c r="A87" t="s">
        <v>259</v>
      </c>
      <c r="C87">
        <v>6</v>
      </c>
      <c r="D87">
        <f t="shared" si="16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17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18"/>
        <v>No</v>
      </c>
      <c r="N87" t="str">
        <f t="shared" si="19"/>
        <v>No</v>
      </c>
      <c r="O87" t="str">
        <f t="shared" si="20"/>
        <v>No</v>
      </c>
      <c r="P87" t="str">
        <f t="shared" si="21"/>
        <v>No</v>
      </c>
      <c r="Q87" t="str">
        <f t="shared" si="22"/>
        <v>Yes</v>
      </c>
      <c r="R87" t="str">
        <f t="shared" si="23"/>
        <v>Yes</v>
      </c>
      <c r="S87" t="str">
        <f t="shared" si="24"/>
        <v>Yes</v>
      </c>
      <c r="T87" t="str">
        <f t="shared" si="25"/>
        <v>No</v>
      </c>
      <c r="U87" t="str">
        <f t="shared" si="26"/>
        <v>No</v>
      </c>
      <c r="V87" t="str">
        <f t="shared" si="27"/>
        <v>No</v>
      </c>
      <c r="W87" t="str">
        <f t="shared" si="28"/>
        <v>No</v>
      </c>
      <c r="X87" t="str">
        <f t="shared" si="29"/>
        <v>No</v>
      </c>
    </row>
    <row r="88" spans="1:24" ht="159.5" x14ac:dyDescent="0.35">
      <c r="A88" t="s">
        <v>260</v>
      </c>
      <c r="C88">
        <v>8</v>
      </c>
      <c r="D88">
        <f t="shared" si="16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17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18"/>
        <v>Yes</v>
      </c>
      <c r="N88" t="str">
        <f t="shared" si="19"/>
        <v>Yes</v>
      </c>
      <c r="O88" t="str">
        <f t="shared" si="20"/>
        <v>Yes</v>
      </c>
      <c r="P88" t="str">
        <f t="shared" si="21"/>
        <v>Yes</v>
      </c>
      <c r="Q88" t="str">
        <f t="shared" si="22"/>
        <v>Yes</v>
      </c>
      <c r="R88" t="str">
        <f t="shared" si="23"/>
        <v>Yes</v>
      </c>
      <c r="S88" t="str">
        <f t="shared" si="24"/>
        <v>Yes</v>
      </c>
      <c r="T88" t="str">
        <f t="shared" si="25"/>
        <v>Yes</v>
      </c>
      <c r="U88" t="str">
        <f t="shared" si="26"/>
        <v>Yes</v>
      </c>
      <c r="V88" t="str">
        <f t="shared" si="27"/>
        <v>No</v>
      </c>
      <c r="W88" t="str">
        <f t="shared" si="28"/>
        <v>Yes</v>
      </c>
      <c r="X88" t="str">
        <f t="shared" si="29"/>
        <v>No</v>
      </c>
    </row>
    <row r="89" spans="1:24" ht="159.5" x14ac:dyDescent="0.35">
      <c r="A89" t="s">
        <v>261</v>
      </c>
      <c r="C89">
        <v>7</v>
      </c>
      <c r="D89">
        <f t="shared" si="16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17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18"/>
        <v>Yes</v>
      </c>
      <c r="N89" t="str">
        <f t="shared" si="19"/>
        <v>Yes</v>
      </c>
      <c r="O89" t="str">
        <f t="shared" si="20"/>
        <v>Yes</v>
      </c>
      <c r="P89" t="str">
        <f t="shared" si="21"/>
        <v>Yes</v>
      </c>
      <c r="Q89" t="str">
        <f t="shared" si="22"/>
        <v>Yes</v>
      </c>
      <c r="R89" t="str">
        <f t="shared" si="23"/>
        <v>Yes</v>
      </c>
      <c r="S89" t="str">
        <f t="shared" si="24"/>
        <v>Yes</v>
      </c>
      <c r="T89" t="str">
        <f t="shared" si="25"/>
        <v>Yes</v>
      </c>
      <c r="U89" t="str">
        <f t="shared" si="26"/>
        <v>Yes</v>
      </c>
      <c r="V89" t="str">
        <f t="shared" si="27"/>
        <v>No</v>
      </c>
      <c r="W89" t="str">
        <f t="shared" si="28"/>
        <v>Yes</v>
      </c>
      <c r="X89" t="str">
        <f t="shared" si="29"/>
        <v>No</v>
      </c>
    </row>
    <row r="90" spans="1:24" x14ac:dyDescent="0.35">
      <c r="D90">
        <f t="shared" si="16"/>
        <v>0</v>
      </c>
    </row>
    <row r="91" spans="1:24" x14ac:dyDescent="0.35">
      <c r="D91">
        <f t="shared" si="16"/>
        <v>0</v>
      </c>
    </row>
    <row r="92" spans="1:24" x14ac:dyDescent="0.35">
      <c r="D92">
        <f t="shared" si="16"/>
        <v>0</v>
      </c>
    </row>
    <row r="93" spans="1:24" x14ac:dyDescent="0.35">
      <c r="D93">
        <f t="shared" si="16"/>
        <v>0</v>
      </c>
    </row>
    <row r="94" spans="1:24" x14ac:dyDescent="0.35">
      <c r="D94">
        <f t="shared" si="16"/>
        <v>0</v>
      </c>
    </row>
    <row r="95" spans="1:24" x14ac:dyDescent="0.35">
      <c r="D95">
        <f t="shared" si="16"/>
        <v>0</v>
      </c>
    </row>
    <row r="96" spans="1:24" x14ac:dyDescent="0.35">
      <c r="D96">
        <f t="shared" si="16"/>
        <v>0</v>
      </c>
    </row>
    <row r="97" spans="4:4" x14ac:dyDescent="0.35">
      <c r="D97">
        <f t="shared" si="16"/>
        <v>0</v>
      </c>
    </row>
    <row r="98" spans="4:4" x14ac:dyDescent="0.35">
      <c r="D98">
        <f t="shared" si="16"/>
        <v>0</v>
      </c>
    </row>
    <row r="99" spans="4:4" x14ac:dyDescent="0.35">
      <c r="D99">
        <f t="shared" si="16"/>
        <v>0</v>
      </c>
    </row>
    <row r="100" spans="4:4" x14ac:dyDescent="0.35">
      <c r="D100">
        <f t="shared" si="16"/>
        <v>0</v>
      </c>
    </row>
    <row r="101" spans="4:4" x14ac:dyDescent="0.35">
      <c r="D101">
        <f t="shared" si="16"/>
        <v>0</v>
      </c>
    </row>
    <row r="102" spans="4:4" x14ac:dyDescent="0.35">
      <c r="D102">
        <f t="shared" si="16"/>
        <v>0</v>
      </c>
    </row>
    <row r="103" spans="4:4" x14ac:dyDescent="0.35">
      <c r="D103">
        <f t="shared" si="16"/>
        <v>0</v>
      </c>
    </row>
    <row r="104" spans="4:4" x14ac:dyDescent="0.35">
      <c r="D104">
        <f t="shared" si="16"/>
        <v>0</v>
      </c>
    </row>
    <row r="105" spans="4:4" x14ac:dyDescent="0.35">
      <c r="D105">
        <f t="shared" si="16"/>
        <v>0</v>
      </c>
    </row>
    <row r="106" spans="4:4" x14ac:dyDescent="0.35">
      <c r="D106">
        <f t="shared" si="16"/>
        <v>0</v>
      </c>
    </row>
    <row r="107" spans="4:4" x14ac:dyDescent="0.35">
      <c r="D107">
        <f t="shared" si="16"/>
        <v>0</v>
      </c>
    </row>
    <row r="108" spans="4:4" x14ac:dyDescent="0.35">
      <c r="D108">
        <f t="shared" si="16"/>
        <v>0</v>
      </c>
    </row>
    <row r="109" spans="4:4" x14ac:dyDescent="0.35">
      <c r="D109">
        <f t="shared" si="16"/>
        <v>0</v>
      </c>
    </row>
    <row r="110" spans="4:4" x14ac:dyDescent="0.35">
      <c r="D110">
        <f t="shared" si="16"/>
        <v>0</v>
      </c>
    </row>
    <row r="111" spans="4:4" x14ac:dyDescent="0.35">
      <c r="D111">
        <f t="shared" si="16"/>
        <v>0</v>
      </c>
    </row>
    <row r="112" spans="4:4" x14ac:dyDescent="0.35">
      <c r="D112">
        <f t="shared" si="16"/>
        <v>0</v>
      </c>
    </row>
    <row r="113" spans="4:4" x14ac:dyDescent="0.35">
      <c r="D113">
        <f t="shared" si="16"/>
        <v>0</v>
      </c>
    </row>
    <row r="114" spans="4:4" x14ac:dyDescent="0.35">
      <c r="D114">
        <f t="shared" si="16"/>
        <v>0</v>
      </c>
    </row>
    <row r="115" spans="4:4" x14ac:dyDescent="0.35">
      <c r="D115">
        <f t="shared" si="16"/>
        <v>0</v>
      </c>
    </row>
    <row r="116" spans="4:4" x14ac:dyDescent="0.35">
      <c r="D116">
        <f t="shared" ref="D116:D148" si="33">C116</f>
        <v>0</v>
      </c>
    </row>
    <row r="117" spans="4:4" x14ac:dyDescent="0.35">
      <c r="D117">
        <f t="shared" si="33"/>
        <v>0</v>
      </c>
    </row>
    <row r="118" spans="4:4" x14ac:dyDescent="0.35">
      <c r="D118">
        <f t="shared" si="33"/>
        <v>0</v>
      </c>
    </row>
    <row r="119" spans="4:4" x14ac:dyDescent="0.35">
      <c r="D119">
        <f t="shared" si="33"/>
        <v>0</v>
      </c>
    </row>
    <row r="120" spans="4:4" x14ac:dyDescent="0.35">
      <c r="D120">
        <f t="shared" si="33"/>
        <v>0</v>
      </c>
    </row>
    <row r="121" spans="4:4" x14ac:dyDescent="0.35">
      <c r="D121">
        <f t="shared" si="33"/>
        <v>0</v>
      </c>
    </row>
    <row r="122" spans="4:4" x14ac:dyDescent="0.35">
      <c r="D122">
        <f t="shared" si="33"/>
        <v>0</v>
      </c>
    </row>
    <row r="123" spans="4:4" x14ac:dyDescent="0.35">
      <c r="D123">
        <f t="shared" si="33"/>
        <v>0</v>
      </c>
    </row>
    <row r="124" spans="4:4" x14ac:dyDescent="0.35">
      <c r="D124">
        <f t="shared" si="33"/>
        <v>0</v>
      </c>
    </row>
    <row r="125" spans="4:4" x14ac:dyDescent="0.35">
      <c r="D125">
        <f t="shared" si="33"/>
        <v>0</v>
      </c>
    </row>
    <row r="126" spans="4:4" x14ac:dyDescent="0.35">
      <c r="D126">
        <f t="shared" si="33"/>
        <v>0</v>
      </c>
    </row>
    <row r="127" spans="4:4" x14ac:dyDescent="0.35">
      <c r="D127">
        <f t="shared" si="33"/>
        <v>0</v>
      </c>
    </row>
    <row r="128" spans="4:4" x14ac:dyDescent="0.35">
      <c r="D128">
        <f t="shared" si="33"/>
        <v>0</v>
      </c>
    </row>
    <row r="129" spans="4:24" x14ac:dyDescent="0.35">
      <c r="D129">
        <f t="shared" si="33"/>
        <v>0</v>
      </c>
    </row>
    <row r="130" spans="4:24" x14ac:dyDescent="0.35">
      <c r="D130">
        <f t="shared" si="33"/>
        <v>0</v>
      </c>
    </row>
    <row r="131" spans="4:24" x14ac:dyDescent="0.35">
      <c r="D131">
        <f t="shared" si="33"/>
        <v>0</v>
      </c>
    </row>
    <row r="132" spans="4:24" x14ac:dyDescent="0.35">
      <c r="D132">
        <f t="shared" si="33"/>
        <v>0</v>
      </c>
    </row>
    <row r="133" spans="4:24" x14ac:dyDescent="0.35">
      <c r="D133">
        <f t="shared" si="33"/>
        <v>0</v>
      </c>
    </row>
    <row r="134" spans="4:24" x14ac:dyDescent="0.35">
      <c r="D134">
        <f t="shared" si="33"/>
        <v>0</v>
      </c>
    </row>
    <row r="135" spans="4:24" x14ac:dyDescent="0.35">
      <c r="D135">
        <f t="shared" si="33"/>
        <v>0</v>
      </c>
    </row>
    <row r="136" spans="4:24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/>
  <mergeCells count="2">
    <mergeCell ref="M1:R1"/>
    <mergeCell ref="S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CD309-1AF9-460F-88C8-8DF0B79AC471}">
  <dimension ref="A1:X136"/>
  <sheetViews>
    <sheetView tabSelected="1" zoomScale="90" zoomScaleNormal="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J89"/>
    </sheetView>
  </sheetViews>
  <sheetFormatPr defaultRowHeight="14.5" x14ac:dyDescent="0.35"/>
  <cols>
    <col min="1" max="1" width="17.81640625" bestFit="1" customWidth="1"/>
    <col min="2" max="2" width="4.6328125" bestFit="1" customWidth="1"/>
    <col min="3" max="3" width="9.36328125" bestFit="1" customWidth="1"/>
    <col min="4" max="4" width="10" bestFit="1" customWidth="1"/>
    <col min="6" max="6" width="12.54296875" bestFit="1" customWidth="1"/>
    <col min="7" max="7" width="10.54296875" bestFit="1" customWidth="1"/>
    <col min="8" max="8" width="13.36328125" bestFit="1" customWidth="1"/>
    <col min="9" max="9" width="13.36328125" customWidth="1"/>
    <col min="10" max="10" width="42.6328125" customWidth="1"/>
    <col min="11" max="11" width="73.7265625" customWidth="1"/>
    <col min="13" max="13" width="9.1796875" bestFit="1" customWidth="1"/>
    <col min="14" max="14" width="10.54296875" bestFit="1" customWidth="1"/>
    <col min="15" max="15" width="8.90625" bestFit="1" customWidth="1"/>
    <col min="16" max="16" width="9.26953125" bestFit="1" customWidth="1"/>
    <col min="17" max="17" width="10.6328125" bestFit="1" customWidth="1"/>
    <col min="18" max="18" width="11" bestFit="1" customWidth="1"/>
    <col min="19" max="19" width="9.1796875" bestFit="1" customWidth="1"/>
    <col min="20" max="20" width="10.54296875" bestFit="1" customWidth="1"/>
    <col min="21" max="21" width="8.90625" bestFit="1" customWidth="1"/>
    <col min="22" max="22" width="9.26953125" bestFit="1" customWidth="1"/>
    <col min="23" max="23" width="10.6328125" bestFit="1" customWidth="1"/>
    <col min="24" max="24" width="11" bestFit="1" customWidth="1"/>
  </cols>
  <sheetData>
    <row r="1" spans="1:24" x14ac:dyDescent="0.35">
      <c r="M1" s="3" t="s">
        <v>14</v>
      </c>
      <c r="N1" s="3"/>
      <c r="O1" s="3"/>
      <c r="P1" s="3"/>
      <c r="Q1" s="3"/>
      <c r="R1" s="3"/>
      <c r="S1" s="3" t="s">
        <v>15</v>
      </c>
      <c r="T1" s="3"/>
      <c r="U1" s="3"/>
      <c r="V1" s="3"/>
      <c r="W1" s="3"/>
      <c r="X1" s="3"/>
    </row>
    <row r="2" spans="1:24" x14ac:dyDescent="0.35">
      <c r="A2" t="s">
        <v>0</v>
      </c>
      <c r="B2" t="s">
        <v>7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16</v>
      </c>
      <c r="I2" t="s">
        <v>28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8</v>
      </c>
      <c r="T2" t="s">
        <v>9</v>
      </c>
      <c r="U2" t="s">
        <v>10</v>
      </c>
      <c r="V2" t="s">
        <v>11</v>
      </c>
      <c r="W2" t="s">
        <v>12</v>
      </c>
      <c r="X2" t="s">
        <v>13</v>
      </c>
    </row>
    <row r="3" spans="1:24" ht="145" x14ac:dyDescent="0.35">
      <c r="A3" t="s">
        <v>18</v>
      </c>
      <c r="B3">
        <v>1</v>
      </c>
      <c r="C3">
        <v>15</v>
      </c>
      <c r="D3">
        <f>C3</f>
        <v>15</v>
      </c>
      <c r="E3">
        <v>2</v>
      </c>
      <c r="F3">
        <v>63</v>
      </c>
      <c r="G3">
        <v>3</v>
      </c>
      <c r="H3">
        <v>0.1</v>
      </c>
      <c r="I3" t="s">
        <v>64</v>
      </c>
      <c r="J3" s="1" t="str">
        <f>_xlfn.CONCAT("@EXPERIMENT_DEFINITION:HAS[#id[",A3,"],#scienceDifficulty[default]]:NEEDS[",I3,",!FeatureScience]:FOR[zKiwiAerospace]",CHAR(10),"{",CHAR(10),"     ","@baseValue = ",C3,CHAR(10),"     ","@scienceCap = ",D3,CHAR(10),"     ","@dataScale = ",E3,CHAR(10),"     ","@situationMask = ",F3,CHAR(10),"     ","@biomeMask = ",G3,CHAR(10),"}")</f>
        <v>@EXPERIMENT_DEFINITION:HAS[#id[mysteryGoo],#scienceDifficulty[default]]:NEEDS[Squad,!FeatureScience]:FOR[zKiwiAerospace]
{
     @baseValue = 15
     @scienceCap = 15
     @dataScale = 2
     @situationMask = 63
     @biomeMask = 3
}</v>
      </c>
      <c r="K3" s="1" t="str">
        <f>IF(H3&lt;&gt;"",_xlfn.CONCAT("    @MODULE[ModuleScienceExperiment]:HAS[#experimentID[",A3,"]]",CHAR(10),"    {",CHAR(10),"        @xmitDataScalar = ",H3,CHAR(10),"    }"),"")</f>
        <v xml:space="preserve">    @MODULE[ModuleScienceExperiment]:HAS[#experimentID[mysteryGoo]]
    {
        @xmitDataScalar = 0.1
    }</v>
      </c>
      <c r="M3" t="str">
        <f>IF(F3&lt;&gt;"",IF(LEFT(RIGHT(DEC2BIN($F3,6),1),1)*1=1,"Yes","No"),"")</f>
        <v>Yes</v>
      </c>
      <c r="N3" t="str">
        <f>IF(F3&lt;&gt;"",IF(LEFT(RIGHT(DEC2BIN($F3,6),2),1)*1=1,"Yes","No"),"")</f>
        <v>Yes</v>
      </c>
      <c r="O3" t="str">
        <f>IF(F3&lt;&gt;"",IF(LEFT(RIGHT(DEC2BIN($F3,6),3),1)*1=1,"Yes","No"),"")</f>
        <v>Yes</v>
      </c>
      <c r="P3" t="str">
        <f>IF(F3&lt;&gt;"",IF(LEFT(RIGHT(DEC2BIN($F3,6),4),1)*1=1,"Yes","No"),"")</f>
        <v>Yes</v>
      </c>
      <c r="Q3" t="str">
        <f>IF(F3&lt;&gt;"",IF(LEFT(RIGHT(DEC2BIN($F3,6),5),1)*1=1,"Yes","No"),"")</f>
        <v>Yes</v>
      </c>
      <c r="R3" t="str">
        <f>IF(F3&lt;&gt;"",IF(LEFT(RIGHT(DEC2BIN($F3,6),6),1)*1=1,"Yes","No"),"")</f>
        <v>Yes</v>
      </c>
      <c r="S3" t="str">
        <f>IF(F3&lt;&gt;"",IF(LEFT(RIGHT(DEC2BIN($G3,6),1),1)*1=1,"Yes","No"),"")</f>
        <v>Yes</v>
      </c>
      <c r="T3" t="str">
        <f>IF(F3&lt;&gt;"",IF(LEFT(RIGHT(DEC2BIN($G3,6),2),1)*1=1,"Yes","No"),"")</f>
        <v>Yes</v>
      </c>
      <c r="U3" t="str">
        <f>IF(F3&lt;&gt;"",IF(LEFT(RIGHT(DEC2BIN($G3,6),3),1)*1=1,"Yes","No"),"")</f>
        <v>No</v>
      </c>
      <c r="V3" t="str">
        <f>IF(F3&lt;&gt;"",IF(LEFT(RIGHT(DEC2BIN($G3,6),4),1)*1=1,"Yes","No"),"")</f>
        <v>No</v>
      </c>
      <c r="W3" t="str">
        <f>IF(F3&lt;&gt;"",IF(F3&lt;&gt;"",IF(LEFT(RIGHT(DEC2BIN($G3,6),5),1)*1=1,"Yes","No"),""),"")</f>
        <v>No</v>
      </c>
      <c r="X3" t="str">
        <f>IF(F3&lt;&gt;"",IF(LEFT(RIGHT(DEC2BIN($G3,6),6),1)*1=1,"Yes","No"),"")</f>
        <v>No</v>
      </c>
    </row>
    <row r="4" spans="1:24" x14ac:dyDescent="0.35">
      <c r="A4" t="s">
        <v>67</v>
      </c>
      <c r="H4">
        <v>0.1</v>
      </c>
      <c r="I4" t="s">
        <v>66</v>
      </c>
      <c r="J4" s="1"/>
      <c r="K4" s="1" t="str">
        <f>IF(H4&lt;&gt;"",_xlfn.CONCAT("@PART[*]:HAS[@MODULE[DMRoverGooMat]]",CHAR(10),"{",CHAR(10),"    @MODULE[DMRoverGooMat]",CHAR(10),"    {",CHAR(10),"        @xmitDataScalar = ",H4,CHAR(10),"    }",CHAR(10),"}"),"")</f>
        <v>@PART[*]:HAS[@MODULE[DMRoverGooMat]]
{
    @MODULE[DMRoverGooMat]
    {
        @xmitDataScalar = 0.1
    }
}</v>
      </c>
    </row>
    <row r="5" spans="1:24" ht="145" x14ac:dyDescent="0.35">
      <c r="A5" t="s">
        <v>20</v>
      </c>
      <c r="B5">
        <v>3</v>
      </c>
      <c r="C5">
        <v>20</v>
      </c>
      <c r="D5">
        <f t="shared" ref="D5:D45" si="0">C5</f>
        <v>20</v>
      </c>
      <c r="E5">
        <v>2</v>
      </c>
      <c r="F5">
        <v>63</v>
      </c>
      <c r="G5">
        <v>3</v>
      </c>
      <c r="H5">
        <v>0.1</v>
      </c>
      <c r="I5" t="s">
        <v>64</v>
      </c>
      <c r="J5" s="1" t="str">
        <f t="shared" ref="J5:J68" si="1">_xlfn.CONCAT("@EXPERIMENT_DEFINITION:HAS[#id[",A5,"],#scienceDifficulty[default]]:NEEDS[",I5,",!FeatureScience]:FOR[zKiwiAerospace]",CHAR(10),"{",CHAR(10),"     ","@baseValue = ",C5,CHAR(10),"     ","@scienceCap = ",D5,CHAR(10),"     ","@dataScale = ",E5,CHAR(10),"     ","@situationMask = ",F5,CHAR(10),"     ","@biomeMask = ",G5,CHAR(10),"}")</f>
        <v>@EXPERIMENT_DEFINITION:HAS[#id[mobileMaterialsLab],#scienceDifficulty[default]]:NEEDS[Squad,!FeatureScience]:FOR[zKiwiAerospace]
{
     @baseValue = 20
     @scienceCap = 20
     @dataScale = 2
     @situationMask = 63
     @biomeMask = 3
}</v>
      </c>
      <c r="K5" s="1" t="str">
        <f>IF(H5&lt;&gt;"",_xlfn.CONCAT("    @MODULE[ModuleScienceExperiment]:HAS[#experimentID[",A5,"]]",CHAR(10),"    {",CHAR(10),"        @xmitDataScalar = ",H5,CHAR(10),"    }"),"")</f>
        <v xml:space="preserve">    @MODULE[ModuleScienceExperiment]:HAS[#experimentID[mobileMaterialsLab]]
    {
        @xmitDataScalar = 0.1
    }</v>
      </c>
      <c r="M5" t="str">
        <f t="shared" ref="M5:M36" si="2">IF(F5&lt;&gt;"",IF(LEFT(RIGHT(DEC2BIN($F5,6),1),1)*1=1,"Yes","No"),"")</f>
        <v>Yes</v>
      </c>
      <c r="N5" t="str">
        <f t="shared" ref="N5:N36" si="3">IF(F5&lt;&gt;"",IF(LEFT(RIGHT(DEC2BIN($F5,6),2),1)*1=1,"Yes","No"),"")</f>
        <v>Yes</v>
      </c>
      <c r="O5" t="str">
        <f t="shared" ref="O5:O36" si="4">IF(F5&lt;&gt;"",IF(LEFT(RIGHT(DEC2BIN($F5,6),3),1)*1=1,"Yes","No"),"")</f>
        <v>Yes</v>
      </c>
      <c r="P5" t="str">
        <f t="shared" ref="P5:P36" si="5">IF(F5&lt;&gt;"",IF(LEFT(RIGHT(DEC2BIN($F5,6),4),1)*1=1,"Yes","No"),"")</f>
        <v>Yes</v>
      </c>
      <c r="Q5" t="str">
        <f t="shared" ref="Q5:Q36" si="6">IF(F5&lt;&gt;"",IF(LEFT(RIGHT(DEC2BIN($F5,6),5),1)*1=1,"Yes","No"),"")</f>
        <v>Yes</v>
      </c>
      <c r="R5" t="str">
        <f t="shared" ref="R5:R36" si="7">IF(F5&lt;&gt;"",IF(LEFT(RIGHT(DEC2BIN($F5,6),6),1)*1=1,"Yes","No"),"")</f>
        <v>Yes</v>
      </c>
      <c r="S5" t="str">
        <f t="shared" ref="S5:S36" si="8">IF(F5&lt;&gt;"",IF(LEFT(RIGHT(DEC2BIN($G5,6),1),1)*1=1,"Yes","No"),"")</f>
        <v>Yes</v>
      </c>
      <c r="T5" t="str">
        <f t="shared" ref="T5:T36" si="9">IF(F5&lt;&gt;"",IF(LEFT(RIGHT(DEC2BIN($G5,6),2),1)*1=1,"Yes","No"),"")</f>
        <v>Yes</v>
      </c>
      <c r="U5" t="str">
        <f t="shared" ref="U5:U36" si="10">IF(F5&lt;&gt;"",IF(LEFT(RIGHT(DEC2BIN($G5,6),3),1)*1=1,"Yes","No"),"")</f>
        <v>No</v>
      </c>
      <c r="V5" t="str">
        <f t="shared" ref="V5:V36" si="11">IF(F5&lt;&gt;"",IF(LEFT(RIGHT(DEC2BIN($G5,6),4),1)*1=1,"Yes","No"),"")</f>
        <v>No</v>
      </c>
      <c r="W5" t="str">
        <f t="shared" ref="W5:W36" si="12">IF(F5&lt;&gt;"",IF(F5&lt;&gt;"",IF(LEFT(RIGHT(DEC2BIN($G5,6),5),1)*1=1,"Yes","No"),""),"")</f>
        <v>No</v>
      </c>
      <c r="X5" t="str">
        <f t="shared" ref="X5:X36" si="13">IF(F5&lt;&gt;"",IF(LEFT(RIGHT(DEC2BIN($G5,6),6),1)*1=1,"Yes","No"),"")</f>
        <v>No</v>
      </c>
    </row>
    <row r="6" spans="1:24" ht="159.5" x14ac:dyDescent="0.35">
      <c r="A6" t="s">
        <v>62</v>
      </c>
      <c r="B6">
        <v>6</v>
      </c>
      <c r="C6">
        <v>45</v>
      </c>
      <c r="D6">
        <f t="shared" si="0"/>
        <v>45</v>
      </c>
      <c r="E6">
        <v>5</v>
      </c>
      <c r="F6">
        <v>1</v>
      </c>
      <c r="G6">
        <v>1</v>
      </c>
      <c r="H6">
        <v>0.1</v>
      </c>
      <c r="I6" t="s">
        <v>66</v>
      </c>
      <c r="J6" s="1" t="str">
        <f t="shared" si="1"/>
        <v>@EXPERIMENT_DEFINITION:HAS[#id[dmbiodrillscan],#scienceDifficulty[default]]:NEEDS[DMagicOrbitalScience,!FeatureScience]:FOR[zKiwiAerospace]
{
     @baseValue = 45
     @scienceCap = 45
     @dataScale = 5
     @situationMask = 1
     @biomeMask = 1
}</v>
      </c>
      <c r="K6" s="1" t="str">
        <f>IF(H6&lt;&gt;"",_xlfn.CONCAT("@PART[*]:HAS[@MODULE[DMBioDrill]]",CHAR(10),"{",CHAR(10),"    @MODULE[DMBioDrill]",CHAR(10),"    {",CHAR(10),"        @xmitDataScalar = ",H6,CHAR(10),"    }",CHAR(10),"}"),"")</f>
        <v>@PART[*]:HAS[@MODULE[DMBioDrill]]
{
    @MODULE[DMBioDrill]
    {
        @xmitDataScalar = 0.1
    }
}</v>
      </c>
      <c r="M6" t="str">
        <f t="shared" si="2"/>
        <v>Yes</v>
      </c>
      <c r="N6" t="str">
        <f t="shared" si="3"/>
        <v>No</v>
      </c>
      <c r="O6" t="str">
        <f t="shared" si="4"/>
        <v>No</v>
      </c>
      <c r="P6" t="str">
        <f t="shared" si="5"/>
        <v>No</v>
      </c>
      <c r="Q6" t="str">
        <f t="shared" si="6"/>
        <v>No</v>
      </c>
      <c r="R6" t="str">
        <f t="shared" si="7"/>
        <v>No</v>
      </c>
      <c r="S6" t="str">
        <f t="shared" si="8"/>
        <v>Yes</v>
      </c>
      <c r="T6" t="str">
        <f t="shared" si="9"/>
        <v>No</v>
      </c>
      <c r="U6" t="str">
        <f t="shared" si="10"/>
        <v>No</v>
      </c>
      <c r="V6" t="str">
        <f t="shared" si="11"/>
        <v>No</v>
      </c>
      <c r="W6" t="str">
        <f t="shared" si="12"/>
        <v>No</v>
      </c>
      <c r="X6" t="str">
        <f t="shared" si="13"/>
        <v>No</v>
      </c>
    </row>
    <row r="7" spans="1:24" ht="159.5" x14ac:dyDescent="0.35">
      <c r="A7" t="s">
        <v>56</v>
      </c>
      <c r="B7">
        <v>8</v>
      </c>
      <c r="C7">
        <v>45</v>
      </c>
      <c r="D7">
        <f t="shared" si="0"/>
        <v>45</v>
      </c>
      <c r="E7">
        <v>2</v>
      </c>
      <c r="F7">
        <v>48</v>
      </c>
      <c r="G7">
        <v>0</v>
      </c>
      <c r="H7">
        <v>0.1</v>
      </c>
      <c r="I7" t="s">
        <v>66</v>
      </c>
      <c r="J7" s="1" t="str">
        <f t="shared" si="1"/>
        <v>@EXPERIMENT_DEFINITION:HAS[#id[dmSolarParticles],#scienceDifficulty[default]]:NEEDS[DMagicOrbitalScience,!FeatureScience]:FOR[zKiwiAerospace]
{
     @baseValue = 45
     @scienceCap = 45
     @dataScale = 2
     @situationMask = 48
     @biomeMask = 0
}</v>
      </c>
      <c r="K7" s="1" t="str">
        <f>IF(H7&lt;&gt;"",_xlfn.CONCAT("@PART[*]:HAS[@MODULE[DMSolarCollector]]",CHAR(10),"{",CHAR(10),"    @MODULE[DMSolarCollector]",CHAR(10),"    {",CHAR(10),"        @xmitDataScalar = ",H7,CHAR(10),"    }",CHAR(10),"}"),"")</f>
        <v>@PART[*]:HAS[@MODULE[DMSolarCollector]]
{
    @MODULE[DMSolarCollector]
    {
        @xmitDataScalar = 0.1
    }
}</v>
      </c>
      <c r="M7" t="str">
        <f t="shared" si="2"/>
        <v>No</v>
      </c>
      <c r="N7" t="str">
        <f t="shared" si="3"/>
        <v>No</v>
      </c>
      <c r="O7" t="str">
        <f t="shared" si="4"/>
        <v>No</v>
      </c>
      <c r="P7" t="str">
        <f t="shared" si="5"/>
        <v>No</v>
      </c>
      <c r="Q7" t="str">
        <f t="shared" si="6"/>
        <v>Yes</v>
      </c>
      <c r="R7" t="str">
        <f t="shared" si="7"/>
        <v>Yes</v>
      </c>
      <c r="S7" t="str">
        <f t="shared" si="8"/>
        <v>No</v>
      </c>
      <c r="T7" t="str">
        <f t="shared" si="9"/>
        <v>No</v>
      </c>
      <c r="U7" t="str">
        <f t="shared" si="10"/>
        <v>No</v>
      </c>
      <c r="V7" t="str">
        <f t="shared" si="11"/>
        <v>No</v>
      </c>
      <c r="W7" t="str">
        <f t="shared" si="12"/>
        <v>No</v>
      </c>
      <c r="X7" t="str">
        <f t="shared" si="13"/>
        <v>No</v>
      </c>
    </row>
    <row r="8" spans="1:24" ht="159.5" x14ac:dyDescent="0.35">
      <c r="A8" t="s">
        <v>61</v>
      </c>
      <c r="B8">
        <v>2</v>
      </c>
      <c r="C8">
        <v>16</v>
      </c>
      <c r="D8">
        <f t="shared" si="0"/>
        <v>16</v>
      </c>
      <c r="E8">
        <v>3</v>
      </c>
      <c r="F8">
        <v>2</v>
      </c>
      <c r="G8">
        <v>2</v>
      </c>
      <c r="H8">
        <v>0.5</v>
      </c>
      <c r="I8" t="s">
        <v>66</v>
      </c>
      <c r="J8" s="1" t="str">
        <f t="shared" si="1"/>
        <v>@EXPERIMENT_DEFINITION:HAS[#id[dmbathymetryscan],#scienceDifficulty[default]]:NEEDS[DMagicOrbitalScience,!FeatureScience]:FOR[zKiwiAerospace]
{
     @baseValue = 16
     @scienceCap = 16
     @dataScale = 3
     @situationMask = 2
     @biomeMask = 2
}</v>
      </c>
      <c r="K8" s="1" t="str">
        <f>IF(H8&lt;&gt;"",_xlfn.CONCAT("@PART[*]:HAS[@MODULE[DMBathymetry]]",CHAR(10),"{",CHAR(10),"    @MODULE[DMBathymetry]",CHAR(10),"    {",CHAR(10),"        @xmitDataScalar = ",H8,CHAR(10),"    }",CHAR(10),"}"),"")</f>
        <v>@PART[*]:HAS[@MODULE[DMBathymetry]]
{
    @MODULE[DMBathymetry]
    {
        @xmitDataScalar = 0.5
    }
}</v>
      </c>
      <c r="M8" t="str">
        <f t="shared" si="2"/>
        <v>No</v>
      </c>
      <c r="N8" t="str">
        <f t="shared" si="3"/>
        <v>Yes</v>
      </c>
      <c r="O8" t="str">
        <f t="shared" si="4"/>
        <v>No</v>
      </c>
      <c r="P8" t="str">
        <f t="shared" si="5"/>
        <v>No</v>
      </c>
      <c r="Q8" t="str">
        <f t="shared" si="6"/>
        <v>No</v>
      </c>
      <c r="R8" t="str">
        <f t="shared" si="7"/>
        <v>No</v>
      </c>
      <c r="S8" t="str">
        <f t="shared" si="8"/>
        <v>No</v>
      </c>
      <c r="T8" t="str">
        <f t="shared" si="9"/>
        <v>Yes</v>
      </c>
      <c r="U8" t="str">
        <f t="shared" si="10"/>
        <v>No</v>
      </c>
      <c r="V8" t="str">
        <f t="shared" si="11"/>
        <v>No</v>
      </c>
      <c r="W8" t="str">
        <f t="shared" si="12"/>
        <v>No</v>
      </c>
      <c r="X8" t="str">
        <f t="shared" si="13"/>
        <v>No</v>
      </c>
    </row>
    <row r="9" spans="1:24" ht="145" x14ac:dyDescent="0.35">
      <c r="A9" t="s">
        <v>32</v>
      </c>
      <c r="B9">
        <v>7</v>
      </c>
      <c r="C9">
        <v>10</v>
      </c>
      <c r="D9">
        <f t="shared" si="0"/>
        <v>10</v>
      </c>
      <c r="E9">
        <v>5</v>
      </c>
      <c r="F9">
        <v>48</v>
      </c>
      <c r="G9">
        <v>0</v>
      </c>
      <c r="H9">
        <v>0.7</v>
      </c>
      <c r="I9" t="s">
        <v>65</v>
      </c>
      <c r="J9" s="1" t="str">
        <f t="shared" si="1"/>
        <v>@EXPERIMENT_DEFINITION:HAS[#id[microGrav],#scienceDifficulty[default]]:NEEDS[LTech,!FeatureScience]:FOR[zKiwiAerospace]
{
     @baseValue = 10
     @scienceCap = 10
     @dataScale = 5
     @situationMask = 48
     @biomeMask = 0
}</v>
      </c>
      <c r="K9" s="1" t="str">
        <f t="shared" ref="K9:K19" si="14">IF(H9&lt;&gt;"",_xlfn.CONCAT("    @MODULE[ModuleScienceExperiment]:HAS[#experimentID[",A9,"]]",CHAR(10),"    {",CHAR(10),"        @xmitDataScalar = ",H9,CHAR(10),"    }"),"")</f>
        <v xml:space="preserve">    @MODULE[ModuleScienceExperiment]:HAS[#experimentID[microGrav]]
    {
        @xmitDataScalar = 0.7
    }</v>
      </c>
      <c r="M9" t="str">
        <f t="shared" si="2"/>
        <v>No</v>
      </c>
      <c r="N9" t="str">
        <f t="shared" si="3"/>
        <v>No</v>
      </c>
      <c r="O9" t="str">
        <f t="shared" si="4"/>
        <v>No</v>
      </c>
      <c r="P9" t="str">
        <f t="shared" si="5"/>
        <v>No</v>
      </c>
      <c r="Q9" t="str">
        <f t="shared" si="6"/>
        <v>Yes</v>
      </c>
      <c r="R9" t="str">
        <f t="shared" si="7"/>
        <v>Yes</v>
      </c>
      <c r="S9" t="str">
        <f t="shared" si="8"/>
        <v>No</v>
      </c>
      <c r="T9" t="str">
        <f t="shared" si="9"/>
        <v>No</v>
      </c>
      <c r="U9" t="str">
        <f t="shared" si="10"/>
        <v>No</v>
      </c>
      <c r="V9" t="str">
        <f t="shared" si="11"/>
        <v>No</v>
      </c>
      <c r="W9" t="str">
        <f t="shared" si="12"/>
        <v>No</v>
      </c>
      <c r="X9" t="str">
        <f t="shared" si="13"/>
        <v>No</v>
      </c>
    </row>
    <row r="10" spans="1:24" ht="145" x14ac:dyDescent="0.35">
      <c r="A10" t="s">
        <v>33</v>
      </c>
      <c r="B10">
        <v>7</v>
      </c>
      <c r="C10">
        <v>10</v>
      </c>
      <c r="D10">
        <f t="shared" si="0"/>
        <v>10</v>
      </c>
      <c r="E10">
        <v>5</v>
      </c>
      <c r="F10">
        <v>49</v>
      </c>
      <c r="G10">
        <v>0</v>
      </c>
      <c r="H10">
        <v>0.7</v>
      </c>
      <c r="I10" t="s">
        <v>65</v>
      </c>
      <c r="J10" s="1" t="str">
        <f t="shared" si="1"/>
        <v>@EXPERIMENT_DEFINITION:HAS[#id[modelRockets],#scienceDifficulty[default]]:NEEDS[LTech,!FeatureScience]:FOR[zKiwiAerospace]
{
     @baseValue = 10
     @scienceCap = 10
     @dataScale = 5
     @situationMask = 49
     @biomeMask = 0
}</v>
      </c>
      <c r="K10" s="1" t="str">
        <f t="shared" si="14"/>
        <v xml:space="preserve">    @MODULE[ModuleScienceExperiment]:HAS[#experimentID[modelRockets]]
    {
        @xmitDataScalar = 0.7
    }</v>
      </c>
      <c r="M10" t="str">
        <f t="shared" si="2"/>
        <v>Yes</v>
      </c>
      <c r="N10" t="str">
        <f t="shared" si="3"/>
        <v>No</v>
      </c>
      <c r="O10" t="str">
        <f t="shared" si="4"/>
        <v>No</v>
      </c>
      <c r="P10" t="str">
        <f t="shared" si="5"/>
        <v>No</v>
      </c>
      <c r="Q10" t="str">
        <f t="shared" si="6"/>
        <v>Yes</v>
      </c>
      <c r="R10" t="str">
        <f t="shared" si="7"/>
        <v>Yes</v>
      </c>
      <c r="S10" t="str">
        <f t="shared" si="8"/>
        <v>No</v>
      </c>
      <c r="T10" t="str">
        <f t="shared" si="9"/>
        <v>No</v>
      </c>
      <c r="U10" t="str">
        <f t="shared" si="10"/>
        <v>No</v>
      </c>
      <c r="V10" t="str">
        <f t="shared" si="11"/>
        <v>No</v>
      </c>
      <c r="W10" t="str">
        <f t="shared" si="12"/>
        <v>No</v>
      </c>
      <c r="X10" t="str">
        <f t="shared" si="13"/>
        <v>No</v>
      </c>
    </row>
    <row r="11" spans="1:24" ht="145" x14ac:dyDescent="0.35">
      <c r="A11" t="s">
        <v>34</v>
      </c>
      <c r="B11">
        <v>7</v>
      </c>
      <c r="C11">
        <v>10</v>
      </c>
      <c r="D11">
        <f t="shared" si="0"/>
        <v>10</v>
      </c>
      <c r="E11">
        <v>5</v>
      </c>
      <c r="F11">
        <v>3</v>
      </c>
      <c r="G11">
        <v>0</v>
      </c>
      <c r="H11">
        <v>0.7</v>
      </c>
      <c r="I11" t="s">
        <v>65</v>
      </c>
      <c r="J11" s="1" t="str">
        <f t="shared" si="1"/>
        <v>@EXPERIMENT_DEFINITION:HAS[#id[habCheck],#scienceDifficulty[default]]:NEEDS[LTech,!FeatureScience]:FOR[zKiwiAerospace]
{
     @baseValue = 10
     @scienceCap = 10
     @dataScale = 5
     @situationMask = 3
     @biomeMask = 0
}</v>
      </c>
      <c r="K11" s="1" t="str">
        <f t="shared" si="14"/>
        <v xml:space="preserve">    @MODULE[ModuleScienceExperiment]:HAS[#experimentID[habCheck]]
    {
        @xmitDataScalar = 0.7
    }</v>
      </c>
      <c r="M11" t="str">
        <f t="shared" si="2"/>
        <v>Yes</v>
      </c>
      <c r="N11" t="str">
        <f t="shared" si="3"/>
        <v>Yes</v>
      </c>
      <c r="O11" t="str">
        <f t="shared" si="4"/>
        <v>No</v>
      </c>
      <c r="P11" t="str">
        <f t="shared" si="5"/>
        <v>No</v>
      </c>
      <c r="Q11" t="str">
        <f t="shared" si="6"/>
        <v>No</v>
      </c>
      <c r="R11" t="str">
        <f t="shared" si="7"/>
        <v>No</v>
      </c>
      <c r="S11" t="str">
        <f t="shared" si="8"/>
        <v>No</v>
      </c>
      <c r="T11" t="str">
        <f t="shared" si="9"/>
        <v>No</v>
      </c>
      <c r="U11" t="str">
        <f t="shared" si="10"/>
        <v>No</v>
      </c>
      <c r="V11" t="str">
        <f t="shared" si="11"/>
        <v>No</v>
      </c>
      <c r="W11" t="str">
        <f t="shared" si="12"/>
        <v>No</v>
      </c>
      <c r="X11" t="str">
        <f t="shared" si="13"/>
        <v>No</v>
      </c>
    </row>
    <row r="12" spans="1:24" ht="103" customHeight="1" x14ac:dyDescent="0.35">
      <c r="A12" t="s">
        <v>35</v>
      </c>
      <c r="B12">
        <v>7</v>
      </c>
      <c r="C12">
        <v>50</v>
      </c>
      <c r="D12">
        <f t="shared" si="0"/>
        <v>50</v>
      </c>
      <c r="E12">
        <v>5</v>
      </c>
      <c r="F12">
        <v>48</v>
      </c>
      <c r="G12">
        <v>0</v>
      </c>
      <c r="H12">
        <v>0.7</v>
      </c>
      <c r="I12" t="s">
        <v>65</v>
      </c>
      <c r="J12" s="1" t="str">
        <f t="shared" si="1"/>
        <v>@EXPERIMENT_DEFINITION:HAS[#id[fireCheck],#scienceDifficulty[default]]:NEEDS[LTech,!FeatureScience]:FOR[zKiwiAerospace]
{
     @baseValue = 50
     @scienceCap = 50
     @dataScale = 5
     @situationMask = 48
     @biomeMask = 0
}</v>
      </c>
      <c r="K12" s="1" t="str">
        <f t="shared" si="14"/>
        <v xml:space="preserve">    @MODULE[ModuleScienceExperiment]:HAS[#experimentID[fireCheck]]
    {
        @xmitDataScalar = 0.7
    }</v>
      </c>
      <c r="M12" t="str">
        <f t="shared" si="2"/>
        <v>No</v>
      </c>
      <c r="N12" t="str">
        <f t="shared" si="3"/>
        <v>No</v>
      </c>
      <c r="O12" t="str">
        <f t="shared" si="4"/>
        <v>No</v>
      </c>
      <c r="P12" t="str">
        <f t="shared" si="5"/>
        <v>No</v>
      </c>
      <c r="Q12" t="str">
        <f t="shared" si="6"/>
        <v>Yes</v>
      </c>
      <c r="R12" t="str">
        <f t="shared" si="7"/>
        <v>Yes</v>
      </c>
      <c r="S12" t="str">
        <f t="shared" si="8"/>
        <v>No</v>
      </c>
      <c r="T12" t="str">
        <f t="shared" si="9"/>
        <v>No</v>
      </c>
      <c r="U12" t="str">
        <f t="shared" si="10"/>
        <v>No</v>
      </c>
      <c r="V12" t="str">
        <f t="shared" si="11"/>
        <v>No</v>
      </c>
      <c r="W12" t="str">
        <f t="shared" si="12"/>
        <v>No</v>
      </c>
      <c r="X12" t="str">
        <f t="shared" si="13"/>
        <v>No</v>
      </c>
    </row>
    <row r="13" spans="1:24" ht="145" x14ac:dyDescent="0.35">
      <c r="A13" t="s">
        <v>36</v>
      </c>
      <c r="B13">
        <v>7</v>
      </c>
      <c r="C13">
        <v>50</v>
      </c>
      <c r="D13">
        <f t="shared" si="0"/>
        <v>50</v>
      </c>
      <c r="E13">
        <v>5</v>
      </c>
      <c r="F13">
        <v>48</v>
      </c>
      <c r="G13">
        <v>0</v>
      </c>
      <c r="H13">
        <v>0.7</v>
      </c>
      <c r="I13" t="s">
        <v>65</v>
      </c>
      <c r="J13" s="1" t="str">
        <f t="shared" si="1"/>
        <v>@EXPERIMENT_DEFINITION:HAS[#id[plantCheck],#scienceDifficulty[default]]:NEEDS[LTech,!FeatureScience]:FOR[zKiwiAerospace]
{
     @baseValue = 50
     @scienceCap = 50
     @dataScale = 5
     @situationMask = 48
     @biomeMask = 0
}</v>
      </c>
      <c r="K13" s="1" t="str">
        <f t="shared" si="14"/>
        <v xml:space="preserve">    @MODULE[ModuleScienceExperiment]:HAS[#experimentID[plantCheck]]
    {
        @xmitDataScalar = 0.7
    }</v>
      </c>
      <c r="M13" t="str">
        <f t="shared" si="2"/>
        <v>No</v>
      </c>
      <c r="N13" t="str">
        <f t="shared" si="3"/>
        <v>No</v>
      </c>
      <c r="O13" t="str">
        <f t="shared" si="4"/>
        <v>No</v>
      </c>
      <c r="P13" t="str">
        <f t="shared" si="5"/>
        <v>No</v>
      </c>
      <c r="Q13" t="str">
        <f t="shared" si="6"/>
        <v>Yes</v>
      </c>
      <c r="R13" t="str">
        <f t="shared" si="7"/>
        <v>Yes</v>
      </c>
      <c r="S13" t="str">
        <f t="shared" si="8"/>
        <v>No</v>
      </c>
      <c r="T13" t="str">
        <f t="shared" si="9"/>
        <v>No</v>
      </c>
      <c r="U13" t="str">
        <f t="shared" si="10"/>
        <v>No</v>
      </c>
      <c r="V13" t="str">
        <f t="shared" si="11"/>
        <v>No</v>
      </c>
      <c r="W13" t="str">
        <f t="shared" si="12"/>
        <v>No</v>
      </c>
      <c r="X13" t="str">
        <f t="shared" si="13"/>
        <v>No</v>
      </c>
    </row>
    <row r="14" spans="1:24" ht="145" x14ac:dyDescent="0.35">
      <c r="A14" t="s">
        <v>1</v>
      </c>
      <c r="B14">
        <v>0</v>
      </c>
      <c r="C14">
        <v>10</v>
      </c>
      <c r="D14">
        <f t="shared" si="0"/>
        <v>10</v>
      </c>
      <c r="E14">
        <v>2</v>
      </c>
      <c r="F14">
        <v>63</v>
      </c>
      <c r="G14">
        <v>23</v>
      </c>
      <c r="H14">
        <v>1</v>
      </c>
      <c r="I14" t="s">
        <v>64</v>
      </c>
      <c r="J14" s="1" t="str">
        <f t="shared" si="1"/>
        <v>@EXPERIMENT_DEFINITION:HAS[#id[crewReport],#scienceDifficulty[default]]:NEEDS[Squad,!FeatureScience]:FOR[zKiwiAerospace]
{
     @baseValue = 10
     @scienceCap = 10
     @dataScale = 2
     @situationMask = 63
     @biomeMask = 23
}</v>
      </c>
      <c r="K14" s="1" t="str">
        <f t="shared" si="14"/>
        <v xml:space="preserve">    @MODULE[ModuleScienceExperiment]:HAS[#experimentID[crewReport]]
    {
        @xmitDataScalar = 1
    }</v>
      </c>
      <c r="M14" t="str">
        <f t="shared" si="2"/>
        <v>Yes</v>
      </c>
      <c r="N14" t="str">
        <f t="shared" si="3"/>
        <v>Yes</v>
      </c>
      <c r="O14" t="str">
        <f t="shared" si="4"/>
        <v>Yes</v>
      </c>
      <c r="P14" t="str">
        <f t="shared" si="5"/>
        <v>Yes</v>
      </c>
      <c r="Q14" t="str">
        <f t="shared" si="6"/>
        <v>Yes</v>
      </c>
      <c r="R14" t="str">
        <f t="shared" si="7"/>
        <v>Yes</v>
      </c>
      <c r="S14" t="str">
        <f t="shared" si="8"/>
        <v>Yes</v>
      </c>
      <c r="T14" t="str">
        <f t="shared" si="9"/>
        <v>Yes</v>
      </c>
      <c r="U14" t="str">
        <f t="shared" si="10"/>
        <v>Yes</v>
      </c>
      <c r="V14" t="str">
        <f t="shared" si="11"/>
        <v>No</v>
      </c>
      <c r="W14" t="str">
        <f t="shared" si="12"/>
        <v>Yes</v>
      </c>
      <c r="X14" t="str">
        <f t="shared" si="13"/>
        <v>No</v>
      </c>
    </row>
    <row r="15" spans="1:24" ht="145" x14ac:dyDescent="0.35">
      <c r="A15" t="s">
        <v>17</v>
      </c>
      <c r="B15">
        <v>0</v>
      </c>
      <c r="C15">
        <v>14</v>
      </c>
      <c r="D15">
        <f t="shared" si="0"/>
        <v>14</v>
      </c>
      <c r="E15">
        <v>2</v>
      </c>
      <c r="F15">
        <v>59</v>
      </c>
      <c r="G15">
        <v>3</v>
      </c>
      <c r="H15">
        <v>1</v>
      </c>
      <c r="I15" t="s">
        <v>64</v>
      </c>
      <c r="J15" s="1" t="str">
        <f t="shared" si="1"/>
        <v>@EXPERIMENT_DEFINITION:HAS[#id[evaReport],#scienceDifficulty[default]]:NEEDS[Squad,!FeatureScience]:FOR[zKiwiAerospace]
{
     @baseValue = 14
     @scienceCap = 14
     @dataScale = 2
     @situationMask = 59
     @biomeMask = 3
}</v>
      </c>
      <c r="K15" s="1" t="str">
        <f t="shared" si="14"/>
        <v xml:space="preserve">    @MODULE[ModuleScienceExperiment]:HAS[#experimentID[evaReport]]
    {
        @xmitDataScalar = 1
    }</v>
      </c>
      <c r="M15" t="str">
        <f t="shared" si="2"/>
        <v>Yes</v>
      </c>
      <c r="N15" t="str">
        <f t="shared" si="3"/>
        <v>Yes</v>
      </c>
      <c r="O15" t="str">
        <f t="shared" si="4"/>
        <v>No</v>
      </c>
      <c r="P15" t="str">
        <f t="shared" si="5"/>
        <v>Yes</v>
      </c>
      <c r="Q15" t="str">
        <f t="shared" si="6"/>
        <v>Yes</v>
      </c>
      <c r="R15" t="str">
        <f t="shared" si="7"/>
        <v>Yes</v>
      </c>
      <c r="S15" t="str">
        <f t="shared" si="8"/>
        <v>Yes</v>
      </c>
      <c r="T15" t="str">
        <f t="shared" si="9"/>
        <v>Yes</v>
      </c>
      <c r="U15" t="str">
        <f t="shared" si="10"/>
        <v>No</v>
      </c>
      <c r="V15" t="str">
        <f t="shared" si="11"/>
        <v>No</v>
      </c>
      <c r="W15" t="str">
        <f t="shared" si="12"/>
        <v>No</v>
      </c>
      <c r="X15" t="str">
        <f t="shared" si="13"/>
        <v>No</v>
      </c>
    </row>
    <row r="16" spans="1:24" ht="145" x14ac:dyDescent="0.35">
      <c r="A16" t="s">
        <v>21</v>
      </c>
      <c r="B16">
        <v>0</v>
      </c>
      <c r="C16">
        <v>8</v>
      </c>
      <c r="D16">
        <f t="shared" si="0"/>
        <v>8</v>
      </c>
      <c r="E16">
        <v>1</v>
      </c>
      <c r="F16">
        <v>63</v>
      </c>
      <c r="G16">
        <v>7</v>
      </c>
      <c r="H16">
        <v>1</v>
      </c>
      <c r="I16" t="s">
        <v>64</v>
      </c>
      <c r="J16" s="1" t="str">
        <f t="shared" si="1"/>
        <v>@EXPERIMENT_DEFINITION:HAS[#id[temperatureScan],#scienceDifficulty[default]]:NEEDS[Squad,!FeatureScience]:FOR[zKiwiAerospace]
{
     @baseValue = 8
     @scienceCap = 8
     @dataScale = 1
     @situationMask = 63
     @biomeMask = 7
}</v>
      </c>
      <c r="K16" s="1" t="str">
        <f t="shared" si="14"/>
        <v xml:space="preserve">    @MODULE[ModuleScienceExperiment]:HAS[#experimentID[temperatureScan]]
    {
        @xmitDataScalar = 1
    }</v>
      </c>
      <c r="M16" t="str">
        <f t="shared" si="2"/>
        <v>Yes</v>
      </c>
      <c r="N16" t="str">
        <f t="shared" si="3"/>
        <v>Yes</v>
      </c>
      <c r="O16" t="str">
        <f t="shared" si="4"/>
        <v>Yes</v>
      </c>
      <c r="P16" t="str">
        <f t="shared" si="5"/>
        <v>Yes</v>
      </c>
      <c r="Q16" t="str">
        <f t="shared" si="6"/>
        <v>Yes</v>
      </c>
      <c r="R16" t="str">
        <f t="shared" si="7"/>
        <v>Yes</v>
      </c>
      <c r="S16" t="str">
        <f t="shared" si="8"/>
        <v>Yes</v>
      </c>
      <c r="T16" t="str">
        <f t="shared" si="9"/>
        <v>Yes</v>
      </c>
      <c r="U16" t="str">
        <f t="shared" si="10"/>
        <v>Yes</v>
      </c>
      <c r="V16" t="str">
        <f t="shared" si="11"/>
        <v>No</v>
      </c>
      <c r="W16" t="str">
        <f t="shared" si="12"/>
        <v>No</v>
      </c>
      <c r="X16" t="str">
        <f t="shared" si="13"/>
        <v>No</v>
      </c>
    </row>
    <row r="17" spans="1:24" ht="145" x14ac:dyDescent="0.35">
      <c r="A17" t="s">
        <v>22</v>
      </c>
      <c r="B17">
        <v>0</v>
      </c>
      <c r="C17">
        <v>10</v>
      </c>
      <c r="D17">
        <f t="shared" si="0"/>
        <v>10</v>
      </c>
      <c r="E17">
        <v>1</v>
      </c>
      <c r="F17">
        <v>31</v>
      </c>
      <c r="G17">
        <v>3</v>
      </c>
      <c r="H17">
        <v>1</v>
      </c>
      <c r="I17" t="s">
        <v>64</v>
      </c>
      <c r="J17" s="1" t="str">
        <f t="shared" si="1"/>
        <v>@EXPERIMENT_DEFINITION:HAS[#id[barometerScan],#scienceDifficulty[default]]:NEEDS[Squad,!FeatureScience]:FOR[zKiwiAerospace]
{
     @baseValue = 10
     @scienceCap = 10
     @dataScale = 1
     @situationMask = 31
     @biomeMask = 3
}</v>
      </c>
      <c r="K17" s="1" t="str">
        <f t="shared" si="14"/>
        <v xml:space="preserve">    @MODULE[ModuleScienceExperiment]:HAS[#experimentID[barometerScan]]
    {
        @xmitDataScalar = 1
    }</v>
      </c>
      <c r="M17" t="str">
        <f t="shared" si="2"/>
        <v>Yes</v>
      </c>
      <c r="N17" t="str">
        <f t="shared" si="3"/>
        <v>Yes</v>
      </c>
      <c r="O17" t="str">
        <f t="shared" si="4"/>
        <v>Yes</v>
      </c>
      <c r="P17" t="str">
        <f t="shared" si="5"/>
        <v>Yes</v>
      </c>
      <c r="Q17" t="str">
        <f t="shared" si="6"/>
        <v>Yes</v>
      </c>
      <c r="R17" t="str">
        <f t="shared" si="7"/>
        <v>No</v>
      </c>
      <c r="S17" t="str">
        <f t="shared" si="8"/>
        <v>Yes</v>
      </c>
      <c r="T17" t="str">
        <f t="shared" si="9"/>
        <v>Yes</v>
      </c>
      <c r="U17" t="str">
        <f t="shared" si="10"/>
        <v>No</v>
      </c>
      <c r="V17" t="str">
        <f t="shared" si="11"/>
        <v>No</v>
      </c>
      <c r="W17" t="str">
        <f t="shared" si="12"/>
        <v>No</v>
      </c>
      <c r="X17" t="str">
        <f t="shared" si="13"/>
        <v>No</v>
      </c>
    </row>
    <row r="18" spans="1:24" ht="145" x14ac:dyDescent="0.35">
      <c r="A18" t="s">
        <v>23</v>
      </c>
      <c r="B18">
        <v>2</v>
      </c>
      <c r="C18">
        <v>20</v>
      </c>
      <c r="D18">
        <f t="shared" si="0"/>
        <v>20</v>
      </c>
      <c r="E18">
        <v>2.5</v>
      </c>
      <c r="F18">
        <v>1</v>
      </c>
      <c r="G18">
        <v>1</v>
      </c>
      <c r="H18">
        <v>1</v>
      </c>
      <c r="I18" t="s">
        <v>64</v>
      </c>
      <c r="J18" s="1" t="str">
        <f t="shared" si="1"/>
        <v>@EXPERIMENT_DEFINITION:HAS[#id[seismicScan],#scienceDifficulty[default]]:NEEDS[Squad,!FeatureScience]:FOR[zKiwiAerospace]
{
     @baseValue = 20
     @scienceCap = 20
     @dataScale = 2.5
     @situationMask = 1
     @biomeMask = 1
}</v>
      </c>
      <c r="K18" s="1" t="str">
        <f t="shared" si="14"/>
        <v xml:space="preserve">    @MODULE[ModuleScienceExperiment]:HAS[#experimentID[seismicScan]]
    {
        @xmitDataScalar = 1
    }</v>
      </c>
      <c r="M18" t="str">
        <f t="shared" si="2"/>
        <v>Yes</v>
      </c>
      <c r="N18" t="str">
        <f t="shared" si="3"/>
        <v>No</v>
      </c>
      <c r="O18" t="str">
        <f t="shared" si="4"/>
        <v>No</v>
      </c>
      <c r="P18" t="str">
        <f t="shared" si="5"/>
        <v>No</v>
      </c>
      <c r="Q18" t="str">
        <f t="shared" si="6"/>
        <v>No</v>
      </c>
      <c r="R18" t="str">
        <f t="shared" si="7"/>
        <v>No</v>
      </c>
      <c r="S18" t="str">
        <f t="shared" si="8"/>
        <v>Yes</v>
      </c>
      <c r="T18" t="str">
        <f t="shared" si="9"/>
        <v>No</v>
      </c>
      <c r="U18" t="str">
        <f t="shared" si="10"/>
        <v>No</v>
      </c>
      <c r="V18" t="str">
        <f t="shared" si="11"/>
        <v>No</v>
      </c>
      <c r="W18" t="str">
        <f t="shared" si="12"/>
        <v>No</v>
      </c>
      <c r="X18" t="str">
        <f t="shared" si="13"/>
        <v>No</v>
      </c>
    </row>
    <row r="19" spans="1:24" ht="145" x14ac:dyDescent="0.35">
      <c r="A19" t="s">
        <v>37</v>
      </c>
      <c r="B19">
        <v>2</v>
      </c>
      <c r="C19">
        <v>10</v>
      </c>
      <c r="D19">
        <f t="shared" si="0"/>
        <v>10</v>
      </c>
      <c r="E19">
        <v>1.8</v>
      </c>
      <c r="F19">
        <v>51</v>
      </c>
      <c r="G19">
        <v>51</v>
      </c>
      <c r="H19">
        <v>1</v>
      </c>
      <c r="I19" t="s">
        <v>65</v>
      </c>
      <c r="J19" s="1" t="str">
        <f t="shared" si="1"/>
        <v>@EXPERIMENT_DEFINITION:HAS[#id[radioWaves],#scienceDifficulty[default]]:NEEDS[LTech,!FeatureScience]:FOR[zKiwiAerospace]
{
     @baseValue = 10
     @scienceCap = 10
     @dataScale = 1.8
     @situationMask = 51
     @biomeMask = 51
}</v>
      </c>
      <c r="K19" s="1" t="str">
        <f t="shared" si="14"/>
        <v xml:space="preserve">    @MODULE[ModuleScienceExperiment]:HAS[#experimentID[radioWaves]]
    {
        @xmitDataScalar = 1
    }</v>
      </c>
      <c r="M19" t="str">
        <f t="shared" si="2"/>
        <v>Yes</v>
      </c>
      <c r="N19" t="str">
        <f t="shared" si="3"/>
        <v>Yes</v>
      </c>
      <c r="O19" t="str">
        <f t="shared" si="4"/>
        <v>No</v>
      </c>
      <c r="P19" t="str">
        <f t="shared" si="5"/>
        <v>No</v>
      </c>
      <c r="Q19" t="str">
        <f t="shared" si="6"/>
        <v>Yes</v>
      </c>
      <c r="R19" t="str">
        <f t="shared" si="7"/>
        <v>Yes</v>
      </c>
      <c r="S19" t="str">
        <f t="shared" si="8"/>
        <v>Yes</v>
      </c>
      <c r="T19" t="str">
        <f t="shared" si="9"/>
        <v>Yes</v>
      </c>
      <c r="U19" t="str">
        <f t="shared" si="10"/>
        <v>No</v>
      </c>
      <c r="V19" t="str">
        <f t="shared" si="11"/>
        <v>No</v>
      </c>
      <c r="W19" t="str">
        <f t="shared" si="12"/>
        <v>Yes</v>
      </c>
      <c r="X19" t="str">
        <f t="shared" si="13"/>
        <v>Yes</v>
      </c>
    </row>
    <row r="20" spans="1:24" ht="145" x14ac:dyDescent="0.35">
      <c r="A20" t="s">
        <v>46</v>
      </c>
      <c r="B20">
        <v>3</v>
      </c>
      <c r="C20">
        <v>10</v>
      </c>
      <c r="D20">
        <f t="shared" si="0"/>
        <v>10</v>
      </c>
      <c r="E20">
        <v>2</v>
      </c>
      <c r="F20">
        <v>51</v>
      </c>
      <c r="G20">
        <v>1</v>
      </c>
      <c r="H20">
        <v>1</v>
      </c>
      <c r="I20" t="s">
        <v>66</v>
      </c>
      <c r="J20" s="1" t="str">
        <f t="shared" si="1"/>
        <v>@EXPERIMENT_DEFINITION:HAS[#id[magScan],#scienceDifficulty[default]]:NEEDS[DMagicOrbitalScience,!FeatureScience]:FOR[zKiwiAerospace]
{
     @baseValue = 10
     @scienceCap = 10
     @dataScale = 2
     @situationMask = 51
     @biomeMask = 1
}</v>
      </c>
      <c r="K20" s="1" t="str">
        <f>IF(H20&lt;&gt;"",_xlfn.CONCAT("@PART[*]:HAS[@MODULE[DMModuleScienceAnimate]]",CHAR(10),"{",CHAR(10),"    @MODULE[DMModuleScienceAnimate]:HAS[#experimentID[",A20,"]]",CHAR(10),"    {",CHAR(10),"        @xmitDataScalar = ",H20,CHAR(10),"    }",CHAR(10),"}"),"")</f>
        <v>@PART[*]:HAS[@MODULE[DMModuleScienceAnimate]]
{
    @MODULE[DMModuleScienceAnimate]:HAS[#experimentID[magScan]]
    {
        @xmitDataScalar = 1
    }
}</v>
      </c>
      <c r="M20" t="str">
        <f t="shared" si="2"/>
        <v>Yes</v>
      </c>
      <c r="N20" t="str">
        <f t="shared" si="3"/>
        <v>Yes</v>
      </c>
      <c r="O20" t="str">
        <f t="shared" si="4"/>
        <v>No</v>
      </c>
      <c r="P20" t="str">
        <f t="shared" si="5"/>
        <v>No</v>
      </c>
      <c r="Q20" t="str">
        <f t="shared" si="6"/>
        <v>Yes</v>
      </c>
      <c r="R20" t="str">
        <f t="shared" si="7"/>
        <v>Yes</v>
      </c>
      <c r="S20" t="str">
        <f t="shared" si="8"/>
        <v>Yes</v>
      </c>
      <c r="T20" t="str">
        <f t="shared" si="9"/>
        <v>No</v>
      </c>
      <c r="U20" t="str">
        <f t="shared" si="10"/>
        <v>No</v>
      </c>
      <c r="V20" t="str">
        <f t="shared" si="11"/>
        <v>No</v>
      </c>
      <c r="W20" t="str">
        <f t="shared" si="12"/>
        <v>No</v>
      </c>
      <c r="X20" t="str">
        <f t="shared" si="13"/>
        <v>No</v>
      </c>
    </row>
    <row r="21" spans="1:24" ht="145" x14ac:dyDescent="0.35">
      <c r="A21" t="s">
        <v>24</v>
      </c>
      <c r="B21">
        <v>4</v>
      </c>
      <c r="C21">
        <v>16</v>
      </c>
      <c r="D21">
        <f t="shared" si="0"/>
        <v>16</v>
      </c>
      <c r="E21">
        <v>2</v>
      </c>
      <c r="F21">
        <v>51</v>
      </c>
      <c r="G21">
        <v>51</v>
      </c>
      <c r="H21">
        <v>1</v>
      </c>
      <c r="I21" t="s">
        <v>64</v>
      </c>
      <c r="J21" s="1" t="str">
        <f t="shared" si="1"/>
        <v>@EXPERIMENT_DEFINITION:HAS[#id[gravityScan],#scienceDifficulty[default]]:NEEDS[Squad,!FeatureScience]:FOR[zKiwiAerospace]
{
     @baseValue = 16
     @scienceCap = 16
     @dataScale = 2
     @situationMask = 51
     @biomeMask = 51
}</v>
      </c>
      <c r="K21" s="1" t="str">
        <f>IF(H21&lt;&gt;"",_xlfn.CONCAT("    @MODULE[ModuleScienceExperiment]:HAS[#experimentID[",A21,"]]",CHAR(10),"    {",CHAR(10),"        @xmitDataScalar = ",H21,CHAR(10),"    }"),"")</f>
        <v xml:space="preserve">    @MODULE[ModuleScienceExperiment]:HAS[#experimentID[gravityScan]]
    {
        @xmitDataScalar = 1
    }</v>
      </c>
      <c r="M21" t="str">
        <f t="shared" si="2"/>
        <v>Yes</v>
      </c>
      <c r="N21" t="str">
        <f t="shared" si="3"/>
        <v>Yes</v>
      </c>
      <c r="O21" t="str">
        <f t="shared" si="4"/>
        <v>No</v>
      </c>
      <c r="P21" t="str">
        <f t="shared" si="5"/>
        <v>No</v>
      </c>
      <c r="Q21" t="str">
        <f t="shared" si="6"/>
        <v>Yes</v>
      </c>
      <c r="R21" t="str">
        <f t="shared" si="7"/>
        <v>Yes</v>
      </c>
      <c r="S21" t="str">
        <f t="shared" si="8"/>
        <v>Yes</v>
      </c>
      <c r="T21" t="str">
        <f t="shared" si="9"/>
        <v>Yes</v>
      </c>
      <c r="U21" t="str">
        <f t="shared" si="10"/>
        <v>No</v>
      </c>
      <c r="V21" t="str">
        <f t="shared" si="11"/>
        <v>No</v>
      </c>
      <c r="W21" t="str">
        <f t="shared" si="12"/>
        <v>Yes</v>
      </c>
      <c r="X21" t="str">
        <f t="shared" si="13"/>
        <v>Yes</v>
      </c>
    </row>
    <row r="22" spans="1:24" ht="145" x14ac:dyDescent="0.35">
      <c r="A22" t="s">
        <v>25</v>
      </c>
      <c r="B22">
        <v>4</v>
      </c>
      <c r="C22">
        <v>20</v>
      </c>
      <c r="D22">
        <f t="shared" si="0"/>
        <v>20</v>
      </c>
      <c r="E22">
        <v>5</v>
      </c>
      <c r="F22">
        <v>13</v>
      </c>
      <c r="G22">
        <v>13</v>
      </c>
      <c r="H22">
        <v>1</v>
      </c>
      <c r="I22" t="s">
        <v>64</v>
      </c>
      <c r="J22" s="1" t="str">
        <f t="shared" si="1"/>
        <v>@EXPERIMENT_DEFINITION:HAS[#id[atmosphereAnalysis],#scienceDifficulty[default]]:NEEDS[Squad,!FeatureScience]:FOR[zKiwiAerospace]
{
     @baseValue = 20
     @scienceCap = 20
     @dataScale = 5
     @situationMask = 13
     @biomeMask = 13
}</v>
      </c>
      <c r="K22" s="1" t="str">
        <f>IF(H22&lt;&gt;"",_xlfn.CONCAT("    @MODULE[ModuleScienceExperiment]:HAS[#experimentID[",A22,"]]",CHAR(10),"    {",CHAR(10),"        @xmitDataScalar = ",H22,CHAR(10),"    }"),"")</f>
        <v xml:space="preserve">    @MODULE[ModuleScienceExperiment]:HAS[#experimentID[atmosphereAnalysis]]
    {
        @xmitDataScalar = 1
    }</v>
      </c>
      <c r="M22" t="str">
        <f t="shared" si="2"/>
        <v>Yes</v>
      </c>
      <c r="N22" t="str">
        <f t="shared" si="3"/>
        <v>No</v>
      </c>
      <c r="O22" t="str">
        <f t="shared" si="4"/>
        <v>Yes</v>
      </c>
      <c r="P22" t="str">
        <f t="shared" si="5"/>
        <v>Yes</v>
      </c>
      <c r="Q22" t="str">
        <f t="shared" si="6"/>
        <v>No</v>
      </c>
      <c r="R22" t="str">
        <f t="shared" si="7"/>
        <v>No</v>
      </c>
      <c r="S22" t="str">
        <f t="shared" si="8"/>
        <v>Yes</v>
      </c>
      <c r="T22" t="str">
        <f t="shared" si="9"/>
        <v>No</v>
      </c>
      <c r="U22" t="str">
        <f t="shared" si="10"/>
        <v>Yes</v>
      </c>
      <c r="V22" t="str">
        <f t="shared" si="11"/>
        <v>Yes</v>
      </c>
      <c r="W22" t="str">
        <f t="shared" si="12"/>
        <v>No</v>
      </c>
      <c r="X22" t="str">
        <f t="shared" si="13"/>
        <v>No</v>
      </c>
    </row>
    <row r="23" spans="1:24" ht="145" x14ac:dyDescent="0.35">
      <c r="A23" t="s">
        <v>48</v>
      </c>
      <c r="B23">
        <v>4</v>
      </c>
      <c r="C23">
        <v>12</v>
      </c>
      <c r="D23">
        <f t="shared" si="0"/>
        <v>12</v>
      </c>
      <c r="E23">
        <v>2</v>
      </c>
      <c r="F23">
        <v>48</v>
      </c>
      <c r="G23">
        <v>0</v>
      </c>
      <c r="H23">
        <v>1</v>
      </c>
      <c r="I23" t="s">
        <v>66</v>
      </c>
      <c r="J23" s="1" t="str">
        <f t="shared" si="1"/>
        <v>@EXPERIMENT_DEFINITION:HAS[#id[rpwsScan],#scienceDifficulty[default]]:NEEDS[DMagicOrbitalScience,!FeatureScience]:FOR[zKiwiAerospace]
{
     @baseValue = 12
     @scienceCap = 12
     @dataScale = 2
     @situationMask = 48
     @biomeMask = 0
}</v>
      </c>
      <c r="K23" s="1" t="str">
        <f>IF(H23&lt;&gt;"",_xlfn.CONCAT("@PART[*]:HAS[@MODULE[DMModuleScienceAnimate]]",CHAR(10),"{",CHAR(10),"    @MODULE[DMModuleScienceAnimate]:HAS[#experimentID[",A23,"]]",CHAR(10),"    {",CHAR(10),"        @xmitDataScalar = ",H23,CHAR(10),"    }",CHAR(10),"}"),"")</f>
        <v>@PART[*]:HAS[@MODULE[DMModuleScienceAnimate]]
{
    @MODULE[DMModuleScienceAnimate]:HAS[#experimentID[rpwsScan]]
    {
        @xmitDataScalar = 1
    }
}</v>
      </c>
      <c r="M23" t="str">
        <f t="shared" si="2"/>
        <v>No</v>
      </c>
      <c r="N23" t="str">
        <f t="shared" si="3"/>
        <v>No</v>
      </c>
      <c r="O23" t="str">
        <f t="shared" si="4"/>
        <v>No</v>
      </c>
      <c r="P23" t="str">
        <f t="shared" si="5"/>
        <v>No</v>
      </c>
      <c r="Q23" t="str">
        <f t="shared" si="6"/>
        <v>Yes</v>
      </c>
      <c r="R23" t="str">
        <f t="shared" si="7"/>
        <v>Yes</v>
      </c>
      <c r="S23" t="str">
        <f t="shared" si="8"/>
        <v>No</v>
      </c>
      <c r="T23" t="str">
        <f t="shared" si="9"/>
        <v>No</v>
      </c>
      <c r="U23" t="str">
        <f t="shared" si="10"/>
        <v>No</v>
      </c>
      <c r="V23" t="str">
        <f t="shared" si="11"/>
        <v>No</v>
      </c>
      <c r="W23" t="str">
        <f t="shared" si="12"/>
        <v>No</v>
      </c>
      <c r="X23" t="str">
        <f t="shared" si="13"/>
        <v>No</v>
      </c>
    </row>
    <row r="24" spans="1:24" ht="145" x14ac:dyDescent="0.35">
      <c r="A24" t="s">
        <v>38</v>
      </c>
      <c r="B24">
        <v>5</v>
      </c>
      <c r="C24">
        <v>15</v>
      </c>
      <c r="D24">
        <f t="shared" si="0"/>
        <v>15</v>
      </c>
      <c r="E24">
        <v>3</v>
      </c>
      <c r="F24">
        <v>63</v>
      </c>
      <c r="G24">
        <v>63</v>
      </c>
      <c r="H24">
        <v>1</v>
      </c>
      <c r="I24" t="s">
        <v>65</v>
      </c>
      <c r="J24" s="1" t="str">
        <f t="shared" si="1"/>
        <v>@EXPERIMENT_DEFINITION:HAS[#id[radiationScan],#scienceDifficulty[default]]:NEEDS[LTech,!FeatureScience]:FOR[zKiwiAerospace]
{
     @baseValue = 15
     @scienceCap = 15
     @dataScale = 3
     @situationMask = 63
     @biomeMask = 63
}</v>
      </c>
      <c r="K24" s="1" t="str">
        <f>IF(H24&lt;&gt;"",_xlfn.CONCAT("    @MODULE[ModuleScienceExperiment]:HAS[#experimentID[",A24,"]]",CHAR(10),"    {",CHAR(10),"        @xmitDataScalar = ",H24,CHAR(10),"    }"),"")</f>
        <v xml:space="preserve">    @MODULE[ModuleScienceExperiment]:HAS[#experimentID[radiationScan]]
    {
        @xmitDataScalar = 1
    }</v>
      </c>
      <c r="M24" t="str">
        <f t="shared" si="2"/>
        <v>Yes</v>
      </c>
      <c r="N24" t="str">
        <f t="shared" si="3"/>
        <v>Yes</v>
      </c>
      <c r="O24" t="str">
        <f t="shared" si="4"/>
        <v>Yes</v>
      </c>
      <c r="P24" t="str">
        <f t="shared" si="5"/>
        <v>Yes</v>
      </c>
      <c r="Q24" t="str">
        <f t="shared" si="6"/>
        <v>Yes</v>
      </c>
      <c r="R24" t="str">
        <f t="shared" si="7"/>
        <v>Yes</v>
      </c>
      <c r="S24" t="str">
        <f t="shared" si="8"/>
        <v>Yes</v>
      </c>
      <c r="T24" t="str">
        <f t="shared" si="9"/>
        <v>Yes</v>
      </c>
      <c r="U24" t="str">
        <f t="shared" si="10"/>
        <v>Yes</v>
      </c>
      <c r="V24" t="str">
        <f t="shared" si="11"/>
        <v>Yes</v>
      </c>
      <c r="W24" t="str">
        <f t="shared" si="12"/>
        <v>Yes</v>
      </c>
      <c r="X24" t="str">
        <f t="shared" si="13"/>
        <v>Yes</v>
      </c>
    </row>
    <row r="25" spans="1:24" ht="145" x14ac:dyDescent="0.35">
      <c r="A25" t="s">
        <v>49</v>
      </c>
      <c r="B25">
        <v>5</v>
      </c>
      <c r="C25">
        <v>6</v>
      </c>
      <c r="D25">
        <f t="shared" si="0"/>
        <v>6</v>
      </c>
      <c r="E25">
        <v>3</v>
      </c>
      <c r="F25">
        <v>48</v>
      </c>
      <c r="G25">
        <v>16</v>
      </c>
      <c r="H25">
        <v>1</v>
      </c>
      <c r="I25" t="s">
        <v>66</v>
      </c>
      <c r="J25" s="1" t="str">
        <f t="shared" si="1"/>
        <v>@EXPERIMENT_DEFINITION:HAS[#id[scopeScan],#scienceDifficulty[default]]:NEEDS[DMagicOrbitalScience,!FeatureScience]:FOR[zKiwiAerospace]
{
     @baseValue = 6
     @scienceCap = 6
     @dataScale = 3
     @situationMask = 48
     @biomeMask = 16
}</v>
      </c>
      <c r="K25" s="1" t="str">
        <f>IF(H25&lt;&gt;"",_xlfn.CONCAT("@PART[*]:HAS[@MODULE[DMModuleScienceAnimate]]",CHAR(10),"{",CHAR(10),"    @MODULE[DMModuleScienceAnimate]:HAS[#experimentID[",A25,"]]",CHAR(10),"    {",CHAR(10),"        @xmitDataScalar = ",H25,CHAR(10),"    }",CHAR(10),"}"),"")</f>
        <v>@PART[*]:HAS[@MODULE[DMModuleScienceAnimate]]
{
    @MODULE[DMModuleScienceAnimate]:HAS[#experimentID[scopeScan]]
    {
        @xmitDataScalar = 1
    }
}</v>
      </c>
      <c r="M25" t="str">
        <f t="shared" si="2"/>
        <v>No</v>
      </c>
      <c r="N25" t="str">
        <f t="shared" si="3"/>
        <v>No</v>
      </c>
      <c r="O25" t="str">
        <f t="shared" si="4"/>
        <v>No</v>
      </c>
      <c r="P25" t="str">
        <f t="shared" si="5"/>
        <v>No</v>
      </c>
      <c r="Q25" t="str">
        <f t="shared" si="6"/>
        <v>Yes</v>
      </c>
      <c r="R25" t="str">
        <f t="shared" si="7"/>
        <v>Yes</v>
      </c>
      <c r="S25" t="str">
        <f t="shared" si="8"/>
        <v>No</v>
      </c>
      <c r="T25" t="str">
        <f t="shared" si="9"/>
        <v>No</v>
      </c>
      <c r="U25" t="str">
        <f t="shared" si="10"/>
        <v>No</v>
      </c>
      <c r="V25" t="str">
        <f t="shared" si="11"/>
        <v>No</v>
      </c>
      <c r="W25" t="str">
        <f t="shared" si="12"/>
        <v>Yes</v>
      </c>
      <c r="X25" t="str">
        <f t="shared" si="13"/>
        <v>No</v>
      </c>
    </row>
    <row r="26" spans="1:24" ht="159.5" x14ac:dyDescent="0.35">
      <c r="A26" t="s">
        <v>55</v>
      </c>
      <c r="B26">
        <v>5</v>
      </c>
      <c r="C26">
        <v>6</v>
      </c>
      <c r="D26">
        <f t="shared" si="0"/>
        <v>6</v>
      </c>
      <c r="E26">
        <v>3</v>
      </c>
      <c r="F26">
        <v>3</v>
      </c>
      <c r="G26">
        <v>3</v>
      </c>
      <c r="H26">
        <v>1</v>
      </c>
      <c r="I26" t="s">
        <v>66</v>
      </c>
      <c r="J26" s="1" t="str">
        <f t="shared" si="1"/>
        <v>@EXPERIMENT_DEFINITION:HAS[#id[dmlaserblastscan],#scienceDifficulty[default]]:NEEDS[DMagicOrbitalScience,!FeatureScience]:FOR[zKiwiAerospace]
{
     @baseValue = 6
     @scienceCap = 6
     @dataScale = 3
     @situationMask = 3
     @biomeMask = 3
}</v>
      </c>
      <c r="K26" s="1" t="str">
        <f>IF(H26&lt;&gt;"",_xlfn.CONCAT("@PART[*]:HAS[@MODULE[DMModuleScienceAnimate]]",CHAR(10),"{",CHAR(10),"    @MODULE[DMModuleScienceAnimate]:HAS[#experimentID[",A26,"]]",CHAR(10),"    {",CHAR(10),"        @xmitDataScalar = ",H26,CHAR(10),"    }",CHAR(10),"}"),"")</f>
        <v>@PART[*]:HAS[@MODULE[DMModuleScienceAnimate]]
{
    @MODULE[DMModuleScienceAnimate]:HAS[#experimentID[dmlaserblastscan]]
    {
        @xmitDataScalar = 1
    }
}</v>
      </c>
      <c r="M26" t="str">
        <f t="shared" si="2"/>
        <v>Yes</v>
      </c>
      <c r="N26" t="str">
        <f t="shared" si="3"/>
        <v>Yes</v>
      </c>
      <c r="O26" t="str">
        <f t="shared" si="4"/>
        <v>No</v>
      </c>
      <c r="P26" t="str">
        <f t="shared" si="5"/>
        <v>No</v>
      </c>
      <c r="Q26" t="str">
        <f t="shared" si="6"/>
        <v>No</v>
      </c>
      <c r="R26" t="str">
        <f t="shared" si="7"/>
        <v>No</v>
      </c>
      <c r="S26" t="str">
        <f t="shared" si="8"/>
        <v>Yes</v>
      </c>
      <c r="T26" t="str">
        <f t="shared" si="9"/>
        <v>Yes</v>
      </c>
      <c r="U26" t="str">
        <f t="shared" si="10"/>
        <v>No</v>
      </c>
      <c r="V26" t="str">
        <f t="shared" si="11"/>
        <v>No</v>
      </c>
      <c r="W26" t="str">
        <f t="shared" si="12"/>
        <v>No</v>
      </c>
      <c r="X26" t="str">
        <f t="shared" si="13"/>
        <v>No</v>
      </c>
    </row>
    <row r="27" spans="1:24" ht="159.5" x14ac:dyDescent="0.35">
      <c r="A27" t="s">
        <v>59</v>
      </c>
      <c r="B27">
        <v>5</v>
      </c>
      <c r="C27">
        <v>12</v>
      </c>
      <c r="D27">
        <f t="shared" si="0"/>
        <v>12</v>
      </c>
      <c r="E27">
        <v>4</v>
      </c>
      <c r="F27">
        <v>32</v>
      </c>
      <c r="G27">
        <v>0</v>
      </c>
      <c r="H27">
        <v>1</v>
      </c>
      <c r="I27" t="s">
        <v>66</v>
      </c>
      <c r="J27" s="1" t="str">
        <f t="shared" si="1"/>
        <v>@EXPERIMENT_DEFINITION:HAS[#id[dmRadiometerScan],#scienceDifficulty[default]]:NEEDS[DMagicOrbitalScience,!FeatureScience]:FOR[zKiwiAerospace]
{
     @baseValue = 12
     @scienceCap = 12
     @dataScale = 4
     @situationMask = 32
     @biomeMask = 0
}</v>
      </c>
      <c r="K27" s="1" t="str">
        <f>IF(H27&lt;&gt;"",_xlfn.CONCAT("@PART[*]:HAS[@MODULE[DMModuleScienceAnimate]]",CHAR(10),"{",CHAR(10),"    @MODULE[DMModuleScienceAnimate]:HAS[#experimentID[",A27,"]]",CHAR(10),"    {",CHAR(10),"        @xmitDataScalar = ",H27,CHAR(10),"    }",CHAR(10),"}"),"")</f>
        <v>@PART[*]:HAS[@MODULE[DMModuleScienceAnimate]]
{
    @MODULE[DMModuleScienceAnimate]:HAS[#experimentID[dmRadiometerScan]]
    {
        @xmitDataScalar = 1
    }
}</v>
      </c>
      <c r="M27" t="str">
        <f t="shared" si="2"/>
        <v>No</v>
      </c>
      <c r="N27" t="str">
        <f t="shared" si="3"/>
        <v>No</v>
      </c>
      <c r="O27" t="str">
        <f t="shared" si="4"/>
        <v>No</v>
      </c>
      <c r="P27" t="str">
        <f t="shared" si="5"/>
        <v>No</v>
      </c>
      <c r="Q27" t="str">
        <f t="shared" si="6"/>
        <v>No</v>
      </c>
      <c r="R27" t="str">
        <f t="shared" si="7"/>
        <v>Yes</v>
      </c>
      <c r="S27" t="str">
        <f t="shared" si="8"/>
        <v>No</v>
      </c>
      <c r="T27" t="str">
        <f t="shared" si="9"/>
        <v>No</v>
      </c>
      <c r="U27" t="str">
        <f t="shared" si="10"/>
        <v>No</v>
      </c>
      <c r="V27" t="str">
        <f t="shared" si="11"/>
        <v>No</v>
      </c>
      <c r="W27" t="str">
        <f t="shared" si="12"/>
        <v>No</v>
      </c>
      <c r="X27" t="str">
        <f t="shared" si="13"/>
        <v>No</v>
      </c>
    </row>
    <row r="28" spans="1:24" ht="145" x14ac:dyDescent="0.35">
      <c r="A28" t="s">
        <v>27</v>
      </c>
      <c r="B28">
        <v>6</v>
      </c>
      <c r="C28">
        <v>15</v>
      </c>
      <c r="D28">
        <f t="shared" si="0"/>
        <v>15</v>
      </c>
      <c r="E28">
        <v>2</v>
      </c>
      <c r="F28">
        <v>32</v>
      </c>
      <c r="G28">
        <v>0</v>
      </c>
      <c r="H28">
        <v>1</v>
      </c>
      <c r="I28" t="s">
        <v>64</v>
      </c>
      <c r="J28" s="1" t="str">
        <f t="shared" si="1"/>
        <v>@EXPERIMENT_DEFINITION:HAS[#id[infraredTelescope],#scienceDifficulty[default]]:NEEDS[Squad,!FeatureScience]:FOR[zKiwiAerospace]
{
     @baseValue = 15
     @scienceCap = 15
     @dataScale = 2
     @situationMask = 32
     @biomeMask = 0
}</v>
      </c>
      <c r="K28" s="1" t="str">
        <f>IF(H28&lt;&gt;"",_xlfn.CONCAT("    @MODULE[ModuleScienceExperiment]:HAS[#experimentID[",A28,"]]",CHAR(10),"    {",CHAR(10),"        @xmitDataScalar = ",H28,CHAR(10),"    }"),"")</f>
        <v xml:space="preserve">    @MODULE[ModuleScienceExperiment]:HAS[#experimentID[infraredTelescope]]
    {
        @xmitDataScalar = 1
    }</v>
      </c>
      <c r="M28" t="str">
        <f t="shared" si="2"/>
        <v>No</v>
      </c>
      <c r="N28" t="str">
        <f t="shared" si="3"/>
        <v>No</v>
      </c>
      <c r="O28" t="str">
        <f t="shared" si="4"/>
        <v>No</v>
      </c>
      <c r="P28" t="str">
        <f t="shared" si="5"/>
        <v>No</v>
      </c>
      <c r="Q28" t="str">
        <f t="shared" si="6"/>
        <v>No</v>
      </c>
      <c r="R28" t="str">
        <f t="shared" si="7"/>
        <v>Yes</v>
      </c>
      <c r="S28" t="str">
        <f t="shared" si="8"/>
        <v>No</v>
      </c>
      <c r="T28" t="str">
        <f t="shared" si="9"/>
        <v>No</v>
      </c>
      <c r="U28" t="str">
        <f t="shared" si="10"/>
        <v>No</v>
      </c>
      <c r="V28" t="str">
        <f t="shared" si="11"/>
        <v>No</v>
      </c>
      <c r="W28" t="str">
        <f t="shared" si="12"/>
        <v>No</v>
      </c>
      <c r="X28" t="str">
        <f t="shared" si="13"/>
        <v>No</v>
      </c>
    </row>
    <row r="29" spans="1:24" ht="159.5" x14ac:dyDescent="0.35">
      <c r="A29" t="s">
        <v>50</v>
      </c>
      <c r="B29">
        <v>6</v>
      </c>
      <c r="C29">
        <v>12</v>
      </c>
      <c r="D29">
        <f t="shared" si="0"/>
        <v>12</v>
      </c>
      <c r="E29">
        <v>4</v>
      </c>
      <c r="F29">
        <v>48</v>
      </c>
      <c r="G29">
        <v>16</v>
      </c>
      <c r="H29">
        <v>1</v>
      </c>
      <c r="I29" t="s">
        <v>66</v>
      </c>
      <c r="J29" s="1" t="str">
        <f t="shared" si="1"/>
        <v>@EXPERIMENT_DEFINITION:HAS[#id[dmImagingPlatform],#scienceDifficulty[default]]:NEEDS[DMagicOrbitalScience,!FeatureScience]:FOR[zKiwiAerospace]
{
     @baseValue = 12
     @scienceCap = 12
     @dataScale = 4
     @situationMask = 48
     @biomeMask = 16
}</v>
      </c>
      <c r="K29" s="1" t="str">
        <f>IF(H29&lt;&gt;"",_xlfn.CONCAT("@PART[*]:HAS[@MODULE[DMModuleScienceAnimate]]",CHAR(10),"{",CHAR(10),"    @MODULE[DMModuleScienceAnimate]:HAS[#experimentID[",A29,"]]",CHAR(10),"    {",CHAR(10),"        @xmitDataScalar = ",H29,CHAR(10),"    }",CHAR(10),"}"),"")</f>
        <v>@PART[*]:HAS[@MODULE[DMModuleScienceAnimate]]
{
    @MODULE[DMModuleScienceAnimate]:HAS[#experimentID[dmImagingPlatform]]
    {
        @xmitDataScalar = 1
    }
}</v>
      </c>
      <c r="M29" t="str">
        <f t="shared" si="2"/>
        <v>No</v>
      </c>
      <c r="N29" t="str">
        <f t="shared" si="3"/>
        <v>No</v>
      </c>
      <c r="O29" t="str">
        <f t="shared" si="4"/>
        <v>No</v>
      </c>
      <c r="P29" t="str">
        <f t="shared" si="5"/>
        <v>No</v>
      </c>
      <c r="Q29" t="str">
        <f t="shared" si="6"/>
        <v>Yes</v>
      </c>
      <c r="R29" t="str">
        <f t="shared" si="7"/>
        <v>Yes</v>
      </c>
      <c r="S29" t="str">
        <f t="shared" si="8"/>
        <v>No</v>
      </c>
      <c r="T29" t="str">
        <f t="shared" si="9"/>
        <v>No</v>
      </c>
      <c r="U29" t="str">
        <f t="shared" si="10"/>
        <v>No</v>
      </c>
      <c r="V29" t="str">
        <f t="shared" si="11"/>
        <v>No</v>
      </c>
      <c r="W29" t="str">
        <f t="shared" si="12"/>
        <v>Yes</v>
      </c>
      <c r="X29" t="str">
        <f t="shared" si="13"/>
        <v>No</v>
      </c>
    </row>
    <row r="30" spans="1:24" ht="159.5" x14ac:dyDescent="0.35">
      <c r="A30" t="s">
        <v>60</v>
      </c>
      <c r="B30">
        <v>6</v>
      </c>
      <c r="C30">
        <v>20</v>
      </c>
      <c r="D30">
        <f t="shared" si="0"/>
        <v>20</v>
      </c>
      <c r="E30">
        <v>3</v>
      </c>
      <c r="F30">
        <v>1</v>
      </c>
      <c r="G30">
        <v>1</v>
      </c>
      <c r="H30">
        <v>1</v>
      </c>
      <c r="I30" t="s">
        <v>66</v>
      </c>
      <c r="J30" s="1" t="str">
        <f t="shared" si="1"/>
        <v>@EXPERIMENT_DEFINITION:HAS[#id[dmseismicHammer],#scienceDifficulty[default]]:NEEDS[DMagicOrbitalScience,!FeatureScience]:FOR[zKiwiAerospace]
{
     @baseValue = 20
     @scienceCap = 20
     @dataScale = 3
     @situationMask = 1
     @biomeMask = 1
}</v>
      </c>
      <c r="K30" s="1"/>
      <c r="M30" t="str">
        <f t="shared" si="2"/>
        <v>Yes</v>
      </c>
      <c r="N30" t="str">
        <f t="shared" si="3"/>
        <v>No</v>
      </c>
      <c r="O30" t="str">
        <f t="shared" si="4"/>
        <v>No</v>
      </c>
      <c r="P30" t="str">
        <f t="shared" si="5"/>
        <v>No</v>
      </c>
      <c r="Q30" t="str">
        <f t="shared" si="6"/>
        <v>No</v>
      </c>
      <c r="R30" t="str">
        <f t="shared" si="7"/>
        <v>No</v>
      </c>
      <c r="S30" t="str">
        <f t="shared" si="8"/>
        <v>Yes</v>
      </c>
      <c r="T30" t="str">
        <f t="shared" si="9"/>
        <v>No</v>
      </c>
      <c r="U30" t="str">
        <f t="shared" si="10"/>
        <v>No</v>
      </c>
      <c r="V30" t="str">
        <f t="shared" si="11"/>
        <v>No</v>
      </c>
      <c r="W30" t="str">
        <f t="shared" si="12"/>
        <v>No</v>
      </c>
      <c r="X30" t="str">
        <f t="shared" si="13"/>
        <v>No</v>
      </c>
    </row>
    <row r="31" spans="1:24" ht="159.5" x14ac:dyDescent="0.35">
      <c r="A31" t="s">
        <v>52</v>
      </c>
      <c r="B31">
        <v>7</v>
      </c>
      <c r="C31">
        <v>40</v>
      </c>
      <c r="D31">
        <f t="shared" si="0"/>
        <v>40</v>
      </c>
      <c r="E31">
        <v>3</v>
      </c>
      <c r="F31">
        <v>16</v>
      </c>
      <c r="G31">
        <v>0</v>
      </c>
      <c r="H31">
        <v>1</v>
      </c>
      <c r="I31" t="s">
        <v>66</v>
      </c>
      <c r="J31" s="1" t="str">
        <f t="shared" si="1"/>
        <v>@EXPERIMENT_DEFINITION:HAS[#id[dmReconScan],#scienceDifficulty[default]]:NEEDS[DMagicOrbitalScience,!FeatureScience]:FOR[zKiwiAerospace]
{
     @baseValue = 40
     @scienceCap = 40
     @dataScale = 3
     @situationMask = 16
     @biomeMask = 0
}</v>
      </c>
      <c r="K31" s="1" t="str">
        <f>IF(H31&lt;&gt;"",_xlfn.CONCAT("@PART[*]:HAS[@MODULE[DMReconScope]]",CHAR(10),"{",CHAR(10),"    @MODULE[DMReconScope]",CHAR(10),"    {",CHAR(10),"        @xmitDataScalar = ",H31,CHAR(10),"    }",CHAR(10),"}"),"")</f>
        <v>@PART[*]:HAS[@MODULE[DMReconScope]]
{
    @MODULE[DMReconScope]
    {
        @xmitDataScalar = 1
    }
}</v>
      </c>
      <c r="M31" t="str">
        <f t="shared" si="2"/>
        <v>No</v>
      </c>
      <c r="N31" t="str">
        <f t="shared" si="3"/>
        <v>No</v>
      </c>
      <c r="O31" t="str">
        <f t="shared" si="4"/>
        <v>No</v>
      </c>
      <c r="P31" t="str">
        <f t="shared" si="5"/>
        <v>No</v>
      </c>
      <c r="Q31" t="str">
        <f t="shared" si="6"/>
        <v>Yes</v>
      </c>
      <c r="R31" t="str">
        <f t="shared" si="7"/>
        <v>No</v>
      </c>
      <c r="S31" t="str">
        <f t="shared" si="8"/>
        <v>No</v>
      </c>
      <c r="T31" t="str">
        <f t="shared" si="9"/>
        <v>No</v>
      </c>
      <c r="U31" t="str">
        <f t="shared" si="10"/>
        <v>No</v>
      </c>
      <c r="V31" t="str">
        <f t="shared" si="11"/>
        <v>No</v>
      </c>
      <c r="W31" t="str">
        <f t="shared" si="12"/>
        <v>No</v>
      </c>
      <c r="X31" t="str">
        <f t="shared" si="13"/>
        <v>No</v>
      </c>
    </row>
    <row r="32" spans="1:24" ht="159.5" x14ac:dyDescent="0.35">
      <c r="A32" t="s">
        <v>53</v>
      </c>
      <c r="B32">
        <v>7</v>
      </c>
      <c r="C32">
        <v>25</v>
      </c>
      <c r="D32">
        <f t="shared" si="0"/>
        <v>25</v>
      </c>
      <c r="E32">
        <v>2</v>
      </c>
      <c r="F32">
        <v>1</v>
      </c>
      <c r="G32">
        <v>1</v>
      </c>
      <c r="H32">
        <v>1</v>
      </c>
      <c r="I32" t="s">
        <v>66</v>
      </c>
      <c r="J32" s="1" t="str">
        <f t="shared" si="1"/>
        <v>@EXPERIMENT_DEFINITION:HAS[#id[dmNAlbedoScan],#scienceDifficulty[default]]:NEEDS[DMagicOrbitalScience,!FeatureScience]:FOR[zKiwiAerospace]
{
     @baseValue = 25
     @scienceCap = 25
     @dataScale = 2
     @situationMask = 1
     @biomeMask = 1
}</v>
      </c>
      <c r="K32" s="1" t="str">
        <f>IF(H32&lt;&gt;"",_xlfn.CONCAT("@PART[*]:HAS[@MODULE[DMModuleScienceAnimate]]",CHAR(10),"{",CHAR(10),"    @MODULE[DMModuleScienceAnimate]:HAS[#experimentID[",A32,"]]",CHAR(10),"    {",CHAR(10),"        @xmitDataScalar = ",H32,CHAR(10),"    }",CHAR(10),"}"),"")</f>
        <v>@PART[*]:HAS[@MODULE[DMModuleScienceAnimate]]
{
    @MODULE[DMModuleScienceAnimate]:HAS[#experimentID[dmNAlbedoScan]]
    {
        @xmitDataScalar = 1
    }
}</v>
      </c>
      <c r="M32" t="str">
        <f t="shared" si="2"/>
        <v>Yes</v>
      </c>
      <c r="N32" t="str">
        <f t="shared" si="3"/>
        <v>No</v>
      </c>
      <c r="O32" t="str">
        <f t="shared" si="4"/>
        <v>No</v>
      </c>
      <c r="P32" t="str">
        <f t="shared" si="5"/>
        <v>No</v>
      </c>
      <c r="Q32" t="str">
        <f t="shared" si="6"/>
        <v>No</v>
      </c>
      <c r="R32" t="str">
        <f t="shared" si="7"/>
        <v>No</v>
      </c>
      <c r="S32" t="str">
        <f t="shared" si="8"/>
        <v>Yes</v>
      </c>
      <c r="T32" t="str">
        <f t="shared" si="9"/>
        <v>No</v>
      </c>
      <c r="U32" t="str">
        <f t="shared" si="10"/>
        <v>No</v>
      </c>
      <c r="V32" t="str">
        <f t="shared" si="11"/>
        <v>No</v>
      </c>
      <c r="W32" t="str">
        <f t="shared" si="12"/>
        <v>No</v>
      </c>
      <c r="X32" t="str">
        <f t="shared" si="13"/>
        <v>No</v>
      </c>
    </row>
    <row r="33" spans="1:24" ht="159.5" x14ac:dyDescent="0.35">
      <c r="A33" t="s">
        <v>54</v>
      </c>
      <c r="B33">
        <v>7</v>
      </c>
      <c r="C33">
        <v>25</v>
      </c>
      <c r="D33">
        <f t="shared" si="0"/>
        <v>25</v>
      </c>
      <c r="E33">
        <v>3</v>
      </c>
      <c r="F33">
        <v>1</v>
      </c>
      <c r="G33">
        <v>1</v>
      </c>
      <c r="H33">
        <v>1</v>
      </c>
      <c r="I33" t="s">
        <v>66</v>
      </c>
      <c r="J33" s="1" t="str">
        <f t="shared" si="1"/>
        <v>@EXPERIMENT_DEFINITION:HAS[#id[dmXRayDiffract],#scienceDifficulty[default]]:NEEDS[DMagicOrbitalScience,!FeatureScience]:FOR[zKiwiAerospace]
{
     @baseValue = 25
     @scienceCap = 25
     @dataScale = 3
     @situationMask = 1
     @biomeMask = 1
}</v>
      </c>
      <c r="K33" s="1" t="str">
        <f>IF(H33&lt;&gt;"",_xlfn.CONCAT("@PART[*]:HAS[@MODULE[DMXRayDiffract]]",CHAR(10),"{",CHAR(10),"    @MODULE[DMXRayDiffract]",CHAR(10),"    {",CHAR(10),"        @xmitDataScalar = ",H33,CHAR(10),"    }",CHAR(10),"}"),"")</f>
        <v>@PART[*]:HAS[@MODULE[DMXRayDiffract]]
{
    @MODULE[DMXRayDiffract]
    {
        @xmitDataScalar = 1
    }
}</v>
      </c>
      <c r="M33" t="str">
        <f t="shared" si="2"/>
        <v>Yes</v>
      </c>
      <c r="N33" t="str">
        <f t="shared" si="3"/>
        <v>No</v>
      </c>
      <c r="O33" t="str">
        <f t="shared" si="4"/>
        <v>No</v>
      </c>
      <c r="P33" t="str">
        <f t="shared" si="5"/>
        <v>No</v>
      </c>
      <c r="Q33" t="str">
        <f t="shared" si="6"/>
        <v>No</v>
      </c>
      <c r="R33" t="str">
        <f t="shared" si="7"/>
        <v>No</v>
      </c>
      <c r="S33" t="str">
        <f t="shared" si="8"/>
        <v>Yes</v>
      </c>
      <c r="T33" t="str">
        <f t="shared" si="9"/>
        <v>No</v>
      </c>
      <c r="U33" t="str">
        <f t="shared" si="10"/>
        <v>No</v>
      </c>
      <c r="V33" t="str">
        <f t="shared" si="11"/>
        <v>No</v>
      </c>
      <c r="W33" t="str">
        <f t="shared" si="12"/>
        <v>No</v>
      </c>
      <c r="X33" t="str">
        <f t="shared" si="13"/>
        <v>No</v>
      </c>
    </row>
    <row r="34" spans="1:24" ht="159.5" x14ac:dyDescent="0.35">
      <c r="A34" t="s">
        <v>57</v>
      </c>
      <c r="B34">
        <v>8</v>
      </c>
      <c r="C34">
        <v>40</v>
      </c>
      <c r="D34">
        <f t="shared" si="0"/>
        <v>40</v>
      </c>
      <c r="E34">
        <v>3</v>
      </c>
      <c r="F34">
        <v>16</v>
      </c>
      <c r="G34">
        <v>0</v>
      </c>
      <c r="H34">
        <v>1</v>
      </c>
      <c r="I34" t="s">
        <v>66</v>
      </c>
      <c r="J34" s="1" t="str">
        <f t="shared" si="1"/>
        <v>@EXPERIMENT_DEFINITION:HAS[#id[dmSoilMoisture],#scienceDifficulty[default]]:NEEDS[DMagicOrbitalScience,!FeatureScience]:FOR[zKiwiAerospace]
{
     @baseValue = 40
     @scienceCap = 40
     @dataScale = 3
     @situationMask = 16
     @biomeMask = 0
}</v>
      </c>
      <c r="K34" s="1" t="str">
        <f>IF(H34&lt;&gt;"",_xlfn.CONCAT("@PART[*]:HAS[@MODULE[DMSoilMoisture]]",CHAR(10),"{",CHAR(10),"    @MODULE[DMSoilMoisture]",CHAR(10),"    {",CHAR(10),"        @xmitDataScalar = ",H34,CHAR(10),"    }",CHAR(10),"}"),"")</f>
        <v>@PART[*]:HAS[@MODULE[DMSoilMoisture]]
{
    @MODULE[DMSoilMoisture]
    {
        @xmitDataScalar = 1
    }
}</v>
      </c>
      <c r="M34" t="str">
        <f t="shared" si="2"/>
        <v>No</v>
      </c>
      <c r="N34" t="str">
        <f t="shared" si="3"/>
        <v>No</v>
      </c>
      <c r="O34" t="str">
        <f t="shared" si="4"/>
        <v>No</v>
      </c>
      <c r="P34" t="str">
        <f t="shared" si="5"/>
        <v>No</v>
      </c>
      <c r="Q34" t="str">
        <f t="shared" si="6"/>
        <v>Yes</v>
      </c>
      <c r="R34" t="str">
        <f t="shared" si="7"/>
        <v>No</v>
      </c>
      <c r="S34" t="str">
        <f t="shared" si="8"/>
        <v>No</v>
      </c>
      <c r="T34" t="str">
        <f t="shared" si="9"/>
        <v>No</v>
      </c>
      <c r="U34" t="str">
        <f t="shared" si="10"/>
        <v>No</v>
      </c>
      <c r="V34" t="str">
        <f t="shared" si="11"/>
        <v>No</v>
      </c>
      <c r="W34" t="str">
        <f t="shared" si="12"/>
        <v>No</v>
      </c>
      <c r="X34" t="str">
        <f t="shared" si="13"/>
        <v>No</v>
      </c>
    </row>
    <row r="35" spans="1:24" ht="145" x14ac:dyDescent="0.35">
      <c r="A35" t="s">
        <v>51</v>
      </c>
      <c r="B35">
        <v>9</v>
      </c>
      <c r="C35">
        <v>50</v>
      </c>
      <c r="D35">
        <f t="shared" si="0"/>
        <v>50</v>
      </c>
      <c r="E35">
        <v>4</v>
      </c>
      <c r="F35">
        <v>16</v>
      </c>
      <c r="G35">
        <v>0</v>
      </c>
      <c r="H35">
        <v>1</v>
      </c>
      <c r="I35" t="s">
        <v>66</v>
      </c>
      <c r="J35" s="1" t="str">
        <f t="shared" si="1"/>
        <v>@EXPERIMENT_DEFINITION:HAS[#id[dmSIGINT],#scienceDifficulty[default]]:NEEDS[DMagicOrbitalScience,!FeatureScience]:FOR[zKiwiAerospace]
{
     @baseValue = 50
     @scienceCap = 50
     @dataScale = 4
     @situationMask = 16
     @biomeMask = 0
}</v>
      </c>
      <c r="K35" s="1" t="str">
        <f>IF(H35&lt;&gt;"",_xlfn.CONCAT("@PART[*]:HAS[@MODULE[DMSIGINT]]",CHAR(10),"{",CHAR(10),"    @MODULE[DMSIGINT]",CHAR(10),"    {",CHAR(10),"        @xmitDataScalar = ",H35,CHAR(10),"    }",CHAR(10),"}"),"")</f>
        <v>@PART[*]:HAS[@MODULE[DMSIGINT]]
{
    @MODULE[DMSIGINT]
    {
        @xmitDataScalar = 1
    }
}</v>
      </c>
      <c r="M35" t="str">
        <f t="shared" si="2"/>
        <v>No</v>
      </c>
      <c r="N35" t="str">
        <f t="shared" si="3"/>
        <v>No</v>
      </c>
      <c r="O35" t="str">
        <f t="shared" si="4"/>
        <v>No</v>
      </c>
      <c r="P35" t="str">
        <f t="shared" si="5"/>
        <v>No</v>
      </c>
      <c r="Q35" t="str">
        <f t="shared" si="6"/>
        <v>Yes</v>
      </c>
      <c r="R35" t="str">
        <f t="shared" si="7"/>
        <v>No</v>
      </c>
      <c r="S35" t="str">
        <f t="shared" si="8"/>
        <v>No</v>
      </c>
      <c r="T35" t="str">
        <f t="shared" si="9"/>
        <v>No</v>
      </c>
      <c r="U35" t="str">
        <f t="shared" si="10"/>
        <v>No</v>
      </c>
      <c r="V35" t="str">
        <f t="shared" si="11"/>
        <v>No</v>
      </c>
      <c r="W35" t="str">
        <f t="shared" si="12"/>
        <v>No</v>
      </c>
      <c r="X35" t="str">
        <f t="shared" si="13"/>
        <v>No</v>
      </c>
    </row>
    <row r="36" spans="1:24" ht="145" x14ac:dyDescent="0.35">
      <c r="A36" t="s">
        <v>39</v>
      </c>
      <c r="C36">
        <v>10</v>
      </c>
      <c r="D36">
        <f t="shared" si="0"/>
        <v>10</v>
      </c>
      <c r="E36">
        <v>2</v>
      </c>
      <c r="F36">
        <v>0</v>
      </c>
      <c r="G36">
        <v>0</v>
      </c>
      <c r="H36">
        <v>1</v>
      </c>
      <c r="I36" t="s">
        <v>41</v>
      </c>
      <c r="J36" s="1" t="str">
        <f t="shared" si="1"/>
        <v>@EXPERIMENT_DEFINITION:HAS[#id[SCANsatAltimetryLoRes],#scienceDifficulty[default]]:NEEDS[SCANsat,!FeatureScience]:FOR[zKiwiAerospace]
{
     @baseValue = 10
     @scienceCap = 10
     @dataScale = 2
     @situationMask = 0
     @biomeMask = 0
}</v>
      </c>
      <c r="K36" s="1" t="str">
        <f t="shared" ref="K36:K74" si="15">IF(H36&lt;&gt;"",_xlfn.CONCAT("    @MODULE[ModuleScienceExperiment]:HAS[#experimentID[",A36,"]]",CHAR(10),"    {",CHAR(10),"        @xmitDataScalar = ",H36,CHAR(10),"    }"),"")</f>
        <v xml:space="preserve">    @MODULE[ModuleScienceExperiment]:HAS[#experimentID[SCANsatAltimetryLoRes]]
    {
        @xmitDataScalar = 1
    }</v>
      </c>
      <c r="M36" t="str">
        <f t="shared" si="2"/>
        <v>No</v>
      </c>
      <c r="N36" t="str">
        <f t="shared" si="3"/>
        <v>No</v>
      </c>
      <c r="O36" t="str">
        <f t="shared" si="4"/>
        <v>No</v>
      </c>
      <c r="P36" t="str">
        <f t="shared" si="5"/>
        <v>No</v>
      </c>
      <c r="Q36" t="str">
        <f t="shared" si="6"/>
        <v>No</v>
      </c>
      <c r="R36" t="str">
        <f t="shared" si="7"/>
        <v>No</v>
      </c>
      <c r="S36" t="str">
        <f t="shared" si="8"/>
        <v>No</v>
      </c>
      <c r="T36" t="str">
        <f t="shared" si="9"/>
        <v>No</v>
      </c>
      <c r="U36" t="str">
        <f t="shared" si="10"/>
        <v>No</v>
      </c>
      <c r="V36" t="str">
        <f t="shared" si="11"/>
        <v>No</v>
      </c>
      <c r="W36" t="str">
        <f t="shared" si="12"/>
        <v>No</v>
      </c>
      <c r="X36" t="str">
        <f t="shared" si="13"/>
        <v>No</v>
      </c>
    </row>
    <row r="37" spans="1:24" ht="145" x14ac:dyDescent="0.35">
      <c r="A37" t="s">
        <v>40</v>
      </c>
      <c r="C37">
        <v>20</v>
      </c>
      <c r="D37">
        <f t="shared" si="0"/>
        <v>20</v>
      </c>
      <c r="E37">
        <v>4</v>
      </c>
      <c r="F37">
        <v>0</v>
      </c>
      <c r="G37">
        <v>0</v>
      </c>
      <c r="H37">
        <v>1</v>
      </c>
      <c r="I37" t="s">
        <v>41</v>
      </c>
      <c r="J37" s="1" t="str">
        <f t="shared" si="1"/>
        <v>@EXPERIMENT_DEFINITION:HAS[#id[SCANsatAltimetryHiRes],#scienceDifficulty[default]]:NEEDS[SCANsat,!FeatureScience]:FOR[zKiwiAerospace]
{
     @baseValue = 20
     @scienceCap = 20
     @dataScale = 4
     @situationMask = 0
     @biomeMask = 0
}</v>
      </c>
      <c r="K37" s="1" t="str">
        <f t="shared" si="15"/>
        <v xml:space="preserve">    @MODULE[ModuleScienceExperiment]:HAS[#experimentID[SCANsatAltimetryHiRes]]
    {
        @xmitDataScalar = 1
    }</v>
      </c>
      <c r="M37" t="str">
        <f t="shared" ref="M37:M68" si="16">IF(F37&lt;&gt;"",IF(LEFT(RIGHT(DEC2BIN($F37,6),1),1)*1=1,"Yes","No"),"")</f>
        <v>No</v>
      </c>
      <c r="N37" t="str">
        <f t="shared" ref="N37:N68" si="17">IF(F37&lt;&gt;"",IF(LEFT(RIGHT(DEC2BIN($F37,6),2),1)*1=1,"Yes","No"),"")</f>
        <v>No</v>
      </c>
      <c r="O37" t="str">
        <f t="shared" ref="O37:O68" si="18">IF(F37&lt;&gt;"",IF(LEFT(RIGHT(DEC2BIN($F37,6),3),1)*1=1,"Yes","No"),"")</f>
        <v>No</v>
      </c>
      <c r="P37" t="str">
        <f t="shared" ref="P37:P68" si="19">IF(F37&lt;&gt;"",IF(LEFT(RIGHT(DEC2BIN($F37,6),4),1)*1=1,"Yes","No"),"")</f>
        <v>No</v>
      </c>
      <c r="Q37" t="str">
        <f t="shared" ref="Q37:Q68" si="20">IF(F37&lt;&gt;"",IF(LEFT(RIGHT(DEC2BIN($F37,6),5),1)*1=1,"Yes","No"),"")</f>
        <v>No</v>
      </c>
      <c r="R37" t="str">
        <f t="shared" ref="R37:R68" si="21">IF(F37&lt;&gt;"",IF(LEFT(RIGHT(DEC2BIN($F37,6),6),1)*1=1,"Yes","No"),"")</f>
        <v>No</v>
      </c>
      <c r="S37" t="str">
        <f t="shared" ref="S37:S68" si="22">IF(F37&lt;&gt;"",IF(LEFT(RIGHT(DEC2BIN($G37,6),1),1)*1=1,"Yes","No"),"")</f>
        <v>No</v>
      </c>
      <c r="T37" t="str">
        <f t="shared" ref="T37:T68" si="23">IF(F37&lt;&gt;"",IF(LEFT(RIGHT(DEC2BIN($G37,6),2),1)*1=1,"Yes","No"),"")</f>
        <v>No</v>
      </c>
      <c r="U37" t="str">
        <f t="shared" ref="U37:U68" si="24">IF(F37&lt;&gt;"",IF(LEFT(RIGHT(DEC2BIN($G37,6),3),1)*1=1,"Yes","No"),"")</f>
        <v>No</v>
      </c>
      <c r="V37" t="str">
        <f t="shared" ref="V37:V68" si="25">IF(F37&lt;&gt;"",IF(LEFT(RIGHT(DEC2BIN($G37,6),4),1)*1=1,"Yes","No"),"")</f>
        <v>No</v>
      </c>
      <c r="W37" t="str">
        <f t="shared" ref="W37:W68" si="26">IF(F37&lt;&gt;"",IF(F37&lt;&gt;"",IF(LEFT(RIGHT(DEC2BIN($G37,6),5),1)*1=1,"Yes","No"),""),"")</f>
        <v>No</v>
      </c>
      <c r="X37" t="str">
        <f t="shared" ref="X37:X68" si="27">IF(F37&lt;&gt;"",IF(LEFT(RIGHT(DEC2BIN($G37,6),6),1)*1=1,"Yes","No"),"")</f>
        <v>No</v>
      </c>
    </row>
    <row r="38" spans="1:24" ht="145" x14ac:dyDescent="0.35">
      <c r="A38" t="s">
        <v>43</v>
      </c>
      <c r="C38">
        <v>15</v>
      </c>
      <c r="D38">
        <f t="shared" si="0"/>
        <v>15</v>
      </c>
      <c r="E38">
        <v>3</v>
      </c>
      <c r="F38">
        <v>0</v>
      </c>
      <c r="G38">
        <v>0</v>
      </c>
      <c r="H38">
        <v>1</v>
      </c>
      <c r="I38" t="s">
        <v>41</v>
      </c>
      <c r="J38" s="1" t="str">
        <f t="shared" si="1"/>
        <v>@EXPERIMENT_DEFINITION:HAS[#id[SCANsatBiomeAnomaly],#scienceDifficulty[default]]:NEEDS[SCANsat,!FeatureScience]:FOR[zKiwiAerospace]
{
     @baseValue = 15
     @scienceCap = 15
     @dataScale = 3
     @situationMask = 0
     @biomeMask = 0
}</v>
      </c>
      <c r="K38" s="1" t="str">
        <f t="shared" si="15"/>
        <v xml:space="preserve">    @MODULE[ModuleScienceExperiment]:HAS[#experimentID[SCANsatBiomeAnomaly]]
    {
        @xmitDataScalar = 1
    }</v>
      </c>
      <c r="M38" t="str">
        <f t="shared" si="16"/>
        <v>No</v>
      </c>
      <c r="N38" t="str">
        <f t="shared" si="17"/>
        <v>No</v>
      </c>
      <c r="O38" t="str">
        <f t="shared" si="18"/>
        <v>No</v>
      </c>
      <c r="P38" t="str">
        <f t="shared" si="19"/>
        <v>No</v>
      </c>
      <c r="Q38" t="str">
        <f t="shared" si="20"/>
        <v>No</v>
      </c>
      <c r="R38" t="str">
        <f t="shared" si="21"/>
        <v>No</v>
      </c>
      <c r="S38" t="str">
        <f t="shared" si="22"/>
        <v>No</v>
      </c>
      <c r="T38" t="str">
        <f t="shared" si="23"/>
        <v>No</v>
      </c>
      <c r="U38" t="str">
        <f t="shared" si="24"/>
        <v>No</v>
      </c>
      <c r="V38" t="str">
        <f t="shared" si="25"/>
        <v>No</v>
      </c>
      <c r="W38" t="str">
        <f t="shared" si="26"/>
        <v>No</v>
      </c>
      <c r="X38" t="str">
        <f t="shared" si="27"/>
        <v>No</v>
      </c>
    </row>
    <row r="39" spans="1:24" ht="145" x14ac:dyDescent="0.35">
      <c r="A39" t="s">
        <v>44</v>
      </c>
      <c r="C39">
        <v>10</v>
      </c>
      <c r="D39">
        <f t="shared" si="0"/>
        <v>10</v>
      </c>
      <c r="E39">
        <v>2</v>
      </c>
      <c r="F39">
        <v>0</v>
      </c>
      <c r="G39">
        <v>0</v>
      </c>
      <c r="H39">
        <v>1</v>
      </c>
      <c r="I39" t="s">
        <v>41</v>
      </c>
      <c r="J39" s="1" t="str">
        <f t="shared" si="1"/>
        <v>@EXPERIMENT_DEFINITION:HAS[#id[SCANsatResources],#scienceDifficulty[default]]:NEEDS[SCANsat,!FeatureScience]:FOR[zKiwiAerospace]
{
     @baseValue = 10
     @scienceCap = 10
     @dataScale = 2
     @situationMask = 0
     @biomeMask = 0
}</v>
      </c>
      <c r="K39" s="1" t="str">
        <f t="shared" si="15"/>
        <v xml:space="preserve">    @MODULE[ModuleScienceExperiment]:HAS[#experimentID[SCANsatResources]]
    {
        @xmitDataScalar = 1
    }</v>
      </c>
      <c r="M39" t="str">
        <f t="shared" si="16"/>
        <v>No</v>
      </c>
      <c r="N39" t="str">
        <f t="shared" si="17"/>
        <v>No</v>
      </c>
      <c r="O39" t="str">
        <f t="shared" si="18"/>
        <v>No</v>
      </c>
      <c r="P39" t="str">
        <f t="shared" si="19"/>
        <v>No</v>
      </c>
      <c r="Q39" t="str">
        <f t="shared" si="20"/>
        <v>No</v>
      </c>
      <c r="R39" t="str">
        <f t="shared" si="21"/>
        <v>No</v>
      </c>
      <c r="S39" t="str">
        <f t="shared" si="22"/>
        <v>No</v>
      </c>
      <c r="T39" t="str">
        <f t="shared" si="23"/>
        <v>No</v>
      </c>
      <c r="U39" t="str">
        <f t="shared" si="24"/>
        <v>No</v>
      </c>
      <c r="V39" t="str">
        <f t="shared" si="25"/>
        <v>No</v>
      </c>
      <c r="W39" t="str">
        <f t="shared" si="26"/>
        <v>No</v>
      </c>
      <c r="X39" t="str">
        <f t="shared" si="27"/>
        <v>No</v>
      </c>
    </row>
    <row r="40" spans="1:24" ht="145" x14ac:dyDescent="0.35">
      <c r="A40" t="s">
        <v>45</v>
      </c>
      <c r="C40">
        <v>12</v>
      </c>
      <c r="D40">
        <f t="shared" si="0"/>
        <v>12</v>
      </c>
      <c r="E40">
        <v>4</v>
      </c>
      <c r="F40">
        <v>0</v>
      </c>
      <c r="G40">
        <v>0</v>
      </c>
      <c r="H40">
        <v>1</v>
      </c>
      <c r="I40" t="s">
        <v>41</v>
      </c>
      <c r="J40" s="1" t="str">
        <f t="shared" si="1"/>
        <v>@EXPERIMENT_DEFINITION:HAS[#id[SCANsatVisual],#scienceDifficulty[default]]:NEEDS[SCANsat,!FeatureScience]:FOR[zKiwiAerospace]
{
     @baseValue = 12
     @scienceCap = 12
     @dataScale = 4
     @situationMask = 0
     @biomeMask = 0
}</v>
      </c>
      <c r="K40" s="1" t="str">
        <f t="shared" si="15"/>
        <v xml:space="preserve">    @MODULE[ModuleScienceExperiment]:HAS[#experimentID[SCANsatVisual]]
    {
        @xmitDataScalar = 1
    }</v>
      </c>
      <c r="M40" t="str">
        <f t="shared" si="16"/>
        <v>No</v>
      </c>
      <c r="N40" t="str">
        <f t="shared" si="17"/>
        <v>No</v>
      </c>
      <c r="O40" t="str">
        <f t="shared" si="18"/>
        <v>No</v>
      </c>
      <c r="P40" t="str">
        <f t="shared" si="19"/>
        <v>No</v>
      </c>
      <c r="Q40" t="str">
        <f t="shared" si="20"/>
        <v>No</v>
      </c>
      <c r="R40" t="str">
        <f t="shared" si="21"/>
        <v>No</v>
      </c>
      <c r="S40" t="str">
        <f t="shared" si="22"/>
        <v>No</v>
      </c>
      <c r="T40" t="str">
        <f t="shared" si="23"/>
        <v>No</v>
      </c>
      <c r="U40" t="str">
        <f t="shared" si="24"/>
        <v>No</v>
      </c>
      <c r="V40" t="str">
        <f t="shared" si="25"/>
        <v>No</v>
      </c>
      <c r="W40" t="str">
        <f t="shared" si="26"/>
        <v>No</v>
      </c>
      <c r="X40" t="str">
        <f t="shared" si="27"/>
        <v>No</v>
      </c>
    </row>
    <row r="41" spans="1:24" ht="145" x14ac:dyDescent="0.35">
      <c r="A41" t="s">
        <v>19</v>
      </c>
      <c r="B41">
        <v>0</v>
      </c>
      <c r="C41">
        <v>30</v>
      </c>
      <c r="D41">
        <f t="shared" si="0"/>
        <v>30</v>
      </c>
      <c r="E41">
        <v>2</v>
      </c>
      <c r="F41">
        <v>3</v>
      </c>
      <c r="G41">
        <v>3</v>
      </c>
      <c r="I41" t="s">
        <v>64</v>
      </c>
      <c r="J41" s="1" t="str">
        <f t="shared" si="1"/>
        <v>@EXPERIMENT_DEFINITION:HAS[#id[surfaceSample],#scienceDifficulty[default]]:NEEDS[Squad,!FeatureScience]:FOR[zKiwiAerospace]
{
     @baseValue = 30
     @scienceCap = 30
     @dataScale = 2
     @situationMask = 3
     @biomeMask = 3
}</v>
      </c>
      <c r="K41" s="1" t="str">
        <f t="shared" si="15"/>
        <v/>
      </c>
      <c r="M41" t="str">
        <f t="shared" si="16"/>
        <v>Yes</v>
      </c>
      <c r="N41" t="str">
        <f t="shared" si="17"/>
        <v>Yes</v>
      </c>
      <c r="O41" t="str">
        <f t="shared" si="18"/>
        <v>No</v>
      </c>
      <c r="P41" t="str">
        <f t="shared" si="19"/>
        <v>No</v>
      </c>
      <c r="Q41" t="str">
        <f t="shared" si="20"/>
        <v>No</v>
      </c>
      <c r="R41" t="str">
        <f t="shared" si="21"/>
        <v>No</v>
      </c>
      <c r="S41" t="str">
        <f t="shared" si="22"/>
        <v>Yes</v>
      </c>
      <c r="T41" t="str">
        <f t="shared" si="23"/>
        <v>Yes</v>
      </c>
      <c r="U41" t="str">
        <f t="shared" si="24"/>
        <v>No</v>
      </c>
      <c r="V41" t="str">
        <f t="shared" si="25"/>
        <v>No</v>
      </c>
      <c r="W41" t="str">
        <f t="shared" si="26"/>
        <v>No</v>
      </c>
      <c r="X41" t="str">
        <f t="shared" si="27"/>
        <v>No</v>
      </c>
    </row>
    <row r="42" spans="1:24" ht="145" x14ac:dyDescent="0.35">
      <c r="A42" t="s">
        <v>26</v>
      </c>
      <c r="B42">
        <v>0</v>
      </c>
      <c r="C42">
        <v>50</v>
      </c>
      <c r="D42">
        <f t="shared" si="0"/>
        <v>50</v>
      </c>
      <c r="E42">
        <v>2</v>
      </c>
      <c r="F42">
        <v>63</v>
      </c>
      <c r="G42">
        <v>7</v>
      </c>
      <c r="I42" t="s">
        <v>64</v>
      </c>
      <c r="J42" s="1" t="str">
        <f t="shared" si="1"/>
        <v>@EXPERIMENT_DEFINITION:HAS[#id[asteroidSample],#scienceDifficulty[default]]:NEEDS[Squad,!FeatureScience]:FOR[zKiwiAerospace]
{
     @baseValue = 50
     @scienceCap = 50
     @dataScale = 2
     @situationMask = 63
     @biomeMask = 7
}</v>
      </c>
      <c r="K42" s="1" t="str">
        <f t="shared" si="15"/>
        <v/>
      </c>
      <c r="M42" t="str">
        <f t="shared" si="16"/>
        <v>Yes</v>
      </c>
      <c r="N42" t="str">
        <f t="shared" si="17"/>
        <v>Yes</v>
      </c>
      <c r="O42" t="str">
        <f t="shared" si="18"/>
        <v>Yes</v>
      </c>
      <c r="P42" t="str">
        <f t="shared" si="19"/>
        <v>Yes</v>
      </c>
      <c r="Q42" t="str">
        <f t="shared" si="20"/>
        <v>Yes</v>
      </c>
      <c r="R42" t="str">
        <f t="shared" si="21"/>
        <v>Yes</v>
      </c>
      <c r="S42" t="str">
        <f t="shared" si="22"/>
        <v>Yes</v>
      </c>
      <c r="T42" t="str">
        <f t="shared" si="23"/>
        <v>Yes</v>
      </c>
      <c r="U42" t="str">
        <f t="shared" si="24"/>
        <v>Yes</v>
      </c>
      <c r="V42" t="str">
        <f t="shared" si="25"/>
        <v>No</v>
      </c>
      <c r="W42" t="str">
        <f t="shared" si="26"/>
        <v>No</v>
      </c>
      <c r="X42" t="str">
        <f t="shared" si="27"/>
        <v>No</v>
      </c>
    </row>
    <row r="43" spans="1:24" x14ac:dyDescent="0.35">
      <c r="A43" t="s">
        <v>42</v>
      </c>
      <c r="C43">
        <v>16</v>
      </c>
      <c r="D43">
        <f t="shared" si="0"/>
        <v>16</v>
      </c>
      <c r="E43">
        <v>5</v>
      </c>
      <c r="F43">
        <v>61</v>
      </c>
      <c r="G43">
        <v>0</v>
      </c>
      <c r="I43" t="s">
        <v>65</v>
      </c>
      <c r="J43" s="1"/>
      <c r="K43" s="1" t="str">
        <f t="shared" si="15"/>
        <v/>
      </c>
      <c r="M43" t="str">
        <f t="shared" si="16"/>
        <v>Yes</v>
      </c>
      <c r="N43" t="str">
        <f t="shared" si="17"/>
        <v>No</v>
      </c>
      <c r="O43" t="str">
        <f t="shared" si="18"/>
        <v>Yes</v>
      </c>
      <c r="P43" t="str">
        <f t="shared" si="19"/>
        <v>Yes</v>
      </c>
      <c r="Q43" t="str">
        <f t="shared" si="20"/>
        <v>Yes</v>
      </c>
      <c r="R43" t="str">
        <f t="shared" si="21"/>
        <v>Yes</v>
      </c>
      <c r="S43" t="str">
        <f t="shared" si="22"/>
        <v>No</v>
      </c>
      <c r="T43" t="str">
        <f t="shared" si="23"/>
        <v>No</v>
      </c>
      <c r="U43" t="str">
        <f t="shared" si="24"/>
        <v>No</v>
      </c>
      <c r="V43" t="str">
        <f t="shared" si="25"/>
        <v>No</v>
      </c>
      <c r="W43" t="str">
        <f t="shared" si="26"/>
        <v>No</v>
      </c>
      <c r="X43" t="str">
        <f t="shared" si="27"/>
        <v>No</v>
      </c>
    </row>
    <row r="44" spans="1:24" ht="159.5" x14ac:dyDescent="0.35">
      <c r="A44" t="s">
        <v>58</v>
      </c>
      <c r="C44">
        <v>20</v>
      </c>
      <c r="D44">
        <f t="shared" si="0"/>
        <v>20</v>
      </c>
      <c r="E44">
        <v>3</v>
      </c>
      <c r="F44">
        <v>0</v>
      </c>
      <c r="G44">
        <v>0</v>
      </c>
      <c r="I44" t="s">
        <v>66</v>
      </c>
      <c r="J44" s="1" t="str">
        <f t="shared" si="1"/>
        <v>@EXPERIMENT_DEFINITION:HAS[#id[dmAsteroidScan],#scienceDifficulty[default]]:NEEDS[DMagicOrbitalScience,!FeatureScience]:FOR[zKiwiAerospace]
{
     @baseValue = 20
     @scienceCap = 20
     @dataScale = 3
     @situationMask = 0
     @biomeMask = 0
}</v>
      </c>
      <c r="K44" s="1" t="str">
        <f t="shared" si="15"/>
        <v/>
      </c>
      <c r="M44" t="str">
        <f t="shared" si="16"/>
        <v>No</v>
      </c>
      <c r="N44" t="str">
        <f t="shared" si="17"/>
        <v>No</v>
      </c>
      <c r="O44" t="str">
        <f t="shared" si="18"/>
        <v>No</v>
      </c>
      <c r="P44" t="str">
        <f t="shared" si="19"/>
        <v>No</v>
      </c>
      <c r="Q44" t="str">
        <f t="shared" si="20"/>
        <v>No</v>
      </c>
      <c r="R44" t="str">
        <f t="shared" si="21"/>
        <v>No</v>
      </c>
      <c r="S44" t="str">
        <f t="shared" si="22"/>
        <v>No</v>
      </c>
      <c r="T44" t="str">
        <f t="shared" si="23"/>
        <v>No</v>
      </c>
      <c r="U44" t="str">
        <f t="shared" si="24"/>
        <v>No</v>
      </c>
      <c r="V44" t="str">
        <f t="shared" si="25"/>
        <v>No</v>
      </c>
      <c r="W44" t="str">
        <f t="shared" si="26"/>
        <v>No</v>
      </c>
      <c r="X44" t="str">
        <f t="shared" si="27"/>
        <v>No</v>
      </c>
    </row>
    <row r="45" spans="1:24" ht="145" x14ac:dyDescent="0.35">
      <c r="A45" t="s">
        <v>63</v>
      </c>
      <c r="C45">
        <v>16</v>
      </c>
      <c r="D45">
        <f t="shared" si="0"/>
        <v>16</v>
      </c>
      <c r="E45">
        <v>4</v>
      </c>
      <c r="F45">
        <v>0</v>
      </c>
      <c r="G45">
        <v>0</v>
      </c>
      <c r="I45" t="s">
        <v>66</v>
      </c>
      <c r="J45" s="1" t="str">
        <f t="shared" si="1"/>
        <v>@EXPERIMENT_DEFINITION:HAS[#id[AnomalyScan],#scienceDifficulty[default]]:NEEDS[DMagicOrbitalScience,!FeatureScience]:FOR[zKiwiAerospace]
{
     @baseValue = 16
     @scienceCap = 16
     @dataScale = 4
     @situationMask = 0
     @biomeMask = 0
}</v>
      </c>
      <c r="K45" s="1" t="str">
        <f t="shared" si="15"/>
        <v/>
      </c>
      <c r="M45" t="str">
        <f t="shared" si="16"/>
        <v>No</v>
      </c>
      <c r="N45" t="str">
        <f t="shared" si="17"/>
        <v>No</v>
      </c>
      <c r="O45" t="str">
        <f t="shared" si="18"/>
        <v>No</v>
      </c>
      <c r="P45" t="str">
        <f t="shared" si="19"/>
        <v>No</v>
      </c>
      <c r="Q45" t="str">
        <f t="shared" si="20"/>
        <v>No</v>
      </c>
      <c r="R45" t="str">
        <f t="shared" si="21"/>
        <v>No</v>
      </c>
      <c r="S45" t="str">
        <f t="shared" si="22"/>
        <v>No</v>
      </c>
      <c r="T45" t="str">
        <f t="shared" si="23"/>
        <v>No</v>
      </c>
      <c r="U45" t="str">
        <f t="shared" si="24"/>
        <v>No</v>
      </c>
      <c r="V45" t="str">
        <f t="shared" si="25"/>
        <v>No</v>
      </c>
      <c r="W45" t="str">
        <f t="shared" si="26"/>
        <v>No</v>
      </c>
      <c r="X45" t="str">
        <f t="shared" si="27"/>
        <v>No</v>
      </c>
    </row>
    <row r="46" spans="1:24" ht="145" x14ac:dyDescent="0.35">
      <c r="A46" t="s">
        <v>180</v>
      </c>
      <c r="C46">
        <v>12</v>
      </c>
      <c r="D46">
        <v>12</v>
      </c>
      <c r="E46">
        <v>2</v>
      </c>
      <c r="F46">
        <v>63</v>
      </c>
      <c r="G46">
        <v>3</v>
      </c>
      <c r="H46">
        <v>0.1</v>
      </c>
      <c r="I46" t="s">
        <v>181</v>
      </c>
      <c r="J46" s="1" t="str">
        <f t="shared" si="1"/>
        <v>@EXPERIMENT_DEFINITION:HAS[#id[GasAnalyzer],#scienceDifficulty[default]]:NEEDS[Interkosmos,!FeatureScience]:FOR[zKiwiAerospace]
{
     @baseValue = 12
     @scienceCap = 12
     @dataScale = 2
     @situationMask = 63
     @biomeMask = 3
}</v>
      </c>
      <c r="K46" s="1" t="str">
        <f t="shared" si="15"/>
        <v xml:space="preserve">    @MODULE[ModuleScienceExperiment]:HAS[#experimentID[GasAnalyzer]]
    {
        @xmitDataScalar = 0.1
    }</v>
      </c>
      <c r="M46" t="str">
        <f t="shared" si="16"/>
        <v>Yes</v>
      </c>
      <c r="N46" t="str">
        <f t="shared" si="17"/>
        <v>Yes</v>
      </c>
      <c r="O46" t="str">
        <f t="shared" si="18"/>
        <v>Yes</v>
      </c>
      <c r="P46" t="str">
        <f t="shared" si="19"/>
        <v>Yes</v>
      </c>
      <c r="Q46" t="str">
        <f t="shared" si="20"/>
        <v>Yes</v>
      </c>
      <c r="R46" t="str">
        <f t="shared" si="21"/>
        <v>Yes</v>
      </c>
      <c r="S46" t="str">
        <f t="shared" si="22"/>
        <v>Yes</v>
      </c>
      <c r="T46" t="str">
        <f t="shared" si="23"/>
        <v>Yes</v>
      </c>
      <c r="U46" t="str">
        <f t="shared" si="24"/>
        <v>No</v>
      </c>
      <c r="V46" t="str">
        <f t="shared" si="25"/>
        <v>No</v>
      </c>
      <c r="W46" t="str">
        <f t="shared" si="26"/>
        <v>No</v>
      </c>
      <c r="X46" t="str">
        <f t="shared" si="27"/>
        <v>No</v>
      </c>
    </row>
    <row r="47" spans="1:24" ht="145" x14ac:dyDescent="0.35">
      <c r="A47" t="s">
        <v>182</v>
      </c>
      <c r="C47">
        <v>8</v>
      </c>
      <c r="D47">
        <v>8</v>
      </c>
      <c r="E47">
        <v>2</v>
      </c>
      <c r="F47">
        <v>63</v>
      </c>
      <c r="G47">
        <v>7</v>
      </c>
      <c r="H47">
        <v>0.1</v>
      </c>
      <c r="I47" t="s">
        <v>181</v>
      </c>
      <c r="J47" s="1" t="str">
        <f t="shared" si="1"/>
        <v>@EXPERIMENT_DEFINITION:HAS[#id[Hydrometer],#scienceDifficulty[default]]:NEEDS[Interkosmos,!FeatureScience]:FOR[zKiwiAerospace]
{
     @baseValue = 8
     @scienceCap = 8
     @dataScale = 2
     @situationMask = 63
     @biomeMask = 7
}</v>
      </c>
      <c r="K47" s="1" t="str">
        <f t="shared" si="15"/>
        <v xml:space="preserve">    @MODULE[ModuleScienceExperiment]:HAS[#experimentID[Hydrometer]]
    {
        @xmitDataScalar = 0.1
    }</v>
      </c>
      <c r="M47" t="str">
        <f t="shared" si="16"/>
        <v>Yes</v>
      </c>
      <c r="N47" t="str">
        <f t="shared" si="17"/>
        <v>Yes</v>
      </c>
      <c r="O47" t="str">
        <f t="shared" si="18"/>
        <v>Yes</v>
      </c>
      <c r="P47" t="str">
        <f t="shared" si="19"/>
        <v>Yes</v>
      </c>
      <c r="Q47" t="str">
        <f t="shared" si="20"/>
        <v>Yes</v>
      </c>
      <c r="R47" t="str">
        <f t="shared" si="21"/>
        <v>Yes</v>
      </c>
      <c r="S47" t="str">
        <f t="shared" si="22"/>
        <v>Yes</v>
      </c>
      <c r="T47" t="str">
        <f t="shared" si="23"/>
        <v>Yes</v>
      </c>
      <c r="U47" t="str">
        <f t="shared" si="24"/>
        <v>Yes</v>
      </c>
      <c r="V47" t="str">
        <f t="shared" si="25"/>
        <v>No</v>
      </c>
      <c r="W47" t="str">
        <f t="shared" si="26"/>
        <v>No</v>
      </c>
      <c r="X47" t="str">
        <f t="shared" si="27"/>
        <v>No</v>
      </c>
    </row>
    <row r="48" spans="1:24" ht="145" x14ac:dyDescent="0.35">
      <c r="A48" t="s">
        <v>183</v>
      </c>
      <c r="C48">
        <v>10</v>
      </c>
      <c r="D48">
        <v>10</v>
      </c>
      <c r="E48">
        <v>1</v>
      </c>
      <c r="F48">
        <v>63</v>
      </c>
      <c r="G48">
        <v>7</v>
      </c>
      <c r="H48">
        <v>1</v>
      </c>
      <c r="I48" t="s">
        <v>181</v>
      </c>
      <c r="J48" s="1" t="str">
        <f t="shared" si="1"/>
        <v>@EXPERIMENT_DEFINITION:HAS[#id[IRSpectrometer],#scienceDifficulty[default]]:NEEDS[Interkosmos,!FeatureScience]:FOR[zKiwiAerospace]
{
     @baseValue = 10
     @scienceCap = 10
     @dataScale = 1
     @situationMask = 63
     @biomeMask = 7
}</v>
      </c>
      <c r="K48" s="1" t="str">
        <f t="shared" si="15"/>
        <v xml:space="preserve">    @MODULE[ModuleScienceExperiment]:HAS[#experimentID[IRSpectrometer]]
    {
        @xmitDataScalar = 1
    }</v>
      </c>
      <c r="M48" t="str">
        <f t="shared" si="16"/>
        <v>Yes</v>
      </c>
      <c r="N48" t="str">
        <f t="shared" si="17"/>
        <v>Yes</v>
      </c>
      <c r="O48" t="str">
        <f t="shared" si="18"/>
        <v>Yes</v>
      </c>
      <c r="P48" t="str">
        <f t="shared" si="19"/>
        <v>Yes</v>
      </c>
      <c r="Q48" t="str">
        <f t="shared" si="20"/>
        <v>Yes</v>
      </c>
      <c r="R48" t="str">
        <f t="shared" si="21"/>
        <v>Yes</v>
      </c>
      <c r="S48" t="str">
        <f t="shared" si="22"/>
        <v>Yes</v>
      </c>
      <c r="T48" t="str">
        <f t="shared" si="23"/>
        <v>Yes</v>
      </c>
      <c r="U48" t="str">
        <f t="shared" si="24"/>
        <v>Yes</v>
      </c>
      <c r="V48" t="str">
        <f t="shared" si="25"/>
        <v>No</v>
      </c>
      <c r="W48" t="str">
        <f t="shared" si="26"/>
        <v>No</v>
      </c>
      <c r="X48" t="str">
        <f t="shared" si="27"/>
        <v>No</v>
      </c>
    </row>
    <row r="49" spans="1:24" ht="145" x14ac:dyDescent="0.35">
      <c r="A49" t="s">
        <v>184</v>
      </c>
      <c r="C49">
        <v>10</v>
      </c>
      <c r="D49">
        <v>10</v>
      </c>
      <c r="E49">
        <v>1</v>
      </c>
      <c r="F49">
        <v>63</v>
      </c>
      <c r="G49">
        <v>7</v>
      </c>
      <c r="H49">
        <v>1</v>
      </c>
      <c r="I49" t="s">
        <v>181</v>
      </c>
      <c r="J49" s="1" t="str">
        <f t="shared" si="1"/>
        <v>@EXPERIMENT_DEFINITION:HAS[#id[Photometer],#scienceDifficulty[default]]:NEEDS[Interkosmos,!FeatureScience]:FOR[zKiwiAerospace]
{
     @baseValue = 10
     @scienceCap = 10
     @dataScale = 1
     @situationMask = 63
     @biomeMask = 7
}</v>
      </c>
      <c r="K49" s="1" t="str">
        <f t="shared" si="15"/>
        <v xml:space="preserve">    @MODULE[ModuleScienceExperiment]:HAS[#experimentID[Photometer]]
    {
        @xmitDataScalar = 1
    }</v>
      </c>
      <c r="M49" t="str">
        <f t="shared" si="16"/>
        <v>Yes</v>
      </c>
      <c r="N49" t="str">
        <f t="shared" si="17"/>
        <v>Yes</v>
      </c>
      <c r="O49" t="str">
        <f t="shared" si="18"/>
        <v>Yes</v>
      </c>
      <c r="P49" t="str">
        <f t="shared" si="19"/>
        <v>Yes</v>
      </c>
      <c r="Q49" t="str">
        <f t="shared" si="20"/>
        <v>Yes</v>
      </c>
      <c r="R49" t="str">
        <f t="shared" si="21"/>
        <v>Yes</v>
      </c>
      <c r="S49" t="str">
        <f t="shared" si="22"/>
        <v>Yes</v>
      </c>
      <c r="T49" t="str">
        <f t="shared" si="23"/>
        <v>Yes</v>
      </c>
      <c r="U49" t="str">
        <f t="shared" si="24"/>
        <v>Yes</v>
      </c>
      <c r="V49" t="str">
        <f t="shared" si="25"/>
        <v>No</v>
      </c>
      <c r="W49" t="str">
        <f t="shared" si="26"/>
        <v>No</v>
      </c>
      <c r="X49" t="str">
        <f t="shared" si="27"/>
        <v>No</v>
      </c>
    </row>
    <row r="50" spans="1:24" ht="145" x14ac:dyDescent="0.35">
      <c r="A50" t="s">
        <v>185</v>
      </c>
      <c r="C50">
        <v>9</v>
      </c>
      <c r="D50">
        <v>9</v>
      </c>
      <c r="E50">
        <v>1</v>
      </c>
      <c r="F50">
        <v>63</v>
      </c>
      <c r="G50">
        <v>7</v>
      </c>
      <c r="H50">
        <v>1</v>
      </c>
      <c r="I50" t="s">
        <v>181</v>
      </c>
      <c r="J50" s="1" t="str">
        <f t="shared" si="1"/>
        <v>@EXPERIMENT_DEFINITION:HAS[#id[Photopolarimeter],#scienceDifficulty[default]]:NEEDS[Interkosmos,!FeatureScience]:FOR[zKiwiAerospace]
{
     @baseValue = 9
     @scienceCap = 9
     @dataScale = 1
     @situationMask = 63
     @biomeMask = 7
}</v>
      </c>
      <c r="K50" s="1" t="str">
        <f t="shared" si="15"/>
        <v xml:space="preserve">    @MODULE[ModuleScienceExperiment]:HAS[#experimentID[Photopolarimeter]]
    {
        @xmitDataScalar = 1
    }</v>
      </c>
      <c r="M50" t="str">
        <f t="shared" si="16"/>
        <v>Yes</v>
      </c>
      <c r="N50" t="str">
        <f t="shared" si="17"/>
        <v>Yes</v>
      </c>
      <c r="O50" t="str">
        <f t="shared" si="18"/>
        <v>Yes</v>
      </c>
      <c r="P50" t="str">
        <f t="shared" si="19"/>
        <v>Yes</v>
      </c>
      <c r="Q50" t="str">
        <f t="shared" si="20"/>
        <v>Yes</v>
      </c>
      <c r="R50" t="str">
        <f t="shared" si="21"/>
        <v>Yes</v>
      </c>
      <c r="S50" t="str">
        <f t="shared" si="22"/>
        <v>Yes</v>
      </c>
      <c r="T50" t="str">
        <f t="shared" si="23"/>
        <v>Yes</v>
      </c>
      <c r="U50" t="str">
        <f t="shared" si="24"/>
        <v>Yes</v>
      </c>
      <c r="V50" t="str">
        <f t="shared" si="25"/>
        <v>No</v>
      </c>
      <c r="W50" t="str">
        <f t="shared" si="26"/>
        <v>No</v>
      </c>
      <c r="X50" t="str">
        <f t="shared" si="27"/>
        <v>No</v>
      </c>
    </row>
    <row r="51" spans="1:24" ht="145" x14ac:dyDescent="0.35">
      <c r="A51" t="s">
        <v>186</v>
      </c>
      <c r="C51">
        <v>8</v>
      </c>
      <c r="D51">
        <v>8</v>
      </c>
      <c r="E51">
        <v>1</v>
      </c>
      <c r="F51">
        <v>63</v>
      </c>
      <c r="G51">
        <v>7</v>
      </c>
      <c r="H51">
        <v>0.1</v>
      </c>
      <c r="I51" t="s">
        <v>181</v>
      </c>
      <c r="J51" s="1" t="str">
        <f t="shared" si="1"/>
        <v>@EXPERIMENT_DEFINITION:HAS[#id[Crystals],#scienceDifficulty[default]]:NEEDS[Interkosmos,!FeatureScience]:FOR[zKiwiAerospace]
{
     @baseValue = 8
     @scienceCap = 8
     @dataScale = 1
     @situationMask = 63
     @biomeMask = 7
}</v>
      </c>
      <c r="K51" s="1" t="str">
        <f t="shared" si="15"/>
        <v xml:space="preserve">    @MODULE[ModuleScienceExperiment]:HAS[#experimentID[Crystals]]
    {
        @xmitDataScalar = 0.1
    }</v>
      </c>
      <c r="M51" t="str">
        <f t="shared" si="16"/>
        <v>Yes</v>
      </c>
      <c r="N51" t="str">
        <f t="shared" si="17"/>
        <v>Yes</v>
      </c>
      <c r="O51" t="str">
        <f t="shared" si="18"/>
        <v>Yes</v>
      </c>
      <c r="P51" t="str">
        <f t="shared" si="19"/>
        <v>Yes</v>
      </c>
      <c r="Q51" t="str">
        <f t="shared" si="20"/>
        <v>Yes</v>
      </c>
      <c r="R51" t="str">
        <f t="shared" si="21"/>
        <v>Yes</v>
      </c>
      <c r="S51" t="str">
        <f t="shared" si="22"/>
        <v>Yes</v>
      </c>
      <c r="T51" t="str">
        <f t="shared" si="23"/>
        <v>Yes</v>
      </c>
      <c r="U51" t="str">
        <f t="shared" si="24"/>
        <v>Yes</v>
      </c>
      <c r="V51" t="str">
        <f t="shared" si="25"/>
        <v>No</v>
      </c>
      <c r="W51" t="str">
        <f t="shared" si="26"/>
        <v>No</v>
      </c>
      <c r="X51" t="str">
        <f t="shared" si="27"/>
        <v>No</v>
      </c>
    </row>
    <row r="52" spans="1:24" ht="145" x14ac:dyDescent="0.35">
      <c r="A52" t="s">
        <v>187</v>
      </c>
      <c r="C52">
        <v>4</v>
      </c>
      <c r="D52">
        <f t="shared" ref="D52:D89" si="28">C52</f>
        <v>4</v>
      </c>
      <c r="E52">
        <v>1</v>
      </c>
      <c r="F52">
        <v>63</v>
      </c>
      <c r="G52">
        <v>7</v>
      </c>
      <c r="H52">
        <v>0.1</v>
      </c>
      <c r="I52" t="s">
        <v>188</v>
      </c>
      <c r="J52" s="1" t="str">
        <f t="shared" si="1"/>
        <v>@EXPERIMENT_DEFINITION:HAS[#id[CardboardBox],#scienceDifficulty[default]]:NEEDS[KrakenScience,!FeatureScience]:FOR[zKiwiAerospace]
{
     @baseValue = 4
     @scienceCap = 4
     @dataScale = 1
     @situationMask = 63
     @biomeMask = 7
}</v>
      </c>
      <c r="K52" s="1" t="str">
        <f t="shared" si="15"/>
        <v xml:space="preserve">    @MODULE[ModuleScienceExperiment]:HAS[#experimentID[CardboardBox]]
    {
        @xmitDataScalar = 0.1
    }</v>
      </c>
      <c r="M52" t="str">
        <f t="shared" si="16"/>
        <v>Yes</v>
      </c>
      <c r="N52" t="str">
        <f t="shared" si="17"/>
        <v>Yes</v>
      </c>
      <c r="O52" t="str">
        <f t="shared" si="18"/>
        <v>Yes</v>
      </c>
      <c r="P52" t="str">
        <f t="shared" si="19"/>
        <v>Yes</v>
      </c>
      <c r="Q52" t="str">
        <f t="shared" si="20"/>
        <v>Yes</v>
      </c>
      <c r="R52" t="str">
        <f t="shared" si="21"/>
        <v>Yes</v>
      </c>
      <c r="S52" t="str">
        <f t="shared" si="22"/>
        <v>Yes</v>
      </c>
      <c r="T52" t="str">
        <f t="shared" si="23"/>
        <v>Yes</v>
      </c>
      <c r="U52" t="str">
        <f t="shared" si="24"/>
        <v>Yes</v>
      </c>
      <c r="V52" t="str">
        <f t="shared" si="25"/>
        <v>No</v>
      </c>
      <c r="W52" t="str">
        <f t="shared" si="26"/>
        <v>No</v>
      </c>
      <c r="X52" t="str">
        <f t="shared" si="27"/>
        <v>No</v>
      </c>
    </row>
    <row r="53" spans="1:24" ht="145" x14ac:dyDescent="0.35">
      <c r="A53" t="s">
        <v>189</v>
      </c>
      <c r="C53">
        <v>6</v>
      </c>
      <c r="D53">
        <f t="shared" si="28"/>
        <v>6</v>
      </c>
      <c r="E53">
        <v>1</v>
      </c>
      <c r="F53">
        <v>63</v>
      </c>
      <c r="G53">
        <v>7</v>
      </c>
      <c r="H53">
        <v>0.1</v>
      </c>
      <c r="I53" t="s">
        <v>188</v>
      </c>
      <c r="J53" s="1" t="str">
        <f t="shared" si="1"/>
        <v>@EXPERIMENT_DEFINITION:HAS[#id[SampleBox],#scienceDifficulty[default]]:NEEDS[KrakenScience,!FeatureScience]:FOR[zKiwiAerospace]
{
     @baseValue = 6
     @scienceCap = 6
     @dataScale = 1
     @situationMask = 63
     @biomeMask = 7
}</v>
      </c>
      <c r="K53" s="1" t="str">
        <f t="shared" si="15"/>
        <v xml:space="preserve">    @MODULE[ModuleScienceExperiment]:HAS[#experimentID[SampleBox]]
    {
        @xmitDataScalar = 0.1
    }</v>
      </c>
      <c r="M53" t="str">
        <f t="shared" si="16"/>
        <v>Yes</v>
      </c>
      <c r="N53" t="str">
        <f t="shared" si="17"/>
        <v>Yes</v>
      </c>
      <c r="O53" t="str">
        <f t="shared" si="18"/>
        <v>Yes</v>
      </c>
      <c r="P53" t="str">
        <f t="shared" si="19"/>
        <v>Yes</v>
      </c>
      <c r="Q53" t="str">
        <f t="shared" si="20"/>
        <v>Yes</v>
      </c>
      <c r="R53" t="str">
        <f t="shared" si="21"/>
        <v>Yes</v>
      </c>
      <c r="S53" t="str">
        <f t="shared" si="22"/>
        <v>Yes</v>
      </c>
      <c r="T53" t="str">
        <f t="shared" si="23"/>
        <v>Yes</v>
      </c>
      <c r="U53" t="str">
        <f t="shared" si="24"/>
        <v>Yes</v>
      </c>
      <c r="V53" t="str">
        <f t="shared" si="25"/>
        <v>No</v>
      </c>
      <c r="W53" t="str">
        <f t="shared" si="26"/>
        <v>No</v>
      </c>
      <c r="X53" t="str">
        <f t="shared" si="27"/>
        <v>No</v>
      </c>
    </row>
    <row r="54" spans="1:24" ht="145" x14ac:dyDescent="0.35">
      <c r="A54" t="s">
        <v>190</v>
      </c>
      <c r="C54">
        <v>25</v>
      </c>
      <c r="D54">
        <f t="shared" si="28"/>
        <v>25</v>
      </c>
      <c r="E54">
        <v>1</v>
      </c>
      <c r="F54">
        <v>63</v>
      </c>
      <c r="G54">
        <v>7</v>
      </c>
      <c r="H54">
        <v>0.1</v>
      </c>
      <c r="I54" t="s">
        <v>188</v>
      </c>
      <c r="J54" s="1" t="str">
        <f t="shared" si="1"/>
        <v>@EXPERIMENT_DEFINITION:HAS[#id[KrakenScanner],#scienceDifficulty[default]]:NEEDS[KrakenScience,!FeatureScience]:FOR[zKiwiAerospace]
{
     @baseValue = 25
     @scienceCap = 25
     @dataScale = 1
     @situationMask = 63
     @biomeMask = 7
}</v>
      </c>
      <c r="K54" s="1" t="str">
        <f t="shared" si="15"/>
        <v xml:space="preserve">    @MODULE[ModuleScienceExperiment]:HAS[#experimentID[KrakenScanner]]
    {
        @xmitDataScalar = 0.1
    }</v>
      </c>
      <c r="M54" t="str">
        <f t="shared" si="16"/>
        <v>Yes</v>
      </c>
      <c r="N54" t="str">
        <f t="shared" si="17"/>
        <v>Yes</v>
      </c>
      <c r="O54" t="str">
        <f t="shared" si="18"/>
        <v>Yes</v>
      </c>
      <c r="P54" t="str">
        <f t="shared" si="19"/>
        <v>Yes</v>
      </c>
      <c r="Q54" t="str">
        <f t="shared" si="20"/>
        <v>Yes</v>
      </c>
      <c r="R54" t="str">
        <f t="shared" si="21"/>
        <v>Yes</v>
      </c>
      <c r="S54" t="str">
        <f t="shared" si="22"/>
        <v>Yes</v>
      </c>
      <c r="T54" t="str">
        <f t="shared" si="23"/>
        <v>Yes</v>
      </c>
      <c r="U54" t="str">
        <f t="shared" si="24"/>
        <v>Yes</v>
      </c>
      <c r="V54" t="str">
        <f t="shared" si="25"/>
        <v>No</v>
      </c>
      <c r="W54" t="str">
        <f t="shared" si="26"/>
        <v>No</v>
      </c>
      <c r="X54" t="str">
        <f t="shared" si="27"/>
        <v>No</v>
      </c>
    </row>
    <row r="55" spans="1:24" ht="145" x14ac:dyDescent="0.35">
      <c r="A55" t="s">
        <v>191</v>
      </c>
      <c r="C55">
        <v>10</v>
      </c>
      <c r="D55">
        <f t="shared" si="28"/>
        <v>10</v>
      </c>
      <c r="E55">
        <v>1</v>
      </c>
      <c r="F55">
        <v>63</v>
      </c>
      <c r="G55">
        <v>7</v>
      </c>
      <c r="H55">
        <v>0.1</v>
      </c>
      <c r="I55" t="s">
        <v>188</v>
      </c>
      <c r="J55" s="1" t="str">
        <f t="shared" si="1"/>
        <v>@EXPERIMENT_DEFINITION:HAS[#id[Incubator],#scienceDifficulty[default]]:NEEDS[KrakenScience,!FeatureScience]:FOR[zKiwiAerospace]
{
     @baseValue = 10
     @scienceCap = 10
     @dataScale = 1
     @situationMask = 63
     @biomeMask = 7
}</v>
      </c>
      <c r="K55" s="1" t="str">
        <f t="shared" si="15"/>
        <v xml:space="preserve">    @MODULE[ModuleScienceExperiment]:HAS[#experimentID[Incubator]]
    {
        @xmitDataScalar = 0.1
    }</v>
      </c>
      <c r="M55" t="str">
        <f t="shared" si="16"/>
        <v>Yes</v>
      </c>
      <c r="N55" t="str">
        <f t="shared" si="17"/>
        <v>Yes</v>
      </c>
      <c r="O55" t="str">
        <f t="shared" si="18"/>
        <v>Yes</v>
      </c>
      <c r="P55" t="str">
        <f t="shared" si="19"/>
        <v>Yes</v>
      </c>
      <c r="Q55" t="str">
        <f t="shared" si="20"/>
        <v>Yes</v>
      </c>
      <c r="R55" t="str">
        <f t="shared" si="21"/>
        <v>Yes</v>
      </c>
      <c r="S55" t="str">
        <f t="shared" si="22"/>
        <v>Yes</v>
      </c>
      <c r="T55" t="str">
        <f t="shared" si="23"/>
        <v>Yes</v>
      </c>
      <c r="U55" t="str">
        <f t="shared" si="24"/>
        <v>Yes</v>
      </c>
      <c r="V55" t="str">
        <f t="shared" si="25"/>
        <v>No</v>
      </c>
      <c r="W55" t="str">
        <f t="shared" si="26"/>
        <v>No</v>
      </c>
      <c r="X55" t="str">
        <f t="shared" si="27"/>
        <v>No</v>
      </c>
    </row>
    <row r="56" spans="1:24" ht="145" x14ac:dyDescent="0.35">
      <c r="A56" t="s">
        <v>192</v>
      </c>
      <c r="C56">
        <v>12</v>
      </c>
      <c r="D56">
        <f t="shared" si="28"/>
        <v>12</v>
      </c>
      <c r="E56">
        <v>1</v>
      </c>
      <c r="F56">
        <v>63</v>
      </c>
      <c r="G56">
        <v>3</v>
      </c>
      <c r="H56">
        <v>0.1</v>
      </c>
      <c r="I56" t="s">
        <v>188</v>
      </c>
      <c r="J56" s="1" t="str">
        <f t="shared" si="1"/>
        <v>@EXPERIMENT_DEFINITION:HAS[#id[TentacleSample],#scienceDifficulty[default]]:NEEDS[KrakenScience,!FeatureScience]:FOR[zKiwiAerospace]
{
     @baseValue = 12
     @scienceCap = 12
     @dataScale = 1
     @situationMask = 63
     @biomeMask = 3
}</v>
      </c>
      <c r="K56" s="1" t="str">
        <f t="shared" si="15"/>
        <v xml:space="preserve">    @MODULE[ModuleScienceExperiment]:HAS[#experimentID[TentacleSample]]
    {
        @xmitDataScalar = 0.1
    }</v>
      </c>
      <c r="M56" t="str">
        <f t="shared" si="16"/>
        <v>Yes</v>
      </c>
      <c r="N56" t="str">
        <f t="shared" si="17"/>
        <v>Yes</v>
      </c>
      <c r="O56" t="str">
        <f t="shared" si="18"/>
        <v>Yes</v>
      </c>
      <c r="P56" t="str">
        <f t="shared" si="19"/>
        <v>Yes</v>
      </c>
      <c r="Q56" t="str">
        <f t="shared" si="20"/>
        <v>Yes</v>
      </c>
      <c r="R56" t="str">
        <f t="shared" si="21"/>
        <v>Yes</v>
      </c>
      <c r="S56" t="str">
        <f t="shared" si="22"/>
        <v>Yes</v>
      </c>
      <c r="T56" t="str">
        <f t="shared" si="23"/>
        <v>Yes</v>
      </c>
      <c r="U56" t="str">
        <f t="shared" si="24"/>
        <v>No</v>
      </c>
      <c r="V56" t="str">
        <f t="shared" si="25"/>
        <v>No</v>
      </c>
      <c r="W56" t="str">
        <f t="shared" si="26"/>
        <v>No</v>
      </c>
      <c r="X56" t="str">
        <f t="shared" si="27"/>
        <v>No</v>
      </c>
    </row>
    <row r="57" spans="1:24" ht="145" x14ac:dyDescent="0.35">
      <c r="A57" t="s">
        <v>193</v>
      </c>
      <c r="C57">
        <v>10</v>
      </c>
      <c r="D57">
        <f t="shared" si="28"/>
        <v>10</v>
      </c>
      <c r="E57">
        <v>1</v>
      </c>
      <c r="F57">
        <v>63</v>
      </c>
      <c r="G57">
        <v>3</v>
      </c>
      <c r="H57">
        <v>0.1</v>
      </c>
      <c r="I57" t="s">
        <v>188</v>
      </c>
      <c r="J57" s="1" t="str">
        <f t="shared" si="1"/>
        <v>@EXPERIMENT_DEFINITION:HAS[#id[SkinSample],#scienceDifficulty[default]]:NEEDS[KrakenScience,!FeatureScience]:FOR[zKiwiAerospace]
{
     @baseValue = 10
     @scienceCap = 10
     @dataScale = 1
     @situationMask = 63
     @biomeMask = 3
}</v>
      </c>
      <c r="K57" s="1" t="str">
        <f t="shared" si="15"/>
        <v xml:space="preserve">    @MODULE[ModuleScienceExperiment]:HAS[#experimentID[SkinSample]]
    {
        @xmitDataScalar = 0.1
    }</v>
      </c>
      <c r="M57" t="str">
        <f t="shared" si="16"/>
        <v>Yes</v>
      </c>
      <c r="N57" t="str">
        <f t="shared" si="17"/>
        <v>Yes</v>
      </c>
      <c r="O57" t="str">
        <f t="shared" si="18"/>
        <v>Yes</v>
      </c>
      <c r="P57" t="str">
        <f t="shared" si="19"/>
        <v>Yes</v>
      </c>
      <c r="Q57" t="str">
        <f t="shared" si="20"/>
        <v>Yes</v>
      </c>
      <c r="R57" t="str">
        <f t="shared" si="21"/>
        <v>Yes</v>
      </c>
      <c r="S57" t="str">
        <f t="shared" si="22"/>
        <v>Yes</v>
      </c>
      <c r="T57" t="str">
        <f t="shared" si="23"/>
        <v>Yes</v>
      </c>
      <c r="U57" t="str">
        <f t="shared" si="24"/>
        <v>No</v>
      </c>
      <c r="V57" t="str">
        <f t="shared" si="25"/>
        <v>No</v>
      </c>
      <c r="W57" t="str">
        <f t="shared" si="26"/>
        <v>No</v>
      </c>
      <c r="X57" t="str">
        <f t="shared" si="27"/>
        <v>No</v>
      </c>
    </row>
    <row r="58" spans="1:24" ht="145" x14ac:dyDescent="0.35">
      <c r="A58" t="s">
        <v>194</v>
      </c>
      <c r="C58">
        <v>10</v>
      </c>
      <c r="D58">
        <f t="shared" si="28"/>
        <v>10</v>
      </c>
      <c r="E58">
        <v>1</v>
      </c>
      <c r="F58">
        <v>63</v>
      </c>
      <c r="G58">
        <v>3</v>
      </c>
      <c r="H58">
        <v>0.1</v>
      </c>
      <c r="I58" t="s">
        <v>188</v>
      </c>
      <c r="J58" s="1" t="str">
        <f t="shared" si="1"/>
        <v>@EXPERIMENT_DEFINITION:HAS[#id[EyeSample],#scienceDifficulty[default]]:NEEDS[KrakenScience,!FeatureScience]:FOR[zKiwiAerospace]
{
     @baseValue = 10
     @scienceCap = 10
     @dataScale = 1
     @situationMask = 63
     @biomeMask = 3
}</v>
      </c>
      <c r="K58" s="1" t="str">
        <f t="shared" si="15"/>
        <v xml:space="preserve">    @MODULE[ModuleScienceExperiment]:HAS[#experimentID[EyeSample]]
    {
        @xmitDataScalar = 0.1
    }</v>
      </c>
      <c r="M58" t="str">
        <f t="shared" si="16"/>
        <v>Yes</v>
      </c>
      <c r="N58" t="str">
        <f t="shared" si="17"/>
        <v>Yes</v>
      </c>
      <c r="O58" t="str">
        <f t="shared" si="18"/>
        <v>Yes</v>
      </c>
      <c r="P58" t="str">
        <f t="shared" si="19"/>
        <v>Yes</v>
      </c>
      <c r="Q58" t="str">
        <f t="shared" si="20"/>
        <v>Yes</v>
      </c>
      <c r="R58" t="str">
        <f t="shared" si="21"/>
        <v>Yes</v>
      </c>
      <c r="S58" t="str">
        <f t="shared" si="22"/>
        <v>Yes</v>
      </c>
      <c r="T58" t="str">
        <f t="shared" si="23"/>
        <v>Yes</v>
      </c>
      <c r="U58" t="str">
        <f t="shared" si="24"/>
        <v>No</v>
      </c>
      <c r="V58" t="str">
        <f t="shared" si="25"/>
        <v>No</v>
      </c>
      <c r="W58" t="str">
        <f t="shared" si="26"/>
        <v>No</v>
      </c>
      <c r="X58" t="str">
        <f t="shared" si="27"/>
        <v>No</v>
      </c>
    </row>
    <row r="59" spans="1:24" ht="145" x14ac:dyDescent="0.35">
      <c r="A59" t="s">
        <v>195</v>
      </c>
      <c r="C59">
        <v>22</v>
      </c>
      <c r="D59">
        <f t="shared" si="28"/>
        <v>22</v>
      </c>
      <c r="E59">
        <v>1</v>
      </c>
      <c r="F59">
        <v>63</v>
      </c>
      <c r="G59">
        <v>7</v>
      </c>
      <c r="H59">
        <v>0.1</v>
      </c>
      <c r="I59" t="s">
        <v>188</v>
      </c>
      <c r="J59" s="1" t="str">
        <f t="shared" si="1"/>
        <v>@EXPERIMENT_DEFINITION:HAS[#id[BloodSample],#scienceDifficulty[default]]:NEEDS[KrakenScience,!FeatureScience]:FOR[zKiwiAerospace]
{
     @baseValue = 22
     @scienceCap = 22
     @dataScale = 1
     @situationMask = 63
     @biomeMask = 7
}</v>
      </c>
      <c r="K59" s="1" t="str">
        <f t="shared" si="15"/>
        <v xml:space="preserve">    @MODULE[ModuleScienceExperiment]:HAS[#experimentID[BloodSample]]
    {
        @xmitDataScalar = 0.1
    }</v>
      </c>
      <c r="M59" t="str">
        <f t="shared" si="16"/>
        <v>Yes</v>
      </c>
      <c r="N59" t="str">
        <f t="shared" si="17"/>
        <v>Yes</v>
      </c>
      <c r="O59" t="str">
        <f t="shared" si="18"/>
        <v>Yes</v>
      </c>
      <c r="P59" t="str">
        <f t="shared" si="19"/>
        <v>Yes</v>
      </c>
      <c r="Q59" t="str">
        <f t="shared" si="20"/>
        <v>Yes</v>
      </c>
      <c r="R59" t="str">
        <f t="shared" si="21"/>
        <v>Yes</v>
      </c>
      <c r="S59" t="str">
        <f t="shared" si="22"/>
        <v>Yes</v>
      </c>
      <c r="T59" t="str">
        <f t="shared" si="23"/>
        <v>Yes</v>
      </c>
      <c r="U59" t="str">
        <f t="shared" si="24"/>
        <v>Yes</v>
      </c>
      <c r="V59" t="str">
        <f t="shared" si="25"/>
        <v>No</v>
      </c>
      <c r="W59" t="str">
        <f t="shared" si="26"/>
        <v>No</v>
      </c>
      <c r="X59" t="str">
        <f t="shared" si="27"/>
        <v>No</v>
      </c>
    </row>
    <row r="60" spans="1:24" ht="145" x14ac:dyDescent="0.35">
      <c r="A60" t="s">
        <v>196</v>
      </c>
      <c r="C60">
        <v>8</v>
      </c>
      <c r="D60">
        <f t="shared" si="28"/>
        <v>8</v>
      </c>
      <c r="E60">
        <v>1</v>
      </c>
      <c r="F60">
        <v>63</v>
      </c>
      <c r="G60">
        <v>7</v>
      </c>
      <c r="H60">
        <v>0.1</v>
      </c>
      <c r="I60" t="s">
        <v>188</v>
      </c>
      <c r="J60" s="1" t="str">
        <f t="shared" si="1"/>
        <v>@EXPERIMENT_DEFINITION:HAS[#id[Microwaves],#scienceDifficulty[default]]:NEEDS[KrakenScience,!FeatureScience]:FOR[zKiwiAerospace]
{
     @baseValue = 8
     @scienceCap = 8
     @dataScale = 1
     @situationMask = 63
     @biomeMask = 7
}</v>
      </c>
      <c r="K60" s="1" t="str">
        <f t="shared" si="15"/>
        <v xml:space="preserve">    @MODULE[ModuleScienceExperiment]:HAS[#experimentID[Microwaves]]
    {
        @xmitDataScalar = 0.1
    }</v>
      </c>
      <c r="M60" t="str">
        <f t="shared" si="16"/>
        <v>Yes</v>
      </c>
      <c r="N60" t="str">
        <f t="shared" si="17"/>
        <v>Yes</v>
      </c>
      <c r="O60" t="str">
        <f t="shared" si="18"/>
        <v>Yes</v>
      </c>
      <c r="P60" t="str">
        <f t="shared" si="19"/>
        <v>Yes</v>
      </c>
      <c r="Q60" t="str">
        <f t="shared" si="20"/>
        <v>Yes</v>
      </c>
      <c r="R60" t="str">
        <f t="shared" si="21"/>
        <v>Yes</v>
      </c>
      <c r="S60" t="str">
        <f t="shared" si="22"/>
        <v>Yes</v>
      </c>
      <c r="T60" t="str">
        <f t="shared" si="23"/>
        <v>Yes</v>
      </c>
      <c r="U60" t="str">
        <f t="shared" si="24"/>
        <v>Yes</v>
      </c>
      <c r="V60" t="str">
        <f t="shared" si="25"/>
        <v>No</v>
      </c>
      <c r="W60" t="str">
        <f t="shared" si="26"/>
        <v>No</v>
      </c>
      <c r="X60" t="str">
        <f t="shared" si="27"/>
        <v>No</v>
      </c>
    </row>
    <row r="61" spans="1:24" ht="145" x14ac:dyDescent="0.35">
      <c r="A61" t="s">
        <v>197</v>
      </c>
      <c r="C61">
        <v>20</v>
      </c>
      <c r="D61">
        <f t="shared" si="28"/>
        <v>20</v>
      </c>
      <c r="E61">
        <v>2</v>
      </c>
      <c r="F61">
        <v>63</v>
      </c>
      <c r="G61">
        <v>7</v>
      </c>
      <c r="H61">
        <v>0.1</v>
      </c>
      <c r="I61" t="s">
        <v>188</v>
      </c>
      <c r="J61" s="1" t="str">
        <f t="shared" si="1"/>
        <v>@EXPERIMENT_DEFINITION:HAS[#id[ScienceRackBio],#scienceDifficulty[default]]:NEEDS[KrakenScience,!FeatureScience]:FOR[zKiwiAerospace]
{
     @baseValue = 20
     @scienceCap = 20
     @dataScale = 2
     @situationMask = 63
     @biomeMask = 7
}</v>
      </c>
      <c r="K61" s="1" t="str">
        <f t="shared" si="15"/>
        <v xml:space="preserve">    @MODULE[ModuleScienceExperiment]:HAS[#experimentID[ScienceRackBio]]
    {
        @xmitDataScalar = 0.1
    }</v>
      </c>
      <c r="M61" t="str">
        <f t="shared" si="16"/>
        <v>Yes</v>
      </c>
      <c r="N61" t="str">
        <f t="shared" si="17"/>
        <v>Yes</v>
      </c>
      <c r="O61" t="str">
        <f t="shared" si="18"/>
        <v>Yes</v>
      </c>
      <c r="P61" t="str">
        <f t="shared" si="19"/>
        <v>Yes</v>
      </c>
      <c r="Q61" t="str">
        <f t="shared" si="20"/>
        <v>Yes</v>
      </c>
      <c r="R61" t="str">
        <f t="shared" si="21"/>
        <v>Yes</v>
      </c>
      <c r="S61" t="str">
        <f t="shared" si="22"/>
        <v>Yes</v>
      </c>
      <c r="T61" t="str">
        <f t="shared" si="23"/>
        <v>Yes</v>
      </c>
      <c r="U61" t="str">
        <f t="shared" si="24"/>
        <v>Yes</v>
      </c>
      <c r="V61" t="str">
        <f t="shared" si="25"/>
        <v>No</v>
      </c>
      <c r="W61" t="str">
        <f t="shared" si="26"/>
        <v>No</v>
      </c>
      <c r="X61" t="str">
        <f t="shared" si="27"/>
        <v>No</v>
      </c>
    </row>
    <row r="62" spans="1:24" ht="145" x14ac:dyDescent="0.35">
      <c r="A62" t="s">
        <v>198</v>
      </c>
      <c r="C62">
        <v>20</v>
      </c>
      <c r="D62">
        <f t="shared" si="28"/>
        <v>20</v>
      </c>
      <c r="E62">
        <v>2</v>
      </c>
      <c r="F62">
        <v>63</v>
      </c>
      <c r="G62">
        <v>7</v>
      </c>
      <c r="H62">
        <v>0.1</v>
      </c>
      <c r="I62" t="s">
        <v>188</v>
      </c>
      <c r="J62" s="1" t="str">
        <f t="shared" si="1"/>
        <v>@EXPERIMENT_DEFINITION:HAS[#id[ScienceRackExp],#scienceDifficulty[default]]:NEEDS[KrakenScience,!FeatureScience]:FOR[zKiwiAerospace]
{
     @baseValue = 20
     @scienceCap = 20
     @dataScale = 2
     @situationMask = 63
     @biomeMask = 7
}</v>
      </c>
      <c r="K62" s="1" t="str">
        <f t="shared" si="15"/>
        <v xml:space="preserve">    @MODULE[ModuleScienceExperiment]:HAS[#experimentID[ScienceRackExp]]
    {
        @xmitDataScalar = 0.1
    }</v>
      </c>
      <c r="M62" t="str">
        <f t="shared" si="16"/>
        <v>Yes</v>
      </c>
      <c r="N62" t="str">
        <f t="shared" si="17"/>
        <v>Yes</v>
      </c>
      <c r="O62" t="str">
        <f t="shared" si="18"/>
        <v>Yes</v>
      </c>
      <c r="P62" t="str">
        <f t="shared" si="19"/>
        <v>Yes</v>
      </c>
      <c r="Q62" t="str">
        <f t="shared" si="20"/>
        <v>Yes</v>
      </c>
      <c r="R62" t="str">
        <f t="shared" si="21"/>
        <v>Yes</v>
      </c>
      <c r="S62" t="str">
        <f t="shared" si="22"/>
        <v>Yes</v>
      </c>
      <c r="T62" t="str">
        <f t="shared" si="23"/>
        <v>Yes</v>
      </c>
      <c r="U62" t="str">
        <f t="shared" si="24"/>
        <v>Yes</v>
      </c>
      <c r="V62" t="str">
        <f t="shared" si="25"/>
        <v>No</v>
      </c>
      <c r="W62" t="str">
        <f t="shared" si="26"/>
        <v>No</v>
      </c>
      <c r="X62" t="str">
        <f t="shared" si="27"/>
        <v>No</v>
      </c>
    </row>
    <row r="63" spans="1:24" ht="145" x14ac:dyDescent="0.35">
      <c r="A63" t="s">
        <v>199</v>
      </c>
      <c r="C63">
        <v>22</v>
      </c>
      <c r="D63">
        <f t="shared" si="28"/>
        <v>22</v>
      </c>
      <c r="E63">
        <v>1</v>
      </c>
      <c r="F63">
        <v>63</v>
      </c>
      <c r="G63">
        <v>7</v>
      </c>
      <c r="H63">
        <v>0.1</v>
      </c>
      <c r="I63" t="s">
        <v>188</v>
      </c>
      <c r="J63" s="1" t="str">
        <f t="shared" si="1"/>
        <v>@EXPERIMENT_DEFINITION:HAS[#id[KrakenSpecimen1],#scienceDifficulty[default]]:NEEDS[KrakenScience,!FeatureScience]:FOR[zKiwiAerospace]
{
     @baseValue = 22
     @scienceCap = 22
     @dataScale = 1
     @situationMask = 63
     @biomeMask = 7
}</v>
      </c>
      <c r="K63" s="1" t="str">
        <f t="shared" si="15"/>
        <v xml:space="preserve">    @MODULE[ModuleScienceExperiment]:HAS[#experimentID[KrakenSpecimen1]]
    {
        @xmitDataScalar = 0.1
    }</v>
      </c>
      <c r="M63" t="str">
        <f t="shared" si="16"/>
        <v>Yes</v>
      </c>
      <c r="N63" t="str">
        <f t="shared" si="17"/>
        <v>Yes</v>
      </c>
      <c r="O63" t="str">
        <f t="shared" si="18"/>
        <v>Yes</v>
      </c>
      <c r="P63" t="str">
        <f t="shared" si="19"/>
        <v>Yes</v>
      </c>
      <c r="Q63" t="str">
        <f t="shared" si="20"/>
        <v>Yes</v>
      </c>
      <c r="R63" t="str">
        <f t="shared" si="21"/>
        <v>Yes</v>
      </c>
      <c r="S63" t="str">
        <f t="shared" si="22"/>
        <v>Yes</v>
      </c>
      <c r="T63" t="str">
        <f t="shared" si="23"/>
        <v>Yes</v>
      </c>
      <c r="U63" t="str">
        <f t="shared" si="24"/>
        <v>Yes</v>
      </c>
      <c r="V63" t="str">
        <f t="shared" si="25"/>
        <v>No</v>
      </c>
      <c r="W63" t="str">
        <f t="shared" si="26"/>
        <v>No</v>
      </c>
      <c r="X63" t="str">
        <f t="shared" si="27"/>
        <v>No</v>
      </c>
    </row>
    <row r="64" spans="1:24" ht="145" x14ac:dyDescent="0.35">
      <c r="A64" t="s">
        <v>200</v>
      </c>
      <c r="C64">
        <v>22</v>
      </c>
      <c r="D64">
        <f t="shared" si="28"/>
        <v>22</v>
      </c>
      <c r="E64">
        <v>1</v>
      </c>
      <c r="F64">
        <v>63</v>
      </c>
      <c r="G64">
        <v>7</v>
      </c>
      <c r="H64">
        <v>0.1</v>
      </c>
      <c r="I64" t="s">
        <v>188</v>
      </c>
      <c r="J64" s="1" t="str">
        <f t="shared" si="1"/>
        <v>@EXPERIMENT_DEFINITION:HAS[#id[KrakenSpecimen2],#scienceDifficulty[default]]:NEEDS[KrakenScience,!FeatureScience]:FOR[zKiwiAerospace]
{
     @baseValue = 22
     @scienceCap = 22
     @dataScale = 1
     @situationMask = 63
     @biomeMask = 7
}</v>
      </c>
      <c r="K64" s="1" t="str">
        <f t="shared" si="15"/>
        <v xml:space="preserve">    @MODULE[ModuleScienceExperiment]:HAS[#experimentID[KrakenSpecimen2]]
    {
        @xmitDataScalar = 0.1
    }</v>
      </c>
      <c r="M64" t="str">
        <f t="shared" si="16"/>
        <v>Yes</v>
      </c>
      <c r="N64" t="str">
        <f t="shared" si="17"/>
        <v>Yes</v>
      </c>
      <c r="O64" t="str">
        <f t="shared" si="18"/>
        <v>Yes</v>
      </c>
      <c r="P64" t="str">
        <f t="shared" si="19"/>
        <v>Yes</v>
      </c>
      <c r="Q64" t="str">
        <f t="shared" si="20"/>
        <v>Yes</v>
      </c>
      <c r="R64" t="str">
        <f t="shared" si="21"/>
        <v>Yes</v>
      </c>
      <c r="S64" t="str">
        <f t="shared" si="22"/>
        <v>Yes</v>
      </c>
      <c r="T64" t="str">
        <f t="shared" si="23"/>
        <v>Yes</v>
      </c>
      <c r="U64" t="str">
        <f t="shared" si="24"/>
        <v>Yes</v>
      </c>
      <c r="V64" t="str">
        <f t="shared" si="25"/>
        <v>No</v>
      </c>
      <c r="W64" t="str">
        <f t="shared" si="26"/>
        <v>No</v>
      </c>
      <c r="X64" t="str">
        <f t="shared" si="27"/>
        <v>No</v>
      </c>
    </row>
    <row r="65" spans="1:24" ht="145" x14ac:dyDescent="0.35">
      <c r="A65" t="s">
        <v>201</v>
      </c>
      <c r="C65">
        <v>25</v>
      </c>
      <c r="D65">
        <f t="shared" si="28"/>
        <v>25</v>
      </c>
      <c r="E65">
        <v>1</v>
      </c>
      <c r="F65">
        <v>63</v>
      </c>
      <c r="G65">
        <v>7</v>
      </c>
      <c r="H65">
        <v>0.1</v>
      </c>
      <c r="I65" t="s">
        <v>188</v>
      </c>
      <c r="J65" s="1" t="str">
        <f t="shared" si="1"/>
        <v>@EXPERIMENT_DEFINITION:HAS[#id[KrakenSpecimen3],#scienceDifficulty[default]]:NEEDS[KrakenScience,!FeatureScience]:FOR[zKiwiAerospace]
{
     @baseValue = 25
     @scienceCap = 25
     @dataScale = 1
     @situationMask = 63
     @biomeMask = 7
}</v>
      </c>
      <c r="K65" s="1" t="str">
        <f t="shared" si="15"/>
        <v xml:space="preserve">    @MODULE[ModuleScienceExperiment]:HAS[#experimentID[KrakenSpecimen3]]
    {
        @xmitDataScalar = 0.1
    }</v>
      </c>
      <c r="M65" t="str">
        <f t="shared" si="16"/>
        <v>Yes</v>
      </c>
      <c r="N65" t="str">
        <f t="shared" si="17"/>
        <v>Yes</v>
      </c>
      <c r="O65" t="str">
        <f t="shared" si="18"/>
        <v>Yes</v>
      </c>
      <c r="P65" t="str">
        <f t="shared" si="19"/>
        <v>Yes</v>
      </c>
      <c r="Q65" t="str">
        <f t="shared" si="20"/>
        <v>Yes</v>
      </c>
      <c r="R65" t="str">
        <f t="shared" si="21"/>
        <v>Yes</v>
      </c>
      <c r="S65" t="str">
        <f t="shared" si="22"/>
        <v>Yes</v>
      </c>
      <c r="T65" t="str">
        <f t="shared" si="23"/>
        <v>Yes</v>
      </c>
      <c r="U65" t="str">
        <f t="shared" si="24"/>
        <v>Yes</v>
      </c>
      <c r="V65" t="str">
        <f t="shared" si="25"/>
        <v>No</v>
      </c>
      <c r="W65" t="str">
        <f t="shared" si="26"/>
        <v>No</v>
      </c>
      <c r="X65" t="str">
        <f t="shared" si="27"/>
        <v>No</v>
      </c>
    </row>
    <row r="66" spans="1:24" ht="159.5" x14ac:dyDescent="0.35">
      <c r="A66" t="s">
        <v>202</v>
      </c>
      <c r="C66">
        <v>10</v>
      </c>
      <c r="D66">
        <f t="shared" si="28"/>
        <v>10</v>
      </c>
      <c r="E66">
        <v>2</v>
      </c>
      <c r="F66">
        <v>51</v>
      </c>
      <c r="G66">
        <v>0</v>
      </c>
      <c r="H66">
        <v>0.1</v>
      </c>
      <c r="I66" t="s">
        <v>203</v>
      </c>
      <c r="J66" s="1" t="str">
        <f t="shared" si="1"/>
        <v>@EXPERIMENT_DEFINITION:HAS[#id[sspxFishStudy],#scienceDifficulty[default]]:NEEDS[StationPartsExpansionRedux,!FeatureScience]:FOR[zKiwiAerospace]
{
     @baseValue = 10
     @scienceCap = 10
     @dataScale = 2
     @situationMask = 51
     @biomeMask = 0
}</v>
      </c>
      <c r="K66" s="1" t="str">
        <f t="shared" si="15"/>
        <v xml:space="preserve">    @MODULE[ModuleScienceExperiment]:HAS[#experimentID[sspxFishStudy]]
    {
        @xmitDataScalar = 0.1
    }</v>
      </c>
      <c r="M66" t="str">
        <f t="shared" si="16"/>
        <v>Yes</v>
      </c>
      <c r="N66" t="str">
        <f t="shared" si="17"/>
        <v>Yes</v>
      </c>
      <c r="O66" t="str">
        <f t="shared" si="18"/>
        <v>No</v>
      </c>
      <c r="P66" t="str">
        <f t="shared" si="19"/>
        <v>No</v>
      </c>
      <c r="Q66" t="str">
        <f t="shared" si="20"/>
        <v>Yes</v>
      </c>
      <c r="R66" t="str">
        <f t="shared" si="21"/>
        <v>Yes</v>
      </c>
      <c r="S66" t="str">
        <f t="shared" si="22"/>
        <v>No</v>
      </c>
      <c r="T66" t="str">
        <f t="shared" si="23"/>
        <v>No</v>
      </c>
      <c r="U66" t="str">
        <f t="shared" si="24"/>
        <v>No</v>
      </c>
      <c r="V66" t="str">
        <f t="shared" si="25"/>
        <v>No</v>
      </c>
      <c r="W66" t="str">
        <f t="shared" si="26"/>
        <v>No</v>
      </c>
      <c r="X66" t="str">
        <f t="shared" si="27"/>
        <v>No</v>
      </c>
    </row>
    <row r="67" spans="1:24" ht="159.5" x14ac:dyDescent="0.35">
      <c r="A67" t="s">
        <v>204</v>
      </c>
      <c r="C67">
        <v>10</v>
      </c>
      <c r="D67">
        <f t="shared" si="28"/>
        <v>10</v>
      </c>
      <c r="E67">
        <v>2</v>
      </c>
      <c r="F67">
        <v>51</v>
      </c>
      <c r="G67">
        <v>0</v>
      </c>
      <c r="H67">
        <v>0.1</v>
      </c>
      <c r="I67" t="s">
        <v>203</v>
      </c>
      <c r="J67" s="1" t="str">
        <f t="shared" si="1"/>
        <v>@EXPERIMENT_DEFINITION:HAS[#id[sspxPlantGrowth],#scienceDifficulty[default]]:NEEDS[StationPartsExpansionRedux,!FeatureScience]:FOR[zKiwiAerospace]
{
     @baseValue = 10
     @scienceCap = 10
     @dataScale = 2
     @situationMask = 51
     @biomeMask = 0
}</v>
      </c>
      <c r="K67" s="1" t="str">
        <f t="shared" si="15"/>
        <v xml:space="preserve">    @MODULE[ModuleScienceExperiment]:HAS[#experimentID[sspxPlantGrowth]]
    {
        @xmitDataScalar = 0.1
    }</v>
      </c>
      <c r="M67" t="str">
        <f t="shared" si="16"/>
        <v>Yes</v>
      </c>
      <c r="N67" t="str">
        <f t="shared" si="17"/>
        <v>Yes</v>
      </c>
      <c r="O67" t="str">
        <f t="shared" si="18"/>
        <v>No</v>
      </c>
      <c r="P67" t="str">
        <f t="shared" si="19"/>
        <v>No</v>
      </c>
      <c r="Q67" t="str">
        <f t="shared" si="20"/>
        <v>Yes</v>
      </c>
      <c r="R67" t="str">
        <f t="shared" si="21"/>
        <v>Yes</v>
      </c>
      <c r="S67" t="str">
        <f t="shared" si="22"/>
        <v>No</v>
      </c>
      <c r="T67" t="str">
        <f t="shared" si="23"/>
        <v>No</v>
      </c>
      <c r="U67" t="str">
        <f t="shared" si="24"/>
        <v>No</v>
      </c>
      <c r="V67" t="str">
        <f t="shared" si="25"/>
        <v>No</v>
      </c>
      <c r="W67" t="str">
        <f t="shared" si="26"/>
        <v>No</v>
      </c>
      <c r="X67" t="str">
        <f t="shared" si="27"/>
        <v>No</v>
      </c>
    </row>
    <row r="68" spans="1:24" ht="159.5" x14ac:dyDescent="0.35">
      <c r="A68" t="s">
        <v>205</v>
      </c>
      <c r="C68">
        <v>15</v>
      </c>
      <c r="D68">
        <f t="shared" si="28"/>
        <v>15</v>
      </c>
      <c r="E68">
        <v>2</v>
      </c>
      <c r="F68">
        <v>51</v>
      </c>
      <c r="G68">
        <v>7</v>
      </c>
      <c r="H68">
        <v>1</v>
      </c>
      <c r="I68" t="s">
        <v>203</v>
      </c>
      <c r="J68" s="1" t="str">
        <f t="shared" si="1"/>
        <v>@EXPERIMENT_DEFINITION:HAS[#id[sspxVisualObservation],#scienceDifficulty[default]]:NEEDS[StationPartsExpansionRedux,!FeatureScience]:FOR[zKiwiAerospace]
{
     @baseValue = 15
     @scienceCap = 15
     @dataScale = 2
     @situationMask = 51
     @biomeMask = 7
}</v>
      </c>
      <c r="K68" s="1" t="str">
        <f t="shared" si="15"/>
        <v xml:space="preserve">    @MODULE[ModuleScienceExperiment]:HAS[#experimentID[sspxVisualObservation]]
    {
        @xmitDataScalar = 1
    }</v>
      </c>
      <c r="M68" t="str">
        <f t="shared" si="16"/>
        <v>Yes</v>
      </c>
      <c r="N68" t="str">
        <f t="shared" si="17"/>
        <v>Yes</v>
      </c>
      <c r="O68" t="str">
        <f t="shared" si="18"/>
        <v>No</v>
      </c>
      <c r="P68" t="str">
        <f t="shared" si="19"/>
        <v>No</v>
      </c>
      <c r="Q68" t="str">
        <f t="shared" si="20"/>
        <v>Yes</v>
      </c>
      <c r="R68" t="str">
        <f t="shared" si="21"/>
        <v>Yes</v>
      </c>
      <c r="S68" t="str">
        <f t="shared" si="22"/>
        <v>Yes</v>
      </c>
      <c r="T68" t="str">
        <f t="shared" si="23"/>
        <v>Yes</v>
      </c>
      <c r="U68" t="str">
        <f t="shared" si="24"/>
        <v>Yes</v>
      </c>
      <c r="V68" t="str">
        <f t="shared" si="25"/>
        <v>No</v>
      </c>
      <c r="W68" t="str">
        <f t="shared" si="26"/>
        <v>No</v>
      </c>
      <c r="X68" t="str">
        <f t="shared" si="27"/>
        <v>No</v>
      </c>
    </row>
    <row r="69" spans="1:24" ht="145" x14ac:dyDescent="0.35">
      <c r="A69" t="s">
        <v>206</v>
      </c>
      <c r="C69">
        <v>12</v>
      </c>
      <c r="D69">
        <f t="shared" si="28"/>
        <v>12</v>
      </c>
      <c r="E69">
        <v>2</v>
      </c>
      <c r="F69">
        <v>63</v>
      </c>
      <c r="G69">
        <v>7</v>
      </c>
      <c r="H69">
        <v>1</v>
      </c>
      <c r="I69" t="s">
        <v>207</v>
      </c>
      <c r="J69" s="1" t="str">
        <f t="shared" ref="J69:J89" si="29">_xlfn.CONCAT("@EXPERIMENT_DEFINITION:HAS[#id[",A69,"],#scienceDifficulty[default]]:NEEDS[",I69,",!FeatureScience]:FOR[zKiwiAerospace]",CHAR(10),"{",CHAR(10),"     ","@baseValue = ",C69,CHAR(10),"     ","@scienceCap = ",D69,CHAR(10),"     ","@dataScale = ",E69,CHAR(10),"     ","@situationMask = ",F69,CHAR(10),"     ","@biomeMask = ",G69,CHAR(10),"}")</f>
        <v>@EXPERIMENT_DEFINITION:HAS[#id[Color Samples],#scienceDifficulty[default]]:NEEDS[Knes,!FeatureScience]:FOR[zKiwiAerospace]
{
     @baseValue = 12
     @scienceCap = 12
     @dataScale = 2
     @situationMask = 63
     @biomeMask = 7
}</v>
      </c>
      <c r="K69" s="1" t="str">
        <f t="shared" si="15"/>
        <v xml:space="preserve">    @MODULE[ModuleScienceExperiment]:HAS[#experimentID[Color Samples]]
    {
        @xmitDataScalar = 1
    }</v>
      </c>
      <c r="M69" t="str">
        <f t="shared" ref="M69:M89" si="30">IF(F69&lt;&gt;"",IF(LEFT(RIGHT(DEC2BIN($F69,6),1),1)*1=1,"Yes","No"),"")</f>
        <v>Yes</v>
      </c>
      <c r="N69" t="str">
        <f t="shared" ref="N69:N89" si="31">IF(F69&lt;&gt;"",IF(LEFT(RIGHT(DEC2BIN($F69,6),2),1)*1=1,"Yes","No"),"")</f>
        <v>Yes</v>
      </c>
      <c r="O69" t="str">
        <f t="shared" ref="O69:O89" si="32">IF(F69&lt;&gt;"",IF(LEFT(RIGHT(DEC2BIN($F69,6),3),1)*1=1,"Yes","No"),"")</f>
        <v>Yes</v>
      </c>
      <c r="P69" t="str">
        <f t="shared" ref="P69:P89" si="33">IF(F69&lt;&gt;"",IF(LEFT(RIGHT(DEC2BIN($F69,6),4),1)*1=1,"Yes","No"),"")</f>
        <v>Yes</v>
      </c>
      <c r="Q69" t="str">
        <f t="shared" ref="Q69:Q89" si="34">IF(F69&lt;&gt;"",IF(LEFT(RIGHT(DEC2BIN($F69,6),5),1)*1=1,"Yes","No"),"")</f>
        <v>Yes</v>
      </c>
      <c r="R69" t="str">
        <f t="shared" ref="R69:R89" si="35">IF(F69&lt;&gt;"",IF(LEFT(RIGHT(DEC2BIN($F69,6),6),1)*1=1,"Yes","No"),"")</f>
        <v>Yes</v>
      </c>
      <c r="S69" t="str">
        <f t="shared" ref="S69:S89" si="36">IF(F69&lt;&gt;"",IF(LEFT(RIGHT(DEC2BIN($G69,6),1),1)*1=1,"Yes","No"),"")</f>
        <v>Yes</v>
      </c>
      <c r="T69" t="str">
        <f t="shared" ref="T69:T89" si="37">IF(F69&lt;&gt;"",IF(LEFT(RIGHT(DEC2BIN($G69,6),2),1)*1=1,"Yes","No"),"")</f>
        <v>Yes</v>
      </c>
      <c r="U69" t="str">
        <f t="shared" ref="U69:U89" si="38">IF(F69&lt;&gt;"",IF(LEFT(RIGHT(DEC2BIN($G69,6),3),1)*1=1,"Yes","No"),"")</f>
        <v>Yes</v>
      </c>
      <c r="V69" t="str">
        <f t="shared" ref="V69:V89" si="39">IF(F69&lt;&gt;"",IF(LEFT(RIGHT(DEC2BIN($G69,6),4),1)*1=1,"Yes","No"),"")</f>
        <v>No</v>
      </c>
      <c r="W69" t="str">
        <f t="shared" ref="W69:W89" si="40">IF(F69&lt;&gt;"",IF(F69&lt;&gt;"",IF(LEFT(RIGHT(DEC2BIN($G69,6),5),1)*1=1,"Yes","No"),""),"")</f>
        <v>No</v>
      </c>
      <c r="X69" t="str">
        <f t="shared" ref="X69:X89" si="41">IF(F69&lt;&gt;"",IF(LEFT(RIGHT(DEC2BIN($G69,6),6),1)*1=1,"Yes","No"),"")</f>
        <v>No</v>
      </c>
    </row>
    <row r="70" spans="1:24" ht="145" x14ac:dyDescent="0.35">
      <c r="A70" t="s">
        <v>208</v>
      </c>
      <c r="C70">
        <v>20</v>
      </c>
      <c r="D70">
        <f t="shared" si="28"/>
        <v>20</v>
      </c>
      <c r="E70">
        <v>2</v>
      </c>
      <c r="F70">
        <v>63</v>
      </c>
      <c r="G70">
        <v>7</v>
      </c>
      <c r="H70">
        <v>0.1</v>
      </c>
      <c r="I70" t="s">
        <v>207</v>
      </c>
      <c r="J70" s="1" t="str">
        <f t="shared" si="29"/>
        <v>@EXPERIMENT_DEFINITION:HAS[#id[ScienceRackBioExperiment],#scienceDifficulty[default]]:NEEDS[Knes,!FeatureScience]:FOR[zKiwiAerospace]
{
     @baseValue = 20
     @scienceCap = 20
     @dataScale = 2
     @situationMask = 63
     @biomeMask = 7
}</v>
      </c>
      <c r="K70" s="1" t="str">
        <f t="shared" si="15"/>
        <v xml:space="preserve">    @MODULE[ModuleScienceExperiment]:HAS[#experimentID[ScienceRackBioExperiment]]
    {
        @xmitDataScalar = 0.1
    }</v>
      </c>
      <c r="M70" t="str">
        <f t="shared" si="30"/>
        <v>Yes</v>
      </c>
      <c r="N70" t="str">
        <f t="shared" si="31"/>
        <v>Yes</v>
      </c>
      <c r="O70" t="str">
        <f t="shared" si="32"/>
        <v>Yes</v>
      </c>
      <c r="P70" t="str">
        <f t="shared" si="33"/>
        <v>Yes</v>
      </c>
      <c r="Q70" t="str">
        <f t="shared" si="34"/>
        <v>Yes</v>
      </c>
      <c r="R70" t="str">
        <f t="shared" si="35"/>
        <v>Yes</v>
      </c>
      <c r="S70" t="str">
        <f t="shared" si="36"/>
        <v>Yes</v>
      </c>
      <c r="T70" t="str">
        <f t="shared" si="37"/>
        <v>Yes</v>
      </c>
      <c r="U70" t="str">
        <f t="shared" si="38"/>
        <v>Yes</v>
      </c>
      <c r="V70" t="str">
        <f t="shared" si="39"/>
        <v>No</v>
      </c>
      <c r="W70" t="str">
        <f t="shared" si="40"/>
        <v>No</v>
      </c>
      <c r="X70" t="str">
        <f t="shared" si="41"/>
        <v>No</v>
      </c>
    </row>
    <row r="71" spans="1:24" ht="145" x14ac:dyDescent="0.35">
      <c r="A71" t="s">
        <v>209</v>
      </c>
      <c r="C71">
        <v>20</v>
      </c>
      <c r="D71">
        <f t="shared" si="28"/>
        <v>20</v>
      </c>
      <c r="E71">
        <v>2</v>
      </c>
      <c r="F71">
        <v>63</v>
      </c>
      <c r="G71">
        <v>7</v>
      </c>
      <c r="H71">
        <v>0.1</v>
      </c>
      <c r="I71" t="s">
        <v>207</v>
      </c>
      <c r="J71" s="1" t="str">
        <f t="shared" si="29"/>
        <v>@EXPERIMENT_DEFINITION:HAS[#id[ScienceRackExperiment],#scienceDifficulty[default]]:NEEDS[Knes,!FeatureScience]:FOR[zKiwiAerospace]
{
     @baseValue = 20
     @scienceCap = 20
     @dataScale = 2
     @situationMask = 63
     @biomeMask = 7
}</v>
      </c>
      <c r="K71" s="1" t="str">
        <f t="shared" si="15"/>
        <v xml:space="preserve">    @MODULE[ModuleScienceExperiment]:HAS[#experimentID[ScienceRackExperiment]]
    {
        @xmitDataScalar = 0.1
    }</v>
      </c>
      <c r="M71" t="str">
        <f t="shared" si="30"/>
        <v>Yes</v>
      </c>
      <c r="N71" t="str">
        <f t="shared" si="31"/>
        <v>Yes</v>
      </c>
      <c r="O71" t="str">
        <f t="shared" si="32"/>
        <v>Yes</v>
      </c>
      <c r="P71" t="str">
        <f t="shared" si="33"/>
        <v>Yes</v>
      </c>
      <c r="Q71" t="str">
        <f t="shared" si="34"/>
        <v>Yes</v>
      </c>
      <c r="R71" t="str">
        <f t="shared" si="35"/>
        <v>Yes</v>
      </c>
      <c r="S71" t="str">
        <f t="shared" si="36"/>
        <v>Yes</v>
      </c>
      <c r="T71" t="str">
        <f t="shared" si="37"/>
        <v>Yes</v>
      </c>
      <c r="U71" t="str">
        <f t="shared" si="38"/>
        <v>Yes</v>
      </c>
      <c r="V71" t="str">
        <f t="shared" si="39"/>
        <v>No</v>
      </c>
      <c r="W71" t="str">
        <f t="shared" si="40"/>
        <v>No</v>
      </c>
      <c r="X71" t="str">
        <f t="shared" si="41"/>
        <v>No</v>
      </c>
    </row>
    <row r="72" spans="1:24" ht="145" x14ac:dyDescent="0.35">
      <c r="A72" t="s">
        <v>210</v>
      </c>
      <c r="C72">
        <v>20</v>
      </c>
      <c r="D72">
        <f t="shared" si="28"/>
        <v>20</v>
      </c>
      <c r="E72">
        <v>2.5</v>
      </c>
      <c r="F72">
        <v>63</v>
      </c>
      <c r="G72">
        <v>7</v>
      </c>
      <c r="H72">
        <v>0.1</v>
      </c>
      <c r="I72" t="s">
        <v>207</v>
      </c>
      <c r="J72" s="1" t="str">
        <f t="shared" si="29"/>
        <v>@EXPERIMENT_DEFINITION:HAS[#id[CosmoCat],#scienceDifficulty[default]]:NEEDS[Knes,!FeatureScience]:FOR[zKiwiAerospace]
{
     @baseValue = 20
     @scienceCap = 20
     @dataScale = 2.5
     @situationMask = 63
     @biomeMask = 7
}</v>
      </c>
      <c r="K72" s="1" t="str">
        <f t="shared" si="15"/>
        <v xml:space="preserve">    @MODULE[ModuleScienceExperiment]:HAS[#experimentID[CosmoCat]]
    {
        @xmitDataScalar = 0.1
    }</v>
      </c>
      <c r="M72" t="str">
        <f t="shared" si="30"/>
        <v>Yes</v>
      </c>
      <c r="N72" t="str">
        <f t="shared" si="31"/>
        <v>Yes</v>
      </c>
      <c r="O72" t="str">
        <f t="shared" si="32"/>
        <v>Yes</v>
      </c>
      <c r="P72" t="str">
        <f t="shared" si="33"/>
        <v>Yes</v>
      </c>
      <c r="Q72" t="str">
        <f t="shared" si="34"/>
        <v>Yes</v>
      </c>
      <c r="R72" t="str">
        <f t="shared" si="35"/>
        <v>Yes</v>
      </c>
      <c r="S72" t="str">
        <f t="shared" si="36"/>
        <v>Yes</v>
      </c>
      <c r="T72" t="str">
        <f t="shared" si="37"/>
        <v>Yes</v>
      </c>
      <c r="U72" t="str">
        <f t="shared" si="38"/>
        <v>Yes</v>
      </c>
      <c r="V72" t="str">
        <f t="shared" si="39"/>
        <v>No</v>
      </c>
      <c r="W72" t="str">
        <f t="shared" si="40"/>
        <v>No</v>
      </c>
      <c r="X72" t="str">
        <f t="shared" si="41"/>
        <v>No</v>
      </c>
    </row>
    <row r="73" spans="1:24" ht="145" x14ac:dyDescent="0.35">
      <c r="A73" t="s">
        <v>211</v>
      </c>
      <c r="C73">
        <v>12</v>
      </c>
      <c r="D73">
        <f t="shared" si="28"/>
        <v>12</v>
      </c>
      <c r="E73">
        <v>1</v>
      </c>
      <c r="F73">
        <v>63</v>
      </c>
      <c r="G73">
        <v>3</v>
      </c>
      <c r="H73">
        <v>1</v>
      </c>
      <c r="I73" t="s">
        <v>207</v>
      </c>
      <c r="J73" s="1" t="str">
        <f t="shared" si="29"/>
        <v>@EXPERIMENT_DEFINITION:HAS[#id[Telemetry],#scienceDifficulty[default]]:NEEDS[Knes,!FeatureScience]:FOR[zKiwiAerospace]
{
     @baseValue = 12
     @scienceCap = 12
     @dataScale = 1
     @situationMask = 63
     @biomeMask = 3
}</v>
      </c>
      <c r="K73" s="1" t="str">
        <f t="shared" si="15"/>
        <v xml:space="preserve">    @MODULE[ModuleScienceExperiment]:HAS[#experimentID[Telemetry]]
    {
        @xmitDataScalar = 1
    }</v>
      </c>
      <c r="M73" t="str">
        <f t="shared" si="30"/>
        <v>Yes</v>
      </c>
      <c r="N73" t="str">
        <f t="shared" si="31"/>
        <v>Yes</v>
      </c>
      <c r="O73" t="str">
        <f t="shared" si="32"/>
        <v>Yes</v>
      </c>
      <c r="P73" t="str">
        <f t="shared" si="33"/>
        <v>Yes</v>
      </c>
      <c r="Q73" t="str">
        <f t="shared" si="34"/>
        <v>Yes</v>
      </c>
      <c r="R73" t="str">
        <f t="shared" si="35"/>
        <v>Yes</v>
      </c>
      <c r="S73" t="str">
        <f t="shared" si="36"/>
        <v>Yes</v>
      </c>
      <c r="T73" t="str">
        <f t="shared" si="37"/>
        <v>Yes</v>
      </c>
      <c r="U73" t="str">
        <f t="shared" si="38"/>
        <v>No</v>
      </c>
      <c r="V73" t="str">
        <f t="shared" si="39"/>
        <v>No</v>
      </c>
      <c r="W73" t="str">
        <f t="shared" si="40"/>
        <v>No</v>
      </c>
      <c r="X73" t="str">
        <f t="shared" si="41"/>
        <v>No</v>
      </c>
    </row>
    <row r="74" spans="1:24" ht="145" x14ac:dyDescent="0.35">
      <c r="A74" t="s">
        <v>212</v>
      </c>
      <c r="C74">
        <v>12</v>
      </c>
      <c r="D74">
        <f t="shared" si="28"/>
        <v>12</v>
      </c>
      <c r="E74">
        <v>1</v>
      </c>
      <c r="F74">
        <v>63</v>
      </c>
      <c r="G74">
        <v>3</v>
      </c>
      <c r="H74">
        <v>0.1</v>
      </c>
      <c r="I74" t="s">
        <v>207</v>
      </c>
      <c r="J74" s="1" t="str">
        <f t="shared" si="29"/>
        <v>@EXPERIMENT_DEFINITION:HAS[#id[Geodesy],#scienceDifficulty[default]]:NEEDS[Knes,!FeatureScience]:FOR[zKiwiAerospace]
{
     @baseValue = 12
     @scienceCap = 12
     @dataScale = 1
     @situationMask = 63
     @biomeMask = 3
}</v>
      </c>
      <c r="K74" s="1" t="str">
        <f t="shared" si="15"/>
        <v xml:space="preserve">    @MODULE[ModuleScienceExperiment]:HAS[#experimentID[Geodesy]]
    {
        @xmitDataScalar = 0.1
    }</v>
      </c>
      <c r="M74" t="str">
        <f t="shared" si="30"/>
        <v>Yes</v>
      </c>
      <c r="N74" t="str">
        <f t="shared" si="31"/>
        <v>Yes</v>
      </c>
      <c r="O74" t="str">
        <f t="shared" si="32"/>
        <v>Yes</v>
      </c>
      <c r="P74" t="str">
        <f t="shared" si="33"/>
        <v>Yes</v>
      </c>
      <c r="Q74" t="str">
        <f t="shared" si="34"/>
        <v>Yes</v>
      </c>
      <c r="R74" t="str">
        <f t="shared" si="35"/>
        <v>Yes</v>
      </c>
      <c r="S74" t="str">
        <f t="shared" si="36"/>
        <v>Yes</v>
      </c>
      <c r="T74" t="str">
        <f t="shared" si="37"/>
        <v>Yes</v>
      </c>
      <c r="U74" t="str">
        <f t="shared" si="38"/>
        <v>No</v>
      </c>
      <c r="V74" t="str">
        <f t="shared" si="39"/>
        <v>No</v>
      </c>
      <c r="W74" t="str">
        <f t="shared" si="40"/>
        <v>No</v>
      </c>
      <c r="X74" t="str">
        <f t="shared" si="41"/>
        <v>No</v>
      </c>
    </row>
    <row r="75" spans="1:24" ht="145" x14ac:dyDescent="0.35">
      <c r="A75" t="s">
        <v>247</v>
      </c>
      <c r="C75">
        <v>6</v>
      </c>
      <c r="D75">
        <f t="shared" si="28"/>
        <v>6</v>
      </c>
      <c r="E75">
        <v>1</v>
      </c>
      <c r="F75">
        <v>3</v>
      </c>
      <c r="G75">
        <v>3</v>
      </c>
      <c r="H75">
        <v>0.1</v>
      </c>
      <c r="I75" t="s">
        <v>248</v>
      </c>
      <c r="J75" s="1" t="str">
        <f t="shared" si="29"/>
        <v>@EXPERIMENT_DEFINITION:HAS[#id[ca_SiteSurvey],#scienceDifficulty[default]]:NEEDS[CoatlAerospace,!FeatureScience]:FOR[zKiwiAerospace]
{
     @baseValue = 6
     @scienceCap = 6
     @dataScale = 1
     @situationMask = 3
     @biomeMask = 3
}</v>
      </c>
      <c r="K75" s="1" t="str">
        <f>IF(H75&lt;&gt;"",_xlfn.CONCAT("@PART[*]:HAS[@MODULE[DMModuleScienceAnimateGeneric]]",CHAR(10),"{",CHAR(10),"    @MODULE[DMModuleScienceAnimateGeneric]:HAS[#experimentID[",A75,"]]",CHAR(10),"    {",CHAR(10),"        @xmitDataScalar = ",H75,CHAR(10),"    }",CHAR(10),"}"),"")</f>
        <v>@PART[*]:HAS[@MODULE[DMModuleScienceAnimateGeneric]]
{
    @MODULE[DMModuleScienceAnimateGeneric]:HAS[#experimentID[ca_SiteSurvey]]
    {
        @xmitDataScalar = 0.1
    }
}</v>
      </c>
      <c r="M75" t="str">
        <f t="shared" si="30"/>
        <v>Yes</v>
      </c>
      <c r="N75" t="str">
        <f t="shared" si="31"/>
        <v>Yes</v>
      </c>
      <c r="O75" t="str">
        <f t="shared" si="32"/>
        <v>No</v>
      </c>
      <c r="P75" t="str">
        <f t="shared" si="33"/>
        <v>No</v>
      </c>
      <c r="Q75" t="str">
        <f t="shared" si="34"/>
        <v>No</v>
      </c>
      <c r="R75" t="str">
        <f t="shared" si="35"/>
        <v>No</v>
      </c>
      <c r="S75" t="str">
        <f t="shared" si="36"/>
        <v>Yes</v>
      </c>
      <c r="T75" t="str">
        <f t="shared" si="37"/>
        <v>Yes</v>
      </c>
      <c r="U75" t="str">
        <f t="shared" si="38"/>
        <v>No</v>
      </c>
      <c r="V75" t="str">
        <f t="shared" si="39"/>
        <v>No</v>
      </c>
      <c r="W75" t="str">
        <f t="shared" si="40"/>
        <v>No</v>
      </c>
      <c r="X75" t="str">
        <f t="shared" si="41"/>
        <v>No</v>
      </c>
    </row>
    <row r="76" spans="1:24" ht="145" x14ac:dyDescent="0.35">
      <c r="A76" t="s">
        <v>249</v>
      </c>
      <c r="C76">
        <v>6</v>
      </c>
      <c r="D76">
        <f t="shared" si="28"/>
        <v>6</v>
      </c>
      <c r="E76">
        <v>1</v>
      </c>
      <c r="F76">
        <v>3</v>
      </c>
      <c r="G76">
        <v>3</v>
      </c>
      <c r="H76">
        <v>0.1</v>
      </c>
      <c r="I76" t="s">
        <v>248</v>
      </c>
      <c r="J76" s="1" t="str">
        <f t="shared" si="29"/>
        <v>@EXPERIMENT_DEFINITION:HAS[#id[ca_soilScoop],#scienceDifficulty[default]]:NEEDS[CoatlAerospace,!FeatureScience]:FOR[zKiwiAerospace]
{
     @baseValue = 6
     @scienceCap = 6
     @dataScale = 1
     @situationMask = 3
     @biomeMask = 3
}</v>
      </c>
      <c r="K76" s="1" t="str">
        <f>IF(H76&lt;&gt;"",_xlfn.CONCAT("@PART[*]:HAS[@MODULE[DMModuleScienceAnimateGeneric]]",CHAR(10),"{",CHAR(10),"    @MODULE[DMModuleScienceAnimateGeneric]:HAS[#experimentID[",A76,"]]",CHAR(10),"    {",CHAR(10),"        @xmitDataScalar = ",H76,CHAR(10),"    }",CHAR(10),"}"),"")</f>
        <v>@PART[*]:HAS[@MODULE[DMModuleScienceAnimateGeneric]]
{
    @MODULE[DMModuleScienceAnimateGeneric]:HAS[#experimentID[ca_soilScoop]]
    {
        @xmitDataScalar = 0.1
    }
}</v>
      </c>
      <c r="M76" t="str">
        <f t="shared" si="30"/>
        <v>Yes</v>
      </c>
      <c r="N76" t="str">
        <f t="shared" si="31"/>
        <v>Yes</v>
      </c>
      <c r="O76" t="str">
        <f t="shared" si="32"/>
        <v>No</v>
      </c>
      <c r="P76" t="str">
        <f t="shared" si="33"/>
        <v>No</v>
      </c>
      <c r="Q76" t="str">
        <f t="shared" si="34"/>
        <v>No</v>
      </c>
      <c r="R76" t="str">
        <f t="shared" si="35"/>
        <v>No</v>
      </c>
      <c r="S76" t="str">
        <f t="shared" si="36"/>
        <v>Yes</v>
      </c>
      <c r="T76" t="str">
        <f t="shared" si="37"/>
        <v>Yes</v>
      </c>
      <c r="U76" t="str">
        <f t="shared" si="38"/>
        <v>No</v>
      </c>
      <c r="V76" t="str">
        <f t="shared" si="39"/>
        <v>No</v>
      </c>
      <c r="W76" t="str">
        <f t="shared" si="40"/>
        <v>No</v>
      </c>
      <c r="X76" t="str">
        <f t="shared" si="41"/>
        <v>No</v>
      </c>
    </row>
    <row r="77" spans="1:24" ht="145" x14ac:dyDescent="0.35">
      <c r="A77" t="s">
        <v>250</v>
      </c>
      <c r="C77">
        <v>6</v>
      </c>
      <c r="D77">
        <f t="shared" si="28"/>
        <v>6</v>
      </c>
      <c r="E77">
        <v>1</v>
      </c>
      <c r="F77">
        <v>48</v>
      </c>
      <c r="G77">
        <v>1</v>
      </c>
      <c r="H77">
        <v>1</v>
      </c>
      <c r="I77" t="s">
        <v>248</v>
      </c>
      <c r="J77" s="1" t="str">
        <f t="shared" si="29"/>
        <v>@EXPERIMENT_DEFINITION:HAS[#id[ca_gammaRay],#scienceDifficulty[default]]:NEEDS[CoatlAerospace,!FeatureScience]:FOR[zKiwiAerospace]
{
     @baseValue = 6
     @scienceCap = 6
     @dataScale = 1
     @situationMask = 48
     @biomeMask = 1
}</v>
      </c>
      <c r="K77" s="1" t="str">
        <f>IF(H77&lt;&gt;"",_xlfn.CONCAT("@PART[*]:HAS[@MODULE[DMModuleScienceAnimateGeneric]]",CHAR(10),"{",CHAR(10),"    @MODULE[DMModuleScienceAnimateGeneric]:HAS[#experimentID[",A77,"]]",CHAR(10),"    {",CHAR(10),"        @xmitDataScalar = ",H77,CHAR(10),"    }",CHAR(10),"}"),"")</f>
        <v>@PART[*]:HAS[@MODULE[DMModuleScienceAnimateGeneric]]
{
    @MODULE[DMModuleScienceAnimateGeneric]:HAS[#experimentID[ca_gammaRay]]
    {
        @xmitDataScalar = 1
    }
}</v>
      </c>
      <c r="M77" t="str">
        <f t="shared" si="30"/>
        <v>No</v>
      </c>
      <c r="N77" t="str">
        <f t="shared" si="31"/>
        <v>No</v>
      </c>
      <c r="O77" t="str">
        <f t="shared" si="32"/>
        <v>No</v>
      </c>
      <c r="P77" t="str">
        <f t="shared" si="33"/>
        <v>No</v>
      </c>
      <c r="Q77" t="str">
        <f t="shared" si="34"/>
        <v>Yes</v>
      </c>
      <c r="R77" t="str">
        <f t="shared" si="35"/>
        <v>Yes</v>
      </c>
      <c r="S77" t="str">
        <f t="shared" si="36"/>
        <v>Yes</v>
      </c>
      <c r="T77" t="str">
        <f t="shared" si="37"/>
        <v>No</v>
      </c>
      <c r="U77" t="str">
        <f t="shared" si="38"/>
        <v>No</v>
      </c>
      <c r="V77" t="str">
        <f t="shared" si="39"/>
        <v>No</v>
      </c>
      <c r="W77" t="str">
        <f t="shared" si="40"/>
        <v>No</v>
      </c>
      <c r="X77" t="str">
        <f t="shared" si="41"/>
        <v>No</v>
      </c>
    </row>
    <row r="78" spans="1:24" ht="145" x14ac:dyDescent="0.35">
      <c r="A78" t="s">
        <v>251</v>
      </c>
      <c r="C78">
        <v>7</v>
      </c>
      <c r="D78">
        <f t="shared" si="28"/>
        <v>7</v>
      </c>
      <c r="E78">
        <v>2</v>
      </c>
      <c r="F78">
        <v>48</v>
      </c>
      <c r="G78">
        <v>0</v>
      </c>
      <c r="H78">
        <v>1</v>
      </c>
      <c r="I78" t="s">
        <v>248</v>
      </c>
      <c r="J78" s="1" t="str">
        <f t="shared" si="29"/>
        <v>@EXPERIMENT_DEFINITION:HAS[#id[ca_rpws],#scienceDifficulty[default]]:NEEDS[CoatlAerospace,!FeatureScience]:FOR[zKiwiAerospace]
{
     @baseValue = 7
     @scienceCap = 7
     @dataScale = 2
     @situationMask = 48
     @biomeMask = 0
}</v>
      </c>
      <c r="K78" s="1" t="str">
        <f>IF(H78&lt;&gt;"",_xlfn.CONCAT("@PART[*]:HAS[@MODULE[DMModuleScienceAnimateGeneric]]",CHAR(10),"{",CHAR(10),"    @MODULE[DMModuleScienceAnimateGeneric]:HAS[#experimentID[",A78,"]]",CHAR(10),"    {",CHAR(10),"        @xmitDataScalar = ",H78,CHAR(10),"    }",CHAR(10),"}"),"")</f>
        <v>@PART[*]:HAS[@MODULE[DMModuleScienceAnimateGeneric]]
{
    @MODULE[DMModuleScienceAnimateGeneric]:HAS[#experimentID[ca_rpws]]
    {
        @xmitDataScalar = 1
    }
}</v>
      </c>
      <c r="M78" t="str">
        <f t="shared" si="30"/>
        <v>No</v>
      </c>
      <c r="N78" t="str">
        <f t="shared" si="31"/>
        <v>No</v>
      </c>
      <c r="O78" t="str">
        <f t="shared" si="32"/>
        <v>No</v>
      </c>
      <c r="P78" t="str">
        <f t="shared" si="33"/>
        <v>No</v>
      </c>
      <c r="Q78" t="str">
        <f t="shared" si="34"/>
        <v>Yes</v>
      </c>
      <c r="R78" t="str">
        <f t="shared" si="35"/>
        <v>Yes</v>
      </c>
      <c r="S78" t="str">
        <f t="shared" si="36"/>
        <v>No</v>
      </c>
      <c r="T78" t="str">
        <f t="shared" si="37"/>
        <v>No</v>
      </c>
      <c r="U78" t="str">
        <f t="shared" si="38"/>
        <v>No</v>
      </c>
      <c r="V78" t="str">
        <f t="shared" si="39"/>
        <v>No</v>
      </c>
      <c r="W78" t="str">
        <f t="shared" si="40"/>
        <v>No</v>
      </c>
      <c r="X78" t="str">
        <f t="shared" si="41"/>
        <v>No</v>
      </c>
    </row>
    <row r="79" spans="1:24" ht="145" x14ac:dyDescent="0.35">
      <c r="A79" t="s">
        <v>252</v>
      </c>
      <c r="C79">
        <v>6</v>
      </c>
      <c r="D79">
        <f t="shared" si="28"/>
        <v>6</v>
      </c>
      <c r="E79">
        <v>3</v>
      </c>
      <c r="F79">
        <v>48</v>
      </c>
      <c r="G79">
        <v>16</v>
      </c>
      <c r="H79">
        <v>1</v>
      </c>
      <c r="I79" t="s">
        <v>248</v>
      </c>
      <c r="J79" s="1" t="str">
        <f t="shared" si="29"/>
        <v>@EXPERIMENT_DEFINITION:HAS[#id[ca_orbitalScope],#scienceDifficulty[default]]:NEEDS[CoatlAerospace,!FeatureScience]:FOR[zKiwiAerospace]
{
     @baseValue = 6
     @scienceCap = 6
     @dataScale = 3
     @situationMask = 48
     @biomeMask = 16
}</v>
      </c>
      <c r="K79" s="1" t="str">
        <f t="shared" ref="K79" si="42">IF(H79&lt;&gt;"",_xlfn.CONCAT("    @MODULE[ModuleScienceExperiment]:HAS[#experimentID[",A79,"]]",CHAR(10),"    {",CHAR(10),"        @xmitDataScalar = ",H79,CHAR(10),"    }"),"")</f>
        <v xml:space="preserve">    @MODULE[ModuleScienceExperiment]:HAS[#experimentID[ca_orbitalScope]]
    {
        @xmitDataScalar = 1
    }</v>
      </c>
      <c r="M79" t="str">
        <f t="shared" si="30"/>
        <v>No</v>
      </c>
      <c r="N79" t="str">
        <f t="shared" si="31"/>
        <v>No</v>
      </c>
      <c r="O79" t="str">
        <f t="shared" si="32"/>
        <v>No</v>
      </c>
      <c r="P79" t="str">
        <f t="shared" si="33"/>
        <v>No</v>
      </c>
      <c r="Q79" t="str">
        <f t="shared" si="34"/>
        <v>Yes</v>
      </c>
      <c r="R79" t="str">
        <f t="shared" si="35"/>
        <v>Yes</v>
      </c>
      <c r="S79" t="str">
        <f t="shared" si="36"/>
        <v>No</v>
      </c>
      <c r="T79" t="str">
        <f t="shared" si="37"/>
        <v>No</v>
      </c>
      <c r="U79" t="str">
        <f t="shared" si="38"/>
        <v>No</v>
      </c>
      <c r="V79" t="str">
        <f t="shared" si="39"/>
        <v>No</v>
      </c>
      <c r="W79" t="str">
        <f t="shared" si="40"/>
        <v>Yes</v>
      </c>
      <c r="X79" t="str">
        <f t="shared" si="41"/>
        <v>No</v>
      </c>
    </row>
    <row r="80" spans="1:24" ht="145" x14ac:dyDescent="0.35">
      <c r="A80" t="s">
        <v>253</v>
      </c>
      <c r="C80">
        <v>5</v>
      </c>
      <c r="D80">
        <f t="shared" si="28"/>
        <v>5</v>
      </c>
      <c r="E80">
        <v>1</v>
      </c>
      <c r="F80">
        <v>48</v>
      </c>
      <c r="G80">
        <v>1</v>
      </c>
      <c r="H80">
        <v>1</v>
      </c>
      <c r="I80" t="s">
        <v>248</v>
      </c>
      <c r="J80" s="1" t="str">
        <f t="shared" si="29"/>
        <v>@EXPERIMENT_DEFINITION:HAS[#id[ca_mag],#scienceDifficulty[default]]:NEEDS[CoatlAerospace,!FeatureScience]:FOR[zKiwiAerospace]
{
     @baseValue = 5
     @scienceCap = 5
     @dataScale = 1
     @situationMask = 48
     @biomeMask = 1
}</v>
      </c>
      <c r="K80" s="1" t="str">
        <f>IF(H80&lt;&gt;"",_xlfn.CONCAT("@PART[*]:HAS[@MODULE[DMModuleScienceAnimateGeneric]]",CHAR(10),"{",CHAR(10),"    @MODULE[DMModuleScienceAnimateGeneric]:HAS[#experimentID[",A80,"]]",CHAR(10),"    {",CHAR(10),"        @xmitDataScalar = ",H80,CHAR(10),"    }",CHAR(10),"}"),"")</f>
        <v>@PART[*]:HAS[@MODULE[DMModuleScienceAnimateGeneric]]
{
    @MODULE[DMModuleScienceAnimateGeneric]:HAS[#experimentID[ca_mag]]
    {
        @xmitDataScalar = 1
    }
}</v>
      </c>
      <c r="M80" t="str">
        <f t="shared" si="30"/>
        <v>No</v>
      </c>
      <c r="N80" t="str">
        <f t="shared" si="31"/>
        <v>No</v>
      </c>
      <c r="O80" t="str">
        <f t="shared" si="32"/>
        <v>No</v>
      </c>
      <c r="P80" t="str">
        <f t="shared" si="33"/>
        <v>No</v>
      </c>
      <c r="Q80" t="str">
        <f t="shared" si="34"/>
        <v>Yes</v>
      </c>
      <c r="R80" t="str">
        <f t="shared" si="35"/>
        <v>Yes</v>
      </c>
      <c r="S80" t="str">
        <f t="shared" si="36"/>
        <v>Yes</v>
      </c>
      <c r="T80" t="str">
        <f t="shared" si="37"/>
        <v>No</v>
      </c>
      <c r="U80" t="str">
        <f t="shared" si="38"/>
        <v>No</v>
      </c>
      <c r="V80" t="str">
        <f t="shared" si="39"/>
        <v>No</v>
      </c>
      <c r="W80" t="str">
        <f t="shared" si="40"/>
        <v>No</v>
      </c>
      <c r="X80" t="str">
        <f t="shared" si="41"/>
        <v>No</v>
      </c>
    </row>
    <row r="81" spans="1:24" ht="145" x14ac:dyDescent="0.35">
      <c r="A81" t="s">
        <v>254</v>
      </c>
      <c r="C81">
        <v>6</v>
      </c>
      <c r="D81">
        <f t="shared" si="28"/>
        <v>6</v>
      </c>
      <c r="E81">
        <v>1</v>
      </c>
      <c r="F81">
        <v>48</v>
      </c>
      <c r="G81">
        <v>1</v>
      </c>
      <c r="H81">
        <v>1</v>
      </c>
      <c r="I81" t="s">
        <v>248</v>
      </c>
      <c r="J81" s="1" t="str">
        <f t="shared" si="29"/>
        <v>@EXPERIMENT_DEFINITION:HAS[#id[ca_IRspec],#scienceDifficulty[default]]:NEEDS[CoatlAerospace,!FeatureScience]:FOR[zKiwiAerospace]
{
     @baseValue = 6
     @scienceCap = 6
     @dataScale = 1
     @situationMask = 48
     @biomeMask = 1
}</v>
      </c>
      <c r="K81" s="1" t="str">
        <f t="shared" ref="K81" si="43">IF(H81&lt;&gt;"",_xlfn.CONCAT("    @MODULE[ModuleScienceExperiment]:HAS[#experimentID[",A81,"]]",CHAR(10),"    {",CHAR(10),"        @xmitDataScalar = ",H81,CHAR(10),"    }"),"")</f>
        <v xml:space="preserve">    @MODULE[ModuleScienceExperiment]:HAS[#experimentID[ca_IRspec]]
    {
        @xmitDataScalar = 1
    }</v>
      </c>
      <c r="M81" t="str">
        <f t="shared" si="30"/>
        <v>No</v>
      </c>
      <c r="N81" t="str">
        <f t="shared" si="31"/>
        <v>No</v>
      </c>
      <c r="O81" t="str">
        <f t="shared" si="32"/>
        <v>No</v>
      </c>
      <c r="P81" t="str">
        <f t="shared" si="33"/>
        <v>No</v>
      </c>
      <c r="Q81" t="str">
        <f t="shared" si="34"/>
        <v>Yes</v>
      </c>
      <c r="R81" t="str">
        <f t="shared" si="35"/>
        <v>Yes</v>
      </c>
      <c r="S81" t="str">
        <f t="shared" si="36"/>
        <v>Yes</v>
      </c>
      <c r="T81" t="str">
        <f t="shared" si="37"/>
        <v>No</v>
      </c>
      <c r="U81" t="str">
        <f t="shared" si="38"/>
        <v>No</v>
      </c>
      <c r="V81" t="str">
        <f t="shared" si="39"/>
        <v>No</v>
      </c>
      <c r="W81" t="str">
        <f t="shared" si="40"/>
        <v>No</v>
      </c>
      <c r="X81" t="str">
        <f t="shared" si="41"/>
        <v>No</v>
      </c>
    </row>
    <row r="82" spans="1:24" ht="145" x14ac:dyDescent="0.35">
      <c r="A82" t="s">
        <v>255</v>
      </c>
      <c r="C82">
        <v>5</v>
      </c>
      <c r="D82">
        <f t="shared" si="28"/>
        <v>5</v>
      </c>
      <c r="E82">
        <v>1</v>
      </c>
      <c r="F82">
        <v>24</v>
      </c>
      <c r="G82">
        <v>1</v>
      </c>
      <c r="H82">
        <v>1</v>
      </c>
      <c r="I82" t="s">
        <v>248</v>
      </c>
      <c r="J82" s="1" t="str">
        <f t="shared" si="29"/>
        <v>@EXPERIMENT_DEFINITION:HAS[#id[ca_ionElec],#scienceDifficulty[default]]:NEEDS[CoatlAerospace,!FeatureScience]:FOR[zKiwiAerospace]
{
     @baseValue = 5
     @scienceCap = 5
     @dataScale = 1
     @situationMask = 24
     @biomeMask = 1
}</v>
      </c>
      <c r="K82" s="1" t="str">
        <f>IF(H82&lt;&gt;"",_xlfn.CONCAT("@PART[*]:HAS[@MODULE[DMModuleScienceAnimateGeneric]]",CHAR(10),"{",CHAR(10),"    @MODULE[DMModuleScienceAnimateGeneric]:HAS[#experimentID[",A82,"]]",CHAR(10),"    {",CHAR(10),"        @xmitDataScalar = ",H82,CHAR(10),"    }",CHAR(10),"}"),"")</f>
        <v>@PART[*]:HAS[@MODULE[DMModuleScienceAnimateGeneric]]
{
    @MODULE[DMModuleScienceAnimateGeneric]:HAS[#experimentID[ca_ionElec]]
    {
        @xmitDataScalar = 1
    }
}</v>
      </c>
      <c r="M82" t="str">
        <f t="shared" si="30"/>
        <v>No</v>
      </c>
      <c r="N82" t="str">
        <f t="shared" si="31"/>
        <v>No</v>
      </c>
      <c r="O82" t="str">
        <f t="shared" si="32"/>
        <v>No</v>
      </c>
      <c r="P82" t="str">
        <f t="shared" si="33"/>
        <v>Yes</v>
      </c>
      <c r="Q82" t="str">
        <f t="shared" si="34"/>
        <v>Yes</v>
      </c>
      <c r="R82" t="str">
        <f t="shared" si="35"/>
        <v>No</v>
      </c>
      <c r="S82" t="str">
        <f t="shared" si="36"/>
        <v>Yes</v>
      </c>
      <c r="T82" t="str">
        <f t="shared" si="37"/>
        <v>No</v>
      </c>
      <c r="U82" t="str">
        <f t="shared" si="38"/>
        <v>No</v>
      </c>
      <c r="V82" t="str">
        <f t="shared" si="39"/>
        <v>No</v>
      </c>
      <c r="W82" t="str">
        <f t="shared" si="40"/>
        <v>No</v>
      </c>
      <c r="X82" t="str">
        <f t="shared" si="41"/>
        <v>No</v>
      </c>
    </row>
    <row r="83" spans="1:24" ht="145" x14ac:dyDescent="0.35">
      <c r="A83" t="s">
        <v>256</v>
      </c>
      <c r="C83">
        <v>6</v>
      </c>
      <c r="D83">
        <f t="shared" si="28"/>
        <v>6</v>
      </c>
      <c r="E83">
        <v>1</v>
      </c>
      <c r="F83">
        <v>48</v>
      </c>
      <c r="G83">
        <v>1</v>
      </c>
      <c r="H83">
        <v>1</v>
      </c>
      <c r="I83" t="s">
        <v>248</v>
      </c>
      <c r="J83" s="1" t="str">
        <f t="shared" si="29"/>
        <v>@EXPERIMENT_DEFINITION:HAS[#id[ca_UVspec],#scienceDifficulty[default]]:NEEDS[CoatlAerospace,!FeatureScience]:FOR[zKiwiAerospace]
{
     @baseValue = 6
     @scienceCap = 6
     @dataScale = 1
     @situationMask = 48
     @biomeMask = 1
}</v>
      </c>
      <c r="K83" s="1" t="str">
        <f t="shared" ref="K83:K85" si="44">IF(H83&lt;&gt;"",_xlfn.CONCAT("    @MODULE[ModuleScienceExperiment]:HAS[#experimentID[",A83,"]]",CHAR(10),"    {",CHAR(10),"        @xmitDataScalar = ",H83,CHAR(10),"    }"),"")</f>
        <v xml:space="preserve">    @MODULE[ModuleScienceExperiment]:HAS[#experimentID[ca_UVspec]]
    {
        @xmitDataScalar = 1
    }</v>
      </c>
      <c r="M83" t="str">
        <f t="shared" si="30"/>
        <v>No</v>
      </c>
      <c r="N83" t="str">
        <f t="shared" si="31"/>
        <v>No</v>
      </c>
      <c r="O83" t="str">
        <f t="shared" si="32"/>
        <v>No</v>
      </c>
      <c r="P83" t="str">
        <f t="shared" si="33"/>
        <v>No</v>
      </c>
      <c r="Q83" t="str">
        <f t="shared" si="34"/>
        <v>Yes</v>
      </c>
      <c r="R83" t="str">
        <f t="shared" si="35"/>
        <v>Yes</v>
      </c>
      <c r="S83" t="str">
        <f t="shared" si="36"/>
        <v>Yes</v>
      </c>
      <c r="T83" t="str">
        <f t="shared" si="37"/>
        <v>No</v>
      </c>
      <c r="U83" t="str">
        <f t="shared" si="38"/>
        <v>No</v>
      </c>
      <c r="V83" t="str">
        <f t="shared" si="39"/>
        <v>No</v>
      </c>
      <c r="W83" t="str">
        <f t="shared" si="40"/>
        <v>No</v>
      </c>
      <c r="X83" t="str">
        <f t="shared" si="41"/>
        <v>No</v>
      </c>
    </row>
    <row r="84" spans="1:24" ht="145" x14ac:dyDescent="0.35">
      <c r="A84" t="s">
        <v>257</v>
      </c>
      <c r="C84">
        <v>6</v>
      </c>
      <c r="D84">
        <f t="shared" si="28"/>
        <v>6</v>
      </c>
      <c r="E84">
        <v>1</v>
      </c>
      <c r="F84">
        <v>32</v>
      </c>
      <c r="G84">
        <v>1</v>
      </c>
      <c r="H84">
        <v>1</v>
      </c>
      <c r="I84" t="s">
        <v>248</v>
      </c>
      <c r="J84" s="1" t="str">
        <f t="shared" si="29"/>
        <v>@EXPERIMENT_DEFINITION:HAS[#id[ca_solarWind],#scienceDifficulty[default]]:NEEDS[CoatlAerospace,!FeatureScience]:FOR[zKiwiAerospace]
{
     @baseValue = 6
     @scienceCap = 6
     @dataScale = 1
     @situationMask = 32
     @biomeMask = 1
}</v>
      </c>
      <c r="K84" s="1" t="str">
        <f t="shared" si="44"/>
        <v xml:space="preserve">    @MODULE[ModuleScienceExperiment]:HAS[#experimentID[ca_solarWind]]
    {
        @xmitDataScalar = 1
    }</v>
      </c>
      <c r="M84" t="str">
        <f t="shared" si="30"/>
        <v>No</v>
      </c>
      <c r="N84" t="str">
        <f t="shared" si="31"/>
        <v>No</v>
      </c>
      <c r="O84" t="str">
        <f t="shared" si="32"/>
        <v>No</v>
      </c>
      <c r="P84" t="str">
        <f t="shared" si="33"/>
        <v>No</v>
      </c>
      <c r="Q84" t="str">
        <f t="shared" si="34"/>
        <v>No</v>
      </c>
      <c r="R84" t="str">
        <f t="shared" si="35"/>
        <v>Yes</v>
      </c>
      <c r="S84" t="str">
        <f t="shared" si="36"/>
        <v>Yes</v>
      </c>
      <c r="T84" t="str">
        <f t="shared" si="37"/>
        <v>No</v>
      </c>
      <c r="U84" t="str">
        <f t="shared" si="38"/>
        <v>No</v>
      </c>
      <c r="V84" t="str">
        <f t="shared" si="39"/>
        <v>No</v>
      </c>
      <c r="W84" t="str">
        <f t="shared" si="40"/>
        <v>No</v>
      </c>
      <c r="X84" t="str">
        <f t="shared" si="41"/>
        <v>No</v>
      </c>
    </row>
    <row r="85" spans="1:24" ht="145" x14ac:dyDescent="0.35">
      <c r="A85" t="s">
        <v>258</v>
      </c>
      <c r="C85">
        <v>10</v>
      </c>
      <c r="D85">
        <f t="shared" si="28"/>
        <v>10</v>
      </c>
      <c r="E85">
        <v>2</v>
      </c>
      <c r="F85">
        <v>63</v>
      </c>
      <c r="G85">
        <v>21</v>
      </c>
      <c r="H85">
        <v>0.1</v>
      </c>
      <c r="I85" t="s">
        <v>248</v>
      </c>
      <c r="J85" s="1" t="str">
        <f t="shared" si="29"/>
        <v>@EXPERIMENT_DEFINITION:HAS[#id[ca_kdex],#scienceDifficulty[default]]:NEEDS[CoatlAerospace,!FeatureScience]:FOR[zKiwiAerospace]
{
     @baseValue = 10
     @scienceCap = 10
     @dataScale = 2
     @situationMask = 63
     @biomeMask = 21
}</v>
      </c>
      <c r="K85" s="1" t="str">
        <f t="shared" si="44"/>
        <v xml:space="preserve">    @MODULE[ModuleScienceExperiment]:HAS[#experimentID[ca_kdex]]
    {
        @xmitDataScalar = 0.1
    }</v>
      </c>
      <c r="M85" t="str">
        <f t="shared" ref="M85" si="45">IF(F85&lt;&gt;"",IF(LEFT(RIGHT(DEC2BIN($F85,6),1),1)*1=1,"Yes","No"),"")</f>
        <v>Yes</v>
      </c>
      <c r="N85" t="str">
        <f t="shared" ref="N85" si="46">IF(F85&lt;&gt;"",IF(LEFT(RIGHT(DEC2BIN($F85,6),2),1)*1=1,"Yes","No"),"")</f>
        <v>Yes</v>
      </c>
      <c r="O85" t="str">
        <f t="shared" ref="O85" si="47">IF(F85&lt;&gt;"",IF(LEFT(RIGHT(DEC2BIN($F85,6),3),1)*1=1,"Yes","No"),"")</f>
        <v>Yes</v>
      </c>
      <c r="P85" t="str">
        <f t="shared" ref="P85" si="48">IF(F85&lt;&gt;"",IF(LEFT(RIGHT(DEC2BIN($F85,6),4),1)*1=1,"Yes","No"),"")</f>
        <v>Yes</v>
      </c>
      <c r="Q85" t="str">
        <f t="shared" ref="Q85" si="49">IF(F85&lt;&gt;"",IF(LEFT(RIGHT(DEC2BIN($F85,6),5),1)*1=1,"Yes","No"),"")</f>
        <v>Yes</v>
      </c>
      <c r="R85" t="str">
        <f t="shared" ref="R85" si="50">IF(F85&lt;&gt;"",IF(LEFT(RIGHT(DEC2BIN($F85,6),6),1)*1=1,"Yes","No"),"")</f>
        <v>Yes</v>
      </c>
      <c r="S85" t="str">
        <f t="shared" ref="S85" si="51">IF(F85&lt;&gt;"",IF(LEFT(RIGHT(DEC2BIN($G85,6),1),1)*1=1,"Yes","No"),"")</f>
        <v>Yes</v>
      </c>
      <c r="T85" t="str">
        <f t="shared" ref="T85" si="52">IF(F85&lt;&gt;"",IF(LEFT(RIGHT(DEC2BIN($G85,6),2),1)*1=1,"Yes","No"),"")</f>
        <v>No</v>
      </c>
      <c r="U85" t="str">
        <f t="shared" ref="U85" si="53">IF(F85&lt;&gt;"",IF(LEFT(RIGHT(DEC2BIN($G85,6),3),1)*1=1,"Yes","No"),"")</f>
        <v>Yes</v>
      </c>
      <c r="V85" t="str">
        <f t="shared" ref="V85" si="54">IF(F85&lt;&gt;"",IF(LEFT(RIGHT(DEC2BIN($G85,6),4),1)*1=1,"Yes","No"),"")</f>
        <v>No</v>
      </c>
      <c r="W85" t="str">
        <f t="shared" ref="W85" si="55">IF(F85&lt;&gt;"",IF(F85&lt;&gt;"",IF(LEFT(RIGHT(DEC2BIN($G85,6),5),1)*1=1,"Yes","No"),""),"")</f>
        <v>Yes</v>
      </c>
      <c r="X85" t="str">
        <f t="shared" ref="X85" si="56">IF(F85&lt;&gt;"",IF(LEFT(RIGHT(DEC2BIN($G85,6),6),1)*1=1,"Yes","No"),"")</f>
        <v>No</v>
      </c>
    </row>
    <row r="86" spans="1:24" x14ac:dyDescent="0.35">
      <c r="A86" t="s">
        <v>258</v>
      </c>
      <c r="C86">
        <v>10</v>
      </c>
      <c r="D86">
        <f t="shared" si="28"/>
        <v>10</v>
      </c>
      <c r="E86">
        <v>2</v>
      </c>
      <c r="F86">
        <v>63</v>
      </c>
      <c r="G86">
        <v>21</v>
      </c>
      <c r="H86">
        <v>0.1</v>
      </c>
      <c r="I86" t="s">
        <v>248</v>
      </c>
      <c r="J86" s="1"/>
      <c r="K86" s="1" t="str">
        <f>IF(H86&lt;&gt;"",_xlfn.CONCAT("@PART[*]:HAS[@MODULE[DMModuleScienceAnimateGeneric]]",CHAR(10),"{",CHAR(10),"    @MODULE[DMModuleScienceAnimateGeneric]:HAS[#experimentID[",A86,"]]",CHAR(10),"    {",CHAR(10),"        @xmitDataScalar = ",H86,CHAR(10),"    }",CHAR(10),"}"),"")</f>
        <v>@PART[*]:HAS[@MODULE[DMModuleScienceAnimateGeneric]]
{
    @MODULE[DMModuleScienceAnimateGeneric]:HAS[#experimentID[ca_kdex]]
    {
        @xmitDataScalar = 0.1
    }
}</v>
      </c>
      <c r="M86" t="str">
        <f t="shared" si="30"/>
        <v>Yes</v>
      </c>
      <c r="N86" t="str">
        <f t="shared" si="31"/>
        <v>Yes</v>
      </c>
      <c r="O86" t="str">
        <f t="shared" si="32"/>
        <v>Yes</v>
      </c>
      <c r="P86" t="str">
        <f t="shared" si="33"/>
        <v>Yes</v>
      </c>
      <c r="Q86" t="str">
        <f t="shared" si="34"/>
        <v>Yes</v>
      </c>
      <c r="R86" t="str">
        <f t="shared" si="35"/>
        <v>Yes</v>
      </c>
      <c r="S86" t="str">
        <f t="shared" si="36"/>
        <v>Yes</v>
      </c>
      <c r="T86" t="str">
        <f t="shared" si="37"/>
        <v>No</v>
      </c>
      <c r="U86" t="str">
        <f t="shared" si="38"/>
        <v>Yes</v>
      </c>
      <c r="V86" t="str">
        <f t="shared" si="39"/>
        <v>No</v>
      </c>
      <c r="W86" t="str">
        <f t="shared" si="40"/>
        <v>Yes</v>
      </c>
      <c r="X86" t="str">
        <f t="shared" si="41"/>
        <v>No</v>
      </c>
    </row>
    <row r="87" spans="1:24" ht="145" x14ac:dyDescent="0.35">
      <c r="A87" t="s">
        <v>259</v>
      </c>
      <c r="C87">
        <v>6</v>
      </c>
      <c r="D87">
        <f t="shared" si="28"/>
        <v>6</v>
      </c>
      <c r="E87">
        <v>1</v>
      </c>
      <c r="F87">
        <v>48</v>
      </c>
      <c r="G87">
        <v>1</v>
      </c>
      <c r="H87">
        <v>0.5</v>
      </c>
      <c r="I87" t="s">
        <v>248</v>
      </c>
      <c r="J87" s="1" t="str">
        <f t="shared" si="29"/>
        <v>@EXPERIMENT_DEFINITION:HAS[#id[ca_micrometeoroid],#scienceDifficulty[default]]:NEEDS[CoatlAerospace,!FeatureScience]:FOR[zKiwiAerospace]
{
     @baseValue = 6
     @scienceCap = 6
     @dataScale = 1
     @situationMask = 48
     @biomeMask = 1
}</v>
      </c>
      <c r="K87" s="1" t="str">
        <f>IF(H87&lt;&gt;"",_xlfn.CONCAT("@PART[*]:HAS[@MODULE[DMModuleScienceAnimateGeneric]]",CHAR(10),"{",CHAR(10),"    @MODULE[DMModuleScienceAnimateGeneric]:HAS[#experimentID[",A87,"]]",CHAR(10),"    {",CHAR(10),"        @xmitDataScalar = ",H87,CHAR(10),"    }",CHAR(10),"}"),"")</f>
        <v>@PART[*]:HAS[@MODULE[DMModuleScienceAnimateGeneric]]
{
    @MODULE[DMModuleScienceAnimateGeneric]:HAS[#experimentID[ca_micrometeoroid]]
    {
        @xmitDataScalar = 0.5
    }
}</v>
      </c>
      <c r="M87" t="str">
        <f t="shared" si="30"/>
        <v>No</v>
      </c>
      <c r="N87" t="str">
        <f t="shared" si="31"/>
        <v>No</v>
      </c>
      <c r="O87" t="str">
        <f t="shared" si="32"/>
        <v>No</v>
      </c>
      <c r="P87" t="str">
        <f t="shared" si="33"/>
        <v>No</v>
      </c>
      <c r="Q87" t="str">
        <f t="shared" si="34"/>
        <v>Yes</v>
      </c>
      <c r="R87" t="str">
        <f t="shared" si="35"/>
        <v>Yes</v>
      </c>
      <c r="S87" t="str">
        <f t="shared" si="36"/>
        <v>Yes</v>
      </c>
      <c r="T87" t="str">
        <f t="shared" si="37"/>
        <v>No</v>
      </c>
      <c r="U87" t="str">
        <f t="shared" si="38"/>
        <v>No</v>
      </c>
      <c r="V87" t="str">
        <f t="shared" si="39"/>
        <v>No</v>
      </c>
      <c r="W87" t="str">
        <f t="shared" si="40"/>
        <v>No</v>
      </c>
      <c r="X87" t="str">
        <f t="shared" si="41"/>
        <v>No</v>
      </c>
    </row>
    <row r="88" spans="1:24" ht="145" x14ac:dyDescent="0.35">
      <c r="A88" t="s">
        <v>260</v>
      </c>
      <c r="C88">
        <v>8</v>
      </c>
      <c r="D88">
        <f t="shared" si="28"/>
        <v>8</v>
      </c>
      <c r="E88">
        <v>1</v>
      </c>
      <c r="F88">
        <v>63</v>
      </c>
      <c r="G88">
        <v>23</v>
      </c>
      <c r="H88">
        <v>1</v>
      </c>
      <c r="I88" t="s">
        <v>248</v>
      </c>
      <c r="J88" s="1" t="str">
        <f t="shared" si="29"/>
        <v>@EXPERIMENT_DEFINITION:HAS[#id[ca_radsci],#scienceDifficulty[default]]:NEEDS[CoatlAerospace,!FeatureScience]:FOR[zKiwiAerospace]
{
     @baseValue = 8
     @scienceCap = 8
     @dataScale = 1
     @situationMask = 63
     @biomeMask = 23
}</v>
      </c>
      <c r="K88" s="1" t="str">
        <f>IF(H88&lt;&gt;"",_xlfn.CONCAT("@PART[*]:HAS[@MODULE[DMModuleScienceAnimateGeneric]]",CHAR(10),"{",CHAR(10),"    @MODULE[DMModuleScienceAnimateGeneric]:HAS[#experimentID[",A88,"]]",CHAR(10),"    {",CHAR(10),"        @xmitDataScalar = ",H88,CHAR(10),"    }",CHAR(10),"}"),"")</f>
        <v>@PART[*]:HAS[@MODULE[DMModuleScienceAnimateGeneric]]
{
    @MODULE[DMModuleScienceAnimateGeneric]:HAS[#experimentID[ca_radsci]]
    {
        @xmitDataScalar = 1
    }
}</v>
      </c>
      <c r="M88" t="str">
        <f t="shared" si="30"/>
        <v>Yes</v>
      </c>
      <c r="N88" t="str">
        <f t="shared" si="31"/>
        <v>Yes</v>
      </c>
      <c r="O88" t="str">
        <f t="shared" si="32"/>
        <v>Yes</v>
      </c>
      <c r="P88" t="str">
        <f t="shared" si="33"/>
        <v>Yes</v>
      </c>
      <c r="Q88" t="str">
        <f t="shared" si="34"/>
        <v>Yes</v>
      </c>
      <c r="R88" t="str">
        <f t="shared" si="35"/>
        <v>Yes</v>
      </c>
      <c r="S88" t="str">
        <f t="shared" si="36"/>
        <v>Yes</v>
      </c>
      <c r="T88" t="str">
        <f t="shared" si="37"/>
        <v>Yes</v>
      </c>
      <c r="U88" t="str">
        <f t="shared" si="38"/>
        <v>Yes</v>
      </c>
      <c r="V88" t="str">
        <f t="shared" si="39"/>
        <v>No</v>
      </c>
      <c r="W88" t="str">
        <f t="shared" si="40"/>
        <v>Yes</v>
      </c>
      <c r="X88" t="str">
        <f t="shared" si="41"/>
        <v>No</v>
      </c>
    </row>
    <row r="89" spans="1:24" ht="145" x14ac:dyDescent="0.35">
      <c r="A89" t="s">
        <v>261</v>
      </c>
      <c r="C89">
        <v>7</v>
      </c>
      <c r="D89">
        <f t="shared" si="28"/>
        <v>7</v>
      </c>
      <c r="E89">
        <v>1</v>
      </c>
      <c r="F89">
        <v>63</v>
      </c>
      <c r="G89">
        <v>23</v>
      </c>
      <c r="H89">
        <v>1</v>
      </c>
      <c r="I89" t="s">
        <v>248</v>
      </c>
      <c r="J89" s="1" t="str">
        <f t="shared" si="29"/>
        <v>@EXPERIMENT_DEFINITION:HAS[#id[ca_filmCamera],#scienceDifficulty[default]]:NEEDS[CoatlAerospace,!FeatureScience]:FOR[zKiwiAerospace]
{
     @baseValue = 7
     @scienceCap = 7
     @dataScale = 1
     @situationMask = 63
     @biomeMask = 23
}</v>
      </c>
      <c r="K89" s="1" t="str">
        <f>IF(H89&lt;&gt;"",_xlfn.CONCAT("@PART[*]:HAS[@MODULE[DMModuleScienceAnimateGeneric]]",CHAR(10),"{",CHAR(10),"    @MODULE[DMModuleScienceAnimateGeneric]:HAS[#experimentID[",A89,"]]",CHAR(10),"    {",CHAR(10),"        @xmitDataScalar = ",H89,CHAR(10),"    }",CHAR(10),"}"),"")</f>
        <v>@PART[*]:HAS[@MODULE[DMModuleScienceAnimateGeneric]]
{
    @MODULE[DMModuleScienceAnimateGeneric]:HAS[#experimentID[ca_filmCamera]]
    {
        @xmitDataScalar = 1
    }
}</v>
      </c>
      <c r="M89" t="str">
        <f t="shared" si="30"/>
        <v>Yes</v>
      </c>
      <c r="N89" t="str">
        <f t="shared" si="31"/>
        <v>Yes</v>
      </c>
      <c r="O89" t="str">
        <f t="shared" si="32"/>
        <v>Yes</v>
      </c>
      <c r="P89" t="str">
        <f t="shared" si="33"/>
        <v>Yes</v>
      </c>
      <c r="Q89" t="str">
        <f t="shared" si="34"/>
        <v>Yes</v>
      </c>
      <c r="R89" t="str">
        <f t="shared" si="35"/>
        <v>Yes</v>
      </c>
      <c r="S89" t="str">
        <f t="shared" si="36"/>
        <v>Yes</v>
      </c>
      <c r="T89" t="str">
        <f t="shared" si="37"/>
        <v>Yes</v>
      </c>
      <c r="U89" t="str">
        <f t="shared" si="38"/>
        <v>Yes</v>
      </c>
      <c r="V89" t="str">
        <f t="shared" si="39"/>
        <v>No</v>
      </c>
      <c r="W89" t="str">
        <f t="shared" si="40"/>
        <v>Yes</v>
      </c>
      <c r="X89" t="str">
        <f t="shared" si="41"/>
        <v>No</v>
      </c>
    </row>
    <row r="90" spans="1:24" x14ac:dyDescent="0.35">
      <c r="D90">
        <f t="shared" ref="D84:D116" si="57">C90</f>
        <v>0</v>
      </c>
    </row>
    <row r="91" spans="1:24" x14ac:dyDescent="0.35">
      <c r="D91">
        <f t="shared" si="57"/>
        <v>0</v>
      </c>
    </row>
    <row r="92" spans="1:24" x14ac:dyDescent="0.35">
      <c r="D92">
        <f t="shared" si="57"/>
        <v>0</v>
      </c>
    </row>
    <row r="93" spans="1:24" x14ac:dyDescent="0.35">
      <c r="D93">
        <f t="shared" si="57"/>
        <v>0</v>
      </c>
    </row>
    <row r="94" spans="1:24" x14ac:dyDescent="0.35">
      <c r="D94">
        <f t="shared" si="57"/>
        <v>0</v>
      </c>
    </row>
    <row r="95" spans="1:24" x14ac:dyDescent="0.35">
      <c r="D95">
        <f t="shared" si="57"/>
        <v>0</v>
      </c>
    </row>
    <row r="96" spans="1:24" x14ac:dyDescent="0.35">
      <c r="D96">
        <f t="shared" si="57"/>
        <v>0</v>
      </c>
    </row>
    <row r="97" spans="4:4" x14ac:dyDescent="0.35">
      <c r="D97">
        <f t="shared" si="57"/>
        <v>0</v>
      </c>
    </row>
    <row r="98" spans="4:4" x14ac:dyDescent="0.35">
      <c r="D98">
        <f t="shared" si="57"/>
        <v>0</v>
      </c>
    </row>
    <row r="99" spans="4:4" x14ac:dyDescent="0.35">
      <c r="D99">
        <f t="shared" si="57"/>
        <v>0</v>
      </c>
    </row>
    <row r="100" spans="4:4" x14ac:dyDescent="0.35">
      <c r="D100">
        <f t="shared" si="57"/>
        <v>0</v>
      </c>
    </row>
    <row r="101" spans="4:4" x14ac:dyDescent="0.35">
      <c r="D101">
        <f t="shared" si="57"/>
        <v>0</v>
      </c>
    </row>
    <row r="102" spans="4:4" x14ac:dyDescent="0.35">
      <c r="D102">
        <f t="shared" si="57"/>
        <v>0</v>
      </c>
    </row>
    <row r="103" spans="4:4" x14ac:dyDescent="0.35">
      <c r="D103">
        <f t="shared" si="57"/>
        <v>0</v>
      </c>
    </row>
    <row r="104" spans="4:4" x14ac:dyDescent="0.35">
      <c r="D104">
        <f t="shared" si="57"/>
        <v>0</v>
      </c>
    </row>
    <row r="105" spans="4:4" x14ac:dyDescent="0.35">
      <c r="D105">
        <f t="shared" si="57"/>
        <v>0</v>
      </c>
    </row>
    <row r="106" spans="4:4" x14ac:dyDescent="0.35">
      <c r="D106">
        <f t="shared" si="57"/>
        <v>0</v>
      </c>
    </row>
    <row r="107" spans="4:4" x14ac:dyDescent="0.35">
      <c r="D107">
        <f t="shared" si="57"/>
        <v>0</v>
      </c>
    </row>
    <row r="108" spans="4:4" x14ac:dyDescent="0.35">
      <c r="D108">
        <f t="shared" si="57"/>
        <v>0</v>
      </c>
    </row>
    <row r="109" spans="4:4" x14ac:dyDescent="0.35">
      <c r="D109">
        <f t="shared" si="57"/>
        <v>0</v>
      </c>
    </row>
    <row r="110" spans="4:4" x14ac:dyDescent="0.35">
      <c r="D110">
        <f t="shared" si="57"/>
        <v>0</v>
      </c>
    </row>
    <row r="111" spans="4:4" x14ac:dyDescent="0.35">
      <c r="D111">
        <f t="shared" si="57"/>
        <v>0</v>
      </c>
    </row>
    <row r="112" spans="4:4" x14ac:dyDescent="0.35">
      <c r="D112">
        <f t="shared" si="57"/>
        <v>0</v>
      </c>
    </row>
    <row r="113" spans="4:4" x14ac:dyDescent="0.35">
      <c r="D113">
        <f t="shared" si="57"/>
        <v>0</v>
      </c>
    </row>
    <row r="114" spans="4:4" x14ac:dyDescent="0.35">
      <c r="D114">
        <f t="shared" si="57"/>
        <v>0</v>
      </c>
    </row>
    <row r="115" spans="4:4" x14ac:dyDescent="0.35">
      <c r="D115">
        <f t="shared" si="57"/>
        <v>0</v>
      </c>
    </row>
    <row r="116" spans="4:4" x14ac:dyDescent="0.35">
      <c r="D116">
        <f t="shared" si="57"/>
        <v>0</v>
      </c>
    </row>
    <row r="117" spans="4:4" x14ac:dyDescent="0.35">
      <c r="D117">
        <f t="shared" ref="D117:D135" si="58">C117</f>
        <v>0</v>
      </c>
    </row>
    <row r="118" spans="4:4" x14ac:dyDescent="0.35">
      <c r="D118">
        <f t="shared" si="58"/>
        <v>0</v>
      </c>
    </row>
    <row r="119" spans="4:4" x14ac:dyDescent="0.35">
      <c r="D119">
        <f t="shared" si="58"/>
        <v>0</v>
      </c>
    </row>
    <row r="120" spans="4:4" x14ac:dyDescent="0.35">
      <c r="D120">
        <f t="shared" si="58"/>
        <v>0</v>
      </c>
    </row>
    <row r="121" spans="4:4" x14ac:dyDescent="0.35">
      <c r="D121">
        <f t="shared" si="58"/>
        <v>0</v>
      </c>
    </row>
    <row r="122" spans="4:4" x14ac:dyDescent="0.35">
      <c r="D122">
        <f t="shared" si="58"/>
        <v>0</v>
      </c>
    </row>
    <row r="123" spans="4:4" x14ac:dyDescent="0.35">
      <c r="D123">
        <f t="shared" si="58"/>
        <v>0</v>
      </c>
    </row>
    <row r="124" spans="4:4" x14ac:dyDescent="0.35">
      <c r="D124">
        <f t="shared" si="58"/>
        <v>0</v>
      </c>
    </row>
    <row r="125" spans="4:4" x14ac:dyDescent="0.35">
      <c r="D125">
        <f t="shared" si="58"/>
        <v>0</v>
      </c>
    </row>
    <row r="126" spans="4:4" x14ac:dyDescent="0.35">
      <c r="D126">
        <f t="shared" si="58"/>
        <v>0</v>
      </c>
    </row>
    <row r="127" spans="4:4" x14ac:dyDescent="0.35">
      <c r="D127">
        <f t="shared" si="58"/>
        <v>0</v>
      </c>
    </row>
    <row r="128" spans="4:4" x14ac:dyDescent="0.35">
      <c r="D128">
        <f t="shared" si="58"/>
        <v>0</v>
      </c>
    </row>
    <row r="129" spans="4:24" x14ac:dyDescent="0.35">
      <c r="D129">
        <f t="shared" si="58"/>
        <v>0</v>
      </c>
    </row>
    <row r="130" spans="4:24" x14ac:dyDescent="0.35">
      <c r="D130">
        <f t="shared" si="58"/>
        <v>0</v>
      </c>
    </row>
    <row r="131" spans="4:24" x14ac:dyDescent="0.35">
      <c r="D131">
        <f t="shared" si="58"/>
        <v>0</v>
      </c>
    </row>
    <row r="132" spans="4:24" x14ac:dyDescent="0.35">
      <c r="D132">
        <f t="shared" si="58"/>
        <v>0</v>
      </c>
    </row>
    <row r="133" spans="4:24" x14ac:dyDescent="0.35">
      <c r="D133">
        <f t="shared" si="58"/>
        <v>0</v>
      </c>
    </row>
    <row r="134" spans="4:24" x14ac:dyDescent="0.35">
      <c r="D134">
        <f t="shared" si="58"/>
        <v>0</v>
      </c>
    </row>
    <row r="135" spans="4:24" x14ac:dyDescent="0.35">
      <c r="D135">
        <f t="shared" si="58"/>
        <v>0</v>
      </c>
    </row>
    <row r="136" spans="4:24" x14ac:dyDescent="0.35">
      <c r="J136" s="1"/>
      <c r="K136" s="1"/>
      <c r="M136" t="str">
        <f>IF(F136&lt;&gt;"",IF(LEFT(RIGHT(DEC2BIN($F136,6),1),1)*1=1,"Yes","No"),"")</f>
        <v/>
      </c>
      <c r="N136" t="str">
        <f>IF(F136&lt;&gt;"",IF(LEFT(RIGHT(DEC2BIN($F136,6),2),1)*1=1,"Yes","No"),"")</f>
        <v/>
      </c>
      <c r="O136" t="str">
        <f>IF(F136&lt;&gt;"",IF(LEFT(RIGHT(DEC2BIN($F136,6),3),1)*1=1,"Yes","No"),"")</f>
        <v/>
      </c>
      <c r="P136" t="str">
        <f>IF(F136&lt;&gt;"",IF(LEFT(RIGHT(DEC2BIN($F136,6),4),1)*1=1,"Yes","No"),"")</f>
        <v/>
      </c>
      <c r="Q136" t="str">
        <f>IF(F136&lt;&gt;"",IF(LEFT(RIGHT(DEC2BIN($F136,6),5),1)*1=1,"Yes","No"),"")</f>
        <v/>
      </c>
      <c r="R136" t="str">
        <f>IF(F136&lt;&gt;"",IF(LEFT(RIGHT(DEC2BIN($F136,6),6),1)*1=1,"Yes","No"),"")</f>
        <v/>
      </c>
      <c r="S136" t="str">
        <f>IF(F136&lt;&gt;"",IF(LEFT(RIGHT(DEC2BIN($G136,6),1),1)*1=1,"Yes","No"),"")</f>
        <v/>
      </c>
      <c r="T136" t="str">
        <f>IF(F136&lt;&gt;"",IF(LEFT(RIGHT(DEC2BIN($G136,6),2),1)*1=1,"Yes","No"),"")</f>
        <v/>
      </c>
      <c r="U136" t="str">
        <f>IF(F136&lt;&gt;"",IF(LEFT(RIGHT(DEC2BIN($G136,6),3),1)*1=1,"Yes","No"),"")</f>
        <v/>
      </c>
      <c r="V136" t="str">
        <f>IF(F136&lt;&gt;"",IF(LEFT(RIGHT(DEC2BIN($G136,6),4),1)*1=1,"Yes","No"),"")</f>
        <v/>
      </c>
      <c r="W136" t="str">
        <f>IF(F136&lt;&gt;"",IF(F136&lt;&gt;"",IF(LEFT(RIGHT(DEC2BIN($G136,6),5),1)*1=1,"Yes","No"),""),"")</f>
        <v/>
      </c>
      <c r="X136" t="str">
        <f>IF(F136&lt;&gt;"",IF(LEFT(RIGHT(DEC2BIN($G136,6),6),1)*1=1,"Yes","No"),"")</f>
        <v/>
      </c>
    </row>
  </sheetData>
  <autoFilter ref="A2:X136" xr:uid="{DC272CDC-2662-48AE-B083-BF6EA09AAB33}"/>
  <mergeCells count="2">
    <mergeCell ref="M1:R1"/>
    <mergeCell ref="S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E689-7182-4BC0-80F9-0B8DE28A1A46}">
  <dimension ref="A1:M93"/>
  <sheetViews>
    <sheetView zoomScale="70" zoomScaleNormal="70" workbookViewId="0">
      <pane ySplit="1" topLeftCell="A87" activePane="bottomLeft" state="frozen"/>
      <selection pane="bottomLeft" activeCell="L93" sqref="L93"/>
    </sheetView>
  </sheetViews>
  <sheetFormatPr defaultRowHeight="14.5" x14ac:dyDescent="0.35"/>
  <cols>
    <col min="2" max="2" width="12.08984375" bestFit="1" customWidth="1"/>
    <col min="3" max="3" width="10.453125" bestFit="1" customWidth="1"/>
    <col min="4" max="4" width="12.08984375" bestFit="1" customWidth="1"/>
    <col min="5" max="5" width="12.54296875" bestFit="1" customWidth="1"/>
    <col min="6" max="6" width="13" bestFit="1" customWidth="1"/>
    <col min="7" max="7" width="12.90625" bestFit="1" customWidth="1"/>
    <col min="8" max="8" width="13.26953125" bestFit="1" customWidth="1"/>
    <col min="9" max="11" width="13.26953125" customWidth="1"/>
    <col min="12" max="12" width="13.6328125" bestFit="1" customWidth="1"/>
    <col min="13" max="13" width="59.6328125" customWidth="1"/>
  </cols>
  <sheetData>
    <row r="1" spans="1:13" x14ac:dyDescent="0.35">
      <c r="A1" t="s">
        <v>68</v>
      </c>
      <c r="B1" t="s">
        <v>92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160</v>
      </c>
      <c r="J1" t="s">
        <v>161</v>
      </c>
      <c r="K1" t="s">
        <v>162</v>
      </c>
      <c r="L1" t="s">
        <v>96</v>
      </c>
    </row>
    <row r="2" spans="1:13" ht="238.5" customHeight="1" x14ac:dyDescent="0.35">
      <c r="A2" t="s">
        <v>75</v>
      </c>
      <c r="B2" t="s">
        <v>64</v>
      </c>
      <c r="C2">
        <v>2.5</v>
      </c>
      <c r="D2">
        <v>2.5</v>
      </c>
      <c r="E2">
        <v>2.5</v>
      </c>
      <c r="F2">
        <v>2.5</v>
      </c>
      <c r="G2">
        <v>6</v>
      </c>
      <c r="H2">
        <v>2.5</v>
      </c>
      <c r="I2">
        <v>4</v>
      </c>
      <c r="J2">
        <v>18000</v>
      </c>
      <c r="K2" s="2">
        <v>1000000000</v>
      </c>
      <c r="M2" s="1" t="str">
        <f>_xlfn.CONCAT("Item:NEEDS[",B2,"]",CHAR(10),"{",CHAR(10),"    bodyName = ",A2,CHAR(10),"    adjustedParams",CHAR(10),"    {",CHAR(10),"        ",C$1," = ",C2,CHAR(10),"        ",D$1," = ",D2,CHAR(10),"        ",E$1," = ",E2,CHAR(10),"        ",F$1," = ",F2,CHAR(10),"        ",G$1," = ",G2,CHAR(10),"        ",H$1," = ",H2,CHAR(10),"        ",I$1," = ",I2,CHAR(10),"        ",J$1," = ",J2,CHAR(10),"        ",K$1," = ",K2,CHAR(10),"    }",CHAR(10),"}")</f>
        <v>Item:NEEDS[Squad]
{
    bodyName = Sun
    adjustedParams
    {
        landedData = 2.5
        splashedData = 2.5
        flyingLowData = 2.5
        flyingHighData = 2.5
        spaceLowData = 6
        spaceHighData = 2.5
        recoveredData = 4
        flyingThreshold = 18000
        spaceThreshold = 1000000000
    }
}</v>
      </c>
    </row>
    <row r="3" spans="1:13" ht="232" x14ac:dyDescent="0.35">
      <c r="A3" t="s">
        <v>76</v>
      </c>
      <c r="B3" t="s">
        <v>220</v>
      </c>
      <c r="C3">
        <v>0.8</v>
      </c>
      <c r="D3">
        <v>0.8</v>
      </c>
      <c r="E3">
        <v>0.8</v>
      </c>
      <c r="F3">
        <v>1</v>
      </c>
      <c r="G3">
        <v>1.5</v>
      </c>
      <c r="H3">
        <v>1.5</v>
      </c>
      <c r="I3">
        <v>1</v>
      </c>
      <c r="J3">
        <v>18000</v>
      </c>
      <c r="K3">
        <v>250000</v>
      </c>
      <c r="M3" s="1" t="str">
        <f t="shared" ref="M3:M66" si="0">_xlfn.CONCAT("Item:NEEDS[",B3,"]",CHAR(10),"{",CHAR(10),"    bodyName = ",A3,CHAR(10),"    adjustedParams",CHAR(10),"    {",CHAR(10),"        ",C$1," = ",C3,CHAR(10),"        ",D$1," = ",D3,CHAR(10),"        ",E$1," = ",E3,CHAR(10),"        ",F$1," = ",F3,CHAR(10),"        ",G$1," = ",G3,CHAR(10),"        ",H$1," = ",H3,CHAR(10),"        ",I$1," = ",I3,CHAR(10),"        ",J$1," = ",J3,CHAR(10),"        ",K$1," = ",K3,CHAR(10),"    }",CHAR(10),"}")</f>
        <v>Item:NEEDS[Squad,!GPP]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250000
    }
}</v>
      </c>
    </row>
    <row r="4" spans="1:13" ht="232" x14ac:dyDescent="0.35">
      <c r="A4" t="s">
        <v>77</v>
      </c>
      <c r="B4" t="s">
        <v>64</v>
      </c>
      <c r="C4">
        <v>3</v>
      </c>
      <c r="D4">
        <f>$C4</f>
        <v>3</v>
      </c>
      <c r="E4">
        <f>$C4-1</f>
        <v>2</v>
      </c>
      <c r="F4">
        <f t="shared" ref="F4:H67" si="1">$C4-1</f>
        <v>2</v>
      </c>
      <c r="G4">
        <f t="shared" si="1"/>
        <v>2</v>
      </c>
      <c r="H4">
        <f t="shared" si="1"/>
        <v>2</v>
      </c>
      <c r="I4">
        <v>2</v>
      </c>
      <c r="J4">
        <v>18000</v>
      </c>
      <c r="K4">
        <v>60000</v>
      </c>
      <c r="M4" s="1" t="str">
        <f t="shared" si="0"/>
        <v>Item:NEEDS[Squad]
{
    bodyName = Mun
    adjustedParams
    {
        landedData = 3
        splashedData = 3
        flyingLowData = 2
        flyingHighData = 2
        spaceLowData = 2
        spaceHighData = 2
        recoveredData = 2
        flyingThreshold = 18000
        spaceThreshold = 60000
    }
}</v>
      </c>
    </row>
    <row r="5" spans="1:13" ht="232" x14ac:dyDescent="0.35">
      <c r="A5" t="s">
        <v>78</v>
      </c>
      <c r="B5" t="s">
        <v>64</v>
      </c>
      <c r="C5">
        <v>3.5</v>
      </c>
      <c r="D5">
        <f t="shared" ref="D5:D67" si="2">$C5</f>
        <v>3.5</v>
      </c>
      <c r="E5">
        <f t="shared" ref="E5:E67" si="3">$C5-1</f>
        <v>2.5</v>
      </c>
      <c r="F5">
        <f t="shared" si="1"/>
        <v>2.5</v>
      </c>
      <c r="G5">
        <f t="shared" si="1"/>
        <v>2.5</v>
      </c>
      <c r="H5">
        <f t="shared" si="1"/>
        <v>2.5</v>
      </c>
      <c r="I5">
        <v>2.5</v>
      </c>
      <c r="J5">
        <v>18000</v>
      </c>
      <c r="K5">
        <v>30000</v>
      </c>
      <c r="M5" s="1" t="str">
        <f t="shared" si="0"/>
        <v>Item:NEEDS[Squad]
{
    bodyName = Minmus
    adjustedParams
    {
        landedData = 3.5
        splashedData = 3.5
        flyingLowData = 2.5
        flyingHighData = 2.5
        spaceLowData = 2.5
        spaceHighData = 2.5
        recoveredData = 2.5
        flyingThreshold = 18000
        spaceThreshold = 30000
    }
}</v>
      </c>
    </row>
    <row r="6" spans="1:13" ht="232" x14ac:dyDescent="0.35">
      <c r="A6" t="s">
        <v>79</v>
      </c>
      <c r="B6" t="s">
        <v>64</v>
      </c>
      <c r="C6">
        <v>5</v>
      </c>
      <c r="D6">
        <f t="shared" si="2"/>
        <v>5</v>
      </c>
      <c r="E6">
        <f t="shared" si="3"/>
        <v>4</v>
      </c>
      <c r="F6">
        <f t="shared" si="1"/>
        <v>4</v>
      </c>
      <c r="G6">
        <f t="shared" si="1"/>
        <v>4</v>
      </c>
      <c r="H6">
        <f t="shared" si="1"/>
        <v>4</v>
      </c>
      <c r="I6">
        <v>7</v>
      </c>
      <c r="J6">
        <v>18000</v>
      </c>
      <c r="K6">
        <v>80000</v>
      </c>
      <c r="M6" s="1" t="str">
        <f t="shared" si="0"/>
        <v>Item:NEEDS[Squad]
{
    bodyName = Moho
    adjustedParams
    {
        landedData = 5
        splashedData = 5
        flyingLowData = 4
        flyingHighData = 4
        spaceLowData = 4
        spaceHighData = 4
        recoveredData = 7
        flyingThreshold = 18000
        spaceThreshold = 80000
    }
}</v>
      </c>
    </row>
    <row r="7" spans="1:13" ht="232" x14ac:dyDescent="0.35">
      <c r="A7" t="s">
        <v>80</v>
      </c>
      <c r="B7" t="s">
        <v>64</v>
      </c>
      <c r="C7">
        <v>4.5</v>
      </c>
      <c r="D7">
        <f t="shared" si="2"/>
        <v>4.5</v>
      </c>
      <c r="E7">
        <f t="shared" si="3"/>
        <v>3.5</v>
      </c>
      <c r="F7">
        <f t="shared" si="1"/>
        <v>3.5</v>
      </c>
      <c r="G7">
        <f t="shared" si="1"/>
        <v>3.5</v>
      </c>
      <c r="H7">
        <f t="shared" si="1"/>
        <v>3.5</v>
      </c>
      <c r="I7">
        <v>5</v>
      </c>
      <c r="J7">
        <v>22000</v>
      </c>
      <c r="K7">
        <v>400000</v>
      </c>
      <c r="M7" s="1" t="str">
        <f t="shared" si="0"/>
        <v>Item:NEEDS[Squad]
{
    bodyName = Eve
    adjustedParams
    {
        landedData = 4.5
        splashedData = 4.5
        flyingLowData = 3.5
        flyingHighData = 3.5
        spaceLowData = 3.5
        spaceHighData = 3.5
        recoveredData = 5
        flyingThreshold = 22000
        spaceThreshold = 400000
    }
}</v>
      </c>
    </row>
    <row r="8" spans="1:13" ht="232" x14ac:dyDescent="0.35">
      <c r="A8" t="s">
        <v>81</v>
      </c>
      <c r="B8" t="s">
        <v>64</v>
      </c>
      <c r="C8">
        <v>4.5</v>
      </c>
      <c r="D8">
        <f t="shared" si="2"/>
        <v>4.5</v>
      </c>
      <c r="E8">
        <f t="shared" si="3"/>
        <v>3.5</v>
      </c>
      <c r="F8">
        <f t="shared" si="1"/>
        <v>3.5</v>
      </c>
      <c r="G8">
        <f t="shared" si="1"/>
        <v>3.5</v>
      </c>
      <c r="H8">
        <f t="shared" si="1"/>
        <v>3.5</v>
      </c>
      <c r="I8">
        <v>5</v>
      </c>
      <c r="J8">
        <v>12000</v>
      </c>
      <c r="K8">
        <v>140000</v>
      </c>
      <c r="M8" s="1" t="str">
        <f t="shared" si="0"/>
        <v>Item:NEEDS[Squad]
{
    bodyName = Duna
    adjustedParams
    {
        landedData = 4.5
        splashedData = 4.5
        flyingLowData = 3.5
        flyingHighData = 3.5
        spaceLowData = 3.5
        spaceHighData = 3.5
        recoveredData = 5
        flyingThreshold = 12000
        spaceThreshold = 140000
    }
}</v>
      </c>
    </row>
    <row r="9" spans="1:13" ht="232" x14ac:dyDescent="0.35">
      <c r="A9" t="s">
        <v>82</v>
      </c>
      <c r="B9" t="s">
        <v>64</v>
      </c>
      <c r="C9">
        <v>4</v>
      </c>
      <c r="D9">
        <f t="shared" si="2"/>
        <v>4</v>
      </c>
      <c r="E9">
        <f t="shared" si="3"/>
        <v>3</v>
      </c>
      <c r="F9">
        <f t="shared" si="1"/>
        <v>3</v>
      </c>
      <c r="G9">
        <f t="shared" si="1"/>
        <v>3</v>
      </c>
      <c r="H9">
        <f t="shared" si="1"/>
        <v>3</v>
      </c>
      <c r="I9">
        <v>5</v>
      </c>
      <c r="J9">
        <v>18000</v>
      </c>
      <c r="K9">
        <v>50000</v>
      </c>
      <c r="M9" s="1" t="str">
        <f t="shared" si="0"/>
        <v>Item:NEEDS[Squad]
{
    bodyName = Ike
    adjustedParams
    {
        landedData = 4
        splashedData = 4
        flyingLowData = 3
        flyingHighData = 3
        spaceLowData = 3
        spaceHighData = 3
        recoveredData = 5
        flyingThreshold = 18000
        spaceThreshold = 50000
    }
}</v>
      </c>
    </row>
    <row r="10" spans="1:13" ht="232" x14ac:dyDescent="0.35">
      <c r="A10" t="s">
        <v>83</v>
      </c>
      <c r="B10" t="s">
        <v>64</v>
      </c>
      <c r="C10">
        <v>5.5</v>
      </c>
      <c r="D10">
        <f t="shared" si="2"/>
        <v>5.5</v>
      </c>
      <c r="E10">
        <f t="shared" si="3"/>
        <v>4.5</v>
      </c>
      <c r="F10">
        <f t="shared" si="1"/>
        <v>4.5</v>
      </c>
      <c r="G10">
        <f t="shared" si="1"/>
        <v>4.5</v>
      </c>
      <c r="H10">
        <f t="shared" si="1"/>
        <v>4.5</v>
      </c>
      <c r="I10">
        <v>6</v>
      </c>
      <c r="J10">
        <v>120000</v>
      </c>
      <c r="K10">
        <v>4000000</v>
      </c>
      <c r="M10" s="1" t="str">
        <f t="shared" si="0"/>
        <v>Item:NEEDS[Squad]
{
    bodyName = Jool
    adjustedParams
    {
        landedData = 5.5
        splashedData = 5.5
        flyingLowData = 4.5
        flyingHighData = 4.5
        spaceLowData = 4.5
        spaceHighData = 4.5
        recoveredData = 6
        flyingThreshold = 120000
        spaceThreshold = 4000000
    }
}</v>
      </c>
    </row>
    <row r="11" spans="1:13" ht="232" x14ac:dyDescent="0.35">
      <c r="A11" t="s">
        <v>84</v>
      </c>
      <c r="B11" t="s">
        <v>64</v>
      </c>
      <c r="C11">
        <v>6</v>
      </c>
      <c r="D11">
        <f t="shared" si="2"/>
        <v>6</v>
      </c>
      <c r="E11">
        <f t="shared" si="3"/>
        <v>5</v>
      </c>
      <c r="F11">
        <f t="shared" si="1"/>
        <v>5</v>
      </c>
      <c r="G11">
        <f t="shared" si="1"/>
        <v>5</v>
      </c>
      <c r="H11">
        <f t="shared" si="1"/>
        <v>5</v>
      </c>
      <c r="I11">
        <v>8</v>
      </c>
      <c r="J11">
        <v>10000</v>
      </c>
      <c r="K11">
        <v>200000</v>
      </c>
      <c r="M11" s="1" t="str">
        <f t="shared" si="0"/>
        <v>Item:NEEDS[Squad]
{
    bodyName = Laythe
    adjustedParams
    {
        landedData = 6
        splashedData = 6
        flyingLowData = 5
        flyingHighData = 5
        spaceLowData = 5
        spaceHighData = 5
        recoveredData = 8
        flyingThreshold = 10000
        spaceThreshold = 200000
    }
}</v>
      </c>
    </row>
    <row r="12" spans="1:13" ht="232" x14ac:dyDescent="0.35">
      <c r="A12" t="s">
        <v>85</v>
      </c>
      <c r="B12" t="s">
        <v>64</v>
      </c>
      <c r="C12">
        <v>4.5</v>
      </c>
      <c r="D12">
        <f t="shared" si="2"/>
        <v>4.5</v>
      </c>
      <c r="E12">
        <f t="shared" si="3"/>
        <v>3.5</v>
      </c>
      <c r="F12">
        <f t="shared" si="1"/>
        <v>3.5</v>
      </c>
      <c r="G12">
        <f t="shared" si="1"/>
        <v>3.5</v>
      </c>
      <c r="H12">
        <f t="shared" si="1"/>
        <v>3.5</v>
      </c>
      <c r="I12">
        <v>8</v>
      </c>
      <c r="J12">
        <v>18000</v>
      </c>
      <c r="K12">
        <v>90000</v>
      </c>
      <c r="M12" s="1" t="str">
        <f t="shared" si="0"/>
        <v>Item:NEEDS[Squad]
{
    bodyName = Vall
    adjustedParams
    {
        landedData = 4.5
        splashedData = 4.5
        flyingLowData = 3.5
        flyingHighData = 3.5
        spaceLowData = 3.5
        spaceHighData = 3.5
        recoveredData = 8
        flyingThreshold = 18000
        spaceThreshold = 90000
    }
}</v>
      </c>
    </row>
    <row r="13" spans="1:13" ht="232" x14ac:dyDescent="0.35">
      <c r="A13" t="s">
        <v>86</v>
      </c>
      <c r="B13" t="s">
        <v>64</v>
      </c>
      <c r="C13">
        <v>4.5</v>
      </c>
      <c r="D13">
        <f t="shared" si="2"/>
        <v>4.5</v>
      </c>
      <c r="E13">
        <f t="shared" si="3"/>
        <v>3.5</v>
      </c>
      <c r="F13">
        <f t="shared" si="1"/>
        <v>3.5</v>
      </c>
      <c r="G13">
        <f t="shared" si="1"/>
        <v>3.5</v>
      </c>
      <c r="H13">
        <f t="shared" si="1"/>
        <v>3.5</v>
      </c>
      <c r="I13">
        <v>8</v>
      </c>
      <c r="J13">
        <v>18000</v>
      </c>
      <c r="K13">
        <v>25000</v>
      </c>
      <c r="M13" s="1" t="str">
        <f t="shared" si="0"/>
        <v>Item:NEEDS[Squad]
{
    bodyName = Bop
    adjustedParams
    {
        landedData = 4.5
        splashedData = 4.5
        flyingLowData = 3.5
        flyingHighData = 3.5
        spaceLowData = 3.5
        spaceHighData = 3.5
        recoveredData = 8
        flyingThreshold = 18000
        spaceThreshold = 25000
    }
}</v>
      </c>
    </row>
    <row r="14" spans="1:13" ht="232" x14ac:dyDescent="0.35">
      <c r="A14" t="s">
        <v>87</v>
      </c>
      <c r="B14" t="s">
        <v>64</v>
      </c>
      <c r="C14">
        <v>4.5</v>
      </c>
      <c r="D14">
        <f t="shared" si="2"/>
        <v>4.5</v>
      </c>
      <c r="E14">
        <f t="shared" si="3"/>
        <v>3.5</v>
      </c>
      <c r="F14">
        <f t="shared" si="1"/>
        <v>3.5</v>
      </c>
      <c r="G14">
        <f t="shared" si="1"/>
        <v>3.5</v>
      </c>
      <c r="H14">
        <f t="shared" si="1"/>
        <v>3.5</v>
      </c>
      <c r="I14">
        <v>8</v>
      </c>
      <c r="J14">
        <v>18000</v>
      </c>
      <c r="K14">
        <v>250000</v>
      </c>
      <c r="M14" s="1" t="str">
        <f t="shared" si="0"/>
        <v>Item:NEEDS[Squad]
{
    bodyName = Tylo
    adjustedParams
    {
        landedData = 4.5
        splashedData = 4.5
        flyingLowData = 3.5
        flyingHighData = 3.5
        spaceLowData = 3.5
        spaceHighData = 3.5
        recoveredData = 8
        flyingThreshold = 18000
        spaceThreshold = 250000
    }
}</v>
      </c>
    </row>
    <row r="15" spans="1:13" ht="232" x14ac:dyDescent="0.35">
      <c r="A15" t="s">
        <v>88</v>
      </c>
      <c r="B15" t="s">
        <v>64</v>
      </c>
      <c r="C15">
        <v>4.5</v>
      </c>
      <c r="D15">
        <f t="shared" si="2"/>
        <v>4.5</v>
      </c>
      <c r="E15">
        <f t="shared" si="3"/>
        <v>3.5</v>
      </c>
      <c r="F15">
        <f t="shared" si="1"/>
        <v>3.5</v>
      </c>
      <c r="G15">
        <f t="shared" si="1"/>
        <v>3.5</v>
      </c>
      <c r="H15">
        <f t="shared" si="1"/>
        <v>3.5</v>
      </c>
      <c r="I15">
        <v>6</v>
      </c>
      <c r="J15">
        <v>18000</v>
      </c>
      <c r="K15">
        <v>6000</v>
      </c>
      <c r="M15" s="1" t="str">
        <f t="shared" si="0"/>
        <v>Item:NEEDS[Squad]
{
    bodyName = Gilly
    adjustedParams
    {
        landedData = 4.5
        splashedData = 4.5
        flyingLowData = 3.5
        flyingHighData = 3.5
        spaceLowData = 3.5
        spaceHighData = 3.5
        recoveredData = 6
        flyingThreshold = 18000
        spaceThreshold = 6000
    }
}</v>
      </c>
    </row>
    <row r="16" spans="1:13" ht="232" x14ac:dyDescent="0.35">
      <c r="A16" t="s">
        <v>89</v>
      </c>
      <c r="B16" t="s">
        <v>64</v>
      </c>
      <c r="C16">
        <v>5</v>
      </c>
      <c r="D16">
        <f t="shared" si="2"/>
        <v>5</v>
      </c>
      <c r="E16">
        <f t="shared" si="3"/>
        <v>4</v>
      </c>
      <c r="F16">
        <f t="shared" si="1"/>
        <v>4</v>
      </c>
      <c r="G16">
        <f t="shared" si="1"/>
        <v>4</v>
      </c>
      <c r="H16">
        <f t="shared" si="1"/>
        <v>4</v>
      </c>
      <c r="I16">
        <v>8</v>
      </c>
      <c r="J16">
        <v>18000</v>
      </c>
      <c r="K16">
        <v>22000</v>
      </c>
      <c r="M16" s="1" t="str">
        <f t="shared" si="0"/>
        <v>Item:NEEDS[Squad]
{
    bodyName = Pol
    adjustedParams
    {
        landedData = 5
        splashedData = 5
        flyingLowData = 4
        flyingHighData = 4
        spaceLowData = 4
        spaceHighData = 4
        recoveredData = 8
        flyingThreshold = 18000
        spaceThreshold = 22000
    }
}</v>
      </c>
    </row>
    <row r="17" spans="1:13" ht="232" x14ac:dyDescent="0.35">
      <c r="A17" t="s">
        <v>90</v>
      </c>
      <c r="B17" t="s">
        <v>64</v>
      </c>
      <c r="C17">
        <v>4</v>
      </c>
      <c r="D17">
        <f t="shared" si="2"/>
        <v>4</v>
      </c>
      <c r="E17">
        <f t="shared" si="3"/>
        <v>3</v>
      </c>
      <c r="F17">
        <f t="shared" si="1"/>
        <v>3</v>
      </c>
      <c r="G17">
        <f t="shared" si="1"/>
        <v>3</v>
      </c>
      <c r="H17">
        <f t="shared" si="1"/>
        <v>3</v>
      </c>
      <c r="I17">
        <v>6</v>
      </c>
      <c r="J17">
        <v>18000</v>
      </c>
      <c r="K17">
        <v>25000</v>
      </c>
      <c r="M17" s="1" t="str">
        <f t="shared" si="0"/>
        <v>Item:NEEDS[Squad]
{
    bodyName = Dres
    adjustedParams
    {
        landedData = 4
        splashedData = 4
        flyingLowData = 3
        flyingHighData = 3
        spaceLowData = 3
        spaceHighData = 3
        recoveredData = 6
        flyingThreshold = 18000
        spaceThreshold = 25000
    }
}</v>
      </c>
    </row>
    <row r="18" spans="1:13" ht="232" x14ac:dyDescent="0.35">
      <c r="A18" t="s">
        <v>91</v>
      </c>
      <c r="B18" t="s">
        <v>64</v>
      </c>
      <c r="C18">
        <v>5</v>
      </c>
      <c r="D18">
        <f t="shared" si="2"/>
        <v>5</v>
      </c>
      <c r="E18">
        <f t="shared" si="3"/>
        <v>4</v>
      </c>
      <c r="F18">
        <f t="shared" si="1"/>
        <v>4</v>
      </c>
      <c r="G18">
        <f t="shared" si="1"/>
        <v>4</v>
      </c>
      <c r="H18">
        <f t="shared" si="1"/>
        <v>4</v>
      </c>
      <c r="I18">
        <v>10</v>
      </c>
      <c r="J18">
        <v>18000</v>
      </c>
      <c r="K18">
        <v>60000</v>
      </c>
      <c r="M18" s="1" t="str">
        <f t="shared" si="0"/>
        <v>Item:NEEDS[Squad]
{
    bodyName = Eeloo
    adjustedParams
    {
        landedData = 5
        splashedData = 5
        flyingLowData = 4
        flyingHighData = 4
        spaceLowData = 4
        spaceHighData = 4
        recoveredData = 10
        flyingThreshold = 18000
        spaceThreshold = 60000
    }
}</v>
      </c>
    </row>
    <row r="19" spans="1:13" ht="232" x14ac:dyDescent="0.35">
      <c r="A19" t="s">
        <v>93</v>
      </c>
      <c r="B19" t="s">
        <v>94</v>
      </c>
      <c r="C19">
        <v>5</v>
      </c>
      <c r="D19">
        <f t="shared" si="2"/>
        <v>5</v>
      </c>
      <c r="E19">
        <f t="shared" si="3"/>
        <v>4</v>
      </c>
      <c r="F19">
        <f t="shared" si="1"/>
        <v>4</v>
      </c>
      <c r="G19">
        <f t="shared" si="1"/>
        <v>4</v>
      </c>
      <c r="H19">
        <f t="shared" si="1"/>
        <v>4</v>
      </c>
      <c r="I19">
        <v>10</v>
      </c>
      <c r="J19">
        <v>18000</v>
      </c>
      <c r="K19">
        <v>20000</v>
      </c>
      <c r="L19" t="s">
        <v>97</v>
      </c>
      <c r="M19" s="1" t="str">
        <f t="shared" si="0"/>
        <v>Item:NEEDS[OPM]
{
    bodyName = Nissee
    adjustedParams
    {
        landedData = 5
        splashedData = 5
        flyingLowData = 4
        flyingHighData = 4
        spaceLowData = 4
        spaceHighData = 4
        recoveredData = 10
        flyingThreshold = 18000
        spaceThreshold = 20000
    }
}</v>
      </c>
    </row>
    <row r="20" spans="1:13" ht="232" x14ac:dyDescent="0.35">
      <c r="A20" t="s">
        <v>95</v>
      </c>
      <c r="B20" t="s">
        <v>94</v>
      </c>
      <c r="C20">
        <v>5</v>
      </c>
      <c r="D20">
        <f t="shared" si="2"/>
        <v>5</v>
      </c>
      <c r="E20">
        <f t="shared" si="3"/>
        <v>4</v>
      </c>
      <c r="F20">
        <f t="shared" si="1"/>
        <v>4</v>
      </c>
      <c r="G20">
        <f t="shared" si="1"/>
        <v>4</v>
      </c>
      <c r="H20">
        <f t="shared" si="1"/>
        <v>4</v>
      </c>
      <c r="I20">
        <v>10</v>
      </c>
      <c r="J20">
        <v>12000</v>
      </c>
      <c r="K20">
        <v>216000</v>
      </c>
      <c r="L20" t="s">
        <v>97</v>
      </c>
      <c r="M20" s="1" t="str">
        <f t="shared" si="0"/>
        <v>Item:NEEDS[OPM]
{
    bodyName = Thatmo
    adjustedParams
    {
        landedData = 5
        splashedData = 5
        flyingLowData = 4
        flyingHighData = 4
        spaceLowData = 4
        spaceHighData = 4
        recoveredData = 10
        flyingThreshold = 12000
        spaceThreshold = 216000
    }
}</v>
      </c>
    </row>
    <row r="21" spans="1:13" ht="232" x14ac:dyDescent="0.35">
      <c r="A21" t="s">
        <v>98</v>
      </c>
      <c r="B21" t="s">
        <v>94</v>
      </c>
      <c r="C21">
        <v>5</v>
      </c>
      <c r="D21">
        <f t="shared" si="2"/>
        <v>5</v>
      </c>
      <c r="E21">
        <f t="shared" si="3"/>
        <v>4</v>
      </c>
      <c r="F21">
        <f t="shared" si="1"/>
        <v>4</v>
      </c>
      <c r="G21">
        <f t="shared" si="1"/>
        <v>4</v>
      </c>
      <c r="H21">
        <f t="shared" si="1"/>
        <v>4</v>
      </c>
      <c r="I21">
        <v>11</v>
      </c>
      <c r="J21">
        <v>18000</v>
      </c>
      <c r="K21">
        <v>53100</v>
      </c>
      <c r="L21" t="s">
        <v>99</v>
      </c>
      <c r="M21" s="1" t="str">
        <f t="shared" si="0"/>
        <v>Item:NEEDS[OPM]
{
    bodyName = Karen
    adjustedParams
    {
        landedData = 5
        splashedData = 5
        flyingLowData = 4
        flyingHighData = 4
        spaceLowData = 4
        spaceHighData = 4
        recoveredData = 11
        flyingThreshold = 18000
        spaceThreshold = 53100
    }
}</v>
      </c>
    </row>
    <row r="22" spans="1:13" ht="232" x14ac:dyDescent="0.35">
      <c r="A22" t="s">
        <v>100</v>
      </c>
      <c r="B22" t="s">
        <v>94</v>
      </c>
      <c r="C22">
        <v>6</v>
      </c>
      <c r="D22">
        <f t="shared" si="2"/>
        <v>6</v>
      </c>
      <c r="E22">
        <f t="shared" si="3"/>
        <v>5</v>
      </c>
      <c r="F22">
        <f t="shared" si="1"/>
        <v>5</v>
      </c>
      <c r="G22">
        <f t="shared" si="1"/>
        <v>5</v>
      </c>
      <c r="H22">
        <f t="shared" si="1"/>
        <v>5</v>
      </c>
      <c r="I22">
        <v>8</v>
      </c>
      <c r="J22">
        <v>20000</v>
      </c>
      <c r="K22">
        <v>208000</v>
      </c>
      <c r="L22" t="s">
        <v>101</v>
      </c>
      <c r="M22" s="1" t="str">
        <f t="shared" si="0"/>
        <v>Item:NEEDS[OPM]
{
    bodyName = Tekto
    adjustedParams
    {
        landedData = 6
        splashedData = 6
        flyingLowData = 5
        flyingHighData = 5
        spaceLowData = 5
        spaceHighData = 5
        recoveredData = 8
        flyingThreshold = 20000
        spaceThreshold = 208000
    }
}</v>
      </c>
    </row>
    <row r="23" spans="1:13" ht="232" x14ac:dyDescent="0.35">
      <c r="A23" t="s">
        <v>102</v>
      </c>
      <c r="B23" t="s">
        <v>94</v>
      </c>
      <c r="C23">
        <v>5</v>
      </c>
      <c r="D23">
        <f t="shared" si="2"/>
        <v>5</v>
      </c>
      <c r="E23">
        <f t="shared" si="3"/>
        <v>4</v>
      </c>
      <c r="F23">
        <f t="shared" si="1"/>
        <v>4</v>
      </c>
      <c r="G23">
        <f t="shared" si="1"/>
        <v>4</v>
      </c>
      <c r="H23">
        <f t="shared" si="1"/>
        <v>4</v>
      </c>
      <c r="I23">
        <v>8</v>
      </c>
      <c r="J23">
        <v>18000</v>
      </c>
      <c r="K23">
        <v>216000</v>
      </c>
      <c r="L23" t="s">
        <v>101</v>
      </c>
      <c r="M23" s="1" t="str">
        <f t="shared" si="0"/>
        <v>Item:NEEDS[OPM]
{
    bodyName = Slate
    adjustedParams
    {
        landedData = 5
        splashedData = 5
        flyingLowData = 4
        flyingHighData = 4
        spaceLowData = 4
        spaceHighData = 4
        recoveredData = 8
        flyingThreshold = 18000
        spaceThreshold = 216000
    }
}</v>
      </c>
    </row>
    <row r="24" spans="1:13" ht="232" x14ac:dyDescent="0.35">
      <c r="A24" t="s">
        <v>103</v>
      </c>
      <c r="B24" t="s">
        <v>94</v>
      </c>
      <c r="C24">
        <v>5</v>
      </c>
      <c r="D24">
        <f t="shared" si="2"/>
        <v>5</v>
      </c>
      <c r="E24">
        <f t="shared" si="3"/>
        <v>4</v>
      </c>
      <c r="F24">
        <f t="shared" si="1"/>
        <v>4</v>
      </c>
      <c r="G24">
        <f t="shared" si="1"/>
        <v>4</v>
      </c>
      <c r="H24">
        <f t="shared" si="1"/>
        <v>4</v>
      </c>
      <c r="I24">
        <v>8</v>
      </c>
      <c r="J24">
        <v>18000</v>
      </c>
      <c r="K24">
        <v>20000</v>
      </c>
      <c r="L24" t="s">
        <v>101</v>
      </c>
      <c r="M24" s="1" t="str">
        <f t="shared" si="0"/>
        <v>Item:NEEDS[OPM]
{
    bodyName = Ovok
    adjustedParams
    {
        landedData = 5
        splashedData = 5
        flyingLowData = 4
        flyingHighData = 4
        spaceLowData = 4
        spaceHighData = 4
        recoveredData = 8
        flyingThreshold = 18000
        spaceThreshold = 20000
    }
}</v>
      </c>
    </row>
    <row r="25" spans="1:13" ht="232" x14ac:dyDescent="0.35">
      <c r="A25" t="s">
        <v>104</v>
      </c>
      <c r="B25" t="s">
        <v>94</v>
      </c>
      <c r="C25">
        <v>5</v>
      </c>
      <c r="D25">
        <f t="shared" si="2"/>
        <v>5</v>
      </c>
      <c r="E25">
        <f t="shared" si="3"/>
        <v>4</v>
      </c>
      <c r="F25">
        <f t="shared" si="1"/>
        <v>4</v>
      </c>
      <c r="G25">
        <f t="shared" si="1"/>
        <v>4</v>
      </c>
      <c r="H25">
        <f t="shared" si="1"/>
        <v>4</v>
      </c>
      <c r="I25">
        <v>8</v>
      </c>
      <c r="J25">
        <v>18000</v>
      </c>
      <c r="K25">
        <v>7500</v>
      </c>
      <c r="L25" t="s">
        <v>101</v>
      </c>
      <c r="M25" s="1" t="str">
        <f t="shared" si="0"/>
        <v>Item:NEEDS[OPM]
{
    bodyName = Hale
    adjustedParams
    {
        landedData = 5
        splashedData = 5
        flyingLowData = 4
        flyingHighData = 4
        spaceLowData = 4
        spaceHighData = 4
        recoveredData = 8
        flyingThreshold = 18000
        spaceThreshold = 7500
    }
}</v>
      </c>
    </row>
    <row r="26" spans="1:13" ht="232" x14ac:dyDescent="0.35">
      <c r="A26" t="s">
        <v>105</v>
      </c>
      <c r="B26" t="s">
        <v>94</v>
      </c>
      <c r="C26">
        <v>5</v>
      </c>
      <c r="D26">
        <f t="shared" si="2"/>
        <v>5</v>
      </c>
      <c r="E26">
        <f t="shared" si="3"/>
        <v>4</v>
      </c>
      <c r="F26">
        <f t="shared" si="1"/>
        <v>4</v>
      </c>
      <c r="G26">
        <f t="shared" si="1"/>
        <v>4</v>
      </c>
      <c r="H26">
        <f t="shared" si="1"/>
        <v>4</v>
      </c>
      <c r="I26">
        <v>9</v>
      </c>
      <c r="J26">
        <v>18000</v>
      </c>
      <c r="K26">
        <v>216000</v>
      </c>
      <c r="L26" t="s">
        <v>106</v>
      </c>
      <c r="M26" s="1" t="str">
        <f t="shared" si="0"/>
        <v>Item:NEEDS[OPM]
{
    bodyName = Wal
    adjustedParams
    {
        landedData = 5
        splashedData = 5
        flyingLowData = 4
        flyingHighData = 4
        spaceLowData = 4
        spaceHighData = 4
        recoveredData = 9
        flyingThreshold = 18000
        spaceThreshold = 216000
    }
}</v>
      </c>
    </row>
    <row r="27" spans="1:13" ht="232" x14ac:dyDescent="0.35">
      <c r="A27" t="s">
        <v>107</v>
      </c>
      <c r="B27" t="s">
        <v>94</v>
      </c>
      <c r="C27">
        <v>5</v>
      </c>
      <c r="D27">
        <f t="shared" si="2"/>
        <v>5</v>
      </c>
      <c r="E27">
        <f t="shared" si="3"/>
        <v>4</v>
      </c>
      <c r="F27">
        <f t="shared" si="1"/>
        <v>4</v>
      </c>
      <c r="G27">
        <f t="shared" si="1"/>
        <v>4</v>
      </c>
      <c r="H27">
        <f t="shared" si="1"/>
        <v>4</v>
      </c>
      <c r="I27">
        <v>9</v>
      </c>
      <c r="J27">
        <v>18000</v>
      </c>
      <c r="K27">
        <v>20000</v>
      </c>
      <c r="L27" t="s">
        <v>106</v>
      </c>
      <c r="M27" s="1" t="str">
        <f t="shared" si="0"/>
        <v>Item:NEEDS[OPM]
{
    bodyName = Tal
    adjustedParams
    {
        landedData = 5
        splashedData = 5
        flyingLowData = 4
        flyingHighData = 4
        spaceLowData = 4
        spaceHighData = 4
        recoveredData = 9
        flyingThreshold = 18000
        spaceThreshold = 20000
    }
}</v>
      </c>
    </row>
    <row r="28" spans="1:13" ht="232" x14ac:dyDescent="0.35">
      <c r="A28" t="s">
        <v>108</v>
      </c>
      <c r="B28" t="s">
        <v>94</v>
      </c>
      <c r="C28">
        <v>5</v>
      </c>
      <c r="D28">
        <f t="shared" si="2"/>
        <v>5</v>
      </c>
      <c r="E28">
        <f t="shared" si="3"/>
        <v>4</v>
      </c>
      <c r="F28">
        <f t="shared" si="1"/>
        <v>4</v>
      </c>
      <c r="G28">
        <f t="shared" si="1"/>
        <v>4</v>
      </c>
      <c r="H28">
        <f t="shared" si="1"/>
        <v>4</v>
      </c>
      <c r="I28">
        <v>9</v>
      </c>
      <c r="J28">
        <v>18000</v>
      </c>
      <c r="K28">
        <v>50000</v>
      </c>
      <c r="L28" t="s">
        <v>106</v>
      </c>
      <c r="M28" s="1" t="str">
        <f t="shared" si="0"/>
        <v>Item:NEEDS[OPM]
{
    bodyName = Priax
    adjustedParams
    {
        landedData = 5
        splashedData = 5
        flyingLowData = 4
        flyingHighData = 4
        spaceLowData = 4
        spaceHighData = 4
        recoveredData = 9
        flyingThreshold = 18000
        spaceThreshold = 50000
    }
}</v>
      </c>
    </row>
    <row r="29" spans="1:13" ht="232" x14ac:dyDescent="0.35">
      <c r="A29" t="s">
        <v>109</v>
      </c>
      <c r="B29" t="s">
        <v>94</v>
      </c>
      <c r="C29">
        <v>5</v>
      </c>
      <c r="D29">
        <f t="shared" si="2"/>
        <v>5</v>
      </c>
      <c r="E29">
        <f t="shared" si="3"/>
        <v>4</v>
      </c>
      <c r="F29">
        <f t="shared" si="1"/>
        <v>4</v>
      </c>
      <c r="G29">
        <f t="shared" si="1"/>
        <v>4</v>
      </c>
      <c r="H29">
        <f t="shared" si="1"/>
        <v>4</v>
      </c>
      <c r="I29">
        <v>9</v>
      </c>
      <c r="J29">
        <v>18000</v>
      </c>
      <c r="K29">
        <v>208000</v>
      </c>
      <c r="L29" t="s">
        <v>106</v>
      </c>
      <c r="M29" s="1" t="str">
        <f t="shared" si="0"/>
        <v>Item:NEEDS[OPM]
{
    bodyName = Polta
    adjustedParams
    {
        landedData = 5
        splashedData = 5
        flyingLowData = 4
        flyingHighData = 4
        spaceLowData = 4
        spaceHighData = 4
        recoveredData = 9
        flyingThreshold = 18000
        spaceThreshold = 208000
    }
}</v>
      </c>
    </row>
    <row r="30" spans="1:13" ht="232" x14ac:dyDescent="0.35">
      <c r="A30" t="s">
        <v>110</v>
      </c>
      <c r="B30" t="s">
        <v>94</v>
      </c>
      <c r="C30">
        <v>6</v>
      </c>
      <c r="D30">
        <f t="shared" si="2"/>
        <v>6</v>
      </c>
      <c r="E30">
        <f t="shared" si="3"/>
        <v>5</v>
      </c>
      <c r="F30">
        <f t="shared" si="1"/>
        <v>5</v>
      </c>
      <c r="G30">
        <f t="shared" si="1"/>
        <v>5</v>
      </c>
      <c r="H30">
        <f t="shared" si="1"/>
        <v>5</v>
      </c>
      <c r="I30">
        <v>8</v>
      </c>
      <c r="J30">
        <v>113000</v>
      </c>
      <c r="K30">
        <v>1450000</v>
      </c>
      <c r="L30" t="s">
        <v>114</v>
      </c>
      <c r="M30" s="1" t="str">
        <f t="shared" si="0"/>
        <v>Item:NEEDS[OPM]
{
    bodyName = Urlum
    adjustedParams
    {
        landedData = 6
        splashedData = 6
        flyingLowData = 5
        flyingHighData = 5
        spaceLowData = 5
        spaceHighData = 5
        recoveredData = 8
        flyingThreshold = 113000
        spaceThreshold = 1450000
    }
}</v>
      </c>
    </row>
    <row r="31" spans="1:13" ht="232" x14ac:dyDescent="0.35">
      <c r="A31" t="s">
        <v>111</v>
      </c>
      <c r="B31" t="s">
        <v>94</v>
      </c>
      <c r="C31">
        <v>6</v>
      </c>
      <c r="D31">
        <f t="shared" si="2"/>
        <v>6</v>
      </c>
      <c r="E31">
        <f t="shared" si="3"/>
        <v>5</v>
      </c>
      <c r="F31">
        <f t="shared" si="1"/>
        <v>5</v>
      </c>
      <c r="G31">
        <f t="shared" si="1"/>
        <v>5</v>
      </c>
      <c r="H31">
        <f t="shared" si="1"/>
        <v>5</v>
      </c>
      <c r="I31">
        <v>7</v>
      </c>
      <c r="J31">
        <v>275000</v>
      </c>
      <c r="K31">
        <v>3500000</v>
      </c>
      <c r="L31" t="s">
        <v>114</v>
      </c>
      <c r="M31" s="1" t="str">
        <f t="shared" si="0"/>
        <v>Item:NEEDS[OPM]
{
    bodyName = Sarnus
    adjustedParams
    {
        landedData = 6
        splashedData = 6
        flyingLowData = 5
        flyingHighData = 5
        spaceLowData = 5
        spaceHighData = 5
        recoveredData = 7
        flyingThreshold = 275000
        spaceThreshold = 3500000
    }
}</v>
      </c>
    </row>
    <row r="32" spans="1:13" ht="232" x14ac:dyDescent="0.35">
      <c r="A32" t="s">
        <v>112</v>
      </c>
      <c r="B32" t="s">
        <v>94</v>
      </c>
      <c r="C32">
        <v>6</v>
      </c>
      <c r="D32">
        <f t="shared" si="2"/>
        <v>6</v>
      </c>
      <c r="E32">
        <f t="shared" si="3"/>
        <v>5</v>
      </c>
      <c r="F32">
        <f t="shared" si="1"/>
        <v>5</v>
      </c>
      <c r="G32">
        <f t="shared" si="1"/>
        <v>5</v>
      </c>
      <c r="H32">
        <f t="shared" si="1"/>
        <v>5</v>
      </c>
      <c r="I32">
        <v>11</v>
      </c>
      <c r="J32">
        <v>18000</v>
      </c>
      <c r="K32">
        <v>118000</v>
      </c>
      <c r="L32" t="s">
        <v>114</v>
      </c>
      <c r="M32" s="1" t="str">
        <f t="shared" si="0"/>
        <v>Item:NEEDS[OPM]
{
    bodyName = Plock
    adjustedParams
    {
        landedData = 6
        splashedData = 6
        flyingLowData = 5
        flyingHighData = 5
        spaceLowData = 5
        spaceHighData = 5
        recoveredData = 11
        flyingThreshold = 18000
        spaceThreshold = 118000
    }
}</v>
      </c>
    </row>
    <row r="33" spans="1:13" ht="232" x14ac:dyDescent="0.35">
      <c r="A33" t="s">
        <v>113</v>
      </c>
      <c r="B33" t="s">
        <v>94</v>
      </c>
      <c r="C33">
        <v>6</v>
      </c>
      <c r="D33">
        <f t="shared" si="2"/>
        <v>6</v>
      </c>
      <c r="E33">
        <f t="shared" si="3"/>
        <v>5</v>
      </c>
      <c r="F33">
        <f t="shared" si="1"/>
        <v>5</v>
      </c>
      <c r="G33">
        <f t="shared" si="1"/>
        <v>5</v>
      </c>
      <c r="H33">
        <f t="shared" si="1"/>
        <v>5</v>
      </c>
      <c r="I33">
        <v>9</v>
      </c>
      <c r="J33">
        <v>100000</v>
      </c>
      <c r="K33">
        <v>1500000</v>
      </c>
      <c r="L33" t="s">
        <v>114</v>
      </c>
      <c r="M33" s="1" t="str">
        <f t="shared" si="0"/>
        <v>Item:NEEDS[OPM]
{
    bodyName = Neidon
    adjustedParams
    {
        landedData = 6
        splashedData = 6
        flyingLowData = 5
        flyingHighData = 5
        spaceLowData = 5
        spaceHighData = 5
        recoveredData = 9
        flyingThreshold = 100000
        spaceThreshold = 1500000
    }
}</v>
      </c>
    </row>
    <row r="34" spans="1:13" ht="232" x14ac:dyDescent="0.35">
      <c r="A34" t="s">
        <v>115</v>
      </c>
      <c r="B34" t="s">
        <v>116</v>
      </c>
      <c r="C34">
        <v>5.5</v>
      </c>
      <c r="D34">
        <f t="shared" si="2"/>
        <v>5.5</v>
      </c>
      <c r="E34">
        <f t="shared" si="3"/>
        <v>4.5</v>
      </c>
      <c r="F34">
        <f t="shared" si="1"/>
        <v>4.5</v>
      </c>
      <c r="G34">
        <f t="shared" si="1"/>
        <v>4.5</v>
      </c>
      <c r="H34">
        <f t="shared" si="1"/>
        <v>4.5</v>
      </c>
      <c r="I34">
        <v>12.4</v>
      </c>
      <c r="J34">
        <v>18000</v>
      </c>
      <c r="K34">
        <v>10000</v>
      </c>
      <c r="L34" t="s">
        <v>117</v>
      </c>
      <c r="M34" s="1" t="str">
        <f t="shared" si="0"/>
        <v>Item:NEEDS[MPE]
{
    bodyName = Ki'Ki
    adjustedParams
    {
        landedData = 5.5
        splashedData = 5.5
        flyingLowData = 4.5
        flyingHighData = 4.5
        spaceLowData = 4.5
        spaceHighData = 4.5
        recoveredData = 12.4
        flyingThreshold = 18000
        spaceThreshold = 10000
    }
}</v>
      </c>
    </row>
    <row r="35" spans="1:13" ht="232" x14ac:dyDescent="0.35">
      <c r="A35" t="s">
        <v>118</v>
      </c>
      <c r="B35" t="s">
        <v>116</v>
      </c>
      <c r="C35">
        <v>5.5</v>
      </c>
      <c r="D35">
        <f t="shared" si="2"/>
        <v>5.5</v>
      </c>
      <c r="E35">
        <f t="shared" si="3"/>
        <v>4.5</v>
      </c>
      <c r="F35">
        <f t="shared" si="1"/>
        <v>4.5</v>
      </c>
      <c r="G35">
        <f t="shared" si="1"/>
        <v>4.5</v>
      </c>
      <c r="H35">
        <f t="shared" si="1"/>
        <v>4.5</v>
      </c>
      <c r="I35">
        <v>12.25</v>
      </c>
      <c r="J35">
        <v>18000</v>
      </c>
      <c r="K35">
        <v>1500</v>
      </c>
      <c r="L35" t="s">
        <v>117</v>
      </c>
      <c r="M35" s="1" t="str">
        <f t="shared" si="0"/>
        <v>Item:NEEDS[MPE]
{
    bodyName = Kal
    adjustedParams
    {
        landedData = 5.5
        splashedData = 5.5
        flyingLowData = 4.5
        flyingHighData = 4.5
        spaceLowData = 4.5
        spaceHighData = 4.5
        recoveredData = 12.25
        flyingThreshold = 18000
        spaceThreshold = 1500
    }
}</v>
      </c>
    </row>
    <row r="36" spans="1:13" ht="232" x14ac:dyDescent="0.35">
      <c r="A36" t="s">
        <v>119</v>
      </c>
      <c r="B36" t="s">
        <v>116</v>
      </c>
      <c r="C36">
        <v>6.5</v>
      </c>
      <c r="D36">
        <f t="shared" si="2"/>
        <v>6.5</v>
      </c>
      <c r="E36">
        <f t="shared" si="3"/>
        <v>5.5</v>
      </c>
      <c r="F36">
        <f t="shared" si="1"/>
        <v>5.5</v>
      </c>
      <c r="G36">
        <f t="shared" si="1"/>
        <v>5.5</v>
      </c>
      <c r="H36">
        <f t="shared" si="1"/>
        <v>5.5</v>
      </c>
      <c r="I36">
        <v>12.25</v>
      </c>
      <c r="J36">
        <v>18000</v>
      </c>
      <c r="K36">
        <v>100000</v>
      </c>
      <c r="L36" t="s">
        <v>120</v>
      </c>
      <c r="M36" s="1" t="str">
        <f t="shared" si="0"/>
        <v>Item:NEEDS[MPE]
{
    bodyName = Havous
    adjustedParams
    {
        landedData = 6.5
        splashedData = 6.5
        flyingLowData = 5.5
        flyingHighData = 5.5
        spaceLowData = 5.5
        spaceHighData = 5.5
        recoveredData = 12.25
        flyingThreshold = 18000
        spaceThreshold = 100000
    }
}</v>
      </c>
    </row>
    <row r="37" spans="1:13" ht="232" x14ac:dyDescent="0.35">
      <c r="A37" t="s">
        <v>121</v>
      </c>
      <c r="B37" t="s">
        <v>116</v>
      </c>
      <c r="C37">
        <v>5</v>
      </c>
      <c r="D37">
        <f t="shared" si="2"/>
        <v>5</v>
      </c>
      <c r="E37">
        <f t="shared" si="3"/>
        <v>4</v>
      </c>
      <c r="F37">
        <f t="shared" si="1"/>
        <v>4</v>
      </c>
      <c r="G37">
        <f t="shared" si="1"/>
        <v>4</v>
      </c>
      <c r="H37">
        <f t="shared" si="1"/>
        <v>4</v>
      </c>
      <c r="I37">
        <v>9.75</v>
      </c>
      <c r="J37">
        <v>18000</v>
      </c>
      <c r="K37">
        <v>1300</v>
      </c>
      <c r="L37" t="s">
        <v>122</v>
      </c>
      <c r="M37" s="1" t="str">
        <f t="shared" si="0"/>
        <v>Item:NEEDS[MPE]
{
    bodyName = Geito
    adjustedParams
    {
        landedData = 5
        splashedData = 5
        flyingLowData = 4
        flyingHighData = 4
        spaceLowData = 4
        spaceHighData = 4
        recoveredData = 9.75
        flyingThreshold = 18000
        spaceThreshold = 1300
    }
}</v>
      </c>
    </row>
    <row r="38" spans="1:13" ht="232" x14ac:dyDescent="0.35">
      <c r="A38" t="s">
        <v>129</v>
      </c>
      <c r="B38" t="s">
        <v>116</v>
      </c>
      <c r="C38">
        <v>5.5</v>
      </c>
      <c r="D38">
        <f t="shared" si="2"/>
        <v>5.5</v>
      </c>
      <c r="E38">
        <f t="shared" si="3"/>
        <v>4.5</v>
      </c>
      <c r="F38">
        <f t="shared" si="1"/>
        <v>4.5</v>
      </c>
      <c r="G38">
        <f t="shared" si="1"/>
        <v>4.5</v>
      </c>
      <c r="H38">
        <f t="shared" si="1"/>
        <v>4.5</v>
      </c>
      <c r="I38">
        <v>12</v>
      </c>
      <c r="J38">
        <v>18000</v>
      </c>
      <c r="K38">
        <v>20000</v>
      </c>
      <c r="L38" t="s">
        <v>130</v>
      </c>
      <c r="M38" s="1" t="str">
        <f t="shared" si="0"/>
        <v>Item:NEEDS[MPE]
{
    bodyName = Archae
    adjustedParams
    {
        landedData = 5.5
        splashedData = 5.5
        flyingLowData = 4.5
        flyingHighData = 4.5
        spaceLowData = 4.5
        spaceHighData = 4.5
        recoveredData = 12
        flyingThreshold = 18000
        spaceThreshold = 20000
    }
}</v>
      </c>
    </row>
    <row r="39" spans="1:13" ht="232" x14ac:dyDescent="0.35">
      <c r="A39" t="s">
        <v>125</v>
      </c>
      <c r="B39" t="s">
        <v>116</v>
      </c>
      <c r="C39">
        <v>6.5</v>
      </c>
      <c r="D39">
        <f t="shared" si="2"/>
        <v>6.5</v>
      </c>
      <c r="E39">
        <f t="shared" si="3"/>
        <v>5.5</v>
      </c>
      <c r="F39">
        <f t="shared" si="1"/>
        <v>5.5</v>
      </c>
      <c r="G39">
        <f t="shared" si="1"/>
        <v>5.5</v>
      </c>
      <c r="H39">
        <f t="shared" si="1"/>
        <v>5.5</v>
      </c>
      <c r="I39">
        <v>12.5</v>
      </c>
      <c r="J39">
        <v>7500</v>
      </c>
      <c r="K39">
        <v>288000</v>
      </c>
      <c r="L39" t="s">
        <v>120</v>
      </c>
      <c r="M39" s="1" t="str">
        <f t="shared" si="0"/>
        <v>Item:NEEDS[MPE]
{
    bodyName = Ervo
    adjustedParams
    {
        landedData = 6.5
        splashedData = 6.5
        flyingLowData = 5.5
        flyingHighData = 5.5
        spaceLowData = 5.5
        spaceHighData = 5.5
        recoveredData = 12.5
        flyingThreshold = 7500
        spaceThreshold = 288000
    }
}</v>
      </c>
    </row>
    <row r="40" spans="1:13" ht="232" x14ac:dyDescent="0.35">
      <c r="A40" t="s">
        <v>126</v>
      </c>
      <c r="B40" t="s">
        <v>116</v>
      </c>
      <c r="C40">
        <v>4.5</v>
      </c>
      <c r="D40">
        <f t="shared" si="2"/>
        <v>4.5</v>
      </c>
      <c r="E40">
        <f t="shared" si="3"/>
        <v>3.5</v>
      </c>
      <c r="F40">
        <f t="shared" si="1"/>
        <v>3.5</v>
      </c>
      <c r="G40">
        <f t="shared" si="1"/>
        <v>3.5</v>
      </c>
      <c r="H40">
        <f t="shared" si="1"/>
        <v>3.5</v>
      </c>
      <c r="I40">
        <v>12.25</v>
      </c>
      <c r="J40">
        <v>18000</v>
      </c>
      <c r="K40">
        <v>8000</v>
      </c>
      <c r="L40" t="s">
        <v>127</v>
      </c>
      <c r="M40" s="1" t="str">
        <f t="shared" si="0"/>
        <v>Item:NEEDS[MPE]
{
    bodyName = Edas
    adjustedParams
    {
        landedData = 4.5
        splashedData = 4.5
        flyingLowData = 3.5
        flyingHighData = 3.5
        spaceLowData = 3.5
        spaceHighData = 3.5
        recoveredData = 12.25
        flyingThreshold = 18000
        spaceThreshold = 8000
    }
}</v>
      </c>
    </row>
    <row r="41" spans="1:13" ht="232" x14ac:dyDescent="0.35">
      <c r="A41" t="s">
        <v>128</v>
      </c>
      <c r="B41" t="s">
        <v>116</v>
      </c>
      <c r="C41">
        <v>4.5</v>
      </c>
      <c r="D41">
        <f t="shared" si="2"/>
        <v>4.5</v>
      </c>
      <c r="E41">
        <f t="shared" si="3"/>
        <v>3.5</v>
      </c>
      <c r="F41">
        <f t="shared" si="1"/>
        <v>3.5</v>
      </c>
      <c r="G41">
        <f t="shared" si="1"/>
        <v>3.5</v>
      </c>
      <c r="H41">
        <f t="shared" si="1"/>
        <v>3.5</v>
      </c>
      <c r="I41">
        <v>10</v>
      </c>
      <c r="J41">
        <v>18000</v>
      </c>
      <c r="K41">
        <v>80000</v>
      </c>
      <c r="L41" t="s">
        <v>127</v>
      </c>
      <c r="M41" s="1" t="str">
        <f t="shared" si="0"/>
        <v>Item:NEEDS[MPE]
{
    bodyName = Crokslev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2" spans="1:13" ht="232" x14ac:dyDescent="0.35">
      <c r="A42" t="s">
        <v>131</v>
      </c>
      <c r="B42" t="s">
        <v>116</v>
      </c>
      <c r="C42">
        <v>4.5</v>
      </c>
      <c r="D42">
        <f t="shared" si="2"/>
        <v>4.5</v>
      </c>
      <c r="E42">
        <f t="shared" si="3"/>
        <v>3.5</v>
      </c>
      <c r="F42">
        <f t="shared" si="1"/>
        <v>3.5</v>
      </c>
      <c r="G42">
        <f t="shared" si="1"/>
        <v>3.5</v>
      </c>
      <c r="H42">
        <f t="shared" si="1"/>
        <v>3.5</v>
      </c>
      <c r="I42">
        <v>10</v>
      </c>
      <c r="J42">
        <v>18000</v>
      </c>
      <c r="K42">
        <v>80000</v>
      </c>
      <c r="L42" t="s">
        <v>127</v>
      </c>
      <c r="M42" s="1" t="str">
        <f t="shared" si="0"/>
        <v>Item:NEEDS[MPE]
{
    bodyName = Zore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3" spans="1:13" ht="232" x14ac:dyDescent="0.35">
      <c r="A43" t="s">
        <v>132</v>
      </c>
      <c r="B43" t="s">
        <v>116</v>
      </c>
      <c r="C43">
        <v>4.5</v>
      </c>
      <c r="D43">
        <f t="shared" si="2"/>
        <v>4.5</v>
      </c>
      <c r="E43">
        <f t="shared" si="3"/>
        <v>3.5</v>
      </c>
      <c r="F43">
        <f t="shared" si="1"/>
        <v>3.5</v>
      </c>
      <c r="G43">
        <f t="shared" si="1"/>
        <v>3.5</v>
      </c>
      <c r="H43">
        <f t="shared" si="1"/>
        <v>3.5</v>
      </c>
      <c r="I43">
        <v>10</v>
      </c>
      <c r="J43">
        <v>18000</v>
      </c>
      <c r="K43">
        <v>80000</v>
      </c>
      <c r="L43" t="s">
        <v>127</v>
      </c>
      <c r="M43" s="1" t="str">
        <f t="shared" si="0"/>
        <v>Item:NEEDS[MPE]
{
    bodyName = Vant
    adjustedParams
    {
        landedData = 4.5
        splashedData = 4.5
        flyingLowData = 3.5
        flyingHighData = 3.5
        spaceLowData = 3.5
        spaceHighData = 3.5
        recoveredData = 10
        flyingThreshold = 18000
        spaceThreshold = 80000
    }
}</v>
      </c>
    </row>
    <row r="44" spans="1:13" ht="232" x14ac:dyDescent="0.35">
      <c r="A44" t="s">
        <v>135</v>
      </c>
      <c r="B44" t="s">
        <v>116</v>
      </c>
      <c r="C44">
        <v>5.5</v>
      </c>
      <c r="D44">
        <f t="shared" si="2"/>
        <v>5.5</v>
      </c>
      <c r="E44">
        <f t="shared" si="3"/>
        <v>4.5</v>
      </c>
      <c r="F44">
        <f t="shared" si="1"/>
        <v>4.5</v>
      </c>
      <c r="G44">
        <f t="shared" si="1"/>
        <v>4.5</v>
      </c>
      <c r="H44">
        <f t="shared" si="1"/>
        <v>4.5</v>
      </c>
      <c r="I44">
        <v>12.25</v>
      </c>
      <c r="J44">
        <v>18000</v>
      </c>
      <c r="K44">
        <v>8000</v>
      </c>
      <c r="L44" t="s">
        <v>136</v>
      </c>
      <c r="M44" s="1" t="str">
        <f t="shared" si="0"/>
        <v>Item:NEEDS[MPE]
{
    bodyName = Lon
    adjustedParams
    {
        landedData = 5.5
        splashedData = 5.5
        flyingLowData = 4.5
        flyingHighData = 4.5
        spaceLowData = 4.5
        spaceHighData = 4.5
        recoveredData = 12.25
        flyingThreshold = 18000
        spaceThreshold = 8000
    }
}</v>
      </c>
    </row>
    <row r="45" spans="1:13" ht="232" x14ac:dyDescent="0.35">
      <c r="A45" t="s">
        <v>133</v>
      </c>
      <c r="B45" t="s">
        <v>116</v>
      </c>
      <c r="C45">
        <v>6.5</v>
      </c>
      <c r="D45">
        <f t="shared" si="2"/>
        <v>6.5</v>
      </c>
      <c r="E45">
        <f t="shared" si="3"/>
        <v>5.5</v>
      </c>
      <c r="F45">
        <f t="shared" si="1"/>
        <v>5.5</v>
      </c>
      <c r="G45">
        <f t="shared" si="1"/>
        <v>5.5</v>
      </c>
      <c r="H45">
        <f t="shared" si="1"/>
        <v>5.5</v>
      </c>
      <c r="I45">
        <v>12.25</v>
      </c>
      <c r="J45">
        <v>18000</v>
      </c>
      <c r="K45">
        <v>50000</v>
      </c>
      <c r="L45" t="s">
        <v>120</v>
      </c>
      <c r="M45" s="1" t="str">
        <f t="shared" si="0"/>
        <v>Item:NEEDS[MPE]
{
    bodyName = Soden
    adjustedParams
    {
        landedData = 6.5
        splashedData = 6.5
        flyingLowData = 5.5
        flyingHighData = 5.5
        spaceLowData = 5.5
        spaceHighData = 5.5
        recoveredData = 12.25
        flyingThreshold = 18000
        spaceThreshold = 50000
    }
}</v>
      </c>
    </row>
    <row r="46" spans="1:13" ht="232" x14ac:dyDescent="0.35">
      <c r="A46" t="s">
        <v>123</v>
      </c>
      <c r="B46" t="s">
        <v>116</v>
      </c>
      <c r="C46">
        <v>5.5</v>
      </c>
      <c r="D46">
        <f>$C46</f>
        <v>5.5</v>
      </c>
      <c r="E46">
        <f>$C46-1</f>
        <v>4.5</v>
      </c>
      <c r="F46">
        <f>$C46-1</f>
        <v>4.5</v>
      </c>
      <c r="G46">
        <f>$C46-1</f>
        <v>4.5</v>
      </c>
      <c r="H46">
        <f>$C46-1</f>
        <v>4.5</v>
      </c>
      <c r="I46">
        <v>12.25</v>
      </c>
      <c r="J46">
        <v>18000</v>
      </c>
      <c r="K46">
        <v>500</v>
      </c>
      <c r="L46" t="s">
        <v>124</v>
      </c>
      <c r="M46" s="1" t="str">
        <f t="shared" si="0"/>
        <v>Item:NEEDS[MPE]
{
    bodyName = Flake
    adjustedParams
    {
        landedData = 5.5
        splashedData = 5.5
        flyingLowData = 4.5
        flyingHighData = 4.5
        spaceLowData = 4.5
        spaceHighData = 4.5
        recoveredData = 12.25
        flyingThreshold = 18000
        spaceThreshold = 500
    }
}</v>
      </c>
    </row>
    <row r="47" spans="1:13" ht="232" x14ac:dyDescent="0.35">
      <c r="A47" t="s">
        <v>134</v>
      </c>
      <c r="B47" t="s">
        <v>116</v>
      </c>
      <c r="C47">
        <v>6.5</v>
      </c>
      <c r="D47">
        <f t="shared" si="2"/>
        <v>6.5</v>
      </c>
      <c r="E47">
        <f t="shared" si="3"/>
        <v>5.5</v>
      </c>
      <c r="F47">
        <f t="shared" si="1"/>
        <v>5.5</v>
      </c>
      <c r="G47">
        <f t="shared" si="1"/>
        <v>5.5</v>
      </c>
      <c r="H47">
        <f t="shared" si="1"/>
        <v>5.5</v>
      </c>
      <c r="I47">
        <v>12.25</v>
      </c>
      <c r="J47">
        <v>18000</v>
      </c>
      <c r="K47">
        <v>150000</v>
      </c>
      <c r="L47" t="s">
        <v>120</v>
      </c>
      <c r="M47" s="1" t="str">
        <f t="shared" si="0"/>
        <v>Item:NEEDS[MPE]
{
    bodyName = Mracksis
    adjustedParams
    {
        landedData = 6.5
        splashedData = 6.5
        flyingLowData = 5.5
        flyingHighData = 5.5
        spaceLowData = 5.5
        spaceHighData = 5.5
        recoveredData = 12.25
        flyingThreshold = 18000
        spaceThreshold = 150000
    }
}</v>
      </c>
    </row>
    <row r="48" spans="1:13" ht="232" x14ac:dyDescent="0.35">
      <c r="A48" t="s">
        <v>137</v>
      </c>
      <c r="B48" t="s">
        <v>116</v>
      </c>
      <c r="C48">
        <v>5</v>
      </c>
      <c r="D48">
        <f t="shared" si="2"/>
        <v>5</v>
      </c>
      <c r="E48">
        <f t="shared" si="3"/>
        <v>4</v>
      </c>
      <c r="F48">
        <f t="shared" si="1"/>
        <v>4</v>
      </c>
      <c r="G48">
        <f t="shared" si="1"/>
        <v>4</v>
      </c>
      <c r="H48">
        <f t="shared" si="1"/>
        <v>4</v>
      </c>
      <c r="I48">
        <v>12.25</v>
      </c>
      <c r="J48">
        <v>18000</v>
      </c>
      <c r="K48">
        <v>7500</v>
      </c>
      <c r="L48" t="s">
        <v>122</v>
      </c>
      <c r="M48" s="1" t="str">
        <f t="shared" si="0"/>
        <v>Item:NEEDS[MPE]
{
    bodyName = Lint-Mikey
    adjustedParams
    {
        landedData = 5
        splashedData = 5
        flyingLowData = 4
        flyingHighData = 4
        spaceLowData = 4
        spaceHighData = 4
        recoveredData = 12.25
        flyingThreshold = 18000
        spaceThreshold = 7500
    }
}</v>
      </c>
    </row>
    <row r="49" spans="1:13" ht="232" x14ac:dyDescent="0.35">
      <c r="A49" t="s">
        <v>138</v>
      </c>
      <c r="B49" t="s">
        <v>139</v>
      </c>
      <c r="C49">
        <v>8</v>
      </c>
      <c r="D49">
        <f t="shared" si="2"/>
        <v>8</v>
      </c>
      <c r="E49">
        <f t="shared" si="3"/>
        <v>7</v>
      </c>
      <c r="F49">
        <f t="shared" si="1"/>
        <v>7</v>
      </c>
      <c r="G49">
        <f t="shared" si="1"/>
        <v>7</v>
      </c>
      <c r="H49">
        <f t="shared" si="1"/>
        <v>7</v>
      </c>
      <c r="I49">
        <v>18</v>
      </c>
      <c r="J49">
        <v>10000</v>
      </c>
      <c r="K49">
        <v>250000</v>
      </c>
      <c r="L49" t="s">
        <v>140</v>
      </c>
      <c r="M49" s="1" t="str">
        <f t="shared" si="0"/>
        <v>Item:NEEDS[GEP]
{
    bodyName = Epona
    adjustedParams
    {
        landedData = 8
        splashedData = 8
        flyingLowData = 7
        flyingHighData = 7
        spaceLowData = 7
        spaceHighData = 7
        recoveredData = 18
        flyingThreshold = 10000
        spaceThreshold = 250000
    }
}</v>
      </c>
    </row>
    <row r="50" spans="1:13" ht="232" x14ac:dyDescent="0.35">
      <c r="A50" t="s">
        <v>141</v>
      </c>
      <c r="B50" t="s">
        <v>139</v>
      </c>
      <c r="C50">
        <v>6</v>
      </c>
      <c r="D50">
        <f t="shared" si="2"/>
        <v>6</v>
      </c>
      <c r="E50">
        <f t="shared" si="3"/>
        <v>5</v>
      </c>
      <c r="F50">
        <f t="shared" si="1"/>
        <v>5</v>
      </c>
      <c r="G50">
        <f t="shared" si="1"/>
        <v>5</v>
      </c>
      <c r="H50">
        <f t="shared" si="1"/>
        <v>5</v>
      </c>
      <c r="I50">
        <v>20</v>
      </c>
      <c r="J50">
        <v>18000</v>
      </c>
      <c r="K50">
        <v>40000</v>
      </c>
      <c r="L50" t="s">
        <v>142</v>
      </c>
      <c r="M50" s="1" t="str">
        <f t="shared" si="0"/>
        <v>Item:NEEDS[GEP]
{
    bodyName = Damona
    adjustedParams
    {
        landedData = 6
        splashedData = 6
        flyingLowData = 5
        flyingHighData = 5
        spaceLowData = 5
        spaceHighData = 5
        recoveredData = 20
        flyingThreshold = 18000
        spaceThreshold = 40000
    }
}</v>
      </c>
    </row>
    <row r="51" spans="1:13" ht="232" x14ac:dyDescent="0.35">
      <c r="A51" t="s">
        <v>143</v>
      </c>
      <c r="B51" t="s">
        <v>139</v>
      </c>
      <c r="C51">
        <v>7</v>
      </c>
      <c r="D51">
        <f t="shared" si="2"/>
        <v>7</v>
      </c>
      <c r="E51">
        <f t="shared" si="3"/>
        <v>6</v>
      </c>
      <c r="F51">
        <f t="shared" si="1"/>
        <v>6</v>
      </c>
      <c r="G51">
        <f t="shared" si="1"/>
        <v>6</v>
      </c>
      <c r="H51">
        <f t="shared" si="1"/>
        <v>6</v>
      </c>
      <c r="I51">
        <v>16</v>
      </c>
      <c r="J51">
        <v>18000</v>
      </c>
      <c r="K51">
        <v>60000</v>
      </c>
      <c r="L51" t="s">
        <v>140</v>
      </c>
      <c r="M51" s="1" t="str">
        <f t="shared" si="0"/>
        <v>Item:NEEDS[GEP]
{
    bodyName = Cernunnos
    adjustedParams
    {
        landedData = 7
        splashedData = 7
        flyingLowData = 6
        flyingHighData = 6
        spaceLowData = 6
        spaceHighData = 6
        recoveredData = 16
        flyingThreshold = 18000
        spaceThreshold = 60000
    }
}</v>
      </c>
    </row>
    <row r="52" spans="1:13" ht="232" x14ac:dyDescent="0.35">
      <c r="A52" t="s">
        <v>144</v>
      </c>
      <c r="B52" t="s">
        <v>139</v>
      </c>
      <c r="C52">
        <v>6</v>
      </c>
      <c r="D52">
        <f t="shared" si="2"/>
        <v>6</v>
      </c>
      <c r="E52">
        <f t="shared" si="3"/>
        <v>5</v>
      </c>
      <c r="F52">
        <f t="shared" si="1"/>
        <v>5</v>
      </c>
      <c r="G52">
        <f t="shared" si="1"/>
        <v>5</v>
      </c>
      <c r="H52">
        <f t="shared" si="1"/>
        <v>5</v>
      </c>
      <c r="I52">
        <v>22</v>
      </c>
      <c r="J52">
        <v>18000</v>
      </c>
      <c r="K52">
        <v>15000</v>
      </c>
      <c r="L52" t="s">
        <v>145</v>
      </c>
      <c r="M52" s="1" t="str">
        <f t="shared" si="0"/>
        <v>Item:NEEDS[GEP]
{
    bodyName = Caireen
    adjustedParams
    {
        landedData = 6
        splashedData = 6
        flyingLowData = 5
        flyingHighData = 5
        spaceLowData = 5
        spaceHighData = 5
        recoveredData = 22
        flyingThreshold = 18000
        spaceThreshold = 15000
    }
}</v>
      </c>
    </row>
    <row r="53" spans="1:13" ht="232" x14ac:dyDescent="0.35">
      <c r="A53" t="s">
        <v>146</v>
      </c>
      <c r="B53" t="s">
        <v>139</v>
      </c>
      <c r="C53">
        <v>6.5</v>
      </c>
      <c r="D53">
        <f t="shared" si="2"/>
        <v>6.5</v>
      </c>
      <c r="E53">
        <f t="shared" si="3"/>
        <v>5.5</v>
      </c>
      <c r="F53">
        <f t="shared" si="1"/>
        <v>5.5</v>
      </c>
      <c r="G53">
        <f t="shared" si="1"/>
        <v>5.5</v>
      </c>
      <c r="H53">
        <f t="shared" si="1"/>
        <v>5.5</v>
      </c>
      <c r="I53">
        <v>20</v>
      </c>
      <c r="J53">
        <v>18000</v>
      </c>
      <c r="K53">
        <v>150000</v>
      </c>
      <c r="L53" t="s">
        <v>142</v>
      </c>
      <c r="M53" s="1" t="str">
        <f t="shared" si="0"/>
        <v>Item:NEEDS[GEP]
{
    bodyName = Brovo
    adjustedParams
    {
        landedData = 6.5
        splashedData = 6.5
        flyingLowData = 5.5
        flyingHighData = 5.5
        spaceLowData = 5.5
        spaceHighData = 5.5
        recoveredData = 20
        flyingThreshold = 18000
        spaceThreshold = 150000
    }
}</v>
      </c>
    </row>
    <row r="54" spans="1:13" ht="232" x14ac:dyDescent="0.35">
      <c r="A54" t="s">
        <v>147</v>
      </c>
      <c r="B54" t="s">
        <v>139</v>
      </c>
      <c r="C54">
        <v>6</v>
      </c>
      <c r="D54">
        <f t="shared" si="2"/>
        <v>6</v>
      </c>
      <c r="E54">
        <f t="shared" si="3"/>
        <v>5</v>
      </c>
      <c r="F54">
        <f t="shared" si="1"/>
        <v>5</v>
      </c>
      <c r="G54">
        <f t="shared" si="1"/>
        <v>5</v>
      </c>
      <c r="H54">
        <f t="shared" si="1"/>
        <v>5</v>
      </c>
      <c r="I54">
        <v>22</v>
      </c>
      <c r="J54">
        <v>18000</v>
      </c>
      <c r="K54">
        <v>125000</v>
      </c>
      <c r="L54" t="s">
        <v>148</v>
      </c>
      <c r="M54" s="1" t="str">
        <f t="shared" si="0"/>
        <v>Item:NEEDS[GEP]
{
    bodyName = Belisama
    adjustedParams
    {
        landedData = 6
        splashedData = 6
        flyingLowData = 5
        flyingHighData = 5
        spaceLowData = 5
        spaceHighData = 5
        recoveredData = 22
        flyingThreshold = 18000
        spaceThreshold = 125000
    }
}</v>
      </c>
    </row>
    <row r="55" spans="1:13" ht="232" x14ac:dyDescent="0.35">
      <c r="A55" t="s">
        <v>149</v>
      </c>
      <c r="B55" t="s">
        <v>139</v>
      </c>
      <c r="C55">
        <v>6</v>
      </c>
      <c r="D55">
        <f t="shared" si="2"/>
        <v>6</v>
      </c>
      <c r="E55">
        <f t="shared" si="3"/>
        <v>5</v>
      </c>
      <c r="F55">
        <f t="shared" si="1"/>
        <v>5</v>
      </c>
      <c r="G55">
        <f t="shared" si="1"/>
        <v>5</v>
      </c>
      <c r="H55">
        <f t="shared" si="1"/>
        <v>5</v>
      </c>
      <c r="I55">
        <v>20</v>
      </c>
      <c r="J55">
        <v>18000</v>
      </c>
      <c r="K55">
        <v>80000</v>
      </c>
      <c r="L55" t="s">
        <v>142</v>
      </c>
      <c r="M55" s="1" t="str">
        <f t="shared" si="0"/>
        <v>Item:NEEDS[GEP]
{
    bodyName = Airmed
    adjustedParams
    {
        landedData = 6
        splashedData = 6
        flyingLowData = 5
        flyingHighData = 5
        spaceLowData = 5
        spaceHighData = 5
        recoveredData = 20
        flyingThreshold = 18000
        spaceThreshold = 80000
    }
}</v>
      </c>
    </row>
    <row r="56" spans="1:13" ht="232" x14ac:dyDescent="0.35">
      <c r="A56" t="s">
        <v>150</v>
      </c>
      <c r="B56" t="s">
        <v>139</v>
      </c>
      <c r="C56">
        <v>8</v>
      </c>
      <c r="D56">
        <f t="shared" si="2"/>
        <v>8</v>
      </c>
      <c r="E56">
        <f t="shared" si="3"/>
        <v>7</v>
      </c>
      <c r="F56">
        <f t="shared" si="1"/>
        <v>7</v>
      </c>
      <c r="G56">
        <f t="shared" si="1"/>
        <v>7</v>
      </c>
      <c r="H56">
        <f t="shared" si="1"/>
        <v>7</v>
      </c>
      <c r="I56">
        <v>22</v>
      </c>
      <c r="J56">
        <v>15000</v>
      </c>
      <c r="K56">
        <v>175000</v>
      </c>
      <c r="L56" t="s">
        <v>140</v>
      </c>
      <c r="M56" s="1" t="str">
        <f t="shared" si="0"/>
        <v>Item:NEEDS[GEP]
{
    bodyName = Toutatis
    adjustedParams
    {
        landedData = 8
        splashedData = 8
        flyingLowData = 7
        flyingHighData = 7
        spaceLowData = 7
        spaceHighData = 7
        recoveredData = 22
        flyingThreshold = 15000
        spaceThreshold = 175000
    }
}</v>
      </c>
    </row>
    <row r="57" spans="1:13" ht="232" x14ac:dyDescent="0.35">
      <c r="A57" t="s">
        <v>151</v>
      </c>
      <c r="B57" t="s">
        <v>139</v>
      </c>
      <c r="C57">
        <v>7</v>
      </c>
      <c r="D57">
        <f t="shared" si="2"/>
        <v>7</v>
      </c>
      <c r="E57">
        <f t="shared" si="3"/>
        <v>6</v>
      </c>
      <c r="F57">
        <f t="shared" si="1"/>
        <v>6</v>
      </c>
      <c r="G57">
        <f t="shared" si="1"/>
        <v>6</v>
      </c>
      <c r="H57">
        <f t="shared" si="1"/>
        <v>6</v>
      </c>
      <c r="I57">
        <v>24</v>
      </c>
      <c r="J57">
        <v>18000</v>
      </c>
      <c r="K57">
        <v>100000</v>
      </c>
      <c r="L57" t="s">
        <v>140</v>
      </c>
      <c r="M57" s="1" t="str">
        <f t="shared" si="0"/>
        <v>Item:NEEDS[GEP]
{
    bodyName = Taranis
    adjustedParams
    {
        landedData = 7
        splashedData = 7
        flyingLowData = 6
        flyingHighData = 6
        spaceLowData = 6
        spaceHighData = 6
        recoveredData = 24
        flyingThreshold = 18000
        spaceThreshold = 100000
    }
}</v>
      </c>
    </row>
    <row r="58" spans="1:13" ht="232" x14ac:dyDescent="0.35">
      <c r="A58" t="s">
        <v>152</v>
      </c>
      <c r="B58" t="s">
        <v>139</v>
      </c>
      <c r="C58">
        <v>7</v>
      </c>
      <c r="D58">
        <f t="shared" si="2"/>
        <v>7</v>
      </c>
      <c r="E58">
        <f t="shared" si="3"/>
        <v>6</v>
      </c>
      <c r="F58">
        <f t="shared" si="1"/>
        <v>6</v>
      </c>
      <c r="G58">
        <f t="shared" si="1"/>
        <v>6</v>
      </c>
      <c r="H58">
        <f t="shared" si="1"/>
        <v>6</v>
      </c>
      <c r="I58">
        <v>22</v>
      </c>
      <c r="J58">
        <v>18000</v>
      </c>
      <c r="K58">
        <v>75000</v>
      </c>
      <c r="L58" t="s">
        <v>140</v>
      </c>
      <c r="M58" s="1" t="str">
        <f t="shared" si="0"/>
        <v>Item:NEEDS[GEP]
{
    bodyName = Sucellus
    adjustedParams
    {
        landedData = 7
        splashedData = 7
        flyingLowData = 6
        flyingHighData = 6
        spaceLowData = 6
        spaceHighData = 6
        recoveredData = 22
        flyingThreshold = 18000
        spaceThreshold = 75000
    }
}</v>
      </c>
    </row>
    <row r="59" spans="1:13" ht="232" x14ac:dyDescent="0.35">
      <c r="A59" t="s">
        <v>153</v>
      </c>
      <c r="B59" t="s">
        <v>139</v>
      </c>
      <c r="C59">
        <v>8</v>
      </c>
      <c r="D59">
        <f t="shared" si="2"/>
        <v>8</v>
      </c>
      <c r="E59">
        <f t="shared" si="3"/>
        <v>7</v>
      </c>
      <c r="F59">
        <f t="shared" si="1"/>
        <v>7</v>
      </c>
      <c r="G59">
        <f t="shared" si="1"/>
        <v>7</v>
      </c>
      <c r="H59">
        <f t="shared" si="1"/>
        <v>7</v>
      </c>
      <c r="I59">
        <v>20</v>
      </c>
      <c r="J59">
        <v>135000</v>
      </c>
      <c r="K59">
        <v>1500000</v>
      </c>
      <c r="L59" t="s">
        <v>140</v>
      </c>
      <c r="M59" s="1" t="str">
        <f t="shared" si="0"/>
        <v>Item:NEEDS[GEP]
{
    bodyName = Sirona
    adjustedParams
    {
        landedData = 8
        splashedData = 8
        flyingLowData = 7
        flyingHighData = 7
        spaceLowData = 7
        spaceHighData = 7
        recoveredData = 20
        flyingThreshold = 135000
        spaceThreshold = 1500000
    }
}</v>
      </c>
    </row>
    <row r="60" spans="1:13" ht="232" x14ac:dyDescent="0.35">
      <c r="A60" t="s">
        <v>154</v>
      </c>
      <c r="B60" t="s">
        <v>139</v>
      </c>
      <c r="C60">
        <v>6</v>
      </c>
      <c r="D60">
        <f t="shared" si="2"/>
        <v>6</v>
      </c>
      <c r="E60">
        <f t="shared" si="3"/>
        <v>5</v>
      </c>
      <c r="F60">
        <f t="shared" si="1"/>
        <v>5</v>
      </c>
      <c r="G60">
        <f t="shared" si="1"/>
        <v>5</v>
      </c>
      <c r="H60">
        <f t="shared" si="1"/>
        <v>5</v>
      </c>
      <c r="I60">
        <v>18</v>
      </c>
      <c r="J60">
        <v>18000</v>
      </c>
      <c r="K60">
        <v>25000</v>
      </c>
      <c r="L60" t="s">
        <v>155</v>
      </c>
      <c r="M60" s="1" t="str">
        <f t="shared" si="0"/>
        <v>Item:NEEDS[GEP]
{
    bodyName = Rosmerta
    adjustedParams
    {
        landedData = 6
        splashedData = 6
        flyingLowData = 5
        flyingHighData = 5
        spaceLowData = 5
        spaceHighData = 5
        recoveredData = 18
        flyingThreshold = 18000
        spaceThreshold = 25000
    }
}</v>
      </c>
    </row>
    <row r="61" spans="1:13" ht="232" x14ac:dyDescent="0.35">
      <c r="A61" t="s">
        <v>156</v>
      </c>
      <c r="B61" t="s">
        <v>139</v>
      </c>
      <c r="C61">
        <v>6</v>
      </c>
      <c r="D61">
        <f t="shared" si="2"/>
        <v>6</v>
      </c>
      <c r="E61">
        <f t="shared" si="3"/>
        <v>5</v>
      </c>
      <c r="F61">
        <f t="shared" si="1"/>
        <v>5</v>
      </c>
      <c r="G61">
        <f t="shared" si="1"/>
        <v>5</v>
      </c>
      <c r="H61">
        <f t="shared" si="1"/>
        <v>5</v>
      </c>
      <c r="I61">
        <v>18</v>
      </c>
      <c r="J61">
        <v>18000</v>
      </c>
      <c r="K61">
        <v>10000</v>
      </c>
      <c r="L61" t="s">
        <v>155</v>
      </c>
      <c r="M61" s="1" t="str">
        <f t="shared" si="0"/>
        <v>Item:NEEDS[GEP]
{
    bodyName = RAB-58E
    adjustedParams
    {
        landedData = 6
        splashedData = 6
        flyingLowData = 5
        flyingHighData = 5
        spaceLowData = 5
        spaceHighData = 5
        recoveredData = 18
        flyingThreshold = 18000
        spaceThreshold = 10000
    }
}</v>
      </c>
    </row>
    <row r="62" spans="1:13" ht="232" x14ac:dyDescent="0.35">
      <c r="A62" t="s">
        <v>157</v>
      </c>
      <c r="B62" t="s">
        <v>139</v>
      </c>
      <c r="C62">
        <v>8</v>
      </c>
      <c r="D62">
        <f t="shared" si="2"/>
        <v>8</v>
      </c>
      <c r="E62">
        <f t="shared" si="3"/>
        <v>7</v>
      </c>
      <c r="F62">
        <f t="shared" si="1"/>
        <v>7</v>
      </c>
      <c r="G62">
        <f t="shared" si="1"/>
        <v>7</v>
      </c>
      <c r="H62">
        <f t="shared" si="1"/>
        <v>7</v>
      </c>
      <c r="I62">
        <v>22</v>
      </c>
      <c r="J62">
        <v>18000</v>
      </c>
      <c r="K62">
        <v>350000</v>
      </c>
      <c r="L62" t="s">
        <v>140</v>
      </c>
      <c r="M62" s="1" t="str">
        <f t="shared" si="0"/>
        <v>Item:NEEDS[GEP]
{
    bodyName = Nodens
    adjustedParams
    {
        landedData = 8
        splashedData = 8
        flyingLowData = 7
        flyingHighData = 7
        spaceLowData = 7
        spaceHighData = 7
        recoveredData = 22
        flyingThreshold = 18000
        spaceThreshold = 350000
    }
}</v>
      </c>
    </row>
    <row r="63" spans="1:13" ht="232" x14ac:dyDescent="0.35">
      <c r="A63" t="s">
        <v>158</v>
      </c>
      <c r="B63" t="s">
        <v>246</v>
      </c>
      <c r="C63">
        <v>5</v>
      </c>
      <c r="D63">
        <v>5</v>
      </c>
      <c r="E63">
        <v>5</v>
      </c>
      <c r="F63">
        <v>5</v>
      </c>
      <c r="G63">
        <v>20</v>
      </c>
      <c r="H63">
        <v>12</v>
      </c>
      <c r="I63">
        <v>25</v>
      </c>
      <c r="J63">
        <v>200000</v>
      </c>
      <c r="K63" s="2">
        <v>50000000000</v>
      </c>
      <c r="L63" t="s">
        <v>159</v>
      </c>
      <c r="M63" s="1" t="str">
        <f t="shared" si="0"/>
        <v>Item:NEEDS[GEP|GPP]
{
    bodyName = Grannus
    adjustedParams
    {
        landedData = 5
        splashedData = 5
        flyingLowData = 5
        flyingHighData = 5
        spaceLowData = 20
        spaceHighData = 12
        recoveredData = 25
        flyingThreshold = 200000
        spaceThreshold = 50000000000
    }
}</v>
      </c>
    </row>
    <row r="64" spans="1:13" ht="232" x14ac:dyDescent="0.35">
      <c r="A64" t="s">
        <v>215</v>
      </c>
      <c r="B64" t="s">
        <v>216</v>
      </c>
      <c r="C64">
        <v>5</v>
      </c>
      <c r="D64">
        <f t="shared" si="2"/>
        <v>5</v>
      </c>
      <c r="E64">
        <f t="shared" si="3"/>
        <v>4</v>
      </c>
      <c r="F64">
        <f t="shared" si="1"/>
        <v>4</v>
      </c>
      <c r="G64">
        <f t="shared" si="1"/>
        <v>4</v>
      </c>
      <c r="H64">
        <f t="shared" si="1"/>
        <v>4</v>
      </c>
      <c r="I64">
        <v>9</v>
      </c>
      <c r="J64">
        <v>18000</v>
      </c>
      <c r="K64">
        <v>80000</v>
      </c>
      <c r="M64" s="1" t="str">
        <f t="shared" si="0"/>
        <v>Item:NEEDS[GPP]
{
    bodyName = Icarus
    adjustedParams
    {
        landedData = 5
        splashedData = 5
        flyingLowData = 4
        flyingHighData = 4
        spaceLowData = 4
        spaceHighData = 4
        recoveredData = 9
        flyingThreshold = 18000
        spaceThreshold = 80000
    }
}</v>
      </c>
    </row>
    <row r="65" spans="1:13" ht="232" x14ac:dyDescent="0.35">
      <c r="A65" t="s">
        <v>217</v>
      </c>
      <c r="B65" t="s">
        <v>216</v>
      </c>
      <c r="C65">
        <v>4.5</v>
      </c>
      <c r="D65">
        <f t="shared" si="2"/>
        <v>4.5</v>
      </c>
      <c r="E65">
        <f t="shared" si="3"/>
        <v>3.5</v>
      </c>
      <c r="F65">
        <f t="shared" si="1"/>
        <v>3.5</v>
      </c>
      <c r="G65">
        <f t="shared" si="1"/>
        <v>3.5</v>
      </c>
      <c r="H65">
        <f t="shared" si="1"/>
        <v>3.5</v>
      </c>
      <c r="I65">
        <v>7</v>
      </c>
      <c r="J65">
        <v>22000</v>
      </c>
      <c r="K65">
        <v>250000</v>
      </c>
      <c r="M65" s="1" t="str">
        <f t="shared" si="0"/>
        <v>Item:NEEDS[GPP]
{
    bodyName = Thalia
    adjustedParams
    {
        landedData = 4.5
        splashedData = 4.5
        flyingLowData = 3.5
        flyingHighData = 3.5
        spaceLowData = 3.5
        spaceHighData = 3.5
        recoveredData = 7
        flyingThreshold = 22000
        spaceThreshold = 250000
    }
}</v>
      </c>
    </row>
    <row r="66" spans="1:13" ht="232" x14ac:dyDescent="0.35">
      <c r="A66" t="s">
        <v>218</v>
      </c>
      <c r="B66" t="s">
        <v>216</v>
      </c>
      <c r="C66">
        <v>4</v>
      </c>
      <c r="D66">
        <f t="shared" si="2"/>
        <v>4</v>
      </c>
      <c r="E66">
        <f t="shared" si="3"/>
        <v>3</v>
      </c>
      <c r="F66">
        <f t="shared" si="1"/>
        <v>3</v>
      </c>
      <c r="G66">
        <f t="shared" si="1"/>
        <v>3</v>
      </c>
      <c r="H66">
        <f t="shared" si="1"/>
        <v>3</v>
      </c>
      <c r="I66">
        <v>8</v>
      </c>
      <c r="J66">
        <v>18000</v>
      </c>
      <c r="K66">
        <v>30000</v>
      </c>
      <c r="M66" s="1" t="str">
        <f t="shared" si="0"/>
        <v>Item:NEEDS[GPP]
{
    bodyName = Eta
    adjustedParams
    {
        landedData = 4
        splashedData = 4
        flyingLowData = 3
        flyingHighData = 3
        spaceLowData = 3
        spaceHighData = 3
        recoveredData = 8
        flyingThreshold = 18000
        spaceThreshold = 30000
    }
}</v>
      </c>
    </row>
    <row r="67" spans="1:13" ht="232" x14ac:dyDescent="0.35">
      <c r="A67" t="s">
        <v>219</v>
      </c>
      <c r="B67" t="s">
        <v>216</v>
      </c>
      <c r="C67">
        <v>4.5</v>
      </c>
      <c r="D67">
        <f t="shared" si="2"/>
        <v>4.5</v>
      </c>
      <c r="E67">
        <f t="shared" si="3"/>
        <v>3.5</v>
      </c>
      <c r="F67">
        <f t="shared" si="1"/>
        <v>3.5</v>
      </c>
      <c r="G67">
        <f t="shared" si="1"/>
        <v>3.5</v>
      </c>
      <c r="H67">
        <f t="shared" si="1"/>
        <v>3.5</v>
      </c>
      <c r="I67">
        <v>5</v>
      </c>
      <c r="J67">
        <v>16000</v>
      </c>
      <c r="K67">
        <v>200000</v>
      </c>
      <c r="M67" s="1" t="str">
        <f t="shared" ref="M67:M68" si="4">_xlfn.CONCAT("Item:NEEDS[",B67,"]",CHAR(10),"{",CHAR(10),"    bodyName = ",A67,CHAR(10),"    adjustedParams",CHAR(10),"    {",CHAR(10),"        ",C$1," = ",C67,CHAR(10),"        ",D$1," = ",D67,CHAR(10),"        ",E$1," = ",E67,CHAR(10),"        ",F$1," = ",F67,CHAR(10),"        ",G$1," = ",G67,CHAR(10),"        ",H$1," = ",H67,CHAR(10),"        ",I$1," = ",I67,CHAR(10),"        ",J$1," = ",J67,CHAR(10),"        ",K$1," = ",K67,CHAR(10),"    }",CHAR(10),"}")</f>
        <v>Item:NEEDS[GPP]
{
    bodyName = Niven
    adjustedParams
    {
        landedData = 4.5
        splashedData = 4.5
        flyingLowData = 3.5
        flyingHighData = 3.5
        spaceLowData = 3.5
        spaceHighData = 3.5
        recoveredData = 5
        flyingThreshold = 16000
        spaceThreshold = 200000
    }
}</v>
      </c>
    </row>
    <row r="68" spans="1:13" ht="232" x14ac:dyDescent="0.35">
      <c r="A68" t="s">
        <v>76</v>
      </c>
      <c r="B68" t="s">
        <v>216</v>
      </c>
      <c r="C68">
        <v>0.8</v>
      </c>
      <c r="D68">
        <v>0.8</v>
      </c>
      <c r="E68">
        <v>0.8</v>
      </c>
      <c r="F68">
        <v>1</v>
      </c>
      <c r="G68">
        <v>1.5</v>
      </c>
      <c r="H68">
        <v>1.5</v>
      </c>
      <c r="I68">
        <v>1</v>
      </c>
      <c r="J68">
        <v>18000</v>
      </c>
      <c r="K68">
        <v>300000</v>
      </c>
      <c r="M68" s="1" t="str">
        <f t="shared" si="4"/>
        <v>Item:NEEDS[GPP]
{
    bodyName = Kerbin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69" spans="1:13" ht="232" x14ac:dyDescent="0.35">
      <c r="A69" t="s">
        <v>221</v>
      </c>
      <c r="B69" t="s">
        <v>216</v>
      </c>
      <c r="C69">
        <v>0.8</v>
      </c>
      <c r="D69">
        <v>0.8</v>
      </c>
      <c r="E69">
        <v>0.8</v>
      </c>
      <c r="F69">
        <v>1</v>
      </c>
      <c r="G69">
        <v>1.5</v>
      </c>
      <c r="H69">
        <v>1.5</v>
      </c>
      <c r="I69">
        <v>1</v>
      </c>
      <c r="J69">
        <v>18000</v>
      </c>
      <c r="K69">
        <v>300000</v>
      </c>
      <c r="M69" s="1" t="str">
        <f t="shared" ref="M69:M73" si="5">_xlfn.CONCAT("Item:NEEDS[",B69,"]",CHAR(10),"{",CHAR(10),"    bodyName = ",A69,CHAR(10),"    adjustedParams",CHAR(10),"    {",CHAR(10),"        ",C$1," = ",C69,CHAR(10),"        ",D$1," = ",D69,CHAR(10),"        ",E$1," = ",E69,CHAR(10),"        ",F$1," = ",F69,CHAR(10),"        ",G$1," = ",G69,CHAR(10),"        ",H$1," = ",H69,CHAR(10),"        ",I$1," = ",I69,CHAR(10),"        ",J$1," = ",J69,CHAR(10),"        ",K$1," = ",K69,CHAR(10),"    }",CHAR(10),"}")</f>
        <v>Item:NEEDS[GPP]
{
    bodyName = Gael
    adjustedParams
    {
        landedData = 0.8
        splashedData = 0.8
        flyingLowData = 0.8
        flyingHighData = 1
        spaceLowData = 1.5
        spaceHighData = 1.5
        recoveredData = 1
        flyingThreshold = 18000
        spaceThreshold = 300000
    }
}</v>
      </c>
    </row>
    <row r="70" spans="1:13" ht="232" x14ac:dyDescent="0.35">
      <c r="A70" t="s">
        <v>222</v>
      </c>
      <c r="B70" t="s">
        <v>216</v>
      </c>
      <c r="C70">
        <v>3.5</v>
      </c>
      <c r="D70">
        <f t="shared" ref="D70" si="6">$C70</f>
        <v>3.5</v>
      </c>
      <c r="E70">
        <f t="shared" ref="E70:H93" si="7">$C70-1</f>
        <v>2.5</v>
      </c>
      <c r="F70">
        <f t="shared" si="7"/>
        <v>2.5</v>
      </c>
      <c r="G70">
        <f t="shared" si="7"/>
        <v>2.5</v>
      </c>
      <c r="H70">
        <f t="shared" si="7"/>
        <v>2.5</v>
      </c>
      <c r="I70">
        <v>2</v>
      </c>
      <c r="J70">
        <v>18000</v>
      </c>
      <c r="K70">
        <v>50000</v>
      </c>
      <c r="M70" s="1" t="str">
        <f t="shared" si="5"/>
        <v>Item:NEEDS[GPP]
{
    bodyName = Iota
    adjustedParams
    {
        landedData = 3.5
        splashedData = 3.5
        flyingLowData = 2.5
        flyingHighData = 2.5
        spaceLowData = 2.5
        spaceHighData = 2.5
        recoveredData = 2
        flyingThreshold = 18000
        spaceThreshold = 50000
    }
}</v>
      </c>
    </row>
    <row r="71" spans="1:13" ht="232" x14ac:dyDescent="0.35">
      <c r="A71" t="s">
        <v>223</v>
      </c>
      <c r="B71" t="s">
        <v>216</v>
      </c>
      <c r="C71">
        <v>3</v>
      </c>
      <c r="D71">
        <f>$C71</f>
        <v>3</v>
      </c>
      <c r="E71">
        <f>$C71-1</f>
        <v>2</v>
      </c>
      <c r="F71">
        <f t="shared" si="7"/>
        <v>2</v>
      </c>
      <c r="G71">
        <f t="shared" si="7"/>
        <v>2</v>
      </c>
      <c r="H71">
        <f t="shared" si="7"/>
        <v>2</v>
      </c>
      <c r="I71">
        <v>3</v>
      </c>
      <c r="J71">
        <v>18000</v>
      </c>
      <c r="K71">
        <v>75000</v>
      </c>
      <c r="M71" s="1" t="str">
        <f t="shared" si="5"/>
        <v>Item:NEEDS[GPP]
{
    bodyName = Ceti
    adjustedParams
    {
        landedData = 3
        splashedData = 3
        flyingLowData = 2
        flyingHighData = 2
        spaceLowData = 2
        spaceHighData = 2
        recoveredData = 3
        flyingThreshold = 18000
        spaceThreshold = 75000
    }
}</v>
      </c>
    </row>
    <row r="72" spans="1:13" ht="232" x14ac:dyDescent="0.35">
      <c r="A72" t="s">
        <v>224</v>
      </c>
      <c r="B72" t="s">
        <v>216</v>
      </c>
      <c r="C72">
        <v>4.5</v>
      </c>
      <c r="D72">
        <f t="shared" ref="D72:D93" si="8">$C72</f>
        <v>4.5</v>
      </c>
      <c r="E72">
        <f t="shared" ref="E72:E93" si="9">$C72-1</f>
        <v>3.5</v>
      </c>
      <c r="F72">
        <f t="shared" si="7"/>
        <v>3.5</v>
      </c>
      <c r="G72">
        <f t="shared" si="7"/>
        <v>3.5</v>
      </c>
      <c r="H72">
        <f t="shared" si="7"/>
        <v>3.5</v>
      </c>
      <c r="I72">
        <v>6</v>
      </c>
      <c r="J72">
        <v>11000</v>
      </c>
      <c r="K72">
        <v>500000</v>
      </c>
      <c r="M72" s="1" t="str">
        <f t="shared" si="5"/>
        <v>Item:NEEDS[GPP]
{
    bodyName = Tellumo
    adjustedParams
    {
        landedData = 4.5
        splashedData = 4.5
        flyingLowData = 3.5
        flyingHighData = 3.5
        spaceLowData = 3.5
        spaceHighData = 3.5
        recoveredData = 6
        flyingThreshold = 11000
        spaceThreshold = 500000
    }
}</v>
      </c>
    </row>
    <row r="73" spans="1:13" ht="232" x14ac:dyDescent="0.35">
      <c r="A73" t="s">
        <v>225</v>
      </c>
      <c r="B73" t="s">
        <v>216</v>
      </c>
      <c r="C73">
        <v>4</v>
      </c>
      <c r="D73">
        <f t="shared" si="8"/>
        <v>4</v>
      </c>
      <c r="E73">
        <f t="shared" si="9"/>
        <v>3</v>
      </c>
      <c r="F73">
        <f t="shared" si="7"/>
        <v>3</v>
      </c>
      <c r="G73">
        <f t="shared" si="7"/>
        <v>3</v>
      </c>
      <c r="H73">
        <f t="shared" si="7"/>
        <v>3</v>
      </c>
      <c r="I73">
        <v>7</v>
      </c>
      <c r="J73">
        <v>9000</v>
      </c>
      <c r="K73">
        <v>10000</v>
      </c>
      <c r="M73" s="1" t="str">
        <f t="shared" si="5"/>
        <v>Item:NEEDS[GPP]
{
    bodyName = Lili
    adjustedParams
    {
        landedData = 4
        splashedData = 4
        flyingLowData = 3
        flyingHighData = 3
        spaceLowData = 3
        spaceHighData = 3
        recoveredData = 7
        flyingThreshold = 9000
        spaceThreshold = 10000
    }
}</v>
      </c>
    </row>
    <row r="74" spans="1:13" ht="232" x14ac:dyDescent="0.35">
      <c r="A74" t="s">
        <v>226</v>
      </c>
      <c r="B74" t="s">
        <v>216</v>
      </c>
      <c r="C74">
        <v>4.5</v>
      </c>
      <c r="D74">
        <f t="shared" si="8"/>
        <v>4.5</v>
      </c>
      <c r="E74">
        <f t="shared" si="9"/>
        <v>3.5</v>
      </c>
      <c r="F74">
        <f t="shared" si="7"/>
        <v>3.5</v>
      </c>
      <c r="G74">
        <f t="shared" si="7"/>
        <v>3.5</v>
      </c>
      <c r="H74">
        <f t="shared" si="7"/>
        <v>3.5</v>
      </c>
      <c r="I74">
        <v>8</v>
      </c>
      <c r="J74">
        <v>13000</v>
      </c>
      <c r="K74">
        <v>275000</v>
      </c>
      <c r="M74" s="1" t="str">
        <f t="shared" ref="M74:M78" si="10">_xlfn.CONCAT("Item:NEEDS[",B74,"]",CHAR(10),"{",CHAR(10),"    bodyName = ",A74,CHAR(10),"    adjustedParams",CHAR(10),"    {",CHAR(10),"        ",C$1," = ",C74,CHAR(10),"        ",D$1," = ",D74,CHAR(10),"        ",E$1," = ",E74,CHAR(10),"        ",F$1," = ",F74,CHAR(10),"        ",G$1," = ",G74,CHAR(10),"        ",H$1," = ",H74,CHAR(10),"        ",I$1," = ",I74,CHAR(10),"        ",J$1," = ",J74,CHAR(10),"        ",K$1," = ",K74,CHAR(10),"    }",CHAR(10),"}")</f>
        <v>Item:NEEDS[GPP]
{
    bodyName = Gratian
    adjustedParams
    {
        landedData = 4.5
        splashedData = 4.5
        flyingLowData = 3.5
        flyingHighData = 3.5
        spaceLowData = 3.5
        spaceHighData = 3.5
        recoveredData = 8
        flyingThreshold = 13000
        spaceThreshold = 275000
    }
}</v>
      </c>
    </row>
    <row r="75" spans="1:13" ht="232" x14ac:dyDescent="0.35">
      <c r="A75" t="s">
        <v>227</v>
      </c>
      <c r="B75" t="s">
        <v>216</v>
      </c>
      <c r="C75">
        <v>4</v>
      </c>
      <c r="D75">
        <f t="shared" si="8"/>
        <v>4</v>
      </c>
      <c r="E75">
        <f t="shared" si="9"/>
        <v>3</v>
      </c>
      <c r="F75">
        <f t="shared" si="7"/>
        <v>3</v>
      </c>
      <c r="G75">
        <f t="shared" si="7"/>
        <v>3</v>
      </c>
      <c r="H75">
        <f t="shared" si="7"/>
        <v>3</v>
      </c>
      <c r="I75">
        <v>9</v>
      </c>
      <c r="J75">
        <v>18000</v>
      </c>
      <c r="K75">
        <v>115000</v>
      </c>
      <c r="M75" s="1" t="str">
        <f t="shared" si="10"/>
        <v>Item:NEEDS[GPP]
{
    bodyName = Geminus
    adjustedParams
    {
        landedData = 4
        splashedData = 4
        flyingLowData = 3
        flyingHighData = 3
        spaceLowData = 3
        spaceHighData = 3
        recoveredData = 9
        flyingThreshold = 18000
        spaceThreshold = 115000
    }
}</v>
      </c>
    </row>
    <row r="76" spans="1:13" ht="232" x14ac:dyDescent="0.35">
      <c r="A76" t="s">
        <v>228</v>
      </c>
      <c r="B76" t="s">
        <v>216</v>
      </c>
      <c r="C76">
        <v>5.5</v>
      </c>
      <c r="D76">
        <f t="shared" si="8"/>
        <v>5.5</v>
      </c>
      <c r="E76">
        <f t="shared" si="9"/>
        <v>4.5</v>
      </c>
      <c r="F76">
        <f t="shared" si="7"/>
        <v>4.5</v>
      </c>
      <c r="G76">
        <f t="shared" si="7"/>
        <v>4.5</v>
      </c>
      <c r="H76">
        <f t="shared" si="7"/>
        <v>4.5</v>
      </c>
      <c r="I76">
        <v>10</v>
      </c>
      <c r="J76">
        <v>300000</v>
      </c>
      <c r="K76">
        <v>1750000</v>
      </c>
      <c r="M76" s="1" t="str">
        <f t="shared" si="10"/>
        <v>Item:NEEDS[GPP]
{
    bodyName = Otho
    adjustedParams
    {
        landedData = 5.5
        splashedData = 5.5
        flyingLowData = 4.5
        flyingHighData = 4.5
        spaceLowData = 4.5
        spaceHighData = 4.5
        recoveredData = 10
        flyingThreshold = 300000
        spaceThreshold = 1750000
    }
}</v>
      </c>
    </row>
    <row r="77" spans="1:13" ht="232" x14ac:dyDescent="0.35">
      <c r="A77" t="s">
        <v>229</v>
      </c>
      <c r="B77" t="s">
        <v>216</v>
      </c>
      <c r="C77">
        <v>6</v>
      </c>
      <c r="D77">
        <f t="shared" si="8"/>
        <v>6</v>
      </c>
      <c r="E77">
        <f t="shared" si="9"/>
        <v>5</v>
      </c>
      <c r="F77">
        <f t="shared" si="7"/>
        <v>5</v>
      </c>
      <c r="G77">
        <f t="shared" si="7"/>
        <v>5</v>
      </c>
      <c r="H77">
        <f t="shared" si="7"/>
        <v>5</v>
      </c>
      <c r="I77">
        <v>11</v>
      </c>
      <c r="J77">
        <v>15000</v>
      </c>
      <c r="K77">
        <v>175000</v>
      </c>
      <c r="M77" s="1" t="str">
        <f t="shared" si="10"/>
        <v>Item:NEEDS[GPP]
{
    bodyName = Augustus
    adjustedParams
    {
        landedData = 6
        splashedData = 6
        flyingLowData = 5
        flyingHighData = 5
        spaceLowData = 5
        spaceHighData = 5
        recoveredData = 11
        flyingThreshold = 15000
        spaceThreshold = 175000
    }
}</v>
      </c>
    </row>
    <row r="78" spans="1:13" ht="232" x14ac:dyDescent="0.35">
      <c r="A78" t="s">
        <v>230</v>
      </c>
      <c r="B78" t="s">
        <v>216</v>
      </c>
      <c r="C78">
        <v>4.5</v>
      </c>
      <c r="D78">
        <f t="shared" si="8"/>
        <v>4.5</v>
      </c>
      <c r="E78">
        <f t="shared" si="9"/>
        <v>3.5</v>
      </c>
      <c r="F78">
        <f t="shared" si="7"/>
        <v>3.5</v>
      </c>
      <c r="G78">
        <f t="shared" si="7"/>
        <v>3.5</v>
      </c>
      <c r="H78">
        <f t="shared" si="7"/>
        <v>3.5</v>
      </c>
      <c r="I78">
        <v>11</v>
      </c>
      <c r="J78">
        <v>18000</v>
      </c>
      <c r="K78">
        <v>62500</v>
      </c>
      <c r="M78" s="1" t="str">
        <f t="shared" si="10"/>
        <v>Item:NEEDS[GPP]
{
    bodyName = Hephaestus
    adjustedParams
    {
        landedData = 4.5
        splashedData = 4.5
        flyingLowData = 3.5
        flyingHighData = 3.5
        spaceLowData = 3.5
        spaceHighData = 3.5
        recoveredData = 11
        flyingThreshold = 18000
        spaceThreshold = 62500
    }
}</v>
      </c>
    </row>
    <row r="79" spans="1:13" ht="232" x14ac:dyDescent="0.35">
      <c r="A79" t="s">
        <v>231</v>
      </c>
      <c r="B79" t="s">
        <v>216</v>
      </c>
      <c r="C79">
        <v>4.5</v>
      </c>
      <c r="D79">
        <f t="shared" si="8"/>
        <v>4.5</v>
      </c>
      <c r="E79">
        <f t="shared" si="9"/>
        <v>3.5</v>
      </c>
      <c r="F79">
        <f t="shared" si="7"/>
        <v>3.5</v>
      </c>
      <c r="G79">
        <f t="shared" si="7"/>
        <v>3.5</v>
      </c>
      <c r="H79">
        <f t="shared" si="7"/>
        <v>3.5</v>
      </c>
      <c r="I79">
        <v>11</v>
      </c>
      <c r="J79">
        <v>18000</v>
      </c>
      <c r="K79">
        <v>52500</v>
      </c>
      <c r="M79" s="1" t="str">
        <f t="shared" ref="M79:M81" si="11">_xlfn.CONCAT("Item:NEEDS[",B79,"]",CHAR(10),"{",CHAR(10),"    bodyName = ",A79,CHAR(10),"    adjustedParams",CHAR(10),"    {",CHAR(10),"        ",C$1," = ",C79,CHAR(10),"        ",D$1," = ",D79,CHAR(10),"        ",E$1," = ",E79,CHAR(10),"        ",F$1," = ",F79,CHAR(10),"        ",G$1," = ",G79,CHAR(10),"        ",H$1," = ",H79,CHAR(10),"        ",I$1," = ",I79,CHAR(10),"        ",J$1," = ",J79,CHAR(10),"        ",K$1," = ",K79,CHAR(10),"    }",CHAR(10),"}")</f>
        <v>Item:NEEDS[GPP]
{
    bodyName = Jannah
    adjustedParams
    {
        landedData = 4.5
        splashedData = 4.5
        flyingLowData = 3.5
        flyingHighData = 3.5
        spaceLowData = 3.5
        spaceHighData = 3.5
        recoveredData = 11
        flyingThreshold = 18000
        spaceThreshold = 52500
    }
}</v>
      </c>
    </row>
    <row r="80" spans="1:13" ht="232" x14ac:dyDescent="0.35">
      <c r="A80" t="s">
        <v>232</v>
      </c>
      <c r="B80" t="s">
        <v>216</v>
      </c>
      <c r="C80">
        <v>6</v>
      </c>
      <c r="D80">
        <f t="shared" si="8"/>
        <v>6</v>
      </c>
      <c r="E80">
        <f t="shared" si="9"/>
        <v>5</v>
      </c>
      <c r="F80">
        <f t="shared" si="7"/>
        <v>5</v>
      </c>
      <c r="G80">
        <f t="shared" si="7"/>
        <v>5</v>
      </c>
      <c r="H80">
        <f t="shared" si="7"/>
        <v>5</v>
      </c>
      <c r="I80">
        <v>11</v>
      </c>
      <c r="J80">
        <v>200000</v>
      </c>
      <c r="K80">
        <v>1250000</v>
      </c>
      <c r="M80" s="1" t="str">
        <f t="shared" si="11"/>
        <v>Item:NEEDS[GPP]
{
    bodyName = Gauss
    adjustedParams
    {
        landedData = 6
        splashedData = 6
        flyingLowData = 5
        flyingHighData = 5
        spaceLowData = 5
        spaceHighData = 5
        recoveredData = 11
        flyingThreshold = 200000
        spaceThreshold = 1250000
    }
}</v>
      </c>
    </row>
    <row r="81" spans="1:13" ht="232" x14ac:dyDescent="0.35">
      <c r="A81" t="s">
        <v>233</v>
      </c>
      <c r="B81" t="s">
        <v>216</v>
      </c>
      <c r="C81">
        <v>6</v>
      </c>
      <c r="D81">
        <f t="shared" si="8"/>
        <v>6</v>
      </c>
      <c r="E81">
        <f t="shared" si="9"/>
        <v>5</v>
      </c>
      <c r="F81">
        <f t="shared" si="7"/>
        <v>5</v>
      </c>
      <c r="G81">
        <f t="shared" si="7"/>
        <v>5</v>
      </c>
      <c r="H81">
        <f t="shared" si="7"/>
        <v>5</v>
      </c>
      <c r="I81">
        <v>12</v>
      </c>
      <c r="J81">
        <v>18000</v>
      </c>
      <c r="K81">
        <v>90000</v>
      </c>
      <c r="M81" s="1" t="str">
        <f t="shared" si="11"/>
        <v>Item:NEEDS[GPP]
{
    bodyName = Loki
    adjustedParams
    {
        landedData = 6
        splashedData = 6
        flyingLowData = 5
        flyingHighData = 5
        spaceLowData = 5
        spaceHighData = 5
        recoveredData = 12
        flyingThreshold = 18000
        spaceThreshold = 90000
    }
}</v>
      </c>
    </row>
    <row r="82" spans="1:13" ht="232" x14ac:dyDescent="0.35">
      <c r="A82" t="s">
        <v>234</v>
      </c>
      <c r="B82" t="s">
        <v>216</v>
      </c>
      <c r="C82">
        <v>6.5</v>
      </c>
      <c r="D82">
        <f t="shared" si="8"/>
        <v>6.5</v>
      </c>
      <c r="E82">
        <f t="shared" si="9"/>
        <v>5.5</v>
      </c>
      <c r="F82">
        <f t="shared" si="7"/>
        <v>5.5</v>
      </c>
      <c r="G82">
        <f t="shared" si="7"/>
        <v>5.5</v>
      </c>
      <c r="H82">
        <f t="shared" si="7"/>
        <v>5.5</v>
      </c>
      <c r="I82">
        <v>12</v>
      </c>
      <c r="J82">
        <v>18000</v>
      </c>
      <c r="K82">
        <v>90000</v>
      </c>
      <c r="M82" s="1" t="str">
        <f t="shared" ref="M82:M85" si="12">_xlfn.CONCAT("Item:NEEDS[",B82,"]",CHAR(10),"{",CHAR(10),"    bodyName = ",A82,CHAR(10),"    adjustedParams",CHAR(10),"    {",CHAR(10),"        ",C$1," = ",C82,CHAR(10),"        ",D$1," = ",D82,CHAR(10),"        ",E$1," = ",E82,CHAR(10),"        ",F$1," = ",F82,CHAR(10),"        ",G$1," = ",G82,CHAR(10),"        ",H$1," = ",H82,CHAR(10),"        ",I$1," = ",I82,CHAR(10),"        ",J$1," = ",J82,CHAR(10),"        ",K$1," = ",K82,CHAR(10),"    }",CHAR(10),"}")</f>
        <v>Item:NEEDS[GPP]
{
    bodyName = Catullus
    adjustedParams
    {
        landedData = 6.5
        splashedData = 6.5
        flyingLowData = 5.5
        flyingHighData = 5.5
        spaceLowData = 5.5
        spaceHighData = 5.5
        recoveredData = 12
        flyingThreshold = 18000
        spaceThreshold = 90000
    }
}</v>
      </c>
    </row>
    <row r="83" spans="1:13" ht="232" x14ac:dyDescent="0.35">
      <c r="A83" t="s">
        <v>235</v>
      </c>
      <c r="B83" t="s">
        <v>216</v>
      </c>
      <c r="C83">
        <v>7</v>
      </c>
      <c r="D83">
        <f t="shared" si="8"/>
        <v>7</v>
      </c>
      <c r="E83">
        <f t="shared" si="9"/>
        <v>6</v>
      </c>
      <c r="F83">
        <f t="shared" si="7"/>
        <v>6</v>
      </c>
      <c r="G83">
        <f t="shared" si="7"/>
        <v>6</v>
      </c>
      <c r="H83">
        <f t="shared" si="7"/>
        <v>6</v>
      </c>
      <c r="I83">
        <v>12</v>
      </c>
      <c r="J83">
        <v>33000</v>
      </c>
      <c r="K83">
        <v>160000</v>
      </c>
      <c r="M83" s="1" t="str">
        <f t="shared" si="12"/>
        <v>Item:NEEDS[GPP]
{
    bodyName = Tarsiss
    adjustedParams
    {
        landedData = 7
        splashedData = 7
        flyingLowData = 6
        flyingHighData = 6
        spaceLowData = 6
        spaceHighData = 6
        recoveredData = 12
        flyingThreshold = 33000
        spaceThreshold = 160000
    }
}</v>
      </c>
    </row>
    <row r="84" spans="1:13" ht="232" x14ac:dyDescent="0.35">
      <c r="A84" t="s">
        <v>236</v>
      </c>
      <c r="B84" t="s">
        <v>216</v>
      </c>
      <c r="C84">
        <v>6</v>
      </c>
      <c r="D84">
        <f t="shared" si="8"/>
        <v>6</v>
      </c>
      <c r="E84">
        <f t="shared" si="9"/>
        <v>5</v>
      </c>
      <c r="F84">
        <f t="shared" si="7"/>
        <v>5</v>
      </c>
      <c r="G84">
        <f t="shared" si="7"/>
        <v>5</v>
      </c>
      <c r="H84">
        <f t="shared" si="7"/>
        <v>5</v>
      </c>
      <c r="I84">
        <v>11</v>
      </c>
      <c r="J84">
        <v>280000</v>
      </c>
      <c r="K84">
        <v>2500000</v>
      </c>
      <c r="M84" s="1" t="str">
        <f t="shared" si="12"/>
        <v>Item:NEEDS[GPP]
{
    bodyName = Nero
    adjustedParams
    {
        landedData = 6
        splashedData = 6
        flyingLowData = 5
        flyingHighData = 5
        spaceLowData = 5
        spaceHighData = 5
        recoveredData = 11
        flyingThreshold = 280000
        spaceThreshold = 2500000
    }
}</v>
      </c>
    </row>
    <row r="85" spans="1:13" ht="232" x14ac:dyDescent="0.35">
      <c r="A85" t="s">
        <v>237</v>
      </c>
      <c r="B85" t="s">
        <v>216</v>
      </c>
      <c r="C85">
        <v>6.5</v>
      </c>
      <c r="D85">
        <f t="shared" si="8"/>
        <v>6.5</v>
      </c>
      <c r="E85">
        <f t="shared" si="9"/>
        <v>5.5</v>
      </c>
      <c r="F85">
        <f t="shared" si="7"/>
        <v>5.5</v>
      </c>
      <c r="G85">
        <f t="shared" si="7"/>
        <v>5.5</v>
      </c>
      <c r="H85">
        <f t="shared" si="7"/>
        <v>5.5</v>
      </c>
      <c r="I85">
        <v>12</v>
      </c>
      <c r="J85">
        <v>20000</v>
      </c>
      <c r="K85">
        <v>150000</v>
      </c>
      <c r="M85" s="1" t="str">
        <f t="shared" si="12"/>
        <v>Item:NEEDS[GPP]
{
    bodyName = Hadrian
    adjustedParams
    {
        landedData = 6.5
        splashedData = 6.5
        flyingLowData = 5.5
        flyingHighData = 5.5
        spaceLowData = 5.5
        spaceHighData = 5.5
        recoveredData = 12
        flyingThreshold = 20000
        spaceThreshold = 150000
    }
}</v>
      </c>
    </row>
    <row r="86" spans="1:13" ht="232" x14ac:dyDescent="0.35">
      <c r="A86" t="s">
        <v>238</v>
      </c>
      <c r="B86" t="s">
        <v>216</v>
      </c>
      <c r="C86">
        <v>6</v>
      </c>
      <c r="D86">
        <f t="shared" si="8"/>
        <v>6</v>
      </c>
      <c r="E86">
        <f t="shared" si="9"/>
        <v>5</v>
      </c>
      <c r="F86">
        <f t="shared" si="7"/>
        <v>5</v>
      </c>
      <c r="G86">
        <f t="shared" si="7"/>
        <v>5</v>
      </c>
      <c r="H86">
        <f t="shared" si="7"/>
        <v>5</v>
      </c>
      <c r="I86">
        <v>12</v>
      </c>
      <c r="J86">
        <v>18000</v>
      </c>
      <c r="K86">
        <v>45000</v>
      </c>
      <c r="M86" s="1" t="str">
        <f t="shared" ref="M86" si="13">_xlfn.CONCAT("Item:NEEDS[",B86,"]",CHAR(10),"{",CHAR(10),"    bodyName = ",A86,CHAR(10),"    adjustedParams",CHAR(10),"    {",CHAR(10),"        ",C$1," = ",C86,CHAR(10),"        ",D$1," = ",D86,CHAR(10),"        ",E$1," = ",E86,CHAR(10),"        ",F$1," = ",F86,CHAR(10),"        ",G$1," = ",G86,CHAR(10),"        ",H$1," = ",H86,CHAR(10),"        ",I$1," = ",I86,CHAR(10),"        ",J$1," = ",J86,CHAR(10),"        ",K$1," = ",K86,CHAR(10),"    }",CHAR(10),"}")</f>
        <v>Item:NEEDS[GPP]
{
    bodyName = Narisse
    adjustedParams
    {
        landedData = 6
        splashedData = 6
        flyingLowData = 5
        flyingHighData = 5
        spaceLowData = 5
        spaceHighData = 5
        recoveredData = 12
        flyingThreshold = 18000
        spaceThreshold = 45000
    }
}</v>
      </c>
    </row>
    <row r="87" spans="1:13" ht="232" x14ac:dyDescent="0.35">
      <c r="A87" t="s">
        <v>239</v>
      </c>
      <c r="B87" t="s">
        <v>216</v>
      </c>
      <c r="C87">
        <v>6</v>
      </c>
      <c r="D87">
        <f t="shared" si="8"/>
        <v>6</v>
      </c>
      <c r="E87">
        <f t="shared" si="9"/>
        <v>5</v>
      </c>
      <c r="F87">
        <f t="shared" si="7"/>
        <v>5</v>
      </c>
      <c r="G87">
        <f t="shared" si="7"/>
        <v>5</v>
      </c>
      <c r="H87">
        <f t="shared" si="7"/>
        <v>5</v>
      </c>
      <c r="I87">
        <v>12</v>
      </c>
      <c r="J87">
        <v>18000</v>
      </c>
      <c r="K87">
        <v>65000</v>
      </c>
      <c r="M87" s="1" t="str">
        <f t="shared" ref="M87" si="14">_xlfn.CONCAT("Item:NEEDS[",B87,"]",CHAR(10),"{",CHAR(10),"    bodyName = ",A87,CHAR(10),"    adjustedParams",CHAR(10),"    {",CHAR(10),"        ",C$1," = ",C87,CHAR(10),"        ",D$1," = ",D87,CHAR(10),"        ",E$1," = ",E87,CHAR(10),"        ",F$1," = ",F87,CHAR(10),"        ",G$1," = ",G87,CHAR(10),"        ",H$1," = ",H87,CHAR(10),"        ",I$1," = ",I87,CHAR(10),"        ",J$1," = ",J87,CHAR(10),"        ",K$1," = ",K87,CHAR(10),"    }",CHAR(10),"}")</f>
        <v>Item:NEEDS[GPP]
{
    bodyName = Muse
    adjustedParams
    {
        landedData = 6
        splashedData = 6
        flyingLowData = 5
        flyingHighData = 5
        spaceLowData = 5
        spaceHighData = 5
        recoveredData = 12
        flyingThreshold = 18000
        spaceThreshold = 65000
    }
}</v>
      </c>
    </row>
    <row r="88" spans="1:13" ht="232" x14ac:dyDescent="0.35">
      <c r="A88" t="s">
        <v>240</v>
      </c>
      <c r="B88" t="s">
        <v>216</v>
      </c>
      <c r="C88">
        <v>6</v>
      </c>
      <c r="D88">
        <f t="shared" si="8"/>
        <v>6</v>
      </c>
      <c r="E88">
        <f t="shared" si="9"/>
        <v>5</v>
      </c>
      <c r="F88">
        <f t="shared" si="7"/>
        <v>5</v>
      </c>
      <c r="G88">
        <f t="shared" si="7"/>
        <v>5</v>
      </c>
      <c r="H88">
        <f t="shared" si="7"/>
        <v>5</v>
      </c>
      <c r="I88">
        <v>12</v>
      </c>
      <c r="J88">
        <v>18000</v>
      </c>
      <c r="K88">
        <v>60000</v>
      </c>
      <c r="M88" s="1" t="str">
        <f t="shared" ref="M88" si="15">_xlfn.CONCAT("Item:NEEDS[",B88,"]",CHAR(10),"{",CHAR(10),"    bodyName = ",A88,CHAR(10),"    adjustedParams",CHAR(10),"    {",CHAR(10),"        ",C$1," = ",C88,CHAR(10),"        ",D$1," = ",D88,CHAR(10),"        ",E$1," = ",E88,CHAR(10),"        ",F$1," = ",F88,CHAR(10),"        ",G$1," = ",G88,CHAR(10),"        ",H$1," = ",H88,CHAR(10),"        ",I$1," = ",I88,CHAR(10),"        ",J$1," = ",J88,CHAR(10),"        ",K$1," = ",K88,CHAR(10),"    }",CHAR(10),"}")</f>
        <v>Item:NEEDS[GPP]
{
    bodyName = Minona
    adjustedParams
    {
        landedData = 6
        splashedData = 6
        flyingLowData = 5
        flyingHighData = 5
        spaceLowData = 5
        spaceHighData = 5
        recoveredData = 12
        flyingThreshold = 18000
        spaceThreshold = 60000
    }
}</v>
      </c>
    </row>
    <row r="89" spans="1:13" ht="232" x14ac:dyDescent="0.35">
      <c r="A89" t="s">
        <v>241</v>
      </c>
      <c r="B89" t="s">
        <v>216</v>
      </c>
      <c r="C89">
        <v>6</v>
      </c>
      <c r="D89">
        <f t="shared" si="8"/>
        <v>6</v>
      </c>
      <c r="E89">
        <f t="shared" si="9"/>
        <v>5</v>
      </c>
      <c r="F89">
        <f t="shared" si="7"/>
        <v>5</v>
      </c>
      <c r="G89">
        <f t="shared" si="7"/>
        <v>5</v>
      </c>
      <c r="H89">
        <f t="shared" si="7"/>
        <v>5</v>
      </c>
      <c r="I89">
        <v>12</v>
      </c>
      <c r="J89">
        <v>18000</v>
      </c>
      <c r="K89">
        <v>25000</v>
      </c>
      <c r="M89" s="1" t="str">
        <f t="shared" ref="M89" si="16">_xlfn.CONCAT("Item:NEEDS[",B89,"]",CHAR(10),"{",CHAR(10),"    bodyName = ",A89,CHAR(10),"    adjustedParams",CHAR(10),"    {",CHAR(10),"        ",C$1," = ",C89,CHAR(10),"        ",D$1," = ",D89,CHAR(10),"        ",E$1," = ",E89,CHAR(10),"        ",F$1," = ",F89,CHAR(10),"        ",G$1," = ",G89,CHAR(10),"        ",H$1," = ",H89,CHAR(10),"        ",I$1," = ",I89,CHAR(10),"        ",J$1," = ",J89,CHAR(10),"        ",K$1," = ",K89,CHAR(10),"    }",CHAR(10),"}")</f>
        <v>Item:NEEDS[GPP]
{
    bodyName = Agrippina
    adjustedParams
    {
        landedData = 6
        splashedData = 6
        flyingLowData = 5
        flyingHighData = 5
        spaceLowData = 5
        spaceHighData = 5
        recoveredData = 12
        flyingThreshold = 18000
        spaceThreshold = 25000
    }
}</v>
      </c>
    </row>
    <row r="90" spans="1:13" ht="232" x14ac:dyDescent="0.35">
      <c r="A90" t="s">
        <v>242</v>
      </c>
      <c r="B90" t="s">
        <v>216</v>
      </c>
      <c r="C90">
        <v>6</v>
      </c>
      <c r="D90">
        <f t="shared" si="8"/>
        <v>6</v>
      </c>
      <c r="E90">
        <f t="shared" si="9"/>
        <v>5</v>
      </c>
      <c r="F90">
        <f t="shared" si="7"/>
        <v>5</v>
      </c>
      <c r="G90">
        <f t="shared" si="7"/>
        <v>5</v>
      </c>
      <c r="H90">
        <f t="shared" si="7"/>
        <v>5</v>
      </c>
      <c r="I90">
        <v>12</v>
      </c>
      <c r="J90">
        <v>10000</v>
      </c>
      <c r="K90">
        <v>15000</v>
      </c>
      <c r="M90" s="1" t="str">
        <f t="shared" ref="M90:M91" si="17">_xlfn.CONCAT("Item:NEEDS[",B90,"]",CHAR(10),"{",CHAR(10),"    bodyName = ",A90,CHAR(10),"    adjustedParams",CHAR(10),"    {",CHAR(10),"        ",C$1," = ",C90,CHAR(10),"        ",D$1," = ",D90,CHAR(10),"        ",E$1," = ",E90,CHAR(10),"        ",F$1," = ",F90,CHAR(10),"        ",G$1," = ",G90,CHAR(10),"        ",H$1," = ",H90,CHAR(10),"        ",I$1," = ",I90,CHAR(10),"        ",J$1," = ",J90,CHAR(10),"        ",K$1," = ",K90,CHAR(10),"    }",CHAR(10),"}")</f>
        <v>Item:NEEDS[GPP]
{
    bodyName = Julia
    adjustedParams
    {
        landedData = 6
        splashedData = 6
        flyingLowData = 5
        flyingHighData = 5
        spaceLowData = 5
        spaceHighData = 5
        recoveredData = 12
        flyingThreshold = 10000
        spaceThreshold = 15000
    }
}</v>
      </c>
    </row>
    <row r="91" spans="1:13" ht="232" x14ac:dyDescent="0.35">
      <c r="A91" t="s">
        <v>243</v>
      </c>
      <c r="B91" t="s">
        <v>216</v>
      </c>
      <c r="C91">
        <v>7</v>
      </c>
      <c r="D91">
        <f t="shared" si="8"/>
        <v>7</v>
      </c>
      <c r="E91">
        <f t="shared" si="9"/>
        <v>6</v>
      </c>
      <c r="F91">
        <f t="shared" si="7"/>
        <v>6</v>
      </c>
      <c r="G91">
        <f t="shared" si="7"/>
        <v>6</v>
      </c>
      <c r="H91">
        <f t="shared" si="7"/>
        <v>6</v>
      </c>
      <c r="I91">
        <v>13</v>
      </c>
      <c r="J91">
        <v>10000</v>
      </c>
      <c r="K91">
        <v>125000</v>
      </c>
      <c r="M91" s="1" t="str">
        <f t="shared" si="17"/>
        <v>Item:NEEDS[GPP]
{
    bodyName = Hox
    adjustedParams
    {
        landedData = 7
        splashedData = 7
        flyingLowData = 6
        flyingHighData = 6
        spaceLowData = 6
        spaceHighData = 6
        recoveredData = 13
        flyingThreshold = 10000
        spaceThreshold = 125000
    }
}</v>
      </c>
    </row>
    <row r="92" spans="1:13" ht="232" x14ac:dyDescent="0.35">
      <c r="A92" t="s">
        <v>244</v>
      </c>
      <c r="B92" t="s">
        <v>216</v>
      </c>
      <c r="C92">
        <v>6.5</v>
      </c>
      <c r="D92">
        <f t="shared" si="8"/>
        <v>6.5</v>
      </c>
      <c r="E92">
        <f t="shared" si="9"/>
        <v>5.5</v>
      </c>
      <c r="F92">
        <f t="shared" si="7"/>
        <v>5.5</v>
      </c>
      <c r="G92">
        <f t="shared" si="7"/>
        <v>5.5</v>
      </c>
      <c r="H92">
        <f t="shared" si="7"/>
        <v>5.5</v>
      </c>
      <c r="I92">
        <v>14</v>
      </c>
      <c r="J92">
        <v>18000</v>
      </c>
      <c r="K92">
        <v>40000</v>
      </c>
      <c r="M92" s="1" t="str">
        <f t="shared" ref="M92:M93" si="18">_xlfn.CONCAT("Item:NEEDS[",B92,"]",CHAR(10),"{",CHAR(10),"    bodyName = ",A92,CHAR(10),"    adjustedParams",CHAR(10),"    {",CHAR(10),"        ",C$1," = ",C92,CHAR(10),"        ",D$1," = ",D92,CHAR(10),"        ",E$1," = ",E92,CHAR(10),"        ",F$1," = ",F92,CHAR(10),"        ",G$1," = ",G92,CHAR(10),"        ",H$1," = ",H92,CHAR(10),"        ",I$1," = ",I92,CHAR(10),"        ",J$1," = ",J92,CHAR(10),"        ",K$1," = ",K92,CHAR(10),"    }",CHAR(10),"}")</f>
        <v>Item:NEEDS[GPP]
{
    bodyName = Argo
    adjustedParams
    {
        landedData = 6.5
        splashedData = 6.5
        flyingLowData = 5.5
        flyingHighData = 5.5
        spaceLowData = 5.5
        spaceHighData = 5.5
        recoveredData = 14
        flyingThreshold = 18000
        spaceThreshold = 40000
    }
}</v>
      </c>
    </row>
    <row r="93" spans="1:13" ht="232" x14ac:dyDescent="0.35">
      <c r="A93" t="s">
        <v>245</v>
      </c>
      <c r="B93" t="s">
        <v>216</v>
      </c>
      <c r="C93">
        <v>7</v>
      </c>
      <c r="D93">
        <f t="shared" si="8"/>
        <v>7</v>
      </c>
      <c r="E93">
        <f t="shared" si="9"/>
        <v>6</v>
      </c>
      <c r="F93">
        <f t="shared" si="7"/>
        <v>6</v>
      </c>
      <c r="G93">
        <f t="shared" si="7"/>
        <v>6</v>
      </c>
      <c r="H93">
        <f t="shared" si="7"/>
        <v>6</v>
      </c>
      <c r="I93">
        <v>13</v>
      </c>
      <c r="J93">
        <v>9000</v>
      </c>
      <c r="K93">
        <v>105000</v>
      </c>
      <c r="M93" s="1" t="str">
        <f t="shared" si="18"/>
        <v>Item:NEEDS[GPP]
{
    bodyName = Leto
    adjustedParams
    {
        landedData = 7
        splashedData = 7
        flyingLowData = 6
        flyingHighData = 6
        spaceLowData = 6
        spaceHighData = 6
        recoveredData = 13
        flyingThreshold = 9000
        spaceThreshold = 105000
    }
}</v>
      </c>
    </row>
  </sheetData>
  <autoFilter ref="A1:M68" xr:uid="{AFC65FD1-7BB3-48D7-856F-14AEF5C1B52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3A02-1E19-4098-AFDF-9C664D8C6031}">
  <dimension ref="A1:D41"/>
  <sheetViews>
    <sheetView workbookViewId="0">
      <selection activeCell="C21" sqref="C21"/>
    </sheetView>
  </sheetViews>
  <sheetFormatPr defaultRowHeight="14.5" x14ac:dyDescent="0.35"/>
  <cols>
    <col min="1" max="1" width="17.81640625" bestFit="1" customWidth="1"/>
  </cols>
  <sheetData>
    <row r="1" spans="1:4" x14ac:dyDescent="0.35">
      <c r="A1" t="s">
        <v>166</v>
      </c>
      <c r="B1" t="s">
        <v>163</v>
      </c>
      <c r="C1" t="s">
        <v>164</v>
      </c>
      <c r="D1" t="s">
        <v>165</v>
      </c>
    </row>
    <row r="2" spans="1:4" x14ac:dyDescent="0.35">
      <c r="A2" t="s">
        <v>63</v>
      </c>
      <c r="B2">
        <v>5</v>
      </c>
      <c r="C2">
        <v>5</v>
      </c>
      <c r="D2">
        <v>5</v>
      </c>
    </row>
    <row r="3" spans="1:4" x14ac:dyDescent="0.35">
      <c r="A3" t="s">
        <v>25</v>
      </c>
      <c r="D3">
        <v>5</v>
      </c>
    </row>
    <row r="4" spans="1:4" x14ac:dyDescent="0.35">
      <c r="A4" t="s">
        <v>22</v>
      </c>
      <c r="D4">
        <v>5</v>
      </c>
    </row>
    <row r="5" spans="1:4" x14ac:dyDescent="0.35">
      <c r="A5" t="s">
        <v>58</v>
      </c>
      <c r="D5">
        <v>5</v>
      </c>
    </row>
    <row r="6" spans="1:4" x14ac:dyDescent="0.35">
      <c r="A6" t="s">
        <v>61</v>
      </c>
      <c r="D6">
        <v>5</v>
      </c>
    </row>
    <row r="7" spans="1:4" x14ac:dyDescent="0.35">
      <c r="A7" t="s">
        <v>62</v>
      </c>
      <c r="D7">
        <v>5</v>
      </c>
    </row>
    <row r="8" spans="1:4" x14ac:dyDescent="0.35">
      <c r="A8" t="s">
        <v>50</v>
      </c>
      <c r="B8">
        <v>5</v>
      </c>
      <c r="C8">
        <v>5</v>
      </c>
      <c r="D8">
        <v>5</v>
      </c>
    </row>
    <row r="9" spans="1:4" x14ac:dyDescent="0.35">
      <c r="A9" t="s">
        <v>55</v>
      </c>
      <c r="D9">
        <v>5</v>
      </c>
    </row>
    <row r="10" spans="1:4" x14ac:dyDescent="0.35">
      <c r="A10" t="s">
        <v>53</v>
      </c>
      <c r="D10">
        <v>5</v>
      </c>
    </row>
    <row r="11" spans="1:4" x14ac:dyDescent="0.35">
      <c r="A11" t="s">
        <v>59</v>
      </c>
      <c r="B11">
        <v>5</v>
      </c>
      <c r="C11">
        <v>5</v>
      </c>
      <c r="D11">
        <v>5</v>
      </c>
    </row>
    <row r="12" spans="1:4" x14ac:dyDescent="0.35">
      <c r="A12" t="s">
        <v>52</v>
      </c>
      <c r="B12">
        <v>5</v>
      </c>
      <c r="C12">
        <v>5</v>
      </c>
      <c r="D12">
        <v>5</v>
      </c>
    </row>
    <row r="13" spans="1:4" x14ac:dyDescent="0.35">
      <c r="A13" t="s">
        <v>169</v>
      </c>
      <c r="B13">
        <v>5</v>
      </c>
      <c r="C13">
        <v>5</v>
      </c>
    </row>
    <row r="14" spans="1:4" x14ac:dyDescent="0.35">
      <c r="A14" t="s">
        <v>168</v>
      </c>
      <c r="B14">
        <v>15</v>
      </c>
      <c r="C14">
        <v>5</v>
      </c>
    </row>
    <row r="15" spans="1:4" x14ac:dyDescent="0.35">
      <c r="A15" t="s">
        <v>60</v>
      </c>
      <c r="B15">
        <v>5</v>
      </c>
      <c r="C15">
        <v>5</v>
      </c>
      <c r="D15">
        <v>5</v>
      </c>
    </row>
    <row r="16" spans="1:4" x14ac:dyDescent="0.35">
      <c r="A16" t="s">
        <v>51</v>
      </c>
      <c r="B16">
        <v>5</v>
      </c>
      <c r="C16">
        <v>5</v>
      </c>
      <c r="D16">
        <v>5</v>
      </c>
    </row>
    <row r="17" spans="1:4" x14ac:dyDescent="0.35">
      <c r="A17" t="s">
        <v>57</v>
      </c>
      <c r="B17">
        <v>5</v>
      </c>
      <c r="C17">
        <v>5</v>
      </c>
      <c r="D17">
        <v>5</v>
      </c>
    </row>
    <row r="18" spans="1:4" x14ac:dyDescent="0.35">
      <c r="A18" t="s">
        <v>56</v>
      </c>
      <c r="B18">
        <v>5</v>
      </c>
      <c r="C18">
        <v>5</v>
      </c>
      <c r="D18">
        <v>5</v>
      </c>
    </row>
    <row r="19" spans="1:4" x14ac:dyDescent="0.35">
      <c r="A19" t="s">
        <v>54</v>
      </c>
      <c r="D19">
        <v>5</v>
      </c>
    </row>
    <row r="20" spans="1:4" x14ac:dyDescent="0.35">
      <c r="A20" t="s">
        <v>24</v>
      </c>
      <c r="D20">
        <v>5</v>
      </c>
    </row>
    <row r="21" spans="1:4" x14ac:dyDescent="0.35">
      <c r="A21" t="s">
        <v>27</v>
      </c>
      <c r="D21">
        <v>5</v>
      </c>
    </row>
    <row r="22" spans="1:4" x14ac:dyDescent="0.35">
      <c r="A22" t="s">
        <v>46</v>
      </c>
      <c r="B22">
        <v>5</v>
      </c>
      <c r="C22">
        <v>5</v>
      </c>
      <c r="D22">
        <v>5</v>
      </c>
    </row>
    <row r="23" spans="1:4" x14ac:dyDescent="0.35">
      <c r="A23" t="s">
        <v>20</v>
      </c>
      <c r="B23">
        <v>15</v>
      </c>
      <c r="C23">
        <v>5</v>
      </c>
    </row>
    <row r="24" spans="1:4" x14ac:dyDescent="0.35">
      <c r="A24" t="s">
        <v>18</v>
      </c>
      <c r="B24">
        <v>5</v>
      </c>
      <c r="C24">
        <v>5</v>
      </c>
    </row>
    <row r="25" spans="1:4" x14ac:dyDescent="0.35">
      <c r="A25" t="s">
        <v>167</v>
      </c>
      <c r="D25">
        <v>5</v>
      </c>
    </row>
    <row r="26" spans="1:4" x14ac:dyDescent="0.35">
      <c r="A26" t="s">
        <v>38</v>
      </c>
      <c r="D26">
        <v>5</v>
      </c>
    </row>
    <row r="27" spans="1:4" x14ac:dyDescent="0.35">
      <c r="A27" t="s">
        <v>37</v>
      </c>
      <c r="B27">
        <v>5</v>
      </c>
      <c r="C27">
        <v>5</v>
      </c>
    </row>
    <row r="28" spans="1:4" x14ac:dyDescent="0.35">
      <c r="A28" t="s">
        <v>48</v>
      </c>
      <c r="B28">
        <v>5</v>
      </c>
      <c r="C28">
        <v>5</v>
      </c>
      <c r="D28">
        <v>5</v>
      </c>
    </row>
    <row r="29" spans="1:4" x14ac:dyDescent="0.35">
      <c r="A29" t="s">
        <v>49</v>
      </c>
      <c r="B29">
        <v>5</v>
      </c>
      <c r="C29">
        <v>5</v>
      </c>
      <c r="D29">
        <v>5</v>
      </c>
    </row>
    <row r="30" spans="1:4" x14ac:dyDescent="0.35">
      <c r="A30" t="s">
        <v>23</v>
      </c>
      <c r="D30">
        <v>5</v>
      </c>
    </row>
    <row r="31" spans="1:4" x14ac:dyDescent="0.35">
      <c r="A31" t="s">
        <v>21</v>
      </c>
      <c r="D31">
        <v>5</v>
      </c>
    </row>
    <row r="32" spans="1:4" x14ac:dyDescent="0.35">
      <c r="A32" t="s">
        <v>170</v>
      </c>
      <c r="D32">
        <v>5</v>
      </c>
    </row>
    <row r="33" spans="1:4" x14ac:dyDescent="0.35">
      <c r="A33" t="s">
        <v>171</v>
      </c>
      <c r="D33">
        <v>5</v>
      </c>
    </row>
    <row r="34" spans="1:4" x14ac:dyDescent="0.35">
      <c r="A34" t="s">
        <v>172</v>
      </c>
      <c r="D34">
        <v>5</v>
      </c>
    </row>
    <row r="35" spans="1:4" x14ac:dyDescent="0.35">
      <c r="A35" t="s">
        <v>173</v>
      </c>
      <c r="D35">
        <v>5</v>
      </c>
    </row>
    <row r="36" spans="1:4" x14ac:dyDescent="0.35">
      <c r="A36" t="s">
        <v>174</v>
      </c>
      <c r="D36">
        <v>5</v>
      </c>
    </row>
    <row r="37" spans="1:4" x14ac:dyDescent="0.35">
      <c r="A37" t="s">
        <v>175</v>
      </c>
      <c r="D37">
        <v>5</v>
      </c>
    </row>
    <row r="38" spans="1:4" x14ac:dyDescent="0.35">
      <c r="A38" t="s">
        <v>176</v>
      </c>
      <c r="D38">
        <v>5</v>
      </c>
    </row>
    <row r="39" spans="1:4" x14ac:dyDescent="0.35">
      <c r="A39" t="s">
        <v>177</v>
      </c>
      <c r="D39">
        <v>5</v>
      </c>
    </row>
    <row r="40" spans="1:4" x14ac:dyDescent="0.35">
      <c r="A40" t="s">
        <v>178</v>
      </c>
      <c r="D40">
        <v>5</v>
      </c>
    </row>
    <row r="41" spans="1:4" x14ac:dyDescent="0.35">
      <c r="A41" t="s">
        <v>179</v>
      </c>
      <c r="D41">
        <v>5</v>
      </c>
    </row>
  </sheetData>
  <autoFilter ref="A1:D31" xr:uid="{83DEA61A-D8FA-4618-A2EB-DACE8CEB6BB8}">
    <sortState xmlns:xlrd2="http://schemas.microsoft.com/office/spreadsheetml/2017/richdata2" ref="A2:D31">
      <sortCondition ref="A1:A3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D921-73E1-4001-8FDC-A8F9A5FFB828}">
  <dimension ref="A1:A3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213</v>
      </c>
    </row>
    <row r="3" spans="1:1" x14ac:dyDescent="0.35">
      <c r="A3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</vt:lpstr>
      <vt:lpstr>KiwiHard</vt:lpstr>
      <vt:lpstr>KiwiDefault</vt:lpstr>
      <vt:lpstr>ScienceParam</vt:lpstr>
      <vt:lpstr>Defaults</vt:lpstr>
      <vt:lpstr>Kerbalism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2020-09-12T03:50:20Z</dcterms:created>
  <dcterms:modified xsi:type="dcterms:W3CDTF">2020-11-22T03:13:58Z</dcterms:modified>
</cp:coreProperties>
</file>