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fadf029706750c/Escritorio/A2/Análisis de datos YT/"/>
    </mc:Choice>
  </mc:AlternateContent>
  <xr:revisionPtr revIDLastSave="1" documentId="8_{9888E017-A48A-4482-959F-BFFE205ABE68}" xr6:coauthVersionLast="47" xr6:coauthVersionMax="47" xr10:uidLastSave="{8355C41C-1479-4B10-B7F7-574528D594FE}"/>
  <bookViews>
    <workbookView xWindow="-108" yWindow="-108" windowWidth="23256" windowHeight="12456" firstSheet="1" activeTab="1" xr2:uid="{F26F18C7-370E-48DB-ADF8-76CE56C3D4C5}"/>
  </bookViews>
  <sheets>
    <sheet name="Bakery sales" sheetId="2" state="hidden" r:id="rId1"/>
    <sheet name="Ventas pastelería." sheetId="9" r:id="rId2"/>
    <sheet name="Análisis Venta" sheetId="13" r:id="rId3"/>
    <sheet name="Dashboard" sheetId="14" r:id="rId4"/>
    <sheet name="Toma Decisiones" sheetId="15" r:id="rId5"/>
  </sheets>
  <externalReferences>
    <externalReference r:id="rId6"/>
  </externalReferences>
  <definedNames>
    <definedName name="DatosExternos_1" localSheetId="0" hidden="1">'Bakery sales'!#REF!</definedName>
    <definedName name="NativeTimeline_Fecha">#N/A</definedName>
    <definedName name="SegmentaciónDeDatos_Tienda">#N/A</definedName>
  </definedNames>
  <calcPr calcId="191029"/>
  <pivotCaches>
    <pivotCache cacheId="1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3" l="1"/>
  <c r="G20" i="13"/>
  <c r="E12" i="13"/>
  <c r="D12" i="13"/>
  <c r="D13" i="13" s="1"/>
  <c r="C12" i="13"/>
  <c r="E11" i="13"/>
  <c r="D11" i="13"/>
  <c r="C11" i="13"/>
  <c r="E10" i="13"/>
  <c r="D10" i="13"/>
  <c r="C10" i="13"/>
  <c r="E9" i="13"/>
  <c r="D9" i="13"/>
  <c r="C9" i="13"/>
  <c r="E13" i="13" l="1"/>
  <c r="C13" i="13"/>
  <c r="J7" i="9" l="1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G235" i="2"/>
  <c r="G185" i="2"/>
  <c r="G77" i="2"/>
  <c r="G34" i="2"/>
  <c r="G99" i="9"/>
  <c r="G36" i="2"/>
  <c r="G65" i="9"/>
  <c r="G175" i="9"/>
  <c r="G63" i="9"/>
  <c r="G158" i="9"/>
  <c r="G20" i="9"/>
  <c r="G113" i="9"/>
  <c r="G61" i="9"/>
  <c r="G142" i="2"/>
  <c r="G7" i="2"/>
  <c r="G113" i="2"/>
  <c r="G21" i="9"/>
  <c r="G219" i="9"/>
  <c r="G114" i="9"/>
  <c r="G86" i="9"/>
  <c r="G134" i="2"/>
  <c r="G234" i="2"/>
  <c r="G127" i="2"/>
  <c r="G162" i="9"/>
  <c r="G42" i="2"/>
  <c r="G246" i="9"/>
  <c r="G54" i="2"/>
  <c r="G47" i="2"/>
  <c r="G168" i="2"/>
  <c r="G186" i="2"/>
  <c r="G223" i="9"/>
  <c r="G231" i="9"/>
  <c r="G117" i="2"/>
  <c r="G108" i="9"/>
  <c r="G62" i="9"/>
  <c r="G14" i="9"/>
  <c r="G232" i="2"/>
  <c r="G88" i="9"/>
  <c r="G45" i="2"/>
  <c r="G246" i="2"/>
  <c r="G213" i="9"/>
  <c r="G18" i="9"/>
  <c r="G186" i="9"/>
  <c r="G79" i="9"/>
  <c r="G178" i="9"/>
  <c r="G226" i="2"/>
  <c r="G110" i="2"/>
  <c r="G35" i="9"/>
  <c r="G144" i="2"/>
  <c r="G37" i="2"/>
  <c r="G230" i="2"/>
  <c r="G164" i="2"/>
  <c r="G203" i="9"/>
  <c r="G44" i="2"/>
  <c r="G67" i="9"/>
  <c r="G122" i="9"/>
  <c r="G152" i="2"/>
  <c r="G211" i="9"/>
  <c r="G74" i="9"/>
  <c r="G215" i="9"/>
  <c r="G240" i="2"/>
  <c r="G22" i="2"/>
  <c r="G135" i="2"/>
  <c r="G81" i="2"/>
  <c r="G126" i="2"/>
  <c r="G125" i="9"/>
  <c r="G154" i="9"/>
  <c r="G63" i="2"/>
  <c r="G87" i="9"/>
  <c r="G129" i="9"/>
  <c r="G11" i="9"/>
  <c r="G198" i="2"/>
  <c r="G163" i="2"/>
  <c r="G217" i="9"/>
  <c r="G68" i="2"/>
  <c r="G219" i="2"/>
  <c r="G170" i="9"/>
  <c r="G16" i="2"/>
  <c r="G224" i="2"/>
  <c r="G50" i="2"/>
  <c r="G164" i="9"/>
  <c r="G89" i="2"/>
  <c r="G46" i="2"/>
  <c r="G240" i="9"/>
  <c r="G28" i="9"/>
  <c r="G109" i="2"/>
  <c r="G153" i="9"/>
  <c r="G12" i="2"/>
  <c r="G52" i="9"/>
  <c r="G179" i="2"/>
  <c r="G234" i="9"/>
  <c r="G83" i="2"/>
  <c r="G87" i="2"/>
  <c r="G214" i="2"/>
  <c r="G43" i="9"/>
  <c r="G130" i="2"/>
  <c r="G79" i="2"/>
  <c r="G59" i="9"/>
  <c r="G124" i="9"/>
  <c r="G128" i="2"/>
  <c r="G190" i="9"/>
  <c r="G123" i="9"/>
  <c r="G146" i="9"/>
  <c r="G53" i="9"/>
  <c r="G24" i="2"/>
  <c r="G90" i="2"/>
  <c r="G210" i="9"/>
  <c r="G60" i="9"/>
  <c r="G227" i="9"/>
  <c r="G24" i="9"/>
  <c r="G180" i="9"/>
  <c r="G180" i="2"/>
  <c r="G64" i="9"/>
  <c r="G148" i="9"/>
  <c r="G75" i="9"/>
  <c r="G38" i="9"/>
  <c r="G185" i="9"/>
  <c r="G17" i="2"/>
  <c r="G116" i="9"/>
  <c r="G184" i="2"/>
  <c r="G196" i="9"/>
  <c r="G239" i="2"/>
  <c r="G102" i="9"/>
  <c r="G106" i="2"/>
  <c r="G105" i="2"/>
  <c r="G192" i="9"/>
  <c r="G239" i="9"/>
  <c r="G232" i="9"/>
  <c r="G67" i="2"/>
  <c r="G74" i="2"/>
  <c r="G229" i="2"/>
  <c r="G55" i="2"/>
  <c r="G218" i="2"/>
  <c r="G30" i="9"/>
  <c r="G208" i="2"/>
  <c r="G241" i="2"/>
  <c r="G86" i="2"/>
  <c r="G76" i="2"/>
  <c r="G158" i="2"/>
  <c r="G198" i="9"/>
  <c r="G91" i="2"/>
  <c r="G216" i="2"/>
  <c r="G159" i="9"/>
  <c r="G18" i="2"/>
  <c r="G238" i="9"/>
  <c r="G182" i="2"/>
  <c r="G209" i="2"/>
  <c r="G190" i="2"/>
  <c r="G118" i="2"/>
  <c r="G140" i="9"/>
  <c r="G56" i="9"/>
  <c r="G200" i="2"/>
  <c r="G21" i="2"/>
  <c r="G177" i="2"/>
  <c r="G183" i="2"/>
  <c r="G224" i="9"/>
  <c r="G132" i="2"/>
  <c r="G29" i="9"/>
  <c r="G7" i="9"/>
  <c r="G231" i="2"/>
  <c r="G217" i="2"/>
  <c r="G112" i="2"/>
  <c r="G46" i="9"/>
  <c r="G111" i="2"/>
  <c r="G237" i="9"/>
  <c r="G66" i="2"/>
  <c r="G9" i="2"/>
  <c r="G209" i="9"/>
  <c r="G194" i="9"/>
  <c r="G70" i="2"/>
  <c r="G166" i="2"/>
  <c r="G118" i="9"/>
  <c r="G218" i="9"/>
  <c r="G84" i="2"/>
  <c r="G37" i="9"/>
  <c r="G27" i="9"/>
  <c r="G132" i="9"/>
  <c r="G39" i="2"/>
  <c r="G130" i="9"/>
  <c r="G58" i="2"/>
  <c r="G60" i="2"/>
  <c r="G22" i="9"/>
  <c r="G161" i="2"/>
  <c r="G163" i="9"/>
  <c r="G124" i="2"/>
  <c r="G104" i="9"/>
  <c r="G204" i="9"/>
  <c r="G11" i="2"/>
  <c r="G230" i="9"/>
  <c r="G71" i="2"/>
  <c r="G235" i="9"/>
  <c r="G77" i="9"/>
  <c r="G100" i="9"/>
  <c r="G167" i="2"/>
  <c r="G202" i="9"/>
  <c r="G119" i="2"/>
  <c r="G19" i="9"/>
  <c r="G178" i="2"/>
  <c r="G65" i="2"/>
  <c r="G123" i="2"/>
  <c r="G93" i="2"/>
  <c r="G191" i="9"/>
  <c r="G55" i="9"/>
  <c r="G196" i="2"/>
  <c r="G227" i="2"/>
  <c r="G184" i="9"/>
  <c r="G201" i="9"/>
  <c r="G172" i="2"/>
  <c r="G187" i="2"/>
  <c r="G236" i="2"/>
  <c r="G98" i="9"/>
  <c r="G120" i="9"/>
  <c r="G157" i="9"/>
  <c r="G33" i="2"/>
  <c r="G101" i="2"/>
  <c r="G197" i="9"/>
  <c r="G159" i="2"/>
  <c r="G9" i="9"/>
  <c r="G156" i="2"/>
  <c r="G54" i="9"/>
  <c r="G174" i="9"/>
  <c r="G171" i="2"/>
  <c r="G221" i="2"/>
  <c r="G149" i="9"/>
  <c r="G127" i="9"/>
  <c r="G25" i="9"/>
  <c r="G70" i="9"/>
  <c r="G145" i="9"/>
  <c r="G146" i="2"/>
  <c r="G177" i="9"/>
  <c r="G31" i="9"/>
  <c r="G10" i="2"/>
  <c r="G243" i="9"/>
  <c r="G103" i="9"/>
  <c r="G162" i="2"/>
  <c r="G92" i="9"/>
  <c r="G223" i="2"/>
  <c r="G106" i="9"/>
  <c r="G233" i="2"/>
  <c r="G215" i="2"/>
  <c r="G75" i="2"/>
  <c r="G244" i="2"/>
  <c r="G144" i="9"/>
  <c r="G149" i="2"/>
  <c r="G61" i="2"/>
  <c r="G48" i="9"/>
  <c r="G105" i="9"/>
  <c r="G72" i="9"/>
  <c r="G133" i="2"/>
  <c r="G16" i="9"/>
  <c r="G8" i="2"/>
  <c r="G101" i="9"/>
  <c r="G216" i="9"/>
  <c r="G141" i="9"/>
  <c r="G192" i="2"/>
  <c r="G85" i="9"/>
  <c r="G42" i="9"/>
  <c r="G40" i="9"/>
  <c r="G25" i="2"/>
  <c r="G57" i="9"/>
  <c r="G45" i="9"/>
  <c r="G169" i="2"/>
  <c r="G30" i="2"/>
  <c r="G128" i="9"/>
  <c r="G62" i="2"/>
  <c r="G91" i="9"/>
  <c r="G245" i="2"/>
  <c r="G197" i="2"/>
  <c r="G126" i="9"/>
  <c r="G242" i="2"/>
  <c r="G117" i="9"/>
  <c r="G200" i="9"/>
  <c r="G153" i="2"/>
  <c r="G73" i="2"/>
  <c r="G103" i="2"/>
  <c r="G107" i="9"/>
  <c r="G129" i="2"/>
  <c r="G39" i="9"/>
  <c r="G44" i="9"/>
  <c r="G225" i="9"/>
  <c r="G14" i="2"/>
  <c r="G109" i="9"/>
  <c r="G92" i="2"/>
  <c r="G195" i="2"/>
  <c r="G193" i="2"/>
  <c r="G41" i="9"/>
  <c r="G170" i="2"/>
  <c r="G138" i="9"/>
  <c r="G210" i="2"/>
  <c r="G73" i="9"/>
  <c r="G214" i="9"/>
  <c r="G147" i="2"/>
  <c r="G220" i="2"/>
  <c r="G95" i="2"/>
  <c r="G137" i="9"/>
  <c r="G205" i="2"/>
  <c r="G134" i="9"/>
  <c r="G31" i="2"/>
  <c r="G242" i="9"/>
  <c r="G69" i="2"/>
  <c r="G48" i="2"/>
  <c r="G233" i="9"/>
  <c r="G183" i="9"/>
  <c r="G89" i="9"/>
  <c r="G188" i="2"/>
  <c r="G221" i="9"/>
  <c r="G156" i="9"/>
  <c r="G150" i="9"/>
  <c r="G157" i="2"/>
  <c r="G80" i="9"/>
  <c r="G49" i="9"/>
  <c r="G33" i="9"/>
  <c r="G133" i="9"/>
  <c r="G53" i="2"/>
  <c r="G203" i="2"/>
  <c r="G52" i="2"/>
  <c r="G88" i="2"/>
  <c r="G172" i="9"/>
  <c r="G168" i="9"/>
  <c r="G167" i="9"/>
  <c r="G93" i="9"/>
  <c r="G13" i="9"/>
  <c r="G112" i="9"/>
  <c r="G97" i="2"/>
  <c r="G155" i="9"/>
  <c r="G213" i="2"/>
  <c r="G110" i="9"/>
  <c r="G238" i="2"/>
  <c r="G136" i="2"/>
  <c r="G85" i="2"/>
  <c r="G34" i="9"/>
  <c r="G148" i="2"/>
  <c r="G27" i="2"/>
  <c r="G120" i="2"/>
  <c r="G71" i="9"/>
  <c r="G179" i="9"/>
  <c r="G165" i="9"/>
  <c r="G51" i="2"/>
  <c r="G56" i="2"/>
  <c r="G206" i="2"/>
  <c r="G181" i="2"/>
  <c r="G81" i="9"/>
  <c r="G97" i="9"/>
  <c r="G15" i="9"/>
  <c r="G161" i="9"/>
  <c r="G41" i="2"/>
  <c r="G23" i="9"/>
  <c r="G141" i="2"/>
  <c r="G205" i="9"/>
  <c r="G143" i="9"/>
  <c r="G114" i="2"/>
  <c r="G51" i="9"/>
  <c r="G169" i="9"/>
  <c r="G226" i="9"/>
  <c r="G225" i="2"/>
  <c r="G151" i="9"/>
  <c r="G69" i="9"/>
  <c r="G199" i="2"/>
  <c r="G136" i="9"/>
  <c r="G119" i="9"/>
  <c r="G98" i="2"/>
  <c r="G222" i="2"/>
  <c r="G57" i="2"/>
  <c r="G182" i="9"/>
  <c r="G8" i="9"/>
  <c r="G188" i="9"/>
  <c r="G243" i="2"/>
  <c r="G229" i="9"/>
  <c r="G245" i="9"/>
  <c r="G104" i="2"/>
  <c r="G121" i="2"/>
  <c r="G212" i="2"/>
  <c r="G35" i="2"/>
  <c r="G176" i="2"/>
  <c r="G222" i="9"/>
  <c r="G228" i="2"/>
  <c r="G115" i="2"/>
  <c r="G99" i="2"/>
  <c r="G102" i="2"/>
  <c r="G181" i="9"/>
  <c r="G140" i="2"/>
  <c r="G82" i="9"/>
  <c r="G20" i="2"/>
  <c r="G139" i="9"/>
  <c r="G228" i="9"/>
  <c r="G191" i="2"/>
  <c r="G84" i="9"/>
  <c r="G135" i="9"/>
  <c r="G36" i="9"/>
  <c r="G143" i="2"/>
  <c r="G43" i="2"/>
  <c r="G40" i="2"/>
  <c r="G68" i="9"/>
  <c r="G100" i="2"/>
  <c r="G199" i="9"/>
  <c r="G189" i="9"/>
  <c r="G17" i="9"/>
  <c r="G26" i="2"/>
  <c r="G108" i="2"/>
  <c r="G82" i="2"/>
  <c r="G195" i="9"/>
  <c r="G139" i="2"/>
  <c r="G207" i="2"/>
  <c r="G49" i="2"/>
  <c r="G19" i="2"/>
  <c r="G80" i="2"/>
  <c r="G194" i="2"/>
  <c r="G147" i="9"/>
  <c r="G189" i="2"/>
  <c r="G187" i="9"/>
  <c r="G10" i="9"/>
  <c r="G150" i="2"/>
  <c r="G83" i="9"/>
  <c r="G154" i="2"/>
  <c r="G66" i="9"/>
  <c r="G131" i="9"/>
  <c r="G94" i="2"/>
  <c r="G28" i="2"/>
  <c r="G32" i="9"/>
  <c r="G171" i="9"/>
  <c r="G38" i="2"/>
  <c r="G202" i="2"/>
  <c r="G206" i="9"/>
  <c r="G58" i="9"/>
  <c r="G90" i="9"/>
  <c r="G96" i="2"/>
  <c r="G131" i="2"/>
  <c r="G207" i="9"/>
  <c r="G208" i="9"/>
  <c r="G47" i="9"/>
  <c r="G111" i="9"/>
  <c r="G152" i="9"/>
  <c r="G94" i="9"/>
  <c r="G107" i="2"/>
  <c r="G95" i="9"/>
  <c r="G201" i="2"/>
  <c r="G15" i="2"/>
  <c r="G29" i="2"/>
  <c r="G155" i="2"/>
  <c r="G26" i="9"/>
  <c r="G173" i="9"/>
  <c r="G23" i="2"/>
  <c r="G204" i="2"/>
  <c r="G32" i="2"/>
  <c r="G138" i="2"/>
  <c r="G78" i="9"/>
  <c r="G244" i="9"/>
  <c r="G137" i="2"/>
  <c r="G236" i="9"/>
  <c r="G237" i="2"/>
  <c r="G142" i="9"/>
  <c r="G193" i="9"/>
  <c r="G115" i="9"/>
  <c r="G50" i="9"/>
  <c r="G145" i="2"/>
  <c r="G176" i="9"/>
  <c r="G64" i="2"/>
  <c r="G125" i="2"/>
  <c r="G166" i="9"/>
  <c r="G165" i="2"/>
  <c r="G116" i="2"/>
  <c r="G96" i="9"/>
  <c r="G220" i="9"/>
  <c r="G151" i="2"/>
  <c r="G121" i="9"/>
  <c r="G76" i="9"/>
  <c r="G160" i="9"/>
  <c r="G78" i="2"/>
  <c r="G174" i="2"/>
  <c r="G173" i="2"/>
  <c r="G212" i="9"/>
  <c r="G211" i="2"/>
  <c r="G72" i="2"/>
  <c r="G241" i="9"/>
  <c r="G12" i="9"/>
  <c r="G160" i="2"/>
  <c r="G122" i="2"/>
  <c r="G13" i="2"/>
  <c r="G175" i="2"/>
  <c r="G5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AA147B-A5A5-4C0A-87DA-8861576CDCC4}" keepAlive="1" name="Consulta - Bakery sales" description="Conexión a la consulta 'Bakery sales' en el libro." type="5" refreshedVersion="8" background="1" saveData="1">
    <dbPr connection="Provider=Microsoft.Mashup.OleDb.1;Data Source=$Workbook$;Location=&quot;Bakery sales&quot;;Extended Properties=&quot;&quot;" command="SELECT * FROM [Bakery sales]"/>
  </connection>
  <connection id="2" xr16:uid="{621A7C98-A45A-4B48-AD8E-7034E6FEAF8D}" keepAlive="1" name="Consulta - Bakery sales (2)" description="Conexión a la consulta 'Bakery sales (2)' en el libro." type="5" refreshedVersion="8" background="1" saveData="1">
    <dbPr connection="Provider=Microsoft.Mashup.OleDb.1;Data Source=$Workbook$;Location=&quot;Bakery sales (2)&quot;;Extended Properties=&quot;&quot;" command="SELECT * FROM [Bakery sales (2)]"/>
  </connection>
  <connection id="3" xr16:uid="{56789B87-92B6-43CE-9988-BD19F36B8FED}" keepAlive="1" name="Consulta - Sales" description="Conexión a la consulta 'Sales' en el libro." type="5" refreshedVersion="0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<sst xmlns="http://schemas.openxmlformats.org/spreadsheetml/2006/main" count="650" uniqueCount="110">
  <si>
    <t xml:space="preserve">Análisis de datos en Excel </t>
  </si>
  <si>
    <t>French bakery daily sales | Kaggle</t>
  </si>
  <si>
    <t>Fuente:</t>
  </si>
  <si>
    <t>Record</t>
  </si>
  <si>
    <t>Exploratory Data Analysis EDA</t>
  </si>
  <si>
    <t>Promedio</t>
  </si>
  <si>
    <t>Mediana</t>
  </si>
  <si>
    <t>Mínimo</t>
  </si>
  <si>
    <t>Máximo</t>
  </si>
  <si>
    <t>Rango</t>
  </si>
  <si>
    <t>Cantidad</t>
  </si>
  <si>
    <t>Precio unitario</t>
  </si>
  <si>
    <t>Ventas totales</t>
  </si>
  <si>
    <t>Lyon</t>
  </si>
  <si>
    <t>Marsella</t>
  </si>
  <si>
    <t>Preguntas del problema (paso 1)</t>
  </si>
  <si>
    <t>Total general</t>
  </si>
  <si>
    <t>Etiquetas de fila</t>
  </si>
  <si>
    <t>Ticket</t>
  </si>
  <si>
    <t>Tienda</t>
  </si>
  <si>
    <t>Fecha</t>
  </si>
  <si>
    <t>Hora</t>
  </si>
  <si>
    <t>Artículo</t>
  </si>
  <si>
    <t>Precio Unit</t>
  </si>
  <si>
    <t>Venta total</t>
  </si>
  <si>
    <t>Suma de Venta total</t>
  </si>
  <si>
    <t xml:space="preserve">*Top 5 productos menos vendidos $ por tienda </t>
  </si>
  <si>
    <t xml:space="preserve">*Top 5 productos más vendidos $ por tienda </t>
  </si>
  <si>
    <t>*Tienda que genera más ventas $ y Q</t>
  </si>
  <si>
    <t>Galette 8 Pers</t>
  </si>
  <si>
    <t>Sand Jb Emmental</t>
  </si>
  <si>
    <t>Pt Nantais</t>
  </si>
  <si>
    <t>Tarte Fruits 4P</t>
  </si>
  <si>
    <t>Sandwich Complet</t>
  </si>
  <si>
    <t>Traiteur</t>
  </si>
  <si>
    <t>Formule Sandwich</t>
  </si>
  <si>
    <t>Gd Kouign Amann</t>
  </si>
  <si>
    <t>Traditional Baguette</t>
  </si>
  <si>
    <t>Cafe Ou Eau</t>
  </si>
  <si>
    <t>Croissant</t>
  </si>
  <si>
    <t xml:space="preserve">*Top 3 productos más vendidos Q por tienda </t>
  </si>
  <si>
    <t>Suma de Cantidad</t>
  </si>
  <si>
    <t>Tarte Fraise 6P</t>
  </si>
  <si>
    <t>Tartelette Fraise</t>
  </si>
  <si>
    <t>Buche 8Pers</t>
  </si>
  <si>
    <t>Buche 6Pers</t>
  </si>
  <si>
    <t>Buche 4Pers</t>
  </si>
  <si>
    <t>*Horas de mayor concurrencia según ventas</t>
  </si>
  <si>
    <r>
      <t xml:space="preserve">*El conjunto de datos pertenece a una panadería francesa. El conjunto de datos proporciona los detalles de las transacciones diarias de los clientes del año 2022.
</t>
    </r>
    <r>
      <rPr>
        <sz val="8"/>
        <color theme="1"/>
        <rFont val="Calibri"/>
        <family val="2"/>
        <scheme val="minor"/>
      </rPr>
      <t>(los datos que se muestran en este archivo han sido modificados para efectos del video. Para consultar los datos originales dirigirse a la fuente señalada).</t>
    </r>
  </si>
  <si>
    <t xml:space="preserve">*Top 3 productos menos vendidos Q por tienda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</si>
  <si>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</si>
  <si>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</si>
  <si>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</si>
  <si>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</si>
  <si>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</si>
  <si>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</si>
  <si>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</si>
  <si>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</si>
  <si>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</si>
  <si>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</si>
  <si>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</si>
  <si>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</si>
  <si>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Facturación</t>
  </si>
  <si>
    <t>*Meses con mayor ratio (precio unitario)</t>
  </si>
  <si>
    <t>*Meses con mayores ventas Q $ y 👇</t>
  </si>
  <si>
    <t>08 a. m.</t>
  </si>
  <si>
    <t>09 a. m.</t>
  </si>
  <si>
    <t>10 a. m.</t>
  </si>
  <si>
    <t>11 a. m.</t>
  </si>
  <si>
    <t>12 p. m.</t>
  </si>
  <si>
    <t>01 p. m.</t>
  </si>
  <si>
    <t>04 p. m.</t>
  </si>
  <si>
    <t>05 p. m.</t>
  </si>
  <si>
    <t>06 p. m.</t>
  </si>
  <si>
    <t>07 p. m.</t>
  </si>
  <si>
    <t>Cantidad.</t>
  </si>
  <si>
    <t xml:space="preserve">*El conjunto de datos pertenece a una panadería francesa. El conjunto de datos proporciona los detalles de las transacciones diarias de los clientes del año 2022.
</t>
  </si>
  <si>
    <t>Horas de mayor concurrencia según ventas</t>
  </si>
  <si>
    <t>Meses con mayor ratio (precio unitario)</t>
  </si>
  <si>
    <t>Resumen de datos</t>
  </si>
  <si>
    <t>Facturación.</t>
  </si>
  <si>
    <t>Cantidades</t>
  </si>
  <si>
    <t>Metricas generales</t>
  </si>
  <si>
    <t>Ratio V/C (p. Unit)</t>
  </si>
  <si>
    <t>Productos más Facturan $</t>
  </si>
  <si>
    <t>Productos menos Facturan $</t>
  </si>
  <si>
    <t xml:space="preserve"> Venta total</t>
  </si>
  <si>
    <t>Análisis por tienda</t>
  </si>
  <si>
    <t>Productos más facturan $</t>
  </si>
  <si>
    <t>Productos menos facturan $</t>
  </si>
  <si>
    <t>Productos menos vendidos - Cantidad</t>
  </si>
  <si>
    <t>Productos más vendidos - Cantidad</t>
  </si>
  <si>
    <t>Análisis Estadistico</t>
  </si>
  <si>
    <t>Información Disponible</t>
  </si>
  <si>
    <t>Información que puede complementar el análisis</t>
  </si>
  <si>
    <t>Productos</t>
  </si>
  <si>
    <t>Costos producción</t>
  </si>
  <si>
    <t>Tiendas</t>
  </si>
  <si>
    <t>Puntos de equilibrio de las tiendas / productos</t>
  </si>
  <si>
    <t>Métricas de desempeño de ventas</t>
  </si>
  <si>
    <t>Metas rentabilidad</t>
  </si>
  <si>
    <t>Otras que permitan medir desempeños y logro de objetivos</t>
  </si>
  <si>
    <t>Ratio P.u</t>
  </si>
  <si>
    <t>Decisiones con base en información disponible</t>
  </si>
  <si>
    <t>Productos a dejar de vender</t>
  </si>
  <si>
    <t>Productos a impulsar sus ventas</t>
  </si>
  <si>
    <t>Segmentar los productos por tienda</t>
  </si>
  <si>
    <t>Estrategias de canasta (promo más populares Sandwich + café especial) con base en los ratios</t>
  </si>
  <si>
    <t>Etc…</t>
  </si>
  <si>
    <t>Ejemplo de Informe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</si>
</sst>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* #,##0_-;\-* #,##0_-;_-* &quot;-&quot;??_-;_-@_-"/>
    <numFmt numFmtId="166" formatCode="_-&quot;$&quot;\ * #,##0.0_-;\-&quot;$&quot;\ * #,##0.0_-;_-&quot;$&quot;\ * &quot;-&quot;??_-;_-@_-"/>
    <numFmt numFmtId="167" formatCode="_-&quot;$&quot;\ * #,##0_-;\-&quot;$&quot;\ * #,##0_-;_-&quot;$&quot;\ * &quot;-&quot;??_-;_-@_-"/>
    <numFmt numFmtId="168" formatCode="[$-F400]h:mm:ss\ AM/PM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Bahnschrift"/>
      <family val="2"/>
    </font>
    <font>
      <u/>
      <sz val="11"/>
      <color theme="10"/>
      <name val="Calibri"/>
      <family val="2"/>
      <scheme val="minor"/>
    </font>
    <font>
      <sz val="11"/>
      <color theme="1"/>
      <name val="Bahnschrift"/>
      <family val="2"/>
    </font>
    <font>
      <sz val="10"/>
      <color theme="1"/>
      <name val="Bahnschrift"/>
      <family val="2"/>
    </font>
    <font>
      <u/>
      <sz val="11"/>
      <color theme="10"/>
      <name val="Bahnschrift"/>
      <family val="2"/>
    </font>
    <font>
      <b/>
      <sz val="11"/>
      <color theme="0"/>
      <name val="Bahnschrift"/>
      <family val="2"/>
    </font>
    <font>
      <sz val="11"/>
      <color theme="0" tint="-0.249977111117893"/>
      <name val="Bahnschrift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i/>
      <sz val="11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2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0" fontId="4" fillId="0" borderId="0" xfId="0" applyFont="1"/>
    <xf numFmtId="0" fontId="4" fillId="4" borderId="0" xfId="0" applyFont="1" applyFill="1" applyAlignment="1">
      <alignment horizontal="left"/>
    </xf>
    <xf numFmtId="0" fontId="5" fillId="5" borderId="0" xfId="0" applyFont="1" applyFill="1" applyAlignment="1">
      <alignment horizontal="right"/>
    </xf>
    <xf numFmtId="0" fontId="6" fillId="5" borderId="0" xfId="1" applyFont="1" applyFill="1"/>
    <xf numFmtId="0" fontId="4" fillId="5" borderId="0" xfId="0" applyFont="1" applyFill="1"/>
    <xf numFmtId="0" fontId="5" fillId="5" borderId="0" xfId="0" applyFont="1" applyFill="1" applyAlignment="1">
      <alignment horizontal="left"/>
    </xf>
    <xf numFmtId="1" fontId="4" fillId="0" borderId="0" xfId="0" applyNumberFormat="1" applyFont="1"/>
    <xf numFmtId="0" fontId="4" fillId="0" borderId="6" xfId="0" applyFont="1" applyBorder="1"/>
    <xf numFmtId="0" fontId="7" fillId="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2" xfId="0" applyBorder="1" applyAlignment="1">
      <alignment horizontal="center"/>
    </xf>
    <xf numFmtId="165" fontId="0" fillId="0" borderId="2" xfId="2" applyNumberFormat="1" applyFont="1" applyFill="1" applyBorder="1"/>
    <xf numFmtId="14" fontId="0" fillId="0" borderId="2" xfId="0" applyNumberFormat="1" applyBorder="1"/>
    <xf numFmtId="168" fontId="0" fillId="0" borderId="2" xfId="0" applyNumberFormat="1" applyBorder="1"/>
    <xf numFmtId="165" fontId="0" fillId="0" borderId="2" xfId="2" applyNumberFormat="1" applyFont="1" applyFill="1" applyBorder="1" applyAlignment="1">
      <alignment vertical="center"/>
    </xf>
    <xf numFmtId="166" fontId="0" fillId="0" borderId="2" xfId="3" applyNumberFormat="1" applyFont="1" applyFill="1" applyBorder="1" applyAlignment="1">
      <alignment vertical="center"/>
    </xf>
    <xf numFmtId="167" fontId="0" fillId="0" borderId="3" xfId="3" applyNumberFormat="1" applyFont="1" applyFill="1" applyBorder="1" applyAlignment="1">
      <alignment vertical="center"/>
    </xf>
    <xf numFmtId="165" fontId="0" fillId="0" borderId="2" xfId="0" applyNumberFormat="1" applyBorder="1"/>
    <xf numFmtId="0" fontId="0" fillId="0" borderId="0" xfId="0" applyAlignment="1">
      <alignment horizontal="center"/>
    </xf>
    <xf numFmtId="165" fontId="0" fillId="0" borderId="0" xfId="0" applyNumberFormat="1"/>
    <xf numFmtId="14" fontId="0" fillId="0" borderId="0" xfId="0" applyNumberFormat="1"/>
    <xf numFmtId="168" fontId="0" fillId="0" borderId="0" xfId="0" applyNumberFormat="1"/>
    <xf numFmtId="0" fontId="0" fillId="0" borderId="0" xfId="0" applyAlignment="1">
      <alignment vertical="center"/>
    </xf>
    <xf numFmtId="166" fontId="0" fillId="0" borderId="0" xfId="3" applyNumberFormat="1" applyFont="1" applyFill="1" applyAlignment="1">
      <alignment vertical="center"/>
    </xf>
    <xf numFmtId="167" fontId="0" fillId="0" borderId="0" xfId="3" applyNumberFormat="1" applyFont="1" applyFill="1" applyAlignment="1">
      <alignment vertical="center"/>
    </xf>
    <xf numFmtId="166" fontId="0" fillId="0" borderId="0" xfId="3" applyNumberFormat="1" applyFont="1" applyFill="1" applyBorder="1" applyAlignment="1">
      <alignment vertical="center"/>
    </xf>
    <xf numFmtId="167" fontId="0" fillId="0" borderId="0" xfId="3" applyNumberFormat="1" applyFont="1" applyFill="1" applyBorder="1" applyAlignment="1">
      <alignment vertical="center"/>
    </xf>
    <xf numFmtId="0" fontId="8" fillId="0" borderId="0" xfId="0" applyFont="1"/>
    <xf numFmtId="167" fontId="0" fillId="0" borderId="0" xfId="0" applyNumberFormat="1"/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left" vertical="top" wrapText="1"/>
    </xf>
    <xf numFmtId="0" fontId="0" fillId="7" borderId="0" xfId="0" applyFill="1" applyAlignment="1">
      <alignment horizontal="center"/>
    </xf>
    <xf numFmtId="0" fontId="11" fillId="2" borderId="0" xfId="0" applyFont="1" applyFill="1"/>
    <xf numFmtId="0" fontId="0" fillId="2" borderId="0" xfId="0" applyFill="1"/>
    <xf numFmtId="0" fontId="12" fillId="0" borderId="0" xfId="0" applyFont="1"/>
    <xf numFmtId="0" fontId="0" fillId="0" borderId="7" xfId="0" applyBorder="1"/>
    <xf numFmtId="167" fontId="0" fillId="0" borderId="7" xfId="0" applyNumberFormat="1" applyBorder="1"/>
    <xf numFmtId="0" fontId="0" fillId="0" borderId="0" xfId="0" applyNumberFormat="1"/>
    <xf numFmtId="0" fontId="12" fillId="7" borderId="0" xfId="0" applyFont="1" applyFill="1" applyAlignment="1">
      <alignment horizontal="center"/>
    </xf>
    <xf numFmtId="0" fontId="0" fillId="7" borderId="0" xfId="0" applyFill="1"/>
    <xf numFmtId="0" fontId="13" fillId="0" borderId="5" xfId="0" applyFont="1" applyBorder="1"/>
    <xf numFmtId="0" fontId="13" fillId="0" borderId="4" xfId="0" applyFont="1" applyBorder="1"/>
    <xf numFmtId="0" fontId="14" fillId="0" borderId="0" xfId="0" applyFont="1"/>
    <xf numFmtId="0" fontId="15" fillId="0" borderId="0" xfId="0" applyFont="1"/>
  </cellXfs>
  <cellStyles count="4">
    <cellStyle name="Hipervínculo" xfId="1" builtinId="8"/>
    <cellStyle name="Millares" xfId="2" builtinId="3"/>
    <cellStyle name="Moneda" xfId="3" builtinId="4"/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2" formatCode="0.00"/>
    </dxf>
    <dxf>
      <numFmt numFmtId="2" formatCode="0.00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166" formatCode="_-&quot;$&quot;\ * #,##0.0_-;\-&quot;$&quot;\ * #,##0.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168" formatCode="[$-F400]h:mm:ss\ AM/PM"/>
      <fill>
        <patternFill patternType="none">
          <fgColor indexed="64"/>
          <bgColor auto="1"/>
        </patternFill>
      </fill>
    </dxf>
    <dxf>
      <numFmt numFmtId="171" formatCode="d/mm/yyyy"/>
      <fill>
        <patternFill patternType="none">
          <fgColor indexed="64"/>
          <bgColor auto="1"/>
        </patternFill>
      </fill>
    </dxf>
    <dxf>
      <numFmt numFmtId="165" formatCode="_-* #,##0_-;\-* #,##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top style="thin">
          <color theme="9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numFmt numFmtId="167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166" formatCode="_-&quot;$&quot;\ * #,##0.0_-;\-&quot;$&quot;\ * #,##0.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168" formatCode="[$-F400]h:mm:ss\ AM/PM"/>
      <fill>
        <patternFill patternType="none">
          <fgColor indexed="64"/>
          <bgColor auto="1"/>
        </patternFill>
      </fill>
    </dxf>
    <dxf>
      <numFmt numFmtId="171" formatCode="d/mm/yyyy"/>
      <fill>
        <patternFill patternType="none">
          <fgColor indexed="64"/>
          <bgColor auto="1"/>
        </patternFill>
      </fill>
    </dxf>
    <dxf>
      <numFmt numFmtId="165" formatCode="_-* #,##0_-;\-* #,##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top style="thin">
          <color theme="9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 patternType="solid">
          <bgColor theme="0" tint="-4.9989318521683403E-2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 patternType="none">
          <bgColor auto="1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 tint="0.14996795556505021"/>
        <name val="Bahnschrift"/>
        <family val="2"/>
        <scheme val="none"/>
      </font>
      <fill>
        <patternFill patternType="none"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3" defaultTableStyle="TableStyleMedium2" defaultPivotStyle="PivotStyleLight16">
    <tableStyle name="personalizado" pivot="0" table="0" count="9" xr9:uid="{55B47AA3-7B09-40B7-80CE-31D03E187C3A}">
      <tableStyleElement type="wholeTable" dxfId="42"/>
      <tableStyleElement type="headerRow" dxfId="41"/>
    </tableStyle>
    <tableStyle name="po" pivot="0" table="0" count="9" xr9:uid="{A91519D3-7E7F-4737-968D-8B9D397A08C7}">
      <tableStyleElement type="wholeTable" dxfId="40"/>
      <tableStyleElement type="headerRow" dxfId="39"/>
    </tableStyle>
    <tableStyle name="poo" pivot="0" table="0" count="10" xr9:uid="{684CA490-ADF4-4586-AC2E-0341F66A9D98}">
      <tableStyleElement type="wholeTable" dxfId="38"/>
      <tableStyleElement type="headerRow" dxfId="37"/>
    </tableStyle>
  </tableStyles>
  <colors>
    <mruColors>
      <color rgb="FFFF6600"/>
      <color rgb="FF660066"/>
      <color rgb="FFFF9933"/>
      <color rgb="FF6600CC"/>
      <color rgb="FFCC0000"/>
      <color rgb="FF008000"/>
      <color rgb="FFFF5050"/>
      <color rgb="FF009900"/>
      <color rgb="FF006666"/>
      <color rgb="FFCCFF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o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 patternType="solid">
              <fgColor theme="6" tint="0.39997558519241921"/>
              <bgColor theme="6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6" tint="0.59999389629810485"/>
              </stop>
              <stop position="1">
                <color theme="6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6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rgb="FF006666"/>
              </stop>
              <stop position="1">
                <color rgb="FF006666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24994659260841701"/>
            <name val="Bahnschrift"/>
            <family val="2"/>
            <scheme val="none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1" tint="0.14996795556505021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personalizado">
        <x15:timelineStyle name="personalizado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po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[FRENCH BAKERY SALES.xlsx]Análisis Venta!Resumen x tienda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Resumen</a:t>
            </a:r>
            <a:r>
              <a:rPr lang="es-CO" baseline="0"/>
              <a:t> de ventas por tienda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Venta'!$C$19</c:f>
              <c:strCache>
                <c:ptCount val="1"/>
                <c:pt idx="0">
                  <c:v>Facturación.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Venta'!$B$20:$B$21</c:f>
              <c:strCache>
                <c:ptCount val="1"/>
                <c:pt idx="0">
                  <c:v>Lyon</c:v>
                </c:pt>
              </c:strCache>
            </c:strRef>
          </c:cat>
          <c:val>
            <c:numRef>
              <c:f>'Análisis Venta'!$C$20:$C$21</c:f>
              <c:numCache>
                <c:formatCode>_-"$"\ * #,##0_-;\-"$"\ * #,##0_-;_-"$"\ * "-"??_-;_-@_-</c:formatCode>
                <c:ptCount val="1"/>
                <c:pt idx="0">
                  <c:v>30876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5-4147-9C6C-6C69FDEF80AC}"/>
            </c:ext>
          </c:extLst>
        </c:ser>
        <c:ser>
          <c:idx val="1"/>
          <c:order val="1"/>
          <c:tx>
            <c:strRef>
              <c:f>'Análisis Venta'!$D$19</c:f>
              <c:strCache>
                <c:ptCount val="1"/>
                <c:pt idx="0">
                  <c:v>Cantidades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Venta'!$B$20:$B$21</c:f>
              <c:strCache>
                <c:ptCount val="1"/>
                <c:pt idx="0">
                  <c:v>Lyon</c:v>
                </c:pt>
              </c:strCache>
            </c:strRef>
          </c:cat>
          <c:val>
            <c:numRef>
              <c:f>'Análisis Venta'!$D$20:$D$21</c:f>
              <c:numCache>
                <c:formatCode>General</c:formatCode>
                <c:ptCount val="1"/>
                <c:pt idx="0">
                  <c:v>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5-4147-9C6C-6C69FDEF80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8081920"/>
        <c:axId val="1298079840"/>
      </c:barChart>
      <c:catAx>
        <c:axId val="12980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8079840"/>
        <c:crosses val="autoZero"/>
        <c:auto val="1"/>
        <c:lblAlgn val="ctr"/>
        <c:lblOffset val="100"/>
        <c:noMultiLvlLbl val="0"/>
      </c:catAx>
      <c:valAx>
        <c:axId val="1298079840"/>
        <c:scaling>
          <c:orientation val="minMax"/>
        </c:scaling>
        <c:delete val="1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2980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142164927391992E-2"/>
          <c:y val="0.71934923958562913"/>
          <c:w val="0.59346755253901029"/>
          <c:h val="0.13195577953803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[FRENCH BAKERY SALES.xlsx]Análisis Venta!Pr. &lt; $. T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Productos menos facturan $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'Análisis Venta'!$F$88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'Análisis Venta'!$E$89:$E$95</c:f>
              <c:multiLvlStrCache>
                <c:ptCount val="5"/>
                <c:lvl>
                  <c:pt idx="0">
                    <c:v>Tartelette Fraise</c:v>
                  </c:pt>
                  <c:pt idx="1">
                    <c:v>Tarte Fruits 4P</c:v>
                  </c:pt>
                  <c:pt idx="2">
                    <c:v>Pt Nantais</c:v>
                  </c:pt>
                  <c:pt idx="3">
                    <c:v>Sand Jb Emmental</c:v>
                  </c:pt>
                  <c:pt idx="4">
                    <c:v>Galette 8 Pers</c:v>
                  </c:pt>
                </c:lvl>
                <c:lvl>
                  <c:pt idx="0">
                    <c:v>Lyon</c:v>
                  </c:pt>
                </c:lvl>
              </c:multiLvlStrCache>
            </c:multiLvlStrRef>
          </c:cat>
          <c:val>
            <c:numRef>
              <c:f>'Análisis Venta'!$F$89:$F$95</c:f>
              <c:numCache>
                <c:formatCode>General</c:formatCode>
                <c:ptCount val="5"/>
                <c:pt idx="0">
                  <c:v>240</c:v>
                </c:pt>
                <c:pt idx="1">
                  <c:v>180</c:v>
                </c:pt>
                <c:pt idx="2">
                  <c:v>180</c:v>
                </c:pt>
                <c:pt idx="3">
                  <c:v>175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1-40F6-A036-61469D30A0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97720496"/>
        <c:axId val="1597718416"/>
      </c:barChart>
      <c:catAx>
        <c:axId val="159772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7718416"/>
        <c:crosses val="autoZero"/>
        <c:auto val="1"/>
        <c:lblAlgn val="ctr"/>
        <c:lblOffset val="100"/>
        <c:noMultiLvlLbl val="0"/>
      </c:catAx>
      <c:valAx>
        <c:axId val="1597718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772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Resumen de</a:t>
            </a:r>
            <a:r>
              <a:rPr lang="es-CO" baseline="0"/>
              <a:t> ventas del año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Facturación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Lit>
              <c:formatCode>General</c:formatCode>
              <c:ptCount val="12"/>
              <c:pt idx="0">
                <c:v>3905</c:v>
              </c:pt>
              <c:pt idx="1">
                <c:v>3645</c:v>
              </c:pt>
              <c:pt idx="2">
                <c:v>3787</c:v>
              </c:pt>
              <c:pt idx="3">
                <c:v>4910</c:v>
              </c:pt>
              <c:pt idx="4">
                <c:v>5080</c:v>
              </c:pt>
              <c:pt idx="5">
                <c:v>7570</c:v>
              </c:pt>
              <c:pt idx="6">
                <c:v>7330</c:v>
              </c:pt>
              <c:pt idx="7">
                <c:v>6275</c:v>
              </c:pt>
              <c:pt idx="8">
                <c:v>4897</c:v>
              </c:pt>
              <c:pt idx="9">
                <c:v>5606</c:v>
              </c:pt>
              <c:pt idx="10">
                <c:v>4998</c:v>
              </c:pt>
              <c:pt idx="11">
                <c:v>5206.5</c:v>
              </c:pt>
            </c:numLit>
          </c:val>
          <c:extLst>
            <c:ext xmlns:c16="http://schemas.microsoft.com/office/drawing/2014/chart" uri="{C3380CC4-5D6E-409C-BE32-E72D297353CC}">
              <c16:uniqueId val="{00000000-5C36-4943-9F80-6D7B9F8FFAD2}"/>
            </c:ext>
          </c:extLst>
        </c:ser>
        <c:ser>
          <c:idx val="1"/>
          <c:order val="1"/>
          <c:tx>
            <c:v>Cantidad.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Lit>
              <c:formatCode>General</c:formatCode>
              <c:ptCount val="12"/>
              <c:pt idx="0">
                <c:v>640</c:v>
              </c:pt>
              <c:pt idx="1">
                <c:v>560</c:v>
              </c:pt>
              <c:pt idx="2">
                <c:v>830</c:v>
              </c:pt>
              <c:pt idx="3">
                <c:v>680</c:v>
              </c:pt>
              <c:pt idx="4">
                <c:v>620</c:v>
              </c:pt>
              <c:pt idx="5">
                <c:v>2860</c:v>
              </c:pt>
              <c:pt idx="6">
                <c:v>1620</c:v>
              </c:pt>
              <c:pt idx="7">
                <c:v>1340</c:v>
              </c:pt>
              <c:pt idx="8">
                <c:v>1120</c:v>
              </c:pt>
              <c:pt idx="9">
                <c:v>2190</c:v>
              </c:pt>
              <c:pt idx="10">
                <c:v>1510</c:v>
              </c:pt>
              <c:pt idx="11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1-5C36-4943-9F80-6D7B9F8FF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562592"/>
        <c:axId val="480228192"/>
      </c:barChart>
      <c:lineChart>
        <c:grouping val="standard"/>
        <c:varyColors val="0"/>
        <c:ser>
          <c:idx val="2"/>
          <c:order val="2"/>
          <c:tx>
            <c:v>Ratio V/C (p. Unit)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Lit>
              <c:formatCode>General</c:formatCode>
              <c:ptCount val="12"/>
              <c:pt idx="0">
                <c:v>6.1015625</c:v>
              </c:pt>
              <c:pt idx="1">
                <c:v>6.5089285714285712</c:v>
              </c:pt>
              <c:pt idx="2">
                <c:v>4.5626506024096383</c:v>
              </c:pt>
              <c:pt idx="3">
                <c:v>7.2205882352941178</c:v>
              </c:pt>
              <c:pt idx="4">
                <c:v>8.193548387096774</c:v>
              </c:pt>
              <c:pt idx="5">
                <c:v>2.6468531468531467</c:v>
              </c:pt>
              <c:pt idx="6">
                <c:v>4.5246913580246915</c:v>
              </c:pt>
              <c:pt idx="7">
                <c:v>4.6828358208955221</c:v>
              </c:pt>
              <c:pt idx="8">
                <c:v>4.3723214285714285</c:v>
              </c:pt>
              <c:pt idx="9">
                <c:v>2.5598173515981735</c:v>
              </c:pt>
              <c:pt idx="10">
                <c:v>3.3099337748344371</c:v>
              </c:pt>
              <c:pt idx="11">
                <c:v>13.016249999999999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C36-4943-9F80-6D7B9F8FF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426192"/>
        <c:axId val="1452425776"/>
      </c:lineChart>
      <c:catAx>
        <c:axId val="14475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228192"/>
        <c:crosses val="autoZero"/>
        <c:auto val="1"/>
        <c:lblAlgn val="ctr"/>
        <c:lblOffset val="100"/>
        <c:noMultiLvlLbl val="0"/>
      </c:catAx>
      <c:valAx>
        <c:axId val="4802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Factuación/cantidad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7562592"/>
        <c:crosses val="autoZero"/>
        <c:crossBetween val="between"/>
      </c:valAx>
      <c:valAx>
        <c:axId val="1452425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426192"/>
        <c:crosses val="max"/>
        <c:crossBetween val="between"/>
      </c:valAx>
      <c:catAx>
        <c:axId val="145242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2425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Horas más concurridas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72003499562555"/>
          <c:y val="0.14837951388888887"/>
          <c:w val="0.81416885389326332"/>
          <c:h val="0.6475770833333333"/>
        </c:manualLayout>
      </c:layout>
      <c:barChart>
        <c:barDir val="col"/>
        <c:grouping val="clustered"/>
        <c:varyColors val="0"/>
        <c:ser>
          <c:idx val="0"/>
          <c:order val="0"/>
          <c:tx>
            <c:v>Suma de Venta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08 a. m.</c:v>
              </c:pt>
              <c:pt idx="1">
                <c:v>09 a. m.</c:v>
              </c:pt>
              <c:pt idx="2">
                <c:v>10 a. m.</c:v>
              </c:pt>
              <c:pt idx="3">
                <c:v>11 a. m.</c:v>
              </c:pt>
              <c:pt idx="4">
                <c:v>12 p. m.</c:v>
              </c:pt>
              <c:pt idx="5">
                <c:v>01 p. m.</c:v>
              </c:pt>
              <c:pt idx="6">
                <c:v>02 p. m.</c:v>
              </c:pt>
              <c:pt idx="7">
                <c:v>04 p. m.</c:v>
              </c:pt>
              <c:pt idx="8">
                <c:v>05 p. m.</c:v>
              </c:pt>
              <c:pt idx="9">
                <c:v>06 p. m.</c:v>
              </c:pt>
              <c:pt idx="10">
                <c:v>07 p. m.</c:v>
              </c:pt>
            </c:strLit>
          </c:cat>
          <c:val>
            <c:numLit>
              <c:formatCode>General</c:formatCode>
              <c:ptCount val="11"/>
              <c:pt idx="0">
                <c:v>4232</c:v>
              </c:pt>
              <c:pt idx="1">
                <c:v>7201.5</c:v>
              </c:pt>
              <c:pt idx="2">
                <c:v>10248</c:v>
              </c:pt>
              <c:pt idx="3">
                <c:v>11445</c:v>
              </c:pt>
              <c:pt idx="4">
                <c:v>17302</c:v>
              </c:pt>
              <c:pt idx="5">
                <c:v>6410</c:v>
              </c:pt>
              <c:pt idx="6">
                <c:v>455</c:v>
              </c:pt>
              <c:pt idx="7">
                <c:v>2683</c:v>
              </c:pt>
              <c:pt idx="8">
                <c:v>1312</c:v>
              </c:pt>
              <c:pt idx="9">
                <c:v>1386</c:v>
              </c:pt>
              <c:pt idx="10">
                <c:v>535</c:v>
              </c:pt>
            </c:numLit>
          </c:val>
          <c:extLst>
            <c:ext xmlns:c16="http://schemas.microsoft.com/office/drawing/2014/chart" uri="{C3380CC4-5D6E-409C-BE32-E72D297353CC}">
              <c16:uniqueId val="{00000000-8A26-4723-B324-106084D5416D}"/>
            </c:ext>
          </c:extLst>
        </c:ser>
        <c:ser>
          <c:idx val="1"/>
          <c:order val="1"/>
          <c:tx>
            <c:v>Suma de Cantidad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08 a. m.</c:v>
              </c:pt>
              <c:pt idx="1">
                <c:v>09 a. m.</c:v>
              </c:pt>
              <c:pt idx="2">
                <c:v>10 a. m.</c:v>
              </c:pt>
              <c:pt idx="3">
                <c:v>11 a. m.</c:v>
              </c:pt>
              <c:pt idx="4">
                <c:v>12 p. m.</c:v>
              </c:pt>
              <c:pt idx="5">
                <c:v>01 p. m.</c:v>
              </c:pt>
              <c:pt idx="6">
                <c:v>02 p. m.</c:v>
              </c:pt>
              <c:pt idx="7">
                <c:v>04 p. m.</c:v>
              </c:pt>
              <c:pt idx="8">
                <c:v>05 p. m.</c:v>
              </c:pt>
              <c:pt idx="9">
                <c:v>06 p. m.</c:v>
              </c:pt>
              <c:pt idx="10">
                <c:v>07 p. m.</c:v>
              </c:pt>
            </c:strLit>
          </c:cat>
          <c:val>
            <c:numLit>
              <c:formatCode>General</c:formatCode>
              <c:ptCount val="11"/>
              <c:pt idx="0">
                <c:v>1150</c:v>
              </c:pt>
              <c:pt idx="1">
                <c:v>2930</c:v>
              </c:pt>
              <c:pt idx="2">
                <c:v>3370</c:v>
              </c:pt>
              <c:pt idx="3">
                <c:v>1820</c:v>
              </c:pt>
              <c:pt idx="4">
                <c:v>2680</c:v>
              </c:pt>
              <c:pt idx="5">
                <c:v>910</c:v>
              </c:pt>
              <c:pt idx="6">
                <c:v>70</c:v>
              </c:pt>
              <c:pt idx="7">
                <c:v>590</c:v>
              </c:pt>
              <c:pt idx="8">
                <c:v>510</c:v>
              </c:pt>
              <c:pt idx="9">
                <c:v>280</c:v>
              </c:pt>
              <c:pt idx="10">
                <c:v>60</c:v>
              </c:pt>
            </c:numLit>
          </c:val>
          <c:extLst>
            <c:ext xmlns:c16="http://schemas.microsoft.com/office/drawing/2014/chart" uri="{C3380CC4-5D6E-409C-BE32-E72D297353CC}">
              <c16:uniqueId val="{00000001-8A26-4723-B324-106084D541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43700880"/>
        <c:axId val="1443707952"/>
      </c:barChart>
      <c:catAx>
        <c:axId val="14437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3707952"/>
        <c:crosses val="autoZero"/>
        <c:auto val="1"/>
        <c:lblAlgn val="ctr"/>
        <c:lblOffset val="100"/>
        <c:noMultiLvlLbl val="0"/>
      </c:catAx>
      <c:valAx>
        <c:axId val="1443707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37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Resumen</a:t>
            </a:r>
            <a:r>
              <a:rPr lang="es-CO" baseline="0"/>
              <a:t> de ventas totales de la empresa.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6234567901234571E-2"/>
          <c:y val="0.17631765910993688"/>
          <c:w val="0.91376543209876548"/>
          <c:h val="0.65598800967483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'[1]Análisis Venta'!$F$20</c:f>
              <c:strCache>
                <c:ptCount val="1"/>
                <c:pt idx="0">
                  <c:v>Facturación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'[1]Análisis Venta'!$G$20</c:f>
              <c:numCache>
                <c:formatCode>_-"$"\ * #,##0_-;\-"$"\ * #,##0_-;_-"$"\ * "-"??_-;_-@_-</c:formatCode>
                <c:ptCount val="1"/>
                <c:pt idx="0">
                  <c:v>63209.5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8-4B08-A112-629BDD02491B}"/>
            </c:ext>
          </c:extLst>
        </c:ser>
        <c:ser>
          <c:idx val="1"/>
          <c:order val="1"/>
          <c:tx>
            <c:strRef>
              <c:f>'[1]Análisis Venta'!$F$21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'[1]Análisis Venta'!$G$21</c:f>
              <c:numCache>
                <c:formatCode>General</c:formatCode>
                <c:ptCount val="1"/>
                <c:pt idx="0">
                  <c:v>14370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8-4B08-A112-629BDD0249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7602768"/>
        <c:axId val="1287603600"/>
      </c:barChart>
      <c:catAx>
        <c:axId val="1287602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7603600"/>
        <c:crosses val="autoZero"/>
        <c:auto val="1"/>
        <c:lblAlgn val="ctr"/>
        <c:lblOffset val="100"/>
        <c:noMultiLvlLbl val="0"/>
      </c:catAx>
      <c:valAx>
        <c:axId val="1287603600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2876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405308641975312"/>
          <c:y val="0.78124236042323481"/>
          <c:w val="0.53646663096778346"/>
          <c:h val="0.172675399512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Resumen</a:t>
            </a:r>
            <a:r>
              <a:rPr lang="es-CO" baseline="0"/>
              <a:t> de ventas por tienda</a:t>
            </a:r>
            <a:endParaRPr lang="es-CO"/>
          </a:p>
        </c:rich>
      </c:tx>
      <c:layout>
        <c:manualLayout>
          <c:xMode val="edge"/>
          <c:yMode val="edge"/>
          <c:x val="0.11314899886426967"/>
          <c:y val="3.88778683907623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110268725314275E-2"/>
          <c:y val="0.28259064572367198"/>
          <c:w val="0.91177946254937148"/>
          <c:h val="0.41970718842575983"/>
        </c:manualLayout>
      </c:layout>
      <c:barChart>
        <c:barDir val="col"/>
        <c:grouping val="clustered"/>
        <c:varyColors val="0"/>
        <c:ser>
          <c:idx val="0"/>
          <c:order val="0"/>
          <c:tx>
            <c:v>Facturación.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Lyon</c:v>
              </c:pt>
              <c:pt idx="1">
                <c:v>Marsella</c:v>
              </c:pt>
            </c:strLit>
          </c:cat>
          <c:val>
            <c:numLit>
              <c:formatCode>General</c:formatCode>
              <c:ptCount val="2"/>
              <c:pt idx="0">
                <c:v>30876</c:v>
              </c:pt>
              <c:pt idx="1">
                <c:v>32333.5</c:v>
              </c:pt>
            </c:numLit>
          </c:val>
          <c:extLst>
            <c:ext xmlns:c16="http://schemas.microsoft.com/office/drawing/2014/chart" uri="{C3380CC4-5D6E-409C-BE32-E72D297353CC}">
              <c16:uniqueId val="{00000000-A788-4D94-A7DC-CA243E0FD98F}"/>
            </c:ext>
          </c:extLst>
        </c:ser>
        <c:ser>
          <c:idx val="1"/>
          <c:order val="1"/>
          <c:tx>
            <c:v>Cantidades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Lyon</c:v>
              </c:pt>
              <c:pt idx="1">
                <c:v>Marsella</c:v>
              </c:pt>
            </c:strLit>
          </c:cat>
          <c:val>
            <c:numLit>
              <c:formatCode>General</c:formatCode>
              <c:ptCount val="2"/>
              <c:pt idx="0">
                <c:v>7810</c:v>
              </c:pt>
              <c:pt idx="1">
                <c:v>6560</c:v>
              </c:pt>
            </c:numLit>
          </c:val>
          <c:extLst>
            <c:ext xmlns:c16="http://schemas.microsoft.com/office/drawing/2014/chart" uri="{C3380CC4-5D6E-409C-BE32-E72D297353CC}">
              <c16:uniqueId val="{00000001-A788-4D94-A7DC-CA243E0FD9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8081920"/>
        <c:axId val="1298079840"/>
      </c:barChart>
      <c:catAx>
        <c:axId val="12980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8079840"/>
        <c:crosses val="autoZero"/>
        <c:auto val="1"/>
        <c:lblAlgn val="ctr"/>
        <c:lblOffset val="100"/>
        <c:noMultiLvlLbl val="0"/>
      </c:catAx>
      <c:valAx>
        <c:axId val="1298079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80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142214095520047E-2"/>
          <c:y val="0.83363529576920636"/>
          <c:w val="0.82757328856967449"/>
          <c:h val="0.16401715524208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Productos</a:t>
            </a:r>
            <a:r>
              <a:rPr lang="es-CO" baseline="0"/>
              <a:t> más populares según factuación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 Venta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Formule Sandwich</c:v>
              </c:pt>
              <c:pt idx="1">
                <c:v>Traiteur</c:v>
              </c:pt>
              <c:pt idx="2">
                <c:v>Gd Kouign Amann</c:v>
              </c:pt>
              <c:pt idx="3">
                <c:v>Sandwich Complet</c:v>
              </c:pt>
              <c:pt idx="4">
                <c:v>Gd Nantais</c:v>
              </c:pt>
            </c:strLit>
          </c:cat>
          <c:val>
            <c:numLit>
              <c:formatCode>General</c:formatCode>
              <c:ptCount val="5"/>
              <c:pt idx="0">
                <c:v>19175</c:v>
              </c:pt>
              <c:pt idx="1">
                <c:v>5457.5</c:v>
              </c:pt>
              <c:pt idx="2">
                <c:v>3975</c:v>
              </c:pt>
              <c:pt idx="3">
                <c:v>3555</c:v>
              </c:pt>
              <c:pt idx="4">
                <c:v>3080</c:v>
              </c:pt>
            </c:numLit>
          </c:val>
          <c:extLst>
            <c:ext xmlns:c16="http://schemas.microsoft.com/office/drawing/2014/chart" uri="{C3380CC4-5D6E-409C-BE32-E72D297353CC}">
              <c16:uniqueId val="{00000000-CCE2-4C9A-85B6-ABD70DB26B82}"/>
            </c:ext>
          </c:extLst>
        </c:ser>
        <c:ser>
          <c:idx val="1"/>
          <c:order val="1"/>
          <c:tx>
            <c:v>Suma de Cantidad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Formule Sandwich</c:v>
              </c:pt>
              <c:pt idx="1">
                <c:v>Traiteur</c:v>
              </c:pt>
              <c:pt idx="2">
                <c:v>Gd Kouign Amann</c:v>
              </c:pt>
              <c:pt idx="3">
                <c:v>Sandwich Complet</c:v>
              </c:pt>
              <c:pt idx="4">
                <c:v>Gd Nantais</c:v>
              </c:pt>
            </c:strLit>
          </c:cat>
          <c:val>
            <c:numLit>
              <c:formatCode>General</c:formatCode>
              <c:ptCount val="5"/>
              <c:pt idx="0">
                <c:v>2950</c:v>
              </c:pt>
              <c:pt idx="1">
                <c:v>440</c:v>
              </c:pt>
              <c:pt idx="2">
                <c:v>530</c:v>
              </c:pt>
              <c:pt idx="3">
                <c:v>790</c:v>
              </c:pt>
              <c:pt idx="4">
                <c:v>280</c:v>
              </c:pt>
            </c:numLit>
          </c:val>
          <c:extLst>
            <c:ext xmlns:c16="http://schemas.microsoft.com/office/drawing/2014/chart" uri="{C3380CC4-5D6E-409C-BE32-E72D297353CC}">
              <c16:uniqueId val="{00000001-CCE2-4C9A-85B6-ABD70DB26B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00669872"/>
        <c:axId val="1300670288"/>
      </c:barChart>
      <c:catAx>
        <c:axId val="1300669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0670288"/>
        <c:crosses val="autoZero"/>
        <c:auto val="1"/>
        <c:lblAlgn val="ctr"/>
        <c:lblOffset val="100"/>
        <c:noMultiLvlLbl val="0"/>
      </c:catAx>
      <c:valAx>
        <c:axId val="130067028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3006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Productos menos populares según factuación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Suma de Venta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Tartelette Fraise</c:v>
              </c:pt>
              <c:pt idx="1">
                <c:v>Gal Pomme 6P</c:v>
              </c:pt>
              <c:pt idx="2">
                <c:v>Divers Boulangerie</c:v>
              </c:pt>
              <c:pt idx="3">
                <c:v>Pt Nantais</c:v>
              </c:pt>
              <c:pt idx="4">
                <c:v>Kouign Amann</c:v>
              </c:pt>
            </c:strLit>
          </c:cat>
          <c:val>
            <c:numLit>
              <c:formatCode>General</c:formatCode>
              <c:ptCount val="5"/>
              <c:pt idx="0">
                <c:v>240</c:v>
              </c:pt>
              <c:pt idx="1">
                <c:v>240</c:v>
              </c:pt>
              <c:pt idx="2">
                <c:v>210</c:v>
              </c:pt>
              <c:pt idx="3">
                <c:v>180</c:v>
              </c:pt>
              <c:pt idx="4">
                <c:v>168</c:v>
              </c:pt>
            </c:numLit>
          </c:val>
          <c:extLst>
            <c:ext xmlns:c16="http://schemas.microsoft.com/office/drawing/2014/chart" uri="{C3380CC4-5D6E-409C-BE32-E72D297353CC}">
              <c16:uniqueId val="{00000000-6B53-4781-817F-4EE01AE8F9F9}"/>
            </c:ext>
          </c:extLst>
        </c:ser>
        <c:ser>
          <c:idx val="1"/>
          <c:order val="1"/>
          <c:tx>
            <c:v>Suma de Cantidad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Tartelette Fraise</c:v>
              </c:pt>
              <c:pt idx="1">
                <c:v>Gal Pomme 6P</c:v>
              </c:pt>
              <c:pt idx="2">
                <c:v>Divers Boulangerie</c:v>
              </c:pt>
              <c:pt idx="3">
                <c:v>Pt Nantais</c:v>
              </c:pt>
              <c:pt idx="4">
                <c:v>Kouign Amann</c:v>
              </c:pt>
            </c:strLit>
          </c:cat>
          <c:val>
            <c:numLit>
              <c:formatCode>General</c:formatCode>
              <c:ptCount val="5"/>
              <c:pt idx="0">
                <c:v>80</c:v>
              </c:pt>
              <c:pt idx="1">
                <c:v>20</c:v>
              </c:pt>
              <c:pt idx="2">
                <c:v>10</c:v>
              </c:pt>
              <c:pt idx="3">
                <c:v>60</c:v>
              </c:pt>
              <c:pt idx="4">
                <c:v>80</c:v>
              </c:pt>
            </c:numLit>
          </c:val>
          <c:extLst>
            <c:ext xmlns:c16="http://schemas.microsoft.com/office/drawing/2014/chart" uri="{C3380CC4-5D6E-409C-BE32-E72D297353CC}">
              <c16:uniqueId val="{00000001-6B53-4781-817F-4EE01AE8F9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7300368"/>
        <c:axId val="617297456"/>
      </c:barChart>
      <c:catAx>
        <c:axId val="61730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7297456"/>
        <c:crosses val="autoZero"/>
        <c:auto val="1"/>
        <c:lblAlgn val="ctr"/>
        <c:lblOffset val="100"/>
        <c:noMultiLvlLbl val="0"/>
      </c:catAx>
      <c:valAx>
        <c:axId val="617297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73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más facturan $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Lyon Sandwich Complet</c:v>
              </c:pt>
              <c:pt idx="1">
                <c:v>Lyon Traiteur</c:v>
              </c:pt>
              <c:pt idx="2">
                <c:v>Lyon Formule Sandwich</c:v>
              </c:pt>
              <c:pt idx="3">
                <c:v>Marsella Traiteur</c:v>
              </c:pt>
              <c:pt idx="4">
                <c:v>Marsella Gd Kouign Amann</c:v>
              </c:pt>
              <c:pt idx="5">
                <c:v>Marsella Formule Sandwich</c:v>
              </c:pt>
            </c:strLit>
          </c:cat>
          <c:val>
            <c:numLit>
              <c:formatCode>General</c:formatCode>
              <c:ptCount val="6"/>
              <c:pt idx="0">
                <c:v>2025</c:v>
              </c:pt>
              <c:pt idx="1">
                <c:v>3191</c:v>
              </c:pt>
              <c:pt idx="2">
                <c:v>9945</c:v>
              </c:pt>
              <c:pt idx="3">
                <c:v>2266.5</c:v>
              </c:pt>
              <c:pt idx="4">
                <c:v>2550</c:v>
              </c:pt>
              <c:pt idx="5">
                <c:v>9230</c:v>
              </c:pt>
            </c:numLit>
          </c:val>
          <c:extLst>
            <c:ext xmlns:c16="http://schemas.microsoft.com/office/drawing/2014/chart" uri="{C3380CC4-5D6E-409C-BE32-E72D297353CC}">
              <c16:uniqueId val="{00000000-AEF1-4989-B419-E0CF966698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49510496"/>
        <c:axId val="1549504672"/>
      </c:barChart>
      <c:catAx>
        <c:axId val="154951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9504672"/>
        <c:crosses val="autoZero"/>
        <c:auto val="1"/>
        <c:lblAlgn val="ctr"/>
        <c:lblOffset val="100"/>
        <c:noMultiLvlLbl val="0"/>
      </c:catAx>
      <c:valAx>
        <c:axId val="1549504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495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Productos menos facturan $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Lyon Tartelette Fraise</c:v>
              </c:pt>
              <c:pt idx="1">
                <c:v>Lyon Tarte Fruits 4P</c:v>
              </c:pt>
              <c:pt idx="2">
                <c:v>Lyon Pt Nantais</c:v>
              </c:pt>
              <c:pt idx="3">
                <c:v>Lyon Sand Jb Emmental</c:v>
              </c:pt>
              <c:pt idx="4">
                <c:v>Lyon Galette 8 Pers</c:v>
              </c:pt>
              <c:pt idx="5">
                <c:v>Marsella Pain Au Chocolat</c:v>
              </c:pt>
              <c:pt idx="6">
                <c:v>Marsella Divers Boulangerie</c:v>
              </c:pt>
              <c:pt idx="7">
                <c:v>Marsella Kouign Amann</c:v>
              </c:pt>
              <c:pt idx="8">
                <c:v>Marsella Gal Frangipane 4P</c:v>
              </c:pt>
              <c:pt idx="9">
                <c:v>Marsella Galette 8 Pers</c:v>
              </c:pt>
            </c:strLit>
          </c:cat>
          <c:val>
            <c:numLit>
              <c:formatCode>General</c:formatCode>
              <c:ptCount val="10"/>
              <c:pt idx="0">
                <c:v>240</c:v>
              </c:pt>
              <c:pt idx="1">
                <c:v>180</c:v>
              </c:pt>
              <c:pt idx="2">
                <c:v>180</c:v>
              </c:pt>
              <c:pt idx="3">
                <c:v>175</c:v>
              </c:pt>
              <c:pt idx="4">
                <c:v>160</c:v>
              </c:pt>
              <c:pt idx="5">
                <c:v>216</c:v>
              </c:pt>
              <c:pt idx="6">
                <c:v>210</c:v>
              </c:pt>
              <c:pt idx="7">
                <c:v>168</c:v>
              </c:pt>
              <c:pt idx="8">
                <c:v>160</c:v>
              </c:pt>
              <c:pt idx="9">
                <c:v>160</c:v>
              </c:pt>
            </c:numLit>
          </c:val>
          <c:extLst>
            <c:ext xmlns:c16="http://schemas.microsoft.com/office/drawing/2014/chart" uri="{C3380CC4-5D6E-409C-BE32-E72D297353CC}">
              <c16:uniqueId val="{00000000-B037-4D2B-B89F-5B8D13565F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97720496"/>
        <c:axId val="1597718416"/>
      </c:barChart>
      <c:catAx>
        <c:axId val="159772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7718416"/>
        <c:crosses val="autoZero"/>
        <c:auto val="1"/>
        <c:lblAlgn val="ctr"/>
        <c:lblOffset val="100"/>
        <c:noMultiLvlLbl val="0"/>
      </c:catAx>
      <c:valAx>
        <c:axId val="1597718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772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menos vendidos Q por tienda</a:t>
            </a:r>
          </a:p>
        </c:rich>
      </c:tx>
      <c:layout>
        <c:manualLayout>
          <c:xMode val="edge"/>
          <c:yMode val="edge"/>
          <c:x val="0.195083333333333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305183727034117"/>
          <c:y val="0.17171296296296298"/>
          <c:w val="0.67094816272965885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Lyon Tarte Fraise 6P</c:v>
              </c:pt>
              <c:pt idx="1">
                <c:v>Lyon Buche 4Pers</c:v>
              </c:pt>
              <c:pt idx="2">
                <c:v>Lyon Tarte Fruits 4P</c:v>
              </c:pt>
              <c:pt idx="3">
                <c:v>Lyon Buche 6Pers</c:v>
              </c:pt>
              <c:pt idx="4">
                <c:v>Lyon Buche 8Pers</c:v>
              </c:pt>
              <c:pt idx="5">
                <c:v>Lyon Galette 8 Pers</c:v>
              </c:pt>
              <c:pt idx="6">
                <c:v>Marsella Gal Pomme 6P</c:v>
              </c:pt>
              <c:pt idx="7">
                <c:v>Marsella Gal Frangipane 4P</c:v>
              </c:pt>
              <c:pt idx="8">
                <c:v>Marsella Galette 8 Pers</c:v>
              </c:pt>
              <c:pt idx="9">
                <c:v>Marsella Divers Boulangerie</c:v>
              </c:pt>
            </c:strLit>
          </c:cat>
          <c:val>
            <c:numLit>
              <c:formatCode>General</c:formatCode>
              <c:ptCount val="10"/>
              <c:pt idx="0">
                <c:v>20</c:v>
              </c:pt>
              <c:pt idx="1">
                <c:v>20</c:v>
              </c:pt>
              <c:pt idx="2">
                <c:v>20</c:v>
              </c:pt>
              <c:pt idx="3">
                <c:v>20</c:v>
              </c:pt>
              <c:pt idx="4">
                <c:v>20</c:v>
              </c:pt>
              <c:pt idx="5">
                <c:v>10</c:v>
              </c:pt>
              <c:pt idx="6">
                <c:v>20</c:v>
              </c:pt>
              <c:pt idx="7">
                <c:v>20</c:v>
              </c:pt>
              <c:pt idx="8">
                <c:v>10</c:v>
              </c:pt>
              <c:pt idx="9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9E4D-4C30-B7E0-8852EE3694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1624464"/>
        <c:axId val="1571616560"/>
      </c:barChart>
      <c:catAx>
        <c:axId val="157162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1616560"/>
        <c:crosses val="autoZero"/>
        <c:auto val="1"/>
        <c:lblAlgn val="ctr"/>
        <c:lblOffset val="100"/>
        <c:noMultiLvlLbl val="0"/>
      </c:catAx>
      <c:valAx>
        <c:axId val="1571616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162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Resumen</a:t>
            </a:r>
            <a:r>
              <a:rPr lang="es-CO" baseline="0"/>
              <a:t> de ventas totales de la empresa.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'Análisis Venta'!$F$20</c:f>
              <c:strCache>
                <c:ptCount val="1"/>
                <c:pt idx="0">
                  <c:v>Facturación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'Análisis Venta'!$G$20</c:f>
              <c:numCache>
                <c:formatCode>_-"$"\ * #,##0_-;\-"$"\ * #,##0_-;_-"$"\ * "-"??_-;_-@_-</c:formatCode>
                <c:ptCount val="1"/>
                <c:pt idx="0">
                  <c:v>61752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6-408D-94C5-1B232C29DFBF}"/>
            </c:ext>
          </c:extLst>
        </c:ser>
        <c:ser>
          <c:idx val="1"/>
          <c:order val="1"/>
          <c:tx>
            <c:strRef>
              <c:f>'Análisis Venta'!$F$21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'Análisis Venta'!$G$21</c:f>
              <c:numCache>
                <c:formatCode>General</c:formatCode>
                <c:ptCount val="1"/>
                <c:pt idx="0">
                  <c:v>15620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6-408D-94C5-1B232C29DF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7602768"/>
        <c:axId val="1287603600"/>
      </c:barChart>
      <c:catAx>
        <c:axId val="1287602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7603600"/>
        <c:crosses val="autoZero"/>
        <c:auto val="1"/>
        <c:lblAlgn val="ctr"/>
        <c:lblOffset val="100"/>
        <c:noMultiLvlLbl val="0"/>
      </c:catAx>
      <c:valAx>
        <c:axId val="1287603600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2876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39086268366809"/>
          <c:y val="0.73011300918995314"/>
          <c:w val="0.57286518423574095"/>
          <c:h val="0.13818997785107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más vendidos Q por</a:t>
            </a:r>
            <a:r>
              <a:rPr lang="en-US" baseline="0"/>
              <a:t>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Lyon Cafe Ou Eau</c:v>
              </c:pt>
              <c:pt idx="1">
                <c:v>Lyon Formule Sandwich</c:v>
              </c:pt>
              <c:pt idx="2">
                <c:v>Lyon Croissant</c:v>
              </c:pt>
              <c:pt idx="3">
                <c:v>Lyon Traditional Baguette</c:v>
              </c:pt>
              <c:pt idx="4">
                <c:v>Lyon Sandwich Complet</c:v>
              </c:pt>
              <c:pt idx="5">
                <c:v>Marsella Formule Sandwich</c:v>
              </c:pt>
              <c:pt idx="6">
                <c:v>Marsella Traditional Baguette</c:v>
              </c:pt>
              <c:pt idx="7">
                <c:v>Marsella Croissant</c:v>
              </c:pt>
            </c:strLit>
          </c:cat>
          <c:val>
            <c:numLit>
              <c:formatCode>General</c:formatCode>
              <c:ptCount val="8"/>
              <c:pt idx="0">
                <c:v>2000</c:v>
              </c:pt>
              <c:pt idx="1">
                <c:v>1530</c:v>
              </c:pt>
              <c:pt idx="2">
                <c:v>450</c:v>
              </c:pt>
              <c:pt idx="3">
                <c:v>450</c:v>
              </c:pt>
              <c:pt idx="4">
                <c:v>450</c:v>
              </c:pt>
              <c:pt idx="5">
                <c:v>1420</c:v>
              </c:pt>
              <c:pt idx="6">
                <c:v>870</c:v>
              </c:pt>
              <c:pt idx="7">
                <c:v>710</c:v>
              </c:pt>
            </c:numLit>
          </c:val>
          <c:extLst>
            <c:ext xmlns:c16="http://schemas.microsoft.com/office/drawing/2014/chart" uri="{C3380CC4-5D6E-409C-BE32-E72D297353CC}">
              <c16:uniqueId val="{00000000-C90B-456A-AE1B-D4F79DE235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93395888"/>
        <c:axId val="1393396720"/>
      </c:barChart>
      <c:catAx>
        <c:axId val="1393395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3396720"/>
        <c:crosses val="autoZero"/>
        <c:auto val="1"/>
        <c:lblAlgn val="ctr"/>
        <c:lblOffset val="100"/>
        <c:noMultiLvlLbl val="0"/>
      </c:catAx>
      <c:valAx>
        <c:axId val="139339672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3933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[FRENCH BAKERY SALES.xlsx]Análisis Venta!Resumen por mes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Resumen de</a:t>
            </a:r>
            <a:r>
              <a:rPr lang="es-CO" baseline="0"/>
              <a:t> ventas del año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Venta'!$C$26</c:f>
              <c:strCache>
                <c:ptCount val="1"/>
                <c:pt idx="0">
                  <c:v>Facturación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'Análisis Venta'!$B$27:$B$39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'Análisis Venta'!$C$27:$C$39</c:f>
              <c:numCache>
                <c:formatCode>_-"$"\ * #,##0_-;\-"$"\ * #,##0_-;_-"$"\ * "-"??_-;_-@_-</c:formatCode>
                <c:ptCount val="12"/>
                <c:pt idx="0">
                  <c:v>1755</c:v>
                </c:pt>
                <c:pt idx="1">
                  <c:v>1545</c:v>
                </c:pt>
                <c:pt idx="2">
                  <c:v>1820</c:v>
                </c:pt>
                <c:pt idx="3">
                  <c:v>3465</c:v>
                </c:pt>
                <c:pt idx="4">
                  <c:v>2100</c:v>
                </c:pt>
                <c:pt idx="5">
                  <c:v>5075</c:v>
                </c:pt>
                <c:pt idx="6">
                  <c:v>2520</c:v>
                </c:pt>
                <c:pt idx="7">
                  <c:v>3185</c:v>
                </c:pt>
                <c:pt idx="8">
                  <c:v>2647</c:v>
                </c:pt>
                <c:pt idx="9">
                  <c:v>2496</c:v>
                </c:pt>
                <c:pt idx="10">
                  <c:v>1797</c:v>
                </c:pt>
                <c:pt idx="11">
                  <c:v>2471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0-4B29-B326-1934997FD5F4}"/>
            </c:ext>
          </c:extLst>
        </c:ser>
        <c:ser>
          <c:idx val="1"/>
          <c:order val="1"/>
          <c:tx>
            <c:strRef>
              <c:f>'Análisis Venta'!$D$26</c:f>
              <c:strCache>
                <c:ptCount val="1"/>
                <c:pt idx="0">
                  <c:v>Cantidad.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'Análisis Venta'!$B$27:$B$39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'Análisis Venta'!$D$27:$D$39</c:f>
              <c:numCache>
                <c:formatCode>General</c:formatCode>
                <c:ptCount val="12"/>
                <c:pt idx="0">
                  <c:v>230</c:v>
                </c:pt>
                <c:pt idx="1">
                  <c:v>340</c:v>
                </c:pt>
                <c:pt idx="2">
                  <c:v>200</c:v>
                </c:pt>
                <c:pt idx="3">
                  <c:v>540</c:v>
                </c:pt>
                <c:pt idx="4">
                  <c:v>250</c:v>
                </c:pt>
                <c:pt idx="5">
                  <c:v>2510</c:v>
                </c:pt>
                <c:pt idx="6">
                  <c:v>530</c:v>
                </c:pt>
                <c:pt idx="7">
                  <c:v>860</c:v>
                </c:pt>
                <c:pt idx="8">
                  <c:v>880</c:v>
                </c:pt>
                <c:pt idx="9">
                  <c:v>730</c:v>
                </c:pt>
                <c:pt idx="10">
                  <c:v>560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0-4B29-B326-1934997FD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562592"/>
        <c:axId val="480228192"/>
      </c:barChart>
      <c:lineChart>
        <c:grouping val="standard"/>
        <c:varyColors val="0"/>
        <c:ser>
          <c:idx val="2"/>
          <c:order val="2"/>
          <c:tx>
            <c:strRef>
              <c:f>'Análisis Venta'!$E$26</c:f>
              <c:strCache>
                <c:ptCount val="1"/>
                <c:pt idx="0">
                  <c:v>Ratio V/C (p. Unit)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'Análisis Venta'!$B$27:$B$39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'Análisis Venta'!$E$27:$E$39</c:f>
              <c:numCache>
                <c:formatCode>0.00</c:formatCode>
                <c:ptCount val="12"/>
                <c:pt idx="0">
                  <c:v>7.6304347826086953</c:v>
                </c:pt>
                <c:pt idx="1">
                  <c:v>4.5441176470588234</c:v>
                </c:pt>
                <c:pt idx="2">
                  <c:v>9.1</c:v>
                </c:pt>
                <c:pt idx="3">
                  <c:v>6.416666666666667</c:v>
                </c:pt>
                <c:pt idx="4">
                  <c:v>8.4</c:v>
                </c:pt>
                <c:pt idx="5">
                  <c:v>2.0219123505976095</c:v>
                </c:pt>
                <c:pt idx="6">
                  <c:v>4.7547169811320753</c:v>
                </c:pt>
                <c:pt idx="7">
                  <c:v>3.7034883720930232</c:v>
                </c:pt>
                <c:pt idx="8">
                  <c:v>3.0079545454545453</c:v>
                </c:pt>
                <c:pt idx="9">
                  <c:v>3.419178082191781</c:v>
                </c:pt>
                <c:pt idx="10">
                  <c:v>3.2089285714285714</c:v>
                </c:pt>
                <c:pt idx="11">
                  <c:v>13.727777777777778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4B29-B326-1934997FD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426192"/>
        <c:axId val="1452425776"/>
      </c:lineChart>
      <c:catAx>
        <c:axId val="14475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228192"/>
        <c:crosses val="autoZero"/>
        <c:auto val="1"/>
        <c:lblAlgn val="ctr"/>
        <c:lblOffset val="100"/>
        <c:noMultiLvlLbl val="0"/>
      </c:catAx>
      <c:valAx>
        <c:axId val="4802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Factuación/cantidad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7562592"/>
        <c:crosses val="autoZero"/>
        <c:crossBetween val="between"/>
      </c:valAx>
      <c:valAx>
        <c:axId val="1452425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426192"/>
        <c:crosses val="max"/>
        <c:crossBetween val="between"/>
      </c:valAx>
      <c:catAx>
        <c:axId val="145242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2425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[FRENCH BAKERY SALES.xlsx]Análisis Venta!resumen por hora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Horas más concurridas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72003499562555"/>
          <c:y val="6.0185185185185182E-2"/>
          <c:w val="0.81416885389326332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'Análisis Venta'!$C$43</c:f>
              <c:strCache>
                <c:ptCount val="1"/>
                <c:pt idx="0">
                  <c:v>Suma de Venta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Venta'!$B$44:$B$54</c:f>
              <c:strCache>
                <c:ptCount val="10"/>
                <c:pt idx="0">
                  <c:v>08 a. m.</c:v>
                </c:pt>
                <c:pt idx="1">
                  <c:v>09 a. m.</c:v>
                </c:pt>
                <c:pt idx="2">
                  <c:v>10 a. m.</c:v>
                </c:pt>
                <c:pt idx="3">
                  <c:v>11 a. m.</c:v>
                </c:pt>
                <c:pt idx="4">
                  <c:v>12 p. m.</c:v>
                </c:pt>
                <c:pt idx="5">
                  <c:v>01 p. m.</c:v>
                </c:pt>
                <c:pt idx="6">
                  <c:v>04 p. m.</c:v>
                </c:pt>
                <c:pt idx="7">
                  <c:v>05 p. m.</c:v>
                </c:pt>
                <c:pt idx="8">
                  <c:v>06 p. m.</c:v>
                </c:pt>
                <c:pt idx="9">
                  <c:v>07 p. m.</c:v>
                </c:pt>
              </c:strCache>
            </c:strRef>
          </c:cat>
          <c:val>
            <c:numRef>
              <c:f>'Análisis Venta'!$C$44:$C$54</c:f>
              <c:numCache>
                <c:formatCode>_-"$"\ * #,##0_-;\-"$"\ * #,##0_-;_-"$"\ * "-"??_-;_-@_-</c:formatCode>
                <c:ptCount val="10"/>
                <c:pt idx="0">
                  <c:v>2697</c:v>
                </c:pt>
                <c:pt idx="1">
                  <c:v>3737</c:v>
                </c:pt>
                <c:pt idx="2">
                  <c:v>4813</c:v>
                </c:pt>
                <c:pt idx="3">
                  <c:v>5821</c:v>
                </c:pt>
                <c:pt idx="4">
                  <c:v>8275</c:v>
                </c:pt>
                <c:pt idx="5">
                  <c:v>2990</c:v>
                </c:pt>
                <c:pt idx="6">
                  <c:v>1080</c:v>
                </c:pt>
                <c:pt idx="7">
                  <c:v>508</c:v>
                </c:pt>
                <c:pt idx="8">
                  <c:v>420</c:v>
                </c:pt>
                <c:pt idx="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3-4BA0-968C-A827286D9914}"/>
            </c:ext>
          </c:extLst>
        </c:ser>
        <c:ser>
          <c:idx val="1"/>
          <c:order val="1"/>
          <c:tx>
            <c:strRef>
              <c:f>'Análisis Venta'!$D$43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Venta'!$B$44:$B$54</c:f>
              <c:strCache>
                <c:ptCount val="10"/>
                <c:pt idx="0">
                  <c:v>08 a. m.</c:v>
                </c:pt>
                <c:pt idx="1">
                  <c:v>09 a. m.</c:v>
                </c:pt>
                <c:pt idx="2">
                  <c:v>10 a. m.</c:v>
                </c:pt>
                <c:pt idx="3">
                  <c:v>11 a. m.</c:v>
                </c:pt>
                <c:pt idx="4">
                  <c:v>12 p. m.</c:v>
                </c:pt>
                <c:pt idx="5">
                  <c:v>01 p. m.</c:v>
                </c:pt>
                <c:pt idx="6">
                  <c:v>04 p. m.</c:v>
                </c:pt>
                <c:pt idx="7">
                  <c:v>05 p. m.</c:v>
                </c:pt>
                <c:pt idx="8">
                  <c:v>06 p. m.</c:v>
                </c:pt>
                <c:pt idx="9">
                  <c:v>07 p. m.</c:v>
                </c:pt>
              </c:strCache>
            </c:strRef>
          </c:cat>
          <c:val>
            <c:numRef>
              <c:f>'Análisis Venta'!$D$44:$D$54</c:f>
              <c:numCache>
                <c:formatCode>General</c:formatCode>
                <c:ptCount val="10"/>
                <c:pt idx="0">
                  <c:v>800</c:v>
                </c:pt>
                <c:pt idx="1">
                  <c:v>2340</c:v>
                </c:pt>
                <c:pt idx="2">
                  <c:v>1420</c:v>
                </c:pt>
                <c:pt idx="3">
                  <c:v>780</c:v>
                </c:pt>
                <c:pt idx="4">
                  <c:v>1140</c:v>
                </c:pt>
                <c:pt idx="5">
                  <c:v>480</c:v>
                </c:pt>
                <c:pt idx="6">
                  <c:v>490</c:v>
                </c:pt>
                <c:pt idx="7">
                  <c:v>130</c:v>
                </c:pt>
                <c:pt idx="8">
                  <c:v>170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3-4BA0-968C-A827286D99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43700880"/>
        <c:axId val="1443707952"/>
      </c:barChart>
      <c:catAx>
        <c:axId val="14437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3707952"/>
        <c:crosses val="autoZero"/>
        <c:auto val="1"/>
        <c:lblAlgn val="ctr"/>
        <c:lblOffset val="100"/>
        <c:noMultiLvlLbl val="0"/>
      </c:catAx>
      <c:valAx>
        <c:axId val="1443707952"/>
        <c:scaling>
          <c:orientation val="minMax"/>
        </c:scaling>
        <c:delete val="1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4437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[FRENCH BAKERY SALES.xlsx]Análisis Venta!Resumen Pr. &gt; $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Productos</a:t>
            </a:r>
            <a:r>
              <a:rPr lang="es-CO" baseline="0"/>
              <a:t> más populares según factuación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9174246809723073"/>
          <c:y val="0.38072173162472611"/>
          <c:w val="0.57152139319636586"/>
          <c:h val="0.381238518911980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'Análisis Venta'!$C$60</c:f>
              <c:strCache>
                <c:ptCount val="1"/>
                <c:pt idx="0">
                  <c:v> Venta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Venta'!$B$61:$B$66</c:f>
              <c:strCache>
                <c:ptCount val="5"/>
                <c:pt idx="0">
                  <c:v>Formule Sandwich</c:v>
                </c:pt>
                <c:pt idx="1">
                  <c:v>Traiteur</c:v>
                </c:pt>
                <c:pt idx="2">
                  <c:v>Sandwich Complet</c:v>
                </c:pt>
                <c:pt idx="3">
                  <c:v>Cafe Ou Eau</c:v>
                </c:pt>
                <c:pt idx="4">
                  <c:v>Gd Kouign Amann</c:v>
                </c:pt>
              </c:strCache>
            </c:strRef>
          </c:cat>
          <c:val>
            <c:numRef>
              <c:f>'Análisis Venta'!$C$61:$C$66</c:f>
              <c:numCache>
                <c:formatCode>_-"$"\ * #,##0_-;\-"$"\ * #,##0_-;_-"$"\ * "-"??_-;_-@_-</c:formatCode>
                <c:ptCount val="5"/>
                <c:pt idx="0">
                  <c:v>9945</c:v>
                </c:pt>
                <c:pt idx="1">
                  <c:v>3191</c:v>
                </c:pt>
                <c:pt idx="2">
                  <c:v>2025</c:v>
                </c:pt>
                <c:pt idx="3">
                  <c:v>2000</c:v>
                </c:pt>
                <c:pt idx="4">
                  <c:v>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B-4FD2-BEF4-F417D00EA755}"/>
            </c:ext>
          </c:extLst>
        </c:ser>
        <c:ser>
          <c:idx val="1"/>
          <c:order val="1"/>
          <c:tx>
            <c:strRef>
              <c:f>'Análisis Venta'!$D$60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Venta'!$B$61:$B$66</c:f>
              <c:strCache>
                <c:ptCount val="5"/>
                <c:pt idx="0">
                  <c:v>Formule Sandwich</c:v>
                </c:pt>
                <c:pt idx="1">
                  <c:v>Traiteur</c:v>
                </c:pt>
                <c:pt idx="2">
                  <c:v>Sandwich Complet</c:v>
                </c:pt>
                <c:pt idx="3">
                  <c:v>Cafe Ou Eau</c:v>
                </c:pt>
                <c:pt idx="4">
                  <c:v>Gd Kouign Amann</c:v>
                </c:pt>
              </c:strCache>
            </c:strRef>
          </c:cat>
          <c:val>
            <c:numRef>
              <c:f>'Análisis Venta'!$D$61:$D$66</c:f>
              <c:numCache>
                <c:formatCode>General</c:formatCode>
                <c:ptCount val="5"/>
                <c:pt idx="0">
                  <c:v>1530</c:v>
                </c:pt>
                <c:pt idx="1">
                  <c:v>270</c:v>
                </c:pt>
                <c:pt idx="2">
                  <c:v>450</c:v>
                </c:pt>
                <c:pt idx="3">
                  <c:v>2000</c:v>
                </c:pt>
                <c:pt idx="4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B-4FD2-BEF4-F417D00EA7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00669872"/>
        <c:axId val="1300670288"/>
      </c:barChart>
      <c:catAx>
        <c:axId val="130066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0670288"/>
        <c:crosses val="autoZero"/>
        <c:auto val="1"/>
        <c:lblAlgn val="ctr"/>
        <c:lblOffset val="100"/>
        <c:noMultiLvlLbl val="0"/>
      </c:catAx>
      <c:valAx>
        <c:axId val="1300670288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3006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[FRENCH BAKERY SALES.xlsx]Análisis Venta!Resumen Pr. &lt; $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Productos menos populares según factuación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'Análisis Venta'!$G$60</c:f>
              <c:strCache>
                <c:ptCount val="1"/>
                <c:pt idx="0">
                  <c:v>Suma de Venta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Venta'!$F$61:$F$66</c:f>
              <c:strCache>
                <c:ptCount val="5"/>
                <c:pt idx="0">
                  <c:v>Tartelette Fraise</c:v>
                </c:pt>
                <c:pt idx="1">
                  <c:v>Tarte Fruits 4P</c:v>
                </c:pt>
                <c:pt idx="2">
                  <c:v>Pt Nantais</c:v>
                </c:pt>
                <c:pt idx="3">
                  <c:v>Sand Jb Emmental</c:v>
                </c:pt>
                <c:pt idx="4">
                  <c:v>Galette 8 Pers</c:v>
                </c:pt>
              </c:strCache>
            </c:strRef>
          </c:cat>
          <c:val>
            <c:numRef>
              <c:f>'Análisis Venta'!$G$61:$G$66</c:f>
              <c:numCache>
                <c:formatCode>_-"$"\ * #,##0_-;\-"$"\ * #,##0_-;_-"$"\ * "-"??_-;_-@_-</c:formatCode>
                <c:ptCount val="5"/>
                <c:pt idx="0">
                  <c:v>240</c:v>
                </c:pt>
                <c:pt idx="1">
                  <c:v>180</c:v>
                </c:pt>
                <c:pt idx="2">
                  <c:v>180</c:v>
                </c:pt>
                <c:pt idx="3">
                  <c:v>175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1-4F37-8744-5DF7EE0DF189}"/>
            </c:ext>
          </c:extLst>
        </c:ser>
        <c:ser>
          <c:idx val="1"/>
          <c:order val="1"/>
          <c:tx>
            <c:strRef>
              <c:f>'Análisis Venta'!$H$60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Venta'!$F$61:$F$66</c:f>
              <c:strCache>
                <c:ptCount val="5"/>
                <c:pt idx="0">
                  <c:v>Tartelette Fraise</c:v>
                </c:pt>
                <c:pt idx="1">
                  <c:v>Tarte Fruits 4P</c:v>
                </c:pt>
                <c:pt idx="2">
                  <c:v>Pt Nantais</c:v>
                </c:pt>
                <c:pt idx="3">
                  <c:v>Sand Jb Emmental</c:v>
                </c:pt>
                <c:pt idx="4">
                  <c:v>Galette 8 Pers</c:v>
                </c:pt>
              </c:strCache>
            </c:strRef>
          </c:cat>
          <c:val>
            <c:numRef>
              <c:f>'Análisis Venta'!$H$61:$H$66</c:f>
              <c:numCache>
                <c:formatCode>General</c:formatCode>
                <c:ptCount val="5"/>
                <c:pt idx="0">
                  <c:v>80</c:v>
                </c:pt>
                <c:pt idx="1">
                  <c:v>20</c:v>
                </c:pt>
                <c:pt idx="2">
                  <c:v>60</c:v>
                </c:pt>
                <c:pt idx="3">
                  <c:v>50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1-4F37-8744-5DF7EE0DF1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7300368"/>
        <c:axId val="617297456"/>
      </c:barChart>
      <c:catAx>
        <c:axId val="61730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7297456"/>
        <c:crosses val="autoZero"/>
        <c:auto val="1"/>
        <c:lblAlgn val="ctr"/>
        <c:lblOffset val="100"/>
        <c:noMultiLvlLbl val="0"/>
      </c:catAx>
      <c:valAx>
        <c:axId val="617297456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6173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18720294519409"/>
          <c:y val="0.84156298970609633"/>
          <c:w val="0.8213199284740047"/>
          <c:h val="8.6287226298531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[FRENCH BAKERY SALES.xlsx]Análisis Venta!Pr. &gt; Q. T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más vendidos Q por</a:t>
            </a:r>
            <a:r>
              <a:rPr lang="en-US" baseline="0"/>
              <a:t>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'Análisis Venta'!$C$73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'Análisis Venta'!$B$74:$B$80</c:f>
              <c:multiLvlStrCache>
                <c:ptCount val="5"/>
                <c:lvl>
                  <c:pt idx="0">
                    <c:v>Cafe Ou Eau</c:v>
                  </c:pt>
                  <c:pt idx="1">
                    <c:v>Formule Sandwich</c:v>
                  </c:pt>
                  <c:pt idx="2">
                    <c:v>Croissant</c:v>
                  </c:pt>
                  <c:pt idx="3">
                    <c:v>Traditional Baguette</c:v>
                  </c:pt>
                  <c:pt idx="4">
                    <c:v>Sandwich Complet</c:v>
                  </c:pt>
                </c:lvl>
                <c:lvl>
                  <c:pt idx="0">
                    <c:v>Lyon</c:v>
                  </c:pt>
                </c:lvl>
              </c:multiLvlStrCache>
            </c:multiLvlStrRef>
          </c:cat>
          <c:val>
            <c:numRef>
              <c:f>'Análisis Venta'!$C$74:$C$80</c:f>
              <c:numCache>
                <c:formatCode>General</c:formatCode>
                <c:ptCount val="5"/>
                <c:pt idx="0">
                  <c:v>2000</c:v>
                </c:pt>
                <c:pt idx="1">
                  <c:v>1530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7-4E44-B886-F92AC83FD3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93395888"/>
        <c:axId val="1393396720"/>
      </c:barChart>
      <c:catAx>
        <c:axId val="1393395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3396720"/>
        <c:crosses val="autoZero"/>
        <c:auto val="1"/>
        <c:lblAlgn val="ctr"/>
        <c:lblOffset val="100"/>
        <c:noMultiLvlLbl val="0"/>
      </c:catAx>
      <c:valAx>
        <c:axId val="139339672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3933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[FRENCH BAKERY SALES.xlsx]Análisis Venta!Pr. &gt; $. T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más facturan $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'Análisis Venta'!$F$73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'Análisis Venta'!$E$74:$E$78</c:f>
              <c:multiLvlStrCache>
                <c:ptCount val="3"/>
                <c:lvl>
                  <c:pt idx="0">
                    <c:v>Sandwich Complet</c:v>
                  </c:pt>
                  <c:pt idx="1">
                    <c:v>Traiteur</c:v>
                  </c:pt>
                  <c:pt idx="2">
                    <c:v>Formule Sandwich</c:v>
                  </c:pt>
                </c:lvl>
                <c:lvl>
                  <c:pt idx="0">
                    <c:v>Lyon</c:v>
                  </c:pt>
                </c:lvl>
              </c:multiLvlStrCache>
            </c:multiLvlStrRef>
          </c:cat>
          <c:val>
            <c:numRef>
              <c:f>'Análisis Venta'!$F$74:$F$78</c:f>
              <c:numCache>
                <c:formatCode>_-"$"\ * #,##0_-;\-"$"\ * #,##0_-;_-"$"\ * "-"??_-;_-@_-</c:formatCode>
                <c:ptCount val="3"/>
                <c:pt idx="0">
                  <c:v>2025</c:v>
                </c:pt>
                <c:pt idx="1">
                  <c:v>3191</c:v>
                </c:pt>
                <c:pt idx="2">
                  <c:v>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F-4CD4-AF89-1D8F9E5A9C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49510496"/>
        <c:axId val="1549504672"/>
      </c:barChart>
      <c:catAx>
        <c:axId val="154951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9504672"/>
        <c:crosses val="autoZero"/>
        <c:auto val="1"/>
        <c:lblAlgn val="ctr"/>
        <c:lblOffset val="100"/>
        <c:noMultiLvlLbl val="0"/>
      </c:catAx>
      <c:valAx>
        <c:axId val="1549504672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5495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[FRENCH BAKERY SALES.xlsx]Análisis Venta!Pr. &lt; Q. T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menos vendidos Q por tienda</a:t>
            </a:r>
          </a:p>
        </c:rich>
      </c:tx>
      <c:layout>
        <c:manualLayout>
          <c:xMode val="edge"/>
          <c:yMode val="edge"/>
          <c:x val="0.16389041714970626"/>
          <c:y val="2.46945563170197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305183727034117"/>
          <c:y val="0.17171296296296298"/>
          <c:w val="0.67094816272965885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'Análisis Venta'!$C$88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'Análisis Venta'!$B$89:$B$96</c:f>
              <c:multiLvlStrCache>
                <c:ptCount val="6"/>
                <c:lvl>
                  <c:pt idx="0">
                    <c:v>Tarte Fraise 6P</c:v>
                  </c:pt>
                  <c:pt idx="1">
                    <c:v>Buche 4Pers</c:v>
                  </c:pt>
                  <c:pt idx="2">
                    <c:v>Tarte Fruits 4P</c:v>
                  </c:pt>
                  <c:pt idx="3">
                    <c:v>Buche 6Pers</c:v>
                  </c:pt>
                  <c:pt idx="4">
                    <c:v>Buche 8Pers</c:v>
                  </c:pt>
                  <c:pt idx="5">
                    <c:v>Galette 8 Pers</c:v>
                  </c:pt>
                </c:lvl>
                <c:lvl>
                  <c:pt idx="0">
                    <c:v>Lyon</c:v>
                  </c:pt>
                </c:lvl>
              </c:multiLvlStrCache>
            </c:multiLvlStrRef>
          </c:cat>
          <c:val>
            <c:numRef>
              <c:f>'Análisis Venta'!$C$89:$C$96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3-44AC-8213-CAE8DD98FE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1624464"/>
        <c:axId val="1571616560"/>
      </c:barChart>
      <c:catAx>
        <c:axId val="157162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1616560"/>
        <c:crosses val="autoZero"/>
        <c:auto val="1"/>
        <c:lblAlgn val="ctr"/>
        <c:lblOffset val="100"/>
        <c:noMultiLvlLbl val="0"/>
      </c:catAx>
      <c:valAx>
        <c:axId val="1571616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162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</xdr:colOff>
      <xdr:row>6</xdr:row>
      <xdr:rowOff>125940</xdr:rowOff>
    </xdr:from>
    <xdr:to>
      <xdr:col>21</xdr:col>
      <xdr:colOff>227542</xdr:colOff>
      <xdr:row>27</xdr:row>
      <xdr:rowOff>115454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9D1B8C2-9D0C-4FDB-BCC7-E6B3452B0D47}"/>
            </a:ext>
          </a:extLst>
        </xdr:cNvPr>
        <xdr:cNvSpPr txBox="1"/>
      </xdr:nvSpPr>
      <xdr:spPr>
        <a:xfrm>
          <a:off x="11080115" y="1444200"/>
          <a:ext cx="4356947" cy="3441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La</a:t>
          </a:r>
          <a:r>
            <a:rPr lang="es-CO" sz="1100" baseline="0"/>
            <a:t> tienda que genera mayores ventas es ___ sin embargo, la tienda que logra vender más unidades es _______.</a:t>
          </a:r>
        </a:p>
        <a:p>
          <a:endParaRPr lang="es-CO" sz="1100" baseline="0"/>
        </a:p>
        <a:p>
          <a:r>
            <a:rPr lang="es-CO" sz="1100" baseline="0"/>
            <a:t>Ahora bien, los productos más vendidos en la tienda X es ___ mientras que en la tienda Z es ____, aunque hay el producto ____ es altamente vendido en ambas tiendas durante todo el año.</a:t>
          </a:r>
        </a:p>
        <a:p>
          <a:r>
            <a:rPr lang="es-CO" sz="1100" baseline="0"/>
            <a:t>En cuanto al volumen de facturación los productos que más facturan en la tienda X es __ y en la tienda Y ___ ....</a:t>
          </a:r>
        </a:p>
        <a:p>
          <a:endParaRPr lang="es-CO" sz="1100" baseline="0"/>
        </a:p>
        <a:p>
          <a:r>
            <a:rPr lang="es-CO" sz="1100" baseline="0"/>
            <a:t>La franja horaria con mayor concuerrencia para las tiendas es en la mañana de  las ___ a las ____ y en la tarde de ____ a las ___.</a:t>
          </a:r>
        </a:p>
        <a:p>
          <a:r>
            <a:rPr lang="es-CO" sz="1100" baseline="0"/>
            <a:t>Los meses con mayor facturación son _______ en contraste con los de menor facturación son _____, ahora, en cuanto al ratio para calcular el precio por unidad promedio según facturación y unidades vendidas, la mejor temporada es en XXXX meses y  los de menor ratio se presenta en los meses  XXX.</a:t>
          </a:r>
        </a:p>
        <a:p>
          <a:endParaRPr lang="es-CO" sz="1100" baseline="0"/>
        </a:p>
        <a:p>
          <a:r>
            <a:rPr lang="es-CO" sz="1100" baseline="0"/>
            <a:t>Dado lo anterior se sugiere -----------</a:t>
          </a:r>
        </a:p>
      </xdr:txBody>
    </xdr:sp>
    <xdr:clientData/>
  </xdr:twoCellAnchor>
  <xdr:twoCellAnchor>
    <xdr:from>
      <xdr:col>26</xdr:col>
      <xdr:colOff>1124627</xdr:colOff>
      <xdr:row>10</xdr:row>
      <xdr:rowOff>159488</xdr:rowOff>
    </xdr:from>
    <xdr:to>
      <xdr:col>28</xdr:col>
      <xdr:colOff>1134140</xdr:colOff>
      <xdr:row>20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434F06-E74F-4BBF-AD80-7D7D78CD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513907</xdr:colOff>
      <xdr:row>10</xdr:row>
      <xdr:rowOff>115186</xdr:rowOff>
    </xdr:from>
    <xdr:to>
      <xdr:col>26</xdr:col>
      <xdr:colOff>928078</xdr:colOff>
      <xdr:row>20</xdr:row>
      <xdr:rowOff>85480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817DED-CA26-4218-8A97-F3C1E63F5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788433</xdr:colOff>
      <xdr:row>21</xdr:row>
      <xdr:rowOff>153054</xdr:rowOff>
    </xdr:from>
    <xdr:to>
      <xdr:col>28</xdr:col>
      <xdr:colOff>1021999</xdr:colOff>
      <xdr:row>38</xdr:row>
      <xdr:rowOff>41973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5DE4F6-7ACB-42E0-94B1-F972E1096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451884</xdr:colOff>
      <xdr:row>38</xdr:row>
      <xdr:rowOff>132908</xdr:rowOff>
    </xdr:from>
    <xdr:to>
      <xdr:col>31</xdr:col>
      <xdr:colOff>558209</xdr:colOff>
      <xdr:row>53</xdr:row>
      <xdr:rowOff>168349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004DE4B-F046-4A72-AE40-3FD6B9031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2202</xdr:colOff>
      <xdr:row>54</xdr:row>
      <xdr:rowOff>95126</xdr:rowOff>
    </xdr:from>
    <xdr:to>
      <xdr:col>27</xdr:col>
      <xdr:colOff>835526</xdr:colOff>
      <xdr:row>68</xdr:row>
      <xdr:rowOff>16710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3972113-C38D-4752-89DF-0F6041540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969210</xdr:colOff>
      <xdr:row>54</xdr:row>
      <xdr:rowOff>80695</xdr:rowOff>
    </xdr:from>
    <xdr:to>
      <xdr:col>29</xdr:col>
      <xdr:colOff>969210</xdr:colOff>
      <xdr:row>68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5FC5B72-BD91-48BF-83B5-9117D101A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768229</xdr:colOff>
      <xdr:row>69</xdr:row>
      <xdr:rowOff>96847</xdr:rowOff>
    </xdr:from>
    <xdr:to>
      <xdr:col>26</xdr:col>
      <xdr:colOff>1403683</xdr:colOff>
      <xdr:row>85</xdr:row>
      <xdr:rowOff>133684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CEE5469-5649-49B9-8710-E65E7EBAA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181537</xdr:colOff>
      <xdr:row>69</xdr:row>
      <xdr:rowOff>85634</xdr:rowOff>
    </xdr:from>
    <xdr:to>
      <xdr:col>29</xdr:col>
      <xdr:colOff>434473</xdr:colOff>
      <xdr:row>86</xdr:row>
      <xdr:rowOff>50131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5E53433-C08B-4877-88CF-8527C7236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161713</xdr:colOff>
      <xdr:row>87</xdr:row>
      <xdr:rowOff>79557</xdr:rowOff>
    </xdr:from>
    <xdr:to>
      <xdr:col>27</xdr:col>
      <xdr:colOff>150394</xdr:colOff>
      <xdr:row>102</xdr:row>
      <xdr:rowOff>150395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D512017-61DB-4570-A238-655AD2B38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313628</xdr:colOff>
      <xdr:row>87</xdr:row>
      <xdr:rowOff>170326</xdr:rowOff>
    </xdr:from>
    <xdr:to>
      <xdr:col>29</xdr:col>
      <xdr:colOff>802106</xdr:colOff>
      <xdr:row>103</xdr:row>
      <xdr:rowOff>16711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04F14DA-F26A-40DA-AB8F-6C591C8DE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371930</xdr:colOff>
      <xdr:row>26</xdr:row>
      <xdr:rowOff>0</xdr:rowOff>
    </xdr:from>
    <xdr:to>
      <xdr:col>9</xdr:col>
      <xdr:colOff>755930</xdr:colOff>
      <xdr:row>41</xdr:row>
      <xdr:rowOff>158572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6F6B6F-61BD-4E75-9A35-105BA5BAF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263071</xdr:colOff>
      <xdr:row>23</xdr:row>
      <xdr:rowOff>168387</xdr:rowOff>
    </xdr:from>
    <xdr:to>
      <xdr:col>19</xdr:col>
      <xdr:colOff>472458</xdr:colOff>
      <xdr:row>41</xdr:row>
      <xdr:rowOff>142673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622F0D-4BE1-4BCF-A1FB-BADC01DFD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339044</xdr:colOff>
      <xdr:row>15</xdr:row>
      <xdr:rowOff>113391</xdr:rowOff>
    </xdr:from>
    <xdr:to>
      <xdr:col>5</xdr:col>
      <xdr:colOff>531044</xdr:colOff>
      <xdr:row>25</xdr:row>
      <xdr:rowOff>99106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DA170EB-8AB2-4857-A164-835D55F69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576033</xdr:colOff>
      <xdr:row>15</xdr:row>
      <xdr:rowOff>113391</xdr:rowOff>
    </xdr:from>
    <xdr:to>
      <xdr:col>10</xdr:col>
      <xdr:colOff>6033</xdr:colOff>
      <xdr:row>25</xdr:row>
      <xdr:rowOff>99106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642DE1E-4A63-4D4E-A468-03216C720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189366</xdr:colOff>
      <xdr:row>4</xdr:row>
      <xdr:rowOff>162150</xdr:rowOff>
    </xdr:from>
    <xdr:to>
      <xdr:col>14</xdr:col>
      <xdr:colOff>381366</xdr:colOff>
      <xdr:row>22</xdr:row>
      <xdr:rowOff>136435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52D5112-305F-45F0-A7D4-96CAF955D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647475</xdr:colOff>
      <xdr:row>4</xdr:row>
      <xdr:rowOff>162150</xdr:rowOff>
    </xdr:from>
    <xdr:to>
      <xdr:col>19</xdr:col>
      <xdr:colOff>413118</xdr:colOff>
      <xdr:row>22</xdr:row>
      <xdr:rowOff>136435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CA93FA3-DDC2-43AA-ADE7-9EC4681B3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679227</xdr:colOff>
      <xdr:row>4</xdr:row>
      <xdr:rowOff>162150</xdr:rowOff>
    </xdr:from>
    <xdr:to>
      <xdr:col>24</xdr:col>
      <xdr:colOff>109227</xdr:colOff>
      <xdr:row>22</xdr:row>
      <xdr:rowOff>136435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A3A907D-A8BF-47BD-8900-6B33C45B8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688303</xdr:colOff>
      <xdr:row>23</xdr:row>
      <xdr:rowOff>168387</xdr:rowOff>
    </xdr:from>
    <xdr:to>
      <xdr:col>24</xdr:col>
      <xdr:colOff>118303</xdr:colOff>
      <xdr:row>41</xdr:row>
      <xdr:rowOff>142673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4855F5D-F2FA-4660-A6BF-13F064A00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375335</xdr:colOff>
      <xdr:row>23</xdr:row>
      <xdr:rowOff>168387</xdr:rowOff>
    </xdr:from>
    <xdr:to>
      <xdr:col>28</xdr:col>
      <xdr:colOff>567335</xdr:colOff>
      <xdr:row>41</xdr:row>
      <xdr:rowOff>142673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66E8C42-A36A-46D2-B44D-92BBC2A34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375335</xdr:colOff>
      <xdr:row>4</xdr:row>
      <xdr:rowOff>162150</xdr:rowOff>
    </xdr:from>
    <xdr:to>
      <xdr:col>28</xdr:col>
      <xdr:colOff>567335</xdr:colOff>
      <xdr:row>22</xdr:row>
      <xdr:rowOff>136435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0A537AB-A2F4-47E9-BB12-D6CB66895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317500</xdr:colOff>
      <xdr:row>4</xdr:row>
      <xdr:rowOff>139701</xdr:rowOff>
    </xdr:from>
    <xdr:to>
      <xdr:col>5</xdr:col>
      <xdr:colOff>508001</xdr:colOff>
      <xdr:row>15</xdr:row>
      <xdr:rowOff>9072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Tienda">
              <a:extLst>
                <a:ext uri="{FF2B5EF4-FFF2-40B4-BE49-F238E27FC236}">
                  <a16:creationId xmlns:a16="http://schemas.microsoft.com/office/drawing/2014/main" id="{9645EF51-92AF-4BA1-956E-089C618665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081" y="1135217"/>
              <a:ext cx="3336823" cy="1897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580571</xdr:colOff>
      <xdr:row>4</xdr:row>
      <xdr:rowOff>146957</xdr:rowOff>
    </xdr:from>
    <xdr:to>
      <xdr:col>9</xdr:col>
      <xdr:colOff>693056</xdr:colOff>
      <xdr:row>14</xdr:row>
      <xdr:rowOff>172357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3" name="Fecha">
              <a:extLst>
                <a:ext uri="{FF2B5EF4-FFF2-40B4-BE49-F238E27FC236}">
                  <a16:creationId xmlns:a16="http://schemas.microsoft.com/office/drawing/2014/main" id="{96EA3A8E-E918-4D71-88EB-6678083892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3474" y="1142473"/>
              <a:ext cx="3258808" cy="1868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23</xdr:col>
      <xdr:colOff>381000</xdr:colOff>
      <xdr:row>15</xdr:row>
      <xdr:rowOff>42334</xdr:rowOff>
    </xdr:from>
    <xdr:to>
      <xdr:col>24</xdr:col>
      <xdr:colOff>645583</xdr:colOff>
      <xdr:row>24</xdr:row>
      <xdr:rowOff>74084</xdr:rowOff>
    </xdr:to>
    <xdr:sp macro="" textlink="">
      <xdr:nvSpPr>
        <xdr:cNvPr id="19" name="Flecha: a la derecha 18">
          <a:extLst>
            <a:ext uri="{FF2B5EF4-FFF2-40B4-BE49-F238E27FC236}">
              <a16:creationId xmlns:a16="http://schemas.microsoft.com/office/drawing/2014/main" id="{C0C4CF4F-8B7D-4BFB-8959-E7711D3C7956}"/>
            </a:ext>
          </a:extLst>
        </xdr:cNvPr>
        <xdr:cNvSpPr/>
      </xdr:nvSpPr>
      <xdr:spPr>
        <a:xfrm>
          <a:off x="19027140" y="3044614"/>
          <a:ext cx="1057063" cy="1677670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279400</xdr:colOff>
      <xdr:row>1</xdr:row>
      <xdr:rowOff>110066</xdr:rowOff>
    </xdr:from>
    <xdr:to>
      <xdr:col>9</xdr:col>
      <xdr:colOff>698500</xdr:colOff>
      <xdr:row>3</xdr:row>
      <xdr:rowOff>169333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3C8E6F64-C278-48FB-BC41-E4FE54E2E064}"/>
            </a:ext>
          </a:extLst>
        </xdr:cNvPr>
        <xdr:cNvSpPr/>
      </xdr:nvSpPr>
      <xdr:spPr>
        <a:xfrm>
          <a:off x="1864360" y="552026"/>
          <a:ext cx="6758940" cy="425027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2400">
              <a:latin typeface="Corbel" panose="020B0503020204020204" pitchFamily="34" charset="0"/>
            </a:rPr>
            <a:t>Resumen</a:t>
          </a:r>
          <a:r>
            <a:rPr lang="es-CO" sz="2400" baseline="0">
              <a:latin typeface="Corbel" panose="020B0503020204020204" pitchFamily="34" charset="0"/>
            </a:rPr>
            <a:t> </a:t>
          </a:r>
          <a:endParaRPr lang="es-CO" sz="2400">
            <a:latin typeface="Corbel" panose="020B0503020204020204" pitchFamily="34" charset="0"/>
          </a:endParaRPr>
        </a:p>
        <a:p>
          <a:pPr algn="l"/>
          <a:endParaRPr lang="es-CO" sz="2400">
            <a:latin typeface="Corbel" panose="020B0503020204020204" pitchFamily="34" charset="0"/>
          </a:endParaRPr>
        </a:p>
      </xdr:txBody>
    </xdr:sp>
    <xdr:clientData/>
  </xdr:twoCellAnchor>
  <xdr:twoCellAnchor>
    <xdr:from>
      <xdr:col>10</xdr:col>
      <xdr:colOff>220133</xdr:colOff>
      <xdr:row>1</xdr:row>
      <xdr:rowOff>71966</xdr:rowOff>
    </xdr:from>
    <xdr:to>
      <xdr:col>19</xdr:col>
      <xdr:colOff>476250</xdr:colOff>
      <xdr:row>3</xdr:row>
      <xdr:rowOff>148167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609580FC-869C-4C24-B004-E47FC60E15EA}"/>
            </a:ext>
          </a:extLst>
        </xdr:cNvPr>
        <xdr:cNvSpPr/>
      </xdr:nvSpPr>
      <xdr:spPr>
        <a:xfrm>
          <a:off x="8937413" y="513926"/>
          <a:ext cx="7015057" cy="441961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2400">
              <a:latin typeface="Corbel" panose="020B0503020204020204" pitchFamily="34" charset="0"/>
            </a:rPr>
            <a:t>Desarrollo</a:t>
          </a:r>
        </a:p>
        <a:p>
          <a:pPr algn="l"/>
          <a:endParaRPr lang="es-CO" sz="2400">
            <a:latin typeface="Corbel" panose="020B0503020204020204" pitchFamily="34" charset="0"/>
          </a:endParaRPr>
        </a:p>
      </xdr:txBody>
    </xdr:sp>
    <xdr:clientData/>
  </xdr:twoCellAnchor>
  <xdr:twoCellAnchor>
    <xdr:from>
      <xdr:col>19</xdr:col>
      <xdr:colOff>690034</xdr:colOff>
      <xdr:row>1</xdr:row>
      <xdr:rowOff>65616</xdr:rowOff>
    </xdr:from>
    <xdr:to>
      <xdr:col>28</xdr:col>
      <xdr:colOff>607484</xdr:colOff>
      <xdr:row>3</xdr:row>
      <xdr:rowOff>141817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8A93338D-7145-4FFA-B797-8BAECD584650}"/>
            </a:ext>
          </a:extLst>
        </xdr:cNvPr>
        <xdr:cNvSpPr/>
      </xdr:nvSpPr>
      <xdr:spPr>
        <a:xfrm>
          <a:off x="16166254" y="507576"/>
          <a:ext cx="7049770" cy="441961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2400">
              <a:latin typeface="Corbel" panose="020B0503020204020204" pitchFamily="34" charset="0"/>
            </a:rPr>
            <a:t>Conclusión</a:t>
          </a:r>
        </a:p>
        <a:p>
          <a:pPr algn="l"/>
          <a:endParaRPr lang="es-CO" sz="2400">
            <a:latin typeface="Corbel" panose="020B0503020204020204" pitchFamily="34" charset="0"/>
          </a:endParaRPr>
        </a:p>
        <a:p>
          <a:pPr algn="l"/>
          <a:endParaRPr lang="es-CO" sz="2400">
            <a:latin typeface="Corbel" panose="020B0503020204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ris1\Downloads\4.%20Compartir%20YT.xlsx" TargetMode="External"/><Relationship Id="rId1" Type="http://schemas.openxmlformats.org/officeDocument/2006/relationships/externalLinkPath" Target="file:///C:\Users\cris1\Downloads\4.%20Compartir%20Y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ntas pastelería."/>
      <sheetName val="Análisis Venta"/>
      <sheetName val="Compartir DB"/>
      <sheetName val="Toma Decisiones"/>
    </sheetNames>
    <sheetDataSet>
      <sheetData sheetId="0"/>
      <sheetData sheetId="1">
        <row r="20">
          <cell r="F20" t="str">
            <v>Facturación</v>
          </cell>
          <cell r="G20">
            <v>63209.5</v>
          </cell>
        </row>
        <row r="21">
          <cell r="F21" t="str">
            <v>Cantidad</v>
          </cell>
          <cell r="G21">
            <v>14370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ris1\Downloads\4.%20Compartir%20Y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Niño Beltran" refreshedDate="44938.73694328704" createdVersion="8" refreshedVersion="8" minRefreshableVersion="3" recordCount="240" xr:uid="{0B3B4CB4-C4C4-42F7-8130-352705537B3D}">
  <cacheSource type="worksheet">
    <worksheetSource name="registro" r:id="rId2"/>
  </cacheSource>
  <cacheFields count="11">
    <cacheField name="Record" numFmtId="0">
      <sharedItems containsSemiMixedTypes="0" containsString="0" containsNumber="1" containsInteger="1" minValue="300" maxValue="285806"/>
    </cacheField>
    <cacheField name="Ticket" numFmtId="0">
      <sharedItems containsSemiMixedTypes="0" containsString="0" containsNumber="1" containsInteger="1" minValue="1501130" maxValue="2272760"/>
    </cacheField>
    <cacheField name="Tienda" numFmtId="165">
      <sharedItems count="2">
        <s v="Lyon"/>
        <s v="Marsella"/>
      </sharedItems>
    </cacheField>
    <cacheField name="Fecha" numFmtId="14">
      <sharedItems containsSemiMixedTypes="0" containsNonDate="0" containsDate="1" containsString="0" minDate="2022-01-02T00:00:00" maxDate="2023-01-01T00:00:00" count="157">
        <d v="2022-01-02T00:00:00"/>
        <d v="2022-01-03T00:00:00"/>
        <d v="2022-01-05T00:00:00"/>
        <d v="2022-01-09T00:00:00"/>
        <d v="2022-01-10T00:00:00"/>
        <d v="2022-01-14T00:00:00"/>
        <d v="2022-01-15T00:00:00"/>
        <d v="2022-01-17T00:00:00"/>
        <d v="2022-01-18T00:00:00"/>
        <d v="2022-01-22T00:00:00"/>
        <d v="2022-01-23T00:00:00"/>
        <d v="2022-01-24T00:00:00"/>
        <d v="2022-01-31T00:00:00"/>
        <d v="2022-02-06T00:00:00"/>
        <d v="2022-02-08T00:00:00"/>
        <d v="2022-02-12T00:00:00"/>
        <d v="2022-02-13T00:00:00"/>
        <d v="2022-02-15T00:00:00"/>
        <d v="2022-02-16T00:00:00"/>
        <d v="2022-02-20T00:00:00"/>
        <d v="2022-02-21T00:00:00"/>
        <d v="2022-02-23T00:00:00"/>
        <d v="2022-02-25T00:00:00"/>
        <d v="2022-02-26T00:00:00"/>
        <d v="2022-02-27T00:00:00"/>
        <d v="2022-02-28T00:00:00"/>
        <d v="2022-03-04T00:00:00"/>
        <d v="2022-03-05T00:00:00"/>
        <d v="2022-03-06T00:00:00"/>
        <d v="2022-03-08T00:00:00"/>
        <d v="2022-03-12T00:00:00"/>
        <d v="2022-03-13T00:00:00"/>
        <d v="2022-03-14T00:00:00"/>
        <d v="2022-03-20T00:00:00"/>
        <d v="2022-03-21T00:00:00"/>
        <d v="2022-03-25T00:00:00"/>
        <d v="2022-03-26T00:00:00"/>
        <d v="2022-03-27T00:00:00"/>
        <d v="2022-03-28T00:00:00"/>
        <d v="2022-03-29T00:00:00"/>
        <d v="2022-04-04T00:00:00"/>
        <d v="2022-04-05T00:00:00"/>
        <d v="2022-04-06T00:00:00"/>
        <d v="2022-04-17T00:00:00"/>
        <d v="2022-04-19T00:00:00"/>
        <d v="2022-04-20T00:00:00"/>
        <d v="2022-04-21T00:00:00"/>
        <d v="2022-04-22T00:00:00"/>
        <d v="2022-04-24T00:00:00"/>
        <d v="2022-04-25T00:00:00"/>
        <d v="2022-04-26T00:00:00"/>
        <d v="2022-04-30T00:00:00"/>
        <d v="2022-05-09T00:00:00"/>
        <d v="2022-05-13T00:00:00"/>
        <d v="2022-05-15T00:00:00"/>
        <d v="2022-05-16T00:00:00"/>
        <d v="2022-05-22T00:00:00"/>
        <d v="2022-05-23T00:00:00"/>
        <d v="2022-05-24T00:00:00"/>
        <d v="2022-05-26T00:00:00"/>
        <d v="2022-05-27T00:00:00"/>
        <d v="2022-05-28T00:00:00"/>
        <d v="2022-05-30T00:00:00"/>
        <d v="2022-05-31T00:00:00"/>
        <d v="2022-06-01T00:00:00"/>
        <d v="2022-06-02T00:00:00"/>
        <d v="2022-06-03T00:00:00"/>
        <d v="2022-06-04T00:00:00"/>
        <d v="2022-06-07T00:00:00"/>
        <d v="2022-06-08T00:00:00"/>
        <d v="2022-06-09T00:00:00"/>
        <d v="2022-06-10T00:00:00"/>
        <d v="2022-06-11T00:00:00"/>
        <d v="2022-06-12T00:00:00"/>
        <d v="2022-06-14T00:00:00"/>
        <d v="2022-06-15T00:00:00"/>
        <d v="2022-06-21T00:00:00"/>
        <d v="2022-06-22T00:00:00"/>
        <d v="2022-06-23T00:00:00"/>
        <d v="2022-06-24T00:00:00"/>
        <d v="2022-06-29T00:00:00"/>
        <d v="2022-07-03T00:00:00"/>
        <d v="2022-07-11T00:00:00"/>
        <d v="2022-07-13T00:00:00"/>
        <d v="2022-07-14T00:00:00"/>
        <d v="2022-07-15T00:00:00"/>
        <d v="2022-07-16T00:00:00"/>
        <d v="2022-07-19T00:00:00"/>
        <d v="2022-07-21T00:00:00"/>
        <d v="2022-07-23T00:00:00"/>
        <d v="2022-07-24T00:00:00"/>
        <d v="2022-07-26T00:00:00"/>
        <d v="2022-07-30T00:00:00"/>
        <d v="2022-07-31T00:00:00"/>
        <d v="2022-08-01T00:00:00"/>
        <d v="2022-08-02T00:00:00"/>
        <d v="2022-08-03T00:00:00"/>
        <d v="2022-08-05T00:00:00"/>
        <d v="2022-08-07T00:00:00"/>
        <d v="2022-08-08T00:00:00"/>
        <d v="2022-08-11T00:00:00"/>
        <d v="2022-08-12T00:00:00"/>
        <d v="2022-08-14T00:00:00"/>
        <d v="2022-08-15T00:00:00"/>
        <d v="2022-08-17T00:00:00"/>
        <d v="2022-08-21T00:00:00"/>
        <d v="2022-08-22T00:00:00"/>
        <d v="2022-08-24T00:00:00"/>
        <d v="2022-08-26T00:00:00"/>
        <d v="2022-08-27T00:00:00"/>
        <d v="2022-08-29T00:00:00"/>
        <d v="2022-09-02T00:00:00"/>
        <d v="2022-09-04T00:00:00"/>
        <d v="2022-09-08T00:00:00"/>
        <d v="2022-09-09T00:00:00"/>
        <d v="2022-09-10T00:00:00"/>
        <d v="2022-09-12T00:00:00"/>
        <d v="2022-09-14T00:00:00"/>
        <d v="2022-09-15T00:00:00"/>
        <d v="2022-09-16T00:00:00"/>
        <d v="2022-09-17T00:00:00"/>
        <d v="2022-09-18T00:00:00"/>
        <d v="2022-09-21T00:00:00"/>
        <d v="2022-09-24T00:00:00"/>
        <d v="2022-09-25T00:00:00"/>
        <d v="2022-09-27T00:00:00"/>
        <d v="2022-10-01T00:00:00"/>
        <d v="2022-10-05T00:00:00"/>
        <d v="2022-10-09T00:00:00"/>
        <d v="2022-10-15T00:00:00"/>
        <d v="2022-10-16T00:00:00"/>
        <d v="2022-10-19T00:00:00"/>
        <d v="2022-10-20T00:00:00"/>
        <d v="2022-10-24T00:00:00"/>
        <d v="2022-10-25T00:00:00"/>
        <d v="2022-10-29T00:00:00"/>
        <d v="2022-10-31T00:00:00"/>
        <d v="2022-11-01T00:00:00"/>
        <d v="2022-11-02T00:00:00"/>
        <d v="2022-11-04T00:00:00"/>
        <d v="2022-11-06T00:00:00"/>
        <d v="2022-11-08T00:00:00"/>
        <d v="2022-11-09T00:00:00"/>
        <d v="2022-11-12T00:00:00"/>
        <d v="2022-11-19T00:00:00"/>
        <d v="2022-11-20T00:00:00"/>
        <d v="2022-11-22T00:00:00"/>
        <d v="2022-11-27T00:00:00"/>
        <d v="2022-11-30T00:00:00"/>
        <d v="2022-12-10T00:00:00"/>
        <d v="2022-12-21T00:00:00"/>
        <d v="2022-12-23T00:00:00"/>
        <d v="2022-12-24T00:00:00"/>
        <d v="2022-12-25T00:00:00"/>
        <d v="2022-12-27T00:00:00"/>
        <d v="2022-12-30T00:00:00"/>
        <d v="2022-12-31T00:00:00"/>
      </sharedItems>
      <fieldGroup base="3">
        <rangePr groupBy="months" startDate="2022-01-02T00:00:00" endDate="2023-01-01T00:00:00"/>
        <groupItems count="14">
          <s v="&lt;02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23"/>
        </groupItems>
      </fieldGroup>
    </cacheField>
    <cacheField name="Hora" numFmtId="168">
      <sharedItems containsSemiMixedTypes="0" containsNonDate="0" containsDate="1" containsString="0" minDate="1899-12-30T08:05:00" maxDate="1899-12-30T19:19:00" count="173">
        <d v="1899-12-30T11:44:00"/>
        <d v="1899-12-30T12:19:00"/>
        <d v="1899-12-30T13:10:00"/>
        <d v="1899-12-30T12:04:00"/>
        <d v="1899-12-30T09:33:00"/>
        <d v="1899-12-30T12:46:00"/>
        <d v="1899-12-30T13:23:00"/>
        <d v="1899-12-30T13:33:00"/>
        <d v="1899-12-30T11:14:00"/>
        <d v="1899-12-30T10:03:00"/>
        <d v="1899-12-30T11:03:00"/>
        <d v="1899-12-30T11:45:00"/>
        <d v="1899-12-30T12:42:00"/>
        <d v="1899-12-30T09:04:00"/>
        <d v="1899-12-30T11:47:00"/>
        <d v="1899-12-30T11:55:00"/>
        <d v="1899-12-30T12:44:00"/>
        <d v="1899-12-30T11:59:00"/>
        <d v="1899-12-30T13:15:00"/>
        <d v="1899-12-30T13:01:00"/>
        <d v="1899-12-30T13:36:00"/>
        <d v="1899-12-30T12:02:00"/>
        <d v="1899-12-30T12:07:00"/>
        <d v="1899-12-30T13:14:00"/>
        <d v="1899-12-30T13:07:00"/>
        <d v="1899-12-30T10:25:00"/>
        <d v="1899-12-30T12:31:00"/>
        <d v="1899-12-30T11:02:00"/>
        <d v="1899-12-30T13:43:00"/>
        <d v="1899-12-30T13:57:00"/>
        <d v="1899-12-30T18:04:00"/>
        <d v="1899-12-30T11:05:00"/>
        <d v="1899-12-30T10:41:00"/>
        <d v="1899-12-30T12:54:00"/>
        <d v="1899-12-30T13:41:00"/>
        <d v="1899-12-30T09:49:00"/>
        <d v="1899-12-30T10:59:00"/>
        <d v="1899-12-30T11:24:00"/>
        <d v="1899-12-30T13:06:00"/>
        <d v="1899-12-30T13:21:00"/>
        <d v="1899-12-30T12:13:00"/>
        <d v="1899-12-30T17:20:00"/>
        <d v="1899-12-30T13:56:00"/>
        <d v="1899-12-30T10:27:00"/>
        <d v="1899-12-30T09:21:00"/>
        <d v="1899-12-30T10:47:00"/>
        <d v="1899-12-30T13:37:00"/>
        <d v="1899-12-30T10:22:00"/>
        <d v="1899-12-30T14:02:00"/>
        <d v="1899-12-30T08:39:00"/>
        <d v="1899-12-30T13:05:00"/>
        <d v="1899-12-30T12:03:00"/>
        <d v="1899-12-30T09:31:00"/>
        <d v="1899-12-30T08:57:00"/>
        <d v="1899-12-30T10:43:00"/>
        <d v="1899-12-30T12:27:00"/>
        <d v="1899-12-30T10:05:00"/>
        <d v="1899-12-30T10:24:00"/>
        <d v="1899-12-30T08:54:00"/>
        <d v="1899-12-30T09:13:00"/>
        <d v="1899-12-30T10:33:00"/>
        <d v="1899-12-30T12:38:00"/>
        <d v="1899-12-30T12:24:00"/>
        <d v="1899-12-30T08:50:00"/>
        <d v="1899-12-30T10:18:00"/>
        <d v="1899-12-30T12:45:00"/>
        <d v="1899-12-30T13:02:00"/>
        <d v="1899-12-30T10:17:00"/>
        <d v="1899-12-30T10:45:00"/>
        <d v="1899-12-30T10:38:00"/>
        <d v="1899-12-30T13:11:00"/>
        <d v="1899-12-30T11:26:00"/>
        <d v="1899-12-30T12:17:00"/>
        <d v="1899-12-30T08:32:00"/>
        <d v="1899-12-30T11:04:00"/>
        <d v="1899-12-30T09:45:00"/>
        <d v="1899-12-30T11:53:00"/>
        <d v="1899-12-30T09:40:00"/>
        <d v="1899-12-30T08:05:00"/>
        <d v="1899-12-30T11:35:00"/>
        <d v="1899-12-30T16:43:00"/>
        <d v="1899-12-30T09:14:00"/>
        <d v="1899-12-30T08:38:00"/>
        <d v="1899-12-30T12:15:00"/>
        <d v="1899-12-30T12:10:00"/>
        <d v="1899-12-30T10:31:00"/>
        <d v="1899-12-30T11:21:00"/>
        <d v="1899-12-30T12:20:00"/>
        <d v="1899-12-30T12:14:00"/>
        <d v="1899-12-30T12:23:00"/>
        <d v="1899-12-30T12:18:00"/>
        <d v="1899-12-30T10:50:00"/>
        <d v="1899-12-30T09:58:00"/>
        <d v="1899-12-30T12:51:00"/>
        <d v="1899-12-30T12:12:00"/>
        <d v="1899-12-30T12:30:00"/>
        <d v="1899-12-30T12:21:00"/>
        <d v="1899-12-30T12:05:00"/>
        <d v="1899-12-30T10:30:00"/>
        <d v="1899-12-30T11:16:00"/>
        <d v="1899-12-30T10:35:00"/>
        <d v="1899-12-30T09:53:00"/>
        <d v="1899-12-30T10:23:00"/>
        <d v="1899-12-30T10:34:00"/>
        <d v="1899-12-30T10:12:00"/>
        <d v="1899-12-30T16:26:00"/>
        <d v="1899-12-30T16:31:00"/>
        <d v="1899-12-30T17:07:00"/>
        <d v="1899-12-30T12:32:00"/>
        <d v="1899-12-30T12:11:00"/>
        <d v="1899-12-30T11:48:00"/>
        <d v="1899-12-30T18:13:00"/>
        <d v="1899-12-30T13:08:00"/>
        <d v="1899-12-30T13:19:00"/>
        <d v="1899-12-30T18:27:00"/>
        <d v="1899-12-30T12:16:00"/>
        <d v="1899-12-30T09:25:00"/>
        <d v="1899-12-30T08:06:00"/>
        <d v="1899-12-30T09:43:00"/>
        <d v="1899-12-30T16:08:00"/>
        <d v="1899-12-30T19:19:00"/>
        <d v="1899-12-30T08:16:00"/>
        <d v="1899-12-30T13:24:00"/>
        <d v="1899-12-30T13:35:00"/>
        <d v="1899-12-30T12:06:00"/>
        <d v="1899-12-30T12:55:00"/>
        <d v="1899-12-30T08:25:00"/>
        <d v="1899-12-30T11:25:00"/>
        <d v="1899-12-30T12:09:00"/>
        <d v="1899-12-30T12:47:00"/>
        <d v="1899-12-30T08:51:00"/>
        <d v="1899-12-30T10:13:00"/>
        <d v="1899-12-30T11:43:00"/>
        <d v="1899-12-30T12:26:00"/>
        <d v="1899-12-30T12:37:00"/>
        <d v="1899-12-30T16:15:00"/>
        <d v="1899-12-30T10:40:00"/>
        <d v="1899-12-30T18:32:00"/>
        <d v="1899-12-30T09:34:00"/>
        <d v="1899-12-30T13:09:00"/>
        <d v="1899-12-30T12:39:00"/>
        <d v="1899-12-30T13:04:00"/>
        <d v="1899-12-30T10:52:00"/>
        <d v="1899-12-30T12:22:00"/>
        <d v="1899-12-30T11:19:00"/>
        <d v="1899-12-30T12:50:00"/>
        <d v="1899-12-30T11:18:00"/>
        <d v="1899-12-30T11:39:00"/>
        <d v="1899-12-30T12:00:00"/>
        <d v="1899-12-30T10:42:00"/>
        <d v="1899-12-30T08:58:00"/>
        <d v="1899-12-30T13:50:00"/>
        <d v="1899-12-30T12:53:00"/>
        <d v="1899-12-30T11:33:00"/>
        <d v="1899-12-30T10:51:00"/>
        <d v="1899-12-30T10:19:00"/>
        <d v="1899-12-30T19:03:00"/>
        <d v="1899-12-30T08:53:00"/>
        <d v="1899-12-30T18:11:00"/>
        <d v="1899-12-30T11:32:00"/>
        <d v="1899-12-30T09:47:00"/>
        <d v="1899-12-30T11:10:00"/>
        <d v="1899-12-30T12:40:00"/>
        <d v="1899-12-30T11:51:00"/>
        <d v="1899-12-30T09:28:00"/>
        <d v="1899-12-30T16:00:00"/>
        <d v="1899-12-30T16:30:00"/>
        <d v="1899-12-30T17:24:00"/>
        <d v="1899-12-30T09:55:00"/>
        <d v="1899-12-30T09:51:00"/>
        <d v="1899-12-30T11:52:00"/>
        <d v="1899-12-30T11:41:00"/>
        <d v="1899-12-30T17:41:00"/>
      </sharedItems>
      <fieldGroup par="9" base="4">
        <rangePr groupBy="minutes" startDate="1899-12-30T08:05:00" endDate="1899-12-30T19:19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Artículo" numFmtId="0">
      <sharedItems count="39">
        <s v="Sand Jb Emmental"/>
        <s v="Gal Frangipane 4P"/>
        <s v="Grand Far Breton"/>
        <s v="Gal Pomme 4P"/>
        <s v="Gd Kouign Amann"/>
        <s v="Formule Sandwich"/>
        <s v="Galette 8 Pers"/>
        <s v="Divers Patisserie"/>
        <s v="Croissant"/>
        <s v="Gal Pomme 6P"/>
        <s v="Sandwich Complet"/>
        <s v="Gal Frangipane 6P"/>
        <s v="Royal 4P"/>
        <s v="Eclair"/>
        <s v="Royal 6P"/>
        <s v="Divers Viennoiserie"/>
        <s v="Tarte Fruits 4P"/>
        <s v="Traditional Baguette"/>
        <s v="Kouign Amann"/>
        <s v="Tarte Fraise 4Per"/>
        <s v="Tarte Fraise 6P"/>
        <s v="Baguette"/>
        <s v="Tarte Fruits 6P"/>
        <s v="Tartelette Fraise"/>
        <s v="Cafe Ou Eau"/>
        <s v="Campagne"/>
        <s v="Platprepare7,00"/>
        <s v="Tartelette"/>
        <s v="Traiteur"/>
        <s v="Seigle"/>
        <s v="Vik Bread"/>
        <s v="Gd Nantais"/>
        <s v="Pain Au Chocolat"/>
        <s v="Boule 400G"/>
        <s v="Pt Nantais"/>
        <s v="Buche 8Pers"/>
        <s v="Buche 6Pers"/>
        <s v="Divers Boulangerie"/>
        <s v="Buche 4Pers"/>
      </sharedItems>
    </cacheField>
    <cacheField name="Cantidad" numFmtId="0">
      <sharedItems containsSemiMixedTypes="0" containsString="0" containsNumber="1" containsInteger="1" minValue="10" maxValue="2000"/>
    </cacheField>
    <cacheField name="Precio Unit" numFmtId="166">
      <sharedItems containsSemiMixedTypes="0" containsString="0" containsNumber="1" minValue="0.9" maxValue="44"/>
    </cacheField>
    <cacheField name="Venta total" numFmtId="167">
      <sharedItems containsSemiMixedTypes="0" containsString="0" containsNumber="1" minValue="135" maxValue="2000"/>
    </cacheField>
    <cacheField name="Horas" numFmtId="0" databaseField="0">
      <fieldGroup base="4">
        <rangePr groupBy="hours" startDate="1899-12-30T08:05:00" endDate="1899-12-30T19:19:00"/>
        <groupItems count="26">
          <s v="&lt;00/01/1900"/>
          <s v="12 a. m."/>
          <s v="01 a. m."/>
          <s v="02 a. m."/>
          <s v="03 a. m."/>
          <s v="04 a. m."/>
          <s v="05 a. m."/>
          <s v="06 a. m."/>
          <s v="07 a. m."/>
          <s v="08 a. m."/>
          <s v="09 a. m."/>
          <s v="10 a. m."/>
          <s v="11 a. m."/>
          <s v="12 p. m."/>
          <s v="01 p. m."/>
          <s v="02 p. m."/>
          <s v="03 p. m."/>
          <s v="04 p. m."/>
          <s v="05 p. m."/>
          <s v="06 p. m."/>
          <s v="07 p. m."/>
          <s v="08 p. m."/>
          <s v="09 p. m."/>
          <s v="10 p. m."/>
          <s v="11 p. m."/>
          <s v="&gt;00/01/1900"/>
        </groupItems>
      </fieldGroup>
    </cacheField>
    <cacheField name="Campo1" numFmtId="0" formula="'Venta total'/Cantidad" databaseField="0"/>
  </cacheFields>
  <extLst>
    <ext xmlns:x14="http://schemas.microsoft.com/office/spreadsheetml/2009/9/main" uri="{725AE2AE-9491-48be-B2B4-4EB974FC3084}">
      <x14:pivotCacheDefinition pivotCacheId="7656796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300"/>
    <n v="1501130"/>
    <x v="0"/>
    <x v="0"/>
    <x v="0"/>
    <x v="0"/>
    <n v="50"/>
    <n v="3.5"/>
    <n v="175"/>
  </r>
  <r>
    <n v="421"/>
    <n v="1501470"/>
    <x v="1"/>
    <x v="0"/>
    <x v="1"/>
    <x v="1"/>
    <n v="20"/>
    <n v="8"/>
    <n v="160"/>
  </r>
  <r>
    <n v="646"/>
    <n v="1502040"/>
    <x v="0"/>
    <x v="0"/>
    <x v="2"/>
    <x v="2"/>
    <n v="20"/>
    <n v="7"/>
    <n v="140"/>
  </r>
  <r>
    <n v="1169"/>
    <n v="1503420"/>
    <x v="1"/>
    <x v="1"/>
    <x v="3"/>
    <x v="3"/>
    <n v="20"/>
    <n v="8"/>
    <n v="160"/>
  </r>
  <r>
    <n v="779"/>
    <n v="1502360"/>
    <x v="1"/>
    <x v="1"/>
    <x v="4"/>
    <x v="4"/>
    <n v="20"/>
    <n v="7.5"/>
    <n v="150"/>
  </r>
  <r>
    <n v="2357"/>
    <n v="1506790"/>
    <x v="0"/>
    <x v="2"/>
    <x v="5"/>
    <x v="5"/>
    <n v="30"/>
    <n v="6.5"/>
    <n v="195"/>
  </r>
  <r>
    <n v="4091"/>
    <n v="1511630"/>
    <x v="1"/>
    <x v="3"/>
    <x v="6"/>
    <x v="5"/>
    <n v="30"/>
    <n v="6.5"/>
    <n v="195"/>
  </r>
  <r>
    <n v="4922"/>
    <n v="1513880"/>
    <x v="1"/>
    <x v="4"/>
    <x v="7"/>
    <x v="6"/>
    <n v="10"/>
    <n v="16"/>
    <n v="160"/>
  </r>
  <r>
    <n v="5991"/>
    <n v="1516920"/>
    <x v="0"/>
    <x v="5"/>
    <x v="8"/>
    <x v="7"/>
    <n v="10"/>
    <n v="24"/>
    <n v="240"/>
  </r>
  <r>
    <n v="6399"/>
    <n v="1518100"/>
    <x v="1"/>
    <x v="6"/>
    <x v="9"/>
    <x v="8"/>
    <n v="200"/>
    <n v="1.1000000000000001"/>
    <n v="220.00000000000003"/>
  </r>
  <r>
    <n v="8016"/>
    <n v="1522570"/>
    <x v="1"/>
    <x v="7"/>
    <x v="2"/>
    <x v="9"/>
    <n v="20"/>
    <n v="12"/>
    <n v="240"/>
  </r>
  <r>
    <n v="7625"/>
    <n v="1521480"/>
    <x v="0"/>
    <x v="7"/>
    <x v="10"/>
    <x v="1"/>
    <n v="20"/>
    <n v="8"/>
    <n v="160"/>
  </r>
  <r>
    <n v="8286"/>
    <n v="1523320"/>
    <x v="1"/>
    <x v="8"/>
    <x v="11"/>
    <x v="3"/>
    <n v="20"/>
    <n v="8"/>
    <n v="160"/>
  </r>
  <r>
    <n v="8393"/>
    <n v="1523640"/>
    <x v="0"/>
    <x v="8"/>
    <x v="12"/>
    <x v="10"/>
    <n v="30"/>
    <n v="4.5"/>
    <n v="135"/>
  </r>
  <r>
    <n v="9795"/>
    <n v="1527670"/>
    <x v="0"/>
    <x v="9"/>
    <x v="3"/>
    <x v="6"/>
    <n v="10"/>
    <n v="16"/>
    <n v="160"/>
  </r>
  <r>
    <n v="10112"/>
    <n v="1528510"/>
    <x v="1"/>
    <x v="10"/>
    <x v="13"/>
    <x v="11"/>
    <n v="40"/>
    <n v="12"/>
    <n v="480"/>
  </r>
  <r>
    <n v="10963"/>
    <n v="1530700"/>
    <x v="0"/>
    <x v="11"/>
    <x v="14"/>
    <x v="12"/>
    <n v="20"/>
    <n v="12"/>
    <n v="240"/>
  </r>
  <r>
    <n v="11015"/>
    <n v="1530830"/>
    <x v="0"/>
    <x v="11"/>
    <x v="15"/>
    <x v="1"/>
    <n v="20"/>
    <n v="8"/>
    <n v="160"/>
  </r>
  <r>
    <n v="14492"/>
    <n v="1540290"/>
    <x v="1"/>
    <x v="12"/>
    <x v="16"/>
    <x v="4"/>
    <n v="30"/>
    <n v="7.5"/>
    <n v="225"/>
  </r>
  <r>
    <n v="14337"/>
    <n v="1539910"/>
    <x v="0"/>
    <x v="12"/>
    <x v="17"/>
    <x v="4"/>
    <n v="20"/>
    <n v="7.5"/>
    <n v="150"/>
  </r>
  <r>
    <n v="16995"/>
    <n v="1547250"/>
    <x v="0"/>
    <x v="13"/>
    <x v="18"/>
    <x v="2"/>
    <n v="30"/>
    <n v="7"/>
    <n v="210"/>
  </r>
  <r>
    <n v="16970"/>
    <n v="1547170"/>
    <x v="0"/>
    <x v="13"/>
    <x v="19"/>
    <x v="13"/>
    <n v="70"/>
    <n v="2"/>
    <n v="140"/>
  </r>
  <r>
    <n v="18302"/>
    <n v="1550790"/>
    <x v="0"/>
    <x v="14"/>
    <x v="20"/>
    <x v="10"/>
    <n v="30"/>
    <n v="4.5"/>
    <n v="135"/>
  </r>
  <r>
    <n v="19523"/>
    <n v="1554150"/>
    <x v="0"/>
    <x v="15"/>
    <x v="21"/>
    <x v="4"/>
    <n v="20"/>
    <n v="7.5"/>
    <n v="150"/>
  </r>
  <r>
    <n v="20145"/>
    <n v="1555800"/>
    <x v="1"/>
    <x v="16"/>
    <x v="22"/>
    <x v="2"/>
    <n v="20"/>
    <n v="7"/>
    <n v="140"/>
  </r>
  <r>
    <n v="20332"/>
    <n v="1556280"/>
    <x v="1"/>
    <x v="16"/>
    <x v="23"/>
    <x v="2"/>
    <n v="20"/>
    <n v="7"/>
    <n v="140"/>
  </r>
  <r>
    <n v="21684"/>
    <n v="1559800"/>
    <x v="1"/>
    <x v="17"/>
    <x v="24"/>
    <x v="5"/>
    <n v="30"/>
    <n v="6.5"/>
    <n v="195"/>
  </r>
  <r>
    <n v="21985"/>
    <n v="1560630"/>
    <x v="0"/>
    <x v="18"/>
    <x v="25"/>
    <x v="4"/>
    <n v="20"/>
    <n v="7.5"/>
    <n v="150"/>
  </r>
  <r>
    <n v="23899"/>
    <n v="1565980"/>
    <x v="1"/>
    <x v="19"/>
    <x v="26"/>
    <x v="4"/>
    <n v="20"/>
    <n v="7.5"/>
    <n v="150"/>
  </r>
  <r>
    <n v="24628"/>
    <n v="1567840"/>
    <x v="0"/>
    <x v="20"/>
    <x v="27"/>
    <x v="13"/>
    <n v="70"/>
    <n v="2"/>
    <n v="140"/>
  </r>
  <r>
    <n v="26915"/>
    <n v="1574010"/>
    <x v="1"/>
    <x v="21"/>
    <x v="28"/>
    <x v="14"/>
    <n v="10"/>
    <n v="18"/>
    <n v="180"/>
  </r>
  <r>
    <n v="26942"/>
    <n v="1574070"/>
    <x v="0"/>
    <x v="21"/>
    <x v="29"/>
    <x v="10"/>
    <n v="30"/>
    <n v="4.5"/>
    <n v="135"/>
  </r>
  <r>
    <n v="27875"/>
    <n v="1576590"/>
    <x v="0"/>
    <x v="22"/>
    <x v="30"/>
    <x v="4"/>
    <n v="20"/>
    <n v="7.5"/>
    <n v="150"/>
  </r>
  <r>
    <n v="28177"/>
    <n v="1577390"/>
    <x v="1"/>
    <x v="23"/>
    <x v="31"/>
    <x v="4"/>
    <n v="40"/>
    <n v="7.5"/>
    <n v="300"/>
  </r>
  <r>
    <n v="29084"/>
    <n v="1579750"/>
    <x v="1"/>
    <x v="24"/>
    <x v="32"/>
    <x v="15"/>
    <n v="10"/>
    <n v="44"/>
    <n v="440"/>
  </r>
  <r>
    <n v="31316"/>
    <n v="1585480"/>
    <x v="0"/>
    <x v="25"/>
    <x v="33"/>
    <x v="5"/>
    <n v="30"/>
    <n v="6.5"/>
    <n v="195"/>
  </r>
  <r>
    <n v="31474"/>
    <n v="1585940"/>
    <x v="1"/>
    <x v="25"/>
    <x v="34"/>
    <x v="5"/>
    <n v="30"/>
    <n v="6.5"/>
    <n v="195"/>
  </r>
  <r>
    <n v="30238"/>
    <n v="1582720"/>
    <x v="1"/>
    <x v="25"/>
    <x v="35"/>
    <x v="16"/>
    <n v="20"/>
    <n v="9"/>
    <n v="180"/>
  </r>
  <r>
    <n v="30601"/>
    <n v="1583630"/>
    <x v="1"/>
    <x v="25"/>
    <x v="36"/>
    <x v="16"/>
    <n v="20"/>
    <n v="9"/>
    <n v="180"/>
  </r>
  <r>
    <n v="30760"/>
    <n v="1584020"/>
    <x v="0"/>
    <x v="25"/>
    <x v="37"/>
    <x v="2"/>
    <n v="20"/>
    <n v="7"/>
    <n v="140"/>
  </r>
  <r>
    <n v="33823"/>
    <n v="1592460"/>
    <x v="0"/>
    <x v="26"/>
    <x v="38"/>
    <x v="10"/>
    <n v="30"/>
    <n v="4.5"/>
    <n v="135"/>
  </r>
  <r>
    <n v="34822"/>
    <n v="1595030"/>
    <x v="0"/>
    <x v="27"/>
    <x v="39"/>
    <x v="5"/>
    <n v="40"/>
    <n v="6.5"/>
    <n v="260"/>
  </r>
  <r>
    <n v="34837"/>
    <n v="1595070"/>
    <x v="0"/>
    <x v="27"/>
    <x v="7"/>
    <x v="10"/>
    <n v="30"/>
    <n v="4.5"/>
    <n v="135"/>
  </r>
  <r>
    <n v="35494"/>
    <n v="1596830"/>
    <x v="1"/>
    <x v="28"/>
    <x v="40"/>
    <x v="4"/>
    <n v="30"/>
    <n v="7.5"/>
    <n v="225"/>
  </r>
  <r>
    <n v="35852"/>
    <n v="1597810"/>
    <x v="1"/>
    <x v="28"/>
    <x v="41"/>
    <x v="17"/>
    <n v="120"/>
    <n v="1.2"/>
    <n v="144"/>
  </r>
  <r>
    <n v="37493"/>
    <n v="1602080"/>
    <x v="1"/>
    <x v="29"/>
    <x v="42"/>
    <x v="10"/>
    <n v="30"/>
    <n v="4.5"/>
    <n v="135"/>
  </r>
  <r>
    <n v="39236"/>
    <n v="1606910"/>
    <x v="0"/>
    <x v="30"/>
    <x v="43"/>
    <x v="15"/>
    <n v="10"/>
    <n v="22"/>
    <n v="220"/>
  </r>
  <r>
    <n v="39859"/>
    <n v="1608560"/>
    <x v="1"/>
    <x v="31"/>
    <x v="44"/>
    <x v="4"/>
    <n v="20"/>
    <n v="7.5"/>
    <n v="150"/>
  </r>
  <r>
    <n v="40153"/>
    <n v="1609330"/>
    <x v="1"/>
    <x v="31"/>
    <x v="0"/>
    <x v="4"/>
    <n v="20"/>
    <n v="7.5"/>
    <n v="150"/>
  </r>
  <r>
    <n v="41040"/>
    <n v="1611590"/>
    <x v="0"/>
    <x v="32"/>
    <x v="45"/>
    <x v="16"/>
    <n v="20"/>
    <n v="9"/>
    <n v="180"/>
  </r>
  <r>
    <n v="44468"/>
    <n v="1621060"/>
    <x v="1"/>
    <x v="33"/>
    <x v="35"/>
    <x v="10"/>
    <n v="40"/>
    <n v="4.5"/>
    <n v="180"/>
  </r>
  <r>
    <n v="45021"/>
    <n v="1622550"/>
    <x v="0"/>
    <x v="33"/>
    <x v="46"/>
    <x v="14"/>
    <n v="10"/>
    <n v="18"/>
    <n v="180"/>
  </r>
  <r>
    <n v="45401"/>
    <n v="1623560"/>
    <x v="0"/>
    <x v="34"/>
    <x v="47"/>
    <x v="7"/>
    <n v="10"/>
    <n v="14"/>
    <n v="140"/>
  </r>
  <r>
    <n v="47888"/>
    <n v="1630380"/>
    <x v="1"/>
    <x v="35"/>
    <x v="48"/>
    <x v="5"/>
    <n v="70"/>
    <n v="6.5"/>
    <n v="455"/>
  </r>
  <r>
    <n v="48062"/>
    <n v="1630850"/>
    <x v="1"/>
    <x v="36"/>
    <x v="49"/>
    <x v="18"/>
    <n v="80"/>
    <n v="2.1"/>
    <n v="168"/>
  </r>
  <r>
    <n v="49245"/>
    <n v="1634100"/>
    <x v="1"/>
    <x v="37"/>
    <x v="50"/>
    <x v="16"/>
    <n v="20"/>
    <n v="9"/>
    <n v="180"/>
  </r>
  <r>
    <n v="50155"/>
    <n v="1636470"/>
    <x v="0"/>
    <x v="38"/>
    <x v="51"/>
    <x v="19"/>
    <n v="20"/>
    <n v="12"/>
    <n v="240"/>
  </r>
  <r>
    <n v="49617"/>
    <n v="1635070"/>
    <x v="0"/>
    <x v="38"/>
    <x v="52"/>
    <x v="20"/>
    <n v="10"/>
    <n v="18"/>
    <n v="180"/>
  </r>
  <r>
    <n v="49510"/>
    <n v="1634820"/>
    <x v="0"/>
    <x v="38"/>
    <x v="53"/>
    <x v="4"/>
    <n v="20"/>
    <n v="7.5"/>
    <n v="150"/>
  </r>
  <r>
    <n v="50564"/>
    <n v="1637610"/>
    <x v="1"/>
    <x v="39"/>
    <x v="54"/>
    <x v="21"/>
    <n v="200"/>
    <n v="0.9"/>
    <n v="180"/>
  </r>
  <r>
    <n v="55521"/>
    <n v="1651040"/>
    <x v="0"/>
    <x v="40"/>
    <x v="55"/>
    <x v="14"/>
    <n v="40"/>
    <n v="18"/>
    <n v="720"/>
  </r>
  <r>
    <n v="54722"/>
    <n v="1648980"/>
    <x v="1"/>
    <x v="40"/>
    <x v="56"/>
    <x v="22"/>
    <n v="20"/>
    <n v="12"/>
    <n v="240"/>
  </r>
  <r>
    <n v="54821"/>
    <n v="1649230"/>
    <x v="0"/>
    <x v="40"/>
    <x v="57"/>
    <x v="23"/>
    <n v="80"/>
    <n v="3"/>
    <n v="240"/>
  </r>
  <r>
    <n v="54333"/>
    <n v="1648030"/>
    <x v="1"/>
    <x v="40"/>
    <x v="58"/>
    <x v="20"/>
    <n v="10"/>
    <n v="18"/>
    <n v="180"/>
  </r>
  <r>
    <n v="54423"/>
    <n v="1648230"/>
    <x v="0"/>
    <x v="40"/>
    <x v="59"/>
    <x v="20"/>
    <n v="10"/>
    <n v="18"/>
    <n v="180"/>
  </r>
  <r>
    <n v="56031"/>
    <n v="1652340"/>
    <x v="1"/>
    <x v="41"/>
    <x v="60"/>
    <x v="5"/>
    <n v="30"/>
    <n v="6.5"/>
    <n v="195"/>
  </r>
  <r>
    <n v="57025"/>
    <n v="1655110"/>
    <x v="0"/>
    <x v="42"/>
    <x v="21"/>
    <x v="5"/>
    <n v="40"/>
    <n v="6.5"/>
    <n v="260"/>
  </r>
  <r>
    <n v="57120"/>
    <n v="1655380"/>
    <x v="0"/>
    <x v="42"/>
    <x v="61"/>
    <x v="5"/>
    <n v="30"/>
    <n v="6.5"/>
    <n v="195"/>
  </r>
  <r>
    <n v="64872"/>
    <n v="1676690"/>
    <x v="0"/>
    <x v="43"/>
    <x v="62"/>
    <x v="5"/>
    <n v="40"/>
    <n v="6.5"/>
    <n v="260"/>
  </r>
  <r>
    <n v="64370"/>
    <n v="1675370"/>
    <x v="1"/>
    <x v="43"/>
    <x v="63"/>
    <x v="15"/>
    <n v="10"/>
    <n v="22"/>
    <n v="220"/>
  </r>
  <r>
    <n v="66625"/>
    <n v="1681310"/>
    <x v="0"/>
    <x v="44"/>
    <x v="64"/>
    <x v="19"/>
    <n v="20"/>
    <n v="12"/>
    <n v="240"/>
  </r>
  <r>
    <n v="66540"/>
    <n v="1681070"/>
    <x v="0"/>
    <x v="44"/>
    <x v="52"/>
    <x v="5"/>
    <n v="30"/>
    <n v="6.5"/>
    <n v="195"/>
  </r>
  <r>
    <n v="67831"/>
    <n v="1684750"/>
    <x v="1"/>
    <x v="45"/>
    <x v="65"/>
    <x v="5"/>
    <n v="30"/>
    <n v="6.5"/>
    <n v="195"/>
  </r>
  <r>
    <n v="68586"/>
    <n v="1686890"/>
    <x v="0"/>
    <x v="46"/>
    <x v="66"/>
    <x v="5"/>
    <n v="30"/>
    <n v="6.5"/>
    <n v="195"/>
  </r>
  <r>
    <n v="68930"/>
    <n v="1687830"/>
    <x v="0"/>
    <x v="47"/>
    <x v="67"/>
    <x v="13"/>
    <n v="100"/>
    <n v="2"/>
    <n v="200"/>
  </r>
  <r>
    <n v="70791"/>
    <n v="1692920"/>
    <x v="1"/>
    <x v="48"/>
    <x v="68"/>
    <x v="15"/>
    <n v="10"/>
    <n v="22"/>
    <n v="220"/>
  </r>
  <r>
    <n v="71815"/>
    <n v="1695600"/>
    <x v="0"/>
    <x v="49"/>
    <x v="69"/>
    <x v="5"/>
    <n v="60"/>
    <n v="6.5"/>
    <n v="390"/>
  </r>
  <r>
    <n v="72904"/>
    <n v="1698580"/>
    <x v="1"/>
    <x v="50"/>
    <x v="62"/>
    <x v="5"/>
    <n v="30"/>
    <n v="6.5"/>
    <n v="195"/>
  </r>
  <r>
    <n v="75494"/>
    <n v="1706000"/>
    <x v="0"/>
    <x v="51"/>
    <x v="14"/>
    <x v="5"/>
    <n v="30"/>
    <n v="6.5"/>
    <n v="195"/>
  </r>
  <r>
    <n v="75662"/>
    <n v="1706470"/>
    <x v="0"/>
    <x v="51"/>
    <x v="70"/>
    <x v="5"/>
    <n v="30"/>
    <n v="6.5"/>
    <n v="195"/>
  </r>
  <r>
    <n v="83724"/>
    <n v="1728100"/>
    <x v="0"/>
    <x v="52"/>
    <x v="71"/>
    <x v="5"/>
    <n v="40"/>
    <n v="6.5"/>
    <n v="260"/>
  </r>
  <r>
    <n v="87739"/>
    <n v="1738890"/>
    <x v="1"/>
    <x v="53"/>
    <x v="72"/>
    <x v="4"/>
    <n v="30"/>
    <n v="7.5"/>
    <n v="225"/>
  </r>
  <r>
    <n v="89390"/>
    <n v="1743120"/>
    <x v="0"/>
    <x v="54"/>
    <x v="73"/>
    <x v="19"/>
    <n v="30"/>
    <n v="12"/>
    <n v="360"/>
  </r>
  <r>
    <n v="90101"/>
    <n v="1744940"/>
    <x v="1"/>
    <x v="54"/>
    <x v="74"/>
    <x v="5"/>
    <n v="40"/>
    <n v="6.5"/>
    <n v="260"/>
  </r>
  <r>
    <n v="91363"/>
    <n v="1748070"/>
    <x v="1"/>
    <x v="55"/>
    <x v="75"/>
    <x v="5"/>
    <n v="50"/>
    <n v="6.5"/>
    <n v="325"/>
  </r>
  <r>
    <n v="92089"/>
    <n v="1749920"/>
    <x v="1"/>
    <x v="55"/>
    <x v="76"/>
    <x v="5"/>
    <n v="40"/>
    <n v="6.5"/>
    <n v="260"/>
  </r>
  <r>
    <n v="91334"/>
    <n v="1747990"/>
    <x v="1"/>
    <x v="55"/>
    <x v="77"/>
    <x v="12"/>
    <n v="20"/>
    <n v="12"/>
    <n v="240"/>
  </r>
  <r>
    <n v="90840"/>
    <n v="1746900"/>
    <x v="0"/>
    <x v="55"/>
    <x v="78"/>
    <x v="15"/>
    <n v="20"/>
    <n v="11"/>
    <n v="220"/>
  </r>
  <r>
    <n v="93402"/>
    <n v="1753350"/>
    <x v="0"/>
    <x v="56"/>
    <x v="79"/>
    <x v="12"/>
    <n v="20"/>
    <n v="12"/>
    <n v="240"/>
  </r>
  <r>
    <n v="93668"/>
    <n v="1754080"/>
    <x v="1"/>
    <x v="56"/>
    <x v="80"/>
    <x v="15"/>
    <n v="10"/>
    <n v="22"/>
    <n v="220"/>
  </r>
  <r>
    <n v="94885"/>
    <n v="1757170"/>
    <x v="0"/>
    <x v="57"/>
    <x v="11"/>
    <x v="5"/>
    <n v="40"/>
    <n v="6.5"/>
    <n v="260"/>
  </r>
  <r>
    <n v="94070"/>
    <n v="1755060"/>
    <x v="1"/>
    <x v="57"/>
    <x v="81"/>
    <x v="4"/>
    <n v="30"/>
    <n v="7.5"/>
    <n v="225"/>
  </r>
  <r>
    <n v="95515"/>
    <n v="1758730"/>
    <x v="0"/>
    <x v="58"/>
    <x v="75"/>
    <x v="19"/>
    <n v="20"/>
    <n v="12"/>
    <n v="240"/>
  </r>
  <r>
    <n v="95297"/>
    <n v="1758210"/>
    <x v="1"/>
    <x v="58"/>
    <x v="82"/>
    <x v="4"/>
    <n v="30"/>
    <n v="7.5"/>
    <n v="225"/>
  </r>
  <r>
    <n v="97569"/>
    <n v="1764370"/>
    <x v="1"/>
    <x v="59"/>
    <x v="62"/>
    <x v="5"/>
    <n v="40"/>
    <n v="6.5"/>
    <n v="260"/>
  </r>
  <r>
    <n v="98196"/>
    <n v="1766150"/>
    <x v="0"/>
    <x v="60"/>
    <x v="83"/>
    <x v="5"/>
    <n v="40"/>
    <n v="6.5"/>
    <n v="260"/>
  </r>
  <r>
    <n v="98821"/>
    <n v="1767850"/>
    <x v="1"/>
    <x v="61"/>
    <x v="84"/>
    <x v="5"/>
    <n v="40"/>
    <n v="6.5"/>
    <n v="260"/>
  </r>
  <r>
    <n v="100616"/>
    <n v="1772540"/>
    <x v="1"/>
    <x v="62"/>
    <x v="85"/>
    <x v="19"/>
    <n v="20"/>
    <n v="12"/>
    <n v="240"/>
  </r>
  <r>
    <n v="101622"/>
    <n v="1775310"/>
    <x v="0"/>
    <x v="63"/>
    <x v="3"/>
    <x v="5"/>
    <n v="40"/>
    <n v="6.5"/>
    <n v="260"/>
  </r>
  <r>
    <n v="101536"/>
    <n v="1775050"/>
    <x v="1"/>
    <x v="63"/>
    <x v="86"/>
    <x v="19"/>
    <n v="20"/>
    <n v="12"/>
    <n v="240"/>
  </r>
  <r>
    <n v="102402"/>
    <n v="1777510"/>
    <x v="0"/>
    <x v="64"/>
    <x v="62"/>
    <x v="5"/>
    <n v="40"/>
    <n v="6.5"/>
    <n v="260"/>
  </r>
  <r>
    <n v="102965"/>
    <n v="1779120"/>
    <x v="1"/>
    <x v="65"/>
    <x v="87"/>
    <x v="5"/>
    <n v="40"/>
    <n v="6.5"/>
    <n v="260"/>
  </r>
  <r>
    <n v="103654"/>
    <n v="1781040"/>
    <x v="0"/>
    <x v="66"/>
    <x v="88"/>
    <x v="5"/>
    <n v="40"/>
    <n v="6.5"/>
    <n v="260"/>
  </r>
  <r>
    <n v="104364"/>
    <n v="1783020"/>
    <x v="0"/>
    <x v="67"/>
    <x v="89"/>
    <x v="5"/>
    <n v="40"/>
    <n v="6.5"/>
    <n v="260"/>
  </r>
  <r>
    <n v="107025"/>
    <n v="1790110"/>
    <x v="0"/>
    <x v="68"/>
    <x v="15"/>
    <x v="5"/>
    <n v="40"/>
    <n v="6.5"/>
    <n v="260"/>
  </r>
  <r>
    <n v="107925"/>
    <n v="1792590"/>
    <x v="0"/>
    <x v="69"/>
    <x v="6"/>
    <x v="5"/>
    <n v="40"/>
    <n v="6.5"/>
    <n v="260"/>
  </r>
  <r>
    <n v="108523"/>
    <n v="1794180"/>
    <x v="1"/>
    <x v="70"/>
    <x v="89"/>
    <x v="5"/>
    <n v="40"/>
    <n v="6.5"/>
    <n v="260"/>
  </r>
  <r>
    <n v="109121"/>
    <n v="1795870"/>
    <x v="1"/>
    <x v="71"/>
    <x v="90"/>
    <x v="5"/>
    <n v="40"/>
    <n v="6.5"/>
    <n v="260"/>
  </r>
  <r>
    <n v="109627"/>
    <n v="1797320"/>
    <x v="1"/>
    <x v="72"/>
    <x v="91"/>
    <x v="19"/>
    <n v="40"/>
    <n v="12"/>
    <n v="480"/>
  </r>
  <r>
    <n v="110375"/>
    <n v="1799310"/>
    <x v="0"/>
    <x v="73"/>
    <x v="92"/>
    <x v="24"/>
    <n v="2000"/>
    <n v="1"/>
    <n v="2000"/>
  </r>
  <r>
    <n v="112773"/>
    <n v="1805750"/>
    <x v="0"/>
    <x v="74"/>
    <x v="62"/>
    <x v="5"/>
    <n v="40"/>
    <n v="6.5"/>
    <n v="260"/>
  </r>
  <r>
    <n v="113516"/>
    <n v="1807840"/>
    <x v="1"/>
    <x v="75"/>
    <x v="93"/>
    <x v="5"/>
    <n v="50"/>
    <n v="6.5"/>
    <n v="325"/>
  </r>
  <r>
    <n v="113454"/>
    <n v="1807670"/>
    <x v="0"/>
    <x v="75"/>
    <x v="94"/>
    <x v="10"/>
    <n v="60"/>
    <n v="4.5"/>
    <n v="270"/>
  </r>
  <r>
    <n v="113486"/>
    <n v="1807750"/>
    <x v="1"/>
    <x v="75"/>
    <x v="1"/>
    <x v="5"/>
    <n v="40"/>
    <n v="6.5"/>
    <n v="260"/>
  </r>
  <r>
    <n v="118298"/>
    <n v="1820860"/>
    <x v="0"/>
    <x v="76"/>
    <x v="95"/>
    <x v="5"/>
    <n v="50"/>
    <n v="6.5"/>
    <n v="325"/>
  </r>
  <r>
    <n v="118970"/>
    <n v="1822770"/>
    <x v="1"/>
    <x v="77"/>
    <x v="96"/>
    <x v="5"/>
    <n v="50"/>
    <n v="6.5"/>
    <n v="325"/>
  </r>
  <r>
    <n v="119786"/>
    <n v="1825100"/>
    <x v="0"/>
    <x v="78"/>
    <x v="26"/>
    <x v="5"/>
    <n v="50"/>
    <n v="6.5"/>
    <n v="325"/>
  </r>
  <r>
    <n v="119822"/>
    <n v="1825210"/>
    <x v="1"/>
    <x v="78"/>
    <x v="93"/>
    <x v="5"/>
    <n v="50"/>
    <n v="6.5"/>
    <n v="325"/>
  </r>
  <r>
    <n v="120475"/>
    <n v="1827000"/>
    <x v="0"/>
    <x v="79"/>
    <x v="96"/>
    <x v="5"/>
    <n v="50"/>
    <n v="6.5"/>
    <n v="325"/>
  </r>
  <r>
    <n v="124938"/>
    <n v="1839110"/>
    <x v="0"/>
    <x v="80"/>
    <x v="97"/>
    <x v="10"/>
    <n v="60"/>
    <n v="4.5"/>
    <n v="270"/>
  </r>
  <r>
    <n v="127824"/>
    <n v="1847120"/>
    <x v="0"/>
    <x v="81"/>
    <x v="98"/>
    <x v="25"/>
    <n v="150"/>
    <n v="1.8"/>
    <n v="270"/>
  </r>
  <r>
    <n v="135766"/>
    <n v="1868240"/>
    <x v="1"/>
    <x v="82"/>
    <x v="77"/>
    <x v="22"/>
    <n v="20"/>
    <n v="12"/>
    <n v="240"/>
  </r>
  <r>
    <n v="136344"/>
    <n v="1869650"/>
    <x v="0"/>
    <x v="82"/>
    <x v="99"/>
    <x v="19"/>
    <n v="20"/>
    <n v="12"/>
    <n v="240"/>
  </r>
  <r>
    <n v="138743"/>
    <n v="1876060"/>
    <x v="1"/>
    <x v="83"/>
    <x v="100"/>
    <x v="26"/>
    <n v="40"/>
    <n v="7"/>
    <n v="280"/>
  </r>
  <r>
    <n v="140029"/>
    <n v="1879520"/>
    <x v="1"/>
    <x v="84"/>
    <x v="101"/>
    <x v="17"/>
    <n v="200"/>
    <n v="1.2"/>
    <n v="240"/>
  </r>
  <r>
    <n v="141765"/>
    <n v="1884030"/>
    <x v="1"/>
    <x v="85"/>
    <x v="76"/>
    <x v="5"/>
    <n v="60"/>
    <n v="6.5"/>
    <n v="390"/>
  </r>
  <r>
    <n v="141440"/>
    <n v="1883160"/>
    <x v="0"/>
    <x v="85"/>
    <x v="102"/>
    <x v="5"/>
    <n v="40"/>
    <n v="6.5"/>
    <n v="260"/>
  </r>
  <r>
    <n v="141478"/>
    <n v="1883250"/>
    <x v="0"/>
    <x v="85"/>
    <x v="103"/>
    <x v="5"/>
    <n v="40"/>
    <n v="6.5"/>
    <n v="260"/>
  </r>
  <r>
    <n v="142801"/>
    <n v="1886900"/>
    <x v="1"/>
    <x v="86"/>
    <x v="54"/>
    <x v="5"/>
    <n v="40"/>
    <n v="6.5"/>
    <n v="260"/>
  </r>
  <r>
    <n v="147505"/>
    <n v="1899380"/>
    <x v="1"/>
    <x v="87"/>
    <x v="87"/>
    <x v="5"/>
    <n v="40"/>
    <n v="6.5"/>
    <n v="260"/>
  </r>
  <r>
    <n v="149496"/>
    <n v="1904760"/>
    <x v="0"/>
    <x v="88"/>
    <x v="104"/>
    <x v="5"/>
    <n v="40"/>
    <n v="6.5"/>
    <n v="260"/>
  </r>
  <r>
    <n v="152338"/>
    <n v="1912360"/>
    <x v="1"/>
    <x v="89"/>
    <x v="71"/>
    <x v="27"/>
    <n v="250"/>
    <n v="2"/>
    <n v="500"/>
  </r>
  <r>
    <n v="152736"/>
    <n v="1913440"/>
    <x v="1"/>
    <x v="89"/>
    <x v="105"/>
    <x v="20"/>
    <n v="20"/>
    <n v="18"/>
    <n v="360"/>
  </r>
  <r>
    <n v="152745"/>
    <n v="1913460"/>
    <x v="1"/>
    <x v="89"/>
    <x v="106"/>
    <x v="20"/>
    <n v="20"/>
    <n v="18"/>
    <n v="360"/>
  </r>
  <r>
    <n v="153509"/>
    <n v="1915440"/>
    <x v="0"/>
    <x v="90"/>
    <x v="47"/>
    <x v="28"/>
    <n v="40"/>
    <n v="7"/>
    <n v="280"/>
  </r>
  <r>
    <n v="156661"/>
    <n v="1923790"/>
    <x v="1"/>
    <x v="91"/>
    <x v="11"/>
    <x v="5"/>
    <n v="40"/>
    <n v="6.5"/>
    <n v="260"/>
  </r>
  <r>
    <n v="162233"/>
    <n v="1938980"/>
    <x v="1"/>
    <x v="92"/>
    <x v="107"/>
    <x v="29"/>
    <n v="250"/>
    <n v="1.8"/>
    <n v="450"/>
  </r>
  <r>
    <n v="162234"/>
    <n v="1938980"/>
    <x v="0"/>
    <x v="92"/>
    <x v="107"/>
    <x v="30"/>
    <n v="110"/>
    <n v="2.5"/>
    <n v="275"/>
  </r>
  <r>
    <n v="163377"/>
    <n v="1941990"/>
    <x v="1"/>
    <x v="93"/>
    <x v="108"/>
    <x v="31"/>
    <n v="110"/>
    <n v="11"/>
    <n v="1210"/>
  </r>
  <r>
    <n v="163378"/>
    <n v="1941990"/>
    <x v="0"/>
    <x v="93"/>
    <x v="108"/>
    <x v="4"/>
    <n v="90"/>
    <n v="7.5"/>
    <n v="675"/>
  </r>
  <r>
    <n v="165121"/>
    <n v="1946470"/>
    <x v="1"/>
    <x v="94"/>
    <x v="109"/>
    <x v="22"/>
    <n v="20"/>
    <n v="12"/>
    <n v="240"/>
  </r>
  <r>
    <n v="166265"/>
    <n v="1949490"/>
    <x v="0"/>
    <x v="95"/>
    <x v="110"/>
    <x v="5"/>
    <n v="40"/>
    <n v="6.5"/>
    <n v="260"/>
  </r>
  <r>
    <n v="168007"/>
    <n v="1954120"/>
    <x v="1"/>
    <x v="96"/>
    <x v="111"/>
    <x v="22"/>
    <n v="20"/>
    <n v="12"/>
    <n v="240"/>
  </r>
  <r>
    <n v="170417"/>
    <n v="1960500"/>
    <x v="0"/>
    <x v="97"/>
    <x v="112"/>
    <x v="5"/>
    <n v="40"/>
    <n v="6.5"/>
    <n v="260"/>
  </r>
  <r>
    <n v="173225"/>
    <n v="1967980"/>
    <x v="1"/>
    <x v="98"/>
    <x v="113"/>
    <x v="5"/>
    <n v="50"/>
    <n v="6.5"/>
    <n v="325"/>
  </r>
  <r>
    <n v="174909"/>
    <n v="1972170"/>
    <x v="0"/>
    <x v="99"/>
    <x v="14"/>
    <x v="5"/>
    <n v="80"/>
    <n v="6.5"/>
    <n v="520"/>
  </r>
  <r>
    <n v="179519"/>
    <n v="1984810"/>
    <x v="1"/>
    <x v="100"/>
    <x v="114"/>
    <x v="2"/>
    <n v="80"/>
    <n v="7"/>
    <n v="560"/>
  </r>
  <r>
    <n v="179122"/>
    <n v="1983690"/>
    <x v="1"/>
    <x v="100"/>
    <x v="115"/>
    <x v="0"/>
    <n v="70"/>
    <n v="3.5"/>
    <n v="245"/>
  </r>
  <r>
    <n v="179893"/>
    <n v="1985730"/>
    <x v="1"/>
    <x v="101"/>
    <x v="116"/>
    <x v="10"/>
    <n v="60"/>
    <n v="4.5"/>
    <n v="270"/>
  </r>
  <r>
    <n v="182650"/>
    <n v="1993180"/>
    <x v="0"/>
    <x v="102"/>
    <x v="117"/>
    <x v="31"/>
    <n v="30"/>
    <n v="11"/>
    <n v="330"/>
  </r>
  <r>
    <n v="185186"/>
    <n v="1999610"/>
    <x v="1"/>
    <x v="103"/>
    <x v="69"/>
    <x v="4"/>
    <n v="40"/>
    <n v="7.5"/>
    <n v="300"/>
  </r>
  <r>
    <n v="184801"/>
    <n v="1998720"/>
    <x v="0"/>
    <x v="103"/>
    <x v="118"/>
    <x v="5"/>
    <n v="40"/>
    <n v="6.5"/>
    <n v="260"/>
  </r>
  <r>
    <n v="188764"/>
    <n v="2009310"/>
    <x v="0"/>
    <x v="104"/>
    <x v="119"/>
    <x v="31"/>
    <n v="30"/>
    <n v="11"/>
    <n v="330"/>
  </r>
  <r>
    <n v="194601"/>
    <n v="2024860"/>
    <x v="0"/>
    <x v="105"/>
    <x v="120"/>
    <x v="5"/>
    <n v="50"/>
    <n v="6.5"/>
    <n v="325"/>
  </r>
  <r>
    <n v="194738"/>
    <n v="2025180"/>
    <x v="0"/>
    <x v="106"/>
    <x v="121"/>
    <x v="32"/>
    <n v="250"/>
    <n v="1.2"/>
    <n v="300"/>
  </r>
  <r>
    <n v="194741"/>
    <n v="2025180"/>
    <x v="0"/>
    <x v="106"/>
    <x v="121"/>
    <x v="8"/>
    <n v="250"/>
    <n v="1.1000000000000001"/>
    <n v="275"/>
  </r>
  <r>
    <n v="198210"/>
    <n v="2034410"/>
    <x v="1"/>
    <x v="107"/>
    <x v="74"/>
    <x v="5"/>
    <n v="40"/>
    <n v="6.5"/>
    <n v="260"/>
  </r>
  <r>
    <n v="201154"/>
    <n v="2042370"/>
    <x v="1"/>
    <x v="108"/>
    <x v="122"/>
    <x v="5"/>
    <n v="50"/>
    <n v="6.5"/>
    <n v="325"/>
  </r>
  <r>
    <n v="202267"/>
    <n v="2045370"/>
    <x v="1"/>
    <x v="109"/>
    <x v="123"/>
    <x v="5"/>
    <n v="50"/>
    <n v="6.5"/>
    <n v="325"/>
  </r>
  <r>
    <n v="205080"/>
    <n v="2052720"/>
    <x v="0"/>
    <x v="110"/>
    <x v="124"/>
    <x v="5"/>
    <n v="50"/>
    <n v="6.5"/>
    <n v="325"/>
  </r>
  <r>
    <n v="208442"/>
    <n v="2061990"/>
    <x v="0"/>
    <x v="111"/>
    <x v="76"/>
    <x v="5"/>
    <n v="30"/>
    <n v="6.5"/>
    <n v="195"/>
  </r>
  <r>
    <n v="208606"/>
    <n v="2062470"/>
    <x v="0"/>
    <x v="111"/>
    <x v="125"/>
    <x v="5"/>
    <n v="30"/>
    <n v="6.5"/>
    <n v="195"/>
  </r>
  <r>
    <n v="209646"/>
    <n v="2065380"/>
    <x v="0"/>
    <x v="112"/>
    <x v="126"/>
    <x v="25"/>
    <n v="140"/>
    <n v="1.8"/>
    <n v="252"/>
  </r>
  <r>
    <n v="213709"/>
    <n v="2076290"/>
    <x v="1"/>
    <x v="113"/>
    <x v="127"/>
    <x v="28"/>
    <n v="10"/>
    <n v="24"/>
    <n v="240"/>
  </r>
  <r>
    <n v="213824"/>
    <n v="2076610"/>
    <x v="1"/>
    <x v="113"/>
    <x v="128"/>
    <x v="28"/>
    <n v="10"/>
    <n v="21"/>
    <n v="210"/>
  </r>
  <r>
    <n v="214730"/>
    <n v="2079160"/>
    <x v="1"/>
    <x v="114"/>
    <x v="129"/>
    <x v="5"/>
    <n v="40"/>
    <n v="6.5"/>
    <n v="260"/>
  </r>
  <r>
    <n v="215472"/>
    <n v="2081250"/>
    <x v="0"/>
    <x v="115"/>
    <x v="24"/>
    <x v="28"/>
    <n v="10"/>
    <n v="35"/>
    <n v="350"/>
  </r>
  <r>
    <n v="215471"/>
    <n v="2081250"/>
    <x v="1"/>
    <x v="115"/>
    <x v="24"/>
    <x v="28"/>
    <n v="10"/>
    <n v="22.5"/>
    <n v="225"/>
  </r>
  <r>
    <n v="216747"/>
    <n v="2084600"/>
    <x v="0"/>
    <x v="116"/>
    <x v="130"/>
    <x v="12"/>
    <n v="20"/>
    <n v="12"/>
    <n v="240"/>
  </r>
  <r>
    <n v="218761"/>
    <n v="2090020"/>
    <x v="1"/>
    <x v="117"/>
    <x v="131"/>
    <x v="12"/>
    <n v="40"/>
    <n v="12"/>
    <n v="480"/>
  </r>
  <r>
    <n v="219550"/>
    <n v="2092260"/>
    <x v="1"/>
    <x v="118"/>
    <x v="132"/>
    <x v="5"/>
    <n v="30"/>
    <n v="6.5"/>
    <n v="195"/>
  </r>
  <r>
    <n v="220312"/>
    <n v="2094430"/>
    <x v="1"/>
    <x v="119"/>
    <x v="133"/>
    <x v="10"/>
    <n v="50"/>
    <n v="4.5"/>
    <n v="225"/>
  </r>
  <r>
    <n v="220338"/>
    <n v="2094510"/>
    <x v="0"/>
    <x v="119"/>
    <x v="134"/>
    <x v="5"/>
    <n v="30"/>
    <n v="6.5"/>
    <n v="195"/>
  </r>
  <r>
    <n v="220970"/>
    <n v="2096310"/>
    <x v="1"/>
    <x v="120"/>
    <x v="18"/>
    <x v="5"/>
    <n v="30"/>
    <n v="6.5"/>
    <n v="195"/>
  </r>
  <r>
    <n v="221759"/>
    <n v="2098500"/>
    <x v="0"/>
    <x v="121"/>
    <x v="135"/>
    <x v="17"/>
    <n v="200"/>
    <n v="1.2"/>
    <n v="240"/>
  </r>
  <r>
    <n v="224108"/>
    <n v="2104920"/>
    <x v="0"/>
    <x v="122"/>
    <x v="14"/>
    <x v="28"/>
    <n v="40"/>
    <n v="7"/>
    <n v="280"/>
  </r>
  <r>
    <n v="225341"/>
    <n v="2108400"/>
    <x v="0"/>
    <x v="123"/>
    <x v="136"/>
    <x v="28"/>
    <n v="30"/>
    <n v="7"/>
    <n v="210"/>
  </r>
  <r>
    <n v="226656"/>
    <n v="2112020"/>
    <x v="0"/>
    <x v="124"/>
    <x v="137"/>
    <x v="25"/>
    <n v="150"/>
    <n v="1.8"/>
    <n v="270"/>
  </r>
  <r>
    <n v="225996"/>
    <n v="2110200"/>
    <x v="0"/>
    <x v="124"/>
    <x v="138"/>
    <x v="8"/>
    <n v="200"/>
    <n v="1.1000000000000001"/>
    <n v="220.00000000000003"/>
  </r>
  <r>
    <n v="228046"/>
    <n v="2115760"/>
    <x v="1"/>
    <x v="125"/>
    <x v="135"/>
    <x v="31"/>
    <n v="20"/>
    <n v="11"/>
    <n v="220"/>
  </r>
  <r>
    <n v="230306"/>
    <n v="2122180"/>
    <x v="1"/>
    <x v="126"/>
    <x v="139"/>
    <x v="28"/>
    <n v="10"/>
    <n v="21"/>
    <n v="210"/>
  </r>
  <r>
    <n v="232951"/>
    <n v="2129470"/>
    <x v="0"/>
    <x v="127"/>
    <x v="140"/>
    <x v="10"/>
    <n v="40"/>
    <n v="4.5"/>
    <n v="180"/>
  </r>
  <r>
    <n v="235215"/>
    <n v="2135530"/>
    <x v="0"/>
    <x v="128"/>
    <x v="85"/>
    <x v="10"/>
    <n v="140"/>
    <n v="4.5"/>
    <n v="630"/>
  </r>
  <r>
    <n v="235607"/>
    <n v="2136650"/>
    <x v="0"/>
    <x v="128"/>
    <x v="141"/>
    <x v="5"/>
    <n v="40"/>
    <n v="6.5"/>
    <n v="260"/>
  </r>
  <r>
    <n v="238895"/>
    <n v="2145750"/>
    <x v="0"/>
    <x v="129"/>
    <x v="142"/>
    <x v="28"/>
    <n v="10"/>
    <n v="28"/>
    <n v="280"/>
  </r>
  <r>
    <n v="238852"/>
    <n v="2145640"/>
    <x v="0"/>
    <x v="129"/>
    <x v="102"/>
    <x v="32"/>
    <n v="180"/>
    <n v="1.2"/>
    <n v="216"/>
  </r>
  <r>
    <n v="239034"/>
    <n v="2146160"/>
    <x v="1"/>
    <x v="129"/>
    <x v="143"/>
    <x v="32"/>
    <n v="180"/>
    <n v="1.2"/>
    <n v="216"/>
  </r>
  <r>
    <n v="238851"/>
    <n v="2145640"/>
    <x v="1"/>
    <x v="129"/>
    <x v="102"/>
    <x v="8"/>
    <n v="170"/>
    <n v="1.1000000000000001"/>
    <n v="187.00000000000003"/>
  </r>
  <r>
    <n v="239033"/>
    <n v="2146160"/>
    <x v="1"/>
    <x v="129"/>
    <x v="143"/>
    <x v="8"/>
    <n v="170"/>
    <n v="1.1000000000000001"/>
    <n v="187.00000000000003"/>
  </r>
  <r>
    <n v="239512"/>
    <n v="2147480"/>
    <x v="1"/>
    <x v="130"/>
    <x v="144"/>
    <x v="33"/>
    <n v="200"/>
    <n v="1.5"/>
    <n v="300"/>
  </r>
  <r>
    <n v="239738"/>
    <n v="2148120"/>
    <x v="1"/>
    <x v="130"/>
    <x v="145"/>
    <x v="10"/>
    <n v="60"/>
    <n v="4.5"/>
    <n v="270"/>
  </r>
  <r>
    <n v="241700"/>
    <n v="2153450"/>
    <x v="0"/>
    <x v="131"/>
    <x v="80"/>
    <x v="17"/>
    <n v="250"/>
    <n v="1.2"/>
    <n v="300"/>
  </r>
  <r>
    <n v="242151"/>
    <n v="2154750"/>
    <x v="0"/>
    <x v="132"/>
    <x v="88"/>
    <x v="28"/>
    <n v="10"/>
    <n v="18"/>
    <n v="180"/>
  </r>
  <r>
    <n v="245104"/>
    <n v="2162690"/>
    <x v="1"/>
    <x v="133"/>
    <x v="86"/>
    <x v="12"/>
    <n v="40"/>
    <n v="12"/>
    <n v="480"/>
  </r>
  <r>
    <n v="244623"/>
    <n v="2161440"/>
    <x v="1"/>
    <x v="133"/>
    <x v="138"/>
    <x v="4"/>
    <n v="30"/>
    <n v="7.5"/>
    <n v="225"/>
  </r>
  <r>
    <n v="245089"/>
    <n v="2162650"/>
    <x v="1"/>
    <x v="133"/>
    <x v="146"/>
    <x v="5"/>
    <n v="30"/>
    <n v="6.5"/>
    <n v="195"/>
  </r>
  <r>
    <n v="245204"/>
    <n v="2162970"/>
    <x v="1"/>
    <x v="133"/>
    <x v="147"/>
    <x v="16"/>
    <n v="20"/>
    <n v="9"/>
    <n v="180"/>
  </r>
  <r>
    <n v="245798"/>
    <n v="2164600"/>
    <x v="0"/>
    <x v="134"/>
    <x v="148"/>
    <x v="28"/>
    <n v="30"/>
    <n v="8"/>
    <n v="240"/>
  </r>
  <r>
    <n v="249184"/>
    <n v="2173960"/>
    <x v="0"/>
    <x v="135"/>
    <x v="95"/>
    <x v="2"/>
    <n v="30"/>
    <n v="7"/>
    <n v="210"/>
  </r>
  <r>
    <n v="250844"/>
    <n v="2178210"/>
    <x v="1"/>
    <x v="136"/>
    <x v="149"/>
    <x v="17"/>
    <n v="550"/>
    <n v="1.2"/>
    <n v="660"/>
  </r>
  <r>
    <n v="251573"/>
    <n v="2180090"/>
    <x v="0"/>
    <x v="137"/>
    <x v="150"/>
    <x v="31"/>
    <n v="30"/>
    <n v="11"/>
    <n v="330"/>
  </r>
  <r>
    <n v="252486"/>
    <n v="2182420"/>
    <x v="1"/>
    <x v="137"/>
    <x v="134"/>
    <x v="22"/>
    <n v="20"/>
    <n v="12"/>
    <n v="240"/>
  </r>
  <r>
    <n v="253348"/>
    <n v="2184730"/>
    <x v="1"/>
    <x v="138"/>
    <x v="151"/>
    <x v="5"/>
    <n v="30"/>
    <n v="6.5"/>
    <n v="195"/>
  </r>
  <r>
    <n v="254729"/>
    <n v="2188520"/>
    <x v="1"/>
    <x v="139"/>
    <x v="152"/>
    <x v="5"/>
    <n v="40"/>
    <n v="6.5"/>
    <n v="260"/>
  </r>
  <r>
    <n v="256168"/>
    <n v="2192460"/>
    <x v="1"/>
    <x v="140"/>
    <x v="153"/>
    <x v="5"/>
    <n v="50"/>
    <n v="6.5"/>
    <n v="325"/>
  </r>
  <r>
    <n v="257472"/>
    <n v="2196000"/>
    <x v="0"/>
    <x v="141"/>
    <x v="9"/>
    <x v="21"/>
    <n v="430"/>
    <n v="0.9"/>
    <n v="387"/>
  </r>
  <r>
    <n v="257470"/>
    <n v="2196000"/>
    <x v="1"/>
    <x v="141"/>
    <x v="9"/>
    <x v="25"/>
    <n v="210"/>
    <n v="1.8"/>
    <n v="378"/>
  </r>
  <r>
    <n v="257615"/>
    <n v="2196410"/>
    <x v="1"/>
    <x v="141"/>
    <x v="97"/>
    <x v="10"/>
    <n v="40"/>
    <n v="4.5"/>
    <n v="180"/>
  </r>
  <r>
    <n v="258056"/>
    <n v="2197650"/>
    <x v="1"/>
    <x v="142"/>
    <x v="154"/>
    <x v="10"/>
    <n v="60"/>
    <n v="4.5"/>
    <n v="270"/>
  </r>
  <r>
    <n v="258031"/>
    <n v="2197600"/>
    <x v="1"/>
    <x v="142"/>
    <x v="155"/>
    <x v="21"/>
    <n v="250"/>
    <n v="0.9"/>
    <n v="225"/>
  </r>
  <r>
    <n v="258423"/>
    <n v="2198690"/>
    <x v="0"/>
    <x v="142"/>
    <x v="156"/>
    <x v="28"/>
    <n v="10"/>
    <n v="21"/>
    <n v="210"/>
  </r>
  <r>
    <n v="259781"/>
    <n v="2202380"/>
    <x v="1"/>
    <x v="143"/>
    <x v="63"/>
    <x v="14"/>
    <n v="20"/>
    <n v="18"/>
    <n v="360"/>
  </r>
  <r>
    <n v="259780"/>
    <n v="2202380"/>
    <x v="0"/>
    <x v="143"/>
    <x v="63"/>
    <x v="7"/>
    <n v="10"/>
    <n v="24"/>
    <n v="240"/>
  </r>
  <r>
    <n v="263271"/>
    <n v="2212030"/>
    <x v="1"/>
    <x v="144"/>
    <x v="53"/>
    <x v="8"/>
    <n v="170"/>
    <n v="1.1000000000000001"/>
    <n v="187.00000000000003"/>
  </r>
  <r>
    <n v="264056"/>
    <n v="2214220"/>
    <x v="1"/>
    <x v="145"/>
    <x v="11"/>
    <x v="31"/>
    <n v="20"/>
    <n v="11"/>
    <n v="220"/>
  </r>
  <r>
    <n v="263733"/>
    <n v="2213340"/>
    <x v="1"/>
    <x v="145"/>
    <x v="157"/>
    <x v="5"/>
    <n v="30"/>
    <n v="6.5"/>
    <n v="195"/>
  </r>
  <r>
    <n v="264054"/>
    <n v="2214220"/>
    <x v="0"/>
    <x v="145"/>
    <x v="11"/>
    <x v="34"/>
    <n v="60"/>
    <n v="3"/>
    <n v="180"/>
  </r>
  <r>
    <n v="265187"/>
    <n v="2217290"/>
    <x v="0"/>
    <x v="146"/>
    <x v="22"/>
    <x v="28"/>
    <n v="10"/>
    <n v="21"/>
    <n v="210"/>
  </r>
  <r>
    <n v="267094"/>
    <n v="2222670"/>
    <x v="0"/>
    <x v="147"/>
    <x v="31"/>
    <x v="7"/>
    <n v="10"/>
    <n v="24"/>
    <n v="240"/>
  </r>
  <r>
    <n v="269095"/>
    <n v="2228040"/>
    <x v="1"/>
    <x v="148"/>
    <x v="158"/>
    <x v="28"/>
    <n v="10"/>
    <n v="16.600000000000001"/>
    <n v="166"/>
  </r>
  <r>
    <n v="271763"/>
    <n v="2235390"/>
    <x v="0"/>
    <x v="149"/>
    <x v="159"/>
    <x v="5"/>
    <n v="40"/>
    <n v="6.5"/>
    <n v="260"/>
  </r>
  <r>
    <n v="277854"/>
    <n v="2252570"/>
    <x v="1"/>
    <x v="150"/>
    <x v="95"/>
    <x v="31"/>
    <n v="20"/>
    <n v="11"/>
    <n v="220"/>
  </r>
  <r>
    <n v="278696"/>
    <n v="2254860"/>
    <x v="0"/>
    <x v="151"/>
    <x v="160"/>
    <x v="28"/>
    <n v="20"/>
    <n v="12.6"/>
    <n v="252"/>
  </r>
  <r>
    <n v="279818"/>
    <n v="2257660"/>
    <x v="0"/>
    <x v="152"/>
    <x v="161"/>
    <x v="35"/>
    <n v="20"/>
    <n v="28"/>
    <n v="560"/>
  </r>
  <r>
    <n v="280142"/>
    <n v="2258380"/>
    <x v="1"/>
    <x v="152"/>
    <x v="162"/>
    <x v="28"/>
    <n v="40"/>
    <n v="9.6"/>
    <n v="384"/>
  </r>
  <r>
    <n v="279990"/>
    <n v="2258020"/>
    <x v="1"/>
    <x v="152"/>
    <x v="163"/>
    <x v="31"/>
    <n v="20"/>
    <n v="11"/>
    <n v="220"/>
  </r>
  <r>
    <n v="279405"/>
    <n v="2256700"/>
    <x v="0"/>
    <x v="152"/>
    <x v="164"/>
    <x v="36"/>
    <n v="10"/>
    <n v="21"/>
    <n v="210"/>
  </r>
  <r>
    <n v="280064"/>
    <n v="2258200"/>
    <x v="1"/>
    <x v="152"/>
    <x v="109"/>
    <x v="36"/>
    <n v="10"/>
    <n v="21"/>
    <n v="210"/>
  </r>
  <r>
    <n v="280192"/>
    <n v="2258480"/>
    <x v="1"/>
    <x v="152"/>
    <x v="165"/>
    <x v="37"/>
    <n v="10"/>
    <n v="21"/>
    <n v="210"/>
  </r>
  <r>
    <n v="280277"/>
    <n v="2258680"/>
    <x v="0"/>
    <x v="152"/>
    <x v="166"/>
    <x v="36"/>
    <n v="10"/>
    <n v="21"/>
    <n v="210"/>
  </r>
  <r>
    <n v="280373"/>
    <n v="2258900"/>
    <x v="1"/>
    <x v="152"/>
    <x v="167"/>
    <x v="36"/>
    <n v="10"/>
    <n v="21"/>
    <n v="210"/>
  </r>
  <r>
    <n v="280613"/>
    <n v="2259400"/>
    <x v="1"/>
    <x v="153"/>
    <x v="168"/>
    <x v="28"/>
    <n v="30"/>
    <n v="11.65"/>
    <n v="349.5"/>
  </r>
  <r>
    <n v="280954"/>
    <n v="2260260"/>
    <x v="0"/>
    <x v="153"/>
    <x v="51"/>
    <x v="38"/>
    <n v="20"/>
    <n v="14"/>
    <n v="280"/>
  </r>
  <r>
    <n v="280598"/>
    <n v="2259370"/>
    <x v="1"/>
    <x v="153"/>
    <x v="169"/>
    <x v="36"/>
    <n v="10"/>
    <n v="21"/>
    <n v="210"/>
  </r>
  <r>
    <n v="282481"/>
    <n v="2264220"/>
    <x v="1"/>
    <x v="154"/>
    <x v="165"/>
    <x v="28"/>
    <n v="20"/>
    <n v="11.65"/>
    <n v="233"/>
  </r>
  <r>
    <n v="284478"/>
    <n v="2269640"/>
    <x v="0"/>
    <x v="155"/>
    <x v="170"/>
    <x v="28"/>
    <n v="20"/>
    <n v="11.65"/>
    <n v="233"/>
  </r>
  <r>
    <n v="285435"/>
    <n v="2271930"/>
    <x v="1"/>
    <x v="156"/>
    <x v="110"/>
    <x v="28"/>
    <n v="30"/>
    <n v="8.3000000000000007"/>
    <n v="249.00000000000003"/>
  </r>
  <r>
    <n v="285414"/>
    <n v="2271890"/>
    <x v="1"/>
    <x v="156"/>
    <x v="171"/>
    <x v="11"/>
    <n v="20"/>
    <n v="12"/>
    <n v="240"/>
  </r>
  <r>
    <n v="285420"/>
    <n v="2271900"/>
    <x v="0"/>
    <x v="156"/>
    <x v="132"/>
    <x v="28"/>
    <n v="20"/>
    <n v="11.65"/>
    <n v="233"/>
  </r>
  <r>
    <n v="285806"/>
    <n v="2272760"/>
    <x v="0"/>
    <x v="156"/>
    <x v="172"/>
    <x v="28"/>
    <n v="20"/>
    <n v="11.65"/>
    <n v="2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F7153-F56C-42FD-8C0E-936AA5A22B56}" name="Pr. &gt; Q. T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B73:C80" firstHeaderRow="1" firstDataRow="1" firstDataCol="1"/>
  <pivotFields count="11">
    <pivotField showAll="0"/>
    <pivotField showAll="0"/>
    <pivotField axis="axisRow" showAll="0">
      <items count="3">
        <item x="0"/>
        <item h="1"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measureFilter="1" sortType="de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6" showAll="0"/>
    <pivotField numFmtId="167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2">
    <field x="2"/>
    <field x="5"/>
  </rowFields>
  <rowItems count="7">
    <i>
      <x/>
    </i>
    <i r="1">
      <x v="5"/>
    </i>
    <i r="1">
      <x v="12"/>
    </i>
    <i r="1">
      <x v="7"/>
    </i>
    <i r="1">
      <x v="36"/>
    </i>
    <i r="1">
      <x v="28"/>
    </i>
    <i t="grand">
      <x/>
    </i>
  </rowItems>
  <colItems count="1">
    <i/>
  </colItems>
  <dataFields count="1">
    <dataField name="Suma de Cantidad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8915F-6E22-4B42-B914-9885CCBF890C}" name="Pr. &lt; Q. T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9">
  <location ref="B88:C96" firstHeaderRow="1" firstDataRow="1" firstDataCol="1"/>
  <pivotFields count="11">
    <pivotField showAll="0"/>
    <pivotField showAll="0"/>
    <pivotField axis="axisRow" showAll="0">
      <items count="3">
        <item x="0"/>
        <item h="1"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measureFilter="1" sortType="de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6" showAll="0"/>
    <pivotField numFmtId="167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2">
    <field x="2"/>
    <field x="5"/>
  </rowFields>
  <rowItems count="8">
    <i>
      <x/>
    </i>
    <i r="1">
      <x v="31"/>
    </i>
    <i r="1">
      <x v="2"/>
    </i>
    <i r="1">
      <x v="32"/>
    </i>
    <i r="1">
      <x v="3"/>
    </i>
    <i r="1">
      <x v="4"/>
    </i>
    <i r="1">
      <x v="17"/>
    </i>
    <i t="grand">
      <x/>
    </i>
  </rowItems>
  <colItems count="1">
    <i/>
  </colItems>
  <dataFields count="1">
    <dataField name="Suma de Cantidad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3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76DC5-A983-44D7-A8F7-42DF8B5FDC84}" name="Pr. &gt; $. T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E73:F78" firstHeaderRow="1" firstDataRow="1" firstDataCol="1"/>
  <pivotFields count="11">
    <pivotField showAll="0"/>
    <pivotField showAll="0"/>
    <pivotField axis="axisRow" showAll="0">
      <items count="3">
        <item x="0"/>
        <item h="1"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measureFilter="1" sortType="a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6" showAll="0"/>
    <pivotField dataField="1" numFmtId="167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2">
    <field x="2"/>
    <field x="5"/>
  </rowFields>
  <rowItems count="5">
    <i>
      <x/>
    </i>
    <i r="1">
      <x v="28"/>
    </i>
    <i r="1">
      <x v="37"/>
    </i>
    <i r="1">
      <x v="12"/>
    </i>
    <i t="grand">
      <x/>
    </i>
  </rowItems>
  <colItems count="1">
    <i/>
  </colItems>
  <dataFields count="1">
    <dataField name="Suma de Venta total" fld="8" baseField="0" baseItem="0" numFmtId="167"/>
  </dataFields>
  <formats count="1">
    <format dxfId="4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4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0E916-E2EF-48E5-BB37-E5A5C9033DD0}" name="Pr. &lt; $. T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E88:F95" firstHeaderRow="1" firstDataRow="1" firstDataCol="1"/>
  <pivotFields count="11">
    <pivotField showAll="0"/>
    <pivotField showAll="0"/>
    <pivotField axis="axisRow" showAll="0">
      <items count="3">
        <item x="0"/>
        <item h="1"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measureFilter="1" sortType="de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6" showAll="0"/>
    <pivotField dataField="1" numFmtId="167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2">
    <field x="2"/>
    <field x="5"/>
  </rowFields>
  <rowItems count="7">
    <i>
      <x/>
    </i>
    <i r="1">
      <x v="35"/>
    </i>
    <i r="1">
      <x v="32"/>
    </i>
    <i r="1">
      <x v="24"/>
    </i>
    <i r="1">
      <x v="27"/>
    </i>
    <i r="1">
      <x v="17"/>
    </i>
    <i t="grand">
      <x/>
    </i>
  </rowItems>
  <colItems count="1">
    <i/>
  </colItems>
  <dataFields count="1">
    <dataField name="Suma de Venta total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4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61535-1EA1-40A2-94EC-D4479FF8600F}" name="Resumen x tienda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B19:D21" firstHeaderRow="0" firstDataRow="1" firstDataCol="1"/>
  <pivotFields count="11">
    <pivotField showAll="0"/>
    <pivotField showAll="0"/>
    <pivotField axis="axisRow" showAll="0">
      <items count="3">
        <item x="0"/>
        <item h="1"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numFmtId="166" showAll="0"/>
    <pivotField dataField="1" numFmtId="167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Facturación." fld="8" baseField="0" baseItem="0" numFmtId="167"/>
    <dataField name="Cantidades" fld="6" baseField="0" baseItem="0"/>
  </dataFields>
  <formats count="1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F8654-67C9-47C5-A843-AD59AC9511AC}" name="resumen por hora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9">
  <location ref="B43:D54" firstHeaderRow="0" firstDataRow="1" firstDataCol="1"/>
  <pivotFields count="11">
    <pivotField showAll="0"/>
    <pivotField showAll="0"/>
    <pivotField showAll="0">
      <items count="3">
        <item x="0"/>
        <item h="1"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numFmtId="166" showAll="0"/>
    <pivotField dataField="1" numFmtId="167"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dragToRow="0" dragToCol="0" dragToPage="0" showAll="0" defaultSubtotal="0"/>
  </pivotFields>
  <rowFields count="1">
    <field x="9"/>
  </rowFields>
  <rowItems count="11">
    <i>
      <x v="9"/>
    </i>
    <i>
      <x v="10"/>
    </i>
    <i>
      <x v="11"/>
    </i>
    <i>
      <x v="12"/>
    </i>
    <i>
      <x v="13"/>
    </i>
    <i>
      <x v="14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 total" fld="8" baseField="0" baseItem="0" numFmtId="167"/>
    <dataField name="Suma de Cantidad" fld="6" baseField="0" baseItem="0"/>
  </dataFields>
  <formats count="1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2B9BD-DA31-466C-A685-1EB4CCF1A389}" name="Resumen por mes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B26:E39" firstHeaderRow="0" firstDataRow="1" firstDataCol="1"/>
  <pivotFields count="11">
    <pivotField showAll="0"/>
    <pivotField showAll="0"/>
    <pivotField showAll="0">
      <items count="3">
        <item x="0"/>
        <item h="1" x="1"/>
        <item t="default"/>
      </items>
    </pivotField>
    <pivotField axis="axisRow" numFmtId="14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68" showAll="0"/>
    <pivotField showAll="0"/>
    <pivotField dataField="1" showAll="0"/>
    <pivotField numFmtId="166" showAll="0"/>
    <pivotField dataField="1" numFmtId="167" showAll="0"/>
    <pivotField showAll="0" defaultSubtotal="0"/>
    <pivotField dataField="1" dragToRow="0" dragToCol="0" dragToPage="0" showAll="0" defaultSubtota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acturación" fld="8" baseField="0" baseItem="0" numFmtId="167"/>
    <dataField name="Cantidad." fld="6" baseField="0" baseItem="0"/>
    <dataField name="Ratio V/C (p. Unit)" fld="10" baseField="0" baseItem="0"/>
  </dataFields>
  <formats count="4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2"/>
          </reference>
          <reference field="3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0">
      <pivotArea field="3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F48EF-44CC-4CB9-A765-E3519137C78D}" name="Resumen Pr. &gt; $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8">
  <location ref="B60:D66" firstHeaderRow="0" firstDataRow="1" firstDataCol="1"/>
  <pivotFields count="11">
    <pivotField showAll="0"/>
    <pivotField showAll="0"/>
    <pivotField showAll="0">
      <items count="3">
        <item x="0"/>
        <item h="1"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measureFilter="1" sortType="de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6" showAll="0"/>
    <pivotField dataField="1" numFmtId="167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5"/>
  </rowFields>
  <rowItems count="6">
    <i>
      <x v="12"/>
    </i>
    <i>
      <x v="37"/>
    </i>
    <i>
      <x v="28"/>
    </i>
    <i>
      <x v="5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 Venta total" fld="8" baseField="0" baseItem="0" numFmtId="167"/>
    <dataField name="Suma de Cantidad" fld="6" baseField="0" baseItem="0"/>
  </dataFields>
  <formats count="1"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1830B-2D7F-4459-B3FE-308046A5124A}" name="Resumen Pr. &lt; $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8">
  <location ref="F60:H66" firstHeaderRow="0" firstDataRow="1" firstDataCol="1"/>
  <pivotFields count="11">
    <pivotField showAll="0"/>
    <pivotField showAll="0"/>
    <pivotField showAll="0">
      <items count="3">
        <item x="0"/>
        <item h="1"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measureFilter="1" sortType="de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6" showAll="0"/>
    <pivotField dataField="1" numFmtId="167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5"/>
  </rowFields>
  <rowItems count="6">
    <i>
      <x v="35"/>
    </i>
    <i>
      <x v="32"/>
    </i>
    <i>
      <x v="24"/>
    </i>
    <i>
      <x v="27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 total" fld="8" baseField="0" baseItem="0" numFmtId="167"/>
    <dataField name="Suma de Cantidad" fld="6" baseField="0" baseItem="0"/>
  </dataFields>
  <formats count="1"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" xr10:uid="{67EB4AE7-0B5E-4E18-9513-894118E2EF34}" sourceName="Tienda">
  <pivotTables>
    <pivotTable tabId="13" name="Pr. &lt; $. T"/>
    <pivotTable tabId="13" name="Pr. &lt; Q. T"/>
    <pivotTable tabId="13" name="Pr. &gt; $. T"/>
    <pivotTable tabId="13" name="Pr. &gt; Q. T"/>
    <pivotTable tabId="13" name="resumen por hora"/>
    <pivotTable tabId="13" name="Resumen por mes"/>
    <pivotTable tabId="13" name="Resumen Pr. &lt; $"/>
    <pivotTable tabId="13" name="Resumen Pr. &gt; $"/>
    <pivotTable tabId="13" name="Resumen x tienda"/>
  </pivotTables>
  <data>
    <tabular pivotCacheId="765679680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enda" xr10:uid="{4FBA0015-01D3-444C-B84C-555C69E8C276}" cache="SegmentaciónDeDatos_Tienda" caption="Tiend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971425-C748-48AE-895B-0004C0A72D3B}" name="Ventas" displayName="Ventas" ref="B6:J246" totalsRowShown="0" dataDxfId="35" headerRowBorderDxfId="36" tableBorderDxfId="34">
  <autoFilter ref="B6:J246" xr:uid="{89971425-C748-48AE-895B-0004C0A72D3B}"/>
  <sortState xmlns:xlrd2="http://schemas.microsoft.com/office/spreadsheetml/2017/richdata2" ref="B7:J246">
    <sortCondition ref="E6:E246"/>
  </sortState>
  <tableColumns count="9">
    <tableColumn id="1" xr3:uid="{53C799DF-1AC8-4778-B390-D9C10FE73532}" name="Record" dataDxfId="33"/>
    <tableColumn id="4" xr3:uid="{C69BF5B7-92F4-4314-B880-A476B110B405}" name="Ticket" dataDxfId="32"/>
    <tableColumn id="9" xr3:uid="{A5F26433-E38C-464B-846C-19AED920922F}" name="Tienda" dataDxfId="31"/>
    <tableColumn id="2" xr3:uid="{2AE6A9FB-7366-4528-8D22-983DE3A5436A}" name="Fecha" dataDxfId="30"/>
    <tableColumn id="3" xr3:uid="{315F7125-7E2A-4C2F-BB68-7BE5BEFA9466}" name="Hora" dataDxfId="29"/>
    <tableColumn id="5" xr3:uid="{67D35D38-774F-46C3-BAE5-618D3C6D077E}" name="Artículo" dataDxfId="28">
      <calculatedColumnFormula>PROPER(Ventas[[#This Row],[Artículo]])</calculatedColumnFormula>
    </tableColumn>
    <tableColumn id="6" xr3:uid="{3A019A94-2500-4E29-B70D-DBF2A3A4BA86}" name="Cantidad" dataDxfId="27"/>
    <tableColumn id="7" xr3:uid="{854A7967-FDD0-402B-A1B0-6C9BBB4EE712}" name="Precio Unit" dataDxfId="26" dataCellStyle="Moneda"/>
    <tableColumn id="8" xr3:uid="{E65816AD-3517-4EF0-83A6-4C06BCE74535}" name="Venta total" dataDxfId="25" dataCellStyle="Moned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7FEAB-433F-445D-A4FE-DD5EF0B9D7A2}" name="Historicoventas" displayName="Historicoventas" ref="B6:J246" totalsRowShown="0" dataDxfId="23" headerRowBorderDxfId="24" tableBorderDxfId="22">
  <autoFilter ref="B6:J246" xr:uid="{F597FEAB-433F-445D-A4FE-DD5EF0B9D7A2}"/>
  <sortState xmlns:xlrd2="http://schemas.microsoft.com/office/spreadsheetml/2017/richdata2" ref="B7:J246">
    <sortCondition ref="E9:E249"/>
  </sortState>
  <tableColumns count="9">
    <tableColumn id="1" xr3:uid="{BEAED8A9-A976-450E-8ADD-7970973E1819}" name="Record" dataDxfId="21"/>
    <tableColumn id="4" xr3:uid="{37797883-FC12-435E-B356-E6A4501B2CEB}" name="Ticket" dataDxfId="20"/>
    <tableColumn id="9" xr3:uid="{897788F9-8B7B-4479-B4C7-60D311B50009}" name="Tienda" dataDxfId="19"/>
    <tableColumn id="2" xr3:uid="{D086F7B5-D09F-407C-887A-51C8C305072E}" name="Fecha" dataDxfId="18"/>
    <tableColumn id="3" xr3:uid="{F827C3EC-9622-40F7-87C4-413D53AC7BB5}" name="Hora" dataDxfId="17"/>
    <tableColumn id="5" xr3:uid="{12E16A86-8615-40A0-A004-938C4886E9C6}" name="Artículo" dataDxfId="16">
      <calculatedColumnFormula>PROPER(Historicoventas[[#This Row],[Artículo]])</calculatedColumnFormula>
    </tableColumn>
    <tableColumn id="6" xr3:uid="{B43677A9-2F7A-48F0-BE4E-44649A7A2CA5}" name="Cantidad" dataDxfId="15"/>
    <tableColumn id="7" xr3:uid="{1A1CEA59-1F29-4562-A8D9-B73C86F2D1D7}" name="Precio Unit" dataDxfId="14" dataCellStyle="Moneda"/>
    <tableColumn id="8" xr3:uid="{D9D71CE4-62FC-46DA-9847-D43B3D3B4CFF}" name="Venta total" dataDxfId="13" dataCellStyle="Moneda">
      <calculatedColumnFormula>Historicoventas[[#This Row],[Cantidad]]*Historicoventas[[#This Row],[Precio Unit]]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20F5D2BE-0118-42C4-858A-19C9BF05C650}" sourceName="Fecha">
  <pivotTables>
    <pivotTable tabId="13" name="Pr. &lt; $. T"/>
    <pivotTable tabId="13" name="Pr. &lt; Q. T"/>
    <pivotTable tabId="13" name="Pr. &gt; $. T"/>
    <pivotTable tabId="13" name="Pr. &gt; Q. T"/>
    <pivotTable tabId="13" name="resumen por hora"/>
    <pivotTable tabId="13" name="Resumen por mes"/>
    <pivotTable tabId="13" name="Resumen Pr. &lt; $"/>
    <pivotTable tabId="13" name="Resumen Pr. &gt; $"/>
    <pivotTable tabId="13" name="Resumen x tienda"/>
  </pivotTables>
  <state minimalRefreshVersion="6" lastRefreshVersion="6" pivotCacheId="765679680" filterType="unknown">
    <bounds startDate="2022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CA18B1D9-FD5E-4422-8C23-A5D8ED7F44E1}" cache="NativeTimeline_Fecha" caption="Fecha" level="2" selectionLevel="2" scrollPosition="2022-11-01T00:00:00" style="TimeSlicerStyleLight1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aggle.com/datasets/matthieugimbert/french-bakery-daily-sal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kaggle.com/datasets/matthieugimbert/french-bakery-daily-sale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C63B0-FCC9-4BB4-AA6C-05D9A33E1276}">
  <sheetPr>
    <tabColor theme="1"/>
  </sheetPr>
  <dimension ref="A1:O246"/>
  <sheetViews>
    <sheetView workbookViewId="0">
      <selection activeCell="B3" sqref="B3:O3"/>
    </sheetView>
  </sheetViews>
  <sheetFormatPr baseColWidth="10" defaultRowHeight="14.4" x14ac:dyDescent="0.3"/>
  <cols>
    <col min="1" max="1" width="7" customWidth="1"/>
    <col min="2" max="2" width="10.44140625" bestFit="1" customWidth="1"/>
    <col min="3" max="3" width="14.21875" customWidth="1"/>
    <col min="4" max="4" width="16.21875" bestFit="1" customWidth="1"/>
    <col min="5" max="5" width="13" customWidth="1"/>
    <col min="6" max="6" width="20" customWidth="1"/>
    <col min="7" max="7" width="12.21875" bestFit="1" customWidth="1"/>
  </cols>
  <sheetData>
    <row r="1" spans="1:15" s="3" customFormat="1" ht="54.75" customHeight="1" x14ac:dyDescent="0.25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s="3" customFormat="1" ht="13.8" x14ac:dyDescent="0.25">
      <c r="A2" s="4"/>
      <c r="B2" s="5" t="s">
        <v>2</v>
      </c>
      <c r="C2" s="6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30.75" customHeight="1" x14ac:dyDescent="0.3">
      <c r="B3" s="38" t="s">
        <v>48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6" spans="1:15" x14ac:dyDescent="0.3">
      <c r="B6" t="s">
        <v>3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10</v>
      </c>
      <c r="I6" t="s">
        <v>23</v>
      </c>
      <c r="J6" t="s">
        <v>24</v>
      </c>
    </row>
    <row r="7" spans="1:15" x14ac:dyDescent="0.3">
      <c r="B7" s="15">
        <v>300</v>
      </c>
      <c r="C7" s="16">
        <v>1501130</v>
      </c>
      <c r="D7" s="17" t="s">
        <v>13</v>
      </c>
      <c r="E7" s="18">
        <v>44563</v>
      </c>
      <c r="F7" s="19">
        <v>0.48888888888888887</v>
      </c>
      <c r="G7" t="str">
        <f ca="1">PROPER(Ventas[[#This Row],[Artículo]])</f>
        <v>Sand Jb Emmental</v>
      </c>
      <c r="H7" s="20">
        <v>50</v>
      </c>
      <c r="I7" s="21">
        <v>3.5</v>
      </c>
      <c r="J7" s="22">
        <v>175</v>
      </c>
    </row>
    <row r="8" spans="1:15" x14ac:dyDescent="0.3">
      <c r="B8" s="15">
        <v>421</v>
      </c>
      <c r="C8" s="16">
        <v>1501470</v>
      </c>
      <c r="D8" s="23" t="s">
        <v>14</v>
      </c>
      <c r="E8" s="18">
        <v>44563</v>
      </c>
      <c r="F8" s="19">
        <v>0.5131944444444444</v>
      </c>
      <c r="G8" t="str">
        <f ca="1">PROPER(Ventas[[#This Row],[Artículo]])</f>
        <v>Gal Frangipane 4P</v>
      </c>
      <c r="H8" s="20">
        <v>20</v>
      </c>
      <c r="I8" s="21">
        <v>8</v>
      </c>
      <c r="J8" s="22">
        <v>160</v>
      </c>
    </row>
    <row r="9" spans="1:15" x14ac:dyDescent="0.3">
      <c r="B9" s="15">
        <v>646</v>
      </c>
      <c r="C9" s="16">
        <v>1502040</v>
      </c>
      <c r="D9" s="23" t="s">
        <v>13</v>
      </c>
      <c r="E9" s="18">
        <v>44563</v>
      </c>
      <c r="F9" s="19">
        <v>0.54861111111111116</v>
      </c>
      <c r="G9" t="str">
        <f ca="1">PROPER(Ventas[[#This Row],[Artículo]])</f>
        <v>Grand Far Breton</v>
      </c>
      <c r="H9" s="20">
        <v>20</v>
      </c>
      <c r="I9" s="21">
        <v>7</v>
      </c>
      <c r="J9" s="22">
        <v>140</v>
      </c>
    </row>
    <row r="10" spans="1:15" x14ac:dyDescent="0.3">
      <c r="B10" s="15">
        <v>1169</v>
      </c>
      <c r="C10" s="16">
        <v>1503420</v>
      </c>
      <c r="D10" s="23" t="s">
        <v>14</v>
      </c>
      <c r="E10" s="18">
        <v>44564</v>
      </c>
      <c r="F10" s="19">
        <v>0.50277777777777777</v>
      </c>
      <c r="G10" t="str">
        <f ca="1">PROPER(Ventas[[#This Row],[Artículo]])</f>
        <v>Gal Pomme 4P</v>
      </c>
      <c r="H10" s="20">
        <v>20</v>
      </c>
      <c r="I10" s="21">
        <v>8</v>
      </c>
      <c r="J10" s="22">
        <v>160</v>
      </c>
    </row>
    <row r="11" spans="1:15" x14ac:dyDescent="0.3">
      <c r="B11" s="15">
        <v>779</v>
      </c>
      <c r="C11" s="16">
        <v>1502360</v>
      </c>
      <c r="D11" s="23" t="s">
        <v>14</v>
      </c>
      <c r="E11" s="18">
        <v>44564</v>
      </c>
      <c r="F11" s="19">
        <v>0.39791666666666664</v>
      </c>
      <c r="G11" t="str">
        <f ca="1">PROPER(Ventas[[#This Row],[Artículo]])</f>
        <v>Gd Kouign Amann</v>
      </c>
      <c r="H11" s="20">
        <v>20</v>
      </c>
      <c r="I11" s="21">
        <v>7.5</v>
      </c>
      <c r="J11" s="22">
        <v>150</v>
      </c>
    </row>
    <row r="12" spans="1:15" x14ac:dyDescent="0.3">
      <c r="B12" s="15">
        <v>2357</v>
      </c>
      <c r="C12" s="16">
        <v>1506790</v>
      </c>
      <c r="D12" s="23" t="s">
        <v>13</v>
      </c>
      <c r="E12" s="18">
        <v>44566</v>
      </c>
      <c r="F12" s="19">
        <v>0.53194444444444444</v>
      </c>
      <c r="G12" t="str">
        <f ca="1">PROPER(Ventas[[#This Row],[Artículo]])</f>
        <v>Formule Sandwich</v>
      </c>
      <c r="H12" s="20">
        <v>30</v>
      </c>
      <c r="I12" s="21">
        <v>6.5</v>
      </c>
      <c r="J12" s="22">
        <v>195</v>
      </c>
    </row>
    <row r="13" spans="1:15" x14ac:dyDescent="0.3">
      <c r="B13" s="15">
        <v>4091</v>
      </c>
      <c r="C13" s="16">
        <v>1511630</v>
      </c>
      <c r="D13" s="23" t="s">
        <v>14</v>
      </c>
      <c r="E13" s="18">
        <v>44570</v>
      </c>
      <c r="F13" s="19">
        <v>0.55763888888888891</v>
      </c>
      <c r="G13" t="str">
        <f ca="1">PROPER(Ventas[[#This Row],[Artículo]])</f>
        <v>Formule Sandwich</v>
      </c>
      <c r="H13" s="20">
        <v>30</v>
      </c>
      <c r="I13" s="21">
        <v>6.5</v>
      </c>
      <c r="J13" s="22">
        <v>195</v>
      </c>
    </row>
    <row r="14" spans="1:15" x14ac:dyDescent="0.3">
      <c r="B14" s="15">
        <v>4922</v>
      </c>
      <c r="C14" s="16">
        <v>1513880</v>
      </c>
      <c r="D14" s="23" t="s">
        <v>14</v>
      </c>
      <c r="E14" s="18">
        <v>44571</v>
      </c>
      <c r="F14" s="19">
        <v>0.56458333333333333</v>
      </c>
      <c r="G14" t="str">
        <f ca="1">PROPER(Ventas[[#This Row],[Artículo]])</f>
        <v>Galette 8 Pers</v>
      </c>
      <c r="H14" s="20">
        <v>10</v>
      </c>
      <c r="I14" s="21">
        <v>16</v>
      </c>
      <c r="J14" s="22">
        <v>160</v>
      </c>
    </row>
    <row r="15" spans="1:15" x14ac:dyDescent="0.3">
      <c r="B15" s="15">
        <v>5991</v>
      </c>
      <c r="C15" s="16">
        <v>1516920</v>
      </c>
      <c r="D15" s="23" t="s">
        <v>13</v>
      </c>
      <c r="E15" s="18">
        <v>44575</v>
      </c>
      <c r="F15" s="19">
        <v>0.46805555555555556</v>
      </c>
      <c r="G15" t="str">
        <f ca="1">PROPER(Ventas[[#This Row],[Artículo]])</f>
        <v>Divers Patisserie</v>
      </c>
      <c r="H15" s="20">
        <v>10</v>
      </c>
      <c r="I15" s="21">
        <v>24</v>
      </c>
      <c r="J15" s="22">
        <v>240</v>
      </c>
    </row>
    <row r="16" spans="1:15" x14ac:dyDescent="0.3">
      <c r="B16" s="15">
        <v>6399</v>
      </c>
      <c r="C16" s="16">
        <v>1518100</v>
      </c>
      <c r="D16" s="23" t="s">
        <v>14</v>
      </c>
      <c r="E16" s="18">
        <v>44576</v>
      </c>
      <c r="F16" s="19">
        <v>0.41875000000000001</v>
      </c>
      <c r="G16" t="str">
        <f ca="1">PROPER(Ventas[[#This Row],[Artículo]])</f>
        <v>Croissant</v>
      </c>
      <c r="H16" s="20">
        <v>200</v>
      </c>
      <c r="I16" s="21">
        <v>1.1000000000000001</v>
      </c>
      <c r="J16" s="22">
        <v>220.00000000000003</v>
      </c>
    </row>
    <row r="17" spans="2:10" x14ac:dyDescent="0.3">
      <c r="B17" s="15">
        <v>8016</v>
      </c>
      <c r="C17" s="16">
        <v>1522570</v>
      </c>
      <c r="D17" s="23" t="s">
        <v>14</v>
      </c>
      <c r="E17" s="18">
        <v>44578</v>
      </c>
      <c r="F17" s="19">
        <v>0.54861111111111116</v>
      </c>
      <c r="G17" t="str">
        <f ca="1">PROPER(Ventas[[#This Row],[Artículo]])</f>
        <v>Gal Pomme 6P</v>
      </c>
      <c r="H17" s="20">
        <v>20</v>
      </c>
      <c r="I17" s="21">
        <v>12</v>
      </c>
      <c r="J17" s="22">
        <v>240</v>
      </c>
    </row>
    <row r="18" spans="2:10" x14ac:dyDescent="0.3">
      <c r="B18" s="15">
        <v>7625</v>
      </c>
      <c r="C18" s="16">
        <v>1521480</v>
      </c>
      <c r="D18" s="23" t="s">
        <v>13</v>
      </c>
      <c r="E18" s="18">
        <v>44578</v>
      </c>
      <c r="F18" s="19">
        <v>0.46041666666666664</v>
      </c>
      <c r="G18" t="str">
        <f ca="1">PROPER(Ventas[[#This Row],[Artículo]])</f>
        <v>Gal Frangipane 4P</v>
      </c>
      <c r="H18" s="20">
        <v>20</v>
      </c>
      <c r="I18" s="21">
        <v>8</v>
      </c>
      <c r="J18" s="22">
        <v>160</v>
      </c>
    </row>
    <row r="19" spans="2:10" x14ac:dyDescent="0.3">
      <c r="B19" s="15">
        <v>8286</v>
      </c>
      <c r="C19" s="16">
        <v>1523320</v>
      </c>
      <c r="D19" s="23" t="s">
        <v>14</v>
      </c>
      <c r="E19" s="18">
        <v>44579</v>
      </c>
      <c r="F19" s="19">
        <v>0.48958333333333331</v>
      </c>
      <c r="G19" t="str">
        <f ca="1">PROPER(Ventas[[#This Row],[Artículo]])</f>
        <v>Gal Pomme 4P</v>
      </c>
      <c r="H19" s="20">
        <v>20</v>
      </c>
      <c r="I19" s="21">
        <v>8</v>
      </c>
      <c r="J19" s="22">
        <v>160</v>
      </c>
    </row>
    <row r="20" spans="2:10" x14ac:dyDescent="0.3">
      <c r="B20" s="15">
        <v>8393</v>
      </c>
      <c r="C20" s="16">
        <v>1523640</v>
      </c>
      <c r="D20" s="23" t="s">
        <v>13</v>
      </c>
      <c r="E20" s="18">
        <v>44579</v>
      </c>
      <c r="F20" s="19">
        <v>0.52916666666666667</v>
      </c>
      <c r="G20" t="str">
        <f ca="1">PROPER(Ventas[[#This Row],[Artículo]])</f>
        <v>Sandwich Complet</v>
      </c>
      <c r="H20" s="20">
        <v>30</v>
      </c>
      <c r="I20" s="21">
        <v>4.5</v>
      </c>
      <c r="J20" s="22">
        <v>135</v>
      </c>
    </row>
    <row r="21" spans="2:10" x14ac:dyDescent="0.3">
      <c r="B21" s="15">
        <v>9795</v>
      </c>
      <c r="C21" s="16">
        <v>1527670</v>
      </c>
      <c r="D21" s="23" t="s">
        <v>13</v>
      </c>
      <c r="E21" s="18">
        <v>44583</v>
      </c>
      <c r="F21" s="19">
        <v>0.50277777777777777</v>
      </c>
      <c r="G21" t="str">
        <f ca="1">PROPER(Ventas[[#This Row],[Artículo]])</f>
        <v>Galette 8 Pers</v>
      </c>
      <c r="H21" s="20">
        <v>10</v>
      </c>
      <c r="I21" s="21">
        <v>16</v>
      </c>
      <c r="J21" s="22">
        <v>160</v>
      </c>
    </row>
    <row r="22" spans="2:10" x14ac:dyDescent="0.3">
      <c r="B22" s="15">
        <v>10112</v>
      </c>
      <c r="C22" s="16">
        <v>1528510</v>
      </c>
      <c r="D22" s="23" t="s">
        <v>14</v>
      </c>
      <c r="E22" s="18">
        <v>44584</v>
      </c>
      <c r="F22" s="19">
        <v>0.37777777777777777</v>
      </c>
      <c r="G22" t="str">
        <f ca="1">PROPER(Ventas[[#This Row],[Artículo]])</f>
        <v>Gal Frangipane 6P</v>
      </c>
      <c r="H22" s="20">
        <v>40</v>
      </c>
      <c r="I22" s="21">
        <v>12</v>
      </c>
      <c r="J22" s="22">
        <v>480</v>
      </c>
    </row>
    <row r="23" spans="2:10" x14ac:dyDescent="0.3">
      <c r="B23" s="15">
        <v>10963</v>
      </c>
      <c r="C23" s="16">
        <v>1530700</v>
      </c>
      <c r="D23" s="23" t="s">
        <v>13</v>
      </c>
      <c r="E23" s="18">
        <v>44585</v>
      </c>
      <c r="F23" s="19">
        <v>0.4909722222222222</v>
      </c>
      <c r="G23" t="str">
        <f ca="1">PROPER(Ventas[[#This Row],[Artículo]])</f>
        <v>Royal 4P</v>
      </c>
      <c r="H23" s="20">
        <v>20</v>
      </c>
      <c r="I23" s="21">
        <v>12</v>
      </c>
      <c r="J23" s="22">
        <v>240</v>
      </c>
    </row>
    <row r="24" spans="2:10" x14ac:dyDescent="0.3">
      <c r="B24" s="15">
        <v>11015</v>
      </c>
      <c r="C24" s="16">
        <v>1530830</v>
      </c>
      <c r="D24" s="23" t="s">
        <v>13</v>
      </c>
      <c r="E24" s="18">
        <v>44585</v>
      </c>
      <c r="F24" s="19">
        <v>0.49652777777777779</v>
      </c>
      <c r="G24" t="str">
        <f ca="1">PROPER(Ventas[[#This Row],[Artículo]])</f>
        <v>Gal Frangipane 4P</v>
      </c>
      <c r="H24" s="20">
        <v>20</v>
      </c>
      <c r="I24" s="21">
        <v>8</v>
      </c>
      <c r="J24" s="22">
        <v>160</v>
      </c>
    </row>
    <row r="25" spans="2:10" x14ac:dyDescent="0.3">
      <c r="B25" s="15">
        <v>14492</v>
      </c>
      <c r="C25" s="16">
        <v>1540290</v>
      </c>
      <c r="D25" s="23" t="s">
        <v>14</v>
      </c>
      <c r="E25" s="18">
        <v>44592</v>
      </c>
      <c r="F25" s="19">
        <v>0.53055555555555556</v>
      </c>
      <c r="G25" t="str">
        <f ca="1">PROPER(Ventas[[#This Row],[Artículo]])</f>
        <v>Gd Kouign Amann</v>
      </c>
      <c r="H25" s="20">
        <v>30</v>
      </c>
      <c r="I25" s="21">
        <v>7.5</v>
      </c>
      <c r="J25" s="22">
        <v>225</v>
      </c>
    </row>
    <row r="26" spans="2:10" x14ac:dyDescent="0.3">
      <c r="B26" s="15">
        <v>14337</v>
      </c>
      <c r="C26" s="16">
        <v>1539910</v>
      </c>
      <c r="D26" s="23" t="s">
        <v>13</v>
      </c>
      <c r="E26" s="18">
        <v>44592</v>
      </c>
      <c r="F26" s="19">
        <v>0.49930555555555556</v>
      </c>
      <c r="G26" t="str">
        <f ca="1">PROPER(Ventas[[#This Row],[Artículo]])</f>
        <v>Gd Kouign Amann</v>
      </c>
      <c r="H26" s="20">
        <v>20</v>
      </c>
      <c r="I26" s="21">
        <v>7.5</v>
      </c>
      <c r="J26" s="22">
        <v>150</v>
      </c>
    </row>
    <row r="27" spans="2:10" x14ac:dyDescent="0.3">
      <c r="B27" s="15">
        <v>16995</v>
      </c>
      <c r="C27" s="16">
        <v>1547250</v>
      </c>
      <c r="D27" s="23" t="s">
        <v>13</v>
      </c>
      <c r="E27" s="18">
        <v>44598</v>
      </c>
      <c r="F27" s="19">
        <v>0.55208333333333337</v>
      </c>
      <c r="G27" t="str">
        <f ca="1">PROPER(Ventas[[#This Row],[Artículo]])</f>
        <v>Grand Far Breton</v>
      </c>
      <c r="H27" s="20">
        <v>30</v>
      </c>
      <c r="I27" s="21">
        <v>7</v>
      </c>
      <c r="J27" s="22">
        <v>210</v>
      </c>
    </row>
    <row r="28" spans="2:10" x14ac:dyDescent="0.3">
      <c r="B28" s="15">
        <v>16970</v>
      </c>
      <c r="C28" s="16">
        <v>1547170</v>
      </c>
      <c r="D28" s="23" t="s">
        <v>13</v>
      </c>
      <c r="E28" s="18">
        <v>44598</v>
      </c>
      <c r="F28" s="19">
        <v>0.54236111111111107</v>
      </c>
      <c r="G28" t="str">
        <f ca="1">PROPER(Ventas[[#This Row],[Artículo]])</f>
        <v>Eclair</v>
      </c>
      <c r="H28" s="20">
        <v>70</v>
      </c>
      <c r="I28" s="21">
        <v>2</v>
      </c>
      <c r="J28" s="22">
        <v>140</v>
      </c>
    </row>
    <row r="29" spans="2:10" x14ac:dyDescent="0.3">
      <c r="B29" s="15">
        <v>18302</v>
      </c>
      <c r="C29" s="16">
        <v>1550790</v>
      </c>
      <c r="D29" s="23" t="s">
        <v>13</v>
      </c>
      <c r="E29" s="18">
        <v>44600</v>
      </c>
      <c r="F29" s="19">
        <v>0.56666666666666665</v>
      </c>
      <c r="G29" t="str">
        <f ca="1">PROPER(Ventas[[#This Row],[Artículo]])</f>
        <v>Sandwich Complet</v>
      </c>
      <c r="H29" s="20">
        <v>30</v>
      </c>
      <c r="I29" s="21">
        <v>4.5</v>
      </c>
      <c r="J29" s="22">
        <v>135</v>
      </c>
    </row>
    <row r="30" spans="2:10" x14ac:dyDescent="0.3">
      <c r="B30" s="15">
        <v>19523</v>
      </c>
      <c r="C30" s="16">
        <v>1554150</v>
      </c>
      <c r="D30" s="23" t="s">
        <v>13</v>
      </c>
      <c r="E30" s="18">
        <v>44604</v>
      </c>
      <c r="F30" s="19">
        <v>0.50138888888888888</v>
      </c>
      <c r="G30" t="str">
        <f ca="1">PROPER(Ventas[[#This Row],[Artículo]])</f>
        <v>Gd Kouign Amann</v>
      </c>
      <c r="H30" s="20">
        <v>20</v>
      </c>
      <c r="I30" s="21">
        <v>7.5</v>
      </c>
      <c r="J30" s="22">
        <v>150</v>
      </c>
    </row>
    <row r="31" spans="2:10" x14ac:dyDescent="0.3">
      <c r="B31" s="15">
        <v>20145</v>
      </c>
      <c r="C31" s="16">
        <v>1555800</v>
      </c>
      <c r="D31" s="23" t="s">
        <v>14</v>
      </c>
      <c r="E31" s="18">
        <v>44605</v>
      </c>
      <c r="F31" s="19">
        <v>0.50486111111111109</v>
      </c>
      <c r="G31" t="str">
        <f ca="1">PROPER(Ventas[[#This Row],[Artículo]])</f>
        <v>Grand Far Breton</v>
      </c>
      <c r="H31" s="20">
        <v>20</v>
      </c>
      <c r="I31" s="21">
        <v>7</v>
      </c>
      <c r="J31" s="22">
        <v>140</v>
      </c>
    </row>
    <row r="32" spans="2:10" x14ac:dyDescent="0.3">
      <c r="B32" s="15">
        <v>20332</v>
      </c>
      <c r="C32" s="16">
        <v>1556280</v>
      </c>
      <c r="D32" s="23" t="s">
        <v>14</v>
      </c>
      <c r="E32" s="18">
        <v>44605</v>
      </c>
      <c r="F32" s="19">
        <v>0.55138888888888893</v>
      </c>
      <c r="G32" t="str">
        <f ca="1">PROPER(Ventas[[#This Row],[Artículo]])</f>
        <v>Grand Far Breton</v>
      </c>
      <c r="H32" s="20">
        <v>20</v>
      </c>
      <c r="I32" s="21">
        <v>7</v>
      </c>
      <c r="J32" s="22">
        <v>140</v>
      </c>
    </row>
    <row r="33" spans="2:10" x14ac:dyDescent="0.3">
      <c r="B33" s="15">
        <v>21684</v>
      </c>
      <c r="C33" s="16">
        <v>1559800</v>
      </c>
      <c r="D33" s="23" t="s">
        <v>14</v>
      </c>
      <c r="E33" s="18">
        <v>44607</v>
      </c>
      <c r="F33" s="19">
        <v>0.54652777777777772</v>
      </c>
      <c r="G33" t="str">
        <f ca="1">PROPER(Ventas[[#This Row],[Artículo]])</f>
        <v>Formule Sandwich</v>
      </c>
      <c r="H33" s="20">
        <v>30</v>
      </c>
      <c r="I33" s="21">
        <v>6.5</v>
      </c>
      <c r="J33" s="22">
        <v>195</v>
      </c>
    </row>
    <row r="34" spans="2:10" x14ac:dyDescent="0.3">
      <c r="B34" s="15">
        <v>21985</v>
      </c>
      <c r="C34" s="16">
        <v>1560630</v>
      </c>
      <c r="D34" s="23" t="s">
        <v>13</v>
      </c>
      <c r="E34" s="18">
        <v>44608</v>
      </c>
      <c r="F34" s="19">
        <v>0.43402777777777779</v>
      </c>
      <c r="G34" t="str">
        <f ca="1">PROPER(Ventas[[#This Row],[Artículo]])</f>
        <v>Gd Kouign Amann</v>
      </c>
      <c r="H34" s="20">
        <v>20</v>
      </c>
      <c r="I34" s="21">
        <v>7.5</v>
      </c>
      <c r="J34" s="22">
        <v>150</v>
      </c>
    </row>
    <row r="35" spans="2:10" x14ac:dyDescent="0.3">
      <c r="B35" s="15">
        <v>23899</v>
      </c>
      <c r="C35" s="16">
        <v>1565980</v>
      </c>
      <c r="D35" s="23" t="s">
        <v>14</v>
      </c>
      <c r="E35" s="18">
        <v>44612</v>
      </c>
      <c r="F35" s="19">
        <v>0.52152777777777781</v>
      </c>
      <c r="G35" t="str">
        <f ca="1">PROPER(Ventas[[#This Row],[Artículo]])</f>
        <v>Gd Kouign Amann</v>
      </c>
      <c r="H35" s="20">
        <v>20</v>
      </c>
      <c r="I35" s="21">
        <v>7.5</v>
      </c>
      <c r="J35" s="22">
        <v>150</v>
      </c>
    </row>
    <row r="36" spans="2:10" x14ac:dyDescent="0.3">
      <c r="B36" s="15">
        <v>24628</v>
      </c>
      <c r="C36" s="16">
        <v>1567840</v>
      </c>
      <c r="D36" s="23" t="s">
        <v>13</v>
      </c>
      <c r="E36" s="18">
        <v>44613</v>
      </c>
      <c r="F36" s="19">
        <v>0.4597222222222222</v>
      </c>
      <c r="G36" t="str">
        <f ca="1">PROPER(Ventas[[#This Row],[Artículo]])</f>
        <v>Eclair</v>
      </c>
      <c r="H36" s="20">
        <v>70</v>
      </c>
      <c r="I36" s="21">
        <v>2</v>
      </c>
      <c r="J36" s="22">
        <v>140</v>
      </c>
    </row>
    <row r="37" spans="2:10" x14ac:dyDescent="0.3">
      <c r="B37" s="15">
        <v>26915</v>
      </c>
      <c r="C37" s="16">
        <v>1574010</v>
      </c>
      <c r="D37" s="23" t="s">
        <v>14</v>
      </c>
      <c r="E37" s="18">
        <v>44615</v>
      </c>
      <c r="F37" s="19">
        <v>0.57152777777777775</v>
      </c>
      <c r="G37" t="str">
        <f ca="1">PROPER(Ventas[[#This Row],[Artículo]])</f>
        <v>Royal 6P</v>
      </c>
      <c r="H37" s="20">
        <v>10</v>
      </c>
      <c r="I37" s="21">
        <v>18</v>
      </c>
      <c r="J37" s="22">
        <v>180</v>
      </c>
    </row>
    <row r="38" spans="2:10" x14ac:dyDescent="0.3">
      <c r="B38" s="15">
        <v>26942</v>
      </c>
      <c r="C38" s="16">
        <v>1574070</v>
      </c>
      <c r="D38" s="23" t="s">
        <v>13</v>
      </c>
      <c r="E38" s="18">
        <v>44615</v>
      </c>
      <c r="F38" s="19">
        <v>0.58125000000000004</v>
      </c>
      <c r="G38" t="str">
        <f ca="1">PROPER(Ventas[[#This Row],[Artículo]])</f>
        <v>Sandwich Complet</v>
      </c>
      <c r="H38" s="20">
        <v>30</v>
      </c>
      <c r="I38" s="21">
        <v>4.5</v>
      </c>
      <c r="J38" s="22">
        <v>135</v>
      </c>
    </row>
    <row r="39" spans="2:10" x14ac:dyDescent="0.3">
      <c r="B39" s="15">
        <v>27875</v>
      </c>
      <c r="C39" s="16">
        <v>1576590</v>
      </c>
      <c r="D39" s="23" t="s">
        <v>13</v>
      </c>
      <c r="E39" s="18">
        <v>44617</v>
      </c>
      <c r="F39" s="19">
        <v>0.75277777777777777</v>
      </c>
      <c r="G39" t="str">
        <f ca="1">PROPER(Ventas[[#This Row],[Artículo]])</f>
        <v>Gd Kouign Amann</v>
      </c>
      <c r="H39" s="20">
        <v>20</v>
      </c>
      <c r="I39" s="21">
        <v>7.5</v>
      </c>
      <c r="J39" s="22">
        <v>150</v>
      </c>
    </row>
    <row r="40" spans="2:10" x14ac:dyDescent="0.3">
      <c r="B40" s="15">
        <v>28177</v>
      </c>
      <c r="C40" s="16">
        <v>1577390</v>
      </c>
      <c r="D40" s="23" t="s">
        <v>14</v>
      </c>
      <c r="E40" s="18">
        <v>44618</v>
      </c>
      <c r="F40" s="19">
        <v>0.46180555555555558</v>
      </c>
      <c r="G40" t="str">
        <f ca="1">PROPER(Ventas[[#This Row],[Artículo]])</f>
        <v>Gd Kouign Amann</v>
      </c>
      <c r="H40" s="20">
        <v>40</v>
      </c>
      <c r="I40" s="21">
        <v>7.5</v>
      </c>
      <c r="J40" s="22">
        <v>300</v>
      </c>
    </row>
    <row r="41" spans="2:10" x14ac:dyDescent="0.3">
      <c r="B41" s="15">
        <v>29084</v>
      </c>
      <c r="C41" s="16">
        <v>1579750</v>
      </c>
      <c r="D41" s="23" t="s">
        <v>14</v>
      </c>
      <c r="E41" s="18">
        <v>44619</v>
      </c>
      <c r="F41" s="19">
        <v>0.44513888888888886</v>
      </c>
      <c r="G41" t="str">
        <f ca="1">PROPER(Ventas[[#This Row],[Artículo]])</f>
        <v>Divers Viennoiserie</v>
      </c>
      <c r="H41" s="20">
        <v>10</v>
      </c>
      <c r="I41" s="21">
        <v>44</v>
      </c>
      <c r="J41" s="22">
        <v>440</v>
      </c>
    </row>
    <row r="42" spans="2:10" x14ac:dyDescent="0.3">
      <c r="B42" s="15">
        <v>31316</v>
      </c>
      <c r="C42" s="16">
        <v>1585480</v>
      </c>
      <c r="D42" s="23" t="s">
        <v>13</v>
      </c>
      <c r="E42" s="18">
        <v>44620</v>
      </c>
      <c r="F42" s="19">
        <v>0.53749999999999998</v>
      </c>
      <c r="G42" t="str">
        <f ca="1">PROPER(Ventas[[#This Row],[Artículo]])</f>
        <v>Formule Sandwich</v>
      </c>
      <c r="H42" s="20">
        <v>30</v>
      </c>
      <c r="I42" s="21">
        <v>6.5</v>
      </c>
      <c r="J42" s="22">
        <v>195</v>
      </c>
    </row>
    <row r="43" spans="2:10" x14ac:dyDescent="0.3">
      <c r="B43" s="15">
        <v>31474</v>
      </c>
      <c r="C43" s="16">
        <v>1585940</v>
      </c>
      <c r="D43" s="23" t="s">
        <v>14</v>
      </c>
      <c r="E43" s="18">
        <v>44620</v>
      </c>
      <c r="F43" s="19">
        <v>0.57013888888888886</v>
      </c>
      <c r="G43" t="str">
        <f ca="1">PROPER(Ventas[[#This Row],[Artículo]])</f>
        <v>Formule Sandwich</v>
      </c>
      <c r="H43" s="20">
        <v>30</v>
      </c>
      <c r="I43" s="21">
        <v>6.5</v>
      </c>
      <c r="J43" s="22">
        <v>195</v>
      </c>
    </row>
    <row r="44" spans="2:10" x14ac:dyDescent="0.3">
      <c r="B44" s="15">
        <v>30238</v>
      </c>
      <c r="C44" s="16">
        <v>1582720</v>
      </c>
      <c r="D44" s="23" t="s">
        <v>14</v>
      </c>
      <c r="E44" s="18">
        <v>44620</v>
      </c>
      <c r="F44" s="19">
        <v>0.40902777777777777</v>
      </c>
      <c r="G44" t="str">
        <f ca="1">PROPER(Ventas[[#This Row],[Artículo]])</f>
        <v>Tarte Fruits 4P</v>
      </c>
      <c r="H44" s="20">
        <v>20</v>
      </c>
      <c r="I44" s="21">
        <v>9</v>
      </c>
      <c r="J44" s="22">
        <v>180</v>
      </c>
    </row>
    <row r="45" spans="2:10" x14ac:dyDescent="0.3">
      <c r="B45" s="15">
        <v>30601</v>
      </c>
      <c r="C45" s="16">
        <v>1583630</v>
      </c>
      <c r="D45" s="23" t="s">
        <v>14</v>
      </c>
      <c r="E45" s="18">
        <v>44620</v>
      </c>
      <c r="F45" s="19">
        <v>0.45763888888888887</v>
      </c>
      <c r="G45" t="str">
        <f ca="1">PROPER(Ventas[[#This Row],[Artículo]])</f>
        <v>Tarte Fruits 4P</v>
      </c>
      <c r="H45" s="20">
        <v>20</v>
      </c>
      <c r="I45" s="21">
        <v>9</v>
      </c>
      <c r="J45" s="22">
        <v>180</v>
      </c>
    </row>
    <row r="46" spans="2:10" x14ac:dyDescent="0.3">
      <c r="B46" s="15">
        <v>30760</v>
      </c>
      <c r="C46" s="16">
        <v>1584020</v>
      </c>
      <c r="D46" s="23" t="s">
        <v>13</v>
      </c>
      <c r="E46" s="18">
        <v>44620</v>
      </c>
      <c r="F46" s="19">
        <v>0.47499999999999998</v>
      </c>
      <c r="G46" t="str">
        <f ca="1">PROPER(Ventas[[#This Row],[Artículo]])</f>
        <v>Grand Far Breton</v>
      </c>
      <c r="H46" s="20">
        <v>20</v>
      </c>
      <c r="I46" s="21">
        <v>7</v>
      </c>
      <c r="J46" s="22">
        <v>140</v>
      </c>
    </row>
    <row r="47" spans="2:10" x14ac:dyDescent="0.3">
      <c r="B47">
        <v>33823</v>
      </c>
      <c r="C47" s="24">
        <v>1592460</v>
      </c>
      <c r="D47" s="25" t="s">
        <v>13</v>
      </c>
      <c r="E47" s="26">
        <v>44624</v>
      </c>
      <c r="F47" s="27">
        <v>0.54583333333333328</v>
      </c>
      <c r="G47" t="str">
        <f ca="1">PROPER(Ventas[[#This Row],[Artículo]])</f>
        <v>Sandwich Complet</v>
      </c>
      <c r="H47" s="28">
        <v>30</v>
      </c>
      <c r="I47" s="29">
        <v>4.5</v>
      </c>
      <c r="J47" s="30">
        <v>135</v>
      </c>
    </row>
    <row r="48" spans="2:10" x14ac:dyDescent="0.3">
      <c r="B48">
        <v>34822</v>
      </c>
      <c r="C48" s="24">
        <v>1595030</v>
      </c>
      <c r="D48" s="25" t="s">
        <v>13</v>
      </c>
      <c r="E48" s="26">
        <v>44625</v>
      </c>
      <c r="F48" s="27">
        <v>0.55625000000000002</v>
      </c>
      <c r="G48" t="str">
        <f ca="1">PROPER(Ventas[[#This Row],[Artículo]])</f>
        <v>Formule Sandwich</v>
      </c>
      <c r="H48" s="28">
        <v>40</v>
      </c>
      <c r="I48" s="29">
        <v>6.5</v>
      </c>
      <c r="J48" s="30">
        <v>260</v>
      </c>
    </row>
    <row r="49" spans="2:10" x14ac:dyDescent="0.3">
      <c r="B49">
        <v>34837</v>
      </c>
      <c r="C49" s="24">
        <v>1595070</v>
      </c>
      <c r="D49" s="25" t="s">
        <v>13</v>
      </c>
      <c r="E49" s="26">
        <v>44625</v>
      </c>
      <c r="F49" s="27">
        <v>0.56458333333333333</v>
      </c>
      <c r="G49" t="str">
        <f ca="1">PROPER(Ventas[[#This Row],[Artículo]])</f>
        <v>Sandwich Complet</v>
      </c>
      <c r="H49" s="28">
        <v>30</v>
      </c>
      <c r="I49" s="29">
        <v>4.5</v>
      </c>
      <c r="J49" s="30">
        <v>135</v>
      </c>
    </row>
    <row r="50" spans="2:10" x14ac:dyDescent="0.3">
      <c r="B50">
        <v>35494</v>
      </c>
      <c r="C50" s="24">
        <v>1596830</v>
      </c>
      <c r="D50" s="25" t="s">
        <v>14</v>
      </c>
      <c r="E50" s="26">
        <v>44626</v>
      </c>
      <c r="F50" s="27">
        <v>0.50902777777777775</v>
      </c>
      <c r="G50" t="str">
        <f ca="1">PROPER(Ventas[[#This Row],[Artículo]])</f>
        <v>Gd Kouign Amann</v>
      </c>
      <c r="H50" s="28">
        <v>30</v>
      </c>
      <c r="I50" s="29">
        <v>7.5</v>
      </c>
      <c r="J50" s="30">
        <v>225</v>
      </c>
    </row>
    <row r="51" spans="2:10" x14ac:dyDescent="0.3">
      <c r="B51">
        <v>35852</v>
      </c>
      <c r="C51" s="24">
        <v>1597810</v>
      </c>
      <c r="D51" s="25" t="s">
        <v>14</v>
      </c>
      <c r="E51" s="26">
        <v>44626</v>
      </c>
      <c r="F51" s="27">
        <v>0.72222222222222221</v>
      </c>
      <c r="G51" t="str">
        <f ca="1">PROPER(Ventas[[#This Row],[Artículo]])</f>
        <v>Traditional Baguette</v>
      </c>
      <c r="H51" s="28">
        <v>120</v>
      </c>
      <c r="I51" s="29">
        <v>1.2</v>
      </c>
      <c r="J51" s="30">
        <v>144</v>
      </c>
    </row>
    <row r="52" spans="2:10" x14ac:dyDescent="0.3">
      <c r="B52">
        <v>37493</v>
      </c>
      <c r="C52" s="24">
        <v>1602080</v>
      </c>
      <c r="D52" s="25" t="s">
        <v>14</v>
      </c>
      <c r="E52" s="26">
        <v>44628</v>
      </c>
      <c r="F52" s="27">
        <v>0.5805555555555556</v>
      </c>
      <c r="G52" t="str">
        <f ca="1">PROPER(Ventas[[#This Row],[Artículo]])</f>
        <v>Sandwich Complet</v>
      </c>
      <c r="H52" s="28">
        <v>30</v>
      </c>
      <c r="I52" s="29">
        <v>4.5</v>
      </c>
      <c r="J52" s="30">
        <v>135</v>
      </c>
    </row>
    <row r="53" spans="2:10" x14ac:dyDescent="0.3">
      <c r="B53">
        <v>39236</v>
      </c>
      <c r="C53" s="24">
        <v>1606910</v>
      </c>
      <c r="D53" s="25" t="s">
        <v>13</v>
      </c>
      <c r="E53" s="26">
        <v>44632</v>
      </c>
      <c r="F53" s="27">
        <v>0.43541666666666667</v>
      </c>
      <c r="G53" t="str">
        <f ca="1">PROPER(Ventas[[#This Row],[Artículo]])</f>
        <v>Divers Viennoiserie</v>
      </c>
      <c r="H53" s="28">
        <v>10</v>
      </c>
      <c r="I53" s="29">
        <v>22</v>
      </c>
      <c r="J53" s="30">
        <v>220</v>
      </c>
    </row>
    <row r="54" spans="2:10" x14ac:dyDescent="0.3">
      <c r="B54">
        <v>39859</v>
      </c>
      <c r="C54" s="24">
        <v>1608560</v>
      </c>
      <c r="D54" s="25" t="s">
        <v>14</v>
      </c>
      <c r="E54" s="26">
        <v>44633</v>
      </c>
      <c r="F54" s="27">
        <v>0.38958333333333334</v>
      </c>
      <c r="G54" t="str">
        <f ca="1">PROPER(Ventas[[#This Row],[Artículo]])</f>
        <v>Gd Kouign Amann</v>
      </c>
      <c r="H54" s="28">
        <v>20</v>
      </c>
      <c r="I54" s="29">
        <v>7.5</v>
      </c>
      <c r="J54" s="30">
        <v>150</v>
      </c>
    </row>
    <row r="55" spans="2:10" x14ac:dyDescent="0.3">
      <c r="B55">
        <v>40153</v>
      </c>
      <c r="C55" s="24">
        <v>1609330</v>
      </c>
      <c r="D55" s="25" t="s">
        <v>14</v>
      </c>
      <c r="E55" s="26">
        <v>44633</v>
      </c>
      <c r="F55" s="27">
        <v>0.48888888888888887</v>
      </c>
      <c r="G55" t="str">
        <f ca="1">PROPER(Ventas[[#This Row],[Artículo]])</f>
        <v>Gd Kouign Amann</v>
      </c>
      <c r="H55" s="28">
        <v>20</v>
      </c>
      <c r="I55" s="29">
        <v>7.5</v>
      </c>
      <c r="J55" s="30">
        <v>150</v>
      </c>
    </row>
    <row r="56" spans="2:10" x14ac:dyDescent="0.3">
      <c r="B56">
        <v>41040</v>
      </c>
      <c r="C56" s="24">
        <v>1611590</v>
      </c>
      <c r="D56" s="25" t="s">
        <v>13</v>
      </c>
      <c r="E56" s="26">
        <v>44634</v>
      </c>
      <c r="F56" s="27">
        <v>0.44930555555555557</v>
      </c>
      <c r="G56" t="str">
        <f ca="1">PROPER(Ventas[[#This Row],[Artículo]])</f>
        <v>Tarte Fruits 4P</v>
      </c>
      <c r="H56" s="28">
        <v>20</v>
      </c>
      <c r="I56" s="29">
        <v>9</v>
      </c>
      <c r="J56" s="30">
        <v>180</v>
      </c>
    </row>
    <row r="57" spans="2:10" x14ac:dyDescent="0.3">
      <c r="B57">
        <v>44468</v>
      </c>
      <c r="C57" s="24">
        <v>1621060</v>
      </c>
      <c r="D57" s="25" t="s">
        <v>14</v>
      </c>
      <c r="E57" s="26">
        <v>44640</v>
      </c>
      <c r="F57" s="27">
        <v>0.40902777777777777</v>
      </c>
      <c r="G57" t="str">
        <f ca="1">PROPER(Ventas[[#This Row],[Artículo]])</f>
        <v>Sandwich Complet</v>
      </c>
      <c r="H57" s="28">
        <v>40</v>
      </c>
      <c r="I57" s="29">
        <v>4.5</v>
      </c>
      <c r="J57" s="30">
        <v>180</v>
      </c>
    </row>
    <row r="58" spans="2:10" x14ac:dyDescent="0.3">
      <c r="B58">
        <v>45021</v>
      </c>
      <c r="C58" s="24">
        <v>1622550</v>
      </c>
      <c r="D58" s="25" t="s">
        <v>13</v>
      </c>
      <c r="E58" s="26">
        <v>44640</v>
      </c>
      <c r="F58" s="27">
        <v>0.56736111111111109</v>
      </c>
      <c r="G58" t="str">
        <f ca="1">PROPER(Ventas[[#This Row],[Artículo]])</f>
        <v>Royal 6P</v>
      </c>
      <c r="H58" s="28">
        <v>10</v>
      </c>
      <c r="I58" s="29">
        <v>18</v>
      </c>
      <c r="J58" s="30">
        <v>180</v>
      </c>
    </row>
    <row r="59" spans="2:10" x14ac:dyDescent="0.3">
      <c r="B59">
        <v>45401</v>
      </c>
      <c r="C59" s="24">
        <v>1623560</v>
      </c>
      <c r="D59" s="25" t="s">
        <v>13</v>
      </c>
      <c r="E59" s="26">
        <v>44641</v>
      </c>
      <c r="F59" s="27">
        <v>0.43194444444444446</v>
      </c>
      <c r="G59" t="str">
        <f ca="1">PROPER(Ventas[[#This Row],[Artículo]])</f>
        <v>Divers Patisserie</v>
      </c>
      <c r="H59" s="28">
        <v>10</v>
      </c>
      <c r="I59" s="29">
        <v>14</v>
      </c>
      <c r="J59" s="30">
        <v>140</v>
      </c>
    </row>
    <row r="60" spans="2:10" x14ac:dyDescent="0.3">
      <c r="B60">
        <v>47888</v>
      </c>
      <c r="C60" s="24">
        <v>1630380</v>
      </c>
      <c r="D60" s="25" t="s">
        <v>14</v>
      </c>
      <c r="E60" s="26">
        <v>44645</v>
      </c>
      <c r="F60" s="27">
        <v>0.58472222222222225</v>
      </c>
      <c r="G60" t="str">
        <f ca="1">PROPER(Ventas[[#This Row],[Artículo]])</f>
        <v>Formule Sandwich</v>
      </c>
      <c r="H60" s="28">
        <v>70</v>
      </c>
      <c r="I60" s="29">
        <v>6.5</v>
      </c>
      <c r="J60" s="30">
        <v>455</v>
      </c>
    </row>
    <row r="61" spans="2:10" x14ac:dyDescent="0.3">
      <c r="B61">
        <v>48062</v>
      </c>
      <c r="C61" s="24">
        <v>1630850</v>
      </c>
      <c r="D61" s="25" t="s">
        <v>14</v>
      </c>
      <c r="E61" s="26">
        <v>44646</v>
      </c>
      <c r="F61" s="27">
        <v>0.36041666666666666</v>
      </c>
      <c r="G61" t="str">
        <f ca="1">PROPER(Ventas[[#This Row],[Artículo]])</f>
        <v>Kouign Amann</v>
      </c>
      <c r="H61" s="28">
        <v>80</v>
      </c>
      <c r="I61" s="29">
        <v>2.1</v>
      </c>
      <c r="J61" s="30">
        <v>168</v>
      </c>
    </row>
    <row r="62" spans="2:10" x14ac:dyDescent="0.3">
      <c r="B62">
        <v>49245</v>
      </c>
      <c r="C62" s="24">
        <v>1634100</v>
      </c>
      <c r="D62" s="25" t="s">
        <v>14</v>
      </c>
      <c r="E62" s="26">
        <v>44647</v>
      </c>
      <c r="F62" s="27">
        <v>0.54513888888888884</v>
      </c>
      <c r="G62" t="str">
        <f ca="1">PROPER(Ventas[[#This Row],[Artículo]])</f>
        <v>Tarte Fruits 4P</v>
      </c>
      <c r="H62" s="28">
        <v>20</v>
      </c>
      <c r="I62" s="29">
        <v>9</v>
      </c>
      <c r="J62" s="30">
        <v>180</v>
      </c>
    </row>
    <row r="63" spans="2:10" x14ac:dyDescent="0.3">
      <c r="B63">
        <v>50155</v>
      </c>
      <c r="C63" s="24">
        <v>1636470</v>
      </c>
      <c r="D63" s="25" t="s">
        <v>13</v>
      </c>
      <c r="E63" s="26">
        <v>44648</v>
      </c>
      <c r="F63" s="27">
        <v>0.50208333333333333</v>
      </c>
      <c r="G63" t="str">
        <f ca="1">PROPER(Ventas[[#This Row],[Artículo]])</f>
        <v>Tarte Fraise 4Per</v>
      </c>
      <c r="H63" s="28">
        <v>20</v>
      </c>
      <c r="I63" s="29">
        <v>12</v>
      </c>
      <c r="J63" s="30">
        <v>240</v>
      </c>
    </row>
    <row r="64" spans="2:10" x14ac:dyDescent="0.3">
      <c r="B64">
        <v>49617</v>
      </c>
      <c r="C64" s="24">
        <v>1635070</v>
      </c>
      <c r="D64" s="25" t="s">
        <v>13</v>
      </c>
      <c r="E64" s="26">
        <v>44648</v>
      </c>
      <c r="F64" s="27">
        <v>0.39652777777777776</v>
      </c>
      <c r="G64" t="str">
        <f ca="1">PROPER(Ventas[[#This Row],[Artículo]])</f>
        <v>Tarte Fraise 6P</v>
      </c>
      <c r="H64" s="28">
        <v>10</v>
      </c>
      <c r="I64" s="29">
        <v>18</v>
      </c>
      <c r="J64" s="30">
        <v>180</v>
      </c>
    </row>
    <row r="65" spans="2:10" x14ac:dyDescent="0.3">
      <c r="B65">
        <v>49510</v>
      </c>
      <c r="C65" s="24">
        <v>1634820</v>
      </c>
      <c r="D65" s="25" t="s">
        <v>13</v>
      </c>
      <c r="E65" s="26">
        <v>44648</v>
      </c>
      <c r="F65" s="27">
        <v>0.37291666666666667</v>
      </c>
      <c r="G65" t="str">
        <f ca="1">PROPER(Ventas[[#This Row],[Artículo]])</f>
        <v>Gd Kouign Amann</v>
      </c>
      <c r="H65" s="28">
        <v>20</v>
      </c>
      <c r="I65" s="29">
        <v>7.5</v>
      </c>
      <c r="J65" s="30">
        <v>150</v>
      </c>
    </row>
    <row r="66" spans="2:10" x14ac:dyDescent="0.3">
      <c r="B66">
        <v>50564</v>
      </c>
      <c r="C66" s="24">
        <v>1637610</v>
      </c>
      <c r="D66" s="25" t="s">
        <v>14</v>
      </c>
      <c r="E66" s="26">
        <v>44649</v>
      </c>
      <c r="F66" s="27">
        <v>0.4465277777777778</v>
      </c>
      <c r="G66" t="str">
        <f ca="1">PROPER(Ventas[[#This Row],[Artículo]])</f>
        <v>Baguette</v>
      </c>
      <c r="H66" s="28">
        <v>200</v>
      </c>
      <c r="I66" s="29">
        <v>0.9</v>
      </c>
      <c r="J66" s="30">
        <v>180</v>
      </c>
    </row>
    <row r="67" spans="2:10" x14ac:dyDescent="0.3">
      <c r="B67">
        <v>55521</v>
      </c>
      <c r="C67" s="24">
        <v>1651040</v>
      </c>
      <c r="D67" s="25" t="s">
        <v>13</v>
      </c>
      <c r="E67" s="26">
        <v>44655</v>
      </c>
      <c r="F67" s="27">
        <v>0.51875000000000004</v>
      </c>
      <c r="G67" t="str">
        <f ca="1">PROPER(Ventas[[#This Row],[Artículo]])</f>
        <v>Royal 6P</v>
      </c>
      <c r="H67" s="28">
        <v>40</v>
      </c>
      <c r="I67" s="29">
        <v>18</v>
      </c>
      <c r="J67" s="30">
        <v>720</v>
      </c>
    </row>
    <row r="68" spans="2:10" x14ac:dyDescent="0.3">
      <c r="B68">
        <v>54722</v>
      </c>
      <c r="C68" s="24">
        <v>1648980</v>
      </c>
      <c r="D68" s="25" t="s">
        <v>14</v>
      </c>
      <c r="E68" s="26">
        <v>44655</v>
      </c>
      <c r="F68" s="27">
        <v>0.4201388888888889</v>
      </c>
      <c r="G68" t="str">
        <f ca="1">PROPER(Ventas[[#This Row],[Artículo]])</f>
        <v>Tarte Fruits 6P</v>
      </c>
      <c r="H68" s="28">
        <v>20</v>
      </c>
      <c r="I68" s="29">
        <v>12</v>
      </c>
      <c r="J68" s="30">
        <v>240</v>
      </c>
    </row>
    <row r="69" spans="2:10" x14ac:dyDescent="0.3">
      <c r="B69">
        <v>54821</v>
      </c>
      <c r="C69" s="24">
        <v>1649230</v>
      </c>
      <c r="D69" s="25" t="s">
        <v>13</v>
      </c>
      <c r="E69" s="26">
        <v>44655</v>
      </c>
      <c r="F69" s="27">
        <v>0.43333333333333335</v>
      </c>
      <c r="G69" t="str">
        <f ca="1">PROPER(Ventas[[#This Row],[Artículo]])</f>
        <v>Tartelette Fraise</v>
      </c>
      <c r="H69" s="28">
        <v>80</v>
      </c>
      <c r="I69" s="29">
        <v>3</v>
      </c>
      <c r="J69" s="30">
        <v>240</v>
      </c>
    </row>
    <row r="70" spans="2:10" x14ac:dyDescent="0.3">
      <c r="B70">
        <v>54333</v>
      </c>
      <c r="C70" s="24">
        <v>1648030</v>
      </c>
      <c r="D70" s="25" t="s">
        <v>14</v>
      </c>
      <c r="E70" s="26">
        <v>44655</v>
      </c>
      <c r="F70" s="27">
        <v>0.37083333333333335</v>
      </c>
      <c r="G70" t="str">
        <f ca="1">PROPER(Ventas[[#This Row],[Artículo]])</f>
        <v>Tarte Fraise 6P</v>
      </c>
      <c r="H70" s="28">
        <v>10</v>
      </c>
      <c r="I70" s="29">
        <v>18</v>
      </c>
      <c r="J70" s="30">
        <v>180</v>
      </c>
    </row>
    <row r="71" spans="2:10" x14ac:dyDescent="0.3">
      <c r="B71">
        <v>54423</v>
      </c>
      <c r="C71" s="24">
        <v>1648230</v>
      </c>
      <c r="D71" s="25" t="s">
        <v>13</v>
      </c>
      <c r="E71" s="26">
        <v>44655</v>
      </c>
      <c r="F71" s="27">
        <v>0.3840277777777778</v>
      </c>
      <c r="G71" t="str">
        <f ca="1">PROPER(Ventas[[#This Row],[Artículo]])</f>
        <v>Tarte Fraise 6P</v>
      </c>
      <c r="H71" s="28">
        <v>10</v>
      </c>
      <c r="I71" s="29">
        <v>18</v>
      </c>
      <c r="J71" s="30">
        <v>180</v>
      </c>
    </row>
    <row r="72" spans="2:10" x14ac:dyDescent="0.3">
      <c r="B72">
        <v>56031</v>
      </c>
      <c r="C72" s="24">
        <v>1652340</v>
      </c>
      <c r="D72" s="25" t="s">
        <v>14</v>
      </c>
      <c r="E72" s="26">
        <v>44656</v>
      </c>
      <c r="F72" s="27">
        <v>0.43958333333333333</v>
      </c>
      <c r="G72" t="str">
        <f ca="1">PROPER(Ventas[[#This Row],[Artículo]])</f>
        <v>Formule Sandwich</v>
      </c>
      <c r="H72" s="28">
        <v>30</v>
      </c>
      <c r="I72" s="29">
        <v>6.5</v>
      </c>
      <c r="J72" s="30">
        <v>195</v>
      </c>
    </row>
    <row r="73" spans="2:10" x14ac:dyDescent="0.3">
      <c r="B73">
        <v>57025</v>
      </c>
      <c r="C73" s="24">
        <v>1655110</v>
      </c>
      <c r="D73" s="25" t="s">
        <v>13</v>
      </c>
      <c r="E73" s="26">
        <v>44657</v>
      </c>
      <c r="F73" s="27">
        <v>0.50138888888888888</v>
      </c>
      <c r="G73" t="str">
        <f ca="1">PROPER(Ventas[[#This Row],[Artículo]])</f>
        <v>Formule Sandwich</v>
      </c>
      <c r="H73" s="28">
        <v>40</v>
      </c>
      <c r="I73" s="29">
        <v>6.5</v>
      </c>
      <c r="J73" s="30">
        <v>260</v>
      </c>
    </row>
    <row r="74" spans="2:10" x14ac:dyDescent="0.3">
      <c r="B74">
        <v>57120</v>
      </c>
      <c r="C74" s="24">
        <v>1655380</v>
      </c>
      <c r="D74" s="25" t="s">
        <v>13</v>
      </c>
      <c r="E74" s="26">
        <v>44657</v>
      </c>
      <c r="F74" s="27">
        <v>0.52638888888888891</v>
      </c>
      <c r="G74" t="str">
        <f ca="1">PROPER(Ventas[[#This Row],[Artículo]])</f>
        <v>Formule Sandwich</v>
      </c>
      <c r="H74" s="28">
        <v>30</v>
      </c>
      <c r="I74" s="29">
        <v>6.5</v>
      </c>
      <c r="J74" s="30">
        <v>195</v>
      </c>
    </row>
    <row r="75" spans="2:10" x14ac:dyDescent="0.3">
      <c r="B75">
        <v>64872</v>
      </c>
      <c r="C75" s="24">
        <v>1676690</v>
      </c>
      <c r="D75" s="25" t="s">
        <v>13</v>
      </c>
      <c r="E75" s="26">
        <v>44668</v>
      </c>
      <c r="F75" s="27">
        <v>0.51666666666666672</v>
      </c>
      <c r="G75" t="str">
        <f ca="1">PROPER(Ventas[[#This Row],[Artículo]])</f>
        <v>Formule Sandwich</v>
      </c>
      <c r="H75" s="28">
        <v>40</v>
      </c>
      <c r="I75" s="29">
        <v>6.5</v>
      </c>
      <c r="J75" s="30">
        <v>260</v>
      </c>
    </row>
    <row r="76" spans="2:10" x14ac:dyDescent="0.3">
      <c r="B76">
        <v>64370</v>
      </c>
      <c r="C76" s="24">
        <v>1675370</v>
      </c>
      <c r="D76" s="25" t="s">
        <v>14</v>
      </c>
      <c r="E76" s="26">
        <v>44668</v>
      </c>
      <c r="F76" s="27">
        <v>0.36805555555555558</v>
      </c>
      <c r="G76" t="str">
        <f ca="1">PROPER(Ventas[[#This Row],[Artículo]])</f>
        <v>Divers Viennoiserie</v>
      </c>
      <c r="H76" s="28">
        <v>10</v>
      </c>
      <c r="I76" s="29">
        <v>22</v>
      </c>
      <c r="J76" s="30">
        <v>220</v>
      </c>
    </row>
    <row r="77" spans="2:10" x14ac:dyDescent="0.3">
      <c r="B77">
        <v>66625</v>
      </c>
      <c r="C77" s="24">
        <v>1681310</v>
      </c>
      <c r="D77" s="25" t="s">
        <v>13</v>
      </c>
      <c r="E77" s="26">
        <v>44670</v>
      </c>
      <c r="F77" s="27">
        <v>0.42916666666666664</v>
      </c>
      <c r="G77" t="str">
        <f ca="1">PROPER(Ventas[[#This Row],[Artículo]])</f>
        <v>Tarte Fraise 4Per</v>
      </c>
      <c r="H77" s="28">
        <v>20</v>
      </c>
      <c r="I77" s="29">
        <v>12</v>
      </c>
      <c r="J77" s="30">
        <v>240</v>
      </c>
    </row>
    <row r="78" spans="2:10" x14ac:dyDescent="0.3">
      <c r="B78">
        <v>66540</v>
      </c>
      <c r="C78" s="24">
        <v>1681070</v>
      </c>
      <c r="D78" s="25" t="s">
        <v>13</v>
      </c>
      <c r="E78" s="26">
        <v>44670</v>
      </c>
      <c r="F78" s="27">
        <v>0.39652777777777776</v>
      </c>
      <c r="G78" t="str">
        <f ca="1">PROPER(Ventas[[#This Row],[Artículo]])</f>
        <v>Formule Sandwich</v>
      </c>
      <c r="H78" s="28">
        <v>30</v>
      </c>
      <c r="I78" s="29">
        <v>6.5</v>
      </c>
      <c r="J78" s="30">
        <v>195</v>
      </c>
    </row>
    <row r="79" spans="2:10" x14ac:dyDescent="0.3">
      <c r="B79">
        <v>67831</v>
      </c>
      <c r="C79" s="24">
        <v>1684750</v>
      </c>
      <c r="D79" s="25" t="s">
        <v>14</v>
      </c>
      <c r="E79" s="26">
        <v>44671</v>
      </c>
      <c r="F79" s="27">
        <v>0.53125</v>
      </c>
      <c r="G79" t="str">
        <f ca="1">PROPER(Ventas[[#This Row],[Artículo]])</f>
        <v>Formule Sandwich</v>
      </c>
      <c r="H79" s="28">
        <v>30</v>
      </c>
      <c r="I79" s="29">
        <v>6.5</v>
      </c>
      <c r="J79" s="30">
        <v>195</v>
      </c>
    </row>
    <row r="80" spans="2:10" x14ac:dyDescent="0.3">
      <c r="B80">
        <v>68586</v>
      </c>
      <c r="C80" s="24">
        <v>1686890</v>
      </c>
      <c r="D80" s="25" t="s">
        <v>13</v>
      </c>
      <c r="E80" s="26">
        <v>44672</v>
      </c>
      <c r="F80" s="27">
        <v>0.54305555555555551</v>
      </c>
      <c r="G80" t="str">
        <f ca="1">PROPER(Ventas[[#This Row],[Artículo]])</f>
        <v>Formule Sandwich</v>
      </c>
      <c r="H80" s="28">
        <v>30</v>
      </c>
      <c r="I80" s="29">
        <v>6.5</v>
      </c>
      <c r="J80" s="30">
        <v>195</v>
      </c>
    </row>
    <row r="81" spans="2:10" x14ac:dyDescent="0.3">
      <c r="B81">
        <v>68930</v>
      </c>
      <c r="C81" s="24">
        <v>1687830</v>
      </c>
      <c r="D81" s="25" t="s">
        <v>13</v>
      </c>
      <c r="E81" s="26">
        <v>44673</v>
      </c>
      <c r="F81" s="27">
        <v>0.4284722222222222</v>
      </c>
      <c r="G81" t="str">
        <f ca="1">PROPER(Ventas[[#This Row],[Artículo]])</f>
        <v>Eclair</v>
      </c>
      <c r="H81" s="28">
        <v>100</v>
      </c>
      <c r="I81" s="29">
        <v>2</v>
      </c>
      <c r="J81" s="30">
        <v>200</v>
      </c>
    </row>
    <row r="82" spans="2:10" x14ac:dyDescent="0.3">
      <c r="B82">
        <v>70791</v>
      </c>
      <c r="C82" s="24">
        <v>1692920</v>
      </c>
      <c r="D82" s="25" t="s">
        <v>14</v>
      </c>
      <c r="E82" s="26">
        <v>44675</v>
      </c>
      <c r="F82" s="27">
        <v>0.44791666666666669</v>
      </c>
      <c r="G82" t="str">
        <f ca="1">PROPER(Ventas[[#This Row],[Artículo]])</f>
        <v>Divers Viennoiserie</v>
      </c>
      <c r="H82" s="28">
        <v>10</v>
      </c>
      <c r="I82" s="29">
        <v>22</v>
      </c>
      <c r="J82" s="30">
        <v>220</v>
      </c>
    </row>
    <row r="83" spans="2:10" x14ac:dyDescent="0.3">
      <c r="B83">
        <v>71815</v>
      </c>
      <c r="C83" s="24">
        <v>1695600</v>
      </c>
      <c r="D83" s="25" t="s">
        <v>13</v>
      </c>
      <c r="E83" s="26">
        <v>44676</v>
      </c>
      <c r="F83" s="27">
        <v>0.44305555555555554</v>
      </c>
      <c r="G83" t="str">
        <f ca="1">PROPER(Ventas[[#This Row],[Artículo]])</f>
        <v>Formule Sandwich</v>
      </c>
      <c r="H83" s="28">
        <v>60</v>
      </c>
      <c r="I83" s="29">
        <v>6.5</v>
      </c>
      <c r="J83" s="30">
        <v>390</v>
      </c>
    </row>
    <row r="84" spans="2:10" x14ac:dyDescent="0.3">
      <c r="B84">
        <v>72904</v>
      </c>
      <c r="C84" s="24">
        <v>1698580</v>
      </c>
      <c r="D84" s="25" t="s">
        <v>14</v>
      </c>
      <c r="E84" s="26">
        <v>44677</v>
      </c>
      <c r="F84" s="27">
        <v>0.51666666666666672</v>
      </c>
      <c r="G84" t="str">
        <f ca="1">PROPER(Ventas[[#This Row],[Artículo]])</f>
        <v>Formule Sandwich</v>
      </c>
      <c r="H84" s="28">
        <v>30</v>
      </c>
      <c r="I84" s="29">
        <v>6.5</v>
      </c>
      <c r="J84" s="30">
        <v>195</v>
      </c>
    </row>
    <row r="85" spans="2:10" x14ac:dyDescent="0.3">
      <c r="B85">
        <v>75494</v>
      </c>
      <c r="C85" s="24">
        <v>1706000</v>
      </c>
      <c r="D85" s="25" t="s">
        <v>13</v>
      </c>
      <c r="E85" s="26">
        <v>44681</v>
      </c>
      <c r="F85" s="27">
        <v>0.4909722222222222</v>
      </c>
      <c r="G85" t="str">
        <f ca="1">PROPER(Ventas[[#This Row],[Artículo]])</f>
        <v>Formule Sandwich</v>
      </c>
      <c r="H85" s="28">
        <v>30</v>
      </c>
      <c r="I85" s="29">
        <v>6.5</v>
      </c>
      <c r="J85" s="30">
        <v>195</v>
      </c>
    </row>
    <row r="86" spans="2:10" x14ac:dyDescent="0.3">
      <c r="B86">
        <v>75662</v>
      </c>
      <c r="C86" s="24">
        <v>1706470</v>
      </c>
      <c r="D86" s="25" t="s">
        <v>13</v>
      </c>
      <c r="E86" s="26">
        <v>44681</v>
      </c>
      <c r="F86" s="27">
        <v>0.5493055555555556</v>
      </c>
      <c r="G86" t="str">
        <f ca="1">PROPER(Ventas[[#This Row],[Artículo]])</f>
        <v>Formule Sandwich</v>
      </c>
      <c r="H86" s="28">
        <v>30</v>
      </c>
      <c r="I86" s="29">
        <v>6.5</v>
      </c>
      <c r="J86" s="30">
        <v>195</v>
      </c>
    </row>
    <row r="87" spans="2:10" x14ac:dyDescent="0.3">
      <c r="B87">
        <v>83724</v>
      </c>
      <c r="C87" s="24">
        <v>1728100</v>
      </c>
      <c r="D87" s="25" t="s">
        <v>13</v>
      </c>
      <c r="E87" s="26">
        <v>44690</v>
      </c>
      <c r="F87" s="27">
        <v>0.47638888888888886</v>
      </c>
      <c r="G87" t="str">
        <f ca="1">PROPER(Ventas[[#This Row],[Artículo]])</f>
        <v>Formule Sandwich</v>
      </c>
      <c r="H87" s="28">
        <v>40</v>
      </c>
      <c r="I87" s="29">
        <v>6.5</v>
      </c>
      <c r="J87" s="30">
        <v>260</v>
      </c>
    </row>
    <row r="88" spans="2:10" x14ac:dyDescent="0.3">
      <c r="B88">
        <v>87739</v>
      </c>
      <c r="C88" s="24">
        <v>1738890</v>
      </c>
      <c r="D88" s="25" t="s">
        <v>14</v>
      </c>
      <c r="E88" s="26">
        <v>44694</v>
      </c>
      <c r="F88" s="27">
        <v>0.51180555555555551</v>
      </c>
      <c r="G88" t="str">
        <f ca="1">PROPER(Ventas[[#This Row],[Artículo]])</f>
        <v>Gd Kouign Amann</v>
      </c>
      <c r="H88" s="28">
        <v>30</v>
      </c>
      <c r="I88" s="29">
        <v>7.5</v>
      </c>
      <c r="J88" s="30">
        <v>225</v>
      </c>
    </row>
    <row r="89" spans="2:10" x14ac:dyDescent="0.3">
      <c r="B89">
        <v>89390</v>
      </c>
      <c r="C89" s="24">
        <v>1743120</v>
      </c>
      <c r="D89" s="25" t="s">
        <v>13</v>
      </c>
      <c r="E89" s="26">
        <v>44696</v>
      </c>
      <c r="F89" s="27">
        <v>0.35555555555555557</v>
      </c>
      <c r="G89" t="str">
        <f ca="1">PROPER(Ventas[[#This Row],[Artículo]])</f>
        <v>Tarte Fraise 4Per</v>
      </c>
      <c r="H89" s="28">
        <v>30</v>
      </c>
      <c r="I89" s="29">
        <v>12</v>
      </c>
      <c r="J89" s="30">
        <v>360</v>
      </c>
    </row>
    <row r="90" spans="2:10" x14ac:dyDescent="0.3">
      <c r="B90">
        <v>90101</v>
      </c>
      <c r="C90" s="24">
        <v>1744940</v>
      </c>
      <c r="D90" s="25" t="s">
        <v>14</v>
      </c>
      <c r="E90" s="26">
        <v>44696</v>
      </c>
      <c r="F90" s="27">
        <v>0.46111111111111114</v>
      </c>
      <c r="G90" t="str">
        <f ca="1">PROPER(Ventas[[#This Row],[Artículo]])</f>
        <v>Formule Sandwich</v>
      </c>
      <c r="H90" s="28">
        <v>40</v>
      </c>
      <c r="I90" s="29">
        <v>6.5</v>
      </c>
      <c r="J90" s="30">
        <v>260</v>
      </c>
    </row>
    <row r="91" spans="2:10" x14ac:dyDescent="0.3">
      <c r="B91">
        <v>91363</v>
      </c>
      <c r="C91" s="24">
        <v>1748070</v>
      </c>
      <c r="D91" s="25" t="s">
        <v>14</v>
      </c>
      <c r="E91" s="26">
        <v>44697</v>
      </c>
      <c r="F91" s="27">
        <v>0.40625</v>
      </c>
      <c r="G91" t="str">
        <f ca="1">PROPER(Ventas[[#This Row],[Artículo]])</f>
        <v>Formule Sandwich</v>
      </c>
      <c r="H91" s="28">
        <v>50</v>
      </c>
      <c r="I91" s="29">
        <v>6.5</v>
      </c>
      <c r="J91" s="30">
        <v>325</v>
      </c>
    </row>
    <row r="92" spans="2:10" x14ac:dyDescent="0.3">
      <c r="B92">
        <v>92089</v>
      </c>
      <c r="C92" s="24">
        <v>1749920</v>
      </c>
      <c r="D92" s="25" t="s">
        <v>14</v>
      </c>
      <c r="E92" s="26">
        <v>44697</v>
      </c>
      <c r="F92" s="27">
        <v>0.49513888888888891</v>
      </c>
      <c r="G92" t="str">
        <f ca="1">PROPER(Ventas[[#This Row],[Artículo]])</f>
        <v>Formule Sandwich</v>
      </c>
      <c r="H92" s="28">
        <v>40</v>
      </c>
      <c r="I92" s="29">
        <v>6.5</v>
      </c>
      <c r="J92" s="30">
        <v>260</v>
      </c>
    </row>
    <row r="93" spans="2:10" x14ac:dyDescent="0.3">
      <c r="B93">
        <v>91334</v>
      </c>
      <c r="C93" s="24">
        <v>1747990</v>
      </c>
      <c r="D93" s="25" t="s">
        <v>14</v>
      </c>
      <c r="E93" s="26">
        <v>44697</v>
      </c>
      <c r="F93" s="27">
        <v>0.40277777777777779</v>
      </c>
      <c r="G93" t="str">
        <f ca="1">PROPER(Ventas[[#This Row],[Artículo]])</f>
        <v>Royal 4P</v>
      </c>
      <c r="H93" s="28">
        <v>20</v>
      </c>
      <c r="I93" s="29">
        <v>12</v>
      </c>
      <c r="J93" s="30">
        <v>240</v>
      </c>
    </row>
    <row r="94" spans="2:10" x14ac:dyDescent="0.3">
      <c r="B94">
        <v>90840</v>
      </c>
      <c r="C94" s="24">
        <v>1746900</v>
      </c>
      <c r="D94" s="25" t="s">
        <v>13</v>
      </c>
      <c r="E94" s="26">
        <v>44697</v>
      </c>
      <c r="F94" s="27">
        <v>0.33680555555555558</v>
      </c>
      <c r="G94" t="str">
        <f ca="1">PROPER(Ventas[[#This Row],[Artículo]])</f>
        <v>Divers Viennoiserie</v>
      </c>
      <c r="H94" s="28">
        <v>20</v>
      </c>
      <c r="I94" s="29">
        <v>11</v>
      </c>
      <c r="J94" s="30">
        <v>220</v>
      </c>
    </row>
    <row r="95" spans="2:10" x14ac:dyDescent="0.3">
      <c r="B95">
        <v>93402</v>
      </c>
      <c r="C95" s="24">
        <v>1753350</v>
      </c>
      <c r="D95" s="25" t="s">
        <v>13</v>
      </c>
      <c r="E95" s="26">
        <v>44703</v>
      </c>
      <c r="F95" s="27">
        <v>0.4826388888888889</v>
      </c>
      <c r="G95" t="str">
        <f ca="1">PROPER(Ventas[[#This Row],[Artículo]])</f>
        <v>Royal 4P</v>
      </c>
      <c r="H95" s="28">
        <v>20</v>
      </c>
      <c r="I95" s="29">
        <v>12</v>
      </c>
      <c r="J95" s="30">
        <v>240</v>
      </c>
    </row>
    <row r="96" spans="2:10" x14ac:dyDescent="0.3">
      <c r="B96">
        <v>93668</v>
      </c>
      <c r="C96" s="24">
        <v>1754080</v>
      </c>
      <c r="D96" s="25" t="s">
        <v>14</v>
      </c>
      <c r="E96" s="26">
        <v>44703</v>
      </c>
      <c r="F96" s="27">
        <v>0.69652777777777775</v>
      </c>
      <c r="G96" t="str">
        <f ca="1">PROPER(Ventas[[#This Row],[Artículo]])</f>
        <v>Divers Viennoiserie</v>
      </c>
      <c r="H96" s="28">
        <v>10</v>
      </c>
      <c r="I96" s="29">
        <v>22</v>
      </c>
      <c r="J96" s="30">
        <v>220</v>
      </c>
    </row>
    <row r="97" spans="2:10" x14ac:dyDescent="0.3">
      <c r="B97">
        <v>94885</v>
      </c>
      <c r="C97" s="24">
        <v>1757170</v>
      </c>
      <c r="D97" s="25" t="s">
        <v>13</v>
      </c>
      <c r="E97" s="26">
        <v>44704</v>
      </c>
      <c r="F97" s="27">
        <v>0.48958333333333331</v>
      </c>
      <c r="G97" t="str">
        <f ca="1">PROPER(Ventas[[#This Row],[Artículo]])</f>
        <v>Formule Sandwich</v>
      </c>
      <c r="H97" s="28">
        <v>40</v>
      </c>
      <c r="I97" s="29">
        <v>6.5</v>
      </c>
      <c r="J97" s="30">
        <v>260</v>
      </c>
    </row>
    <row r="98" spans="2:10" x14ac:dyDescent="0.3">
      <c r="B98">
        <v>94070</v>
      </c>
      <c r="C98" s="24">
        <v>1755060</v>
      </c>
      <c r="D98" s="25" t="s">
        <v>14</v>
      </c>
      <c r="E98" s="26">
        <v>44704</v>
      </c>
      <c r="F98" s="27">
        <v>0.38472222222222224</v>
      </c>
      <c r="G98" t="str">
        <f ca="1">PROPER(Ventas[[#This Row],[Artículo]])</f>
        <v>Gd Kouign Amann</v>
      </c>
      <c r="H98" s="28">
        <v>30</v>
      </c>
      <c r="I98" s="29">
        <v>7.5</v>
      </c>
      <c r="J98" s="30">
        <v>225</v>
      </c>
    </row>
    <row r="99" spans="2:10" x14ac:dyDescent="0.3">
      <c r="B99">
        <v>95515</v>
      </c>
      <c r="C99" s="24">
        <v>1758730</v>
      </c>
      <c r="D99" s="25" t="s">
        <v>13</v>
      </c>
      <c r="E99" s="26">
        <v>44705</v>
      </c>
      <c r="F99" s="27">
        <v>0.40625</v>
      </c>
      <c r="G99" t="str">
        <f ca="1">PROPER(Ventas[[#This Row],[Artículo]])</f>
        <v>Tarte Fraise 4Per</v>
      </c>
      <c r="H99" s="28">
        <v>20</v>
      </c>
      <c r="I99" s="29">
        <v>12</v>
      </c>
      <c r="J99" s="30">
        <v>240</v>
      </c>
    </row>
    <row r="100" spans="2:10" x14ac:dyDescent="0.3">
      <c r="B100">
        <v>95297</v>
      </c>
      <c r="C100" s="24">
        <v>1758210</v>
      </c>
      <c r="D100" s="25" t="s">
        <v>14</v>
      </c>
      <c r="E100" s="26">
        <v>44705</v>
      </c>
      <c r="F100" s="27">
        <v>0.35972222222222222</v>
      </c>
      <c r="G100" t="str">
        <f ca="1">PROPER(Ventas[[#This Row],[Artículo]])</f>
        <v>Gd Kouign Amann</v>
      </c>
      <c r="H100" s="28">
        <v>30</v>
      </c>
      <c r="I100" s="29">
        <v>7.5</v>
      </c>
      <c r="J100" s="30">
        <v>225</v>
      </c>
    </row>
    <row r="101" spans="2:10" x14ac:dyDescent="0.3">
      <c r="B101">
        <v>97569</v>
      </c>
      <c r="C101" s="24">
        <v>1764370</v>
      </c>
      <c r="D101" s="25" t="s">
        <v>14</v>
      </c>
      <c r="E101" s="26">
        <v>44707</v>
      </c>
      <c r="F101" s="27">
        <v>0.51666666666666672</v>
      </c>
      <c r="G101" t="str">
        <f ca="1">PROPER(Ventas[[#This Row],[Artículo]])</f>
        <v>Formule Sandwich</v>
      </c>
      <c r="H101" s="28">
        <v>40</v>
      </c>
      <c r="I101" s="29">
        <v>6.5</v>
      </c>
      <c r="J101" s="30">
        <v>260</v>
      </c>
    </row>
    <row r="102" spans="2:10" x14ac:dyDescent="0.3">
      <c r="B102">
        <v>98196</v>
      </c>
      <c r="C102" s="24">
        <v>1766150</v>
      </c>
      <c r="D102" s="25" t="s">
        <v>13</v>
      </c>
      <c r="E102" s="26">
        <v>44708</v>
      </c>
      <c r="F102" s="27">
        <v>0.51041666666666663</v>
      </c>
      <c r="G102" t="str">
        <f ca="1">PROPER(Ventas[[#This Row],[Artículo]])</f>
        <v>Formule Sandwich</v>
      </c>
      <c r="H102" s="28">
        <v>40</v>
      </c>
      <c r="I102" s="29">
        <v>6.5</v>
      </c>
      <c r="J102" s="30">
        <v>260</v>
      </c>
    </row>
    <row r="103" spans="2:10" x14ac:dyDescent="0.3">
      <c r="B103">
        <v>98821</v>
      </c>
      <c r="C103" s="24">
        <v>1767850</v>
      </c>
      <c r="D103" s="25" t="s">
        <v>14</v>
      </c>
      <c r="E103" s="26">
        <v>44709</v>
      </c>
      <c r="F103" s="27">
        <v>0.50694444444444442</v>
      </c>
      <c r="G103" t="str">
        <f ca="1">PROPER(Ventas[[#This Row],[Artículo]])</f>
        <v>Formule Sandwich</v>
      </c>
      <c r="H103" s="28">
        <v>40</v>
      </c>
      <c r="I103" s="29">
        <v>6.5</v>
      </c>
      <c r="J103" s="30">
        <v>260</v>
      </c>
    </row>
    <row r="104" spans="2:10" x14ac:dyDescent="0.3">
      <c r="B104">
        <v>100616</v>
      </c>
      <c r="C104" s="24">
        <v>1772540</v>
      </c>
      <c r="D104" s="25" t="s">
        <v>14</v>
      </c>
      <c r="E104" s="26">
        <v>44711</v>
      </c>
      <c r="F104" s="27">
        <v>0.43819444444444444</v>
      </c>
      <c r="G104" t="str">
        <f ca="1">PROPER(Ventas[[#This Row],[Artículo]])</f>
        <v>Tarte Fraise 4Per</v>
      </c>
      <c r="H104" s="28">
        <v>20</v>
      </c>
      <c r="I104" s="29">
        <v>12</v>
      </c>
      <c r="J104" s="30">
        <v>240</v>
      </c>
    </row>
    <row r="105" spans="2:10" x14ac:dyDescent="0.3">
      <c r="B105">
        <v>101622</v>
      </c>
      <c r="C105" s="24">
        <v>1775310</v>
      </c>
      <c r="D105" s="25" t="s">
        <v>13</v>
      </c>
      <c r="E105" s="26">
        <v>44712</v>
      </c>
      <c r="F105" s="27">
        <v>0.50277777777777777</v>
      </c>
      <c r="G105" t="str">
        <f ca="1">PROPER(Ventas[[#This Row],[Artículo]])</f>
        <v>Formule Sandwich</v>
      </c>
      <c r="H105" s="28">
        <v>40</v>
      </c>
      <c r="I105" s="29">
        <v>6.5</v>
      </c>
      <c r="J105" s="30">
        <v>260</v>
      </c>
    </row>
    <row r="106" spans="2:10" x14ac:dyDescent="0.3">
      <c r="B106">
        <v>101536</v>
      </c>
      <c r="C106" s="24">
        <v>1775050</v>
      </c>
      <c r="D106" s="25" t="s">
        <v>14</v>
      </c>
      <c r="E106" s="26">
        <v>44712</v>
      </c>
      <c r="F106" s="27">
        <v>0.47291666666666665</v>
      </c>
      <c r="G106" t="str">
        <f ca="1">PROPER(Ventas[[#This Row],[Artículo]])</f>
        <v>Tarte Fraise 4Per</v>
      </c>
      <c r="H106" s="28">
        <v>20</v>
      </c>
      <c r="I106" s="29">
        <v>12</v>
      </c>
      <c r="J106" s="30">
        <v>240</v>
      </c>
    </row>
    <row r="107" spans="2:10" x14ac:dyDescent="0.3">
      <c r="B107">
        <v>102402</v>
      </c>
      <c r="C107" s="24">
        <v>1777510</v>
      </c>
      <c r="D107" s="25" t="s">
        <v>13</v>
      </c>
      <c r="E107" s="26">
        <v>44713</v>
      </c>
      <c r="F107" s="27">
        <v>0.51666666666666672</v>
      </c>
      <c r="G107" t="str">
        <f ca="1">PROPER(Ventas[[#This Row],[Artículo]])</f>
        <v>Formule Sandwich</v>
      </c>
      <c r="H107" s="28">
        <v>40</v>
      </c>
      <c r="I107" s="29">
        <v>6.5</v>
      </c>
      <c r="J107" s="30">
        <v>260</v>
      </c>
    </row>
    <row r="108" spans="2:10" x14ac:dyDescent="0.3">
      <c r="B108">
        <v>102965</v>
      </c>
      <c r="C108" s="24">
        <v>1779120</v>
      </c>
      <c r="D108" s="25" t="s">
        <v>14</v>
      </c>
      <c r="E108" s="26">
        <v>44714</v>
      </c>
      <c r="F108" s="27">
        <v>0.51388888888888884</v>
      </c>
      <c r="G108" t="str">
        <f ca="1">PROPER(Ventas[[#This Row],[Artículo]])</f>
        <v>Formule Sandwich</v>
      </c>
      <c r="H108" s="28">
        <v>40</v>
      </c>
      <c r="I108" s="29">
        <v>6.5</v>
      </c>
      <c r="J108" s="30">
        <v>260</v>
      </c>
    </row>
    <row r="109" spans="2:10" x14ac:dyDescent="0.3">
      <c r="B109">
        <v>103654</v>
      </c>
      <c r="C109" s="24">
        <v>1781040</v>
      </c>
      <c r="D109" s="25" t="s">
        <v>13</v>
      </c>
      <c r="E109" s="26">
        <v>44715</v>
      </c>
      <c r="F109" s="27">
        <v>0.50972222222222219</v>
      </c>
      <c r="G109" t="str">
        <f ca="1">PROPER(Ventas[[#This Row],[Artículo]])</f>
        <v>Formule Sandwich</v>
      </c>
      <c r="H109" s="28">
        <v>40</v>
      </c>
      <c r="I109" s="29">
        <v>6.5</v>
      </c>
      <c r="J109" s="30">
        <v>260</v>
      </c>
    </row>
    <row r="110" spans="2:10" x14ac:dyDescent="0.3">
      <c r="B110">
        <v>104364</v>
      </c>
      <c r="C110" s="24">
        <v>1783020</v>
      </c>
      <c r="D110" s="25" t="s">
        <v>13</v>
      </c>
      <c r="E110" s="26">
        <v>44716</v>
      </c>
      <c r="F110" s="27">
        <v>0.51597222222222228</v>
      </c>
      <c r="G110" t="str">
        <f ca="1">PROPER(Ventas[[#This Row],[Artículo]])</f>
        <v>Formule Sandwich</v>
      </c>
      <c r="H110" s="28">
        <v>40</v>
      </c>
      <c r="I110" s="29">
        <v>6.5</v>
      </c>
      <c r="J110" s="30">
        <v>260</v>
      </c>
    </row>
    <row r="111" spans="2:10" x14ac:dyDescent="0.3">
      <c r="B111">
        <v>107025</v>
      </c>
      <c r="C111" s="24">
        <v>1790110</v>
      </c>
      <c r="D111" s="25" t="s">
        <v>13</v>
      </c>
      <c r="E111" s="26">
        <v>44719</v>
      </c>
      <c r="F111" s="27">
        <v>0.49652777777777779</v>
      </c>
      <c r="G111" t="str">
        <f ca="1">PROPER(Ventas[[#This Row],[Artículo]])</f>
        <v>Formule Sandwich</v>
      </c>
      <c r="H111" s="28">
        <v>40</v>
      </c>
      <c r="I111" s="29">
        <v>6.5</v>
      </c>
      <c r="J111" s="30">
        <v>260</v>
      </c>
    </row>
    <row r="112" spans="2:10" x14ac:dyDescent="0.3">
      <c r="B112">
        <v>107925</v>
      </c>
      <c r="C112" s="24">
        <v>1792590</v>
      </c>
      <c r="D112" s="25" t="s">
        <v>13</v>
      </c>
      <c r="E112" s="26">
        <v>44720</v>
      </c>
      <c r="F112" s="27">
        <v>0.55763888888888891</v>
      </c>
      <c r="G112" t="str">
        <f ca="1">PROPER(Ventas[[#This Row],[Artículo]])</f>
        <v>Formule Sandwich</v>
      </c>
      <c r="H112" s="28">
        <v>40</v>
      </c>
      <c r="I112" s="29">
        <v>6.5</v>
      </c>
      <c r="J112" s="30">
        <v>260</v>
      </c>
    </row>
    <row r="113" spans="2:10" x14ac:dyDescent="0.3">
      <c r="B113">
        <v>108523</v>
      </c>
      <c r="C113" s="24">
        <v>1794180</v>
      </c>
      <c r="D113" s="25" t="s">
        <v>14</v>
      </c>
      <c r="E113" s="26">
        <v>44721</v>
      </c>
      <c r="F113" s="27">
        <v>0.51597222222222228</v>
      </c>
      <c r="G113" t="str">
        <f ca="1">PROPER(Ventas[[#This Row],[Artículo]])</f>
        <v>Formule Sandwich</v>
      </c>
      <c r="H113" s="28">
        <v>40</v>
      </c>
      <c r="I113" s="29">
        <v>6.5</v>
      </c>
      <c r="J113" s="30">
        <v>260</v>
      </c>
    </row>
    <row r="114" spans="2:10" x14ac:dyDescent="0.3">
      <c r="B114">
        <v>109121</v>
      </c>
      <c r="C114" s="24">
        <v>1795870</v>
      </c>
      <c r="D114" s="25" t="s">
        <v>14</v>
      </c>
      <c r="E114" s="26">
        <v>44722</v>
      </c>
      <c r="F114" s="27">
        <v>0.51249999999999996</v>
      </c>
      <c r="G114" t="str">
        <f ca="1">PROPER(Ventas[[#This Row],[Artículo]])</f>
        <v>Formule Sandwich</v>
      </c>
      <c r="H114" s="28">
        <v>40</v>
      </c>
      <c r="I114" s="29">
        <v>6.5</v>
      </c>
      <c r="J114" s="30">
        <v>260</v>
      </c>
    </row>
    <row r="115" spans="2:10" x14ac:dyDescent="0.3">
      <c r="B115">
        <v>109627</v>
      </c>
      <c r="C115" s="24">
        <v>1797320</v>
      </c>
      <c r="D115" s="25" t="s">
        <v>14</v>
      </c>
      <c r="E115" s="26">
        <v>44723</v>
      </c>
      <c r="F115" s="27">
        <v>0.4513888888888889</v>
      </c>
      <c r="G115" t="str">
        <f ca="1">PROPER(Ventas[[#This Row],[Artículo]])</f>
        <v>Tarte Fraise 4Per</v>
      </c>
      <c r="H115" s="28">
        <v>40</v>
      </c>
      <c r="I115" s="29">
        <v>12</v>
      </c>
      <c r="J115" s="30">
        <v>480</v>
      </c>
    </row>
    <row r="116" spans="2:10" x14ac:dyDescent="0.3">
      <c r="B116">
        <v>110375</v>
      </c>
      <c r="C116" s="24">
        <v>1799310</v>
      </c>
      <c r="D116" s="25" t="s">
        <v>13</v>
      </c>
      <c r="E116" s="26">
        <v>44724</v>
      </c>
      <c r="F116" s="27">
        <v>0.4152777777777778</v>
      </c>
      <c r="G116" t="str">
        <f ca="1">PROPER(Ventas[[#This Row],[Artículo]])</f>
        <v>Cafe Ou Eau</v>
      </c>
      <c r="H116" s="28">
        <v>2000</v>
      </c>
      <c r="I116" s="29">
        <v>1</v>
      </c>
      <c r="J116" s="30">
        <v>2000</v>
      </c>
    </row>
    <row r="117" spans="2:10" x14ac:dyDescent="0.3">
      <c r="B117">
        <v>112773</v>
      </c>
      <c r="C117" s="24">
        <v>1805750</v>
      </c>
      <c r="D117" s="25" t="s">
        <v>13</v>
      </c>
      <c r="E117" s="26">
        <v>44726</v>
      </c>
      <c r="F117" s="27">
        <v>0.51666666666666672</v>
      </c>
      <c r="G117" t="str">
        <f ca="1">PROPER(Ventas[[#This Row],[Artículo]])</f>
        <v>Formule Sandwich</v>
      </c>
      <c r="H117" s="28">
        <v>40</v>
      </c>
      <c r="I117" s="29">
        <v>6.5</v>
      </c>
      <c r="J117" s="30">
        <v>260</v>
      </c>
    </row>
    <row r="118" spans="2:10" x14ac:dyDescent="0.3">
      <c r="B118">
        <v>113516</v>
      </c>
      <c r="C118" s="24">
        <v>1807840</v>
      </c>
      <c r="D118" s="25" t="s">
        <v>14</v>
      </c>
      <c r="E118" s="26">
        <v>44727</v>
      </c>
      <c r="F118" s="27">
        <v>0.53541666666666665</v>
      </c>
      <c r="G118" t="str">
        <f ca="1">PROPER(Ventas[[#This Row],[Artículo]])</f>
        <v>Formule Sandwich</v>
      </c>
      <c r="H118" s="28">
        <v>50</v>
      </c>
      <c r="I118" s="29">
        <v>6.5</v>
      </c>
      <c r="J118" s="30">
        <v>325</v>
      </c>
    </row>
    <row r="119" spans="2:10" x14ac:dyDescent="0.3">
      <c r="B119">
        <v>113454</v>
      </c>
      <c r="C119" s="24">
        <v>1807670</v>
      </c>
      <c r="D119" s="25" t="s">
        <v>13</v>
      </c>
      <c r="E119" s="26">
        <v>44727</v>
      </c>
      <c r="F119" s="27">
        <v>0.5083333333333333</v>
      </c>
      <c r="G119" t="str">
        <f ca="1">PROPER(Ventas[[#This Row],[Artículo]])</f>
        <v>Sandwich Complet</v>
      </c>
      <c r="H119" s="28">
        <v>60</v>
      </c>
      <c r="I119" s="29">
        <v>4.5</v>
      </c>
      <c r="J119" s="30">
        <v>270</v>
      </c>
    </row>
    <row r="120" spans="2:10" x14ac:dyDescent="0.3">
      <c r="B120">
        <v>113486</v>
      </c>
      <c r="C120" s="24">
        <v>1807750</v>
      </c>
      <c r="D120" s="25" t="s">
        <v>14</v>
      </c>
      <c r="E120" s="26">
        <v>44727</v>
      </c>
      <c r="F120" s="27">
        <v>0.5131944444444444</v>
      </c>
      <c r="G120" t="str">
        <f ca="1">PROPER(Ventas[[#This Row],[Artículo]])</f>
        <v>Formule Sandwich</v>
      </c>
      <c r="H120" s="28">
        <v>40</v>
      </c>
      <c r="I120" s="29">
        <v>6.5</v>
      </c>
      <c r="J120" s="30">
        <v>260</v>
      </c>
    </row>
    <row r="121" spans="2:10" x14ac:dyDescent="0.3">
      <c r="B121">
        <v>118298</v>
      </c>
      <c r="C121" s="24">
        <v>1820860</v>
      </c>
      <c r="D121" s="25" t="s">
        <v>13</v>
      </c>
      <c r="E121" s="26">
        <v>44733</v>
      </c>
      <c r="F121" s="27">
        <v>0.52083333333333337</v>
      </c>
      <c r="G121" t="str">
        <f ca="1">PROPER(Ventas[[#This Row],[Artículo]])</f>
        <v>Formule Sandwich</v>
      </c>
      <c r="H121" s="28">
        <v>50</v>
      </c>
      <c r="I121" s="29">
        <v>6.5</v>
      </c>
      <c r="J121" s="30">
        <v>325</v>
      </c>
    </row>
    <row r="122" spans="2:10" x14ac:dyDescent="0.3">
      <c r="B122">
        <v>118970</v>
      </c>
      <c r="C122" s="24">
        <v>1822770</v>
      </c>
      <c r="D122" s="25" t="s">
        <v>14</v>
      </c>
      <c r="E122" s="26">
        <v>44734</v>
      </c>
      <c r="F122" s="27">
        <v>0.51458333333333328</v>
      </c>
      <c r="G122" t="str">
        <f ca="1">PROPER(Ventas[[#This Row],[Artículo]])</f>
        <v>Formule Sandwich</v>
      </c>
      <c r="H122" s="28">
        <v>50</v>
      </c>
      <c r="I122" s="29">
        <v>6.5</v>
      </c>
      <c r="J122" s="30">
        <v>325</v>
      </c>
    </row>
    <row r="123" spans="2:10" x14ac:dyDescent="0.3">
      <c r="B123">
        <v>119786</v>
      </c>
      <c r="C123" s="24">
        <v>1825100</v>
      </c>
      <c r="D123" s="25" t="s">
        <v>13</v>
      </c>
      <c r="E123" s="26">
        <v>44735</v>
      </c>
      <c r="F123" s="27">
        <v>0.52152777777777781</v>
      </c>
      <c r="G123" t="str">
        <f ca="1">PROPER(Ventas[[#This Row],[Artículo]])</f>
        <v>Formule Sandwich</v>
      </c>
      <c r="H123" s="28">
        <v>50</v>
      </c>
      <c r="I123" s="29">
        <v>6.5</v>
      </c>
      <c r="J123" s="30">
        <v>325</v>
      </c>
    </row>
    <row r="124" spans="2:10" x14ac:dyDescent="0.3">
      <c r="B124">
        <v>119822</v>
      </c>
      <c r="C124" s="24">
        <v>1825210</v>
      </c>
      <c r="D124" s="25" t="s">
        <v>14</v>
      </c>
      <c r="E124" s="26">
        <v>44735</v>
      </c>
      <c r="F124" s="27">
        <v>0.53541666666666665</v>
      </c>
      <c r="G124" t="str">
        <f ca="1">PROPER(Ventas[[#This Row],[Artículo]])</f>
        <v>Formule Sandwich</v>
      </c>
      <c r="H124" s="28">
        <v>50</v>
      </c>
      <c r="I124" s="29">
        <v>6.5</v>
      </c>
      <c r="J124" s="30">
        <v>325</v>
      </c>
    </row>
    <row r="125" spans="2:10" x14ac:dyDescent="0.3">
      <c r="B125">
        <v>120475</v>
      </c>
      <c r="C125" s="24">
        <v>1827000</v>
      </c>
      <c r="D125" s="25" t="s">
        <v>13</v>
      </c>
      <c r="E125" s="26">
        <v>44736</v>
      </c>
      <c r="F125" s="27">
        <v>0.51458333333333328</v>
      </c>
      <c r="G125" t="str">
        <f ca="1">PROPER(Ventas[[#This Row],[Artículo]])</f>
        <v>Formule Sandwich</v>
      </c>
      <c r="H125" s="28">
        <v>50</v>
      </c>
      <c r="I125" s="29">
        <v>6.5</v>
      </c>
      <c r="J125" s="30">
        <v>325</v>
      </c>
    </row>
    <row r="126" spans="2:10" x14ac:dyDescent="0.3">
      <c r="B126">
        <v>124938</v>
      </c>
      <c r="C126" s="24">
        <v>1839110</v>
      </c>
      <c r="D126" s="25" t="s">
        <v>13</v>
      </c>
      <c r="E126" s="26">
        <v>44741</v>
      </c>
      <c r="F126" s="27">
        <v>0.50347222222222221</v>
      </c>
      <c r="G126" t="str">
        <f ca="1">PROPER(Ventas[[#This Row],[Artículo]])</f>
        <v>Sandwich Complet</v>
      </c>
      <c r="H126" s="28">
        <v>60</v>
      </c>
      <c r="I126" s="29">
        <v>4.5</v>
      </c>
      <c r="J126" s="30">
        <v>270</v>
      </c>
    </row>
    <row r="127" spans="2:10" x14ac:dyDescent="0.3">
      <c r="B127">
        <v>127824</v>
      </c>
      <c r="C127" s="24">
        <v>1847120</v>
      </c>
      <c r="D127" s="25" t="s">
        <v>13</v>
      </c>
      <c r="E127" s="26">
        <v>44745</v>
      </c>
      <c r="F127" s="27">
        <v>0.4375</v>
      </c>
      <c r="G127" t="str">
        <f ca="1">PROPER(Ventas[[#This Row],[Artículo]])</f>
        <v>Campagne</v>
      </c>
      <c r="H127" s="28">
        <v>150</v>
      </c>
      <c r="I127" s="29">
        <v>1.8</v>
      </c>
      <c r="J127" s="30">
        <v>270</v>
      </c>
    </row>
    <row r="128" spans="2:10" x14ac:dyDescent="0.3">
      <c r="B128">
        <v>135766</v>
      </c>
      <c r="C128" s="24">
        <v>1868240</v>
      </c>
      <c r="D128" s="25" t="s">
        <v>14</v>
      </c>
      <c r="E128" s="26">
        <v>44753</v>
      </c>
      <c r="F128" s="27">
        <v>0.40277777777777779</v>
      </c>
      <c r="G128" t="str">
        <f ca="1">PROPER(Ventas[[#This Row],[Artículo]])</f>
        <v>Tarte Fruits 6P</v>
      </c>
      <c r="H128" s="28">
        <v>20</v>
      </c>
      <c r="I128" s="29">
        <v>12</v>
      </c>
      <c r="J128" s="30">
        <v>240</v>
      </c>
    </row>
    <row r="129" spans="2:10" x14ac:dyDescent="0.3">
      <c r="B129">
        <v>136344</v>
      </c>
      <c r="C129" s="24">
        <v>1869650</v>
      </c>
      <c r="D129" s="25" t="s">
        <v>13</v>
      </c>
      <c r="E129" s="26">
        <v>44753</v>
      </c>
      <c r="F129" s="27">
        <v>0.46944444444444444</v>
      </c>
      <c r="G129" t="str">
        <f ca="1">PROPER(Ventas[[#This Row],[Artículo]])</f>
        <v>Tarte Fraise 4Per</v>
      </c>
      <c r="H129" s="28">
        <v>20</v>
      </c>
      <c r="I129" s="29">
        <v>12</v>
      </c>
      <c r="J129" s="30">
        <v>240</v>
      </c>
    </row>
    <row r="130" spans="2:10" x14ac:dyDescent="0.3">
      <c r="B130">
        <v>138743</v>
      </c>
      <c r="C130" s="24">
        <v>1876060</v>
      </c>
      <c r="D130" s="25" t="s">
        <v>14</v>
      </c>
      <c r="E130" s="26">
        <v>44755</v>
      </c>
      <c r="F130" s="27">
        <v>0.44097222222222221</v>
      </c>
      <c r="G130" t="str">
        <f ca="1">PROPER(Ventas[[#This Row],[Artículo]])</f>
        <v>Platprepare7,00</v>
      </c>
      <c r="H130" s="28">
        <v>40</v>
      </c>
      <c r="I130" s="29">
        <v>7</v>
      </c>
      <c r="J130" s="30">
        <v>280</v>
      </c>
    </row>
    <row r="131" spans="2:10" x14ac:dyDescent="0.3">
      <c r="B131">
        <v>140029</v>
      </c>
      <c r="C131" s="24">
        <v>1879520</v>
      </c>
      <c r="D131" s="25" t="s">
        <v>14</v>
      </c>
      <c r="E131" s="26">
        <v>44756</v>
      </c>
      <c r="F131" s="27">
        <v>0.41180555555555554</v>
      </c>
      <c r="G131" t="str">
        <f ca="1">PROPER(Ventas[[#This Row],[Artículo]])</f>
        <v>Traditional Baguette</v>
      </c>
      <c r="H131" s="28">
        <v>200</v>
      </c>
      <c r="I131" s="29">
        <v>1.2</v>
      </c>
      <c r="J131" s="30">
        <v>240</v>
      </c>
    </row>
    <row r="132" spans="2:10" x14ac:dyDescent="0.3">
      <c r="B132">
        <v>141765</v>
      </c>
      <c r="C132" s="24">
        <v>1884030</v>
      </c>
      <c r="D132" s="25" t="s">
        <v>14</v>
      </c>
      <c r="E132" s="26">
        <v>44757</v>
      </c>
      <c r="F132" s="27">
        <v>0.49513888888888891</v>
      </c>
      <c r="G132" t="str">
        <f ca="1">PROPER(Ventas[[#This Row],[Artículo]])</f>
        <v>Formule Sandwich</v>
      </c>
      <c r="H132" s="28">
        <v>60</v>
      </c>
      <c r="I132" s="29">
        <v>6.5</v>
      </c>
      <c r="J132" s="30">
        <v>390</v>
      </c>
    </row>
    <row r="133" spans="2:10" x14ac:dyDescent="0.3">
      <c r="B133">
        <v>141440</v>
      </c>
      <c r="C133" s="24">
        <v>1883160</v>
      </c>
      <c r="D133" s="25" t="s">
        <v>13</v>
      </c>
      <c r="E133" s="26">
        <v>44757</v>
      </c>
      <c r="F133" s="27">
        <v>0.43263888888888891</v>
      </c>
      <c r="G133" t="str">
        <f ca="1">PROPER(Ventas[[#This Row],[Artículo]])</f>
        <v>Formule Sandwich</v>
      </c>
      <c r="H133" s="28">
        <v>40</v>
      </c>
      <c r="I133" s="29">
        <v>6.5</v>
      </c>
      <c r="J133" s="30">
        <v>260</v>
      </c>
    </row>
    <row r="134" spans="2:10" x14ac:dyDescent="0.3">
      <c r="B134">
        <v>141478</v>
      </c>
      <c r="C134" s="24">
        <v>1883250</v>
      </c>
      <c r="D134" s="25" t="s">
        <v>13</v>
      </c>
      <c r="E134" s="26">
        <v>44757</v>
      </c>
      <c r="F134" s="27">
        <v>0.44027777777777777</v>
      </c>
      <c r="G134" t="str">
        <f ca="1">PROPER(Ventas[[#This Row],[Artículo]])</f>
        <v>Formule Sandwich</v>
      </c>
      <c r="H134" s="28">
        <v>40</v>
      </c>
      <c r="I134" s="29">
        <v>6.5</v>
      </c>
      <c r="J134" s="30">
        <v>260</v>
      </c>
    </row>
    <row r="135" spans="2:10" x14ac:dyDescent="0.3">
      <c r="B135">
        <v>142801</v>
      </c>
      <c r="C135" s="24">
        <v>1886900</v>
      </c>
      <c r="D135" s="25" t="s">
        <v>14</v>
      </c>
      <c r="E135" s="26">
        <v>44758</v>
      </c>
      <c r="F135" s="27">
        <v>0.4465277777777778</v>
      </c>
      <c r="G135" t="str">
        <f ca="1">PROPER(Ventas[[#This Row],[Artículo]])</f>
        <v>Formule Sandwich</v>
      </c>
      <c r="H135" s="28">
        <v>40</v>
      </c>
      <c r="I135" s="29">
        <v>6.5</v>
      </c>
      <c r="J135" s="30">
        <v>260</v>
      </c>
    </row>
    <row r="136" spans="2:10" x14ac:dyDescent="0.3">
      <c r="B136">
        <v>147505</v>
      </c>
      <c r="C136" s="24">
        <v>1899380</v>
      </c>
      <c r="D136" s="25" t="s">
        <v>14</v>
      </c>
      <c r="E136" s="26">
        <v>44761</v>
      </c>
      <c r="F136" s="27">
        <v>0.51388888888888884</v>
      </c>
      <c r="G136" t="str">
        <f ca="1">PROPER(Ventas[[#This Row],[Artículo]])</f>
        <v>Formule Sandwich</v>
      </c>
      <c r="H136" s="28">
        <v>40</v>
      </c>
      <c r="I136" s="29">
        <v>6.5</v>
      </c>
      <c r="J136" s="30">
        <v>260</v>
      </c>
    </row>
    <row r="137" spans="2:10" x14ac:dyDescent="0.3">
      <c r="B137">
        <v>149496</v>
      </c>
      <c r="C137" s="24">
        <v>1904760</v>
      </c>
      <c r="D137" s="25" t="s">
        <v>13</v>
      </c>
      <c r="E137" s="26">
        <v>44763</v>
      </c>
      <c r="F137" s="27">
        <v>0.42499999999999999</v>
      </c>
      <c r="G137" t="str">
        <f ca="1">PROPER(Ventas[[#This Row],[Artículo]])</f>
        <v>Formule Sandwich</v>
      </c>
      <c r="H137" s="28">
        <v>40</v>
      </c>
      <c r="I137" s="29">
        <v>6.5</v>
      </c>
      <c r="J137" s="30">
        <v>260</v>
      </c>
    </row>
    <row r="138" spans="2:10" x14ac:dyDescent="0.3">
      <c r="B138">
        <v>152338</v>
      </c>
      <c r="C138" s="24">
        <v>1912360</v>
      </c>
      <c r="D138" s="25" t="s">
        <v>14</v>
      </c>
      <c r="E138" s="26">
        <v>44765</v>
      </c>
      <c r="F138" s="27">
        <v>0.47638888888888886</v>
      </c>
      <c r="G138" t="str">
        <f ca="1">PROPER(Ventas[[#This Row],[Artículo]])</f>
        <v>Tartelette</v>
      </c>
      <c r="H138" s="28">
        <v>250</v>
      </c>
      <c r="I138" s="29">
        <v>2</v>
      </c>
      <c r="J138" s="30">
        <v>500</v>
      </c>
    </row>
    <row r="139" spans="2:10" x14ac:dyDescent="0.3">
      <c r="B139">
        <v>152736</v>
      </c>
      <c r="C139" s="24">
        <v>1913440</v>
      </c>
      <c r="D139" s="25" t="s">
        <v>14</v>
      </c>
      <c r="E139" s="26">
        <v>44765</v>
      </c>
      <c r="F139" s="27">
        <v>0.68472222222222223</v>
      </c>
      <c r="G139" t="str">
        <f ca="1">PROPER(Ventas[[#This Row],[Artículo]])</f>
        <v>Tarte Fraise 6P</v>
      </c>
      <c r="H139" s="28">
        <v>20</v>
      </c>
      <c r="I139" s="29">
        <v>18</v>
      </c>
      <c r="J139" s="30">
        <v>360</v>
      </c>
    </row>
    <row r="140" spans="2:10" x14ac:dyDescent="0.3">
      <c r="B140">
        <v>152745</v>
      </c>
      <c r="C140" s="24">
        <v>1913460</v>
      </c>
      <c r="D140" s="25" t="s">
        <v>14</v>
      </c>
      <c r="E140" s="26">
        <v>44765</v>
      </c>
      <c r="F140" s="27">
        <v>0.68819444444444444</v>
      </c>
      <c r="G140" t="str">
        <f ca="1">PROPER(Ventas[[#This Row],[Artículo]])</f>
        <v>Tarte Fraise 6P</v>
      </c>
      <c r="H140" s="28">
        <v>20</v>
      </c>
      <c r="I140" s="29">
        <v>18</v>
      </c>
      <c r="J140" s="30">
        <v>360</v>
      </c>
    </row>
    <row r="141" spans="2:10" x14ac:dyDescent="0.3">
      <c r="B141">
        <v>153509</v>
      </c>
      <c r="C141" s="24">
        <v>1915440</v>
      </c>
      <c r="D141" s="25" t="s">
        <v>13</v>
      </c>
      <c r="E141" s="26">
        <v>44766</v>
      </c>
      <c r="F141" s="27">
        <v>0.43194444444444446</v>
      </c>
      <c r="G141" t="str">
        <f ca="1">PROPER(Ventas[[#This Row],[Artículo]])</f>
        <v>Traiteur</v>
      </c>
      <c r="H141" s="28">
        <v>40</v>
      </c>
      <c r="I141" s="29">
        <v>7</v>
      </c>
      <c r="J141" s="30">
        <v>280</v>
      </c>
    </row>
    <row r="142" spans="2:10" x14ac:dyDescent="0.3">
      <c r="B142">
        <v>156661</v>
      </c>
      <c r="C142" s="24">
        <v>1923790</v>
      </c>
      <c r="D142" s="25" t="s">
        <v>14</v>
      </c>
      <c r="E142" s="26">
        <v>44768</v>
      </c>
      <c r="F142" s="27">
        <v>0.48958333333333331</v>
      </c>
      <c r="G142" t="str">
        <f ca="1">PROPER(Ventas[[#This Row],[Artículo]])</f>
        <v>Formule Sandwich</v>
      </c>
      <c r="H142" s="28">
        <v>40</v>
      </c>
      <c r="I142" s="29">
        <v>6.5</v>
      </c>
      <c r="J142" s="30">
        <v>260</v>
      </c>
    </row>
    <row r="143" spans="2:10" x14ac:dyDescent="0.3">
      <c r="B143">
        <v>162233</v>
      </c>
      <c r="C143" s="24">
        <v>1938980</v>
      </c>
      <c r="D143" s="25" t="s">
        <v>14</v>
      </c>
      <c r="E143" s="26">
        <v>44772</v>
      </c>
      <c r="F143" s="27">
        <v>0.71319444444444446</v>
      </c>
      <c r="G143" t="str">
        <f ca="1">PROPER(Ventas[[#This Row],[Artículo]])</f>
        <v>Seigle</v>
      </c>
      <c r="H143" s="28">
        <v>250</v>
      </c>
      <c r="I143" s="29">
        <v>1.8</v>
      </c>
      <c r="J143" s="30">
        <v>450</v>
      </c>
    </row>
    <row r="144" spans="2:10" x14ac:dyDescent="0.3">
      <c r="B144">
        <v>162234</v>
      </c>
      <c r="C144" s="24">
        <v>1938980</v>
      </c>
      <c r="D144" s="25" t="s">
        <v>13</v>
      </c>
      <c r="E144" s="26">
        <v>44772</v>
      </c>
      <c r="F144" s="27">
        <v>0.71319444444444446</v>
      </c>
      <c r="G144" t="str">
        <f ca="1">PROPER(Ventas[[#This Row],[Artículo]])</f>
        <v>Vik Bread</v>
      </c>
      <c r="H144" s="28">
        <v>110</v>
      </c>
      <c r="I144" s="29">
        <v>2.5</v>
      </c>
      <c r="J144" s="30">
        <v>275</v>
      </c>
    </row>
    <row r="145" spans="2:10" x14ac:dyDescent="0.3">
      <c r="B145">
        <v>163377</v>
      </c>
      <c r="C145" s="24">
        <v>1941990</v>
      </c>
      <c r="D145" s="25" t="s">
        <v>14</v>
      </c>
      <c r="E145" s="26">
        <v>44773</v>
      </c>
      <c r="F145" s="27">
        <v>0.52222222222222225</v>
      </c>
      <c r="G145" t="str">
        <f ca="1">PROPER(Ventas[[#This Row],[Artículo]])</f>
        <v>Gd Nantais</v>
      </c>
      <c r="H145" s="28">
        <v>110</v>
      </c>
      <c r="I145" s="29">
        <v>11</v>
      </c>
      <c r="J145" s="30">
        <v>1210</v>
      </c>
    </row>
    <row r="146" spans="2:10" x14ac:dyDescent="0.3">
      <c r="B146">
        <v>163378</v>
      </c>
      <c r="C146" s="24">
        <v>1941990</v>
      </c>
      <c r="D146" s="25" t="s">
        <v>13</v>
      </c>
      <c r="E146" s="26">
        <v>44773</v>
      </c>
      <c r="F146" s="27">
        <v>0.52222222222222225</v>
      </c>
      <c r="G146" t="str">
        <f ca="1">PROPER(Ventas[[#This Row],[Artículo]])</f>
        <v>Gd Kouign Amann</v>
      </c>
      <c r="H146" s="28">
        <v>90</v>
      </c>
      <c r="I146" s="29">
        <v>7.5</v>
      </c>
      <c r="J146" s="30">
        <v>675</v>
      </c>
    </row>
    <row r="147" spans="2:10" x14ac:dyDescent="0.3">
      <c r="B147">
        <v>165121</v>
      </c>
      <c r="C147" s="24">
        <v>1946470</v>
      </c>
      <c r="D147" s="25" t="s">
        <v>14</v>
      </c>
      <c r="E147" s="26">
        <v>44774</v>
      </c>
      <c r="F147" s="27">
        <v>0.50763888888888886</v>
      </c>
      <c r="G147" t="str">
        <f ca="1">PROPER(Ventas[[#This Row],[Artículo]])</f>
        <v>Tarte Fruits 6P</v>
      </c>
      <c r="H147" s="28">
        <v>20</v>
      </c>
      <c r="I147" s="29">
        <v>12</v>
      </c>
      <c r="J147" s="30">
        <v>240</v>
      </c>
    </row>
    <row r="148" spans="2:10" x14ac:dyDescent="0.3">
      <c r="B148">
        <v>166265</v>
      </c>
      <c r="C148" s="24">
        <v>1949490</v>
      </c>
      <c r="D148" s="25" t="s">
        <v>13</v>
      </c>
      <c r="E148" s="26">
        <v>44775</v>
      </c>
      <c r="F148" s="27">
        <v>0.49166666666666664</v>
      </c>
      <c r="G148" t="str">
        <f ca="1">PROPER(Ventas[[#This Row],[Artículo]])</f>
        <v>Formule Sandwich</v>
      </c>
      <c r="H148" s="28">
        <v>40</v>
      </c>
      <c r="I148" s="29">
        <v>6.5</v>
      </c>
      <c r="J148" s="30">
        <v>260</v>
      </c>
    </row>
    <row r="149" spans="2:10" x14ac:dyDescent="0.3">
      <c r="B149">
        <v>168007</v>
      </c>
      <c r="C149" s="24">
        <v>1954120</v>
      </c>
      <c r="D149" s="25" t="s">
        <v>14</v>
      </c>
      <c r="E149" s="26">
        <v>44776</v>
      </c>
      <c r="F149" s="27">
        <v>0.75902777777777775</v>
      </c>
      <c r="G149" t="str">
        <f ca="1">PROPER(Ventas[[#This Row],[Artículo]])</f>
        <v>Tarte Fruits 6P</v>
      </c>
      <c r="H149" s="28">
        <v>20</v>
      </c>
      <c r="I149" s="29">
        <v>12</v>
      </c>
      <c r="J149" s="30">
        <v>240</v>
      </c>
    </row>
    <row r="150" spans="2:10" x14ac:dyDescent="0.3">
      <c r="B150">
        <v>170417</v>
      </c>
      <c r="C150" s="24">
        <v>1960500</v>
      </c>
      <c r="D150" s="25" t="s">
        <v>13</v>
      </c>
      <c r="E150" s="26">
        <v>44778</v>
      </c>
      <c r="F150" s="27">
        <v>0.54722222222222228</v>
      </c>
      <c r="G150" t="str">
        <f ca="1">PROPER(Ventas[[#This Row],[Artículo]])</f>
        <v>Formule Sandwich</v>
      </c>
      <c r="H150" s="28">
        <v>40</v>
      </c>
      <c r="I150" s="29">
        <v>6.5</v>
      </c>
      <c r="J150" s="30">
        <v>260</v>
      </c>
    </row>
    <row r="151" spans="2:10" x14ac:dyDescent="0.3">
      <c r="B151">
        <v>173225</v>
      </c>
      <c r="C151" s="24">
        <v>1967980</v>
      </c>
      <c r="D151" s="25" t="s">
        <v>14</v>
      </c>
      <c r="E151" s="26">
        <v>44780</v>
      </c>
      <c r="F151" s="27">
        <v>0.55486111111111114</v>
      </c>
      <c r="G151" t="str">
        <f ca="1">PROPER(Ventas[[#This Row],[Artículo]])</f>
        <v>Formule Sandwich</v>
      </c>
      <c r="H151" s="28">
        <v>50</v>
      </c>
      <c r="I151" s="29">
        <v>6.5</v>
      </c>
      <c r="J151" s="30">
        <v>325</v>
      </c>
    </row>
    <row r="152" spans="2:10" x14ac:dyDescent="0.3">
      <c r="B152">
        <v>174909</v>
      </c>
      <c r="C152" s="24">
        <v>1972170</v>
      </c>
      <c r="D152" s="25" t="s">
        <v>13</v>
      </c>
      <c r="E152" s="26">
        <v>44781</v>
      </c>
      <c r="F152" s="27">
        <v>0.4909722222222222</v>
      </c>
      <c r="G152" t="str">
        <f ca="1">PROPER(Ventas[[#This Row],[Artículo]])</f>
        <v>Formule Sandwich</v>
      </c>
      <c r="H152" s="28">
        <v>80</v>
      </c>
      <c r="I152" s="29">
        <v>6.5</v>
      </c>
      <c r="J152" s="30">
        <v>520</v>
      </c>
    </row>
    <row r="153" spans="2:10" x14ac:dyDescent="0.3">
      <c r="B153">
        <v>179519</v>
      </c>
      <c r="C153" s="24">
        <v>1984810</v>
      </c>
      <c r="D153" s="25" t="s">
        <v>14</v>
      </c>
      <c r="E153" s="26">
        <v>44784</v>
      </c>
      <c r="F153" s="27">
        <v>0.76875000000000004</v>
      </c>
      <c r="G153" t="str">
        <f ca="1">PROPER(Ventas[[#This Row],[Artículo]])</f>
        <v>Grand Far Breton</v>
      </c>
      <c r="H153" s="28">
        <v>80</v>
      </c>
      <c r="I153" s="29">
        <v>7</v>
      </c>
      <c r="J153" s="30">
        <v>560</v>
      </c>
    </row>
    <row r="154" spans="2:10" x14ac:dyDescent="0.3">
      <c r="B154">
        <v>179122</v>
      </c>
      <c r="C154" s="24">
        <v>1983690</v>
      </c>
      <c r="D154" s="25" t="s">
        <v>14</v>
      </c>
      <c r="E154" s="26">
        <v>44784</v>
      </c>
      <c r="F154" s="27">
        <v>0.51111111111111107</v>
      </c>
      <c r="G154" t="str">
        <f ca="1">PROPER(Ventas[[#This Row],[Artículo]])</f>
        <v>Sand Jb Emmental</v>
      </c>
      <c r="H154" s="28">
        <v>70</v>
      </c>
      <c r="I154" s="29">
        <v>3.5</v>
      </c>
      <c r="J154" s="30">
        <v>245</v>
      </c>
    </row>
    <row r="155" spans="2:10" x14ac:dyDescent="0.3">
      <c r="B155">
        <v>179893</v>
      </c>
      <c r="C155" s="24">
        <v>1985730</v>
      </c>
      <c r="D155" s="25" t="s">
        <v>14</v>
      </c>
      <c r="E155" s="26">
        <v>44785</v>
      </c>
      <c r="F155" s="27">
        <v>0.3923611111111111</v>
      </c>
      <c r="G155" t="str">
        <f ca="1">PROPER(Ventas[[#This Row],[Artículo]])</f>
        <v>Sandwich Complet</v>
      </c>
      <c r="H155" s="28">
        <v>60</v>
      </c>
      <c r="I155" s="29">
        <v>4.5</v>
      </c>
      <c r="J155" s="30">
        <v>270</v>
      </c>
    </row>
    <row r="156" spans="2:10" x14ac:dyDescent="0.3">
      <c r="B156">
        <v>182650</v>
      </c>
      <c r="C156" s="24">
        <v>1993180</v>
      </c>
      <c r="D156" s="25" t="s">
        <v>13</v>
      </c>
      <c r="E156" s="26">
        <v>44787</v>
      </c>
      <c r="F156" s="27">
        <v>0.33750000000000002</v>
      </c>
      <c r="G156" t="str">
        <f ca="1">PROPER(Ventas[[#This Row],[Artículo]])</f>
        <v>Gd Nantais</v>
      </c>
      <c r="H156" s="28">
        <v>30</v>
      </c>
      <c r="I156" s="29">
        <v>11</v>
      </c>
      <c r="J156" s="30">
        <v>330</v>
      </c>
    </row>
    <row r="157" spans="2:10" x14ac:dyDescent="0.3">
      <c r="B157">
        <v>185186</v>
      </c>
      <c r="C157" s="24">
        <v>1999610</v>
      </c>
      <c r="D157" s="25" t="s">
        <v>14</v>
      </c>
      <c r="E157" s="26">
        <v>44788</v>
      </c>
      <c r="F157" s="27">
        <v>0.44305555555555554</v>
      </c>
      <c r="G157" t="str">
        <f ca="1">PROPER(Ventas[[#This Row],[Artículo]])</f>
        <v>Gd Kouign Amann</v>
      </c>
      <c r="H157" s="28">
        <v>40</v>
      </c>
      <c r="I157" s="29">
        <v>7.5</v>
      </c>
      <c r="J157" s="30">
        <v>300</v>
      </c>
    </row>
    <row r="158" spans="2:10" x14ac:dyDescent="0.3">
      <c r="B158">
        <v>184801</v>
      </c>
      <c r="C158" s="24">
        <v>1998720</v>
      </c>
      <c r="D158" s="25" t="s">
        <v>13</v>
      </c>
      <c r="E158" s="26">
        <v>44788</v>
      </c>
      <c r="F158" s="27">
        <v>0.40486111111111112</v>
      </c>
      <c r="G158" t="str">
        <f ca="1">PROPER(Ventas[[#This Row],[Artículo]])</f>
        <v>Formule Sandwich</v>
      </c>
      <c r="H158" s="28">
        <v>40</v>
      </c>
      <c r="I158" s="29">
        <v>6.5</v>
      </c>
      <c r="J158" s="30">
        <v>260</v>
      </c>
    </row>
    <row r="159" spans="2:10" x14ac:dyDescent="0.3">
      <c r="B159">
        <v>188764</v>
      </c>
      <c r="C159" s="24">
        <v>2009310</v>
      </c>
      <c r="D159" s="25" t="s">
        <v>13</v>
      </c>
      <c r="E159" s="26">
        <v>44790</v>
      </c>
      <c r="F159" s="27">
        <v>0.67222222222222228</v>
      </c>
      <c r="G159" t="str">
        <f ca="1">PROPER(Ventas[[#This Row],[Artículo]])</f>
        <v>Gd Nantais</v>
      </c>
      <c r="H159" s="28">
        <v>30</v>
      </c>
      <c r="I159" s="29">
        <v>11</v>
      </c>
      <c r="J159" s="30">
        <v>330</v>
      </c>
    </row>
    <row r="160" spans="2:10" x14ac:dyDescent="0.3">
      <c r="B160">
        <v>194601</v>
      </c>
      <c r="C160" s="24">
        <v>2024860</v>
      </c>
      <c r="D160" s="25" t="s">
        <v>13</v>
      </c>
      <c r="E160" s="26">
        <v>44794</v>
      </c>
      <c r="F160" s="27">
        <v>0.80486111111111114</v>
      </c>
      <c r="G160" t="str">
        <f ca="1">PROPER(Ventas[[#This Row],[Artículo]])</f>
        <v>Formule Sandwich</v>
      </c>
      <c r="H160" s="28">
        <v>50</v>
      </c>
      <c r="I160" s="29">
        <v>6.5</v>
      </c>
      <c r="J160" s="30">
        <v>325</v>
      </c>
    </row>
    <row r="161" spans="2:10" x14ac:dyDescent="0.3">
      <c r="B161">
        <v>194738</v>
      </c>
      <c r="C161" s="24">
        <v>2025180</v>
      </c>
      <c r="D161" s="25" t="s">
        <v>13</v>
      </c>
      <c r="E161" s="26">
        <v>44795</v>
      </c>
      <c r="F161" s="27">
        <v>0.34444444444444444</v>
      </c>
      <c r="G161" t="str">
        <f ca="1">PROPER(Ventas[[#This Row],[Artículo]])</f>
        <v>Pain Au Chocolat</v>
      </c>
      <c r="H161" s="28">
        <v>250</v>
      </c>
      <c r="I161" s="29">
        <v>1.2</v>
      </c>
      <c r="J161" s="30">
        <v>300</v>
      </c>
    </row>
    <row r="162" spans="2:10" x14ac:dyDescent="0.3">
      <c r="B162">
        <v>194741</v>
      </c>
      <c r="C162" s="24">
        <v>2025180</v>
      </c>
      <c r="D162" s="25" t="s">
        <v>13</v>
      </c>
      <c r="E162" s="26">
        <v>44795</v>
      </c>
      <c r="F162" s="27">
        <v>0.34444444444444444</v>
      </c>
      <c r="G162" t="str">
        <f ca="1">PROPER(Ventas[[#This Row],[Artículo]])</f>
        <v>Croissant</v>
      </c>
      <c r="H162" s="28">
        <v>250</v>
      </c>
      <c r="I162" s="29">
        <v>1.1000000000000001</v>
      </c>
      <c r="J162" s="30">
        <v>275</v>
      </c>
    </row>
    <row r="163" spans="2:10" x14ac:dyDescent="0.3">
      <c r="B163">
        <v>198210</v>
      </c>
      <c r="C163" s="24">
        <v>2034410</v>
      </c>
      <c r="D163" s="25" t="s">
        <v>14</v>
      </c>
      <c r="E163" s="26">
        <v>44797</v>
      </c>
      <c r="F163" s="27">
        <v>0.46111111111111114</v>
      </c>
      <c r="G163" t="str">
        <f ca="1">PROPER(Ventas[[#This Row],[Artículo]])</f>
        <v>Formule Sandwich</v>
      </c>
      <c r="H163" s="28">
        <v>40</v>
      </c>
      <c r="I163" s="29">
        <v>6.5</v>
      </c>
      <c r="J163" s="30">
        <v>260</v>
      </c>
    </row>
    <row r="164" spans="2:10" x14ac:dyDescent="0.3">
      <c r="B164">
        <v>201154</v>
      </c>
      <c r="C164" s="24">
        <v>2042370</v>
      </c>
      <c r="D164" s="25" t="s">
        <v>14</v>
      </c>
      <c r="E164" s="26">
        <v>44799</v>
      </c>
      <c r="F164" s="27">
        <v>0.55833333333333335</v>
      </c>
      <c r="G164" t="str">
        <f ca="1">PROPER(Ventas[[#This Row],[Artículo]])</f>
        <v>Formule Sandwich</v>
      </c>
      <c r="H164" s="28">
        <v>50</v>
      </c>
      <c r="I164" s="29">
        <v>6.5</v>
      </c>
      <c r="J164" s="30">
        <v>325</v>
      </c>
    </row>
    <row r="165" spans="2:10" x14ac:dyDescent="0.3">
      <c r="B165">
        <v>202267</v>
      </c>
      <c r="C165" s="24">
        <v>2045370</v>
      </c>
      <c r="D165" s="25" t="s">
        <v>14</v>
      </c>
      <c r="E165" s="26">
        <v>44800</v>
      </c>
      <c r="F165" s="27">
        <v>0.56597222222222221</v>
      </c>
      <c r="G165" t="str">
        <f ca="1">PROPER(Ventas[[#This Row],[Artículo]])</f>
        <v>Formule Sandwich</v>
      </c>
      <c r="H165" s="28">
        <v>50</v>
      </c>
      <c r="I165" s="29">
        <v>6.5</v>
      </c>
      <c r="J165" s="30">
        <v>325</v>
      </c>
    </row>
    <row r="166" spans="2:10" x14ac:dyDescent="0.3">
      <c r="B166">
        <v>205080</v>
      </c>
      <c r="C166" s="24">
        <v>2052720</v>
      </c>
      <c r="D166" s="25" t="s">
        <v>13</v>
      </c>
      <c r="E166" s="26">
        <v>44802</v>
      </c>
      <c r="F166" s="27">
        <v>0.50416666666666665</v>
      </c>
      <c r="G166" t="str">
        <f ca="1">PROPER(Ventas[[#This Row],[Artículo]])</f>
        <v>Formule Sandwich</v>
      </c>
      <c r="H166" s="28">
        <v>50</v>
      </c>
      <c r="I166" s="29">
        <v>6.5</v>
      </c>
      <c r="J166" s="30">
        <v>325</v>
      </c>
    </row>
    <row r="167" spans="2:10" x14ac:dyDescent="0.3">
      <c r="B167">
        <v>208442</v>
      </c>
      <c r="C167" s="24">
        <v>2061990</v>
      </c>
      <c r="D167" s="25" t="s">
        <v>13</v>
      </c>
      <c r="E167" s="26">
        <v>44806</v>
      </c>
      <c r="F167" s="27">
        <v>0.49513888888888891</v>
      </c>
      <c r="G167" t="str">
        <f ca="1">PROPER(Ventas[[#This Row],[Artículo]])</f>
        <v>Formule Sandwich</v>
      </c>
      <c r="H167" s="28">
        <v>30</v>
      </c>
      <c r="I167" s="29">
        <v>6.5</v>
      </c>
      <c r="J167" s="30">
        <v>195</v>
      </c>
    </row>
    <row r="168" spans="2:10" x14ac:dyDescent="0.3">
      <c r="B168">
        <v>208606</v>
      </c>
      <c r="C168" s="24">
        <v>2062470</v>
      </c>
      <c r="D168" s="25" t="s">
        <v>13</v>
      </c>
      <c r="E168" s="26">
        <v>44806</v>
      </c>
      <c r="F168" s="27">
        <v>0.53819444444444442</v>
      </c>
      <c r="G168" t="str">
        <f ca="1">PROPER(Ventas[[#This Row],[Artículo]])</f>
        <v>Formule Sandwich</v>
      </c>
      <c r="H168" s="28">
        <v>30</v>
      </c>
      <c r="I168" s="29">
        <v>6.5</v>
      </c>
      <c r="J168" s="30">
        <v>195</v>
      </c>
    </row>
    <row r="169" spans="2:10" x14ac:dyDescent="0.3">
      <c r="B169">
        <v>209646</v>
      </c>
      <c r="C169" s="24">
        <v>2065380</v>
      </c>
      <c r="D169" s="25" t="s">
        <v>13</v>
      </c>
      <c r="E169" s="26">
        <v>44808</v>
      </c>
      <c r="F169" s="27">
        <v>0.35069444444444442</v>
      </c>
      <c r="G169" t="str">
        <f ca="1">PROPER(Ventas[[#This Row],[Artículo]])</f>
        <v>Campagne</v>
      </c>
      <c r="H169" s="28">
        <v>140</v>
      </c>
      <c r="I169" s="29">
        <v>1.8</v>
      </c>
      <c r="J169" s="30">
        <v>252</v>
      </c>
    </row>
    <row r="170" spans="2:10" x14ac:dyDescent="0.3">
      <c r="B170">
        <v>213709</v>
      </c>
      <c r="C170" s="24">
        <v>2076290</v>
      </c>
      <c r="D170" s="25" t="s">
        <v>14</v>
      </c>
      <c r="E170" s="26">
        <v>44812</v>
      </c>
      <c r="F170" s="27">
        <v>0.47569444444444442</v>
      </c>
      <c r="G170" t="str">
        <f ca="1">PROPER(Ventas[[#This Row],[Artículo]])</f>
        <v>Traiteur</v>
      </c>
      <c r="H170" s="28">
        <v>10</v>
      </c>
      <c r="I170" s="29">
        <v>24</v>
      </c>
      <c r="J170" s="30">
        <v>240</v>
      </c>
    </row>
    <row r="171" spans="2:10" x14ac:dyDescent="0.3">
      <c r="B171">
        <v>213824</v>
      </c>
      <c r="C171" s="24">
        <v>2076610</v>
      </c>
      <c r="D171" s="25" t="s">
        <v>14</v>
      </c>
      <c r="E171" s="26">
        <v>44812</v>
      </c>
      <c r="F171" s="27">
        <v>0.50624999999999998</v>
      </c>
      <c r="G171" t="str">
        <f ca="1">PROPER(Ventas[[#This Row],[Artículo]])</f>
        <v>Traiteur</v>
      </c>
      <c r="H171" s="28">
        <v>10</v>
      </c>
      <c r="I171" s="29">
        <v>21</v>
      </c>
      <c r="J171" s="30">
        <v>210</v>
      </c>
    </row>
    <row r="172" spans="2:10" x14ac:dyDescent="0.3">
      <c r="B172">
        <v>214730</v>
      </c>
      <c r="C172" s="24">
        <v>2079160</v>
      </c>
      <c r="D172" s="25" t="s">
        <v>14</v>
      </c>
      <c r="E172" s="26">
        <v>44813</v>
      </c>
      <c r="F172" s="27">
        <v>0.53263888888888888</v>
      </c>
      <c r="G172" t="str">
        <f ca="1">PROPER(Ventas[[#This Row],[Artículo]])</f>
        <v>Formule Sandwich</v>
      </c>
      <c r="H172" s="28">
        <v>40</v>
      </c>
      <c r="I172" s="29">
        <v>6.5</v>
      </c>
      <c r="J172" s="30">
        <v>260</v>
      </c>
    </row>
    <row r="173" spans="2:10" x14ac:dyDescent="0.3">
      <c r="B173">
        <v>215472</v>
      </c>
      <c r="C173" s="24">
        <v>2081250</v>
      </c>
      <c r="D173" s="25" t="s">
        <v>13</v>
      </c>
      <c r="E173" s="26">
        <v>44814</v>
      </c>
      <c r="F173" s="27">
        <v>0.54652777777777772</v>
      </c>
      <c r="G173" t="str">
        <f ca="1">PROPER(Ventas[[#This Row],[Artículo]])</f>
        <v>Traiteur</v>
      </c>
      <c r="H173" s="28">
        <v>10</v>
      </c>
      <c r="I173" s="29">
        <v>35</v>
      </c>
      <c r="J173" s="30">
        <v>350</v>
      </c>
    </row>
    <row r="174" spans="2:10" x14ac:dyDescent="0.3">
      <c r="B174">
        <v>215471</v>
      </c>
      <c r="C174" s="24">
        <v>2081250</v>
      </c>
      <c r="D174" s="25" t="s">
        <v>14</v>
      </c>
      <c r="E174" s="26">
        <v>44814</v>
      </c>
      <c r="F174" s="27">
        <v>0.54652777777777772</v>
      </c>
      <c r="G174" t="str">
        <f ca="1">PROPER(Ventas[[#This Row],[Artículo]])</f>
        <v>Traiteur</v>
      </c>
      <c r="H174" s="28">
        <v>10</v>
      </c>
      <c r="I174" s="29">
        <v>22.5</v>
      </c>
      <c r="J174" s="30">
        <v>225</v>
      </c>
    </row>
    <row r="175" spans="2:10" x14ac:dyDescent="0.3">
      <c r="B175">
        <v>216747</v>
      </c>
      <c r="C175" s="24">
        <v>2084600</v>
      </c>
      <c r="D175" s="25" t="s">
        <v>13</v>
      </c>
      <c r="E175" s="26">
        <v>44816</v>
      </c>
      <c r="F175" s="27">
        <v>0.36875000000000002</v>
      </c>
      <c r="G175" t="str">
        <f ca="1">PROPER(Ventas[[#This Row],[Artículo]])</f>
        <v>Royal 4P</v>
      </c>
      <c r="H175" s="28">
        <v>20</v>
      </c>
      <c r="I175" s="29">
        <v>12</v>
      </c>
      <c r="J175" s="30">
        <v>240</v>
      </c>
    </row>
    <row r="176" spans="2:10" x14ac:dyDescent="0.3">
      <c r="B176">
        <v>218761</v>
      </c>
      <c r="C176" s="24">
        <v>2090020</v>
      </c>
      <c r="D176" s="25" t="s">
        <v>14</v>
      </c>
      <c r="E176" s="26">
        <v>44818</v>
      </c>
      <c r="F176" s="27">
        <v>0.42569444444444443</v>
      </c>
      <c r="G176" t="str">
        <f ca="1">PROPER(Ventas[[#This Row],[Artículo]])</f>
        <v>Royal 4P</v>
      </c>
      <c r="H176" s="28">
        <v>40</v>
      </c>
      <c r="I176" s="29">
        <v>12</v>
      </c>
      <c r="J176" s="30">
        <v>480</v>
      </c>
    </row>
    <row r="177" spans="2:10" x14ac:dyDescent="0.3">
      <c r="B177">
        <v>219550</v>
      </c>
      <c r="C177" s="24">
        <v>2092260</v>
      </c>
      <c r="D177" s="25" t="s">
        <v>14</v>
      </c>
      <c r="E177" s="26">
        <v>44819</v>
      </c>
      <c r="F177" s="27">
        <v>0.48819444444444443</v>
      </c>
      <c r="G177" t="str">
        <f ca="1">PROPER(Ventas[[#This Row],[Artículo]])</f>
        <v>Formule Sandwich</v>
      </c>
      <c r="H177" s="28">
        <v>30</v>
      </c>
      <c r="I177" s="29">
        <v>6.5</v>
      </c>
      <c r="J177" s="30">
        <v>195</v>
      </c>
    </row>
    <row r="178" spans="2:10" x14ac:dyDescent="0.3">
      <c r="B178">
        <v>220312</v>
      </c>
      <c r="C178" s="24">
        <v>2094430</v>
      </c>
      <c r="D178" s="25" t="s">
        <v>14</v>
      </c>
      <c r="E178" s="26">
        <v>44820</v>
      </c>
      <c r="F178" s="27">
        <v>0.5180555555555556</v>
      </c>
      <c r="G178" t="str">
        <f ca="1">PROPER(Ventas[[#This Row],[Artículo]])</f>
        <v>Sandwich Complet</v>
      </c>
      <c r="H178" s="28">
        <v>50</v>
      </c>
      <c r="I178" s="29">
        <v>4.5</v>
      </c>
      <c r="J178" s="30">
        <v>225</v>
      </c>
    </row>
    <row r="179" spans="2:10" x14ac:dyDescent="0.3">
      <c r="B179">
        <v>220338</v>
      </c>
      <c r="C179" s="24">
        <v>2094510</v>
      </c>
      <c r="D179" s="25" t="s">
        <v>13</v>
      </c>
      <c r="E179" s="26">
        <v>44820</v>
      </c>
      <c r="F179" s="27">
        <v>0.52569444444444446</v>
      </c>
      <c r="G179" t="str">
        <f ca="1">PROPER(Ventas[[#This Row],[Artículo]])</f>
        <v>Formule Sandwich</v>
      </c>
      <c r="H179" s="28">
        <v>30</v>
      </c>
      <c r="I179" s="29">
        <v>6.5</v>
      </c>
      <c r="J179" s="30">
        <v>195</v>
      </c>
    </row>
    <row r="180" spans="2:10" x14ac:dyDescent="0.3">
      <c r="B180">
        <v>220970</v>
      </c>
      <c r="C180" s="24">
        <v>2096310</v>
      </c>
      <c r="D180" s="25" t="s">
        <v>14</v>
      </c>
      <c r="E180" s="26">
        <v>44821</v>
      </c>
      <c r="F180" s="27">
        <v>0.55208333333333337</v>
      </c>
      <c r="G180" t="str">
        <f ca="1">PROPER(Ventas[[#This Row],[Artículo]])</f>
        <v>Formule Sandwich</v>
      </c>
      <c r="H180" s="28">
        <v>30</v>
      </c>
      <c r="I180" s="29">
        <v>6.5</v>
      </c>
      <c r="J180" s="30">
        <v>195</v>
      </c>
    </row>
    <row r="181" spans="2:10" x14ac:dyDescent="0.3">
      <c r="B181">
        <v>221759</v>
      </c>
      <c r="C181" s="24">
        <v>2098500</v>
      </c>
      <c r="D181" s="25" t="s">
        <v>13</v>
      </c>
      <c r="E181" s="26">
        <v>44822</v>
      </c>
      <c r="F181" s="27">
        <v>0.67708333333333337</v>
      </c>
      <c r="G181" t="str">
        <f ca="1">PROPER(Ventas[[#This Row],[Artículo]])</f>
        <v>Traditional Baguette</v>
      </c>
      <c r="H181" s="28">
        <v>200</v>
      </c>
      <c r="I181" s="29">
        <v>1.2</v>
      </c>
      <c r="J181" s="30">
        <v>240</v>
      </c>
    </row>
    <row r="182" spans="2:10" x14ac:dyDescent="0.3">
      <c r="B182">
        <v>224108</v>
      </c>
      <c r="C182" s="24">
        <v>2104920</v>
      </c>
      <c r="D182" s="25" t="s">
        <v>13</v>
      </c>
      <c r="E182" s="26">
        <v>44825</v>
      </c>
      <c r="F182" s="27">
        <v>0.4909722222222222</v>
      </c>
      <c r="G182" t="str">
        <f ca="1">PROPER(Ventas[[#This Row],[Artículo]])</f>
        <v>Traiteur</v>
      </c>
      <c r="H182" s="28">
        <v>40</v>
      </c>
      <c r="I182" s="29">
        <v>7</v>
      </c>
      <c r="J182" s="30">
        <v>280</v>
      </c>
    </row>
    <row r="183" spans="2:10" x14ac:dyDescent="0.3">
      <c r="B183">
        <v>225341</v>
      </c>
      <c r="C183" s="24">
        <v>2108400</v>
      </c>
      <c r="D183" s="25" t="s">
        <v>13</v>
      </c>
      <c r="E183" s="26">
        <v>44828</v>
      </c>
      <c r="F183" s="27">
        <v>0.44444444444444442</v>
      </c>
      <c r="G183" t="str">
        <f ca="1">PROPER(Ventas[[#This Row],[Artículo]])</f>
        <v>Traiteur</v>
      </c>
      <c r="H183" s="28">
        <v>30</v>
      </c>
      <c r="I183" s="29">
        <v>7</v>
      </c>
      <c r="J183" s="30">
        <v>210</v>
      </c>
    </row>
    <row r="184" spans="2:10" x14ac:dyDescent="0.3">
      <c r="B184">
        <v>226656</v>
      </c>
      <c r="C184" s="24">
        <v>2112020</v>
      </c>
      <c r="D184" s="25" t="s">
        <v>13</v>
      </c>
      <c r="E184" s="26">
        <v>44829</v>
      </c>
      <c r="F184" s="27">
        <v>0.77222222222222225</v>
      </c>
      <c r="G184" t="str">
        <f ca="1">PROPER(Ventas[[#This Row],[Artículo]])</f>
        <v>Campagne</v>
      </c>
      <c r="H184" s="28">
        <v>150</v>
      </c>
      <c r="I184" s="29">
        <v>1.8</v>
      </c>
      <c r="J184" s="30">
        <v>270</v>
      </c>
    </row>
    <row r="185" spans="2:10" x14ac:dyDescent="0.3">
      <c r="B185">
        <v>225996</v>
      </c>
      <c r="C185" s="24">
        <v>2110200</v>
      </c>
      <c r="D185" s="25" t="s">
        <v>13</v>
      </c>
      <c r="E185" s="26">
        <v>44829</v>
      </c>
      <c r="F185" s="27">
        <v>0.39861111111111114</v>
      </c>
      <c r="G185" t="str">
        <f ca="1">PROPER(Ventas[[#This Row],[Artículo]])</f>
        <v>Croissant</v>
      </c>
      <c r="H185" s="28">
        <v>200</v>
      </c>
      <c r="I185" s="29">
        <v>1.1000000000000001</v>
      </c>
      <c r="J185" s="30">
        <v>220.00000000000003</v>
      </c>
    </row>
    <row r="186" spans="2:10" x14ac:dyDescent="0.3">
      <c r="B186">
        <v>228046</v>
      </c>
      <c r="C186" s="24">
        <v>2115760</v>
      </c>
      <c r="D186" s="25" t="s">
        <v>14</v>
      </c>
      <c r="E186" s="26">
        <v>44831</v>
      </c>
      <c r="F186" s="27">
        <v>0.67708333333333337</v>
      </c>
      <c r="G186" t="str">
        <f ca="1">PROPER(Ventas[[#This Row],[Artículo]])</f>
        <v>Gd Nantais</v>
      </c>
      <c r="H186" s="28">
        <v>20</v>
      </c>
      <c r="I186" s="29">
        <v>11</v>
      </c>
      <c r="J186" s="30">
        <v>220</v>
      </c>
    </row>
    <row r="187" spans="2:10" x14ac:dyDescent="0.3">
      <c r="B187">
        <v>230306</v>
      </c>
      <c r="C187" s="24">
        <v>2122180</v>
      </c>
      <c r="D187" s="25" t="s">
        <v>14</v>
      </c>
      <c r="E187" s="26">
        <v>44835</v>
      </c>
      <c r="F187" s="27">
        <v>0.54791666666666672</v>
      </c>
      <c r="G187" t="str">
        <f ca="1">PROPER(Ventas[[#This Row],[Artículo]])</f>
        <v>Traiteur</v>
      </c>
      <c r="H187" s="28">
        <v>10</v>
      </c>
      <c r="I187" s="29">
        <v>21</v>
      </c>
      <c r="J187" s="30">
        <v>210</v>
      </c>
    </row>
    <row r="188" spans="2:10" x14ac:dyDescent="0.3">
      <c r="B188">
        <v>232951</v>
      </c>
      <c r="C188" s="24">
        <v>2129470</v>
      </c>
      <c r="D188" s="25" t="s">
        <v>13</v>
      </c>
      <c r="E188" s="26">
        <v>44839</v>
      </c>
      <c r="F188" s="27">
        <v>0.52708333333333335</v>
      </c>
      <c r="G188" t="str">
        <f ca="1">PROPER(Ventas[[#This Row],[Artículo]])</f>
        <v>Sandwich Complet</v>
      </c>
      <c r="H188" s="28">
        <v>40</v>
      </c>
      <c r="I188" s="29">
        <v>4.5</v>
      </c>
      <c r="J188" s="30">
        <v>180</v>
      </c>
    </row>
    <row r="189" spans="2:10" x14ac:dyDescent="0.3">
      <c r="B189">
        <v>235215</v>
      </c>
      <c r="C189" s="24">
        <v>2135530</v>
      </c>
      <c r="D189" s="25" t="s">
        <v>13</v>
      </c>
      <c r="E189" s="26">
        <v>44843</v>
      </c>
      <c r="F189" s="27">
        <v>0.43819444444444444</v>
      </c>
      <c r="G189" t="str">
        <f ca="1">PROPER(Ventas[[#This Row],[Artículo]])</f>
        <v>Sandwich Complet</v>
      </c>
      <c r="H189" s="28">
        <v>140</v>
      </c>
      <c r="I189" s="29">
        <v>4.5</v>
      </c>
      <c r="J189" s="30">
        <v>630</v>
      </c>
    </row>
    <row r="190" spans="2:10" x14ac:dyDescent="0.3">
      <c r="B190">
        <v>235607</v>
      </c>
      <c r="C190" s="24">
        <v>2136650</v>
      </c>
      <c r="D190" s="25" t="s">
        <v>13</v>
      </c>
      <c r="E190" s="26">
        <v>44843</v>
      </c>
      <c r="F190" s="27">
        <v>0.5444444444444444</v>
      </c>
      <c r="G190" t="str">
        <f ca="1">PROPER(Ventas[[#This Row],[Artículo]])</f>
        <v>Formule Sandwich</v>
      </c>
      <c r="H190" s="28">
        <v>40</v>
      </c>
      <c r="I190" s="29">
        <v>6.5</v>
      </c>
      <c r="J190" s="30">
        <v>260</v>
      </c>
    </row>
    <row r="191" spans="2:10" x14ac:dyDescent="0.3">
      <c r="B191">
        <v>238895</v>
      </c>
      <c r="C191" s="24">
        <v>2145750</v>
      </c>
      <c r="D191" s="25" t="s">
        <v>13</v>
      </c>
      <c r="E191" s="26">
        <v>44849</v>
      </c>
      <c r="F191" s="27">
        <v>0.45277777777777778</v>
      </c>
      <c r="G191" t="str">
        <f ca="1">PROPER(Ventas[[#This Row],[Artículo]])</f>
        <v>Traiteur</v>
      </c>
      <c r="H191" s="28">
        <v>10</v>
      </c>
      <c r="I191" s="29">
        <v>28</v>
      </c>
      <c r="J191" s="30">
        <v>280</v>
      </c>
    </row>
    <row r="192" spans="2:10" x14ac:dyDescent="0.3">
      <c r="B192">
        <v>238852</v>
      </c>
      <c r="C192" s="24">
        <v>2145640</v>
      </c>
      <c r="D192" s="25" t="s">
        <v>13</v>
      </c>
      <c r="E192" s="26">
        <v>44849</v>
      </c>
      <c r="F192" s="27">
        <v>0.43263888888888891</v>
      </c>
      <c r="G192" t="str">
        <f ca="1">PROPER(Ventas[[#This Row],[Artículo]])</f>
        <v>Pain Au Chocolat</v>
      </c>
      <c r="H192" s="28">
        <v>180</v>
      </c>
      <c r="I192" s="29">
        <v>1.2</v>
      </c>
      <c r="J192" s="30">
        <v>216</v>
      </c>
    </row>
    <row r="193" spans="2:10" x14ac:dyDescent="0.3">
      <c r="B193">
        <v>239034</v>
      </c>
      <c r="C193" s="24">
        <v>2146160</v>
      </c>
      <c r="D193" s="25" t="s">
        <v>14</v>
      </c>
      <c r="E193" s="26">
        <v>44849</v>
      </c>
      <c r="F193" s="27">
        <v>0.51527777777777772</v>
      </c>
      <c r="G193" t="str">
        <f ca="1">PROPER(Ventas[[#This Row],[Artículo]])</f>
        <v>Pain Au Chocolat</v>
      </c>
      <c r="H193" s="28">
        <v>180</v>
      </c>
      <c r="I193" s="29">
        <v>1.2</v>
      </c>
      <c r="J193" s="30">
        <v>216</v>
      </c>
    </row>
    <row r="194" spans="2:10" x14ac:dyDescent="0.3">
      <c r="B194">
        <v>238851</v>
      </c>
      <c r="C194" s="24">
        <v>2145640</v>
      </c>
      <c r="D194" s="25" t="s">
        <v>14</v>
      </c>
      <c r="E194" s="26">
        <v>44849</v>
      </c>
      <c r="F194" s="27">
        <v>0.43263888888888891</v>
      </c>
      <c r="G194" t="str">
        <f ca="1">PROPER(Ventas[[#This Row],[Artículo]])</f>
        <v>Croissant</v>
      </c>
      <c r="H194" s="28">
        <v>170</v>
      </c>
      <c r="I194" s="29">
        <v>1.1000000000000001</v>
      </c>
      <c r="J194" s="30">
        <v>187.00000000000003</v>
      </c>
    </row>
    <row r="195" spans="2:10" x14ac:dyDescent="0.3">
      <c r="B195">
        <v>239033</v>
      </c>
      <c r="C195" s="24">
        <v>2146160</v>
      </c>
      <c r="D195" s="25" t="s">
        <v>14</v>
      </c>
      <c r="E195" s="26">
        <v>44849</v>
      </c>
      <c r="F195" s="27">
        <v>0.51527777777777772</v>
      </c>
      <c r="G195" t="str">
        <f ca="1">PROPER(Ventas[[#This Row],[Artículo]])</f>
        <v>Croissant</v>
      </c>
      <c r="H195" s="28">
        <v>170</v>
      </c>
      <c r="I195" s="29">
        <v>1.1000000000000001</v>
      </c>
      <c r="J195" s="30">
        <v>187.00000000000003</v>
      </c>
    </row>
    <row r="196" spans="2:10" x14ac:dyDescent="0.3">
      <c r="B196">
        <v>239512</v>
      </c>
      <c r="C196" s="24">
        <v>2147480</v>
      </c>
      <c r="D196" s="25" t="s">
        <v>14</v>
      </c>
      <c r="E196" s="26">
        <v>44850</v>
      </c>
      <c r="F196" s="27">
        <v>0.47152777777777777</v>
      </c>
      <c r="G196" t="str">
        <f ca="1">PROPER(Ventas[[#This Row],[Artículo]])</f>
        <v>Boule 400G</v>
      </c>
      <c r="H196" s="28">
        <v>200</v>
      </c>
      <c r="I196" s="29">
        <v>1.5</v>
      </c>
      <c r="J196" s="30">
        <v>300</v>
      </c>
    </row>
    <row r="197" spans="2:10" x14ac:dyDescent="0.3">
      <c r="B197">
        <v>239738</v>
      </c>
      <c r="C197" s="24">
        <v>2148120</v>
      </c>
      <c r="D197" s="25" t="s">
        <v>14</v>
      </c>
      <c r="E197" s="26">
        <v>44850</v>
      </c>
      <c r="F197" s="27">
        <v>0.53472222222222221</v>
      </c>
      <c r="G197" t="str">
        <f ca="1">PROPER(Ventas[[#This Row],[Artículo]])</f>
        <v>Sandwich Complet</v>
      </c>
      <c r="H197" s="28">
        <v>60</v>
      </c>
      <c r="I197" s="29">
        <v>4.5</v>
      </c>
      <c r="J197" s="30">
        <v>270</v>
      </c>
    </row>
    <row r="198" spans="2:10" x14ac:dyDescent="0.3">
      <c r="B198">
        <v>241700</v>
      </c>
      <c r="C198" s="24">
        <v>2153450</v>
      </c>
      <c r="D198" s="25" t="s">
        <v>13</v>
      </c>
      <c r="E198" s="26">
        <v>44853</v>
      </c>
      <c r="F198" s="27">
        <v>0.69652777777777775</v>
      </c>
      <c r="G198" t="str">
        <f ca="1">PROPER(Ventas[[#This Row],[Artículo]])</f>
        <v>Traditional Baguette</v>
      </c>
      <c r="H198" s="28">
        <v>250</v>
      </c>
      <c r="I198" s="29">
        <v>1.2</v>
      </c>
      <c r="J198" s="30">
        <v>300</v>
      </c>
    </row>
    <row r="199" spans="2:10" x14ac:dyDescent="0.3">
      <c r="B199">
        <v>242151</v>
      </c>
      <c r="C199" s="24">
        <v>2154750</v>
      </c>
      <c r="D199" s="25" t="s">
        <v>13</v>
      </c>
      <c r="E199" s="26">
        <v>44854</v>
      </c>
      <c r="F199" s="27">
        <v>0.50972222222222219</v>
      </c>
      <c r="G199" t="str">
        <f ca="1">PROPER(Ventas[[#This Row],[Artículo]])</f>
        <v>Traiteur</v>
      </c>
      <c r="H199" s="28">
        <v>10</v>
      </c>
      <c r="I199" s="29">
        <v>18</v>
      </c>
      <c r="J199" s="30">
        <v>180</v>
      </c>
    </row>
    <row r="200" spans="2:10" x14ac:dyDescent="0.3">
      <c r="B200">
        <v>245104</v>
      </c>
      <c r="C200" s="24">
        <v>2162690</v>
      </c>
      <c r="D200" s="25" t="s">
        <v>14</v>
      </c>
      <c r="E200" s="26">
        <v>44858</v>
      </c>
      <c r="F200" s="27">
        <v>0.47291666666666665</v>
      </c>
      <c r="G200" t="str">
        <f ca="1">PROPER(Ventas[[#This Row],[Artículo]])</f>
        <v>Royal 4P</v>
      </c>
      <c r="H200" s="28">
        <v>40</v>
      </c>
      <c r="I200" s="29">
        <v>12</v>
      </c>
      <c r="J200" s="30">
        <v>480</v>
      </c>
    </row>
    <row r="201" spans="2:10" x14ac:dyDescent="0.3">
      <c r="B201">
        <v>244623</v>
      </c>
      <c r="C201" s="24">
        <v>2161440</v>
      </c>
      <c r="D201" s="25" t="s">
        <v>14</v>
      </c>
      <c r="E201" s="26">
        <v>44858</v>
      </c>
      <c r="F201" s="27">
        <v>0.39861111111111114</v>
      </c>
      <c r="G201" t="str">
        <f ca="1">PROPER(Ventas[[#This Row],[Artículo]])</f>
        <v>Gd Kouign Amann</v>
      </c>
      <c r="H201" s="28">
        <v>30</v>
      </c>
      <c r="I201" s="29">
        <v>7.5</v>
      </c>
      <c r="J201" s="30">
        <v>225</v>
      </c>
    </row>
    <row r="202" spans="2:10" x14ac:dyDescent="0.3">
      <c r="B202">
        <v>245089</v>
      </c>
      <c r="C202" s="24">
        <v>2162650</v>
      </c>
      <c r="D202" s="25" t="s">
        <v>14</v>
      </c>
      <c r="E202" s="26">
        <v>44858</v>
      </c>
      <c r="F202" s="27">
        <v>0.47083333333333333</v>
      </c>
      <c r="G202" t="str">
        <f ca="1">PROPER(Ventas[[#This Row],[Artículo]])</f>
        <v>Formule Sandwich</v>
      </c>
      <c r="H202" s="28">
        <v>30</v>
      </c>
      <c r="I202" s="29">
        <v>6.5</v>
      </c>
      <c r="J202" s="30">
        <v>195</v>
      </c>
    </row>
    <row r="203" spans="2:10" x14ac:dyDescent="0.3">
      <c r="B203">
        <v>245204</v>
      </c>
      <c r="C203" s="24">
        <v>2162970</v>
      </c>
      <c r="D203" s="25" t="s">
        <v>14</v>
      </c>
      <c r="E203" s="26">
        <v>44858</v>
      </c>
      <c r="F203" s="27">
        <v>0.48541666666666666</v>
      </c>
      <c r="G203" t="str">
        <f ca="1">PROPER(Ventas[[#This Row],[Artículo]])</f>
        <v>Tarte Fruits 4P</v>
      </c>
      <c r="H203" s="28">
        <v>20</v>
      </c>
      <c r="I203" s="29">
        <v>9</v>
      </c>
      <c r="J203" s="30">
        <v>180</v>
      </c>
    </row>
    <row r="204" spans="2:10" x14ac:dyDescent="0.3">
      <c r="B204">
        <v>245798</v>
      </c>
      <c r="C204" s="24">
        <v>2164600</v>
      </c>
      <c r="D204" s="25" t="s">
        <v>13</v>
      </c>
      <c r="E204" s="26">
        <v>44859</v>
      </c>
      <c r="F204" s="27">
        <v>0.5</v>
      </c>
      <c r="G204" t="str">
        <f ca="1">PROPER(Ventas[[#This Row],[Artículo]])</f>
        <v>Traiteur</v>
      </c>
      <c r="H204" s="28">
        <v>30</v>
      </c>
      <c r="I204" s="29">
        <v>8</v>
      </c>
      <c r="J204" s="30">
        <v>240</v>
      </c>
    </row>
    <row r="205" spans="2:10" x14ac:dyDescent="0.3">
      <c r="B205">
        <v>249184</v>
      </c>
      <c r="C205" s="24">
        <v>2173960</v>
      </c>
      <c r="D205" s="25" t="s">
        <v>13</v>
      </c>
      <c r="E205" s="26">
        <v>44863</v>
      </c>
      <c r="F205" s="27">
        <v>0.52083333333333337</v>
      </c>
      <c r="G205" t="str">
        <f ca="1">PROPER(Ventas[[#This Row],[Artículo]])</f>
        <v>Grand Far Breton</v>
      </c>
      <c r="H205" s="28">
        <v>30</v>
      </c>
      <c r="I205" s="29">
        <v>7</v>
      </c>
      <c r="J205" s="30">
        <v>210</v>
      </c>
    </row>
    <row r="206" spans="2:10" x14ac:dyDescent="0.3">
      <c r="B206">
        <v>250844</v>
      </c>
      <c r="C206" s="24">
        <v>2178210</v>
      </c>
      <c r="D206" s="25" t="s">
        <v>14</v>
      </c>
      <c r="E206" s="26">
        <v>44865</v>
      </c>
      <c r="F206" s="27">
        <v>0.44583333333333336</v>
      </c>
      <c r="G206" t="str">
        <f ca="1">PROPER(Ventas[[#This Row],[Artículo]])</f>
        <v>Traditional Baguette</v>
      </c>
      <c r="H206" s="28">
        <v>550</v>
      </c>
      <c r="I206" s="29">
        <v>1.2</v>
      </c>
      <c r="J206" s="30">
        <v>660</v>
      </c>
    </row>
    <row r="207" spans="2:10" x14ac:dyDescent="0.3">
      <c r="B207">
        <v>251573</v>
      </c>
      <c r="C207" s="24">
        <v>2180090</v>
      </c>
      <c r="D207" s="25" t="s">
        <v>13</v>
      </c>
      <c r="E207" s="26">
        <v>44866</v>
      </c>
      <c r="F207" s="27">
        <v>0.37361111111111112</v>
      </c>
      <c r="G207" t="str">
        <f ca="1">PROPER(Ventas[[#This Row],[Artículo]])</f>
        <v>Gd Nantais</v>
      </c>
      <c r="H207" s="28">
        <v>30</v>
      </c>
      <c r="I207" s="31">
        <v>11</v>
      </c>
      <c r="J207" s="32">
        <v>330</v>
      </c>
    </row>
    <row r="208" spans="2:10" x14ac:dyDescent="0.3">
      <c r="B208">
        <v>252486</v>
      </c>
      <c r="C208" s="24">
        <v>2182420</v>
      </c>
      <c r="D208" s="25" t="s">
        <v>14</v>
      </c>
      <c r="E208" s="26">
        <v>44866</v>
      </c>
      <c r="F208" s="27">
        <v>0.52569444444444446</v>
      </c>
      <c r="G208" t="str">
        <f ca="1">PROPER(Ventas[[#This Row],[Artículo]])</f>
        <v>Tarte Fruits 6P</v>
      </c>
      <c r="H208" s="28">
        <v>20</v>
      </c>
      <c r="I208" s="31">
        <v>12</v>
      </c>
      <c r="J208" s="32">
        <v>240</v>
      </c>
    </row>
    <row r="209" spans="2:10" x14ac:dyDescent="0.3">
      <c r="B209">
        <v>253348</v>
      </c>
      <c r="C209" s="24">
        <v>2184730</v>
      </c>
      <c r="D209" s="25" t="s">
        <v>14</v>
      </c>
      <c r="E209" s="26">
        <v>44867</v>
      </c>
      <c r="F209" s="27">
        <v>0.57638888888888884</v>
      </c>
      <c r="G209" t="str">
        <f ca="1">PROPER(Ventas[[#This Row],[Artículo]])</f>
        <v>Formule Sandwich</v>
      </c>
      <c r="H209" s="28">
        <v>30</v>
      </c>
      <c r="I209" s="31">
        <v>6.5</v>
      </c>
      <c r="J209" s="32">
        <v>195</v>
      </c>
    </row>
    <row r="210" spans="2:10" x14ac:dyDescent="0.3">
      <c r="B210">
        <v>254729</v>
      </c>
      <c r="C210" s="24">
        <v>2188520</v>
      </c>
      <c r="D210" s="25" t="s">
        <v>14</v>
      </c>
      <c r="E210" s="26">
        <v>44869</v>
      </c>
      <c r="F210" s="27">
        <v>0.53680555555555554</v>
      </c>
      <c r="G210" t="str">
        <f ca="1">PROPER(Ventas[[#This Row],[Artículo]])</f>
        <v>Formule Sandwich</v>
      </c>
      <c r="H210" s="28">
        <v>40</v>
      </c>
      <c r="I210" s="31">
        <v>6.5</v>
      </c>
      <c r="J210" s="32">
        <v>260</v>
      </c>
    </row>
    <row r="211" spans="2:10" x14ac:dyDescent="0.3">
      <c r="B211">
        <v>256168</v>
      </c>
      <c r="C211" s="24">
        <v>2192460</v>
      </c>
      <c r="D211" s="25" t="s">
        <v>14</v>
      </c>
      <c r="E211" s="26">
        <v>44871</v>
      </c>
      <c r="F211" s="27">
        <v>0.48125000000000001</v>
      </c>
      <c r="G211" t="str">
        <f ca="1">PROPER(Ventas[[#This Row],[Artículo]])</f>
        <v>Formule Sandwich</v>
      </c>
      <c r="H211" s="28">
        <v>50</v>
      </c>
      <c r="I211" s="31">
        <v>6.5</v>
      </c>
      <c r="J211" s="32">
        <v>325</v>
      </c>
    </row>
    <row r="212" spans="2:10" x14ac:dyDescent="0.3">
      <c r="B212">
        <v>257472</v>
      </c>
      <c r="C212" s="24">
        <v>2196000</v>
      </c>
      <c r="D212" s="25" t="s">
        <v>13</v>
      </c>
      <c r="E212" s="26">
        <v>44873</v>
      </c>
      <c r="F212" s="27">
        <v>0.41875000000000001</v>
      </c>
      <c r="G212" t="str">
        <f ca="1">PROPER(Ventas[[#This Row],[Artículo]])</f>
        <v>Baguette</v>
      </c>
      <c r="H212" s="28">
        <v>430</v>
      </c>
      <c r="I212" s="31">
        <v>0.9</v>
      </c>
      <c r="J212" s="32">
        <v>387</v>
      </c>
    </row>
    <row r="213" spans="2:10" x14ac:dyDescent="0.3">
      <c r="B213">
        <v>257470</v>
      </c>
      <c r="C213" s="24">
        <v>2196000</v>
      </c>
      <c r="D213" s="25" t="s">
        <v>14</v>
      </c>
      <c r="E213" s="26">
        <v>44873</v>
      </c>
      <c r="F213" s="27">
        <v>0.41875000000000001</v>
      </c>
      <c r="G213" t="str">
        <f ca="1">PROPER(Ventas[[#This Row],[Artículo]])</f>
        <v>Campagne</v>
      </c>
      <c r="H213" s="28">
        <v>210</v>
      </c>
      <c r="I213" s="31">
        <v>1.8</v>
      </c>
      <c r="J213" s="32">
        <v>378</v>
      </c>
    </row>
    <row r="214" spans="2:10" x14ac:dyDescent="0.3">
      <c r="B214">
        <v>257615</v>
      </c>
      <c r="C214" s="24">
        <v>2196410</v>
      </c>
      <c r="D214" s="25" t="s">
        <v>14</v>
      </c>
      <c r="E214" s="26">
        <v>44873</v>
      </c>
      <c r="F214" s="27">
        <v>0.50347222222222221</v>
      </c>
      <c r="G214" t="str">
        <f ca="1">PROPER(Ventas[[#This Row],[Artículo]])</f>
        <v>Sandwich Complet</v>
      </c>
      <c r="H214" s="28">
        <v>40</v>
      </c>
      <c r="I214" s="31">
        <v>4.5</v>
      </c>
      <c r="J214" s="32">
        <v>180</v>
      </c>
    </row>
    <row r="215" spans="2:10" x14ac:dyDescent="0.3">
      <c r="B215">
        <v>258056</v>
      </c>
      <c r="C215" s="24">
        <v>2197650</v>
      </c>
      <c r="D215" s="25" t="s">
        <v>14</v>
      </c>
      <c r="E215" s="26">
        <v>44874</v>
      </c>
      <c r="F215" s="27">
        <v>0.45208333333333334</v>
      </c>
      <c r="G215" t="str">
        <f ca="1">PROPER(Ventas[[#This Row],[Artículo]])</f>
        <v>Sandwich Complet</v>
      </c>
      <c r="H215" s="28">
        <v>60</v>
      </c>
      <c r="I215" s="31">
        <v>4.5</v>
      </c>
      <c r="J215" s="32">
        <v>270</v>
      </c>
    </row>
    <row r="216" spans="2:10" x14ac:dyDescent="0.3">
      <c r="B216">
        <v>258031</v>
      </c>
      <c r="C216" s="24">
        <v>2197600</v>
      </c>
      <c r="D216" s="25" t="s">
        <v>14</v>
      </c>
      <c r="E216" s="26">
        <v>44874</v>
      </c>
      <c r="F216" s="27">
        <v>0.42986111111111114</v>
      </c>
      <c r="G216" t="str">
        <f ca="1">PROPER(Ventas[[#This Row],[Artículo]])</f>
        <v>Baguette</v>
      </c>
      <c r="H216" s="28">
        <v>250</v>
      </c>
      <c r="I216" s="31">
        <v>0.9</v>
      </c>
      <c r="J216" s="32">
        <v>225</v>
      </c>
    </row>
    <row r="217" spans="2:10" x14ac:dyDescent="0.3">
      <c r="B217">
        <v>258423</v>
      </c>
      <c r="C217" s="24">
        <v>2198690</v>
      </c>
      <c r="D217" s="25" t="s">
        <v>13</v>
      </c>
      <c r="E217" s="26">
        <v>44874</v>
      </c>
      <c r="F217" s="27">
        <v>0.79374999999999996</v>
      </c>
      <c r="G217" t="str">
        <f ca="1">PROPER(Ventas[[#This Row],[Artículo]])</f>
        <v>Traiteur</v>
      </c>
      <c r="H217" s="28">
        <v>10</v>
      </c>
      <c r="I217" s="31">
        <v>21</v>
      </c>
      <c r="J217" s="32">
        <v>210</v>
      </c>
    </row>
    <row r="218" spans="2:10" x14ac:dyDescent="0.3">
      <c r="B218">
        <v>259781</v>
      </c>
      <c r="C218" s="24">
        <v>2202380</v>
      </c>
      <c r="D218" s="25" t="s">
        <v>14</v>
      </c>
      <c r="E218" s="26">
        <v>44877</v>
      </c>
      <c r="F218" s="27">
        <v>0.36805555555555558</v>
      </c>
      <c r="G218" t="str">
        <f ca="1">PROPER(Ventas[[#This Row],[Artículo]])</f>
        <v>Royal 6P</v>
      </c>
      <c r="H218" s="28">
        <v>20</v>
      </c>
      <c r="I218" s="31">
        <v>18</v>
      </c>
      <c r="J218" s="32">
        <v>360</v>
      </c>
    </row>
    <row r="219" spans="2:10" x14ac:dyDescent="0.3">
      <c r="B219">
        <v>259780</v>
      </c>
      <c r="C219" s="24">
        <v>2202380</v>
      </c>
      <c r="D219" s="25" t="s">
        <v>13</v>
      </c>
      <c r="E219" s="26">
        <v>44877</v>
      </c>
      <c r="F219" s="27">
        <v>0.36805555555555558</v>
      </c>
      <c r="G219" t="str">
        <f ca="1">PROPER(Ventas[[#This Row],[Artículo]])</f>
        <v>Divers Patisserie</v>
      </c>
      <c r="H219" s="28">
        <v>10</v>
      </c>
      <c r="I219" s="31">
        <v>24</v>
      </c>
      <c r="J219" s="32">
        <v>240</v>
      </c>
    </row>
    <row r="220" spans="2:10" x14ac:dyDescent="0.3">
      <c r="B220">
        <v>263271</v>
      </c>
      <c r="C220" s="24">
        <v>2212030</v>
      </c>
      <c r="D220" s="25" t="s">
        <v>14</v>
      </c>
      <c r="E220" s="26">
        <v>44884</v>
      </c>
      <c r="F220" s="27">
        <v>0.37291666666666667</v>
      </c>
      <c r="G220" t="str">
        <f ca="1">PROPER(Ventas[[#This Row],[Artículo]])</f>
        <v>Croissant</v>
      </c>
      <c r="H220" s="28">
        <v>170</v>
      </c>
      <c r="I220" s="31">
        <v>1.1000000000000001</v>
      </c>
      <c r="J220" s="32">
        <v>187.00000000000003</v>
      </c>
    </row>
    <row r="221" spans="2:10" x14ac:dyDescent="0.3">
      <c r="B221">
        <v>264056</v>
      </c>
      <c r="C221" s="24">
        <v>2214220</v>
      </c>
      <c r="D221" s="25" t="s">
        <v>14</v>
      </c>
      <c r="E221" s="26">
        <v>44885</v>
      </c>
      <c r="F221" s="27">
        <v>0.48958333333333331</v>
      </c>
      <c r="G221" t="str">
        <f ca="1">PROPER(Ventas[[#This Row],[Artículo]])</f>
        <v>Gd Nantais</v>
      </c>
      <c r="H221" s="28">
        <v>20</v>
      </c>
      <c r="I221" s="31">
        <v>11</v>
      </c>
      <c r="J221" s="32">
        <v>220</v>
      </c>
    </row>
    <row r="222" spans="2:10" x14ac:dyDescent="0.3">
      <c r="B222">
        <v>263733</v>
      </c>
      <c r="C222" s="24">
        <v>2213340</v>
      </c>
      <c r="D222" s="25" t="s">
        <v>14</v>
      </c>
      <c r="E222" s="26">
        <v>44885</v>
      </c>
      <c r="F222" s="27">
        <v>0.37013888888888891</v>
      </c>
      <c r="G222" t="str">
        <f ca="1">PROPER(Ventas[[#This Row],[Artículo]])</f>
        <v>Formule Sandwich</v>
      </c>
      <c r="H222" s="28">
        <v>30</v>
      </c>
      <c r="I222" s="31">
        <v>6.5</v>
      </c>
      <c r="J222" s="32">
        <v>195</v>
      </c>
    </row>
    <row r="223" spans="2:10" x14ac:dyDescent="0.3">
      <c r="B223">
        <v>264054</v>
      </c>
      <c r="C223" s="24">
        <v>2214220</v>
      </c>
      <c r="D223" s="25" t="s">
        <v>13</v>
      </c>
      <c r="E223" s="26">
        <v>44885</v>
      </c>
      <c r="F223" s="27">
        <v>0.48958333333333331</v>
      </c>
      <c r="G223" t="str">
        <f ca="1">PROPER(Ventas[[#This Row],[Artículo]])</f>
        <v>Pt Nantais</v>
      </c>
      <c r="H223" s="28">
        <v>60</v>
      </c>
      <c r="I223" s="31">
        <v>3</v>
      </c>
      <c r="J223" s="32">
        <v>180</v>
      </c>
    </row>
    <row r="224" spans="2:10" x14ac:dyDescent="0.3">
      <c r="B224">
        <v>265187</v>
      </c>
      <c r="C224" s="24">
        <v>2217290</v>
      </c>
      <c r="D224" s="25" t="s">
        <v>13</v>
      </c>
      <c r="E224" s="26">
        <v>44887</v>
      </c>
      <c r="F224" s="27">
        <v>0.50486111111111109</v>
      </c>
      <c r="G224" t="str">
        <f ca="1">PROPER(Ventas[[#This Row],[Artículo]])</f>
        <v>Traiteur</v>
      </c>
      <c r="H224" s="28">
        <v>10</v>
      </c>
      <c r="I224" s="31">
        <v>21</v>
      </c>
      <c r="J224" s="32">
        <v>210</v>
      </c>
    </row>
    <row r="225" spans="2:10" x14ac:dyDescent="0.3">
      <c r="B225">
        <v>267094</v>
      </c>
      <c r="C225" s="24">
        <v>2222670</v>
      </c>
      <c r="D225" s="25" t="s">
        <v>13</v>
      </c>
      <c r="E225" s="26">
        <v>44892</v>
      </c>
      <c r="F225" s="27">
        <v>0.46180555555555558</v>
      </c>
      <c r="G225" t="str">
        <f ca="1">PROPER(Ventas[[#This Row],[Artículo]])</f>
        <v>Divers Patisserie</v>
      </c>
      <c r="H225" s="28">
        <v>10</v>
      </c>
      <c r="I225" s="31">
        <v>24</v>
      </c>
      <c r="J225" s="32">
        <v>240</v>
      </c>
    </row>
    <row r="226" spans="2:10" x14ac:dyDescent="0.3">
      <c r="B226">
        <v>269095</v>
      </c>
      <c r="C226" s="24">
        <v>2228040</v>
      </c>
      <c r="D226" s="25" t="s">
        <v>14</v>
      </c>
      <c r="E226" s="26">
        <v>44895</v>
      </c>
      <c r="F226" s="27">
        <v>0.75763888888888886</v>
      </c>
      <c r="G226" t="str">
        <f ca="1">PROPER(Ventas[[#This Row],[Artículo]])</f>
        <v>Traiteur</v>
      </c>
      <c r="H226" s="28">
        <v>10</v>
      </c>
      <c r="I226" s="31">
        <v>16.600000000000001</v>
      </c>
      <c r="J226" s="32">
        <v>166</v>
      </c>
    </row>
    <row r="227" spans="2:10" x14ac:dyDescent="0.3">
      <c r="B227">
        <v>271763</v>
      </c>
      <c r="C227" s="24">
        <v>2235390</v>
      </c>
      <c r="D227" s="25" t="s">
        <v>13</v>
      </c>
      <c r="E227" s="26">
        <v>44905</v>
      </c>
      <c r="F227" s="27">
        <v>0.48055555555555557</v>
      </c>
      <c r="G227" t="str">
        <f ca="1">PROPER(Ventas[[#This Row],[Artículo]])</f>
        <v>Formule Sandwich</v>
      </c>
      <c r="H227" s="28">
        <v>40</v>
      </c>
      <c r="I227" s="31">
        <v>6.5</v>
      </c>
      <c r="J227" s="32">
        <v>260</v>
      </c>
    </row>
    <row r="228" spans="2:10" x14ac:dyDescent="0.3">
      <c r="B228">
        <v>277854</v>
      </c>
      <c r="C228" s="24">
        <v>2252570</v>
      </c>
      <c r="D228" s="25" t="s">
        <v>14</v>
      </c>
      <c r="E228" s="26">
        <v>44916</v>
      </c>
      <c r="F228" s="27">
        <v>0.52083333333333337</v>
      </c>
      <c r="G228" t="str">
        <f ca="1">PROPER(Ventas[[#This Row],[Artículo]])</f>
        <v>Gd Nantais</v>
      </c>
      <c r="H228" s="28">
        <v>20</v>
      </c>
      <c r="I228" s="31">
        <v>11</v>
      </c>
      <c r="J228" s="32">
        <v>220</v>
      </c>
    </row>
    <row r="229" spans="2:10" x14ac:dyDescent="0.3">
      <c r="B229">
        <v>278696</v>
      </c>
      <c r="C229" s="24">
        <v>2254860</v>
      </c>
      <c r="D229" s="25" t="s">
        <v>13</v>
      </c>
      <c r="E229" s="26">
        <v>44918</v>
      </c>
      <c r="F229" s="27">
        <v>0.40763888888888888</v>
      </c>
      <c r="G229" t="str">
        <f ca="1">PROPER(Ventas[[#This Row],[Artículo]])</f>
        <v>Traiteur</v>
      </c>
      <c r="H229" s="28">
        <v>20</v>
      </c>
      <c r="I229" s="31">
        <v>12.6</v>
      </c>
      <c r="J229" s="32">
        <v>252</v>
      </c>
    </row>
    <row r="230" spans="2:10" x14ac:dyDescent="0.3">
      <c r="B230">
        <v>279818</v>
      </c>
      <c r="C230" s="24">
        <v>2257660</v>
      </c>
      <c r="D230" s="25" t="s">
        <v>13</v>
      </c>
      <c r="E230" s="26">
        <v>44919</v>
      </c>
      <c r="F230" s="27">
        <v>0.46527777777777779</v>
      </c>
      <c r="G230" t="str">
        <f ca="1">PROPER(Ventas[[#This Row],[Artículo]])</f>
        <v>Buche 8Pers</v>
      </c>
      <c r="H230" s="28">
        <v>20</v>
      </c>
      <c r="I230" s="31">
        <v>28</v>
      </c>
      <c r="J230" s="32">
        <v>560</v>
      </c>
    </row>
    <row r="231" spans="2:10" x14ac:dyDescent="0.3">
      <c r="B231">
        <v>280142</v>
      </c>
      <c r="C231" s="24">
        <v>2258380</v>
      </c>
      <c r="D231" s="25" t="s">
        <v>14</v>
      </c>
      <c r="E231" s="26">
        <v>44919</v>
      </c>
      <c r="F231" s="27">
        <v>0.52777777777777779</v>
      </c>
      <c r="G231" t="str">
        <f ca="1">PROPER(Ventas[[#This Row],[Artículo]])</f>
        <v>Traiteur</v>
      </c>
      <c r="H231" s="28">
        <v>40</v>
      </c>
      <c r="I231" s="31">
        <v>9.6</v>
      </c>
      <c r="J231" s="32">
        <v>384</v>
      </c>
    </row>
    <row r="232" spans="2:10" x14ac:dyDescent="0.3">
      <c r="B232">
        <v>279990</v>
      </c>
      <c r="C232" s="24">
        <v>2258020</v>
      </c>
      <c r="D232" s="25" t="s">
        <v>14</v>
      </c>
      <c r="E232" s="26">
        <v>44919</v>
      </c>
      <c r="F232" s="27">
        <v>0.49375000000000002</v>
      </c>
      <c r="G232" t="str">
        <f ca="1">PROPER(Ventas[[#This Row],[Artículo]])</f>
        <v>Gd Nantais</v>
      </c>
      <c r="H232" s="28">
        <v>20</v>
      </c>
      <c r="I232" s="31">
        <v>11</v>
      </c>
      <c r="J232" s="32">
        <v>220</v>
      </c>
    </row>
    <row r="233" spans="2:10" x14ac:dyDescent="0.3">
      <c r="B233">
        <v>279405</v>
      </c>
      <c r="C233" s="24">
        <v>2256700</v>
      </c>
      <c r="D233" s="25" t="s">
        <v>13</v>
      </c>
      <c r="E233" s="26">
        <v>44919</v>
      </c>
      <c r="F233" s="27">
        <v>0.39444444444444443</v>
      </c>
      <c r="G233" t="str">
        <f ca="1">PROPER(Ventas[[#This Row],[Artículo]])</f>
        <v>Buche 6Pers</v>
      </c>
      <c r="H233" s="28">
        <v>10</v>
      </c>
      <c r="I233" s="31">
        <v>21</v>
      </c>
      <c r="J233" s="32">
        <v>210</v>
      </c>
    </row>
    <row r="234" spans="2:10" x14ac:dyDescent="0.3">
      <c r="B234">
        <v>280064</v>
      </c>
      <c r="C234" s="24">
        <v>2258200</v>
      </c>
      <c r="D234" s="25" t="s">
        <v>14</v>
      </c>
      <c r="E234" s="26">
        <v>44919</v>
      </c>
      <c r="F234" s="27">
        <v>0.50763888888888886</v>
      </c>
      <c r="G234" t="str">
        <f ca="1">PROPER(Ventas[[#This Row],[Artículo]])</f>
        <v>Buche 6Pers</v>
      </c>
      <c r="H234" s="28">
        <v>10</v>
      </c>
      <c r="I234" s="31">
        <v>21</v>
      </c>
      <c r="J234" s="32">
        <v>210</v>
      </c>
    </row>
    <row r="235" spans="2:10" x14ac:dyDescent="0.3">
      <c r="B235">
        <v>280192</v>
      </c>
      <c r="C235" s="24">
        <v>2258480</v>
      </c>
      <c r="D235" s="25" t="s">
        <v>14</v>
      </c>
      <c r="E235" s="26">
        <v>44919</v>
      </c>
      <c r="F235" s="27">
        <v>0.66666666666666663</v>
      </c>
      <c r="G235" t="str">
        <f ca="1">PROPER(Ventas[[#This Row],[Artículo]])</f>
        <v>Divers Boulangerie</v>
      </c>
      <c r="H235" s="28">
        <v>10</v>
      </c>
      <c r="I235" s="31">
        <v>21</v>
      </c>
      <c r="J235" s="32">
        <v>210</v>
      </c>
    </row>
    <row r="236" spans="2:10" x14ac:dyDescent="0.3">
      <c r="B236">
        <v>280277</v>
      </c>
      <c r="C236" s="24">
        <v>2258680</v>
      </c>
      <c r="D236" s="25" t="s">
        <v>13</v>
      </c>
      <c r="E236" s="26">
        <v>44919</v>
      </c>
      <c r="F236" s="27">
        <v>0.6875</v>
      </c>
      <c r="G236" t="str">
        <f ca="1">PROPER(Ventas[[#This Row],[Artículo]])</f>
        <v>Buche 6Pers</v>
      </c>
      <c r="H236" s="28">
        <v>10</v>
      </c>
      <c r="I236" s="31">
        <v>21</v>
      </c>
      <c r="J236" s="32">
        <v>210</v>
      </c>
    </row>
    <row r="237" spans="2:10" x14ac:dyDescent="0.3">
      <c r="B237">
        <v>280373</v>
      </c>
      <c r="C237" s="24">
        <v>2258900</v>
      </c>
      <c r="D237" s="25" t="s">
        <v>14</v>
      </c>
      <c r="E237" s="26">
        <v>44919</v>
      </c>
      <c r="F237" s="27">
        <v>0.72499999999999998</v>
      </c>
      <c r="G237" t="str">
        <f ca="1">PROPER(Ventas[[#This Row],[Artículo]])</f>
        <v>Buche 6Pers</v>
      </c>
      <c r="H237" s="28">
        <v>10</v>
      </c>
      <c r="I237" s="31">
        <v>21</v>
      </c>
      <c r="J237" s="32">
        <v>210</v>
      </c>
    </row>
    <row r="238" spans="2:10" x14ac:dyDescent="0.3">
      <c r="B238">
        <v>280613</v>
      </c>
      <c r="C238" s="24">
        <v>2259400</v>
      </c>
      <c r="D238" s="25" t="s">
        <v>14</v>
      </c>
      <c r="E238" s="26">
        <v>44920</v>
      </c>
      <c r="F238" s="27">
        <v>0.41319444444444442</v>
      </c>
      <c r="G238" t="str">
        <f ca="1">PROPER(Ventas[[#This Row],[Artículo]])</f>
        <v>Traiteur</v>
      </c>
      <c r="H238" s="28">
        <v>30</v>
      </c>
      <c r="I238" s="31">
        <v>11.65</v>
      </c>
      <c r="J238" s="32">
        <v>349.5</v>
      </c>
    </row>
    <row r="239" spans="2:10" x14ac:dyDescent="0.3">
      <c r="B239">
        <v>280954</v>
      </c>
      <c r="C239" s="24">
        <v>2260260</v>
      </c>
      <c r="D239" s="25" t="s">
        <v>13</v>
      </c>
      <c r="E239" s="26">
        <v>44920</v>
      </c>
      <c r="F239" s="27">
        <v>0.50208333333333333</v>
      </c>
      <c r="G239" t="str">
        <f ca="1">PROPER(Ventas[[#This Row],[Artículo]])</f>
        <v>Buche 4Pers</v>
      </c>
      <c r="H239" s="28">
        <v>20</v>
      </c>
      <c r="I239" s="31">
        <v>14</v>
      </c>
      <c r="J239" s="32">
        <v>280</v>
      </c>
    </row>
    <row r="240" spans="2:10" x14ac:dyDescent="0.3">
      <c r="B240">
        <v>280598</v>
      </c>
      <c r="C240" s="24">
        <v>2259370</v>
      </c>
      <c r="D240" s="25" t="s">
        <v>14</v>
      </c>
      <c r="E240" s="26">
        <v>44920</v>
      </c>
      <c r="F240" s="27">
        <v>0.41041666666666665</v>
      </c>
      <c r="G240" t="str">
        <f ca="1">PROPER(Ventas[[#This Row],[Artículo]])</f>
        <v>Buche 6Pers</v>
      </c>
      <c r="H240" s="28">
        <v>10</v>
      </c>
      <c r="I240" s="31">
        <v>21</v>
      </c>
      <c r="J240" s="32">
        <v>210</v>
      </c>
    </row>
    <row r="241" spans="2:10" x14ac:dyDescent="0.3">
      <c r="B241">
        <v>282481</v>
      </c>
      <c r="C241" s="24">
        <v>2264220</v>
      </c>
      <c r="D241" s="25" t="s">
        <v>14</v>
      </c>
      <c r="E241" s="26">
        <v>44922</v>
      </c>
      <c r="F241" s="27">
        <v>0.66666666666666663</v>
      </c>
      <c r="G241" t="str">
        <f ca="1">PROPER(Ventas[[#This Row],[Artículo]])</f>
        <v>Traiteur</v>
      </c>
      <c r="H241" s="28">
        <v>20</v>
      </c>
      <c r="I241" s="31">
        <v>11.65</v>
      </c>
      <c r="J241" s="32">
        <v>233</v>
      </c>
    </row>
    <row r="242" spans="2:10" x14ac:dyDescent="0.3">
      <c r="B242">
        <v>284478</v>
      </c>
      <c r="C242" s="24">
        <v>2269640</v>
      </c>
      <c r="D242" s="25" t="s">
        <v>13</v>
      </c>
      <c r="E242" s="26">
        <v>44925</v>
      </c>
      <c r="F242" s="27">
        <v>0.49444444444444446</v>
      </c>
      <c r="G242" t="str">
        <f ca="1">PROPER(Ventas[[#This Row],[Artículo]])</f>
        <v>Traiteur</v>
      </c>
      <c r="H242" s="28">
        <v>20</v>
      </c>
      <c r="I242" s="31">
        <v>11.65</v>
      </c>
      <c r="J242" s="32">
        <v>233</v>
      </c>
    </row>
    <row r="243" spans="2:10" x14ac:dyDescent="0.3">
      <c r="B243">
        <v>285435</v>
      </c>
      <c r="C243" s="24">
        <v>2271930</v>
      </c>
      <c r="D243" s="25" t="s">
        <v>14</v>
      </c>
      <c r="E243" s="26">
        <v>44926</v>
      </c>
      <c r="F243" s="27">
        <v>0.49166666666666664</v>
      </c>
      <c r="G243" t="str">
        <f ca="1">PROPER(Ventas[[#This Row],[Artículo]])</f>
        <v>Traiteur</v>
      </c>
      <c r="H243" s="28">
        <v>30</v>
      </c>
      <c r="I243" s="31">
        <v>8.3000000000000007</v>
      </c>
      <c r="J243" s="32">
        <v>249.00000000000003</v>
      </c>
    </row>
    <row r="244" spans="2:10" x14ac:dyDescent="0.3">
      <c r="B244">
        <v>285414</v>
      </c>
      <c r="C244" s="24">
        <v>2271890</v>
      </c>
      <c r="D244" s="25" t="s">
        <v>14</v>
      </c>
      <c r="E244" s="26">
        <v>44926</v>
      </c>
      <c r="F244" s="27">
        <v>0.48680555555555555</v>
      </c>
      <c r="G244" t="str">
        <f ca="1">PROPER(Ventas[[#This Row],[Artículo]])</f>
        <v>Gal Frangipane 6P</v>
      </c>
      <c r="H244" s="28">
        <v>20</v>
      </c>
      <c r="I244" s="31">
        <v>12</v>
      </c>
      <c r="J244" s="32">
        <v>240</v>
      </c>
    </row>
    <row r="245" spans="2:10" x14ac:dyDescent="0.3">
      <c r="B245">
        <v>285420</v>
      </c>
      <c r="C245" s="24">
        <v>2271900</v>
      </c>
      <c r="D245" s="25" t="s">
        <v>13</v>
      </c>
      <c r="E245" s="26">
        <v>44926</v>
      </c>
      <c r="F245" s="27">
        <v>0.48819444444444443</v>
      </c>
      <c r="G245" t="str">
        <f ca="1">PROPER(Ventas[[#This Row],[Artículo]])</f>
        <v>Traiteur</v>
      </c>
      <c r="H245" s="28">
        <v>20</v>
      </c>
      <c r="I245" s="31">
        <v>11.65</v>
      </c>
      <c r="J245" s="32">
        <v>233</v>
      </c>
    </row>
    <row r="246" spans="2:10" x14ac:dyDescent="0.3">
      <c r="B246">
        <v>285806</v>
      </c>
      <c r="C246" s="24">
        <v>2272760</v>
      </c>
      <c r="D246" s="25" t="s">
        <v>13</v>
      </c>
      <c r="E246" s="26">
        <v>44926</v>
      </c>
      <c r="F246" s="27">
        <v>0.7368055555555556</v>
      </c>
      <c r="G246" t="str">
        <f ca="1">PROPER(Ventas[[#This Row],[Artículo]])</f>
        <v>Traiteur</v>
      </c>
      <c r="H246" s="28">
        <v>20</v>
      </c>
      <c r="I246" s="31">
        <v>11.65</v>
      </c>
      <c r="J246" s="32">
        <v>233</v>
      </c>
    </row>
  </sheetData>
  <mergeCells count="1">
    <mergeCell ref="B3:O3"/>
  </mergeCells>
  <conditionalFormatting sqref="B7:B26">
    <cfRule type="duplicateValues" dxfId="3" priority="2"/>
  </conditionalFormatting>
  <conditionalFormatting sqref="B27:B46">
    <cfRule type="duplicateValues" dxfId="2" priority="1"/>
  </conditionalFormatting>
  <hyperlinks>
    <hyperlink ref="C2" r:id="rId1" display="https://www.kaggle.com/datasets/matthieugimbert/french-bakery-daily-sales" xr:uid="{DB884FC2-9E9B-4F00-95C4-A406A7A0E693}"/>
  </hyperlinks>
  <pageMargins left="0.7" right="0.7" top="0.75" bottom="0.75" header="0.3" footer="0.3"/>
  <pageSetup orientation="portrait" horizontalDpi="4294967293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DBC51-4307-4F58-A3AF-8F02D94360E1}">
  <sheetPr>
    <tabColor rgb="FF7030A0"/>
  </sheetPr>
  <dimension ref="A1:O246"/>
  <sheetViews>
    <sheetView showGridLines="0" tabSelected="1" zoomScale="130" zoomScaleNormal="130" workbookViewId="0">
      <selection activeCell="K8" sqref="K8"/>
    </sheetView>
  </sheetViews>
  <sheetFormatPr baseColWidth="10" defaultRowHeight="14.4" x14ac:dyDescent="0.3"/>
  <cols>
    <col min="1" max="1" width="5" customWidth="1"/>
    <col min="6" max="6" width="17.109375" customWidth="1"/>
    <col min="7" max="7" width="19.109375" customWidth="1"/>
  </cols>
  <sheetData>
    <row r="1" spans="1:15" ht="34.799999999999997" x14ac:dyDescent="0.3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55" customHeight="1" x14ac:dyDescent="0.3">
      <c r="A2" s="4"/>
      <c r="B2" s="5" t="s">
        <v>2</v>
      </c>
      <c r="C2" s="6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8.5" customHeight="1" x14ac:dyDescent="0.3">
      <c r="B3" s="38" t="s">
        <v>76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5" x14ac:dyDescent="0.3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6" spans="1:15" x14ac:dyDescent="0.3">
      <c r="B6" t="s">
        <v>3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10</v>
      </c>
      <c r="I6" t="s">
        <v>23</v>
      </c>
      <c r="J6" t="s">
        <v>24</v>
      </c>
    </row>
    <row r="7" spans="1:15" x14ac:dyDescent="0.3">
      <c r="B7" s="15">
        <v>300</v>
      </c>
      <c r="C7" s="16">
        <v>1501130</v>
      </c>
      <c r="D7" s="17" t="s">
        <v>13</v>
      </c>
      <c r="E7" s="18">
        <v>44563</v>
      </c>
      <c r="F7" s="19">
        <v>0.48888888888888887</v>
      </c>
      <c r="G7" t="str">
        <f ca="1">PROPER(Historicoventas[[#This Row],[Artículo]])</f>
        <v>Sand Jb Emmental</v>
      </c>
      <c r="H7" s="20">
        <v>50</v>
      </c>
      <c r="I7" s="21">
        <v>3.5</v>
      </c>
      <c r="J7" s="22">
        <f>Historicoventas[[#This Row],[Cantidad]]*Historicoventas[[#This Row],[Precio Unit]]</f>
        <v>175</v>
      </c>
    </row>
    <row r="8" spans="1:15" x14ac:dyDescent="0.3">
      <c r="B8" s="15">
        <v>421</v>
      </c>
      <c r="C8" s="16">
        <v>1501470</v>
      </c>
      <c r="D8" s="23" t="s">
        <v>14</v>
      </c>
      <c r="E8" s="18">
        <v>44563</v>
      </c>
      <c r="F8" s="19">
        <v>0.5131944444444444</v>
      </c>
      <c r="G8" t="str">
        <f ca="1">PROPER(Historicoventas[[#This Row],[Artículo]])</f>
        <v>Gal Frangipane 4P</v>
      </c>
      <c r="H8" s="20">
        <v>20</v>
      </c>
      <c r="I8" s="21">
        <v>8</v>
      </c>
      <c r="J8" s="22">
        <f>Historicoventas[[#This Row],[Cantidad]]*Historicoventas[[#This Row],[Precio Unit]]</f>
        <v>160</v>
      </c>
    </row>
    <row r="9" spans="1:15" x14ac:dyDescent="0.3">
      <c r="B9" s="15">
        <v>646</v>
      </c>
      <c r="C9" s="16">
        <v>1502040</v>
      </c>
      <c r="D9" s="23" t="s">
        <v>13</v>
      </c>
      <c r="E9" s="18">
        <v>44563</v>
      </c>
      <c r="F9" s="19">
        <v>0.54861111111111116</v>
      </c>
      <c r="G9" t="str">
        <f ca="1">PROPER(Historicoventas[[#This Row],[Artículo]])</f>
        <v>Grand Far Breton</v>
      </c>
      <c r="H9" s="20">
        <v>20</v>
      </c>
      <c r="I9" s="21">
        <v>7</v>
      </c>
      <c r="J9" s="22">
        <f>Historicoventas[[#This Row],[Cantidad]]*Historicoventas[[#This Row],[Precio Unit]]</f>
        <v>140</v>
      </c>
    </row>
    <row r="10" spans="1:15" x14ac:dyDescent="0.3">
      <c r="B10" s="15">
        <v>1169</v>
      </c>
      <c r="C10" s="16">
        <v>1503420</v>
      </c>
      <c r="D10" s="23" t="s">
        <v>14</v>
      </c>
      <c r="E10" s="18">
        <v>44564</v>
      </c>
      <c r="F10" s="19">
        <v>0.50277777777777777</v>
      </c>
      <c r="G10" t="str">
        <f ca="1">PROPER(Historicoventas[[#This Row],[Artículo]])</f>
        <v>Gal Pomme 4P</v>
      </c>
      <c r="H10" s="20">
        <v>20</v>
      </c>
      <c r="I10" s="21">
        <v>8</v>
      </c>
      <c r="J10" s="22">
        <f>Historicoventas[[#This Row],[Cantidad]]*Historicoventas[[#This Row],[Precio Unit]]</f>
        <v>160</v>
      </c>
    </row>
    <row r="11" spans="1:15" x14ac:dyDescent="0.3">
      <c r="B11" s="15">
        <v>779</v>
      </c>
      <c r="C11" s="16">
        <v>1502360</v>
      </c>
      <c r="D11" s="23" t="s">
        <v>14</v>
      </c>
      <c r="E11" s="18">
        <v>44564</v>
      </c>
      <c r="F11" s="19">
        <v>0.39791666666666664</v>
      </c>
      <c r="G11" t="str">
        <f ca="1">PROPER(Historicoventas[[#This Row],[Artículo]])</f>
        <v>Gd Kouign Amann</v>
      </c>
      <c r="H11" s="20">
        <v>20</v>
      </c>
      <c r="I11" s="21">
        <v>7.5</v>
      </c>
      <c r="J11" s="22">
        <f>Historicoventas[[#This Row],[Cantidad]]*Historicoventas[[#This Row],[Precio Unit]]</f>
        <v>150</v>
      </c>
    </row>
    <row r="12" spans="1:15" x14ac:dyDescent="0.3">
      <c r="B12" s="15">
        <v>2357</v>
      </c>
      <c r="C12" s="16">
        <v>1506790</v>
      </c>
      <c r="D12" s="23" t="s">
        <v>13</v>
      </c>
      <c r="E12" s="18">
        <v>44566</v>
      </c>
      <c r="F12" s="19">
        <v>0.53194444444444444</v>
      </c>
      <c r="G12" t="str">
        <f ca="1">PROPER(Historicoventas[[#This Row],[Artículo]])</f>
        <v>Formule Sandwich</v>
      </c>
      <c r="H12" s="20">
        <v>30</v>
      </c>
      <c r="I12" s="21">
        <v>6.5</v>
      </c>
      <c r="J12" s="22">
        <f>Historicoventas[[#This Row],[Cantidad]]*Historicoventas[[#This Row],[Precio Unit]]</f>
        <v>195</v>
      </c>
    </row>
    <row r="13" spans="1:15" x14ac:dyDescent="0.3">
      <c r="B13" s="15">
        <v>4091</v>
      </c>
      <c r="C13" s="16">
        <v>1511630</v>
      </c>
      <c r="D13" s="23" t="s">
        <v>14</v>
      </c>
      <c r="E13" s="18">
        <v>44570</v>
      </c>
      <c r="F13" s="19">
        <v>0.55763888888888891</v>
      </c>
      <c r="G13" t="str">
        <f ca="1">PROPER(Historicoventas[[#This Row],[Artículo]])</f>
        <v>Formule Sandwich</v>
      </c>
      <c r="H13" s="20">
        <v>30</v>
      </c>
      <c r="I13" s="21">
        <v>6.5</v>
      </c>
      <c r="J13" s="22">
        <f>Historicoventas[[#This Row],[Cantidad]]*Historicoventas[[#This Row],[Precio Unit]]</f>
        <v>195</v>
      </c>
    </row>
    <row r="14" spans="1:15" x14ac:dyDescent="0.3">
      <c r="B14" s="15">
        <v>4922</v>
      </c>
      <c r="C14" s="16">
        <v>1513880</v>
      </c>
      <c r="D14" s="23" t="s">
        <v>14</v>
      </c>
      <c r="E14" s="18">
        <v>44571</v>
      </c>
      <c r="F14" s="19">
        <v>0.56458333333333333</v>
      </c>
      <c r="G14" t="str">
        <f ca="1">PROPER(Historicoventas[[#This Row],[Artículo]])</f>
        <v>Galette 8 Pers</v>
      </c>
      <c r="H14" s="20">
        <v>10</v>
      </c>
      <c r="I14" s="21">
        <v>16</v>
      </c>
      <c r="J14" s="22">
        <f>Historicoventas[[#This Row],[Cantidad]]*Historicoventas[[#This Row],[Precio Unit]]</f>
        <v>160</v>
      </c>
    </row>
    <row r="15" spans="1:15" x14ac:dyDescent="0.3">
      <c r="B15" s="15">
        <v>5991</v>
      </c>
      <c r="C15" s="16">
        <v>1516920</v>
      </c>
      <c r="D15" s="23" t="s">
        <v>13</v>
      </c>
      <c r="E15" s="18">
        <v>44575</v>
      </c>
      <c r="F15" s="19">
        <v>0.46805555555555556</v>
      </c>
      <c r="G15" t="str">
        <f ca="1">PROPER(Historicoventas[[#This Row],[Artículo]])</f>
        <v>Divers Patisserie</v>
      </c>
      <c r="H15" s="20">
        <v>10</v>
      </c>
      <c r="I15" s="21">
        <v>24</v>
      </c>
      <c r="J15" s="22">
        <f>Historicoventas[[#This Row],[Cantidad]]*Historicoventas[[#This Row],[Precio Unit]]</f>
        <v>240</v>
      </c>
    </row>
    <row r="16" spans="1:15" x14ac:dyDescent="0.3">
      <c r="B16" s="15">
        <v>6399</v>
      </c>
      <c r="C16" s="16">
        <v>1518100</v>
      </c>
      <c r="D16" s="23" t="s">
        <v>14</v>
      </c>
      <c r="E16" s="18">
        <v>44576</v>
      </c>
      <c r="F16" s="19">
        <v>0.41875000000000001</v>
      </c>
      <c r="G16" t="str">
        <f ca="1">PROPER(Historicoventas[[#This Row],[Artículo]])</f>
        <v>Croissant</v>
      </c>
      <c r="H16" s="20">
        <v>200</v>
      </c>
      <c r="I16" s="21">
        <v>1.1000000000000001</v>
      </c>
      <c r="J16" s="22">
        <f>Historicoventas[[#This Row],[Cantidad]]*Historicoventas[[#This Row],[Precio Unit]]</f>
        <v>220.00000000000003</v>
      </c>
    </row>
    <row r="17" spans="2:10" x14ac:dyDescent="0.3">
      <c r="B17" s="15">
        <v>8016</v>
      </c>
      <c r="C17" s="16">
        <v>1522570</v>
      </c>
      <c r="D17" s="23" t="s">
        <v>14</v>
      </c>
      <c r="E17" s="18">
        <v>44578</v>
      </c>
      <c r="F17" s="19">
        <v>0.54861111111111116</v>
      </c>
      <c r="G17" t="str">
        <f ca="1">PROPER(Historicoventas[[#This Row],[Artículo]])</f>
        <v>Gal Pomme 6P</v>
      </c>
      <c r="H17" s="20">
        <v>20</v>
      </c>
      <c r="I17" s="21">
        <v>12</v>
      </c>
      <c r="J17" s="22">
        <f>Historicoventas[[#This Row],[Cantidad]]*Historicoventas[[#This Row],[Precio Unit]]</f>
        <v>240</v>
      </c>
    </row>
    <row r="18" spans="2:10" x14ac:dyDescent="0.3">
      <c r="B18" s="15">
        <v>7625</v>
      </c>
      <c r="C18" s="16">
        <v>1521480</v>
      </c>
      <c r="D18" s="23" t="s">
        <v>13</v>
      </c>
      <c r="E18" s="18">
        <v>44578</v>
      </c>
      <c r="F18" s="19">
        <v>0.46041666666666664</v>
      </c>
      <c r="G18" t="str">
        <f ca="1">PROPER(Historicoventas[[#This Row],[Artículo]])</f>
        <v>Gal Frangipane 4P</v>
      </c>
      <c r="H18" s="20">
        <v>20</v>
      </c>
      <c r="I18" s="21">
        <v>8</v>
      </c>
      <c r="J18" s="22">
        <f>Historicoventas[[#This Row],[Cantidad]]*Historicoventas[[#This Row],[Precio Unit]]</f>
        <v>160</v>
      </c>
    </row>
    <row r="19" spans="2:10" x14ac:dyDescent="0.3">
      <c r="B19" s="15">
        <v>8286</v>
      </c>
      <c r="C19" s="16">
        <v>1523320</v>
      </c>
      <c r="D19" s="23" t="s">
        <v>14</v>
      </c>
      <c r="E19" s="18">
        <v>44579</v>
      </c>
      <c r="F19" s="19">
        <v>0.48958333333333331</v>
      </c>
      <c r="G19" t="str">
        <f ca="1">PROPER(Historicoventas[[#This Row],[Artículo]])</f>
        <v>Gal Pomme 4P</v>
      </c>
      <c r="H19" s="20">
        <v>20</v>
      </c>
      <c r="I19" s="21">
        <v>8</v>
      </c>
      <c r="J19" s="22">
        <f>Historicoventas[[#This Row],[Cantidad]]*Historicoventas[[#This Row],[Precio Unit]]</f>
        <v>160</v>
      </c>
    </row>
    <row r="20" spans="2:10" x14ac:dyDescent="0.3">
      <c r="B20" s="15">
        <v>8393</v>
      </c>
      <c r="C20" s="16">
        <v>1523640</v>
      </c>
      <c r="D20" s="23" t="s">
        <v>13</v>
      </c>
      <c r="E20" s="18">
        <v>44579</v>
      </c>
      <c r="F20" s="19">
        <v>0.52916666666666667</v>
      </c>
      <c r="G20" t="str">
        <f ca="1">PROPER(Historicoventas[[#This Row],[Artículo]])</f>
        <v>Sandwich Complet</v>
      </c>
      <c r="H20" s="20">
        <v>30</v>
      </c>
      <c r="I20" s="21">
        <v>4.5</v>
      </c>
      <c r="J20" s="22">
        <f>Historicoventas[[#This Row],[Cantidad]]*Historicoventas[[#This Row],[Precio Unit]]</f>
        <v>135</v>
      </c>
    </row>
    <row r="21" spans="2:10" x14ac:dyDescent="0.3">
      <c r="B21" s="15">
        <v>9795</v>
      </c>
      <c r="C21" s="16">
        <v>1527670</v>
      </c>
      <c r="D21" s="23" t="s">
        <v>13</v>
      </c>
      <c r="E21" s="18">
        <v>44583</v>
      </c>
      <c r="F21" s="19">
        <v>0.50277777777777777</v>
      </c>
      <c r="G21" t="str">
        <f ca="1">PROPER(Historicoventas[[#This Row],[Artículo]])</f>
        <v>Galette 8 Pers</v>
      </c>
      <c r="H21" s="20">
        <v>10</v>
      </c>
      <c r="I21" s="21">
        <v>16</v>
      </c>
      <c r="J21" s="22">
        <f>Historicoventas[[#This Row],[Cantidad]]*Historicoventas[[#This Row],[Precio Unit]]</f>
        <v>160</v>
      </c>
    </row>
    <row r="22" spans="2:10" x14ac:dyDescent="0.3">
      <c r="B22" s="15">
        <v>10112</v>
      </c>
      <c r="C22" s="16">
        <v>1528510</v>
      </c>
      <c r="D22" s="23" t="s">
        <v>14</v>
      </c>
      <c r="E22" s="18">
        <v>44584</v>
      </c>
      <c r="F22" s="19">
        <v>0.37777777777777777</v>
      </c>
      <c r="G22" t="str">
        <f ca="1">PROPER(Historicoventas[[#This Row],[Artículo]])</f>
        <v>Gal Frangipane 6P</v>
      </c>
      <c r="H22" s="20">
        <v>40</v>
      </c>
      <c r="I22" s="21">
        <v>12</v>
      </c>
      <c r="J22" s="22">
        <f>Historicoventas[[#This Row],[Cantidad]]*Historicoventas[[#This Row],[Precio Unit]]</f>
        <v>480</v>
      </c>
    </row>
    <row r="23" spans="2:10" x14ac:dyDescent="0.3">
      <c r="B23" s="15">
        <v>10963</v>
      </c>
      <c r="C23" s="16">
        <v>1530700</v>
      </c>
      <c r="D23" s="23" t="s">
        <v>13</v>
      </c>
      <c r="E23" s="18">
        <v>44585</v>
      </c>
      <c r="F23" s="19">
        <v>0.4909722222222222</v>
      </c>
      <c r="G23" t="str">
        <f ca="1">PROPER(Historicoventas[[#This Row],[Artículo]])</f>
        <v>Royal 4P</v>
      </c>
      <c r="H23" s="20">
        <v>20</v>
      </c>
      <c r="I23" s="21">
        <v>12</v>
      </c>
      <c r="J23" s="22">
        <f>Historicoventas[[#This Row],[Cantidad]]*Historicoventas[[#This Row],[Precio Unit]]</f>
        <v>240</v>
      </c>
    </row>
    <row r="24" spans="2:10" x14ac:dyDescent="0.3">
      <c r="B24" s="15">
        <v>11015</v>
      </c>
      <c r="C24" s="16">
        <v>1530830</v>
      </c>
      <c r="D24" s="23" t="s">
        <v>13</v>
      </c>
      <c r="E24" s="18">
        <v>44585</v>
      </c>
      <c r="F24" s="19">
        <v>0.49652777777777779</v>
      </c>
      <c r="G24" t="str">
        <f ca="1">PROPER(Historicoventas[[#This Row],[Artículo]])</f>
        <v>Gal Frangipane 4P</v>
      </c>
      <c r="H24" s="20">
        <v>20</v>
      </c>
      <c r="I24" s="21">
        <v>8</v>
      </c>
      <c r="J24" s="22">
        <f>Historicoventas[[#This Row],[Cantidad]]*Historicoventas[[#This Row],[Precio Unit]]</f>
        <v>160</v>
      </c>
    </row>
    <row r="25" spans="2:10" x14ac:dyDescent="0.3">
      <c r="B25" s="15">
        <v>14492</v>
      </c>
      <c r="C25" s="16">
        <v>1540290</v>
      </c>
      <c r="D25" s="23" t="s">
        <v>14</v>
      </c>
      <c r="E25" s="18">
        <v>44592</v>
      </c>
      <c r="F25" s="19">
        <v>0.53055555555555556</v>
      </c>
      <c r="G25" t="str">
        <f ca="1">PROPER(Historicoventas[[#This Row],[Artículo]])</f>
        <v>Gd Kouign Amann</v>
      </c>
      <c r="H25" s="20">
        <v>30</v>
      </c>
      <c r="I25" s="21">
        <v>7.5</v>
      </c>
      <c r="J25" s="22">
        <f>Historicoventas[[#This Row],[Cantidad]]*Historicoventas[[#This Row],[Precio Unit]]</f>
        <v>225</v>
      </c>
    </row>
    <row r="26" spans="2:10" x14ac:dyDescent="0.3">
      <c r="B26" s="15">
        <v>14337</v>
      </c>
      <c r="C26" s="16">
        <v>1539910</v>
      </c>
      <c r="D26" s="23" t="s">
        <v>13</v>
      </c>
      <c r="E26" s="18">
        <v>44592</v>
      </c>
      <c r="F26" s="19">
        <v>0.49930555555555556</v>
      </c>
      <c r="G26" t="str">
        <f ca="1">PROPER(Historicoventas[[#This Row],[Artículo]])</f>
        <v>Gd Kouign Amann</v>
      </c>
      <c r="H26" s="20">
        <v>20</v>
      </c>
      <c r="I26" s="21">
        <v>7.5</v>
      </c>
      <c r="J26" s="22">
        <f>Historicoventas[[#This Row],[Cantidad]]*Historicoventas[[#This Row],[Precio Unit]]</f>
        <v>150</v>
      </c>
    </row>
    <row r="27" spans="2:10" x14ac:dyDescent="0.3">
      <c r="B27" s="15">
        <v>16995</v>
      </c>
      <c r="C27" s="16">
        <v>1547250</v>
      </c>
      <c r="D27" s="23" t="s">
        <v>13</v>
      </c>
      <c r="E27" s="18">
        <v>44598</v>
      </c>
      <c r="F27" s="19">
        <v>0.55208333333333337</v>
      </c>
      <c r="G27" t="str">
        <f ca="1">PROPER(Historicoventas[[#This Row],[Artículo]])</f>
        <v>Grand Far Breton</v>
      </c>
      <c r="H27" s="20">
        <v>30</v>
      </c>
      <c r="I27" s="21">
        <v>7</v>
      </c>
      <c r="J27" s="22">
        <f>Historicoventas[[#This Row],[Cantidad]]*Historicoventas[[#This Row],[Precio Unit]]</f>
        <v>210</v>
      </c>
    </row>
    <row r="28" spans="2:10" x14ac:dyDescent="0.3">
      <c r="B28" s="15">
        <v>16970</v>
      </c>
      <c r="C28" s="16">
        <v>1547170</v>
      </c>
      <c r="D28" s="23" t="s">
        <v>13</v>
      </c>
      <c r="E28" s="18">
        <v>44598</v>
      </c>
      <c r="F28" s="19">
        <v>0.54236111111111107</v>
      </c>
      <c r="G28" t="str">
        <f ca="1">PROPER(Historicoventas[[#This Row],[Artículo]])</f>
        <v>Eclair</v>
      </c>
      <c r="H28" s="20">
        <v>70</v>
      </c>
      <c r="I28" s="21">
        <v>2</v>
      </c>
      <c r="J28" s="22">
        <f>Historicoventas[[#This Row],[Cantidad]]*Historicoventas[[#This Row],[Precio Unit]]</f>
        <v>140</v>
      </c>
    </row>
    <row r="29" spans="2:10" x14ac:dyDescent="0.3">
      <c r="B29" s="15">
        <v>18302</v>
      </c>
      <c r="C29" s="16">
        <v>1550790</v>
      </c>
      <c r="D29" s="23" t="s">
        <v>13</v>
      </c>
      <c r="E29" s="18">
        <v>44600</v>
      </c>
      <c r="F29" s="19">
        <v>0.56666666666666665</v>
      </c>
      <c r="G29" t="str">
        <f ca="1">PROPER(Historicoventas[[#This Row],[Artículo]])</f>
        <v>Sandwich Complet</v>
      </c>
      <c r="H29" s="20">
        <v>30</v>
      </c>
      <c r="I29" s="21">
        <v>4.5</v>
      </c>
      <c r="J29" s="22">
        <f>Historicoventas[[#This Row],[Cantidad]]*Historicoventas[[#This Row],[Precio Unit]]</f>
        <v>135</v>
      </c>
    </row>
    <row r="30" spans="2:10" x14ac:dyDescent="0.3">
      <c r="B30" s="15">
        <v>19523</v>
      </c>
      <c r="C30" s="16">
        <v>1554150</v>
      </c>
      <c r="D30" s="23" t="s">
        <v>13</v>
      </c>
      <c r="E30" s="18">
        <v>44604</v>
      </c>
      <c r="F30" s="19">
        <v>0.50138888888888888</v>
      </c>
      <c r="G30" t="str">
        <f ca="1">PROPER(Historicoventas[[#This Row],[Artículo]])</f>
        <v>Gd Kouign Amann</v>
      </c>
      <c r="H30" s="20">
        <v>20</v>
      </c>
      <c r="I30" s="21">
        <v>7.5</v>
      </c>
      <c r="J30" s="22">
        <f>Historicoventas[[#This Row],[Cantidad]]*Historicoventas[[#This Row],[Precio Unit]]</f>
        <v>150</v>
      </c>
    </row>
    <row r="31" spans="2:10" x14ac:dyDescent="0.3">
      <c r="B31" s="15">
        <v>20145</v>
      </c>
      <c r="C31" s="16">
        <v>1555800</v>
      </c>
      <c r="D31" s="23" t="s">
        <v>14</v>
      </c>
      <c r="E31" s="18">
        <v>44605</v>
      </c>
      <c r="F31" s="19">
        <v>0.50486111111111109</v>
      </c>
      <c r="G31" t="str">
        <f ca="1">PROPER(Historicoventas[[#This Row],[Artículo]])</f>
        <v>Grand Far Breton</v>
      </c>
      <c r="H31" s="20">
        <v>20</v>
      </c>
      <c r="I31" s="21">
        <v>7</v>
      </c>
      <c r="J31" s="22">
        <f>Historicoventas[[#This Row],[Cantidad]]*Historicoventas[[#This Row],[Precio Unit]]</f>
        <v>140</v>
      </c>
    </row>
    <row r="32" spans="2:10" x14ac:dyDescent="0.3">
      <c r="B32" s="15">
        <v>20332</v>
      </c>
      <c r="C32" s="16">
        <v>1556280</v>
      </c>
      <c r="D32" s="23" t="s">
        <v>14</v>
      </c>
      <c r="E32" s="18">
        <v>44605</v>
      </c>
      <c r="F32" s="19">
        <v>0.55138888888888893</v>
      </c>
      <c r="G32" t="str">
        <f ca="1">PROPER(Historicoventas[[#This Row],[Artículo]])</f>
        <v>Grand Far Breton</v>
      </c>
      <c r="H32" s="20">
        <v>20</v>
      </c>
      <c r="I32" s="21">
        <v>7</v>
      </c>
      <c r="J32" s="22">
        <f>Historicoventas[[#This Row],[Cantidad]]*Historicoventas[[#This Row],[Precio Unit]]</f>
        <v>140</v>
      </c>
    </row>
    <row r="33" spans="2:10" x14ac:dyDescent="0.3">
      <c r="B33" s="15">
        <v>21684</v>
      </c>
      <c r="C33" s="16">
        <v>1559800</v>
      </c>
      <c r="D33" s="23" t="s">
        <v>14</v>
      </c>
      <c r="E33" s="18">
        <v>44607</v>
      </c>
      <c r="F33" s="19">
        <v>0.54652777777777772</v>
      </c>
      <c r="G33" t="str">
        <f ca="1">PROPER(Historicoventas[[#This Row],[Artículo]])</f>
        <v>Formule Sandwich</v>
      </c>
      <c r="H33" s="20">
        <v>30</v>
      </c>
      <c r="I33" s="21">
        <v>6.5</v>
      </c>
      <c r="J33" s="22">
        <f>Historicoventas[[#This Row],[Cantidad]]*Historicoventas[[#This Row],[Precio Unit]]</f>
        <v>195</v>
      </c>
    </row>
    <row r="34" spans="2:10" x14ac:dyDescent="0.3">
      <c r="B34" s="15">
        <v>21985</v>
      </c>
      <c r="C34" s="16">
        <v>1560630</v>
      </c>
      <c r="D34" s="23" t="s">
        <v>13</v>
      </c>
      <c r="E34" s="18">
        <v>44608</v>
      </c>
      <c r="F34" s="19">
        <v>0.43402777777777779</v>
      </c>
      <c r="G34" t="str">
        <f ca="1">PROPER(Historicoventas[[#This Row],[Artículo]])</f>
        <v>Gd Kouign Amann</v>
      </c>
      <c r="H34" s="20">
        <v>20</v>
      </c>
      <c r="I34" s="21">
        <v>7.5</v>
      </c>
      <c r="J34" s="22">
        <f>Historicoventas[[#This Row],[Cantidad]]*Historicoventas[[#This Row],[Precio Unit]]</f>
        <v>150</v>
      </c>
    </row>
    <row r="35" spans="2:10" x14ac:dyDescent="0.3">
      <c r="B35" s="15">
        <v>23899</v>
      </c>
      <c r="C35" s="16">
        <v>1565980</v>
      </c>
      <c r="D35" s="23" t="s">
        <v>14</v>
      </c>
      <c r="E35" s="18">
        <v>44612</v>
      </c>
      <c r="F35" s="19">
        <v>0.52152777777777781</v>
      </c>
      <c r="G35" t="str">
        <f ca="1">PROPER(Historicoventas[[#This Row],[Artículo]])</f>
        <v>Gd Kouign Amann</v>
      </c>
      <c r="H35" s="20">
        <v>20</v>
      </c>
      <c r="I35" s="21">
        <v>7.5</v>
      </c>
      <c r="J35" s="22">
        <f>Historicoventas[[#This Row],[Cantidad]]*Historicoventas[[#This Row],[Precio Unit]]</f>
        <v>150</v>
      </c>
    </row>
    <row r="36" spans="2:10" x14ac:dyDescent="0.3">
      <c r="B36" s="15">
        <v>24628</v>
      </c>
      <c r="C36" s="16">
        <v>1567840</v>
      </c>
      <c r="D36" s="23" t="s">
        <v>13</v>
      </c>
      <c r="E36" s="18">
        <v>44613</v>
      </c>
      <c r="F36" s="19">
        <v>0.4597222222222222</v>
      </c>
      <c r="G36" t="str">
        <f ca="1">PROPER(Historicoventas[[#This Row],[Artículo]])</f>
        <v>Eclair</v>
      </c>
      <c r="H36" s="20">
        <v>70</v>
      </c>
      <c r="I36" s="21">
        <v>2</v>
      </c>
      <c r="J36" s="22">
        <f>Historicoventas[[#This Row],[Cantidad]]*Historicoventas[[#This Row],[Precio Unit]]</f>
        <v>140</v>
      </c>
    </row>
    <row r="37" spans="2:10" x14ac:dyDescent="0.3">
      <c r="B37" s="15">
        <v>26915</v>
      </c>
      <c r="C37" s="16">
        <v>1574010</v>
      </c>
      <c r="D37" s="23" t="s">
        <v>14</v>
      </c>
      <c r="E37" s="18">
        <v>44615</v>
      </c>
      <c r="F37" s="19">
        <v>0.57152777777777775</v>
      </c>
      <c r="G37" t="str">
        <f ca="1">PROPER(Historicoventas[[#This Row],[Artículo]])</f>
        <v>Royal 6P</v>
      </c>
      <c r="H37" s="20">
        <v>10</v>
      </c>
      <c r="I37" s="21">
        <v>18</v>
      </c>
      <c r="J37" s="22">
        <f>Historicoventas[[#This Row],[Cantidad]]*Historicoventas[[#This Row],[Precio Unit]]</f>
        <v>180</v>
      </c>
    </row>
    <row r="38" spans="2:10" x14ac:dyDescent="0.3">
      <c r="B38" s="15">
        <v>26942</v>
      </c>
      <c r="C38" s="16">
        <v>1574070</v>
      </c>
      <c r="D38" s="23" t="s">
        <v>13</v>
      </c>
      <c r="E38" s="18">
        <v>44615</v>
      </c>
      <c r="F38" s="19">
        <v>0.58125000000000004</v>
      </c>
      <c r="G38" t="str">
        <f ca="1">PROPER(Historicoventas[[#This Row],[Artículo]])</f>
        <v>Sandwich Complet</v>
      </c>
      <c r="H38" s="20">
        <v>30</v>
      </c>
      <c r="I38" s="21">
        <v>4.5</v>
      </c>
      <c r="J38" s="22">
        <f>Historicoventas[[#This Row],[Cantidad]]*Historicoventas[[#This Row],[Precio Unit]]</f>
        <v>135</v>
      </c>
    </row>
    <row r="39" spans="2:10" x14ac:dyDescent="0.3">
      <c r="B39" s="15">
        <v>27875</v>
      </c>
      <c r="C39" s="16">
        <v>1576590</v>
      </c>
      <c r="D39" s="23" t="s">
        <v>13</v>
      </c>
      <c r="E39" s="18">
        <v>44617</v>
      </c>
      <c r="F39" s="19">
        <v>0.75277777777777777</v>
      </c>
      <c r="G39" t="str">
        <f ca="1">PROPER(Historicoventas[[#This Row],[Artículo]])</f>
        <v>Gd Kouign Amann</v>
      </c>
      <c r="H39" s="20">
        <v>20</v>
      </c>
      <c r="I39" s="21">
        <v>7.5</v>
      </c>
      <c r="J39" s="22">
        <f>Historicoventas[[#This Row],[Cantidad]]*Historicoventas[[#This Row],[Precio Unit]]</f>
        <v>150</v>
      </c>
    </row>
    <row r="40" spans="2:10" x14ac:dyDescent="0.3">
      <c r="B40" s="15">
        <v>28177</v>
      </c>
      <c r="C40" s="16">
        <v>1577390</v>
      </c>
      <c r="D40" s="23" t="s">
        <v>14</v>
      </c>
      <c r="E40" s="18">
        <v>44618</v>
      </c>
      <c r="F40" s="19">
        <v>0.46180555555555558</v>
      </c>
      <c r="G40" t="str">
        <f ca="1">PROPER(Historicoventas[[#This Row],[Artículo]])</f>
        <v>Gd Kouign Amann</v>
      </c>
      <c r="H40" s="20">
        <v>40</v>
      </c>
      <c r="I40" s="21">
        <v>7.5</v>
      </c>
      <c r="J40" s="22">
        <f>Historicoventas[[#This Row],[Cantidad]]*Historicoventas[[#This Row],[Precio Unit]]</f>
        <v>300</v>
      </c>
    </row>
    <row r="41" spans="2:10" x14ac:dyDescent="0.3">
      <c r="B41" s="15">
        <v>29084</v>
      </c>
      <c r="C41" s="16">
        <v>1579750</v>
      </c>
      <c r="D41" s="23" t="s">
        <v>14</v>
      </c>
      <c r="E41" s="18">
        <v>44619</v>
      </c>
      <c r="F41" s="19">
        <v>0.44513888888888886</v>
      </c>
      <c r="G41" t="str">
        <f ca="1">PROPER(Historicoventas[[#This Row],[Artículo]])</f>
        <v>Divers Viennoiserie</v>
      </c>
      <c r="H41" s="20">
        <v>10</v>
      </c>
      <c r="I41" s="21">
        <v>44</v>
      </c>
      <c r="J41" s="22">
        <f>Historicoventas[[#This Row],[Cantidad]]*Historicoventas[[#This Row],[Precio Unit]]</f>
        <v>440</v>
      </c>
    </row>
    <row r="42" spans="2:10" x14ac:dyDescent="0.3">
      <c r="B42" s="15">
        <v>31316</v>
      </c>
      <c r="C42" s="16">
        <v>1585480</v>
      </c>
      <c r="D42" s="23" t="s">
        <v>13</v>
      </c>
      <c r="E42" s="18">
        <v>44620</v>
      </c>
      <c r="F42" s="19">
        <v>0.53749999999999998</v>
      </c>
      <c r="G42" t="str">
        <f ca="1">PROPER(Historicoventas[[#This Row],[Artículo]])</f>
        <v>Formule Sandwich</v>
      </c>
      <c r="H42" s="20">
        <v>30</v>
      </c>
      <c r="I42" s="21">
        <v>6.5</v>
      </c>
      <c r="J42" s="22">
        <f>Historicoventas[[#This Row],[Cantidad]]*Historicoventas[[#This Row],[Precio Unit]]</f>
        <v>195</v>
      </c>
    </row>
    <row r="43" spans="2:10" x14ac:dyDescent="0.3">
      <c r="B43" s="15">
        <v>31474</v>
      </c>
      <c r="C43" s="16">
        <v>1585940</v>
      </c>
      <c r="D43" s="23" t="s">
        <v>14</v>
      </c>
      <c r="E43" s="18">
        <v>44620</v>
      </c>
      <c r="F43" s="19">
        <v>0.57013888888888886</v>
      </c>
      <c r="G43" t="str">
        <f ca="1">PROPER(Historicoventas[[#This Row],[Artículo]])</f>
        <v>Formule Sandwich</v>
      </c>
      <c r="H43" s="20">
        <v>30</v>
      </c>
      <c r="I43" s="21">
        <v>6.5</v>
      </c>
      <c r="J43" s="22">
        <f>Historicoventas[[#This Row],[Cantidad]]*Historicoventas[[#This Row],[Precio Unit]]</f>
        <v>195</v>
      </c>
    </row>
    <row r="44" spans="2:10" x14ac:dyDescent="0.3">
      <c r="B44" s="15">
        <v>30238</v>
      </c>
      <c r="C44" s="16">
        <v>1582720</v>
      </c>
      <c r="D44" s="23" t="s">
        <v>14</v>
      </c>
      <c r="E44" s="18">
        <v>44620</v>
      </c>
      <c r="F44" s="19">
        <v>0.40902777777777777</v>
      </c>
      <c r="G44" t="str">
        <f ca="1">PROPER(Historicoventas[[#This Row],[Artículo]])</f>
        <v>Tarte Fruits 4P</v>
      </c>
      <c r="H44" s="20">
        <v>20</v>
      </c>
      <c r="I44" s="21">
        <v>9</v>
      </c>
      <c r="J44" s="22">
        <f>Historicoventas[[#This Row],[Cantidad]]*Historicoventas[[#This Row],[Precio Unit]]</f>
        <v>180</v>
      </c>
    </row>
    <row r="45" spans="2:10" x14ac:dyDescent="0.3">
      <c r="B45" s="15">
        <v>30601</v>
      </c>
      <c r="C45" s="16">
        <v>1583630</v>
      </c>
      <c r="D45" s="23" t="s">
        <v>14</v>
      </c>
      <c r="E45" s="18">
        <v>44620</v>
      </c>
      <c r="F45" s="19">
        <v>0.45763888888888887</v>
      </c>
      <c r="G45" t="str">
        <f ca="1">PROPER(Historicoventas[[#This Row],[Artículo]])</f>
        <v>Tarte Fruits 4P</v>
      </c>
      <c r="H45" s="20">
        <v>20</v>
      </c>
      <c r="I45" s="21">
        <v>9</v>
      </c>
      <c r="J45" s="22">
        <f>Historicoventas[[#This Row],[Cantidad]]*Historicoventas[[#This Row],[Precio Unit]]</f>
        <v>180</v>
      </c>
    </row>
    <row r="46" spans="2:10" x14ac:dyDescent="0.3">
      <c r="B46" s="15">
        <v>30760</v>
      </c>
      <c r="C46" s="16">
        <v>1584020</v>
      </c>
      <c r="D46" s="23" t="s">
        <v>13</v>
      </c>
      <c r="E46" s="18">
        <v>44620</v>
      </c>
      <c r="F46" s="19">
        <v>0.47499999999999998</v>
      </c>
      <c r="G46" t="str">
        <f ca="1">PROPER(Historicoventas[[#This Row],[Artículo]])</f>
        <v>Grand Far Breton</v>
      </c>
      <c r="H46" s="20">
        <v>20</v>
      </c>
      <c r="I46" s="21">
        <v>7</v>
      </c>
      <c r="J46" s="22">
        <f>Historicoventas[[#This Row],[Cantidad]]*Historicoventas[[#This Row],[Precio Unit]]</f>
        <v>140</v>
      </c>
    </row>
    <row r="47" spans="2:10" x14ac:dyDescent="0.3">
      <c r="B47">
        <v>33823</v>
      </c>
      <c r="C47" s="24">
        <v>1592460</v>
      </c>
      <c r="D47" s="25" t="s">
        <v>13</v>
      </c>
      <c r="E47" s="26">
        <v>44624</v>
      </c>
      <c r="F47" s="27">
        <v>0.54583333333333328</v>
      </c>
      <c r="G47" t="str">
        <f ca="1">PROPER(Historicoventas[[#This Row],[Artículo]])</f>
        <v>Sandwich Complet</v>
      </c>
      <c r="H47" s="28">
        <v>30</v>
      </c>
      <c r="I47" s="29">
        <v>4.5</v>
      </c>
      <c r="J47" s="30">
        <f>Historicoventas[[#This Row],[Cantidad]]*Historicoventas[[#This Row],[Precio Unit]]</f>
        <v>135</v>
      </c>
    </row>
    <row r="48" spans="2:10" x14ac:dyDescent="0.3">
      <c r="B48">
        <v>34822</v>
      </c>
      <c r="C48" s="24">
        <v>1595030</v>
      </c>
      <c r="D48" s="25" t="s">
        <v>13</v>
      </c>
      <c r="E48" s="26">
        <v>44625</v>
      </c>
      <c r="F48" s="27">
        <v>0.55625000000000002</v>
      </c>
      <c r="G48" t="str">
        <f ca="1">PROPER(Historicoventas[[#This Row],[Artículo]])</f>
        <v>Formule Sandwich</v>
      </c>
      <c r="H48" s="28">
        <v>40</v>
      </c>
      <c r="I48" s="29">
        <v>6.5</v>
      </c>
      <c r="J48" s="30">
        <f>Historicoventas[[#This Row],[Cantidad]]*Historicoventas[[#This Row],[Precio Unit]]</f>
        <v>260</v>
      </c>
    </row>
    <row r="49" spans="2:10" x14ac:dyDescent="0.3">
      <c r="B49">
        <v>34837</v>
      </c>
      <c r="C49" s="24">
        <v>1595070</v>
      </c>
      <c r="D49" s="25" t="s">
        <v>13</v>
      </c>
      <c r="E49" s="26">
        <v>44625</v>
      </c>
      <c r="F49" s="27">
        <v>0.56458333333333333</v>
      </c>
      <c r="G49" t="str">
        <f ca="1">PROPER(Historicoventas[[#This Row],[Artículo]])</f>
        <v>Sandwich Complet</v>
      </c>
      <c r="H49" s="28">
        <v>30</v>
      </c>
      <c r="I49" s="29">
        <v>4.5</v>
      </c>
      <c r="J49" s="30">
        <f>Historicoventas[[#This Row],[Cantidad]]*Historicoventas[[#This Row],[Precio Unit]]</f>
        <v>135</v>
      </c>
    </row>
    <row r="50" spans="2:10" x14ac:dyDescent="0.3">
      <c r="B50">
        <v>35494</v>
      </c>
      <c r="C50" s="24">
        <v>1596830</v>
      </c>
      <c r="D50" s="25" t="s">
        <v>14</v>
      </c>
      <c r="E50" s="26">
        <v>44626</v>
      </c>
      <c r="F50" s="27">
        <v>0.50902777777777775</v>
      </c>
      <c r="G50" t="str">
        <f ca="1">PROPER(Historicoventas[[#This Row],[Artículo]])</f>
        <v>Gd Kouign Amann</v>
      </c>
      <c r="H50" s="28">
        <v>30</v>
      </c>
      <c r="I50" s="29">
        <v>7.5</v>
      </c>
      <c r="J50" s="30">
        <f>Historicoventas[[#This Row],[Cantidad]]*Historicoventas[[#This Row],[Precio Unit]]</f>
        <v>225</v>
      </c>
    </row>
    <row r="51" spans="2:10" x14ac:dyDescent="0.3">
      <c r="B51">
        <v>35852</v>
      </c>
      <c r="C51" s="24">
        <v>1597810</v>
      </c>
      <c r="D51" s="25" t="s">
        <v>14</v>
      </c>
      <c r="E51" s="26">
        <v>44626</v>
      </c>
      <c r="F51" s="27">
        <v>0.72222222222222221</v>
      </c>
      <c r="G51" t="str">
        <f ca="1">PROPER(Historicoventas[[#This Row],[Artículo]])</f>
        <v>Traditional Baguette</v>
      </c>
      <c r="H51" s="28">
        <v>120</v>
      </c>
      <c r="I51" s="29">
        <v>1.2</v>
      </c>
      <c r="J51" s="30">
        <f>Historicoventas[[#This Row],[Cantidad]]*Historicoventas[[#This Row],[Precio Unit]]</f>
        <v>144</v>
      </c>
    </row>
    <row r="52" spans="2:10" x14ac:dyDescent="0.3">
      <c r="B52">
        <v>37493</v>
      </c>
      <c r="C52" s="24">
        <v>1602080</v>
      </c>
      <c r="D52" s="25" t="s">
        <v>14</v>
      </c>
      <c r="E52" s="26">
        <v>44628</v>
      </c>
      <c r="F52" s="27">
        <v>0.5805555555555556</v>
      </c>
      <c r="G52" t="str">
        <f ca="1">PROPER(Historicoventas[[#This Row],[Artículo]])</f>
        <v>Sandwich Complet</v>
      </c>
      <c r="H52" s="28">
        <v>30</v>
      </c>
      <c r="I52" s="29">
        <v>4.5</v>
      </c>
      <c r="J52" s="30">
        <f>Historicoventas[[#This Row],[Cantidad]]*Historicoventas[[#This Row],[Precio Unit]]</f>
        <v>135</v>
      </c>
    </row>
    <row r="53" spans="2:10" x14ac:dyDescent="0.3">
      <c r="B53">
        <v>39236</v>
      </c>
      <c r="C53" s="24">
        <v>1606910</v>
      </c>
      <c r="D53" s="25" t="s">
        <v>13</v>
      </c>
      <c r="E53" s="26">
        <v>44632</v>
      </c>
      <c r="F53" s="27">
        <v>0.43541666666666667</v>
      </c>
      <c r="G53" t="str">
        <f ca="1">PROPER(Historicoventas[[#This Row],[Artículo]])</f>
        <v>Divers Viennoiserie</v>
      </c>
      <c r="H53" s="28">
        <v>10</v>
      </c>
      <c r="I53" s="29">
        <v>22</v>
      </c>
      <c r="J53" s="30">
        <f>Historicoventas[[#This Row],[Cantidad]]*Historicoventas[[#This Row],[Precio Unit]]</f>
        <v>220</v>
      </c>
    </row>
    <row r="54" spans="2:10" x14ac:dyDescent="0.3">
      <c r="B54">
        <v>39859</v>
      </c>
      <c r="C54" s="24">
        <v>1608560</v>
      </c>
      <c r="D54" s="25" t="s">
        <v>14</v>
      </c>
      <c r="E54" s="26">
        <v>44633</v>
      </c>
      <c r="F54" s="27">
        <v>0.38958333333333334</v>
      </c>
      <c r="G54" t="str">
        <f ca="1">PROPER(Historicoventas[[#This Row],[Artículo]])</f>
        <v>Gd Kouign Amann</v>
      </c>
      <c r="H54" s="28">
        <v>20</v>
      </c>
      <c r="I54" s="29">
        <v>7.5</v>
      </c>
      <c r="J54" s="30">
        <f>Historicoventas[[#This Row],[Cantidad]]*Historicoventas[[#This Row],[Precio Unit]]</f>
        <v>150</v>
      </c>
    </row>
    <row r="55" spans="2:10" x14ac:dyDescent="0.3">
      <c r="B55">
        <v>40153</v>
      </c>
      <c r="C55" s="24">
        <v>1609330</v>
      </c>
      <c r="D55" s="25" t="s">
        <v>14</v>
      </c>
      <c r="E55" s="26">
        <v>44633</v>
      </c>
      <c r="F55" s="27">
        <v>0.48888888888888887</v>
      </c>
      <c r="G55" t="str">
        <f ca="1">PROPER(Historicoventas[[#This Row],[Artículo]])</f>
        <v>Gd Kouign Amann</v>
      </c>
      <c r="H55" s="28">
        <v>20</v>
      </c>
      <c r="I55" s="29">
        <v>7.5</v>
      </c>
      <c r="J55" s="30">
        <f>Historicoventas[[#This Row],[Cantidad]]*Historicoventas[[#This Row],[Precio Unit]]</f>
        <v>150</v>
      </c>
    </row>
    <row r="56" spans="2:10" x14ac:dyDescent="0.3">
      <c r="B56">
        <v>41040</v>
      </c>
      <c r="C56" s="24">
        <v>1611590</v>
      </c>
      <c r="D56" s="25" t="s">
        <v>13</v>
      </c>
      <c r="E56" s="26">
        <v>44634</v>
      </c>
      <c r="F56" s="27">
        <v>0.44930555555555557</v>
      </c>
      <c r="G56" t="str">
        <f ca="1">PROPER(Historicoventas[[#This Row],[Artículo]])</f>
        <v>Tarte Fruits 4P</v>
      </c>
      <c r="H56" s="28">
        <v>20</v>
      </c>
      <c r="I56" s="29">
        <v>9</v>
      </c>
      <c r="J56" s="30">
        <f>Historicoventas[[#This Row],[Cantidad]]*Historicoventas[[#This Row],[Precio Unit]]</f>
        <v>180</v>
      </c>
    </row>
    <row r="57" spans="2:10" x14ac:dyDescent="0.3">
      <c r="B57">
        <v>44468</v>
      </c>
      <c r="C57" s="24">
        <v>1621060</v>
      </c>
      <c r="D57" s="25" t="s">
        <v>14</v>
      </c>
      <c r="E57" s="26">
        <v>44640</v>
      </c>
      <c r="F57" s="27">
        <v>0.40902777777777777</v>
      </c>
      <c r="G57" t="str">
        <f ca="1">PROPER(Historicoventas[[#This Row],[Artículo]])</f>
        <v>Sandwich Complet</v>
      </c>
      <c r="H57" s="28">
        <v>40</v>
      </c>
      <c r="I57" s="29">
        <v>4.5</v>
      </c>
      <c r="J57" s="30">
        <f>Historicoventas[[#This Row],[Cantidad]]*Historicoventas[[#This Row],[Precio Unit]]</f>
        <v>180</v>
      </c>
    </row>
    <row r="58" spans="2:10" x14ac:dyDescent="0.3">
      <c r="B58">
        <v>45021</v>
      </c>
      <c r="C58" s="24">
        <v>1622550</v>
      </c>
      <c r="D58" s="25" t="s">
        <v>13</v>
      </c>
      <c r="E58" s="26">
        <v>44640</v>
      </c>
      <c r="F58" s="27">
        <v>0.56736111111111109</v>
      </c>
      <c r="G58" t="str">
        <f ca="1">PROPER(Historicoventas[[#This Row],[Artículo]])</f>
        <v>Royal 6P</v>
      </c>
      <c r="H58" s="28">
        <v>10</v>
      </c>
      <c r="I58" s="29">
        <v>18</v>
      </c>
      <c r="J58" s="30">
        <f>Historicoventas[[#This Row],[Cantidad]]*Historicoventas[[#This Row],[Precio Unit]]</f>
        <v>180</v>
      </c>
    </row>
    <row r="59" spans="2:10" x14ac:dyDescent="0.3">
      <c r="B59">
        <v>45401</v>
      </c>
      <c r="C59" s="24">
        <v>1623560</v>
      </c>
      <c r="D59" s="25" t="s">
        <v>13</v>
      </c>
      <c r="E59" s="26">
        <v>44641</v>
      </c>
      <c r="F59" s="27">
        <v>0.43194444444444446</v>
      </c>
      <c r="G59" t="str">
        <f ca="1">PROPER(Historicoventas[[#This Row],[Artículo]])</f>
        <v>Divers Patisserie</v>
      </c>
      <c r="H59" s="28">
        <v>10</v>
      </c>
      <c r="I59" s="29">
        <v>14</v>
      </c>
      <c r="J59" s="30">
        <f>Historicoventas[[#This Row],[Cantidad]]*Historicoventas[[#This Row],[Precio Unit]]</f>
        <v>140</v>
      </c>
    </row>
    <row r="60" spans="2:10" x14ac:dyDescent="0.3">
      <c r="B60">
        <v>47888</v>
      </c>
      <c r="C60" s="24">
        <v>1630380</v>
      </c>
      <c r="D60" s="25" t="s">
        <v>14</v>
      </c>
      <c r="E60" s="26">
        <v>44645</v>
      </c>
      <c r="F60" s="27">
        <v>0.58472222222222225</v>
      </c>
      <c r="G60" t="str">
        <f ca="1">PROPER(Historicoventas[[#This Row],[Artículo]])</f>
        <v>Formule Sandwich</v>
      </c>
      <c r="H60" s="28">
        <v>70</v>
      </c>
      <c r="I60" s="29">
        <v>6.5</v>
      </c>
      <c r="J60" s="30">
        <f>Historicoventas[[#This Row],[Cantidad]]*Historicoventas[[#This Row],[Precio Unit]]</f>
        <v>455</v>
      </c>
    </row>
    <row r="61" spans="2:10" x14ac:dyDescent="0.3">
      <c r="B61">
        <v>48062</v>
      </c>
      <c r="C61" s="24">
        <v>1630850</v>
      </c>
      <c r="D61" s="25" t="s">
        <v>14</v>
      </c>
      <c r="E61" s="26">
        <v>44646</v>
      </c>
      <c r="F61" s="27">
        <v>0.36041666666666666</v>
      </c>
      <c r="G61" t="str">
        <f ca="1">PROPER(Historicoventas[[#This Row],[Artículo]])</f>
        <v>Kouign Amann</v>
      </c>
      <c r="H61" s="28">
        <v>80</v>
      </c>
      <c r="I61" s="29">
        <v>2.1</v>
      </c>
      <c r="J61" s="30">
        <f>Historicoventas[[#This Row],[Cantidad]]*Historicoventas[[#This Row],[Precio Unit]]</f>
        <v>168</v>
      </c>
    </row>
    <row r="62" spans="2:10" x14ac:dyDescent="0.3">
      <c r="B62">
        <v>49245</v>
      </c>
      <c r="C62" s="24">
        <v>1634100</v>
      </c>
      <c r="D62" s="25" t="s">
        <v>14</v>
      </c>
      <c r="E62" s="26">
        <v>44647</v>
      </c>
      <c r="F62" s="27">
        <v>0.54513888888888884</v>
      </c>
      <c r="G62" t="str">
        <f ca="1">PROPER(Historicoventas[[#This Row],[Artículo]])</f>
        <v>Tarte Fruits 4P</v>
      </c>
      <c r="H62" s="28">
        <v>20</v>
      </c>
      <c r="I62" s="29">
        <v>9</v>
      </c>
      <c r="J62" s="30">
        <f>Historicoventas[[#This Row],[Cantidad]]*Historicoventas[[#This Row],[Precio Unit]]</f>
        <v>180</v>
      </c>
    </row>
    <row r="63" spans="2:10" x14ac:dyDescent="0.3">
      <c r="B63">
        <v>50155</v>
      </c>
      <c r="C63" s="24">
        <v>1636470</v>
      </c>
      <c r="D63" s="25" t="s">
        <v>13</v>
      </c>
      <c r="E63" s="26">
        <v>44648</v>
      </c>
      <c r="F63" s="27">
        <v>0.50208333333333333</v>
      </c>
      <c r="G63" t="str">
        <f ca="1">PROPER(Historicoventas[[#This Row],[Artículo]])</f>
        <v>Tarte Fraise 4Per</v>
      </c>
      <c r="H63" s="28">
        <v>20</v>
      </c>
      <c r="I63" s="29">
        <v>12</v>
      </c>
      <c r="J63" s="30">
        <f>Historicoventas[[#This Row],[Cantidad]]*Historicoventas[[#This Row],[Precio Unit]]</f>
        <v>240</v>
      </c>
    </row>
    <row r="64" spans="2:10" x14ac:dyDescent="0.3">
      <c r="B64">
        <v>49617</v>
      </c>
      <c r="C64" s="24">
        <v>1635070</v>
      </c>
      <c r="D64" s="25" t="s">
        <v>13</v>
      </c>
      <c r="E64" s="26">
        <v>44648</v>
      </c>
      <c r="F64" s="27">
        <v>0.39652777777777776</v>
      </c>
      <c r="G64" t="str">
        <f ca="1">PROPER(Historicoventas[[#This Row],[Artículo]])</f>
        <v>Tarte Fraise 6P</v>
      </c>
      <c r="H64" s="28">
        <v>10</v>
      </c>
      <c r="I64" s="29">
        <v>18</v>
      </c>
      <c r="J64" s="30">
        <f>Historicoventas[[#This Row],[Cantidad]]*Historicoventas[[#This Row],[Precio Unit]]</f>
        <v>180</v>
      </c>
    </row>
    <row r="65" spans="2:10" x14ac:dyDescent="0.3">
      <c r="B65">
        <v>49510</v>
      </c>
      <c r="C65" s="24">
        <v>1634820</v>
      </c>
      <c r="D65" s="25" t="s">
        <v>13</v>
      </c>
      <c r="E65" s="26">
        <v>44648</v>
      </c>
      <c r="F65" s="27">
        <v>0.37291666666666667</v>
      </c>
      <c r="G65" t="str">
        <f ca="1">PROPER(Historicoventas[[#This Row],[Artículo]])</f>
        <v>Gd Kouign Amann</v>
      </c>
      <c r="H65" s="28">
        <v>20</v>
      </c>
      <c r="I65" s="29">
        <v>7.5</v>
      </c>
      <c r="J65" s="30">
        <f>Historicoventas[[#This Row],[Cantidad]]*Historicoventas[[#This Row],[Precio Unit]]</f>
        <v>150</v>
      </c>
    </row>
    <row r="66" spans="2:10" x14ac:dyDescent="0.3">
      <c r="B66">
        <v>50564</v>
      </c>
      <c r="C66" s="24">
        <v>1637610</v>
      </c>
      <c r="D66" s="25" t="s">
        <v>14</v>
      </c>
      <c r="E66" s="26">
        <v>44649</v>
      </c>
      <c r="F66" s="27">
        <v>0.4465277777777778</v>
      </c>
      <c r="G66" t="str">
        <f ca="1">PROPER(Historicoventas[[#This Row],[Artículo]])</f>
        <v>Baguette</v>
      </c>
      <c r="H66" s="28">
        <v>200</v>
      </c>
      <c r="I66" s="29">
        <v>0.9</v>
      </c>
      <c r="J66" s="30">
        <f>Historicoventas[[#This Row],[Cantidad]]*Historicoventas[[#This Row],[Precio Unit]]</f>
        <v>180</v>
      </c>
    </row>
    <row r="67" spans="2:10" x14ac:dyDescent="0.3">
      <c r="B67">
        <v>55521</v>
      </c>
      <c r="C67" s="24">
        <v>1651040</v>
      </c>
      <c r="D67" s="25" t="s">
        <v>13</v>
      </c>
      <c r="E67" s="26">
        <v>44655</v>
      </c>
      <c r="F67" s="27">
        <v>0.51875000000000004</v>
      </c>
      <c r="G67" t="str">
        <f ca="1">PROPER(Historicoventas[[#This Row],[Artículo]])</f>
        <v>Royal 6P</v>
      </c>
      <c r="H67" s="28">
        <v>40</v>
      </c>
      <c r="I67" s="29">
        <v>18</v>
      </c>
      <c r="J67" s="30">
        <f>Historicoventas[[#This Row],[Cantidad]]*Historicoventas[[#This Row],[Precio Unit]]</f>
        <v>720</v>
      </c>
    </row>
    <row r="68" spans="2:10" x14ac:dyDescent="0.3">
      <c r="B68">
        <v>54722</v>
      </c>
      <c r="C68" s="24">
        <v>1648980</v>
      </c>
      <c r="D68" s="25" t="s">
        <v>14</v>
      </c>
      <c r="E68" s="26">
        <v>44655</v>
      </c>
      <c r="F68" s="27">
        <v>0.4201388888888889</v>
      </c>
      <c r="G68" t="str">
        <f ca="1">PROPER(Historicoventas[[#This Row],[Artículo]])</f>
        <v>Tarte Fruits 6P</v>
      </c>
      <c r="H68" s="28">
        <v>20</v>
      </c>
      <c r="I68" s="29">
        <v>12</v>
      </c>
      <c r="J68" s="30">
        <f>Historicoventas[[#This Row],[Cantidad]]*Historicoventas[[#This Row],[Precio Unit]]</f>
        <v>240</v>
      </c>
    </row>
    <row r="69" spans="2:10" x14ac:dyDescent="0.3">
      <c r="B69">
        <v>54821</v>
      </c>
      <c r="C69" s="24">
        <v>1649230</v>
      </c>
      <c r="D69" s="25" t="s">
        <v>13</v>
      </c>
      <c r="E69" s="26">
        <v>44655</v>
      </c>
      <c r="F69" s="27">
        <v>0.43333333333333335</v>
      </c>
      <c r="G69" t="str">
        <f ca="1">PROPER(Historicoventas[[#This Row],[Artículo]])</f>
        <v>Tartelette Fraise</v>
      </c>
      <c r="H69" s="28">
        <v>80</v>
      </c>
      <c r="I69" s="29">
        <v>3</v>
      </c>
      <c r="J69" s="30">
        <f>Historicoventas[[#This Row],[Cantidad]]*Historicoventas[[#This Row],[Precio Unit]]</f>
        <v>240</v>
      </c>
    </row>
    <row r="70" spans="2:10" x14ac:dyDescent="0.3">
      <c r="B70">
        <v>54333</v>
      </c>
      <c r="C70" s="24">
        <v>1648030</v>
      </c>
      <c r="D70" s="25" t="s">
        <v>14</v>
      </c>
      <c r="E70" s="26">
        <v>44655</v>
      </c>
      <c r="F70" s="27">
        <v>0.37083333333333335</v>
      </c>
      <c r="G70" t="str">
        <f ca="1">PROPER(Historicoventas[[#This Row],[Artículo]])</f>
        <v>Tarte Fraise 6P</v>
      </c>
      <c r="H70" s="28">
        <v>10</v>
      </c>
      <c r="I70" s="29">
        <v>18</v>
      </c>
      <c r="J70" s="30">
        <f>Historicoventas[[#This Row],[Cantidad]]*Historicoventas[[#This Row],[Precio Unit]]</f>
        <v>180</v>
      </c>
    </row>
    <row r="71" spans="2:10" x14ac:dyDescent="0.3">
      <c r="B71">
        <v>54423</v>
      </c>
      <c r="C71" s="24">
        <v>1648230</v>
      </c>
      <c r="D71" s="25" t="s">
        <v>13</v>
      </c>
      <c r="E71" s="26">
        <v>44655</v>
      </c>
      <c r="F71" s="27">
        <v>0.3840277777777778</v>
      </c>
      <c r="G71" t="str">
        <f ca="1">PROPER(Historicoventas[[#This Row],[Artículo]])</f>
        <v>Tarte Fraise 6P</v>
      </c>
      <c r="H71" s="28">
        <v>10</v>
      </c>
      <c r="I71" s="29">
        <v>18</v>
      </c>
      <c r="J71" s="30">
        <f>Historicoventas[[#This Row],[Cantidad]]*Historicoventas[[#This Row],[Precio Unit]]</f>
        <v>180</v>
      </c>
    </row>
    <row r="72" spans="2:10" x14ac:dyDescent="0.3">
      <c r="B72">
        <v>56031</v>
      </c>
      <c r="C72" s="24">
        <v>1652340</v>
      </c>
      <c r="D72" s="25" t="s">
        <v>14</v>
      </c>
      <c r="E72" s="26">
        <v>44656</v>
      </c>
      <c r="F72" s="27">
        <v>0.43958333333333333</v>
      </c>
      <c r="G72" t="str">
        <f ca="1">PROPER(Historicoventas[[#This Row],[Artículo]])</f>
        <v>Formule Sandwich</v>
      </c>
      <c r="H72" s="28">
        <v>30</v>
      </c>
      <c r="I72" s="29">
        <v>6.5</v>
      </c>
      <c r="J72" s="30">
        <f>Historicoventas[[#This Row],[Cantidad]]*Historicoventas[[#This Row],[Precio Unit]]</f>
        <v>195</v>
      </c>
    </row>
    <row r="73" spans="2:10" x14ac:dyDescent="0.3">
      <c r="B73">
        <v>57025</v>
      </c>
      <c r="C73" s="24">
        <v>1655110</v>
      </c>
      <c r="D73" s="25" t="s">
        <v>13</v>
      </c>
      <c r="E73" s="26">
        <v>44657</v>
      </c>
      <c r="F73" s="27">
        <v>0.50138888888888888</v>
      </c>
      <c r="G73" t="str">
        <f ca="1">PROPER(Historicoventas[[#This Row],[Artículo]])</f>
        <v>Formule Sandwich</v>
      </c>
      <c r="H73" s="28">
        <v>40</v>
      </c>
      <c r="I73" s="29">
        <v>6.5</v>
      </c>
      <c r="J73" s="30">
        <f>Historicoventas[[#This Row],[Cantidad]]*Historicoventas[[#This Row],[Precio Unit]]</f>
        <v>260</v>
      </c>
    </row>
    <row r="74" spans="2:10" x14ac:dyDescent="0.3">
      <c r="B74">
        <v>57120</v>
      </c>
      <c r="C74" s="24">
        <v>1655380</v>
      </c>
      <c r="D74" s="25" t="s">
        <v>13</v>
      </c>
      <c r="E74" s="26">
        <v>44657</v>
      </c>
      <c r="F74" s="27">
        <v>0.52638888888888891</v>
      </c>
      <c r="G74" t="str">
        <f ca="1">PROPER(Historicoventas[[#This Row],[Artículo]])</f>
        <v>Formule Sandwich</v>
      </c>
      <c r="H74" s="28">
        <v>30</v>
      </c>
      <c r="I74" s="29">
        <v>6.5</v>
      </c>
      <c r="J74" s="30">
        <f>Historicoventas[[#This Row],[Cantidad]]*Historicoventas[[#This Row],[Precio Unit]]</f>
        <v>195</v>
      </c>
    </row>
    <row r="75" spans="2:10" x14ac:dyDescent="0.3">
      <c r="B75">
        <v>64872</v>
      </c>
      <c r="C75" s="24">
        <v>1676690</v>
      </c>
      <c r="D75" s="25" t="s">
        <v>13</v>
      </c>
      <c r="E75" s="26">
        <v>44668</v>
      </c>
      <c r="F75" s="27">
        <v>0.51666666666666672</v>
      </c>
      <c r="G75" t="str">
        <f ca="1">PROPER(Historicoventas[[#This Row],[Artículo]])</f>
        <v>Formule Sandwich</v>
      </c>
      <c r="H75" s="28">
        <v>40</v>
      </c>
      <c r="I75" s="29">
        <v>6.5</v>
      </c>
      <c r="J75" s="30">
        <f>Historicoventas[[#This Row],[Cantidad]]*Historicoventas[[#This Row],[Precio Unit]]</f>
        <v>260</v>
      </c>
    </row>
    <row r="76" spans="2:10" x14ac:dyDescent="0.3">
      <c r="B76">
        <v>64370</v>
      </c>
      <c r="C76" s="24">
        <v>1675370</v>
      </c>
      <c r="D76" s="25" t="s">
        <v>14</v>
      </c>
      <c r="E76" s="26">
        <v>44668</v>
      </c>
      <c r="F76" s="27">
        <v>0.36805555555555558</v>
      </c>
      <c r="G76" t="str">
        <f ca="1">PROPER(Historicoventas[[#This Row],[Artículo]])</f>
        <v>Divers Viennoiserie</v>
      </c>
      <c r="H76" s="28">
        <v>10</v>
      </c>
      <c r="I76" s="29">
        <v>22</v>
      </c>
      <c r="J76" s="30">
        <f>Historicoventas[[#This Row],[Cantidad]]*Historicoventas[[#This Row],[Precio Unit]]</f>
        <v>220</v>
      </c>
    </row>
    <row r="77" spans="2:10" x14ac:dyDescent="0.3">
      <c r="B77">
        <v>66625</v>
      </c>
      <c r="C77" s="24">
        <v>1681310</v>
      </c>
      <c r="D77" s="25" t="s">
        <v>13</v>
      </c>
      <c r="E77" s="26">
        <v>44670</v>
      </c>
      <c r="F77" s="27">
        <v>0.42916666666666664</v>
      </c>
      <c r="G77" t="str">
        <f ca="1">PROPER(Historicoventas[[#This Row],[Artículo]])</f>
        <v>Tarte Fraise 4Per</v>
      </c>
      <c r="H77" s="28">
        <v>20</v>
      </c>
      <c r="I77" s="29">
        <v>12</v>
      </c>
      <c r="J77" s="30">
        <f>Historicoventas[[#This Row],[Cantidad]]*Historicoventas[[#This Row],[Precio Unit]]</f>
        <v>240</v>
      </c>
    </row>
    <row r="78" spans="2:10" x14ac:dyDescent="0.3">
      <c r="B78">
        <v>66540</v>
      </c>
      <c r="C78" s="24">
        <v>1681070</v>
      </c>
      <c r="D78" s="25" t="s">
        <v>13</v>
      </c>
      <c r="E78" s="26">
        <v>44670</v>
      </c>
      <c r="F78" s="27">
        <v>0.39652777777777776</v>
      </c>
      <c r="G78" t="str">
        <f ca="1">PROPER(Historicoventas[[#This Row],[Artículo]])</f>
        <v>Formule Sandwich</v>
      </c>
      <c r="H78" s="28">
        <v>30</v>
      </c>
      <c r="I78" s="29">
        <v>6.5</v>
      </c>
      <c r="J78" s="30">
        <f>Historicoventas[[#This Row],[Cantidad]]*Historicoventas[[#This Row],[Precio Unit]]</f>
        <v>195</v>
      </c>
    </row>
    <row r="79" spans="2:10" x14ac:dyDescent="0.3">
      <c r="B79">
        <v>67831</v>
      </c>
      <c r="C79" s="24">
        <v>1684750</v>
      </c>
      <c r="D79" s="25" t="s">
        <v>14</v>
      </c>
      <c r="E79" s="26">
        <v>44671</v>
      </c>
      <c r="F79" s="27">
        <v>0.53125</v>
      </c>
      <c r="G79" t="str">
        <f ca="1">PROPER(Historicoventas[[#This Row],[Artículo]])</f>
        <v>Formule Sandwich</v>
      </c>
      <c r="H79" s="28">
        <v>30</v>
      </c>
      <c r="I79" s="29">
        <v>6.5</v>
      </c>
      <c r="J79" s="30">
        <f>Historicoventas[[#This Row],[Cantidad]]*Historicoventas[[#This Row],[Precio Unit]]</f>
        <v>195</v>
      </c>
    </row>
    <row r="80" spans="2:10" x14ac:dyDescent="0.3">
      <c r="B80">
        <v>68586</v>
      </c>
      <c r="C80" s="24">
        <v>1686890</v>
      </c>
      <c r="D80" s="25" t="s">
        <v>13</v>
      </c>
      <c r="E80" s="26">
        <v>44672</v>
      </c>
      <c r="F80" s="27">
        <v>0.54305555555555551</v>
      </c>
      <c r="G80" t="str">
        <f ca="1">PROPER(Historicoventas[[#This Row],[Artículo]])</f>
        <v>Formule Sandwich</v>
      </c>
      <c r="H80" s="28">
        <v>30</v>
      </c>
      <c r="I80" s="29">
        <v>6.5</v>
      </c>
      <c r="J80" s="30">
        <f>Historicoventas[[#This Row],[Cantidad]]*Historicoventas[[#This Row],[Precio Unit]]</f>
        <v>195</v>
      </c>
    </row>
    <row r="81" spans="2:10" x14ac:dyDescent="0.3">
      <c r="B81">
        <v>68930</v>
      </c>
      <c r="C81" s="24">
        <v>1687830</v>
      </c>
      <c r="D81" s="25" t="s">
        <v>13</v>
      </c>
      <c r="E81" s="26">
        <v>44673</v>
      </c>
      <c r="F81" s="27">
        <v>0.4284722222222222</v>
      </c>
      <c r="G81" t="str">
        <f ca="1">PROPER(Historicoventas[[#This Row],[Artículo]])</f>
        <v>Eclair</v>
      </c>
      <c r="H81" s="28">
        <v>100</v>
      </c>
      <c r="I81" s="29">
        <v>2</v>
      </c>
      <c r="J81" s="30">
        <f>Historicoventas[[#This Row],[Cantidad]]*Historicoventas[[#This Row],[Precio Unit]]</f>
        <v>200</v>
      </c>
    </row>
    <row r="82" spans="2:10" x14ac:dyDescent="0.3">
      <c r="B82">
        <v>70791</v>
      </c>
      <c r="C82" s="24">
        <v>1692920</v>
      </c>
      <c r="D82" s="25" t="s">
        <v>14</v>
      </c>
      <c r="E82" s="26">
        <v>44675</v>
      </c>
      <c r="F82" s="27">
        <v>0.44791666666666669</v>
      </c>
      <c r="G82" t="str">
        <f ca="1">PROPER(Historicoventas[[#This Row],[Artículo]])</f>
        <v>Divers Viennoiserie</v>
      </c>
      <c r="H82" s="28">
        <v>10</v>
      </c>
      <c r="I82" s="29">
        <v>22</v>
      </c>
      <c r="J82" s="30">
        <f>Historicoventas[[#This Row],[Cantidad]]*Historicoventas[[#This Row],[Precio Unit]]</f>
        <v>220</v>
      </c>
    </row>
    <row r="83" spans="2:10" x14ac:dyDescent="0.3">
      <c r="B83">
        <v>71815</v>
      </c>
      <c r="C83" s="24">
        <v>1695600</v>
      </c>
      <c r="D83" s="25" t="s">
        <v>13</v>
      </c>
      <c r="E83" s="26">
        <v>44676</v>
      </c>
      <c r="F83" s="27">
        <v>0.44305555555555554</v>
      </c>
      <c r="G83" t="str">
        <f ca="1">PROPER(Historicoventas[[#This Row],[Artículo]])</f>
        <v>Formule Sandwich</v>
      </c>
      <c r="H83" s="28">
        <v>60</v>
      </c>
      <c r="I83" s="29">
        <v>6.5</v>
      </c>
      <c r="J83" s="30">
        <f>Historicoventas[[#This Row],[Cantidad]]*Historicoventas[[#This Row],[Precio Unit]]</f>
        <v>390</v>
      </c>
    </row>
    <row r="84" spans="2:10" x14ac:dyDescent="0.3">
      <c r="B84">
        <v>72904</v>
      </c>
      <c r="C84" s="24">
        <v>1698580</v>
      </c>
      <c r="D84" s="25" t="s">
        <v>14</v>
      </c>
      <c r="E84" s="26">
        <v>44677</v>
      </c>
      <c r="F84" s="27">
        <v>0.51666666666666672</v>
      </c>
      <c r="G84" t="str">
        <f ca="1">PROPER(Historicoventas[[#This Row],[Artículo]])</f>
        <v>Formule Sandwich</v>
      </c>
      <c r="H84" s="28">
        <v>30</v>
      </c>
      <c r="I84" s="29">
        <v>6.5</v>
      </c>
      <c r="J84" s="30">
        <f>Historicoventas[[#This Row],[Cantidad]]*Historicoventas[[#This Row],[Precio Unit]]</f>
        <v>195</v>
      </c>
    </row>
    <row r="85" spans="2:10" x14ac:dyDescent="0.3">
      <c r="B85">
        <v>75494</v>
      </c>
      <c r="C85" s="24">
        <v>1706000</v>
      </c>
      <c r="D85" s="25" t="s">
        <v>13</v>
      </c>
      <c r="E85" s="26">
        <v>44681</v>
      </c>
      <c r="F85" s="27">
        <v>0.4909722222222222</v>
      </c>
      <c r="G85" t="str">
        <f ca="1">PROPER(Historicoventas[[#This Row],[Artículo]])</f>
        <v>Formule Sandwich</v>
      </c>
      <c r="H85" s="28">
        <v>30</v>
      </c>
      <c r="I85" s="29">
        <v>6.5</v>
      </c>
      <c r="J85" s="30">
        <f>Historicoventas[[#This Row],[Cantidad]]*Historicoventas[[#This Row],[Precio Unit]]</f>
        <v>195</v>
      </c>
    </row>
    <row r="86" spans="2:10" x14ac:dyDescent="0.3">
      <c r="B86">
        <v>75662</v>
      </c>
      <c r="C86" s="24">
        <v>1706470</v>
      </c>
      <c r="D86" s="25" t="s">
        <v>13</v>
      </c>
      <c r="E86" s="26">
        <v>44681</v>
      </c>
      <c r="F86" s="27">
        <v>0.5493055555555556</v>
      </c>
      <c r="G86" t="str">
        <f ca="1">PROPER(Historicoventas[[#This Row],[Artículo]])</f>
        <v>Formule Sandwich</v>
      </c>
      <c r="H86" s="28">
        <v>30</v>
      </c>
      <c r="I86" s="29">
        <v>6.5</v>
      </c>
      <c r="J86" s="30">
        <f>Historicoventas[[#This Row],[Cantidad]]*Historicoventas[[#This Row],[Precio Unit]]</f>
        <v>195</v>
      </c>
    </row>
    <row r="87" spans="2:10" x14ac:dyDescent="0.3">
      <c r="B87">
        <v>83724</v>
      </c>
      <c r="C87" s="24">
        <v>1728100</v>
      </c>
      <c r="D87" s="25" t="s">
        <v>13</v>
      </c>
      <c r="E87" s="26">
        <v>44690</v>
      </c>
      <c r="F87" s="27">
        <v>0.47638888888888886</v>
      </c>
      <c r="G87" t="str">
        <f ca="1">PROPER(Historicoventas[[#This Row],[Artículo]])</f>
        <v>Formule Sandwich</v>
      </c>
      <c r="H87" s="28">
        <v>40</v>
      </c>
      <c r="I87" s="29">
        <v>6.5</v>
      </c>
      <c r="J87" s="30">
        <f>Historicoventas[[#This Row],[Cantidad]]*Historicoventas[[#This Row],[Precio Unit]]</f>
        <v>260</v>
      </c>
    </row>
    <row r="88" spans="2:10" x14ac:dyDescent="0.3">
      <c r="B88">
        <v>87739</v>
      </c>
      <c r="C88" s="24">
        <v>1738890</v>
      </c>
      <c r="D88" s="25" t="s">
        <v>14</v>
      </c>
      <c r="E88" s="26">
        <v>44694</v>
      </c>
      <c r="F88" s="27">
        <v>0.51180555555555551</v>
      </c>
      <c r="G88" t="str">
        <f ca="1">PROPER(Historicoventas[[#This Row],[Artículo]])</f>
        <v>Gd Kouign Amann</v>
      </c>
      <c r="H88" s="28">
        <v>30</v>
      </c>
      <c r="I88" s="29">
        <v>7.5</v>
      </c>
      <c r="J88" s="30">
        <f>Historicoventas[[#This Row],[Cantidad]]*Historicoventas[[#This Row],[Precio Unit]]</f>
        <v>225</v>
      </c>
    </row>
    <row r="89" spans="2:10" x14ac:dyDescent="0.3">
      <c r="B89">
        <v>89390</v>
      </c>
      <c r="C89" s="24">
        <v>1743120</v>
      </c>
      <c r="D89" s="25" t="s">
        <v>13</v>
      </c>
      <c r="E89" s="26">
        <v>44696</v>
      </c>
      <c r="F89" s="27">
        <v>0.35555555555555557</v>
      </c>
      <c r="G89" t="str">
        <f ca="1">PROPER(Historicoventas[[#This Row],[Artículo]])</f>
        <v>Tarte Fraise 4Per</v>
      </c>
      <c r="H89" s="28">
        <v>30</v>
      </c>
      <c r="I89" s="29">
        <v>12</v>
      </c>
      <c r="J89" s="30">
        <f>Historicoventas[[#This Row],[Cantidad]]*Historicoventas[[#This Row],[Precio Unit]]</f>
        <v>360</v>
      </c>
    </row>
    <row r="90" spans="2:10" x14ac:dyDescent="0.3">
      <c r="B90">
        <v>90101</v>
      </c>
      <c r="C90" s="24">
        <v>1744940</v>
      </c>
      <c r="D90" s="25" t="s">
        <v>14</v>
      </c>
      <c r="E90" s="26">
        <v>44696</v>
      </c>
      <c r="F90" s="27">
        <v>0.46111111111111114</v>
      </c>
      <c r="G90" t="str">
        <f ca="1">PROPER(Historicoventas[[#This Row],[Artículo]])</f>
        <v>Formule Sandwich</v>
      </c>
      <c r="H90" s="28">
        <v>40</v>
      </c>
      <c r="I90" s="29">
        <v>6.5</v>
      </c>
      <c r="J90" s="30">
        <f>Historicoventas[[#This Row],[Cantidad]]*Historicoventas[[#This Row],[Precio Unit]]</f>
        <v>260</v>
      </c>
    </row>
    <row r="91" spans="2:10" x14ac:dyDescent="0.3">
      <c r="B91">
        <v>91363</v>
      </c>
      <c r="C91" s="24">
        <v>1748070</v>
      </c>
      <c r="D91" s="25" t="s">
        <v>14</v>
      </c>
      <c r="E91" s="26">
        <v>44697</v>
      </c>
      <c r="F91" s="27">
        <v>0.40625</v>
      </c>
      <c r="G91" t="str">
        <f ca="1">PROPER(Historicoventas[[#This Row],[Artículo]])</f>
        <v>Formule Sandwich</v>
      </c>
      <c r="H91" s="28">
        <v>50</v>
      </c>
      <c r="I91" s="29">
        <v>6.5</v>
      </c>
      <c r="J91" s="30">
        <f>Historicoventas[[#This Row],[Cantidad]]*Historicoventas[[#This Row],[Precio Unit]]</f>
        <v>325</v>
      </c>
    </row>
    <row r="92" spans="2:10" x14ac:dyDescent="0.3">
      <c r="B92">
        <v>92089</v>
      </c>
      <c r="C92" s="24">
        <v>1749920</v>
      </c>
      <c r="D92" s="25" t="s">
        <v>14</v>
      </c>
      <c r="E92" s="26">
        <v>44697</v>
      </c>
      <c r="F92" s="27">
        <v>0.49513888888888891</v>
      </c>
      <c r="G92" t="str">
        <f ca="1">PROPER(Historicoventas[[#This Row],[Artículo]])</f>
        <v>Formule Sandwich</v>
      </c>
      <c r="H92" s="28">
        <v>40</v>
      </c>
      <c r="I92" s="29">
        <v>6.5</v>
      </c>
      <c r="J92" s="30">
        <f>Historicoventas[[#This Row],[Cantidad]]*Historicoventas[[#This Row],[Precio Unit]]</f>
        <v>260</v>
      </c>
    </row>
    <row r="93" spans="2:10" x14ac:dyDescent="0.3">
      <c r="B93">
        <v>91334</v>
      </c>
      <c r="C93" s="24">
        <v>1747990</v>
      </c>
      <c r="D93" s="25" t="s">
        <v>14</v>
      </c>
      <c r="E93" s="26">
        <v>44697</v>
      </c>
      <c r="F93" s="27">
        <v>0.40277777777777779</v>
      </c>
      <c r="G93" t="str">
        <f ca="1">PROPER(Historicoventas[[#This Row],[Artículo]])</f>
        <v>Royal 4P</v>
      </c>
      <c r="H93" s="28">
        <v>20</v>
      </c>
      <c r="I93" s="29">
        <v>12</v>
      </c>
      <c r="J93" s="30">
        <f>Historicoventas[[#This Row],[Cantidad]]*Historicoventas[[#This Row],[Precio Unit]]</f>
        <v>240</v>
      </c>
    </row>
    <row r="94" spans="2:10" x14ac:dyDescent="0.3">
      <c r="B94">
        <v>90840</v>
      </c>
      <c r="C94" s="24">
        <v>1746900</v>
      </c>
      <c r="D94" s="25" t="s">
        <v>13</v>
      </c>
      <c r="E94" s="26">
        <v>44697</v>
      </c>
      <c r="F94" s="27">
        <v>0.33680555555555558</v>
      </c>
      <c r="G94" t="str">
        <f ca="1">PROPER(Historicoventas[[#This Row],[Artículo]])</f>
        <v>Divers Viennoiserie</v>
      </c>
      <c r="H94" s="28">
        <v>20</v>
      </c>
      <c r="I94" s="29">
        <v>11</v>
      </c>
      <c r="J94" s="30">
        <f>Historicoventas[[#This Row],[Cantidad]]*Historicoventas[[#This Row],[Precio Unit]]</f>
        <v>220</v>
      </c>
    </row>
    <row r="95" spans="2:10" x14ac:dyDescent="0.3">
      <c r="B95">
        <v>93402</v>
      </c>
      <c r="C95" s="24">
        <v>1753350</v>
      </c>
      <c r="D95" s="25" t="s">
        <v>13</v>
      </c>
      <c r="E95" s="26">
        <v>44703</v>
      </c>
      <c r="F95" s="27">
        <v>0.4826388888888889</v>
      </c>
      <c r="G95" t="str">
        <f ca="1">PROPER(Historicoventas[[#This Row],[Artículo]])</f>
        <v>Royal 4P</v>
      </c>
      <c r="H95" s="28">
        <v>20</v>
      </c>
      <c r="I95" s="29">
        <v>12</v>
      </c>
      <c r="J95" s="30">
        <f>Historicoventas[[#This Row],[Cantidad]]*Historicoventas[[#This Row],[Precio Unit]]</f>
        <v>240</v>
      </c>
    </row>
    <row r="96" spans="2:10" x14ac:dyDescent="0.3">
      <c r="B96">
        <v>93668</v>
      </c>
      <c r="C96" s="24">
        <v>1754080</v>
      </c>
      <c r="D96" s="25" t="s">
        <v>14</v>
      </c>
      <c r="E96" s="26">
        <v>44703</v>
      </c>
      <c r="F96" s="27">
        <v>0.69652777777777775</v>
      </c>
      <c r="G96" t="str">
        <f ca="1">PROPER(Historicoventas[[#This Row],[Artículo]])</f>
        <v>Divers Viennoiserie</v>
      </c>
      <c r="H96" s="28">
        <v>10</v>
      </c>
      <c r="I96" s="29">
        <v>22</v>
      </c>
      <c r="J96" s="30">
        <f>Historicoventas[[#This Row],[Cantidad]]*Historicoventas[[#This Row],[Precio Unit]]</f>
        <v>220</v>
      </c>
    </row>
    <row r="97" spans="2:10" x14ac:dyDescent="0.3">
      <c r="B97">
        <v>94885</v>
      </c>
      <c r="C97" s="24">
        <v>1757170</v>
      </c>
      <c r="D97" s="25" t="s">
        <v>13</v>
      </c>
      <c r="E97" s="26">
        <v>44704</v>
      </c>
      <c r="F97" s="27">
        <v>0.48958333333333331</v>
      </c>
      <c r="G97" t="str">
        <f ca="1">PROPER(Historicoventas[[#This Row],[Artículo]])</f>
        <v>Formule Sandwich</v>
      </c>
      <c r="H97" s="28">
        <v>40</v>
      </c>
      <c r="I97" s="29">
        <v>6.5</v>
      </c>
      <c r="J97" s="30">
        <f>Historicoventas[[#This Row],[Cantidad]]*Historicoventas[[#This Row],[Precio Unit]]</f>
        <v>260</v>
      </c>
    </row>
    <row r="98" spans="2:10" x14ac:dyDescent="0.3">
      <c r="B98">
        <v>94070</v>
      </c>
      <c r="C98" s="24">
        <v>1755060</v>
      </c>
      <c r="D98" s="25" t="s">
        <v>14</v>
      </c>
      <c r="E98" s="26">
        <v>44704</v>
      </c>
      <c r="F98" s="27">
        <v>0.38472222222222224</v>
      </c>
      <c r="G98" t="str">
        <f ca="1">PROPER(Historicoventas[[#This Row],[Artículo]])</f>
        <v>Gd Kouign Amann</v>
      </c>
      <c r="H98" s="28">
        <v>30</v>
      </c>
      <c r="I98" s="29">
        <v>7.5</v>
      </c>
      <c r="J98" s="30">
        <f>Historicoventas[[#This Row],[Cantidad]]*Historicoventas[[#This Row],[Precio Unit]]</f>
        <v>225</v>
      </c>
    </row>
    <row r="99" spans="2:10" x14ac:dyDescent="0.3">
      <c r="B99">
        <v>95515</v>
      </c>
      <c r="C99" s="24">
        <v>1758730</v>
      </c>
      <c r="D99" s="25" t="s">
        <v>13</v>
      </c>
      <c r="E99" s="26">
        <v>44705</v>
      </c>
      <c r="F99" s="27">
        <v>0.40625</v>
      </c>
      <c r="G99" t="str">
        <f ca="1">PROPER(Historicoventas[[#This Row],[Artículo]])</f>
        <v>Tarte Fraise 4Per</v>
      </c>
      <c r="H99" s="28">
        <v>20</v>
      </c>
      <c r="I99" s="29">
        <v>12</v>
      </c>
      <c r="J99" s="30">
        <f>Historicoventas[[#This Row],[Cantidad]]*Historicoventas[[#This Row],[Precio Unit]]</f>
        <v>240</v>
      </c>
    </row>
    <row r="100" spans="2:10" x14ac:dyDescent="0.3">
      <c r="B100">
        <v>95297</v>
      </c>
      <c r="C100" s="24">
        <v>1758210</v>
      </c>
      <c r="D100" s="25" t="s">
        <v>14</v>
      </c>
      <c r="E100" s="26">
        <v>44705</v>
      </c>
      <c r="F100" s="27">
        <v>0.35972222222222222</v>
      </c>
      <c r="G100" t="str">
        <f ca="1">PROPER(Historicoventas[[#This Row],[Artículo]])</f>
        <v>Gd Kouign Amann</v>
      </c>
      <c r="H100" s="28">
        <v>30</v>
      </c>
      <c r="I100" s="29">
        <v>7.5</v>
      </c>
      <c r="J100" s="30">
        <f>Historicoventas[[#This Row],[Cantidad]]*Historicoventas[[#This Row],[Precio Unit]]</f>
        <v>225</v>
      </c>
    </row>
    <row r="101" spans="2:10" x14ac:dyDescent="0.3">
      <c r="B101">
        <v>97569</v>
      </c>
      <c r="C101" s="24">
        <v>1764370</v>
      </c>
      <c r="D101" s="25" t="s">
        <v>14</v>
      </c>
      <c r="E101" s="26">
        <v>44707</v>
      </c>
      <c r="F101" s="27">
        <v>0.51666666666666672</v>
      </c>
      <c r="G101" t="str">
        <f ca="1">PROPER(Historicoventas[[#This Row],[Artículo]])</f>
        <v>Formule Sandwich</v>
      </c>
      <c r="H101" s="28">
        <v>40</v>
      </c>
      <c r="I101" s="29">
        <v>6.5</v>
      </c>
      <c r="J101" s="30">
        <f>Historicoventas[[#This Row],[Cantidad]]*Historicoventas[[#This Row],[Precio Unit]]</f>
        <v>260</v>
      </c>
    </row>
    <row r="102" spans="2:10" x14ac:dyDescent="0.3">
      <c r="B102">
        <v>98196</v>
      </c>
      <c r="C102" s="24">
        <v>1766150</v>
      </c>
      <c r="D102" s="25" t="s">
        <v>13</v>
      </c>
      <c r="E102" s="26">
        <v>44708</v>
      </c>
      <c r="F102" s="27">
        <v>0.51041666666666663</v>
      </c>
      <c r="G102" t="str">
        <f ca="1">PROPER(Historicoventas[[#This Row],[Artículo]])</f>
        <v>Formule Sandwich</v>
      </c>
      <c r="H102" s="28">
        <v>40</v>
      </c>
      <c r="I102" s="29">
        <v>6.5</v>
      </c>
      <c r="J102" s="30">
        <f>Historicoventas[[#This Row],[Cantidad]]*Historicoventas[[#This Row],[Precio Unit]]</f>
        <v>260</v>
      </c>
    </row>
    <row r="103" spans="2:10" x14ac:dyDescent="0.3">
      <c r="B103">
        <v>98821</v>
      </c>
      <c r="C103" s="24">
        <v>1767850</v>
      </c>
      <c r="D103" s="25" t="s">
        <v>14</v>
      </c>
      <c r="E103" s="26">
        <v>44709</v>
      </c>
      <c r="F103" s="27">
        <v>0.50694444444444442</v>
      </c>
      <c r="G103" t="str">
        <f ca="1">PROPER(Historicoventas[[#This Row],[Artículo]])</f>
        <v>Formule Sandwich</v>
      </c>
      <c r="H103" s="28">
        <v>40</v>
      </c>
      <c r="I103" s="29">
        <v>6.5</v>
      </c>
      <c r="J103" s="30">
        <f>Historicoventas[[#This Row],[Cantidad]]*Historicoventas[[#This Row],[Precio Unit]]</f>
        <v>260</v>
      </c>
    </row>
    <row r="104" spans="2:10" x14ac:dyDescent="0.3">
      <c r="B104">
        <v>100616</v>
      </c>
      <c r="C104" s="24">
        <v>1772540</v>
      </c>
      <c r="D104" s="25" t="s">
        <v>14</v>
      </c>
      <c r="E104" s="26">
        <v>44711</v>
      </c>
      <c r="F104" s="27">
        <v>0.43819444444444444</v>
      </c>
      <c r="G104" t="str">
        <f ca="1">PROPER(Historicoventas[[#This Row],[Artículo]])</f>
        <v>Tarte Fraise 4Per</v>
      </c>
      <c r="H104" s="28">
        <v>20</v>
      </c>
      <c r="I104" s="29">
        <v>12</v>
      </c>
      <c r="J104" s="30">
        <f>Historicoventas[[#This Row],[Cantidad]]*Historicoventas[[#This Row],[Precio Unit]]</f>
        <v>240</v>
      </c>
    </row>
    <row r="105" spans="2:10" x14ac:dyDescent="0.3">
      <c r="B105">
        <v>101622</v>
      </c>
      <c r="C105" s="24">
        <v>1775310</v>
      </c>
      <c r="D105" s="25" t="s">
        <v>13</v>
      </c>
      <c r="E105" s="26">
        <v>44712</v>
      </c>
      <c r="F105" s="27">
        <v>0.50277777777777777</v>
      </c>
      <c r="G105" t="str">
        <f ca="1">PROPER(Historicoventas[[#This Row],[Artículo]])</f>
        <v>Formule Sandwich</v>
      </c>
      <c r="H105" s="28">
        <v>40</v>
      </c>
      <c r="I105" s="29">
        <v>6.5</v>
      </c>
      <c r="J105" s="30">
        <f>Historicoventas[[#This Row],[Cantidad]]*Historicoventas[[#This Row],[Precio Unit]]</f>
        <v>260</v>
      </c>
    </row>
    <row r="106" spans="2:10" x14ac:dyDescent="0.3">
      <c r="B106">
        <v>101536</v>
      </c>
      <c r="C106" s="24">
        <v>1775050</v>
      </c>
      <c r="D106" s="25" t="s">
        <v>14</v>
      </c>
      <c r="E106" s="26">
        <v>44712</v>
      </c>
      <c r="F106" s="27">
        <v>0.47291666666666665</v>
      </c>
      <c r="G106" t="str">
        <f ca="1">PROPER(Historicoventas[[#This Row],[Artículo]])</f>
        <v>Tarte Fraise 4Per</v>
      </c>
      <c r="H106" s="28">
        <v>20</v>
      </c>
      <c r="I106" s="29">
        <v>12</v>
      </c>
      <c r="J106" s="30">
        <f>Historicoventas[[#This Row],[Cantidad]]*Historicoventas[[#This Row],[Precio Unit]]</f>
        <v>240</v>
      </c>
    </row>
    <row r="107" spans="2:10" x14ac:dyDescent="0.3">
      <c r="B107">
        <v>102402</v>
      </c>
      <c r="C107" s="24">
        <v>1777510</v>
      </c>
      <c r="D107" s="25" t="s">
        <v>13</v>
      </c>
      <c r="E107" s="26">
        <v>44713</v>
      </c>
      <c r="F107" s="27">
        <v>0.51666666666666672</v>
      </c>
      <c r="G107" t="str">
        <f ca="1">PROPER(Historicoventas[[#This Row],[Artículo]])</f>
        <v>Formule Sandwich</v>
      </c>
      <c r="H107" s="28">
        <v>40</v>
      </c>
      <c r="I107" s="29">
        <v>6.5</v>
      </c>
      <c r="J107" s="30">
        <f>Historicoventas[[#This Row],[Cantidad]]*Historicoventas[[#This Row],[Precio Unit]]</f>
        <v>260</v>
      </c>
    </row>
    <row r="108" spans="2:10" x14ac:dyDescent="0.3">
      <c r="B108">
        <v>102965</v>
      </c>
      <c r="C108" s="24">
        <v>1779120</v>
      </c>
      <c r="D108" s="25" t="s">
        <v>14</v>
      </c>
      <c r="E108" s="26">
        <v>44714</v>
      </c>
      <c r="F108" s="27">
        <v>0.51388888888888884</v>
      </c>
      <c r="G108" t="str">
        <f ca="1">PROPER(Historicoventas[[#This Row],[Artículo]])</f>
        <v>Formule Sandwich</v>
      </c>
      <c r="H108" s="28">
        <v>40</v>
      </c>
      <c r="I108" s="29">
        <v>6.5</v>
      </c>
      <c r="J108" s="30">
        <f>Historicoventas[[#This Row],[Cantidad]]*Historicoventas[[#This Row],[Precio Unit]]</f>
        <v>260</v>
      </c>
    </row>
    <row r="109" spans="2:10" x14ac:dyDescent="0.3">
      <c r="B109">
        <v>103654</v>
      </c>
      <c r="C109" s="24">
        <v>1781040</v>
      </c>
      <c r="D109" s="25" t="s">
        <v>13</v>
      </c>
      <c r="E109" s="26">
        <v>44715</v>
      </c>
      <c r="F109" s="27">
        <v>0.50972222222222219</v>
      </c>
      <c r="G109" t="str">
        <f ca="1">PROPER(Historicoventas[[#This Row],[Artículo]])</f>
        <v>Formule Sandwich</v>
      </c>
      <c r="H109" s="28">
        <v>40</v>
      </c>
      <c r="I109" s="29">
        <v>6.5</v>
      </c>
      <c r="J109" s="30">
        <f>Historicoventas[[#This Row],[Cantidad]]*Historicoventas[[#This Row],[Precio Unit]]</f>
        <v>260</v>
      </c>
    </row>
    <row r="110" spans="2:10" x14ac:dyDescent="0.3">
      <c r="B110">
        <v>104364</v>
      </c>
      <c r="C110" s="24">
        <v>1783020</v>
      </c>
      <c r="D110" s="25" t="s">
        <v>13</v>
      </c>
      <c r="E110" s="26">
        <v>44716</v>
      </c>
      <c r="F110" s="27">
        <v>0.51597222222222228</v>
      </c>
      <c r="G110" t="str">
        <f ca="1">PROPER(Historicoventas[[#This Row],[Artículo]])</f>
        <v>Formule Sandwich</v>
      </c>
      <c r="H110" s="28">
        <v>40</v>
      </c>
      <c r="I110" s="29">
        <v>6.5</v>
      </c>
      <c r="J110" s="30">
        <f>Historicoventas[[#This Row],[Cantidad]]*Historicoventas[[#This Row],[Precio Unit]]</f>
        <v>260</v>
      </c>
    </row>
    <row r="111" spans="2:10" x14ac:dyDescent="0.3">
      <c r="B111">
        <v>107025</v>
      </c>
      <c r="C111" s="24">
        <v>1790110</v>
      </c>
      <c r="D111" s="25" t="s">
        <v>13</v>
      </c>
      <c r="E111" s="26">
        <v>44719</v>
      </c>
      <c r="F111" s="27">
        <v>0.49652777777777779</v>
      </c>
      <c r="G111" t="str">
        <f ca="1">PROPER(Historicoventas[[#This Row],[Artículo]])</f>
        <v>Formule Sandwich</v>
      </c>
      <c r="H111" s="28">
        <v>40</v>
      </c>
      <c r="I111" s="29">
        <v>6.5</v>
      </c>
      <c r="J111" s="30">
        <f>Historicoventas[[#This Row],[Cantidad]]*Historicoventas[[#This Row],[Precio Unit]]</f>
        <v>260</v>
      </c>
    </row>
    <row r="112" spans="2:10" x14ac:dyDescent="0.3">
      <c r="B112">
        <v>107925</v>
      </c>
      <c r="C112" s="24">
        <v>1792590</v>
      </c>
      <c r="D112" s="25" t="s">
        <v>13</v>
      </c>
      <c r="E112" s="26">
        <v>44720</v>
      </c>
      <c r="F112" s="27">
        <v>0.55763888888888891</v>
      </c>
      <c r="G112" t="str">
        <f ca="1">PROPER(Historicoventas[[#This Row],[Artículo]])</f>
        <v>Formule Sandwich</v>
      </c>
      <c r="H112" s="28">
        <v>40</v>
      </c>
      <c r="I112" s="29">
        <v>6.5</v>
      </c>
      <c r="J112" s="30">
        <f>Historicoventas[[#This Row],[Cantidad]]*Historicoventas[[#This Row],[Precio Unit]]</f>
        <v>260</v>
      </c>
    </row>
    <row r="113" spans="2:10" x14ac:dyDescent="0.3">
      <c r="B113">
        <v>108523</v>
      </c>
      <c r="C113" s="24">
        <v>1794180</v>
      </c>
      <c r="D113" s="25" t="s">
        <v>14</v>
      </c>
      <c r="E113" s="26">
        <v>44721</v>
      </c>
      <c r="F113" s="27">
        <v>0.51597222222222228</v>
      </c>
      <c r="G113" t="str">
        <f ca="1">PROPER(Historicoventas[[#This Row],[Artículo]])</f>
        <v>Formule Sandwich</v>
      </c>
      <c r="H113" s="28">
        <v>40</v>
      </c>
      <c r="I113" s="29">
        <v>6.5</v>
      </c>
      <c r="J113" s="30">
        <f>Historicoventas[[#This Row],[Cantidad]]*Historicoventas[[#This Row],[Precio Unit]]</f>
        <v>260</v>
      </c>
    </row>
    <row r="114" spans="2:10" x14ac:dyDescent="0.3">
      <c r="B114">
        <v>109121</v>
      </c>
      <c r="C114" s="24">
        <v>1795870</v>
      </c>
      <c r="D114" s="25" t="s">
        <v>14</v>
      </c>
      <c r="E114" s="26">
        <v>44722</v>
      </c>
      <c r="F114" s="27">
        <v>0.51249999999999996</v>
      </c>
      <c r="G114" t="str">
        <f ca="1">PROPER(Historicoventas[[#This Row],[Artículo]])</f>
        <v>Formule Sandwich</v>
      </c>
      <c r="H114" s="28">
        <v>40</v>
      </c>
      <c r="I114" s="29">
        <v>6.5</v>
      </c>
      <c r="J114" s="30">
        <f>Historicoventas[[#This Row],[Cantidad]]*Historicoventas[[#This Row],[Precio Unit]]</f>
        <v>260</v>
      </c>
    </row>
    <row r="115" spans="2:10" x14ac:dyDescent="0.3">
      <c r="B115">
        <v>109627</v>
      </c>
      <c r="C115" s="24">
        <v>1797320</v>
      </c>
      <c r="D115" s="25" t="s">
        <v>14</v>
      </c>
      <c r="E115" s="26">
        <v>44723</v>
      </c>
      <c r="F115" s="27">
        <v>0.4513888888888889</v>
      </c>
      <c r="G115" t="str">
        <f ca="1">PROPER(Historicoventas[[#This Row],[Artículo]])</f>
        <v>Tarte Fraise 4Per</v>
      </c>
      <c r="H115" s="28">
        <v>40</v>
      </c>
      <c r="I115" s="29">
        <v>12</v>
      </c>
      <c r="J115" s="30">
        <f>Historicoventas[[#This Row],[Cantidad]]*Historicoventas[[#This Row],[Precio Unit]]</f>
        <v>480</v>
      </c>
    </row>
    <row r="116" spans="2:10" x14ac:dyDescent="0.3">
      <c r="B116">
        <v>110375</v>
      </c>
      <c r="C116" s="24">
        <v>1799310</v>
      </c>
      <c r="D116" s="25" t="s">
        <v>13</v>
      </c>
      <c r="E116" s="26">
        <v>44724</v>
      </c>
      <c r="F116" s="27">
        <v>0.4152777777777778</v>
      </c>
      <c r="G116" t="str">
        <f ca="1">PROPER(Historicoventas[[#This Row],[Artículo]])</f>
        <v>Cafe Ou Eau</v>
      </c>
      <c r="H116" s="28">
        <v>2000</v>
      </c>
      <c r="I116" s="29">
        <v>1</v>
      </c>
      <c r="J116" s="30">
        <f>Historicoventas[[#This Row],[Cantidad]]*Historicoventas[[#This Row],[Precio Unit]]</f>
        <v>2000</v>
      </c>
    </row>
    <row r="117" spans="2:10" x14ac:dyDescent="0.3">
      <c r="B117">
        <v>112773</v>
      </c>
      <c r="C117" s="24">
        <v>1805750</v>
      </c>
      <c r="D117" s="25" t="s">
        <v>13</v>
      </c>
      <c r="E117" s="26">
        <v>44726</v>
      </c>
      <c r="F117" s="27">
        <v>0.51666666666666672</v>
      </c>
      <c r="G117" t="str">
        <f ca="1">PROPER(Historicoventas[[#This Row],[Artículo]])</f>
        <v>Formule Sandwich</v>
      </c>
      <c r="H117" s="28">
        <v>40</v>
      </c>
      <c r="I117" s="29">
        <v>6.5</v>
      </c>
      <c r="J117" s="30">
        <f>Historicoventas[[#This Row],[Cantidad]]*Historicoventas[[#This Row],[Precio Unit]]</f>
        <v>260</v>
      </c>
    </row>
    <row r="118" spans="2:10" x14ac:dyDescent="0.3">
      <c r="B118">
        <v>113516</v>
      </c>
      <c r="C118" s="24">
        <v>1807840</v>
      </c>
      <c r="D118" s="25" t="s">
        <v>14</v>
      </c>
      <c r="E118" s="26">
        <v>44727</v>
      </c>
      <c r="F118" s="27">
        <v>0.53541666666666665</v>
      </c>
      <c r="G118" t="str">
        <f ca="1">PROPER(Historicoventas[[#This Row],[Artículo]])</f>
        <v>Formule Sandwich</v>
      </c>
      <c r="H118" s="28">
        <v>50</v>
      </c>
      <c r="I118" s="29">
        <v>6.5</v>
      </c>
      <c r="J118" s="30">
        <f>Historicoventas[[#This Row],[Cantidad]]*Historicoventas[[#This Row],[Precio Unit]]</f>
        <v>325</v>
      </c>
    </row>
    <row r="119" spans="2:10" x14ac:dyDescent="0.3">
      <c r="B119">
        <v>113454</v>
      </c>
      <c r="C119" s="24">
        <v>1807670</v>
      </c>
      <c r="D119" s="25" t="s">
        <v>13</v>
      </c>
      <c r="E119" s="26">
        <v>44727</v>
      </c>
      <c r="F119" s="27">
        <v>0.5083333333333333</v>
      </c>
      <c r="G119" t="str">
        <f ca="1">PROPER(Historicoventas[[#This Row],[Artículo]])</f>
        <v>Sandwich Complet</v>
      </c>
      <c r="H119" s="28">
        <v>60</v>
      </c>
      <c r="I119" s="29">
        <v>4.5</v>
      </c>
      <c r="J119" s="30">
        <f>Historicoventas[[#This Row],[Cantidad]]*Historicoventas[[#This Row],[Precio Unit]]</f>
        <v>270</v>
      </c>
    </row>
    <row r="120" spans="2:10" x14ac:dyDescent="0.3">
      <c r="B120">
        <v>113486</v>
      </c>
      <c r="C120" s="24">
        <v>1807750</v>
      </c>
      <c r="D120" s="25" t="s">
        <v>14</v>
      </c>
      <c r="E120" s="26">
        <v>44727</v>
      </c>
      <c r="F120" s="27">
        <v>0.5131944444444444</v>
      </c>
      <c r="G120" t="str">
        <f ca="1">PROPER(Historicoventas[[#This Row],[Artículo]])</f>
        <v>Formule Sandwich</v>
      </c>
      <c r="H120" s="28">
        <v>40</v>
      </c>
      <c r="I120" s="29">
        <v>6.5</v>
      </c>
      <c r="J120" s="30">
        <f>Historicoventas[[#This Row],[Cantidad]]*Historicoventas[[#This Row],[Precio Unit]]</f>
        <v>260</v>
      </c>
    </row>
    <row r="121" spans="2:10" x14ac:dyDescent="0.3">
      <c r="B121">
        <v>118298</v>
      </c>
      <c r="C121" s="24">
        <v>1820860</v>
      </c>
      <c r="D121" s="25" t="s">
        <v>13</v>
      </c>
      <c r="E121" s="26">
        <v>44733</v>
      </c>
      <c r="F121" s="27">
        <v>0.52083333333333337</v>
      </c>
      <c r="G121" t="str">
        <f ca="1">PROPER(Historicoventas[[#This Row],[Artículo]])</f>
        <v>Formule Sandwich</v>
      </c>
      <c r="H121" s="28">
        <v>50</v>
      </c>
      <c r="I121" s="29">
        <v>6.5</v>
      </c>
      <c r="J121" s="30">
        <f>Historicoventas[[#This Row],[Cantidad]]*Historicoventas[[#This Row],[Precio Unit]]</f>
        <v>325</v>
      </c>
    </row>
    <row r="122" spans="2:10" x14ac:dyDescent="0.3">
      <c r="B122">
        <v>118970</v>
      </c>
      <c r="C122" s="24">
        <v>1822770</v>
      </c>
      <c r="D122" s="25" t="s">
        <v>14</v>
      </c>
      <c r="E122" s="26">
        <v>44734</v>
      </c>
      <c r="F122" s="27">
        <v>0.51458333333333328</v>
      </c>
      <c r="G122" t="str">
        <f ca="1">PROPER(Historicoventas[[#This Row],[Artículo]])</f>
        <v>Formule Sandwich</v>
      </c>
      <c r="H122" s="28">
        <v>50</v>
      </c>
      <c r="I122" s="29">
        <v>6.5</v>
      </c>
      <c r="J122" s="30">
        <f>Historicoventas[[#This Row],[Cantidad]]*Historicoventas[[#This Row],[Precio Unit]]</f>
        <v>325</v>
      </c>
    </row>
    <row r="123" spans="2:10" x14ac:dyDescent="0.3">
      <c r="B123">
        <v>119786</v>
      </c>
      <c r="C123" s="24">
        <v>1825100</v>
      </c>
      <c r="D123" s="25" t="s">
        <v>13</v>
      </c>
      <c r="E123" s="26">
        <v>44735</v>
      </c>
      <c r="F123" s="27">
        <v>0.52152777777777781</v>
      </c>
      <c r="G123" t="str">
        <f ca="1">PROPER(Historicoventas[[#This Row],[Artículo]])</f>
        <v>Formule Sandwich</v>
      </c>
      <c r="H123" s="28">
        <v>50</v>
      </c>
      <c r="I123" s="29">
        <v>6.5</v>
      </c>
      <c r="J123" s="30">
        <f>Historicoventas[[#This Row],[Cantidad]]*Historicoventas[[#This Row],[Precio Unit]]</f>
        <v>325</v>
      </c>
    </row>
    <row r="124" spans="2:10" x14ac:dyDescent="0.3">
      <c r="B124">
        <v>119822</v>
      </c>
      <c r="C124" s="24">
        <v>1825210</v>
      </c>
      <c r="D124" s="25" t="s">
        <v>14</v>
      </c>
      <c r="E124" s="26">
        <v>44735</v>
      </c>
      <c r="F124" s="27">
        <v>0.53541666666666665</v>
      </c>
      <c r="G124" t="str">
        <f ca="1">PROPER(Historicoventas[[#This Row],[Artículo]])</f>
        <v>Formule Sandwich</v>
      </c>
      <c r="H124" s="28">
        <v>50</v>
      </c>
      <c r="I124" s="29">
        <v>6.5</v>
      </c>
      <c r="J124" s="30">
        <f>Historicoventas[[#This Row],[Cantidad]]*Historicoventas[[#This Row],[Precio Unit]]</f>
        <v>325</v>
      </c>
    </row>
    <row r="125" spans="2:10" x14ac:dyDescent="0.3">
      <c r="B125">
        <v>120475</v>
      </c>
      <c r="C125" s="24">
        <v>1827000</v>
      </c>
      <c r="D125" s="25" t="s">
        <v>13</v>
      </c>
      <c r="E125" s="26">
        <v>44736</v>
      </c>
      <c r="F125" s="27">
        <v>0.51458333333333328</v>
      </c>
      <c r="G125" t="str">
        <f ca="1">PROPER(Historicoventas[[#This Row],[Artículo]])</f>
        <v>Formule Sandwich</v>
      </c>
      <c r="H125" s="28">
        <v>50</v>
      </c>
      <c r="I125" s="29">
        <v>6.5</v>
      </c>
      <c r="J125" s="30">
        <f>Historicoventas[[#This Row],[Cantidad]]*Historicoventas[[#This Row],[Precio Unit]]</f>
        <v>325</v>
      </c>
    </row>
    <row r="126" spans="2:10" x14ac:dyDescent="0.3">
      <c r="B126">
        <v>124938</v>
      </c>
      <c r="C126" s="24">
        <v>1839110</v>
      </c>
      <c r="D126" s="25" t="s">
        <v>13</v>
      </c>
      <c r="E126" s="26">
        <v>44741</v>
      </c>
      <c r="F126" s="27">
        <v>0.50347222222222221</v>
      </c>
      <c r="G126" t="str">
        <f ca="1">PROPER(Historicoventas[[#This Row],[Artículo]])</f>
        <v>Sandwich Complet</v>
      </c>
      <c r="H126" s="28">
        <v>60</v>
      </c>
      <c r="I126" s="29">
        <v>4.5</v>
      </c>
      <c r="J126" s="30">
        <f>Historicoventas[[#This Row],[Cantidad]]*Historicoventas[[#This Row],[Precio Unit]]</f>
        <v>270</v>
      </c>
    </row>
    <row r="127" spans="2:10" x14ac:dyDescent="0.3">
      <c r="B127">
        <v>127824</v>
      </c>
      <c r="C127" s="24">
        <v>1847120</v>
      </c>
      <c r="D127" s="25" t="s">
        <v>13</v>
      </c>
      <c r="E127" s="26">
        <v>44745</v>
      </c>
      <c r="F127" s="27">
        <v>0.4375</v>
      </c>
      <c r="G127" t="str">
        <f ca="1">PROPER(Historicoventas[[#This Row],[Artículo]])</f>
        <v>Campagne</v>
      </c>
      <c r="H127" s="28">
        <v>150</v>
      </c>
      <c r="I127" s="29">
        <v>1.8</v>
      </c>
      <c r="J127" s="30">
        <f>Historicoventas[[#This Row],[Cantidad]]*Historicoventas[[#This Row],[Precio Unit]]</f>
        <v>270</v>
      </c>
    </row>
    <row r="128" spans="2:10" x14ac:dyDescent="0.3">
      <c r="B128">
        <v>135766</v>
      </c>
      <c r="C128" s="24">
        <v>1868240</v>
      </c>
      <c r="D128" s="25" t="s">
        <v>14</v>
      </c>
      <c r="E128" s="26">
        <v>44753</v>
      </c>
      <c r="F128" s="27">
        <v>0.40277777777777779</v>
      </c>
      <c r="G128" t="str">
        <f ca="1">PROPER(Historicoventas[[#This Row],[Artículo]])</f>
        <v>Tarte Fruits 6P</v>
      </c>
      <c r="H128" s="28">
        <v>20</v>
      </c>
      <c r="I128" s="29">
        <v>12</v>
      </c>
      <c r="J128" s="30">
        <f>Historicoventas[[#This Row],[Cantidad]]*Historicoventas[[#This Row],[Precio Unit]]</f>
        <v>240</v>
      </c>
    </row>
    <row r="129" spans="2:10" x14ac:dyDescent="0.3">
      <c r="B129">
        <v>136344</v>
      </c>
      <c r="C129" s="24">
        <v>1869650</v>
      </c>
      <c r="D129" s="25" t="s">
        <v>13</v>
      </c>
      <c r="E129" s="26">
        <v>44753</v>
      </c>
      <c r="F129" s="27">
        <v>0.46944444444444444</v>
      </c>
      <c r="G129" t="str">
        <f ca="1">PROPER(Historicoventas[[#This Row],[Artículo]])</f>
        <v>Tarte Fraise 4Per</v>
      </c>
      <c r="H129" s="28">
        <v>20</v>
      </c>
      <c r="I129" s="29">
        <v>12</v>
      </c>
      <c r="J129" s="30">
        <f>Historicoventas[[#This Row],[Cantidad]]*Historicoventas[[#This Row],[Precio Unit]]</f>
        <v>240</v>
      </c>
    </row>
    <row r="130" spans="2:10" x14ac:dyDescent="0.3">
      <c r="B130">
        <v>138743</v>
      </c>
      <c r="C130" s="24">
        <v>1876060</v>
      </c>
      <c r="D130" s="25" t="s">
        <v>14</v>
      </c>
      <c r="E130" s="26">
        <v>44755</v>
      </c>
      <c r="F130" s="27">
        <v>0.44097222222222221</v>
      </c>
      <c r="G130" t="str">
        <f ca="1">PROPER(Historicoventas[[#This Row],[Artículo]])</f>
        <v>Platprepare7,00</v>
      </c>
      <c r="H130" s="28">
        <v>40</v>
      </c>
      <c r="I130" s="29">
        <v>7</v>
      </c>
      <c r="J130" s="30">
        <f>Historicoventas[[#This Row],[Cantidad]]*Historicoventas[[#This Row],[Precio Unit]]</f>
        <v>280</v>
      </c>
    </row>
    <row r="131" spans="2:10" x14ac:dyDescent="0.3">
      <c r="B131">
        <v>140029</v>
      </c>
      <c r="C131" s="24">
        <v>1879520</v>
      </c>
      <c r="D131" s="25" t="s">
        <v>14</v>
      </c>
      <c r="E131" s="26">
        <v>44756</v>
      </c>
      <c r="F131" s="27">
        <v>0.41180555555555554</v>
      </c>
      <c r="G131" t="str">
        <f ca="1">PROPER(Historicoventas[[#This Row],[Artículo]])</f>
        <v>Traditional Baguette</v>
      </c>
      <c r="H131" s="28">
        <v>200</v>
      </c>
      <c r="I131" s="29">
        <v>1.2</v>
      </c>
      <c r="J131" s="30">
        <f>Historicoventas[[#This Row],[Cantidad]]*Historicoventas[[#This Row],[Precio Unit]]</f>
        <v>240</v>
      </c>
    </row>
    <row r="132" spans="2:10" x14ac:dyDescent="0.3">
      <c r="B132">
        <v>141765</v>
      </c>
      <c r="C132" s="24">
        <v>1884030</v>
      </c>
      <c r="D132" s="25" t="s">
        <v>14</v>
      </c>
      <c r="E132" s="26">
        <v>44757</v>
      </c>
      <c r="F132" s="27">
        <v>0.49513888888888891</v>
      </c>
      <c r="G132" t="str">
        <f ca="1">PROPER(Historicoventas[[#This Row],[Artículo]])</f>
        <v>Formule Sandwich</v>
      </c>
      <c r="H132" s="28">
        <v>60</v>
      </c>
      <c r="I132" s="29">
        <v>6.5</v>
      </c>
      <c r="J132" s="30">
        <f>Historicoventas[[#This Row],[Cantidad]]*Historicoventas[[#This Row],[Precio Unit]]</f>
        <v>390</v>
      </c>
    </row>
    <row r="133" spans="2:10" x14ac:dyDescent="0.3">
      <c r="B133">
        <v>141440</v>
      </c>
      <c r="C133" s="24">
        <v>1883160</v>
      </c>
      <c r="D133" s="25" t="s">
        <v>13</v>
      </c>
      <c r="E133" s="26">
        <v>44757</v>
      </c>
      <c r="F133" s="27">
        <v>0.43263888888888891</v>
      </c>
      <c r="G133" t="str">
        <f ca="1">PROPER(Historicoventas[[#This Row],[Artículo]])</f>
        <v>Formule Sandwich</v>
      </c>
      <c r="H133" s="28">
        <v>40</v>
      </c>
      <c r="I133" s="29">
        <v>6.5</v>
      </c>
      <c r="J133" s="30">
        <f>Historicoventas[[#This Row],[Cantidad]]*Historicoventas[[#This Row],[Precio Unit]]</f>
        <v>260</v>
      </c>
    </row>
    <row r="134" spans="2:10" x14ac:dyDescent="0.3">
      <c r="B134">
        <v>141478</v>
      </c>
      <c r="C134" s="24">
        <v>1883250</v>
      </c>
      <c r="D134" s="25" t="s">
        <v>13</v>
      </c>
      <c r="E134" s="26">
        <v>44757</v>
      </c>
      <c r="F134" s="27">
        <v>0.44027777777777777</v>
      </c>
      <c r="G134" t="str">
        <f ca="1">PROPER(Historicoventas[[#This Row],[Artículo]])</f>
        <v>Formule Sandwich</v>
      </c>
      <c r="H134" s="28">
        <v>40</v>
      </c>
      <c r="I134" s="29">
        <v>6.5</v>
      </c>
      <c r="J134" s="30">
        <f>Historicoventas[[#This Row],[Cantidad]]*Historicoventas[[#This Row],[Precio Unit]]</f>
        <v>260</v>
      </c>
    </row>
    <row r="135" spans="2:10" x14ac:dyDescent="0.3">
      <c r="B135">
        <v>142801</v>
      </c>
      <c r="C135" s="24">
        <v>1886900</v>
      </c>
      <c r="D135" s="25" t="s">
        <v>14</v>
      </c>
      <c r="E135" s="26">
        <v>44758</v>
      </c>
      <c r="F135" s="27">
        <v>0.4465277777777778</v>
      </c>
      <c r="G135" t="str">
        <f ca="1">PROPER(Historicoventas[[#This Row],[Artículo]])</f>
        <v>Formule Sandwich</v>
      </c>
      <c r="H135" s="28">
        <v>40</v>
      </c>
      <c r="I135" s="29">
        <v>6.5</v>
      </c>
      <c r="J135" s="30">
        <f>Historicoventas[[#This Row],[Cantidad]]*Historicoventas[[#This Row],[Precio Unit]]</f>
        <v>260</v>
      </c>
    </row>
    <row r="136" spans="2:10" x14ac:dyDescent="0.3">
      <c r="B136">
        <v>147505</v>
      </c>
      <c r="C136" s="24">
        <v>1899380</v>
      </c>
      <c r="D136" s="25" t="s">
        <v>14</v>
      </c>
      <c r="E136" s="26">
        <v>44761</v>
      </c>
      <c r="F136" s="27">
        <v>0.51388888888888884</v>
      </c>
      <c r="G136" t="str">
        <f ca="1">PROPER(Historicoventas[[#This Row],[Artículo]])</f>
        <v>Formule Sandwich</v>
      </c>
      <c r="H136" s="28">
        <v>40</v>
      </c>
      <c r="I136" s="29">
        <v>6.5</v>
      </c>
      <c r="J136" s="30">
        <f>Historicoventas[[#This Row],[Cantidad]]*Historicoventas[[#This Row],[Precio Unit]]</f>
        <v>260</v>
      </c>
    </row>
    <row r="137" spans="2:10" x14ac:dyDescent="0.3">
      <c r="B137">
        <v>149496</v>
      </c>
      <c r="C137" s="24">
        <v>1904760</v>
      </c>
      <c r="D137" s="25" t="s">
        <v>13</v>
      </c>
      <c r="E137" s="26">
        <v>44763</v>
      </c>
      <c r="F137" s="27">
        <v>0.42499999999999999</v>
      </c>
      <c r="G137" t="str">
        <f ca="1">PROPER(Historicoventas[[#This Row],[Artículo]])</f>
        <v>Formule Sandwich</v>
      </c>
      <c r="H137" s="28">
        <v>40</v>
      </c>
      <c r="I137" s="29">
        <v>6.5</v>
      </c>
      <c r="J137" s="30">
        <f>Historicoventas[[#This Row],[Cantidad]]*Historicoventas[[#This Row],[Precio Unit]]</f>
        <v>260</v>
      </c>
    </row>
    <row r="138" spans="2:10" x14ac:dyDescent="0.3">
      <c r="B138">
        <v>152338</v>
      </c>
      <c r="C138" s="24">
        <v>1912360</v>
      </c>
      <c r="D138" s="25" t="s">
        <v>14</v>
      </c>
      <c r="E138" s="26">
        <v>44765</v>
      </c>
      <c r="F138" s="27">
        <v>0.47638888888888886</v>
      </c>
      <c r="G138" t="str">
        <f ca="1">PROPER(Historicoventas[[#This Row],[Artículo]])</f>
        <v>Tartelette</v>
      </c>
      <c r="H138" s="28">
        <v>250</v>
      </c>
      <c r="I138" s="29">
        <v>2</v>
      </c>
      <c r="J138" s="30">
        <f>Historicoventas[[#This Row],[Cantidad]]*Historicoventas[[#This Row],[Precio Unit]]</f>
        <v>500</v>
      </c>
    </row>
    <row r="139" spans="2:10" x14ac:dyDescent="0.3">
      <c r="B139">
        <v>152736</v>
      </c>
      <c r="C139" s="24">
        <v>1913440</v>
      </c>
      <c r="D139" s="25" t="s">
        <v>14</v>
      </c>
      <c r="E139" s="26">
        <v>44765</v>
      </c>
      <c r="F139" s="27">
        <v>0.68472222222222223</v>
      </c>
      <c r="G139" t="str">
        <f ca="1">PROPER(Historicoventas[[#This Row],[Artículo]])</f>
        <v>Tarte Fraise 6P</v>
      </c>
      <c r="H139" s="28">
        <v>20</v>
      </c>
      <c r="I139" s="29">
        <v>18</v>
      </c>
      <c r="J139" s="30">
        <f>Historicoventas[[#This Row],[Cantidad]]*Historicoventas[[#This Row],[Precio Unit]]</f>
        <v>360</v>
      </c>
    </row>
    <row r="140" spans="2:10" x14ac:dyDescent="0.3">
      <c r="B140">
        <v>152745</v>
      </c>
      <c r="C140" s="24">
        <v>1913460</v>
      </c>
      <c r="D140" s="25" t="s">
        <v>14</v>
      </c>
      <c r="E140" s="26">
        <v>44765</v>
      </c>
      <c r="F140" s="27">
        <v>0.68819444444444444</v>
      </c>
      <c r="G140" t="str">
        <f ca="1">PROPER(Historicoventas[[#This Row],[Artículo]])</f>
        <v>Tarte Fraise 6P</v>
      </c>
      <c r="H140" s="28">
        <v>20</v>
      </c>
      <c r="I140" s="29">
        <v>18</v>
      </c>
      <c r="J140" s="30">
        <f>Historicoventas[[#This Row],[Cantidad]]*Historicoventas[[#This Row],[Precio Unit]]</f>
        <v>360</v>
      </c>
    </row>
    <row r="141" spans="2:10" x14ac:dyDescent="0.3">
      <c r="B141">
        <v>153509</v>
      </c>
      <c r="C141" s="24">
        <v>1915440</v>
      </c>
      <c r="D141" s="25" t="s">
        <v>13</v>
      </c>
      <c r="E141" s="26">
        <v>44766</v>
      </c>
      <c r="F141" s="27">
        <v>0.43194444444444446</v>
      </c>
      <c r="G141" t="str">
        <f ca="1">PROPER(Historicoventas[[#This Row],[Artículo]])</f>
        <v>Traiteur</v>
      </c>
      <c r="H141" s="28">
        <v>40</v>
      </c>
      <c r="I141" s="29">
        <v>7</v>
      </c>
      <c r="J141" s="30">
        <f>Historicoventas[[#This Row],[Cantidad]]*Historicoventas[[#This Row],[Precio Unit]]</f>
        <v>280</v>
      </c>
    </row>
    <row r="142" spans="2:10" x14ac:dyDescent="0.3">
      <c r="B142">
        <v>156661</v>
      </c>
      <c r="C142" s="24">
        <v>1923790</v>
      </c>
      <c r="D142" s="25" t="s">
        <v>14</v>
      </c>
      <c r="E142" s="26">
        <v>44768</v>
      </c>
      <c r="F142" s="27">
        <v>0.48958333333333331</v>
      </c>
      <c r="G142" t="str">
        <f ca="1">PROPER(Historicoventas[[#This Row],[Artículo]])</f>
        <v>Formule Sandwich</v>
      </c>
      <c r="H142" s="28">
        <v>40</v>
      </c>
      <c r="I142" s="29">
        <v>6.5</v>
      </c>
      <c r="J142" s="30">
        <f>Historicoventas[[#This Row],[Cantidad]]*Historicoventas[[#This Row],[Precio Unit]]</f>
        <v>260</v>
      </c>
    </row>
    <row r="143" spans="2:10" x14ac:dyDescent="0.3">
      <c r="B143">
        <v>162233</v>
      </c>
      <c r="C143" s="24">
        <v>1938980</v>
      </c>
      <c r="D143" s="25" t="s">
        <v>14</v>
      </c>
      <c r="E143" s="26">
        <v>44772</v>
      </c>
      <c r="F143" s="27">
        <v>0.71319444444444446</v>
      </c>
      <c r="G143" t="str">
        <f ca="1">PROPER(Historicoventas[[#This Row],[Artículo]])</f>
        <v>Seigle</v>
      </c>
      <c r="H143" s="28">
        <v>250</v>
      </c>
      <c r="I143" s="29">
        <v>1.8</v>
      </c>
      <c r="J143" s="30">
        <f>Historicoventas[[#This Row],[Cantidad]]*Historicoventas[[#This Row],[Precio Unit]]</f>
        <v>450</v>
      </c>
    </row>
    <row r="144" spans="2:10" x14ac:dyDescent="0.3">
      <c r="B144">
        <v>162234</v>
      </c>
      <c r="C144" s="24">
        <v>1938980</v>
      </c>
      <c r="D144" s="25" t="s">
        <v>13</v>
      </c>
      <c r="E144" s="26">
        <v>44772</v>
      </c>
      <c r="F144" s="27">
        <v>0.71319444444444446</v>
      </c>
      <c r="G144" t="str">
        <f ca="1">PROPER(Historicoventas[[#This Row],[Artículo]])</f>
        <v>Vik Bread</v>
      </c>
      <c r="H144" s="28">
        <v>110</v>
      </c>
      <c r="I144" s="29">
        <v>2.5</v>
      </c>
      <c r="J144" s="30">
        <f>Historicoventas[[#This Row],[Cantidad]]*Historicoventas[[#This Row],[Precio Unit]]</f>
        <v>275</v>
      </c>
    </row>
    <row r="145" spans="2:10" x14ac:dyDescent="0.3">
      <c r="B145">
        <v>163377</v>
      </c>
      <c r="C145" s="24">
        <v>1941990</v>
      </c>
      <c r="D145" s="25" t="s">
        <v>14</v>
      </c>
      <c r="E145" s="26">
        <v>44773</v>
      </c>
      <c r="F145" s="27">
        <v>0.52222222222222225</v>
      </c>
      <c r="G145" t="str">
        <f ca="1">PROPER(Historicoventas[[#This Row],[Artículo]])</f>
        <v>Gd Nantais</v>
      </c>
      <c r="H145" s="28">
        <v>110</v>
      </c>
      <c r="I145" s="29">
        <v>11</v>
      </c>
      <c r="J145" s="30">
        <f>Historicoventas[[#This Row],[Cantidad]]*Historicoventas[[#This Row],[Precio Unit]]</f>
        <v>1210</v>
      </c>
    </row>
    <row r="146" spans="2:10" x14ac:dyDescent="0.3">
      <c r="B146">
        <v>163378</v>
      </c>
      <c r="C146" s="24">
        <v>1941990</v>
      </c>
      <c r="D146" s="25" t="s">
        <v>13</v>
      </c>
      <c r="E146" s="26">
        <v>44773</v>
      </c>
      <c r="F146" s="27">
        <v>0.52222222222222225</v>
      </c>
      <c r="G146" t="str">
        <f ca="1">PROPER(Historicoventas[[#This Row],[Artículo]])</f>
        <v>Gd Kouign Amann</v>
      </c>
      <c r="H146" s="28">
        <v>90</v>
      </c>
      <c r="I146" s="29">
        <v>7.5</v>
      </c>
      <c r="J146" s="30">
        <f>Historicoventas[[#This Row],[Cantidad]]*Historicoventas[[#This Row],[Precio Unit]]</f>
        <v>675</v>
      </c>
    </row>
    <row r="147" spans="2:10" x14ac:dyDescent="0.3">
      <c r="B147">
        <v>165121</v>
      </c>
      <c r="C147" s="24">
        <v>1946470</v>
      </c>
      <c r="D147" s="25" t="s">
        <v>14</v>
      </c>
      <c r="E147" s="26">
        <v>44774</v>
      </c>
      <c r="F147" s="27">
        <v>0.50763888888888886</v>
      </c>
      <c r="G147" t="str">
        <f ca="1">PROPER(Historicoventas[[#This Row],[Artículo]])</f>
        <v>Tarte Fruits 6P</v>
      </c>
      <c r="H147" s="28">
        <v>20</v>
      </c>
      <c r="I147" s="29">
        <v>12</v>
      </c>
      <c r="J147" s="30">
        <f>Historicoventas[[#This Row],[Cantidad]]*Historicoventas[[#This Row],[Precio Unit]]</f>
        <v>240</v>
      </c>
    </row>
    <row r="148" spans="2:10" x14ac:dyDescent="0.3">
      <c r="B148">
        <v>166265</v>
      </c>
      <c r="C148" s="24">
        <v>1949490</v>
      </c>
      <c r="D148" s="25" t="s">
        <v>13</v>
      </c>
      <c r="E148" s="26">
        <v>44775</v>
      </c>
      <c r="F148" s="27">
        <v>0.49166666666666664</v>
      </c>
      <c r="G148" t="str">
        <f ca="1">PROPER(Historicoventas[[#This Row],[Artículo]])</f>
        <v>Formule Sandwich</v>
      </c>
      <c r="H148" s="28">
        <v>40</v>
      </c>
      <c r="I148" s="29">
        <v>6.5</v>
      </c>
      <c r="J148" s="30">
        <f>Historicoventas[[#This Row],[Cantidad]]*Historicoventas[[#This Row],[Precio Unit]]</f>
        <v>260</v>
      </c>
    </row>
    <row r="149" spans="2:10" x14ac:dyDescent="0.3">
      <c r="B149">
        <v>168007</v>
      </c>
      <c r="C149" s="24">
        <v>1954120</v>
      </c>
      <c r="D149" s="25" t="s">
        <v>14</v>
      </c>
      <c r="E149" s="26">
        <v>44776</v>
      </c>
      <c r="F149" s="27">
        <v>0.75902777777777775</v>
      </c>
      <c r="G149" t="str">
        <f ca="1">PROPER(Historicoventas[[#This Row],[Artículo]])</f>
        <v>Tarte Fruits 6P</v>
      </c>
      <c r="H149" s="28">
        <v>20</v>
      </c>
      <c r="I149" s="29">
        <v>12</v>
      </c>
      <c r="J149" s="30">
        <f>Historicoventas[[#This Row],[Cantidad]]*Historicoventas[[#This Row],[Precio Unit]]</f>
        <v>240</v>
      </c>
    </row>
    <row r="150" spans="2:10" x14ac:dyDescent="0.3">
      <c r="B150">
        <v>170417</v>
      </c>
      <c r="C150" s="24">
        <v>1960500</v>
      </c>
      <c r="D150" s="25" t="s">
        <v>13</v>
      </c>
      <c r="E150" s="26">
        <v>44778</v>
      </c>
      <c r="F150" s="27">
        <v>0.54722222222222228</v>
      </c>
      <c r="G150" t="str">
        <f ca="1">PROPER(Historicoventas[[#This Row],[Artículo]])</f>
        <v>Formule Sandwich</v>
      </c>
      <c r="H150" s="28">
        <v>40</v>
      </c>
      <c r="I150" s="29">
        <v>6.5</v>
      </c>
      <c r="J150" s="30">
        <f>Historicoventas[[#This Row],[Cantidad]]*Historicoventas[[#This Row],[Precio Unit]]</f>
        <v>260</v>
      </c>
    </row>
    <row r="151" spans="2:10" x14ac:dyDescent="0.3">
      <c r="B151">
        <v>173225</v>
      </c>
      <c r="C151" s="24">
        <v>1967980</v>
      </c>
      <c r="D151" s="25" t="s">
        <v>14</v>
      </c>
      <c r="E151" s="26">
        <v>44780</v>
      </c>
      <c r="F151" s="27">
        <v>0.55486111111111114</v>
      </c>
      <c r="G151" t="str">
        <f ca="1">PROPER(Historicoventas[[#This Row],[Artículo]])</f>
        <v>Formule Sandwich</v>
      </c>
      <c r="H151" s="28">
        <v>50</v>
      </c>
      <c r="I151" s="29">
        <v>6.5</v>
      </c>
      <c r="J151" s="30">
        <f>Historicoventas[[#This Row],[Cantidad]]*Historicoventas[[#This Row],[Precio Unit]]</f>
        <v>325</v>
      </c>
    </row>
    <row r="152" spans="2:10" x14ac:dyDescent="0.3">
      <c r="B152">
        <v>174909</v>
      </c>
      <c r="C152" s="24">
        <v>1972170</v>
      </c>
      <c r="D152" s="25" t="s">
        <v>13</v>
      </c>
      <c r="E152" s="26">
        <v>44781</v>
      </c>
      <c r="F152" s="27">
        <v>0.4909722222222222</v>
      </c>
      <c r="G152" t="str">
        <f ca="1">PROPER(Historicoventas[[#This Row],[Artículo]])</f>
        <v>Formule Sandwich</v>
      </c>
      <c r="H152" s="28">
        <v>80</v>
      </c>
      <c r="I152" s="29">
        <v>6.5</v>
      </c>
      <c r="J152" s="30">
        <f>Historicoventas[[#This Row],[Cantidad]]*Historicoventas[[#This Row],[Precio Unit]]</f>
        <v>520</v>
      </c>
    </row>
    <row r="153" spans="2:10" x14ac:dyDescent="0.3">
      <c r="B153">
        <v>179519</v>
      </c>
      <c r="C153" s="24">
        <v>1984810</v>
      </c>
      <c r="D153" s="25" t="s">
        <v>14</v>
      </c>
      <c r="E153" s="26">
        <v>44784</v>
      </c>
      <c r="F153" s="27">
        <v>0.76875000000000004</v>
      </c>
      <c r="G153" t="str">
        <f ca="1">PROPER(Historicoventas[[#This Row],[Artículo]])</f>
        <v>Grand Far Breton</v>
      </c>
      <c r="H153" s="28">
        <v>80</v>
      </c>
      <c r="I153" s="29">
        <v>7</v>
      </c>
      <c r="J153" s="30">
        <f>Historicoventas[[#This Row],[Cantidad]]*Historicoventas[[#This Row],[Precio Unit]]</f>
        <v>560</v>
      </c>
    </row>
    <row r="154" spans="2:10" x14ac:dyDescent="0.3">
      <c r="B154">
        <v>179122</v>
      </c>
      <c r="C154" s="24">
        <v>1983690</v>
      </c>
      <c r="D154" s="25" t="s">
        <v>14</v>
      </c>
      <c r="E154" s="26">
        <v>44784</v>
      </c>
      <c r="F154" s="27">
        <v>0.51111111111111107</v>
      </c>
      <c r="G154" t="str">
        <f ca="1">PROPER(Historicoventas[[#This Row],[Artículo]])</f>
        <v>Sand Jb Emmental</v>
      </c>
      <c r="H154" s="28">
        <v>70</v>
      </c>
      <c r="I154" s="29">
        <v>3.5</v>
      </c>
      <c r="J154" s="30">
        <f>Historicoventas[[#This Row],[Cantidad]]*Historicoventas[[#This Row],[Precio Unit]]</f>
        <v>245</v>
      </c>
    </row>
    <row r="155" spans="2:10" x14ac:dyDescent="0.3">
      <c r="B155">
        <v>179893</v>
      </c>
      <c r="C155" s="24">
        <v>1985730</v>
      </c>
      <c r="D155" s="25" t="s">
        <v>14</v>
      </c>
      <c r="E155" s="26">
        <v>44785</v>
      </c>
      <c r="F155" s="27">
        <v>0.3923611111111111</v>
      </c>
      <c r="G155" t="str">
        <f ca="1">PROPER(Historicoventas[[#This Row],[Artículo]])</f>
        <v>Sandwich Complet</v>
      </c>
      <c r="H155" s="28">
        <v>60</v>
      </c>
      <c r="I155" s="29">
        <v>4.5</v>
      </c>
      <c r="J155" s="30">
        <f>Historicoventas[[#This Row],[Cantidad]]*Historicoventas[[#This Row],[Precio Unit]]</f>
        <v>270</v>
      </c>
    </row>
    <row r="156" spans="2:10" x14ac:dyDescent="0.3">
      <c r="B156">
        <v>182650</v>
      </c>
      <c r="C156" s="24">
        <v>1993180</v>
      </c>
      <c r="D156" s="25" t="s">
        <v>13</v>
      </c>
      <c r="E156" s="26">
        <v>44787</v>
      </c>
      <c r="F156" s="27">
        <v>0.33750000000000002</v>
      </c>
      <c r="G156" t="str">
        <f ca="1">PROPER(Historicoventas[[#This Row],[Artículo]])</f>
        <v>Gd Nantais</v>
      </c>
      <c r="H156" s="28">
        <v>30</v>
      </c>
      <c r="I156" s="29">
        <v>11</v>
      </c>
      <c r="J156" s="30">
        <f>Historicoventas[[#This Row],[Cantidad]]*Historicoventas[[#This Row],[Precio Unit]]</f>
        <v>330</v>
      </c>
    </row>
    <row r="157" spans="2:10" x14ac:dyDescent="0.3">
      <c r="B157">
        <v>185186</v>
      </c>
      <c r="C157" s="24">
        <v>1999610</v>
      </c>
      <c r="D157" s="25" t="s">
        <v>14</v>
      </c>
      <c r="E157" s="26">
        <v>44788</v>
      </c>
      <c r="F157" s="27">
        <v>0.44305555555555554</v>
      </c>
      <c r="G157" t="str">
        <f ca="1">PROPER(Historicoventas[[#This Row],[Artículo]])</f>
        <v>Gd Kouign Amann</v>
      </c>
      <c r="H157" s="28">
        <v>40</v>
      </c>
      <c r="I157" s="29">
        <v>7.5</v>
      </c>
      <c r="J157" s="30">
        <f>Historicoventas[[#This Row],[Cantidad]]*Historicoventas[[#This Row],[Precio Unit]]</f>
        <v>300</v>
      </c>
    </row>
    <row r="158" spans="2:10" x14ac:dyDescent="0.3">
      <c r="B158">
        <v>184801</v>
      </c>
      <c r="C158" s="24">
        <v>1998720</v>
      </c>
      <c r="D158" s="25" t="s">
        <v>13</v>
      </c>
      <c r="E158" s="26">
        <v>44788</v>
      </c>
      <c r="F158" s="27">
        <v>0.40486111111111112</v>
      </c>
      <c r="G158" t="str">
        <f ca="1">PROPER(Historicoventas[[#This Row],[Artículo]])</f>
        <v>Formule Sandwich</v>
      </c>
      <c r="H158" s="28">
        <v>40</v>
      </c>
      <c r="I158" s="29">
        <v>6.5</v>
      </c>
      <c r="J158" s="30">
        <f>Historicoventas[[#This Row],[Cantidad]]*Historicoventas[[#This Row],[Precio Unit]]</f>
        <v>260</v>
      </c>
    </row>
    <row r="159" spans="2:10" x14ac:dyDescent="0.3">
      <c r="B159">
        <v>188764</v>
      </c>
      <c r="C159" s="24">
        <v>2009310</v>
      </c>
      <c r="D159" s="25" t="s">
        <v>13</v>
      </c>
      <c r="E159" s="26">
        <v>44790</v>
      </c>
      <c r="F159" s="27">
        <v>0.67222222222222228</v>
      </c>
      <c r="G159" t="str">
        <f ca="1">PROPER(Historicoventas[[#This Row],[Artículo]])</f>
        <v>Gd Nantais</v>
      </c>
      <c r="H159" s="28">
        <v>30</v>
      </c>
      <c r="I159" s="29">
        <v>11</v>
      </c>
      <c r="J159" s="30">
        <f>Historicoventas[[#This Row],[Cantidad]]*Historicoventas[[#This Row],[Precio Unit]]</f>
        <v>330</v>
      </c>
    </row>
    <row r="160" spans="2:10" x14ac:dyDescent="0.3">
      <c r="B160">
        <v>194601</v>
      </c>
      <c r="C160" s="24">
        <v>2024860</v>
      </c>
      <c r="D160" s="25" t="s">
        <v>13</v>
      </c>
      <c r="E160" s="26">
        <v>44794</v>
      </c>
      <c r="F160" s="27">
        <v>0.80486111111111114</v>
      </c>
      <c r="G160" t="str">
        <f ca="1">PROPER(Historicoventas[[#This Row],[Artículo]])</f>
        <v>Formule Sandwich</v>
      </c>
      <c r="H160" s="28">
        <v>50</v>
      </c>
      <c r="I160" s="29">
        <v>6.5</v>
      </c>
      <c r="J160" s="30">
        <f>Historicoventas[[#This Row],[Cantidad]]*Historicoventas[[#This Row],[Precio Unit]]</f>
        <v>325</v>
      </c>
    </row>
    <row r="161" spans="2:10" x14ac:dyDescent="0.3">
      <c r="B161">
        <v>194738</v>
      </c>
      <c r="C161" s="24">
        <v>2025180</v>
      </c>
      <c r="D161" s="25" t="s">
        <v>13</v>
      </c>
      <c r="E161" s="26">
        <v>44795</v>
      </c>
      <c r="F161" s="27">
        <v>0.34444444444444444</v>
      </c>
      <c r="G161" t="str">
        <f ca="1">PROPER(Historicoventas[[#This Row],[Artículo]])</f>
        <v>Pain Au Chocolat</v>
      </c>
      <c r="H161" s="28">
        <v>250</v>
      </c>
      <c r="I161" s="29">
        <v>1.2</v>
      </c>
      <c r="J161" s="30">
        <f>Historicoventas[[#This Row],[Cantidad]]*Historicoventas[[#This Row],[Precio Unit]]</f>
        <v>300</v>
      </c>
    </row>
    <row r="162" spans="2:10" x14ac:dyDescent="0.3">
      <c r="B162">
        <v>194741</v>
      </c>
      <c r="C162" s="24">
        <v>2025180</v>
      </c>
      <c r="D162" s="25" t="s">
        <v>13</v>
      </c>
      <c r="E162" s="26">
        <v>44795</v>
      </c>
      <c r="F162" s="27">
        <v>0.34444444444444444</v>
      </c>
      <c r="G162" t="str">
        <f ca="1">PROPER(Historicoventas[[#This Row],[Artículo]])</f>
        <v>Croissant</v>
      </c>
      <c r="H162" s="28">
        <v>250</v>
      </c>
      <c r="I162" s="29">
        <v>1.1000000000000001</v>
      </c>
      <c r="J162" s="30">
        <f>Historicoventas[[#This Row],[Cantidad]]*Historicoventas[[#This Row],[Precio Unit]]</f>
        <v>275</v>
      </c>
    </row>
    <row r="163" spans="2:10" x14ac:dyDescent="0.3">
      <c r="B163">
        <v>198210</v>
      </c>
      <c r="C163" s="24">
        <v>2034410</v>
      </c>
      <c r="D163" s="25" t="s">
        <v>14</v>
      </c>
      <c r="E163" s="26">
        <v>44797</v>
      </c>
      <c r="F163" s="27">
        <v>0.46111111111111114</v>
      </c>
      <c r="G163" t="str">
        <f ca="1">PROPER(Historicoventas[[#This Row],[Artículo]])</f>
        <v>Formule Sandwich</v>
      </c>
      <c r="H163" s="28">
        <v>40</v>
      </c>
      <c r="I163" s="29">
        <v>6.5</v>
      </c>
      <c r="J163" s="30">
        <f>Historicoventas[[#This Row],[Cantidad]]*Historicoventas[[#This Row],[Precio Unit]]</f>
        <v>260</v>
      </c>
    </row>
    <row r="164" spans="2:10" x14ac:dyDescent="0.3">
      <c r="B164">
        <v>201154</v>
      </c>
      <c r="C164" s="24">
        <v>2042370</v>
      </c>
      <c r="D164" s="25" t="s">
        <v>14</v>
      </c>
      <c r="E164" s="26">
        <v>44799</v>
      </c>
      <c r="F164" s="27">
        <v>0.55833333333333335</v>
      </c>
      <c r="G164" t="str">
        <f ca="1">PROPER(Historicoventas[[#This Row],[Artículo]])</f>
        <v>Formule Sandwich</v>
      </c>
      <c r="H164" s="28">
        <v>50</v>
      </c>
      <c r="I164" s="29">
        <v>6.5</v>
      </c>
      <c r="J164" s="30">
        <f>Historicoventas[[#This Row],[Cantidad]]*Historicoventas[[#This Row],[Precio Unit]]</f>
        <v>325</v>
      </c>
    </row>
    <row r="165" spans="2:10" x14ac:dyDescent="0.3">
      <c r="B165">
        <v>202267</v>
      </c>
      <c r="C165" s="24">
        <v>2045370</v>
      </c>
      <c r="D165" s="25" t="s">
        <v>14</v>
      </c>
      <c r="E165" s="26">
        <v>44800</v>
      </c>
      <c r="F165" s="27">
        <v>0.56597222222222221</v>
      </c>
      <c r="G165" t="str">
        <f ca="1">PROPER(Historicoventas[[#This Row],[Artículo]])</f>
        <v>Formule Sandwich</v>
      </c>
      <c r="H165" s="28">
        <v>50</v>
      </c>
      <c r="I165" s="29">
        <v>6.5</v>
      </c>
      <c r="J165" s="30">
        <f>Historicoventas[[#This Row],[Cantidad]]*Historicoventas[[#This Row],[Precio Unit]]</f>
        <v>325</v>
      </c>
    </row>
    <row r="166" spans="2:10" x14ac:dyDescent="0.3">
      <c r="B166">
        <v>205080</v>
      </c>
      <c r="C166" s="24">
        <v>2052720</v>
      </c>
      <c r="D166" s="25" t="s">
        <v>13</v>
      </c>
      <c r="E166" s="26">
        <v>44802</v>
      </c>
      <c r="F166" s="27">
        <v>0.50416666666666665</v>
      </c>
      <c r="G166" t="str">
        <f ca="1">PROPER(Historicoventas[[#This Row],[Artículo]])</f>
        <v>Formule Sandwich</v>
      </c>
      <c r="H166" s="28">
        <v>50</v>
      </c>
      <c r="I166" s="29">
        <v>6.5</v>
      </c>
      <c r="J166" s="30">
        <f>Historicoventas[[#This Row],[Cantidad]]*Historicoventas[[#This Row],[Precio Unit]]</f>
        <v>325</v>
      </c>
    </row>
    <row r="167" spans="2:10" x14ac:dyDescent="0.3">
      <c r="B167">
        <v>208442</v>
      </c>
      <c r="C167" s="24">
        <v>2061990</v>
      </c>
      <c r="D167" s="25" t="s">
        <v>13</v>
      </c>
      <c r="E167" s="26">
        <v>44806</v>
      </c>
      <c r="F167" s="27">
        <v>0.49513888888888891</v>
      </c>
      <c r="G167" t="str">
        <f ca="1">PROPER(Historicoventas[[#This Row],[Artículo]])</f>
        <v>Formule Sandwich</v>
      </c>
      <c r="H167" s="28">
        <v>30</v>
      </c>
      <c r="I167" s="29">
        <v>6.5</v>
      </c>
      <c r="J167" s="30">
        <f>Historicoventas[[#This Row],[Cantidad]]*Historicoventas[[#This Row],[Precio Unit]]</f>
        <v>195</v>
      </c>
    </row>
    <row r="168" spans="2:10" x14ac:dyDescent="0.3">
      <c r="B168">
        <v>208606</v>
      </c>
      <c r="C168" s="24">
        <v>2062470</v>
      </c>
      <c r="D168" s="25" t="s">
        <v>13</v>
      </c>
      <c r="E168" s="26">
        <v>44806</v>
      </c>
      <c r="F168" s="27">
        <v>0.53819444444444442</v>
      </c>
      <c r="G168" t="str">
        <f ca="1">PROPER(Historicoventas[[#This Row],[Artículo]])</f>
        <v>Formule Sandwich</v>
      </c>
      <c r="H168" s="28">
        <v>30</v>
      </c>
      <c r="I168" s="29">
        <v>6.5</v>
      </c>
      <c r="J168" s="30">
        <f>Historicoventas[[#This Row],[Cantidad]]*Historicoventas[[#This Row],[Precio Unit]]</f>
        <v>195</v>
      </c>
    </row>
    <row r="169" spans="2:10" x14ac:dyDescent="0.3">
      <c r="B169">
        <v>209646</v>
      </c>
      <c r="C169" s="24">
        <v>2065380</v>
      </c>
      <c r="D169" s="25" t="s">
        <v>13</v>
      </c>
      <c r="E169" s="26">
        <v>44808</v>
      </c>
      <c r="F169" s="27">
        <v>0.35069444444444442</v>
      </c>
      <c r="G169" t="str">
        <f ca="1">PROPER(Historicoventas[[#This Row],[Artículo]])</f>
        <v>Campagne</v>
      </c>
      <c r="H169" s="28">
        <v>140</v>
      </c>
      <c r="I169" s="29">
        <v>1.8</v>
      </c>
      <c r="J169" s="30">
        <f>Historicoventas[[#This Row],[Cantidad]]*Historicoventas[[#This Row],[Precio Unit]]</f>
        <v>252</v>
      </c>
    </row>
    <row r="170" spans="2:10" x14ac:dyDescent="0.3">
      <c r="B170">
        <v>213709</v>
      </c>
      <c r="C170" s="24">
        <v>2076290</v>
      </c>
      <c r="D170" s="25" t="s">
        <v>14</v>
      </c>
      <c r="E170" s="26">
        <v>44812</v>
      </c>
      <c r="F170" s="27">
        <v>0.47569444444444442</v>
      </c>
      <c r="G170" t="str">
        <f ca="1">PROPER(Historicoventas[[#This Row],[Artículo]])</f>
        <v>Traiteur</v>
      </c>
      <c r="H170" s="28">
        <v>10</v>
      </c>
      <c r="I170" s="29">
        <v>24</v>
      </c>
      <c r="J170" s="30">
        <f>Historicoventas[[#This Row],[Cantidad]]*Historicoventas[[#This Row],[Precio Unit]]</f>
        <v>240</v>
      </c>
    </row>
    <row r="171" spans="2:10" x14ac:dyDescent="0.3">
      <c r="B171">
        <v>213824</v>
      </c>
      <c r="C171" s="24">
        <v>2076610</v>
      </c>
      <c r="D171" s="25" t="s">
        <v>14</v>
      </c>
      <c r="E171" s="26">
        <v>44812</v>
      </c>
      <c r="F171" s="27">
        <v>0.50624999999999998</v>
      </c>
      <c r="G171" t="str">
        <f ca="1">PROPER(Historicoventas[[#This Row],[Artículo]])</f>
        <v>Traiteur</v>
      </c>
      <c r="H171" s="28">
        <v>10</v>
      </c>
      <c r="I171" s="29">
        <v>21</v>
      </c>
      <c r="J171" s="30">
        <f>Historicoventas[[#This Row],[Cantidad]]*Historicoventas[[#This Row],[Precio Unit]]</f>
        <v>210</v>
      </c>
    </row>
    <row r="172" spans="2:10" x14ac:dyDescent="0.3">
      <c r="B172">
        <v>214730</v>
      </c>
      <c r="C172" s="24">
        <v>2079160</v>
      </c>
      <c r="D172" s="25" t="s">
        <v>14</v>
      </c>
      <c r="E172" s="26">
        <v>44813</v>
      </c>
      <c r="F172" s="27">
        <v>0.53263888888888888</v>
      </c>
      <c r="G172" t="str">
        <f ca="1">PROPER(Historicoventas[[#This Row],[Artículo]])</f>
        <v>Formule Sandwich</v>
      </c>
      <c r="H172" s="28">
        <v>40</v>
      </c>
      <c r="I172" s="29">
        <v>6.5</v>
      </c>
      <c r="J172" s="30">
        <f>Historicoventas[[#This Row],[Cantidad]]*Historicoventas[[#This Row],[Precio Unit]]</f>
        <v>260</v>
      </c>
    </row>
    <row r="173" spans="2:10" x14ac:dyDescent="0.3">
      <c r="B173">
        <v>215472</v>
      </c>
      <c r="C173" s="24">
        <v>2081250</v>
      </c>
      <c r="D173" s="25" t="s">
        <v>13</v>
      </c>
      <c r="E173" s="26">
        <v>44814</v>
      </c>
      <c r="F173" s="27">
        <v>0.54652777777777772</v>
      </c>
      <c r="G173" t="str">
        <f ca="1">PROPER(Historicoventas[[#This Row],[Artículo]])</f>
        <v>Traiteur</v>
      </c>
      <c r="H173" s="28">
        <v>10</v>
      </c>
      <c r="I173" s="29">
        <v>35</v>
      </c>
      <c r="J173" s="30">
        <f>Historicoventas[[#This Row],[Cantidad]]*Historicoventas[[#This Row],[Precio Unit]]</f>
        <v>350</v>
      </c>
    </row>
    <row r="174" spans="2:10" x14ac:dyDescent="0.3">
      <c r="B174">
        <v>215471</v>
      </c>
      <c r="C174" s="24">
        <v>2081250</v>
      </c>
      <c r="D174" s="25" t="s">
        <v>14</v>
      </c>
      <c r="E174" s="26">
        <v>44814</v>
      </c>
      <c r="F174" s="27">
        <v>0.54652777777777772</v>
      </c>
      <c r="G174" t="str">
        <f ca="1">PROPER(Historicoventas[[#This Row],[Artículo]])</f>
        <v>Traiteur</v>
      </c>
      <c r="H174" s="28">
        <v>10</v>
      </c>
      <c r="I174" s="29">
        <v>22.5</v>
      </c>
      <c r="J174" s="30">
        <f>Historicoventas[[#This Row],[Cantidad]]*Historicoventas[[#This Row],[Precio Unit]]</f>
        <v>225</v>
      </c>
    </row>
    <row r="175" spans="2:10" x14ac:dyDescent="0.3">
      <c r="B175">
        <v>216747</v>
      </c>
      <c r="C175" s="24">
        <v>2084600</v>
      </c>
      <c r="D175" s="25" t="s">
        <v>13</v>
      </c>
      <c r="E175" s="26">
        <v>44816</v>
      </c>
      <c r="F175" s="27">
        <v>0.36875000000000002</v>
      </c>
      <c r="G175" t="str">
        <f ca="1">PROPER(Historicoventas[[#This Row],[Artículo]])</f>
        <v>Royal 4P</v>
      </c>
      <c r="H175" s="28">
        <v>20</v>
      </c>
      <c r="I175" s="29">
        <v>12</v>
      </c>
      <c r="J175" s="30">
        <f>Historicoventas[[#This Row],[Cantidad]]*Historicoventas[[#This Row],[Precio Unit]]</f>
        <v>240</v>
      </c>
    </row>
    <row r="176" spans="2:10" x14ac:dyDescent="0.3">
      <c r="B176">
        <v>218761</v>
      </c>
      <c r="C176" s="24">
        <v>2090020</v>
      </c>
      <c r="D176" s="25" t="s">
        <v>14</v>
      </c>
      <c r="E176" s="26">
        <v>44818</v>
      </c>
      <c r="F176" s="27">
        <v>0.42569444444444443</v>
      </c>
      <c r="G176" t="str">
        <f ca="1">PROPER(Historicoventas[[#This Row],[Artículo]])</f>
        <v>Royal 4P</v>
      </c>
      <c r="H176" s="28">
        <v>40</v>
      </c>
      <c r="I176" s="29">
        <v>12</v>
      </c>
      <c r="J176" s="30">
        <f>Historicoventas[[#This Row],[Cantidad]]*Historicoventas[[#This Row],[Precio Unit]]</f>
        <v>480</v>
      </c>
    </row>
    <row r="177" spans="2:10" x14ac:dyDescent="0.3">
      <c r="B177">
        <v>219550</v>
      </c>
      <c r="C177" s="24">
        <v>2092260</v>
      </c>
      <c r="D177" s="25" t="s">
        <v>14</v>
      </c>
      <c r="E177" s="26">
        <v>44819</v>
      </c>
      <c r="F177" s="27">
        <v>0.48819444444444443</v>
      </c>
      <c r="G177" t="str">
        <f ca="1">PROPER(Historicoventas[[#This Row],[Artículo]])</f>
        <v>Formule Sandwich</v>
      </c>
      <c r="H177" s="28">
        <v>30</v>
      </c>
      <c r="I177" s="29">
        <v>6.5</v>
      </c>
      <c r="J177" s="30">
        <f>Historicoventas[[#This Row],[Cantidad]]*Historicoventas[[#This Row],[Precio Unit]]</f>
        <v>195</v>
      </c>
    </row>
    <row r="178" spans="2:10" x14ac:dyDescent="0.3">
      <c r="B178">
        <v>220312</v>
      </c>
      <c r="C178" s="24">
        <v>2094430</v>
      </c>
      <c r="D178" s="25" t="s">
        <v>14</v>
      </c>
      <c r="E178" s="26">
        <v>44820</v>
      </c>
      <c r="F178" s="27">
        <v>0.5180555555555556</v>
      </c>
      <c r="G178" t="str">
        <f ca="1">PROPER(Historicoventas[[#This Row],[Artículo]])</f>
        <v>Sandwich Complet</v>
      </c>
      <c r="H178" s="28">
        <v>50</v>
      </c>
      <c r="I178" s="29">
        <v>4.5</v>
      </c>
      <c r="J178" s="30">
        <f>Historicoventas[[#This Row],[Cantidad]]*Historicoventas[[#This Row],[Precio Unit]]</f>
        <v>225</v>
      </c>
    </row>
    <row r="179" spans="2:10" x14ac:dyDescent="0.3">
      <c r="B179">
        <v>220338</v>
      </c>
      <c r="C179" s="24">
        <v>2094510</v>
      </c>
      <c r="D179" s="25" t="s">
        <v>13</v>
      </c>
      <c r="E179" s="26">
        <v>44820</v>
      </c>
      <c r="F179" s="27">
        <v>0.52569444444444446</v>
      </c>
      <c r="G179" t="str">
        <f ca="1">PROPER(Historicoventas[[#This Row],[Artículo]])</f>
        <v>Formule Sandwich</v>
      </c>
      <c r="H179" s="28">
        <v>30</v>
      </c>
      <c r="I179" s="29">
        <v>6.5</v>
      </c>
      <c r="J179" s="30">
        <f>Historicoventas[[#This Row],[Cantidad]]*Historicoventas[[#This Row],[Precio Unit]]</f>
        <v>195</v>
      </c>
    </row>
    <row r="180" spans="2:10" x14ac:dyDescent="0.3">
      <c r="B180">
        <v>220970</v>
      </c>
      <c r="C180" s="24">
        <v>2096310</v>
      </c>
      <c r="D180" s="25" t="s">
        <v>14</v>
      </c>
      <c r="E180" s="26">
        <v>44821</v>
      </c>
      <c r="F180" s="27">
        <v>0.55208333333333337</v>
      </c>
      <c r="G180" t="str">
        <f ca="1">PROPER(Historicoventas[[#This Row],[Artículo]])</f>
        <v>Formule Sandwich</v>
      </c>
      <c r="H180" s="28">
        <v>30</v>
      </c>
      <c r="I180" s="29">
        <v>6.5</v>
      </c>
      <c r="J180" s="30">
        <f>Historicoventas[[#This Row],[Cantidad]]*Historicoventas[[#This Row],[Precio Unit]]</f>
        <v>195</v>
      </c>
    </row>
    <row r="181" spans="2:10" x14ac:dyDescent="0.3">
      <c r="B181">
        <v>221759</v>
      </c>
      <c r="C181" s="24">
        <v>2098500</v>
      </c>
      <c r="D181" s="25" t="s">
        <v>13</v>
      </c>
      <c r="E181" s="26">
        <v>44822</v>
      </c>
      <c r="F181" s="27">
        <v>0.67708333333333337</v>
      </c>
      <c r="G181" t="str">
        <f ca="1">PROPER(Historicoventas[[#This Row],[Artículo]])</f>
        <v>Traditional Baguette</v>
      </c>
      <c r="H181" s="28">
        <v>200</v>
      </c>
      <c r="I181" s="29">
        <v>1.2</v>
      </c>
      <c r="J181" s="30">
        <f>Historicoventas[[#This Row],[Cantidad]]*Historicoventas[[#This Row],[Precio Unit]]</f>
        <v>240</v>
      </c>
    </row>
    <row r="182" spans="2:10" x14ac:dyDescent="0.3">
      <c r="B182">
        <v>224108</v>
      </c>
      <c r="C182" s="24">
        <v>2104920</v>
      </c>
      <c r="D182" s="25" t="s">
        <v>13</v>
      </c>
      <c r="E182" s="26">
        <v>44825</v>
      </c>
      <c r="F182" s="27">
        <v>0.4909722222222222</v>
      </c>
      <c r="G182" t="str">
        <f ca="1">PROPER(Historicoventas[[#This Row],[Artículo]])</f>
        <v>Traiteur</v>
      </c>
      <c r="H182" s="28">
        <v>40</v>
      </c>
      <c r="I182" s="29">
        <v>7</v>
      </c>
      <c r="J182" s="30">
        <f>Historicoventas[[#This Row],[Cantidad]]*Historicoventas[[#This Row],[Precio Unit]]</f>
        <v>280</v>
      </c>
    </row>
    <row r="183" spans="2:10" x14ac:dyDescent="0.3">
      <c r="B183">
        <v>225341</v>
      </c>
      <c r="C183" s="24">
        <v>2108400</v>
      </c>
      <c r="D183" s="25" t="s">
        <v>13</v>
      </c>
      <c r="E183" s="26">
        <v>44828</v>
      </c>
      <c r="F183" s="27">
        <v>0.44444444444444442</v>
      </c>
      <c r="G183" t="str">
        <f ca="1">PROPER(Historicoventas[[#This Row],[Artículo]])</f>
        <v>Traiteur</v>
      </c>
      <c r="H183" s="28">
        <v>30</v>
      </c>
      <c r="I183" s="29">
        <v>7</v>
      </c>
      <c r="J183" s="30">
        <f>Historicoventas[[#This Row],[Cantidad]]*Historicoventas[[#This Row],[Precio Unit]]</f>
        <v>210</v>
      </c>
    </row>
    <row r="184" spans="2:10" x14ac:dyDescent="0.3">
      <c r="B184">
        <v>226656</v>
      </c>
      <c r="C184" s="24">
        <v>2112020</v>
      </c>
      <c r="D184" s="25" t="s">
        <v>13</v>
      </c>
      <c r="E184" s="26">
        <v>44829</v>
      </c>
      <c r="F184" s="27">
        <v>0.77222222222222225</v>
      </c>
      <c r="G184" t="str">
        <f ca="1">PROPER(Historicoventas[[#This Row],[Artículo]])</f>
        <v>Campagne</v>
      </c>
      <c r="H184" s="28">
        <v>150</v>
      </c>
      <c r="I184" s="29">
        <v>1.8</v>
      </c>
      <c r="J184" s="30">
        <f>Historicoventas[[#This Row],[Cantidad]]*Historicoventas[[#This Row],[Precio Unit]]</f>
        <v>270</v>
      </c>
    </row>
    <row r="185" spans="2:10" x14ac:dyDescent="0.3">
      <c r="B185">
        <v>225996</v>
      </c>
      <c r="C185" s="24">
        <v>2110200</v>
      </c>
      <c r="D185" s="25" t="s">
        <v>13</v>
      </c>
      <c r="E185" s="26">
        <v>44829</v>
      </c>
      <c r="F185" s="27">
        <v>0.39861111111111114</v>
      </c>
      <c r="G185" t="str">
        <f ca="1">PROPER(Historicoventas[[#This Row],[Artículo]])</f>
        <v>Croissant</v>
      </c>
      <c r="H185" s="28">
        <v>200</v>
      </c>
      <c r="I185" s="29">
        <v>1.1000000000000001</v>
      </c>
      <c r="J185" s="30">
        <f>Historicoventas[[#This Row],[Cantidad]]*Historicoventas[[#This Row],[Precio Unit]]</f>
        <v>220.00000000000003</v>
      </c>
    </row>
    <row r="186" spans="2:10" x14ac:dyDescent="0.3">
      <c r="B186">
        <v>228046</v>
      </c>
      <c r="C186" s="24">
        <v>2115760</v>
      </c>
      <c r="D186" s="25" t="s">
        <v>14</v>
      </c>
      <c r="E186" s="26">
        <v>44831</v>
      </c>
      <c r="F186" s="27">
        <v>0.67708333333333337</v>
      </c>
      <c r="G186" t="str">
        <f ca="1">PROPER(Historicoventas[[#This Row],[Artículo]])</f>
        <v>Gd Nantais</v>
      </c>
      <c r="H186" s="28">
        <v>20</v>
      </c>
      <c r="I186" s="29">
        <v>11</v>
      </c>
      <c r="J186" s="30">
        <f>Historicoventas[[#This Row],[Cantidad]]*Historicoventas[[#This Row],[Precio Unit]]</f>
        <v>220</v>
      </c>
    </row>
    <row r="187" spans="2:10" x14ac:dyDescent="0.3">
      <c r="B187">
        <v>230306</v>
      </c>
      <c r="C187" s="24">
        <v>2122180</v>
      </c>
      <c r="D187" s="25" t="s">
        <v>14</v>
      </c>
      <c r="E187" s="26">
        <v>44835</v>
      </c>
      <c r="F187" s="27">
        <v>0.54791666666666672</v>
      </c>
      <c r="G187" t="str">
        <f ca="1">PROPER(Historicoventas[[#This Row],[Artículo]])</f>
        <v>Traiteur</v>
      </c>
      <c r="H187" s="28">
        <v>10</v>
      </c>
      <c r="I187" s="29">
        <v>21</v>
      </c>
      <c r="J187" s="30">
        <f>Historicoventas[[#This Row],[Cantidad]]*Historicoventas[[#This Row],[Precio Unit]]</f>
        <v>210</v>
      </c>
    </row>
    <row r="188" spans="2:10" x14ac:dyDescent="0.3">
      <c r="B188">
        <v>232951</v>
      </c>
      <c r="C188" s="24">
        <v>2129470</v>
      </c>
      <c r="D188" s="25" t="s">
        <v>13</v>
      </c>
      <c r="E188" s="26">
        <v>44839</v>
      </c>
      <c r="F188" s="27">
        <v>0.52708333333333335</v>
      </c>
      <c r="G188" t="str">
        <f ca="1">PROPER(Historicoventas[[#This Row],[Artículo]])</f>
        <v>Sandwich Complet</v>
      </c>
      <c r="H188" s="28">
        <v>40</v>
      </c>
      <c r="I188" s="29">
        <v>4.5</v>
      </c>
      <c r="J188" s="30">
        <f>Historicoventas[[#This Row],[Cantidad]]*Historicoventas[[#This Row],[Precio Unit]]</f>
        <v>180</v>
      </c>
    </row>
    <row r="189" spans="2:10" x14ac:dyDescent="0.3">
      <c r="B189">
        <v>235215</v>
      </c>
      <c r="C189" s="24">
        <v>2135530</v>
      </c>
      <c r="D189" s="25" t="s">
        <v>13</v>
      </c>
      <c r="E189" s="26">
        <v>44843</v>
      </c>
      <c r="F189" s="27">
        <v>0.43819444444444444</v>
      </c>
      <c r="G189" t="str">
        <f ca="1">PROPER(Historicoventas[[#This Row],[Artículo]])</f>
        <v>Sandwich Complet</v>
      </c>
      <c r="H189" s="28">
        <v>140</v>
      </c>
      <c r="I189" s="29">
        <v>4.5</v>
      </c>
      <c r="J189" s="30">
        <f>Historicoventas[[#This Row],[Cantidad]]*Historicoventas[[#This Row],[Precio Unit]]</f>
        <v>630</v>
      </c>
    </row>
    <row r="190" spans="2:10" x14ac:dyDescent="0.3">
      <c r="B190">
        <v>235607</v>
      </c>
      <c r="C190" s="24">
        <v>2136650</v>
      </c>
      <c r="D190" s="25" t="s">
        <v>13</v>
      </c>
      <c r="E190" s="26">
        <v>44843</v>
      </c>
      <c r="F190" s="27">
        <v>0.5444444444444444</v>
      </c>
      <c r="G190" t="str">
        <f ca="1">PROPER(Historicoventas[[#This Row],[Artículo]])</f>
        <v>Formule Sandwich</v>
      </c>
      <c r="H190" s="28">
        <v>40</v>
      </c>
      <c r="I190" s="29">
        <v>6.5</v>
      </c>
      <c r="J190" s="30">
        <f>Historicoventas[[#This Row],[Cantidad]]*Historicoventas[[#This Row],[Precio Unit]]</f>
        <v>260</v>
      </c>
    </row>
    <row r="191" spans="2:10" x14ac:dyDescent="0.3">
      <c r="B191">
        <v>238895</v>
      </c>
      <c r="C191" s="24">
        <v>2145750</v>
      </c>
      <c r="D191" s="25" t="s">
        <v>13</v>
      </c>
      <c r="E191" s="26">
        <v>44849</v>
      </c>
      <c r="F191" s="27">
        <v>0.45277777777777778</v>
      </c>
      <c r="G191" t="str">
        <f ca="1">PROPER(Historicoventas[[#This Row],[Artículo]])</f>
        <v>Traiteur</v>
      </c>
      <c r="H191" s="28">
        <v>10</v>
      </c>
      <c r="I191" s="29">
        <v>28</v>
      </c>
      <c r="J191" s="30">
        <f>Historicoventas[[#This Row],[Cantidad]]*Historicoventas[[#This Row],[Precio Unit]]</f>
        <v>280</v>
      </c>
    </row>
    <row r="192" spans="2:10" x14ac:dyDescent="0.3">
      <c r="B192">
        <v>238852</v>
      </c>
      <c r="C192" s="24">
        <v>2145640</v>
      </c>
      <c r="D192" s="25" t="s">
        <v>13</v>
      </c>
      <c r="E192" s="26">
        <v>44849</v>
      </c>
      <c r="F192" s="27">
        <v>0.43263888888888891</v>
      </c>
      <c r="G192" t="str">
        <f ca="1">PROPER(Historicoventas[[#This Row],[Artículo]])</f>
        <v>Pain Au Chocolat</v>
      </c>
      <c r="H192" s="28">
        <v>180</v>
      </c>
      <c r="I192" s="29">
        <v>1.2</v>
      </c>
      <c r="J192" s="30">
        <f>Historicoventas[[#This Row],[Cantidad]]*Historicoventas[[#This Row],[Precio Unit]]</f>
        <v>216</v>
      </c>
    </row>
    <row r="193" spans="2:10" x14ac:dyDescent="0.3">
      <c r="B193">
        <v>239034</v>
      </c>
      <c r="C193" s="24">
        <v>2146160</v>
      </c>
      <c r="D193" s="25" t="s">
        <v>14</v>
      </c>
      <c r="E193" s="26">
        <v>44849</v>
      </c>
      <c r="F193" s="27">
        <v>0.51527777777777772</v>
      </c>
      <c r="G193" t="str">
        <f ca="1">PROPER(Historicoventas[[#This Row],[Artículo]])</f>
        <v>Pain Au Chocolat</v>
      </c>
      <c r="H193" s="28">
        <v>180</v>
      </c>
      <c r="I193" s="29">
        <v>1.2</v>
      </c>
      <c r="J193" s="30">
        <f>Historicoventas[[#This Row],[Cantidad]]*Historicoventas[[#This Row],[Precio Unit]]</f>
        <v>216</v>
      </c>
    </row>
    <row r="194" spans="2:10" x14ac:dyDescent="0.3">
      <c r="B194">
        <v>238851</v>
      </c>
      <c r="C194" s="24">
        <v>2145640</v>
      </c>
      <c r="D194" s="25" t="s">
        <v>14</v>
      </c>
      <c r="E194" s="26">
        <v>44849</v>
      </c>
      <c r="F194" s="27">
        <v>0.43263888888888891</v>
      </c>
      <c r="G194" t="str">
        <f ca="1">PROPER(Historicoventas[[#This Row],[Artículo]])</f>
        <v>Croissant</v>
      </c>
      <c r="H194" s="28">
        <v>170</v>
      </c>
      <c r="I194" s="29">
        <v>1.1000000000000001</v>
      </c>
      <c r="J194" s="30">
        <f>Historicoventas[[#This Row],[Cantidad]]*Historicoventas[[#This Row],[Precio Unit]]</f>
        <v>187.00000000000003</v>
      </c>
    </row>
    <row r="195" spans="2:10" x14ac:dyDescent="0.3">
      <c r="B195">
        <v>239033</v>
      </c>
      <c r="C195" s="24">
        <v>2146160</v>
      </c>
      <c r="D195" s="25" t="s">
        <v>14</v>
      </c>
      <c r="E195" s="26">
        <v>44849</v>
      </c>
      <c r="F195" s="27">
        <v>0.51527777777777772</v>
      </c>
      <c r="G195" t="str">
        <f ca="1">PROPER(Historicoventas[[#This Row],[Artículo]])</f>
        <v>Croissant</v>
      </c>
      <c r="H195" s="28">
        <v>170</v>
      </c>
      <c r="I195" s="29">
        <v>1.1000000000000001</v>
      </c>
      <c r="J195" s="30">
        <f>Historicoventas[[#This Row],[Cantidad]]*Historicoventas[[#This Row],[Precio Unit]]</f>
        <v>187.00000000000003</v>
      </c>
    </row>
    <row r="196" spans="2:10" x14ac:dyDescent="0.3">
      <c r="B196">
        <v>239512</v>
      </c>
      <c r="C196" s="24">
        <v>2147480</v>
      </c>
      <c r="D196" s="25" t="s">
        <v>14</v>
      </c>
      <c r="E196" s="26">
        <v>44850</v>
      </c>
      <c r="F196" s="27">
        <v>0.47152777777777777</v>
      </c>
      <c r="G196" t="str">
        <f ca="1">PROPER(Historicoventas[[#This Row],[Artículo]])</f>
        <v>Boule 400G</v>
      </c>
      <c r="H196" s="28">
        <v>200</v>
      </c>
      <c r="I196" s="29">
        <v>1.5</v>
      </c>
      <c r="J196" s="30">
        <f>Historicoventas[[#This Row],[Cantidad]]*Historicoventas[[#This Row],[Precio Unit]]</f>
        <v>300</v>
      </c>
    </row>
    <row r="197" spans="2:10" x14ac:dyDescent="0.3">
      <c r="B197">
        <v>239738</v>
      </c>
      <c r="C197" s="24">
        <v>2148120</v>
      </c>
      <c r="D197" s="25" t="s">
        <v>14</v>
      </c>
      <c r="E197" s="26">
        <v>44850</v>
      </c>
      <c r="F197" s="27">
        <v>0.53472222222222221</v>
      </c>
      <c r="G197" t="str">
        <f ca="1">PROPER(Historicoventas[[#This Row],[Artículo]])</f>
        <v>Sandwich Complet</v>
      </c>
      <c r="H197" s="28">
        <v>60</v>
      </c>
      <c r="I197" s="29">
        <v>4.5</v>
      </c>
      <c r="J197" s="30">
        <f>Historicoventas[[#This Row],[Cantidad]]*Historicoventas[[#This Row],[Precio Unit]]</f>
        <v>270</v>
      </c>
    </row>
    <row r="198" spans="2:10" x14ac:dyDescent="0.3">
      <c r="B198">
        <v>241700</v>
      </c>
      <c r="C198" s="24">
        <v>2153450</v>
      </c>
      <c r="D198" s="25" t="s">
        <v>13</v>
      </c>
      <c r="E198" s="26">
        <v>44853</v>
      </c>
      <c r="F198" s="27">
        <v>0.69652777777777775</v>
      </c>
      <c r="G198" t="str">
        <f ca="1">PROPER(Historicoventas[[#This Row],[Artículo]])</f>
        <v>Traditional Baguette</v>
      </c>
      <c r="H198" s="28">
        <v>250</v>
      </c>
      <c r="I198" s="29">
        <v>1.2</v>
      </c>
      <c r="J198" s="30">
        <f>Historicoventas[[#This Row],[Cantidad]]*Historicoventas[[#This Row],[Precio Unit]]</f>
        <v>300</v>
      </c>
    </row>
    <row r="199" spans="2:10" x14ac:dyDescent="0.3">
      <c r="B199">
        <v>242151</v>
      </c>
      <c r="C199" s="24">
        <v>2154750</v>
      </c>
      <c r="D199" s="25" t="s">
        <v>13</v>
      </c>
      <c r="E199" s="26">
        <v>44854</v>
      </c>
      <c r="F199" s="27">
        <v>0.50972222222222219</v>
      </c>
      <c r="G199" t="str">
        <f ca="1">PROPER(Historicoventas[[#This Row],[Artículo]])</f>
        <v>Traiteur</v>
      </c>
      <c r="H199" s="28">
        <v>10</v>
      </c>
      <c r="I199" s="29">
        <v>18</v>
      </c>
      <c r="J199" s="30">
        <f>Historicoventas[[#This Row],[Cantidad]]*Historicoventas[[#This Row],[Precio Unit]]</f>
        <v>180</v>
      </c>
    </row>
    <row r="200" spans="2:10" x14ac:dyDescent="0.3">
      <c r="B200">
        <v>245104</v>
      </c>
      <c r="C200" s="24">
        <v>2162690</v>
      </c>
      <c r="D200" s="25" t="s">
        <v>14</v>
      </c>
      <c r="E200" s="26">
        <v>44858</v>
      </c>
      <c r="F200" s="27">
        <v>0.47291666666666665</v>
      </c>
      <c r="G200" t="str">
        <f ca="1">PROPER(Historicoventas[[#This Row],[Artículo]])</f>
        <v>Royal 4P</v>
      </c>
      <c r="H200" s="28">
        <v>40</v>
      </c>
      <c r="I200" s="29">
        <v>12</v>
      </c>
      <c r="J200" s="30">
        <f>Historicoventas[[#This Row],[Cantidad]]*Historicoventas[[#This Row],[Precio Unit]]</f>
        <v>480</v>
      </c>
    </row>
    <row r="201" spans="2:10" x14ac:dyDescent="0.3">
      <c r="B201">
        <v>244623</v>
      </c>
      <c r="C201" s="24">
        <v>2161440</v>
      </c>
      <c r="D201" s="25" t="s">
        <v>14</v>
      </c>
      <c r="E201" s="26">
        <v>44858</v>
      </c>
      <c r="F201" s="27">
        <v>0.39861111111111114</v>
      </c>
      <c r="G201" t="str">
        <f ca="1">PROPER(Historicoventas[[#This Row],[Artículo]])</f>
        <v>Gd Kouign Amann</v>
      </c>
      <c r="H201" s="28">
        <v>30</v>
      </c>
      <c r="I201" s="29">
        <v>7.5</v>
      </c>
      <c r="J201" s="30">
        <f>Historicoventas[[#This Row],[Cantidad]]*Historicoventas[[#This Row],[Precio Unit]]</f>
        <v>225</v>
      </c>
    </row>
    <row r="202" spans="2:10" x14ac:dyDescent="0.3">
      <c r="B202">
        <v>245089</v>
      </c>
      <c r="C202" s="24">
        <v>2162650</v>
      </c>
      <c r="D202" s="25" t="s">
        <v>14</v>
      </c>
      <c r="E202" s="26">
        <v>44858</v>
      </c>
      <c r="F202" s="27">
        <v>0.47083333333333333</v>
      </c>
      <c r="G202" t="str">
        <f ca="1">PROPER(Historicoventas[[#This Row],[Artículo]])</f>
        <v>Formule Sandwich</v>
      </c>
      <c r="H202" s="28">
        <v>30</v>
      </c>
      <c r="I202" s="29">
        <v>6.5</v>
      </c>
      <c r="J202" s="30">
        <f>Historicoventas[[#This Row],[Cantidad]]*Historicoventas[[#This Row],[Precio Unit]]</f>
        <v>195</v>
      </c>
    </row>
    <row r="203" spans="2:10" x14ac:dyDescent="0.3">
      <c r="B203">
        <v>245204</v>
      </c>
      <c r="C203" s="24">
        <v>2162970</v>
      </c>
      <c r="D203" s="25" t="s">
        <v>14</v>
      </c>
      <c r="E203" s="26">
        <v>44858</v>
      </c>
      <c r="F203" s="27">
        <v>0.48541666666666666</v>
      </c>
      <c r="G203" t="str">
        <f ca="1">PROPER(Historicoventas[[#This Row],[Artículo]])</f>
        <v>Tarte Fruits 4P</v>
      </c>
      <c r="H203" s="28">
        <v>20</v>
      </c>
      <c r="I203" s="29">
        <v>9</v>
      </c>
      <c r="J203" s="30">
        <f>Historicoventas[[#This Row],[Cantidad]]*Historicoventas[[#This Row],[Precio Unit]]</f>
        <v>180</v>
      </c>
    </row>
    <row r="204" spans="2:10" x14ac:dyDescent="0.3">
      <c r="B204">
        <v>245798</v>
      </c>
      <c r="C204" s="24">
        <v>2164600</v>
      </c>
      <c r="D204" s="25" t="s">
        <v>13</v>
      </c>
      <c r="E204" s="26">
        <v>44859</v>
      </c>
      <c r="F204" s="27">
        <v>0.5</v>
      </c>
      <c r="G204" t="str">
        <f ca="1">PROPER(Historicoventas[[#This Row],[Artículo]])</f>
        <v>Traiteur</v>
      </c>
      <c r="H204" s="28">
        <v>30</v>
      </c>
      <c r="I204" s="29">
        <v>8</v>
      </c>
      <c r="J204" s="30">
        <f>Historicoventas[[#This Row],[Cantidad]]*Historicoventas[[#This Row],[Precio Unit]]</f>
        <v>240</v>
      </c>
    </row>
    <row r="205" spans="2:10" x14ac:dyDescent="0.3">
      <c r="B205">
        <v>249184</v>
      </c>
      <c r="C205" s="24">
        <v>2173960</v>
      </c>
      <c r="D205" s="25" t="s">
        <v>13</v>
      </c>
      <c r="E205" s="26">
        <v>44863</v>
      </c>
      <c r="F205" s="27">
        <v>0.52083333333333337</v>
      </c>
      <c r="G205" t="str">
        <f ca="1">PROPER(Historicoventas[[#This Row],[Artículo]])</f>
        <v>Grand Far Breton</v>
      </c>
      <c r="H205" s="28">
        <v>30</v>
      </c>
      <c r="I205" s="29">
        <v>7</v>
      </c>
      <c r="J205" s="30">
        <f>Historicoventas[[#This Row],[Cantidad]]*Historicoventas[[#This Row],[Precio Unit]]</f>
        <v>210</v>
      </c>
    </row>
    <row r="206" spans="2:10" x14ac:dyDescent="0.3">
      <c r="B206">
        <v>250844</v>
      </c>
      <c r="C206" s="24">
        <v>2178210</v>
      </c>
      <c r="D206" s="25" t="s">
        <v>14</v>
      </c>
      <c r="E206" s="26">
        <v>44865</v>
      </c>
      <c r="F206" s="27">
        <v>0.44583333333333336</v>
      </c>
      <c r="G206" t="str">
        <f ca="1">PROPER(Historicoventas[[#This Row],[Artículo]])</f>
        <v>Traditional Baguette</v>
      </c>
      <c r="H206" s="28">
        <v>550</v>
      </c>
      <c r="I206" s="29">
        <v>1.2</v>
      </c>
      <c r="J206" s="30">
        <f>Historicoventas[[#This Row],[Cantidad]]*Historicoventas[[#This Row],[Precio Unit]]</f>
        <v>660</v>
      </c>
    </row>
    <row r="207" spans="2:10" x14ac:dyDescent="0.3">
      <c r="B207">
        <v>251573</v>
      </c>
      <c r="C207" s="24">
        <v>2180090</v>
      </c>
      <c r="D207" s="25" t="s">
        <v>13</v>
      </c>
      <c r="E207" s="26">
        <v>44866</v>
      </c>
      <c r="F207" s="27">
        <v>0.37361111111111112</v>
      </c>
      <c r="G207" t="str">
        <f ca="1">PROPER(Historicoventas[[#This Row],[Artículo]])</f>
        <v>Gd Nantais</v>
      </c>
      <c r="H207" s="28">
        <v>30</v>
      </c>
      <c r="I207" s="31">
        <v>11</v>
      </c>
      <c r="J207" s="32">
        <f>Historicoventas[[#This Row],[Cantidad]]*Historicoventas[[#This Row],[Precio Unit]]</f>
        <v>330</v>
      </c>
    </row>
    <row r="208" spans="2:10" x14ac:dyDescent="0.3">
      <c r="B208">
        <v>252486</v>
      </c>
      <c r="C208" s="24">
        <v>2182420</v>
      </c>
      <c r="D208" s="25" t="s">
        <v>14</v>
      </c>
      <c r="E208" s="26">
        <v>44866</v>
      </c>
      <c r="F208" s="27">
        <v>0.52569444444444446</v>
      </c>
      <c r="G208" t="str">
        <f ca="1">PROPER(Historicoventas[[#This Row],[Artículo]])</f>
        <v>Tarte Fruits 6P</v>
      </c>
      <c r="H208" s="28">
        <v>20</v>
      </c>
      <c r="I208" s="31">
        <v>12</v>
      </c>
      <c r="J208" s="32">
        <f>Historicoventas[[#This Row],[Cantidad]]*Historicoventas[[#This Row],[Precio Unit]]</f>
        <v>240</v>
      </c>
    </row>
    <row r="209" spans="2:10" x14ac:dyDescent="0.3">
      <c r="B209">
        <v>253348</v>
      </c>
      <c r="C209" s="24">
        <v>2184730</v>
      </c>
      <c r="D209" s="25" t="s">
        <v>14</v>
      </c>
      <c r="E209" s="26">
        <v>44867</v>
      </c>
      <c r="F209" s="27">
        <v>0.57638888888888884</v>
      </c>
      <c r="G209" t="str">
        <f ca="1">PROPER(Historicoventas[[#This Row],[Artículo]])</f>
        <v>Formule Sandwich</v>
      </c>
      <c r="H209" s="28">
        <v>30</v>
      </c>
      <c r="I209" s="31">
        <v>6.5</v>
      </c>
      <c r="J209" s="32">
        <f>Historicoventas[[#This Row],[Cantidad]]*Historicoventas[[#This Row],[Precio Unit]]</f>
        <v>195</v>
      </c>
    </row>
    <row r="210" spans="2:10" x14ac:dyDescent="0.3">
      <c r="B210">
        <v>254729</v>
      </c>
      <c r="C210" s="24">
        <v>2188520</v>
      </c>
      <c r="D210" s="25" t="s">
        <v>14</v>
      </c>
      <c r="E210" s="26">
        <v>44869</v>
      </c>
      <c r="F210" s="27">
        <v>0.53680555555555554</v>
      </c>
      <c r="G210" t="str">
        <f ca="1">PROPER(Historicoventas[[#This Row],[Artículo]])</f>
        <v>Formule Sandwich</v>
      </c>
      <c r="H210" s="28">
        <v>40</v>
      </c>
      <c r="I210" s="31">
        <v>6.5</v>
      </c>
      <c r="J210" s="32">
        <f>Historicoventas[[#This Row],[Cantidad]]*Historicoventas[[#This Row],[Precio Unit]]</f>
        <v>260</v>
      </c>
    </row>
    <row r="211" spans="2:10" x14ac:dyDescent="0.3">
      <c r="B211">
        <v>256168</v>
      </c>
      <c r="C211" s="24">
        <v>2192460</v>
      </c>
      <c r="D211" s="25" t="s">
        <v>14</v>
      </c>
      <c r="E211" s="26">
        <v>44871</v>
      </c>
      <c r="F211" s="27">
        <v>0.48125000000000001</v>
      </c>
      <c r="G211" t="str">
        <f ca="1">PROPER(Historicoventas[[#This Row],[Artículo]])</f>
        <v>Formule Sandwich</v>
      </c>
      <c r="H211" s="28">
        <v>50</v>
      </c>
      <c r="I211" s="31">
        <v>6.5</v>
      </c>
      <c r="J211" s="32">
        <f>Historicoventas[[#This Row],[Cantidad]]*Historicoventas[[#This Row],[Precio Unit]]</f>
        <v>325</v>
      </c>
    </row>
    <row r="212" spans="2:10" x14ac:dyDescent="0.3">
      <c r="B212">
        <v>257472</v>
      </c>
      <c r="C212" s="24">
        <v>2196000</v>
      </c>
      <c r="D212" s="25" t="s">
        <v>13</v>
      </c>
      <c r="E212" s="26">
        <v>44873</v>
      </c>
      <c r="F212" s="27">
        <v>0.41875000000000001</v>
      </c>
      <c r="G212" t="str">
        <f ca="1">PROPER(Historicoventas[[#This Row],[Artículo]])</f>
        <v>Baguette</v>
      </c>
      <c r="H212" s="28">
        <v>430</v>
      </c>
      <c r="I212" s="31">
        <v>0.9</v>
      </c>
      <c r="J212" s="32">
        <f>Historicoventas[[#This Row],[Cantidad]]*Historicoventas[[#This Row],[Precio Unit]]</f>
        <v>387</v>
      </c>
    </row>
    <row r="213" spans="2:10" x14ac:dyDescent="0.3">
      <c r="B213">
        <v>257470</v>
      </c>
      <c r="C213" s="24">
        <v>2196000</v>
      </c>
      <c r="D213" s="25" t="s">
        <v>14</v>
      </c>
      <c r="E213" s="26">
        <v>44873</v>
      </c>
      <c r="F213" s="27">
        <v>0.41875000000000001</v>
      </c>
      <c r="G213" t="str">
        <f ca="1">PROPER(Historicoventas[[#This Row],[Artículo]])</f>
        <v>Campagne</v>
      </c>
      <c r="H213" s="28">
        <v>210</v>
      </c>
      <c r="I213" s="31">
        <v>1.8</v>
      </c>
      <c r="J213" s="32">
        <f>Historicoventas[[#This Row],[Cantidad]]*Historicoventas[[#This Row],[Precio Unit]]</f>
        <v>378</v>
      </c>
    </row>
    <row r="214" spans="2:10" x14ac:dyDescent="0.3">
      <c r="B214">
        <v>257615</v>
      </c>
      <c r="C214" s="24">
        <v>2196410</v>
      </c>
      <c r="D214" s="25" t="s">
        <v>14</v>
      </c>
      <c r="E214" s="26">
        <v>44873</v>
      </c>
      <c r="F214" s="27">
        <v>0.50347222222222221</v>
      </c>
      <c r="G214" t="str">
        <f ca="1">PROPER(Historicoventas[[#This Row],[Artículo]])</f>
        <v>Sandwich Complet</v>
      </c>
      <c r="H214" s="28">
        <v>40</v>
      </c>
      <c r="I214" s="31">
        <v>4.5</v>
      </c>
      <c r="J214" s="32">
        <f>Historicoventas[[#This Row],[Cantidad]]*Historicoventas[[#This Row],[Precio Unit]]</f>
        <v>180</v>
      </c>
    </row>
    <row r="215" spans="2:10" x14ac:dyDescent="0.3">
      <c r="B215">
        <v>258056</v>
      </c>
      <c r="C215" s="24">
        <v>2197650</v>
      </c>
      <c r="D215" s="25" t="s">
        <v>14</v>
      </c>
      <c r="E215" s="26">
        <v>44874</v>
      </c>
      <c r="F215" s="27">
        <v>0.45208333333333334</v>
      </c>
      <c r="G215" t="str">
        <f ca="1">PROPER(Historicoventas[[#This Row],[Artículo]])</f>
        <v>Sandwich Complet</v>
      </c>
      <c r="H215" s="28">
        <v>60</v>
      </c>
      <c r="I215" s="31">
        <v>4.5</v>
      </c>
      <c r="J215" s="32">
        <f>Historicoventas[[#This Row],[Cantidad]]*Historicoventas[[#This Row],[Precio Unit]]</f>
        <v>270</v>
      </c>
    </row>
    <row r="216" spans="2:10" x14ac:dyDescent="0.3">
      <c r="B216">
        <v>258031</v>
      </c>
      <c r="C216" s="24">
        <v>2197600</v>
      </c>
      <c r="D216" s="25" t="s">
        <v>14</v>
      </c>
      <c r="E216" s="26">
        <v>44874</v>
      </c>
      <c r="F216" s="27">
        <v>0.42986111111111114</v>
      </c>
      <c r="G216" t="str">
        <f ca="1">PROPER(Historicoventas[[#This Row],[Artículo]])</f>
        <v>Baguette</v>
      </c>
      <c r="H216" s="28">
        <v>250</v>
      </c>
      <c r="I216" s="31">
        <v>0.9</v>
      </c>
      <c r="J216" s="32">
        <f>Historicoventas[[#This Row],[Cantidad]]*Historicoventas[[#This Row],[Precio Unit]]</f>
        <v>225</v>
      </c>
    </row>
    <row r="217" spans="2:10" x14ac:dyDescent="0.3">
      <c r="B217">
        <v>258423</v>
      </c>
      <c r="C217" s="24">
        <v>2198690</v>
      </c>
      <c r="D217" s="25" t="s">
        <v>13</v>
      </c>
      <c r="E217" s="26">
        <v>44874</v>
      </c>
      <c r="F217" s="27">
        <v>0.79374999999999996</v>
      </c>
      <c r="G217" t="str">
        <f ca="1">PROPER(Historicoventas[[#This Row],[Artículo]])</f>
        <v>Traiteur</v>
      </c>
      <c r="H217" s="28">
        <v>10</v>
      </c>
      <c r="I217" s="31">
        <v>21</v>
      </c>
      <c r="J217" s="32">
        <f>Historicoventas[[#This Row],[Cantidad]]*Historicoventas[[#This Row],[Precio Unit]]</f>
        <v>210</v>
      </c>
    </row>
    <row r="218" spans="2:10" x14ac:dyDescent="0.3">
      <c r="B218">
        <v>259781</v>
      </c>
      <c r="C218" s="24">
        <v>2202380</v>
      </c>
      <c r="D218" s="25" t="s">
        <v>14</v>
      </c>
      <c r="E218" s="26">
        <v>44877</v>
      </c>
      <c r="F218" s="27">
        <v>0.36805555555555558</v>
      </c>
      <c r="G218" t="str">
        <f ca="1">PROPER(Historicoventas[[#This Row],[Artículo]])</f>
        <v>Royal 6P</v>
      </c>
      <c r="H218" s="28">
        <v>20</v>
      </c>
      <c r="I218" s="31">
        <v>18</v>
      </c>
      <c r="J218" s="32">
        <f>Historicoventas[[#This Row],[Cantidad]]*Historicoventas[[#This Row],[Precio Unit]]</f>
        <v>360</v>
      </c>
    </row>
    <row r="219" spans="2:10" x14ac:dyDescent="0.3">
      <c r="B219">
        <v>259780</v>
      </c>
      <c r="C219" s="24">
        <v>2202380</v>
      </c>
      <c r="D219" s="25" t="s">
        <v>13</v>
      </c>
      <c r="E219" s="26">
        <v>44877</v>
      </c>
      <c r="F219" s="27">
        <v>0.36805555555555558</v>
      </c>
      <c r="G219" t="str">
        <f ca="1">PROPER(Historicoventas[[#This Row],[Artículo]])</f>
        <v>Divers Patisserie</v>
      </c>
      <c r="H219" s="28">
        <v>10</v>
      </c>
      <c r="I219" s="31">
        <v>24</v>
      </c>
      <c r="J219" s="32">
        <f>Historicoventas[[#This Row],[Cantidad]]*Historicoventas[[#This Row],[Precio Unit]]</f>
        <v>240</v>
      </c>
    </row>
    <row r="220" spans="2:10" x14ac:dyDescent="0.3">
      <c r="B220">
        <v>263271</v>
      </c>
      <c r="C220" s="24">
        <v>2212030</v>
      </c>
      <c r="D220" s="25" t="s">
        <v>14</v>
      </c>
      <c r="E220" s="26">
        <v>44884</v>
      </c>
      <c r="F220" s="27">
        <v>0.37291666666666667</v>
      </c>
      <c r="G220" t="str">
        <f ca="1">PROPER(Historicoventas[[#This Row],[Artículo]])</f>
        <v>Croissant</v>
      </c>
      <c r="H220" s="28">
        <v>170</v>
      </c>
      <c r="I220" s="31">
        <v>1.1000000000000001</v>
      </c>
      <c r="J220" s="32">
        <f>Historicoventas[[#This Row],[Cantidad]]*Historicoventas[[#This Row],[Precio Unit]]</f>
        <v>187.00000000000003</v>
      </c>
    </row>
    <row r="221" spans="2:10" x14ac:dyDescent="0.3">
      <c r="B221">
        <v>264056</v>
      </c>
      <c r="C221" s="24">
        <v>2214220</v>
      </c>
      <c r="D221" s="25" t="s">
        <v>14</v>
      </c>
      <c r="E221" s="26">
        <v>44885</v>
      </c>
      <c r="F221" s="27">
        <v>0.48958333333333331</v>
      </c>
      <c r="G221" t="str">
        <f ca="1">PROPER(Historicoventas[[#This Row],[Artículo]])</f>
        <v>Gd Nantais</v>
      </c>
      <c r="H221" s="28">
        <v>20</v>
      </c>
      <c r="I221" s="31">
        <v>11</v>
      </c>
      <c r="J221" s="32">
        <f>Historicoventas[[#This Row],[Cantidad]]*Historicoventas[[#This Row],[Precio Unit]]</f>
        <v>220</v>
      </c>
    </row>
    <row r="222" spans="2:10" x14ac:dyDescent="0.3">
      <c r="B222">
        <v>263733</v>
      </c>
      <c r="C222" s="24">
        <v>2213340</v>
      </c>
      <c r="D222" s="25" t="s">
        <v>14</v>
      </c>
      <c r="E222" s="26">
        <v>44885</v>
      </c>
      <c r="F222" s="27">
        <v>0.37013888888888891</v>
      </c>
      <c r="G222" t="str">
        <f ca="1">PROPER(Historicoventas[[#This Row],[Artículo]])</f>
        <v>Formule Sandwich</v>
      </c>
      <c r="H222" s="28">
        <v>30</v>
      </c>
      <c r="I222" s="31">
        <v>6.5</v>
      </c>
      <c r="J222" s="32">
        <f>Historicoventas[[#This Row],[Cantidad]]*Historicoventas[[#This Row],[Precio Unit]]</f>
        <v>195</v>
      </c>
    </row>
    <row r="223" spans="2:10" x14ac:dyDescent="0.3">
      <c r="B223">
        <v>264054</v>
      </c>
      <c r="C223" s="24">
        <v>2214220</v>
      </c>
      <c r="D223" s="25" t="s">
        <v>13</v>
      </c>
      <c r="E223" s="26">
        <v>44885</v>
      </c>
      <c r="F223" s="27">
        <v>0.48958333333333331</v>
      </c>
      <c r="G223" t="str">
        <f ca="1">PROPER(Historicoventas[[#This Row],[Artículo]])</f>
        <v>Pt Nantais</v>
      </c>
      <c r="H223" s="28">
        <v>60</v>
      </c>
      <c r="I223" s="31">
        <v>3</v>
      </c>
      <c r="J223" s="32">
        <f>Historicoventas[[#This Row],[Cantidad]]*Historicoventas[[#This Row],[Precio Unit]]</f>
        <v>180</v>
      </c>
    </row>
    <row r="224" spans="2:10" x14ac:dyDescent="0.3">
      <c r="B224">
        <v>265187</v>
      </c>
      <c r="C224" s="24">
        <v>2217290</v>
      </c>
      <c r="D224" s="25" t="s">
        <v>13</v>
      </c>
      <c r="E224" s="26">
        <v>44887</v>
      </c>
      <c r="F224" s="27">
        <v>0.50486111111111109</v>
      </c>
      <c r="G224" t="str">
        <f ca="1">PROPER(Historicoventas[[#This Row],[Artículo]])</f>
        <v>Traiteur</v>
      </c>
      <c r="H224" s="28">
        <v>10</v>
      </c>
      <c r="I224" s="31">
        <v>21</v>
      </c>
      <c r="J224" s="32">
        <f>Historicoventas[[#This Row],[Cantidad]]*Historicoventas[[#This Row],[Precio Unit]]</f>
        <v>210</v>
      </c>
    </row>
    <row r="225" spans="2:10" x14ac:dyDescent="0.3">
      <c r="B225">
        <v>267094</v>
      </c>
      <c r="C225" s="24">
        <v>2222670</v>
      </c>
      <c r="D225" s="25" t="s">
        <v>13</v>
      </c>
      <c r="E225" s="26">
        <v>44892</v>
      </c>
      <c r="F225" s="27">
        <v>0.46180555555555558</v>
      </c>
      <c r="G225" t="str">
        <f ca="1">PROPER(Historicoventas[[#This Row],[Artículo]])</f>
        <v>Divers Patisserie</v>
      </c>
      <c r="H225" s="28">
        <v>10</v>
      </c>
      <c r="I225" s="31">
        <v>24</v>
      </c>
      <c r="J225" s="32">
        <f>Historicoventas[[#This Row],[Cantidad]]*Historicoventas[[#This Row],[Precio Unit]]</f>
        <v>240</v>
      </c>
    </row>
    <row r="226" spans="2:10" x14ac:dyDescent="0.3">
      <c r="B226">
        <v>269095</v>
      </c>
      <c r="C226" s="24">
        <v>2228040</v>
      </c>
      <c r="D226" s="25" t="s">
        <v>14</v>
      </c>
      <c r="E226" s="26">
        <v>44895</v>
      </c>
      <c r="F226" s="27">
        <v>0.75763888888888886</v>
      </c>
      <c r="G226" t="str">
        <f ca="1">PROPER(Historicoventas[[#This Row],[Artículo]])</f>
        <v>Traiteur</v>
      </c>
      <c r="H226" s="28">
        <v>10</v>
      </c>
      <c r="I226" s="31">
        <v>16.600000000000001</v>
      </c>
      <c r="J226" s="32">
        <f>Historicoventas[[#This Row],[Cantidad]]*Historicoventas[[#This Row],[Precio Unit]]</f>
        <v>166</v>
      </c>
    </row>
    <row r="227" spans="2:10" x14ac:dyDescent="0.3">
      <c r="B227">
        <v>271763</v>
      </c>
      <c r="C227" s="24">
        <v>2235390</v>
      </c>
      <c r="D227" s="25" t="s">
        <v>13</v>
      </c>
      <c r="E227" s="26">
        <v>44905</v>
      </c>
      <c r="F227" s="27">
        <v>0.48055555555555557</v>
      </c>
      <c r="G227" t="str">
        <f ca="1">PROPER(Historicoventas[[#This Row],[Artículo]])</f>
        <v>Formule Sandwich</v>
      </c>
      <c r="H227" s="28">
        <v>40</v>
      </c>
      <c r="I227" s="31">
        <v>6.5</v>
      </c>
      <c r="J227" s="32">
        <f>Historicoventas[[#This Row],[Cantidad]]*Historicoventas[[#This Row],[Precio Unit]]</f>
        <v>260</v>
      </c>
    </row>
    <row r="228" spans="2:10" x14ac:dyDescent="0.3">
      <c r="B228">
        <v>277854</v>
      </c>
      <c r="C228" s="24">
        <v>2252570</v>
      </c>
      <c r="D228" s="25" t="s">
        <v>14</v>
      </c>
      <c r="E228" s="26">
        <v>44916</v>
      </c>
      <c r="F228" s="27">
        <v>0.52083333333333337</v>
      </c>
      <c r="G228" t="str">
        <f ca="1">PROPER(Historicoventas[[#This Row],[Artículo]])</f>
        <v>Gd Nantais</v>
      </c>
      <c r="H228" s="28">
        <v>20</v>
      </c>
      <c r="I228" s="31">
        <v>11</v>
      </c>
      <c r="J228" s="32">
        <f>Historicoventas[[#This Row],[Cantidad]]*Historicoventas[[#This Row],[Precio Unit]]</f>
        <v>220</v>
      </c>
    </row>
    <row r="229" spans="2:10" x14ac:dyDescent="0.3">
      <c r="B229">
        <v>278696</v>
      </c>
      <c r="C229" s="24">
        <v>2254860</v>
      </c>
      <c r="D229" s="25" t="s">
        <v>13</v>
      </c>
      <c r="E229" s="26">
        <v>44918</v>
      </c>
      <c r="F229" s="27">
        <v>0.40763888888888888</v>
      </c>
      <c r="G229" t="str">
        <f ca="1">PROPER(Historicoventas[[#This Row],[Artículo]])</f>
        <v>Traiteur</v>
      </c>
      <c r="H229" s="28">
        <v>20</v>
      </c>
      <c r="I229" s="31">
        <v>12.6</v>
      </c>
      <c r="J229" s="32">
        <f>Historicoventas[[#This Row],[Cantidad]]*Historicoventas[[#This Row],[Precio Unit]]</f>
        <v>252</v>
      </c>
    </row>
    <row r="230" spans="2:10" x14ac:dyDescent="0.3">
      <c r="B230">
        <v>279818</v>
      </c>
      <c r="C230" s="24">
        <v>2257660</v>
      </c>
      <c r="D230" s="25" t="s">
        <v>13</v>
      </c>
      <c r="E230" s="26">
        <v>44919</v>
      </c>
      <c r="F230" s="27">
        <v>0.46527777777777779</v>
      </c>
      <c r="G230" t="str">
        <f ca="1">PROPER(Historicoventas[[#This Row],[Artículo]])</f>
        <v>Buche 8Pers</v>
      </c>
      <c r="H230" s="28">
        <v>20</v>
      </c>
      <c r="I230" s="31">
        <v>28</v>
      </c>
      <c r="J230" s="32">
        <f>Historicoventas[[#This Row],[Cantidad]]*Historicoventas[[#This Row],[Precio Unit]]</f>
        <v>560</v>
      </c>
    </row>
    <row r="231" spans="2:10" x14ac:dyDescent="0.3">
      <c r="B231">
        <v>280142</v>
      </c>
      <c r="C231" s="24">
        <v>2258380</v>
      </c>
      <c r="D231" s="25" t="s">
        <v>14</v>
      </c>
      <c r="E231" s="26">
        <v>44919</v>
      </c>
      <c r="F231" s="27">
        <v>0.52777777777777779</v>
      </c>
      <c r="G231" t="str">
        <f ca="1">PROPER(Historicoventas[[#This Row],[Artículo]])</f>
        <v>Traiteur</v>
      </c>
      <c r="H231" s="28">
        <v>40</v>
      </c>
      <c r="I231" s="31">
        <v>9.6</v>
      </c>
      <c r="J231" s="32">
        <f>Historicoventas[[#This Row],[Cantidad]]*Historicoventas[[#This Row],[Precio Unit]]</f>
        <v>384</v>
      </c>
    </row>
    <row r="232" spans="2:10" x14ac:dyDescent="0.3">
      <c r="B232">
        <v>279990</v>
      </c>
      <c r="C232" s="24">
        <v>2258020</v>
      </c>
      <c r="D232" s="25" t="s">
        <v>14</v>
      </c>
      <c r="E232" s="26">
        <v>44919</v>
      </c>
      <c r="F232" s="27">
        <v>0.49375000000000002</v>
      </c>
      <c r="G232" t="str">
        <f ca="1">PROPER(Historicoventas[[#This Row],[Artículo]])</f>
        <v>Gd Nantais</v>
      </c>
      <c r="H232" s="28">
        <v>20</v>
      </c>
      <c r="I232" s="31">
        <v>11</v>
      </c>
      <c r="J232" s="32">
        <f>Historicoventas[[#This Row],[Cantidad]]*Historicoventas[[#This Row],[Precio Unit]]</f>
        <v>220</v>
      </c>
    </row>
    <row r="233" spans="2:10" x14ac:dyDescent="0.3">
      <c r="B233">
        <v>279405</v>
      </c>
      <c r="C233" s="24">
        <v>2256700</v>
      </c>
      <c r="D233" s="25" t="s">
        <v>13</v>
      </c>
      <c r="E233" s="26">
        <v>44919</v>
      </c>
      <c r="F233" s="27">
        <v>0.39444444444444443</v>
      </c>
      <c r="G233" t="str">
        <f ca="1">PROPER(Historicoventas[[#This Row],[Artículo]])</f>
        <v>Buche 6Pers</v>
      </c>
      <c r="H233" s="28">
        <v>10</v>
      </c>
      <c r="I233" s="31">
        <v>21</v>
      </c>
      <c r="J233" s="32">
        <f>Historicoventas[[#This Row],[Cantidad]]*Historicoventas[[#This Row],[Precio Unit]]</f>
        <v>210</v>
      </c>
    </row>
    <row r="234" spans="2:10" x14ac:dyDescent="0.3">
      <c r="B234">
        <v>280064</v>
      </c>
      <c r="C234" s="24">
        <v>2258200</v>
      </c>
      <c r="D234" s="25" t="s">
        <v>14</v>
      </c>
      <c r="E234" s="26">
        <v>44919</v>
      </c>
      <c r="F234" s="27">
        <v>0.50763888888888886</v>
      </c>
      <c r="G234" t="str">
        <f ca="1">PROPER(Historicoventas[[#This Row],[Artículo]])</f>
        <v>Buche 6Pers</v>
      </c>
      <c r="H234" s="28">
        <v>10</v>
      </c>
      <c r="I234" s="31">
        <v>21</v>
      </c>
      <c r="J234" s="32">
        <f>Historicoventas[[#This Row],[Cantidad]]*Historicoventas[[#This Row],[Precio Unit]]</f>
        <v>210</v>
      </c>
    </row>
    <row r="235" spans="2:10" x14ac:dyDescent="0.3">
      <c r="B235">
        <v>280192</v>
      </c>
      <c r="C235" s="24">
        <v>2258480</v>
      </c>
      <c r="D235" s="25" t="s">
        <v>14</v>
      </c>
      <c r="E235" s="26">
        <v>44919</v>
      </c>
      <c r="F235" s="27">
        <v>0.66666666666666663</v>
      </c>
      <c r="G235" t="str">
        <f ca="1">PROPER(Historicoventas[[#This Row],[Artículo]])</f>
        <v>Divers Boulangerie</v>
      </c>
      <c r="H235" s="28">
        <v>10</v>
      </c>
      <c r="I235" s="31">
        <v>21</v>
      </c>
      <c r="J235" s="32">
        <f>Historicoventas[[#This Row],[Cantidad]]*Historicoventas[[#This Row],[Precio Unit]]</f>
        <v>210</v>
      </c>
    </row>
    <row r="236" spans="2:10" x14ac:dyDescent="0.3">
      <c r="B236">
        <v>280277</v>
      </c>
      <c r="C236" s="24">
        <v>2258680</v>
      </c>
      <c r="D236" s="25" t="s">
        <v>13</v>
      </c>
      <c r="E236" s="26">
        <v>44919</v>
      </c>
      <c r="F236" s="27">
        <v>0.6875</v>
      </c>
      <c r="G236" t="str">
        <f ca="1">PROPER(Historicoventas[[#This Row],[Artículo]])</f>
        <v>Buche 6Pers</v>
      </c>
      <c r="H236" s="28">
        <v>10</v>
      </c>
      <c r="I236" s="31">
        <v>21</v>
      </c>
      <c r="J236" s="32">
        <f>Historicoventas[[#This Row],[Cantidad]]*Historicoventas[[#This Row],[Precio Unit]]</f>
        <v>210</v>
      </c>
    </row>
    <row r="237" spans="2:10" x14ac:dyDescent="0.3">
      <c r="B237">
        <v>280373</v>
      </c>
      <c r="C237" s="24">
        <v>2258900</v>
      </c>
      <c r="D237" s="25" t="s">
        <v>14</v>
      </c>
      <c r="E237" s="26">
        <v>44919</v>
      </c>
      <c r="F237" s="27">
        <v>0.72499999999999998</v>
      </c>
      <c r="G237" t="str">
        <f ca="1">PROPER(Historicoventas[[#This Row],[Artículo]])</f>
        <v>Buche 6Pers</v>
      </c>
      <c r="H237" s="28">
        <v>10</v>
      </c>
      <c r="I237" s="31">
        <v>21</v>
      </c>
      <c r="J237" s="32">
        <f>Historicoventas[[#This Row],[Cantidad]]*Historicoventas[[#This Row],[Precio Unit]]</f>
        <v>210</v>
      </c>
    </row>
    <row r="238" spans="2:10" x14ac:dyDescent="0.3">
      <c r="B238">
        <v>280613</v>
      </c>
      <c r="C238" s="24">
        <v>2259400</v>
      </c>
      <c r="D238" s="25" t="s">
        <v>14</v>
      </c>
      <c r="E238" s="26">
        <v>44920</v>
      </c>
      <c r="F238" s="27">
        <v>0.41319444444444442</v>
      </c>
      <c r="G238" t="str">
        <f ca="1">PROPER(Historicoventas[[#This Row],[Artículo]])</f>
        <v>Traiteur</v>
      </c>
      <c r="H238" s="28">
        <v>30</v>
      </c>
      <c r="I238" s="31">
        <v>11.65</v>
      </c>
      <c r="J238" s="32">
        <f>Historicoventas[[#This Row],[Cantidad]]*Historicoventas[[#This Row],[Precio Unit]]</f>
        <v>349.5</v>
      </c>
    </row>
    <row r="239" spans="2:10" x14ac:dyDescent="0.3">
      <c r="B239">
        <v>280954</v>
      </c>
      <c r="C239" s="24">
        <v>2260260</v>
      </c>
      <c r="D239" s="25" t="s">
        <v>13</v>
      </c>
      <c r="E239" s="26">
        <v>44920</v>
      </c>
      <c r="F239" s="27">
        <v>0.50208333333333333</v>
      </c>
      <c r="G239" t="str">
        <f ca="1">PROPER(Historicoventas[[#This Row],[Artículo]])</f>
        <v>Buche 4Pers</v>
      </c>
      <c r="H239" s="28">
        <v>20</v>
      </c>
      <c r="I239" s="31">
        <v>14</v>
      </c>
      <c r="J239" s="32">
        <f>Historicoventas[[#This Row],[Cantidad]]*Historicoventas[[#This Row],[Precio Unit]]</f>
        <v>280</v>
      </c>
    </row>
    <row r="240" spans="2:10" x14ac:dyDescent="0.3">
      <c r="B240">
        <v>280598</v>
      </c>
      <c r="C240" s="24">
        <v>2259370</v>
      </c>
      <c r="D240" s="25" t="s">
        <v>14</v>
      </c>
      <c r="E240" s="26">
        <v>44920</v>
      </c>
      <c r="F240" s="27">
        <v>0.41041666666666665</v>
      </c>
      <c r="G240" t="str">
        <f ca="1">PROPER(Historicoventas[[#This Row],[Artículo]])</f>
        <v>Buche 6Pers</v>
      </c>
      <c r="H240" s="28">
        <v>10</v>
      </c>
      <c r="I240" s="31">
        <v>21</v>
      </c>
      <c r="J240" s="32">
        <f>Historicoventas[[#This Row],[Cantidad]]*Historicoventas[[#This Row],[Precio Unit]]</f>
        <v>210</v>
      </c>
    </row>
    <row r="241" spans="2:10" x14ac:dyDescent="0.3">
      <c r="B241">
        <v>282481</v>
      </c>
      <c r="C241" s="24">
        <v>2264220</v>
      </c>
      <c r="D241" s="25" t="s">
        <v>14</v>
      </c>
      <c r="E241" s="26">
        <v>44922</v>
      </c>
      <c r="F241" s="27">
        <v>0.66666666666666663</v>
      </c>
      <c r="G241" t="str">
        <f ca="1">PROPER(Historicoventas[[#This Row],[Artículo]])</f>
        <v>Traiteur</v>
      </c>
      <c r="H241" s="28">
        <v>20</v>
      </c>
      <c r="I241" s="31">
        <v>11.65</v>
      </c>
      <c r="J241" s="32">
        <f>Historicoventas[[#This Row],[Cantidad]]*Historicoventas[[#This Row],[Precio Unit]]</f>
        <v>233</v>
      </c>
    </row>
    <row r="242" spans="2:10" x14ac:dyDescent="0.3">
      <c r="B242">
        <v>284478</v>
      </c>
      <c r="C242" s="24">
        <v>2269640</v>
      </c>
      <c r="D242" s="25" t="s">
        <v>13</v>
      </c>
      <c r="E242" s="26">
        <v>44925</v>
      </c>
      <c r="F242" s="27">
        <v>0.49444444444444446</v>
      </c>
      <c r="G242" t="str">
        <f ca="1">PROPER(Historicoventas[[#This Row],[Artículo]])</f>
        <v>Traiteur</v>
      </c>
      <c r="H242" s="28">
        <v>20</v>
      </c>
      <c r="I242" s="31">
        <v>11.65</v>
      </c>
      <c r="J242" s="32">
        <f>Historicoventas[[#This Row],[Cantidad]]*Historicoventas[[#This Row],[Precio Unit]]</f>
        <v>233</v>
      </c>
    </row>
    <row r="243" spans="2:10" x14ac:dyDescent="0.3">
      <c r="B243">
        <v>285435</v>
      </c>
      <c r="C243" s="24">
        <v>2271930</v>
      </c>
      <c r="D243" s="25" t="s">
        <v>14</v>
      </c>
      <c r="E243" s="26">
        <v>44926</v>
      </c>
      <c r="F243" s="27">
        <v>0.49166666666666664</v>
      </c>
      <c r="G243" t="str">
        <f ca="1">PROPER(Historicoventas[[#This Row],[Artículo]])</f>
        <v>Traiteur</v>
      </c>
      <c r="H243" s="28">
        <v>30</v>
      </c>
      <c r="I243" s="31">
        <v>8.3000000000000007</v>
      </c>
      <c r="J243" s="32">
        <f>Historicoventas[[#This Row],[Cantidad]]*Historicoventas[[#This Row],[Precio Unit]]</f>
        <v>249.00000000000003</v>
      </c>
    </row>
    <row r="244" spans="2:10" x14ac:dyDescent="0.3">
      <c r="B244">
        <v>285414</v>
      </c>
      <c r="C244" s="24">
        <v>2271890</v>
      </c>
      <c r="D244" s="25" t="s">
        <v>14</v>
      </c>
      <c r="E244" s="26">
        <v>44926</v>
      </c>
      <c r="F244" s="27">
        <v>0.48680555555555555</v>
      </c>
      <c r="G244" t="str">
        <f ca="1">PROPER(Historicoventas[[#This Row],[Artículo]])</f>
        <v>Gal Frangipane 6P</v>
      </c>
      <c r="H244" s="28">
        <v>20</v>
      </c>
      <c r="I244" s="31">
        <v>12</v>
      </c>
      <c r="J244" s="32">
        <f>Historicoventas[[#This Row],[Cantidad]]*Historicoventas[[#This Row],[Precio Unit]]</f>
        <v>240</v>
      </c>
    </row>
    <row r="245" spans="2:10" x14ac:dyDescent="0.3">
      <c r="B245">
        <v>285420</v>
      </c>
      <c r="C245" s="24">
        <v>2271900</v>
      </c>
      <c r="D245" s="25" t="s">
        <v>13</v>
      </c>
      <c r="E245" s="26">
        <v>44926</v>
      </c>
      <c r="F245" s="27">
        <v>0.48819444444444443</v>
      </c>
      <c r="G245" t="str">
        <f ca="1">PROPER(Historicoventas[[#This Row],[Artículo]])</f>
        <v>Traiteur</v>
      </c>
      <c r="H245" s="28">
        <v>20</v>
      </c>
      <c r="I245" s="31">
        <v>11.65</v>
      </c>
      <c r="J245" s="32">
        <f>Historicoventas[[#This Row],[Cantidad]]*Historicoventas[[#This Row],[Precio Unit]]</f>
        <v>233</v>
      </c>
    </row>
    <row r="246" spans="2:10" x14ac:dyDescent="0.3">
      <c r="B246">
        <v>285806</v>
      </c>
      <c r="C246" s="24">
        <v>2272760</v>
      </c>
      <c r="D246" s="25" t="s">
        <v>13</v>
      </c>
      <c r="E246" s="26">
        <v>44926</v>
      </c>
      <c r="F246" s="27">
        <v>0.7368055555555556</v>
      </c>
      <c r="G246" t="str">
        <f ca="1">PROPER(Historicoventas[[#This Row],[Artículo]])</f>
        <v>Traiteur</v>
      </c>
      <c r="H246" s="28">
        <v>20</v>
      </c>
      <c r="I246" s="31">
        <v>11.65</v>
      </c>
      <c r="J246" s="32">
        <f>Historicoventas[[#This Row],[Cantidad]]*Historicoventas[[#This Row],[Precio Unit]]</f>
        <v>233</v>
      </c>
    </row>
  </sheetData>
  <mergeCells count="1">
    <mergeCell ref="B3:O3"/>
  </mergeCells>
  <phoneticPr fontId="9" type="noConversion"/>
  <conditionalFormatting sqref="B7:B26">
    <cfRule type="duplicateValues" dxfId="1" priority="2"/>
  </conditionalFormatting>
  <conditionalFormatting sqref="B27:B46">
    <cfRule type="duplicateValues" dxfId="0" priority="1"/>
  </conditionalFormatting>
  <hyperlinks>
    <hyperlink ref="C2" r:id="rId1" display="https://www.kaggle.com/datasets/matthieugimbert/french-bakery-daily-sales" xr:uid="{6B5F2722-F94A-40D2-9310-87BAEEA6346D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ADAE-C194-443D-83AF-311C7BBAAA81}">
  <sheetPr>
    <tabColor rgb="FF7030A0"/>
  </sheetPr>
  <dimension ref="A1:S96"/>
  <sheetViews>
    <sheetView showGridLines="0" topLeftCell="F1" zoomScale="86" zoomScaleNormal="86" workbookViewId="0">
      <selection activeCell="V4" sqref="V4"/>
    </sheetView>
  </sheetViews>
  <sheetFormatPr baseColWidth="10" defaultRowHeight="14.4" x14ac:dyDescent="0.3"/>
  <cols>
    <col min="2" max="2" width="17.6640625" bestFit="1" customWidth="1"/>
    <col min="3" max="3" width="11.77734375" bestFit="1" customWidth="1"/>
    <col min="4" max="4" width="10.5546875" bestFit="1" customWidth="1"/>
    <col min="5" max="5" width="17" bestFit="1" customWidth="1"/>
    <col min="6" max="6" width="17.6640625" bestFit="1" customWidth="1"/>
    <col min="7" max="7" width="19.109375" bestFit="1" customWidth="1"/>
    <col min="8" max="8" width="17" bestFit="1" customWidth="1"/>
    <col min="9" max="9" width="9.21875" customWidth="1"/>
    <col min="10" max="19" width="7.5546875" customWidth="1"/>
    <col min="20" max="23" width="3.77734375" bestFit="1" customWidth="1"/>
    <col min="24" max="24" width="4.77734375" bestFit="1" customWidth="1"/>
    <col min="25" max="25" width="11.77734375" bestFit="1" customWidth="1"/>
    <col min="26" max="60" width="21.21875" bestFit="1" customWidth="1"/>
    <col min="61" max="62" width="11.77734375" bestFit="1" customWidth="1"/>
    <col min="63" max="63" width="12.21875" bestFit="1" customWidth="1"/>
    <col min="64" max="91" width="9.6640625" bestFit="1" customWidth="1"/>
    <col min="92" max="92" width="12.21875" bestFit="1" customWidth="1"/>
    <col min="93" max="134" width="9.77734375" bestFit="1" customWidth="1"/>
    <col min="135" max="135" width="12.21875" bestFit="1" customWidth="1"/>
    <col min="136" max="160" width="9.77734375" bestFit="1" customWidth="1"/>
    <col min="161" max="161" width="12.21875" bestFit="1" customWidth="1"/>
    <col min="162" max="162" width="9.77734375" bestFit="1" customWidth="1"/>
    <col min="163" max="163" width="12.21875" bestFit="1" customWidth="1"/>
    <col min="164" max="170" width="9.77734375" bestFit="1" customWidth="1"/>
    <col min="171" max="171" width="12.21875" bestFit="1" customWidth="1"/>
    <col min="172" max="175" width="9.77734375" bestFit="1" customWidth="1"/>
    <col min="176" max="176" width="12.21875" bestFit="1" customWidth="1"/>
    <col min="177" max="181" width="9.77734375" bestFit="1" customWidth="1"/>
    <col min="182" max="182" width="12.21875" bestFit="1" customWidth="1"/>
    <col min="183" max="184" width="9.77734375" bestFit="1" customWidth="1"/>
    <col min="185" max="185" width="12.21875" bestFit="1" customWidth="1"/>
    <col min="186" max="186" width="11.77734375" bestFit="1" customWidth="1"/>
  </cols>
  <sheetData>
    <row r="1" spans="1:19" s="3" customFormat="1" ht="34.799999999999997" x14ac:dyDescent="0.25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s="3" customFormat="1" ht="13.8" x14ac:dyDescent="0.25">
      <c r="A2" s="4"/>
      <c r="B2" s="8" t="s">
        <v>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9" s="3" customFormat="1" ht="13.8" x14ac:dyDescent="0.25"/>
    <row r="4" spans="1:19" s="3" customFormat="1" ht="13.8" x14ac:dyDescent="0.25"/>
    <row r="5" spans="1:19" s="3" customFormat="1" ht="13.8" x14ac:dyDescent="0.25"/>
    <row r="6" spans="1:19" s="3" customFormat="1" ht="13.8" x14ac:dyDescent="0.25">
      <c r="B6" s="11" t="s">
        <v>92</v>
      </c>
      <c r="C6" s="11"/>
      <c r="D6" s="11"/>
      <c r="E6" s="11"/>
      <c r="G6" s="11" t="s">
        <v>15</v>
      </c>
      <c r="H6" s="11"/>
      <c r="I6" s="11"/>
      <c r="J6" s="11"/>
      <c r="K6" s="11"/>
      <c r="M6" s="11" t="s">
        <v>109</v>
      </c>
      <c r="N6" s="11"/>
      <c r="O6" s="11"/>
      <c r="P6" s="11"/>
      <c r="Q6" s="11"/>
      <c r="R6" s="11"/>
      <c r="S6" s="11"/>
    </row>
    <row r="7" spans="1:19" s="3" customFormat="1" ht="13.8" x14ac:dyDescent="0.25"/>
    <row r="8" spans="1:19" s="3" customFormat="1" x14ac:dyDescent="0.3">
      <c r="B8" s="10"/>
      <c r="C8" s="48" t="s">
        <v>10</v>
      </c>
      <c r="D8" s="48" t="s">
        <v>11</v>
      </c>
      <c r="E8" s="48" t="s">
        <v>12</v>
      </c>
      <c r="G8" s="3" t="s">
        <v>28</v>
      </c>
      <c r="H8"/>
      <c r="I8"/>
      <c r="J8"/>
      <c r="K8" s="33"/>
    </row>
    <row r="9" spans="1:19" s="3" customFormat="1" x14ac:dyDescent="0.3">
      <c r="B9" s="49" t="s">
        <v>5</v>
      </c>
      <c r="C9" s="9">
        <f>AVERAGE([1]!Registro[Cantidad])</f>
        <v>59.875</v>
      </c>
      <c r="D9" s="9">
        <f>AVERAGE([1]!Registro[Precio Unit])</f>
        <v>9.0306250000000023</v>
      </c>
      <c r="E9" s="9">
        <f>AVERAGE([1]!Registro[Venta total])</f>
        <v>263.37291666666664</v>
      </c>
      <c r="G9" s="3" t="s">
        <v>40</v>
      </c>
      <c r="J9"/>
      <c r="K9" s="33"/>
    </row>
    <row r="10" spans="1:19" s="3" customFormat="1" ht="13.8" x14ac:dyDescent="0.25">
      <c r="B10" s="49" t="s">
        <v>6</v>
      </c>
      <c r="C10" s="3">
        <f>MEDIAN([1]!Registro[Cantidad])</f>
        <v>30</v>
      </c>
      <c r="D10" s="3">
        <f>MEDIAN([1]!Registro[Precio Unit])</f>
        <v>6.5</v>
      </c>
      <c r="E10" s="3">
        <f>MEDIAN([1]!Registro[Venta total])</f>
        <v>240</v>
      </c>
      <c r="G10" s="3" t="s">
        <v>49</v>
      </c>
      <c r="K10" s="33"/>
    </row>
    <row r="11" spans="1:19" s="3" customFormat="1" x14ac:dyDescent="0.3">
      <c r="B11" s="49" t="s">
        <v>7</v>
      </c>
      <c r="C11" s="3">
        <f>MIN([1]!Registro[Cantidad])</f>
        <v>10</v>
      </c>
      <c r="D11" s="3">
        <f>MIN([1]!Registro[Precio Unit])</f>
        <v>0.9</v>
      </c>
      <c r="E11" s="3">
        <f>MIN([1]!Registro[Venta total])</f>
        <v>135</v>
      </c>
      <c r="G11" s="3" t="s">
        <v>27</v>
      </c>
      <c r="J11"/>
      <c r="K11" s="33"/>
    </row>
    <row r="12" spans="1:19" s="3" customFormat="1" x14ac:dyDescent="0.3">
      <c r="B12" s="49" t="s">
        <v>8</v>
      </c>
      <c r="C12" s="3">
        <f>MAX([1]!Registro[Cantidad])</f>
        <v>2000</v>
      </c>
      <c r="D12" s="3">
        <f>MAX([1]!Registro[Precio Unit])</f>
        <v>44</v>
      </c>
      <c r="E12" s="3">
        <f>MAX([1]!Registro[Venta total])</f>
        <v>2000</v>
      </c>
      <c r="G12" s="3" t="s">
        <v>26</v>
      </c>
      <c r="H12"/>
      <c r="I12"/>
      <c r="J12"/>
      <c r="K12" s="33"/>
    </row>
    <row r="13" spans="1:19" s="3" customFormat="1" x14ac:dyDescent="0.3">
      <c r="B13" s="49" t="s">
        <v>9</v>
      </c>
      <c r="C13" s="3">
        <f>C12-C11</f>
        <v>1990</v>
      </c>
      <c r="D13" s="3">
        <f t="shared" ref="D13:E13" si="0">D12-D11</f>
        <v>43.1</v>
      </c>
      <c r="E13" s="3">
        <f t="shared" si="0"/>
        <v>1865</v>
      </c>
      <c r="G13" s="3" t="s">
        <v>47</v>
      </c>
      <c r="H13"/>
      <c r="I13"/>
      <c r="J13"/>
    </row>
    <row r="14" spans="1:19" s="3" customFormat="1" ht="13.8" x14ac:dyDescent="0.25">
      <c r="G14" s="3" t="s">
        <v>64</v>
      </c>
    </row>
    <row r="15" spans="1:19" x14ac:dyDescent="0.3">
      <c r="G15" s="3" t="s">
        <v>63</v>
      </c>
    </row>
    <row r="17" spans="2:7" x14ac:dyDescent="0.3">
      <c r="B17" s="40" t="s">
        <v>79</v>
      </c>
      <c r="C17" s="41"/>
      <c r="D17" s="41"/>
      <c r="E17" s="41"/>
      <c r="F17" s="41"/>
    </row>
    <row r="19" spans="2:7" x14ac:dyDescent="0.3">
      <c r="B19" s="12" t="s">
        <v>17</v>
      </c>
      <c r="C19" t="s">
        <v>80</v>
      </c>
      <c r="D19" t="s">
        <v>81</v>
      </c>
      <c r="F19" s="42" t="s">
        <v>82</v>
      </c>
    </row>
    <row r="20" spans="2:7" x14ac:dyDescent="0.3">
      <c r="B20" s="13" t="s">
        <v>13</v>
      </c>
      <c r="C20" s="34">
        <v>30876</v>
      </c>
      <c r="D20" s="45">
        <v>7810</v>
      </c>
      <c r="F20" s="43" t="s">
        <v>62</v>
      </c>
      <c r="G20" s="44">
        <f>SUM(C20:C21)</f>
        <v>61752</v>
      </c>
    </row>
    <row r="21" spans="2:7" x14ac:dyDescent="0.3">
      <c r="B21" s="13" t="s">
        <v>16</v>
      </c>
      <c r="C21" s="34">
        <v>30876</v>
      </c>
      <c r="D21" s="45">
        <v>7810</v>
      </c>
      <c r="F21" s="43" t="s">
        <v>10</v>
      </c>
      <c r="G21" s="43">
        <f>SUM(D20:D21)</f>
        <v>15620</v>
      </c>
    </row>
    <row r="23" spans="2:7" x14ac:dyDescent="0.3">
      <c r="B23" s="13"/>
      <c r="C23" s="34"/>
      <c r="D23" s="45"/>
    </row>
    <row r="24" spans="2:7" x14ac:dyDescent="0.3">
      <c r="B24" s="13"/>
      <c r="C24" s="34"/>
      <c r="D24" s="45"/>
    </row>
    <row r="25" spans="2:7" x14ac:dyDescent="0.3">
      <c r="B25" s="46" t="s">
        <v>78</v>
      </c>
      <c r="C25" s="46"/>
      <c r="D25" s="46"/>
      <c r="E25" s="46"/>
    </row>
    <row r="26" spans="2:7" x14ac:dyDescent="0.3">
      <c r="B26" s="12" t="s">
        <v>17</v>
      </c>
      <c r="C26" s="34" t="s">
        <v>62</v>
      </c>
      <c r="D26" t="s">
        <v>75</v>
      </c>
      <c r="E26" t="s">
        <v>83</v>
      </c>
    </row>
    <row r="27" spans="2:7" x14ac:dyDescent="0.3">
      <c r="B27" s="36" t="s">
        <v>50</v>
      </c>
      <c r="C27" s="34">
        <v>1755</v>
      </c>
      <c r="D27" s="45">
        <v>230</v>
      </c>
      <c r="E27" s="37">
        <v>7.6304347826086953</v>
      </c>
    </row>
    <row r="28" spans="2:7" x14ac:dyDescent="0.3">
      <c r="B28" s="36" t="s">
        <v>51</v>
      </c>
      <c r="C28" s="34">
        <v>1545</v>
      </c>
      <c r="D28" s="45">
        <v>340</v>
      </c>
      <c r="E28" s="37">
        <v>4.5441176470588234</v>
      </c>
    </row>
    <row r="29" spans="2:7" x14ac:dyDescent="0.3">
      <c r="B29" s="36" t="s">
        <v>52</v>
      </c>
      <c r="C29" s="34">
        <v>1820</v>
      </c>
      <c r="D29" s="45">
        <v>200</v>
      </c>
      <c r="E29" s="37">
        <v>9.1</v>
      </c>
    </row>
    <row r="30" spans="2:7" x14ac:dyDescent="0.3">
      <c r="B30" s="36" t="s">
        <v>53</v>
      </c>
      <c r="C30" s="34">
        <v>3465</v>
      </c>
      <c r="D30" s="45">
        <v>540</v>
      </c>
      <c r="E30" s="37">
        <v>6.416666666666667</v>
      </c>
    </row>
    <row r="31" spans="2:7" x14ac:dyDescent="0.3">
      <c r="B31" s="36" t="s">
        <v>54</v>
      </c>
      <c r="C31" s="34">
        <v>2100</v>
      </c>
      <c r="D31" s="45">
        <v>250</v>
      </c>
      <c r="E31" s="37">
        <v>8.4</v>
      </c>
    </row>
    <row r="32" spans="2:7" x14ac:dyDescent="0.3">
      <c r="B32" s="36" t="s">
        <v>55</v>
      </c>
      <c r="C32" s="34">
        <v>5075</v>
      </c>
      <c r="D32" s="45">
        <v>2510</v>
      </c>
      <c r="E32" s="37">
        <v>2.0219123505976095</v>
      </c>
    </row>
    <row r="33" spans="2:5" x14ac:dyDescent="0.3">
      <c r="B33" s="36" t="s">
        <v>56</v>
      </c>
      <c r="C33" s="34">
        <v>2520</v>
      </c>
      <c r="D33" s="45">
        <v>530</v>
      </c>
      <c r="E33" s="37">
        <v>4.7547169811320753</v>
      </c>
    </row>
    <row r="34" spans="2:5" x14ac:dyDescent="0.3">
      <c r="B34" s="36" t="s">
        <v>57</v>
      </c>
      <c r="C34" s="34">
        <v>3185</v>
      </c>
      <c r="D34" s="45">
        <v>860</v>
      </c>
      <c r="E34" s="37">
        <v>3.7034883720930232</v>
      </c>
    </row>
    <row r="35" spans="2:5" x14ac:dyDescent="0.3">
      <c r="B35" s="36" t="s">
        <v>58</v>
      </c>
      <c r="C35" s="34">
        <v>2647</v>
      </c>
      <c r="D35" s="45">
        <v>880</v>
      </c>
      <c r="E35" s="37">
        <v>3.0079545454545453</v>
      </c>
    </row>
    <row r="36" spans="2:5" x14ac:dyDescent="0.3">
      <c r="B36" s="36" t="s">
        <v>59</v>
      </c>
      <c r="C36" s="34">
        <v>2496</v>
      </c>
      <c r="D36" s="45">
        <v>730</v>
      </c>
      <c r="E36" s="37">
        <v>3.419178082191781</v>
      </c>
    </row>
    <row r="37" spans="2:5" x14ac:dyDescent="0.3">
      <c r="B37" s="36" t="s">
        <v>60</v>
      </c>
      <c r="C37" s="34">
        <v>1797</v>
      </c>
      <c r="D37" s="45">
        <v>560</v>
      </c>
      <c r="E37" s="37">
        <v>3.2089285714285714</v>
      </c>
    </row>
    <row r="38" spans="2:5" x14ac:dyDescent="0.3">
      <c r="B38" s="36" t="s">
        <v>61</v>
      </c>
      <c r="C38" s="34">
        <v>2471</v>
      </c>
      <c r="D38" s="45">
        <v>180</v>
      </c>
      <c r="E38" s="37">
        <v>13.727777777777778</v>
      </c>
    </row>
    <row r="39" spans="2:5" x14ac:dyDescent="0.3">
      <c r="B39" s="36" t="s">
        <v>16</v>
      </c>
      <c r="C39" s="34">
        <v>30876</v>
      </c>
      <c r="D39" s="45">
        <v>7810</v>
      </c>
      <c r="E39" s="37">
        <v>3.953393085787452</v>
      </c>
    </row>
    <row r="40" spans="2:5" x14ac:dyDescent="0.3">
      <c r="B40" s="36"/>
      <c r="C40" s="34"/>
      <c r="D40" s="45"/>
      <c r="E40" s="37"/>
    </row>
    <row r="41" spans="2:5" x14ac:dyDescent="0.3">
      <c r="B41" s="36"/>
      <c r="C41" s="34"/>
      <c r="D41" s="45"/>
      <c r="E41" s="37"/>
    </row>
    <row r="42" spans="2:5" x14ac:dyDescent="0.3">
      <c r="B42" s="46" t="s">
        <v>77</v>
      </c>
      <c r="C42" s="46"/>
      <c r="D42" s="46"/>
    </row>
    <row r="43" spans="2:5" x14ac:dyDescent="0.3">
      <c r="B43" s="12" t="s">
        <v>17</v>
      </c>
      <c r="C43" t="s">
        <v>25</v>
      </c>
      <c r="D43" t="s">
        <v>41</v>
      </c>
    </row>
    <row r="44" spans="2:5" x14ac:dyDescent="0.3">
      <c r="B44" s="13" t="s">
        <v>65</v>
      </c>
      <c r="C44" s="34">
        <v>2697</v>
      </c>
      <c r="D44" s="45">
        <v>800</v>
      </c>
    </row>
    <row r="45" spans="2:5" x14ac:dyDescent="0.3">
      <c r="B45" s="13" t="s">
        <v>66</v>
      </c>
      <c r="C45" s="34">
        <v>3737</v>
      </c>
      <c r="D45" s="45">
        <v>2340</v>
      </c>
    </row>
    <row r="46" spans="2:5" x14ac:dyDescent="0.3">
      <c r="B46" s="13" t="s">
        <v>67</v>
      </c>
      <c r="C46" s="34">
        <v>4813</v>
      </c>
      <c r="D46" s="45">
        <v>1420</v>
      </c>
    </row>
    <row r="47" spans="2:5" x14ac:dyDescent="0.3">
      <c r="B47" s="13" t="s">
        <v>68</v>
      </c>
      <c r="C47" s="34">
        <v>5821</v>
      </c>
      <c r="D47" s="45">
        <v>780</v>
      </c>
    </row>
    <row r="48" spans="2:5" x14ac:dyDescent="0.3">
      <c r="B48" s="13" t="s">
        <v>69</v>
      </c>
      <c r="C48" s="34">
        <v>8275</v>
      </c>
      <c r="D48" s="45">
        <v>1140</v>
      </c>
    </row>
    <row r="49" spans="2:8" x14ac:dyDescent="0.3">
      <c r="B49" s="13" t="s">
        <v>70</v>
      </c>
      <c r="C49" s="34">
        <v>2990</v>
      </c>
      <c r="D49" s="45">
        <v>480</v>
      </c>
    </row>
    <row r="50" spans="2:8" x14ac:dyDescent="0.3">
      <c r="B50" s="13" t="s">
        <v>71</v>
      </c>
      <c r="C50" s="34">
        <v>1080</v>
      </c>
      <c r="D50" s="45">
        <v>490</v>
      </c>
    </row>
    <row r="51" spans="2:8" x14ac:dyDescent="0.3">
      <c r="B51" s="13" t="s">
        <v>72</v>
      </c>
      <c r="C51" s="34">
        <v>508</v>
      </c>
      <c r="D51" s="45">
        <v>130</v>
      </c>
    </row>
    <row r="52" spans="2:8" x14ac:dyDescent="0.3">
      <c r="B52" s="13" t="s">
        <v>73</v>
      </c>
      <c r="C52" s="34">
        <v>420</v>
      </c>
      <c r="D52" s="45">
        <v>170</v>
      </c>
    </row>
    <row r="53" spans="2:8" x14ac:dyDescent="0.3">
      <c r="B53" s="13" t="s">
        <v>74</v>
      </c>
      <c r="C53" s="34">
        <v>535</v>
      </c>
      <c r="D53" s="45">
        <v>60</v>
      </c>
    </row>
    <row r="54" spans="2:8" x14ac:dyDescent="0.3">
      <c r="B54" s="13" t="s">
        <v>16</v>
      </c>
      <c r="C54" s="34">
        <v>30876</v>
      </c>
      <c r="D54" s="45">
        <v>7810</v>
      </c>
    </row>
    <row r="58" spans="2:8" x14ac:dyDescent="0.3">
      <c r="B58" s="46" t="s">
        <v>84</v>
      </c>
      <c r="C58" s="46"/>
      <c r="D58" s="46"/>
      <c r="F58" s="46" t="s">
        <v>85</v>
      </c>
      <c r="G58" s="46"/>
      <c r="H58" s="46"/>
    </row>
    <row r="60" spans="2:8" x14ac:dyDescent="0.3">
      <c r="B60" s="12" t="s">
        <v>17</v>
      </c>
      <c r="C60" t="s">
        <v>86</v>
      </c>
      <c r="D60" t="s">
        <v>41</v>
      </c>
      <c r="F60" s="12" t="s">
        <v>17</v>
      </c>
      <c r="G60" t="s">
        <v>25</v>
      </c>
      <c r="H60" t="s">
        <v>41</v>
      </c>
    </row>
    <row r="61" spans="2:8" x14ac:dyDescent="0.3">
      <c r="B61" s="13" t="s">
        <v>35</v>
      </c>
      <c r="C61" s="34">
        <v>9945</v>
      </c>
      <c r="D61" s="45">
        <v>1530</v>
      </c>
      <c r="F61" s="13" t="s">
        <v>43</v>
      </c>
      <c r="G61" s="34">
        <v>240</v>
      </c>
      <c r="H61" s="45">
        <v>80</v>
      </c>
    </row>
    <row r="62" spans="2:8" x14ac:dyDescent="0.3">
      <c r="B62" s="13" t="s">
        <v>34</v>
      </c>
      <c r="C62" s="34">
        <v>3191</v>
      </c>
      <c r="D62" s="45">
        <v>270</v>
      </c>
      <c r="F62" s="13" t="s">
        <v>32</v>
      </c>
      <c r="G62" s="34">
        <v>180</v>
      </c>
      <c r="H62" s="45">
        <v>20</v>
      </c>
    </row>
    <row r="63" spans="2:8" x14ac:dyDescent="0.3">
      <c r="B63" s="13" t="s">
        <v>33</v>
      </c>
      <c r="C63" s="34">
        <v>2025</v>
      </c>
      <c r="D63" s="45">
        <v>450</v>
      </c>
      <c r="F63" s="13" t="s">
        <v>31</v>
      </c>
      <c r="G63" s="34">
        <v>180</v>
      </c>
      <c r="H63" s="45">
        <v>60</v>
      </c>
    </row>
    <row r="64" spans="2:8" x14ac:dyDescent="0.3">
      <c r="B64" s="13" t="s">
        <v>38</v>
      </c>
      <c r="C64" s="34">
        <v>2000</v>
      </c>
      <c r="D64" s="45">
        <v>2000</v>
      </c>
      <c r="F64" s="13" t="s">
        <v>30</v>
      </c>
      <c r="G64" s="34">
        <v>175</v>
      </c>
      <c r="H64" s="45">
        <v>50</v>
      </c>
    </row>
    <row r="65" spans="2:8" x14ac:dyDescent="0.3">
      <c r="B65" s="13" t="s">
        <v>36</v>
      </c>
      <c r="C65" s="34">
        <v>1425</v>
      </c>
      <c r="D65" s="45">
        <v>190</v>
      </c>
      <c r="F65" s="13" t="s">
        <v>29</v>
      </c>
      <c r="G65" s="34">
        <v>160</v>
      </c>
      <c r="H65" s="45">
        <v>10</v>
      </c>
    </row>
    <row r="66" spans="2:8" x14ac:dyDescent="0.3">
      <c r="B66" s="13" t="s">
        <v>16</v>
      </c>
      <c r="C66" s="34">
        <v>18586</v>
      </c>
      <c r="D66" s="45">
        <v>4440</v>
      </c>
      <c r="F66" s="13" t="s">
        <v>16</v>
      </c>
      <c r="G66" s="34">
        <v>935</v>
      </c>
      <c r="H66" s="45">
        <v>220</v>
      </c>
    </row>
    <row r="69" spans="2:8" x14ac:dyDescent="0.3">
      <c r="B69" s="40" t="s">
        <v>87</v>
      </c>
      <c r="C69" s="41"/>
      <c r="D69" s="41"/>
      <c r="E69" s="41"/>
      <c r="F69" s="41"/>
    </row>
    <row r="71" spans="2:8" x14ac:dyDescent="0.3">
      <c r="B71" s="46" t="s">
        <v>91</v>
      </c>
      <c r="C71" s="46"/>
      <c r="E71" s="46" t="s">
        <v>88</v>
      </c>
      <c r="F71" s="46"/>
    </row>
    <row r="73" spans="2:8" x14ac:dyDescent="0.3">
      <c r="B73" s="12" t="s">
        <v>17</v>
      </c>
      <c r="C73" t="s">
        <v>41</v>
      </c>
      <c r="E73" s="12" t="s">
        <v>17</v>
      </c>
      <c r="F73" t="s">
        <v>25</v>
      </c>
    </row>
    <row r="74" spans="2:8" x14ac:dyDescent="0.3">
      <c r="B74" s="13" t="s">
        <v>13</v>
      </c>
      <c r="C74" s="45">
        <v>4880</v>
      </c>
      <c r="E74" s="13" t="s">
        <v>13</v>
      </c>
      <c r="F74" s="34">
        <v>15161</v>
      </c>
    </row>
    <row r="75" spans="2:8" x14ac:dyDescent="0.3">
      <c r="B75" s="14" t="s">
        <v>38</v>
      </c>
      <c r="C75" s="45">
        <v>2000</v>
      </c>
      <c r="E75" s="14" t="s">
        <v>33</v>
      </c>
      <c r="F75" s="34">
        <v>2025</v>
      </c>
    </row>
    <row r="76" spans="2:8" x14ac:dyDescent="0.3">
      <c r="B76" s="14" t="s">
        <v>35</v>
      </c>
      <c r="C76" s="45">
        <v>1530</v>
      </c>
      <c r="E76" s="14" t="s">
        <v>34</v>
      </c>
      <c r="F76" s="34">
        <v>3191</v>
      </c>
    </row>
    <row r="77" spans="2:8" x14ac:dyDescent="0.3">
      <c r="B77" s="14" t="s">
        <v>39</v>
      </c>
      <c r="C77" s="45">
        <v>450</v>
      </c>
      <c r="E77" s="14" t="s">
        <v>35</v>
      </c>
      <c r="F77" s="34">
        <v>9945</v>
      </c>
    </row>
    <row r="78" spans="2:8" x14ac:dyDescent="0.3">
      <c r="B78" s="14" t="s">
        <v>37</v>
      </c>
      <c r="C78" s="45">
        <v>450</v>
      </c>
      <c r="E78" s="13" t="s">
        <v>16</v>
      </c>
      <c r="F78" s="34">
        <v>15161</v>
      </c>
    </row>
    <row r="79" spans="2:8" x14ac:dyDescent="0.3">
      <c r="B79" s="14" t="s">
        <v>33</v>
      </c>
      <c r="C79" s="45">
        <v>450</v>
      </c>
    </row>
    <row r="80" spans="2:8" x14ac:dyDescent="0.3">
      <c r="B80" s="13" t="s">
        <v>16</v>
      </c>
      <c r="C80" s="45">
        <v>4880</v>
      </c>
    </row>
    <row r="86" spans="2:6" x14ac:dyDescent="0.3">
      <c r="B86" s="46" t="s">
        <v>90</v>
      </c>
      <c r="C86" s="46"/>
      <c r="E86" s="46" t="s">
        <v>89</v>
      </c>
      <c r="F86" s="46"/>
    </row>
    <row r="88" spans="2:6" x14ac:dyDescent="0.3">
      <c r="B88" s="12" t="s">
        <v>17</v>
      </c>
      <c r="C88" t="s">
        <v>41</v>
      </c>
      <c r="E88" s="12" t="s">
        <v>17</v>
      </c>
      <c r="F88" t="s">
        <v>25</v>
      </c>
    </row>
    <row r="89" spans="2:6" x14ac:dyDescent="0.3">
      <c r="B89" s="13" t="s">
        <v>13</v>
      </c>
      <c r="C89" s="45">
        <v>110</v>
      </c>
      <c r="E89" s="13" t="s">
        <v>13</v>
      </c>
      <c r="F89" s="45">
        <v>935</v>
      </c>
    </row>
    <row r="90" spans="2:6" x14ac:dyDescent="0.3">
      <c r="B90" s="14" t="s">
        <v>42</v>
      </c>
      <c r="C90" s="45">
        <v>20</v>
      </c>
      <c r="E90" s="14" t="s">
        <v>43</v>
      </c>
      <c r="F90" s="45">
        <v>240</v>
      </c>
    </row>
    <row r="91" spans="2:6" x14ac:dyDescent="0.3">
      <c r="B91" s="14" t="s">
        <v>46</v>
      </c>
      <c r="C91" s="45">
        <v>20</v>
      </c>
      <c r="E91" s="14" t="s">
        <v>32</v>
      </c>
      <c r="F91" s="45">
        <v>180</v>
      </c>
    </row>
    <row r="92" spans="2:6" x14ac:dyDescent="0.3">
      <c r="B92" s="14" t="s">
        <v>32</v>
      </c>
      <c r="C92" s="45">
        <v>20</v>
      </c>
      <c r="E92" s="14" t="s">
        <v>31</v>
      </c>
      <c r="F92" s="45">
        <v>180</v>
      </c>
    </row>
    <row r="93" spans="2:6" x14ac:dyDescent="0.3">
      <c r="B93" s="14" t="s">
        <v>45</v>
      </c>
      <c r="C93" s="45">
        <v>20</v>
      </c>
      <c r="E93" s="14" t="s">
        <v>30</v>
      </c>
      <c r="F93" s="45">
        <v>175</v>
      </c>
    </row>
    <row r="94" spans="2:6" x14ac:dyDescent="0.3">
      <c r="B94" s="14" t="s">
        <v>44</v>
      </c>
      <c r="C94" s="45">
        <v>20</v>
      </c>
      <c r="E94" s="14" t="s">
        <v>29</v>
      </c>
      <c r="F94" s="45">
        <v>160</v>
      </c>
    </row>
    <row r="95" spans="2:6" x14ac:dyDescent="0.3">
      <c r="B95" s="14" t="s">
        <v>29</v>
      </c>
      <c r="C95" s="45">
        <v>10</v>
      </c>
      <c r="E95" s="13" t="s">
        <v>16</v>
      </c>
      <c r="F95" s="45">
        <v>935</v>
      </c>
    </row>
    <row r="96" spans="2:6" x14ac:dyDescent="0.3">
      <c r="B96" s="13" t="s">
        <v>16</v>
      </c>
      <c r="C96" s="45">
        <v>110</v>
      </c>
    </row>
  </sheetData>
  <mergeCells count="8">
    <mergeCell ref="B42:D42"/>
    <mergeCell ref="B25:E25"/>
    <mergeCell ref="E86:F86"/>
    <mergeCell ref="B86:C86"/>
    <mergeCell ref="E71:F71"/>
    <mergeCell ref="B71:C71"/>
    <mergeCell ref="F58:H58"/>
    <mergeCell ref="B58:D58"/>
  </mergeCells>
  <pageMargins left="0.7" right="0.7" top="0.75" bottom="0.75" header="0.3" footer="0.3"/>
  <pageSetup orientation="portrait" horizontalDpi="4294967293" verticalDpi="0" r:id="rId1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CCB0C-675A-4B53-A4B5-CD9943A2B533}">
  <sheetPr>
    <tabColor rgb="FF660066"/>
  </sheetPr>
  <dimension ref="A1:Y2"/>
  <sheetViews>
    <sheetView showGridLines="0" zoomScale="62" zoomScaleNormal="62" workbookViewId="0">
      <selection activeCell="A10" sqref="A10"/>
    </sheetView>
  </sheetViews>
  <sheetFormatPr baseColWidth="10" defaultRowHeight="14.4" x14ac:dyDescent="0.3"/>
  <cols>
    <col min="17" max="17" width="6.109375" customWidth="1"/>
  </cols>
  <sheetData>
    <row r="1" spans="1:25" ht="34.799999999999997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3">
      <c r="A2" s="8" t="s">
        <v>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D0503-911A-48F8-B716-BC2CFB4A8784}">
  <sheetPr>
    <tabColor rgb="FF00B050"/>
  </sheetPr>
  <dimension ref="B3:H18"/>
  <sheetViews>
    <sheetView showGridLines="0" topLeftCell="A5" zoomScale="160" zoomScaleNormal="160" workbookViewId="0">
      <selection activeCell="J13" sqref="J13"/>
    </sheetView>
  </sheetViews>
  <sheetFormatPr baseColWidth="10" defaultRowHeight="14.4" x14ac:dyDescent="0.3"/>
  <cols>
    <col min="2" max="2" width="20" bestFit="1" customWidth="1"/>
    <col min="3" max="3" width="14.6640625" customWidth="1"/>
    <col min="5" max="5" width="13.33203125" customWidth="1"/>
  </cols>
  <sheetData>
    <row r="3" spans="2:8" x14ac:dyDescent="0.3">
      <c r="C3" s="42"/>
    </row>
    <row r="4" spans="2:8" x14ac:dyDescent="0.3">
      <c r="B4" s="47" t="s">
        <v>93</v>
      </c>
      <c r="E4" s="39" t="s">
        <v>94</v>
      </c>
      <c r="F4" s="39"/>
      <c r="G4" s="39"/>
      <c r="H4" s="39"/>
    </row>
    <row r="5" spans="2:8" x14ac:dyDescent="0.3">
      <c r="B5" t="s">
        <v>95</v>
      </c>
      <c r="E5" s="50" t="s">
        <v>96</v>
      </c>
    </row>
    <row r="6" spans="2:8" x14ac:dyDescent="0.3">
      <c r="B6" t="s">
        <v>97</v>
      </c>
      <c r="E6" s="50" t="s">
        <v>98</v>
      </c>
    </row>
    <row r="7" spans="2:8" x14ac:dyDescent="0.3">
      <c r="B7" t="s">
        <v>11</v>
      </c>
      <c r="E7" s="50" t="s">
        <v>99</v>
      </c>
    </row>
    <row r="8" spans="2:8" x14ac:dyDescent="0.3">
      <c r="B8" t="s">
        <v>81</v>
      </c>
      <c r="E8" s="50" t="s">
        <v>100</v>
      </c>
    </row>
    <row r="9" spans="2:8" x14ac:dyDescent="0.3">
      <c r="B9" t="s">
        <v>12</v>
      </c>
      <c r="E9" s="51" t="s">
        <v>101</v>
      </c>
    </row>
    <row r="10" spans="2:8" x14ac:dyDescent="0.3">
      <c r="B10" t="s">
        <v>102</v>
      </c>
    </row>
    <row r="13" spans="2:8" x14ac:dyDescent="0.3">
      <c r="C13" s="39" t="s">
        <v>103</v>
      </c>
      <c r="D13" s="39"/>
      <c r="E13" s="39"/>
    </row>
    <row r="14" spans="2:8" x14ac:dyDescent="0.3">
      <c r="C14" t="s">
        <v>104</v>
      </c>
    </row>
    <row r="15" spans="2:8" x14ac:dyDescent="0.3">
      <c r="C15" t="s">
        <v>105</v>
      </c>
    </row>
    <row r="16" spans="2:8" x14ac:dyDescent="0.3">
      <c r="C16" t="s">
        <v>106</v>
      </c>
    </row>
    <row r="17" spans="3:3" x14ac:dyDescent="0.3">
      <c r="C17" t="s">
        <v>107</v>
      </c>
    </row>
    <row r="18" spans="3:3" x14ac:dyDescent="0.3">
      <c r="C18" t="s">
        <v>108</v>
      </c>
    </row>
  </sheetData>
  <mergeCells count="2">
    <mergeCell ref="E4:H4"/>
    <mergeCell ref="C13:E13"/>
  </mergeCells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W 6 G E V d 0 2 r K u k A A A A 9 w A A A B I A H A B D b 2 5 m a W c v U G F j a 2 F n Z S 5 4 b W w g o h g A K K A U A A A A A A A A A A A A A A A A A A A A A A A A A A A A h Y + 9 D o I w H M R 3 E 9 + B d K d f b u R P G V g l m p g Y 1 w Y a a I T W 0 G J 5 N w c f y V c Q o q i b 4 9 3 9 k r t 7 3 O 6 Q j V 0 b X V X v t D U p Y p i i y H l p K t l a o 1 J k L M r E e g V 7 W Z 5 l r a K J N i 4 Z X Z W i x v t L Q k g I A Y c N t n 1 N O K W M n I r t o W x U J 9 E H 1 v / h W J u 5 t l R I w P G 1 R n D M G M W c c 0 y B L C Y U 2 n w B P g 2 e 0 x 8 T 8 q H 1 Q 6 + E c n G + A 7 J I I O 8 P 4 g l Q S w M E F A A C A A g A W 6 G E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u h h F V i m + 1 2 7 Q E A A K 0 G A A A T A B w A R m 9 y b X V s Y X M v U 2 V j d G l v b j E u b S C i G A A o o B Q A A A A A A A A A A A A A A A A A A A A A A A A A A A D l U 0 1 v m 0 A Q v S P 5 P 6 z I B U s I x V a T V o 0 4 p N C m P b R J i n u o 4 g o t M L F X W X b R 7 q x T a u W / d 7 E d f w H p o b e W C 7 N v 5 j 1 m Z h 8 a c m R S k G T 9 H l 0 4 j p 5 T B Q U 5 c d / R B 1 A 1 0 Z S D d k l I O O D A I f a 5 V m w G w i K R X g S x z E 0 J A r 0 P j E M Q S Y H 2 o D 0 3 f j u N 5 a P g k h Z 6 S l U + Z w u Y 7 k s G u V 6 4 Q / 8 u B s 5 K h q B C 1 3 d 9 E k l u S q H D 1 z 5 5 L 3 J Z M D E L z 8 9 O T 0 c + u T U S I c G a Q 7 g L g y 9 S w I + h v 2 7 t x L U k m s E v W k h N K i V L u W A 2 b P q f 0 M y W 3 z Q Y w k e g B S j t r W f x y d 0 G v + Q 8 y S m n S o e o j B U e O E z 8 Q b t v a c Q b D / / f x W 2 F J 6 y S J K d l x q z 2 T m + i q N D 3 U p X r x i d 1 B d r r b c N f L l 0 7 5 C e B 5 6 + C p v b J J 0 u 3 o A g W R X s m T b w C k Z V b s I k 3 Y P 4 A m A p T Z q D a Q l T Z A r 6 j w U 9 c 4 b e G C m R Y t x l G M E w r x f J D 0 t O B Y Q 5 H v x g 4 g 2 e n J C u D / J U 3 k m c z 7 K I X b D F 6 s + e L 0 f h s / M / Y I u 4 y Q U w 7 7 u y z X e S 8 d c f f g X Y 4 I j I a Z Q k q v Z x B O 2 v B 9 E p J U 7 X U t r w r E M X K a k d 5 a Q S q u o U n u D f G F r V b L E y O a W S T M 9 l F M 1 l / c s N u 4 d f K d p b 2 e / t b 4 + 1 I a u x J 3 W x s f 5 S z n 7 t n H Z x u p a + w A G G O Z F 7 8 f X 4 D U E s B A i 0 A F A A C A A g A W 6 G E V d 0 2 r K u k A A A A 9 w A A A B I A A A A A A A A A A A A A A A A A A A A A A E N v b m Z p Z y 9 Q Y W N r Y W d l L n h t b F B L A Q I t A B Q A A g A I A F u h h F V T c j g s m w A A A O E A A A A T A A A A A A A A A A A A A A A A A P A A A A B b Q 2 9 u d G V u d F 9 U e X B l c 1 0 u e G 1 s U E s B A i 0 A F A A C A A g A W 6 G E V W K b 7 X b t A Q A A r Q Y A A B M A A A A A A A A A A A A A A A A A 2 A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C Y A A A A A A A C i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m F r Z X J 5 J T I w c 2 F s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R U M j I 6 N T c 6 M T A u M j U x M D M 3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k Y X R l J n F 1 b 3 Q 7 L C Z x d W 9 0 O 3 R p b W U m c X V v d D s s J n F 1 b 3 Q 7 d G l j a 2 V 0 X 2 5 1 b W J l c i Z x d W 9 0 O y w m c X V v d D t h c n R p Y 2 x l J n F 1 b 3 Q 7 L C Z x d W 9 0 O 1 F 1 Y W 5 0 a X R 5 J n F 1 b 3 Q 7 L C Z x d W 9 0 O 3 V u a X R f c H J p Y 2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a 2 V y e S B z Y W x l c y 9 B d X R v U m V t b 3 Z l Z E N v b H V t b n M x L n t D b 2 x 1 b W 4 x L D B 9 J n F 1 b 3 Q 7 L C Z x d W 9 0 O 1 N l Y 3 R p b 2 4 x L 0 J h a 2 V y e S B z Y W x l c y 9 B d X R v U m V t b 3 Z l Z E N v b H V t b n M x L n t k Y X R l L D F 9 J n F 1 b 3 Q 7 L C Z x d W 9 0 O 1 N l Y 3 R p b 2 4 x L 0 J h a 2 V y e S B z Y W x l c y 9 B d X R v U m V t b 3 Z l Z E N v b H V t b n M x L n t 0 a W 1 l L D J 9 J n F 1 b 3 Q 7 L C Z x d W 9 0 O 1 N l Y 3 R p b 2 4 x L 0 J h a 2 V y e S B z Y W x l c y 9 B d X R v U m V t b 3 Z l Z E N v b H V t b n M x L n t 0 a W N r Z X R f b n V t Y m V y L D N 9 J n F 1 b 3 Q 7 L C Z x d W 9 0 O 1 N l Y 3 R p b 2 4 x L 0 J h a 2 V y e S B z Y W x l c y 9 B d X R v U m V t b 3 Z l Z E N v b H V t b n M x L n t h c n R p Y 2 x l L D R 9 J n F 1 b 3 Q 7 L C Z x d W 9 0 O 1 N l Y 3 R p b 2 4 x L 0 J h a 2 V y e S B z Y W x l c y 9 B d X R v U m V t b 3 Z l Z E N v b H V t b n M x L n t R d W F u d G l 0 e S w 1 f S Z x d W 9 0 O y w m c X V v d D t T Z W N 0 a W 9 u M S 9 C Y W t l c n k g c 2 F s Z X M v Q X V 0 b 1 J l b W 9 2 Z W R D b 2 x 1 b W 5 z M S 5 7 d W 5 p d F 9 w c m l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Y W t l c n k g c 2 F s Z X M v Q X V 0 b 1 J l b W 9 2 Z W R D b 2 x 1 b W 5 z M S 5 7 Q 2 9 s d W 1 u M S w w f S Z x d W 9 0 O y w m c X V v d D t T Z W N 0 a W 9 u M S 9 C Y W t l c n k g c 2 F s Z X M v Q X V 0 b 1 J l b W 9 2 Z W R D b 2 x 1 b W 5 z M S 5 7 Z G F 0 Z S w x f S Z x d W 9 0 O y w m c X V v d D t T Z W N 0 a W 9 u M S 9 C Y W t l c n k g c 2 F s Z X M v Q X V 0 b 1 J l b W 9 2 Z W R D b 2 x 1 b W 5 z M S 5 7 d G l t Z S w y f S Z x d W 9 0 O y w m c X V v d D t T Z W N 0 a W 9 u M S 9 C Y W t l c n k g c 2 F s Z X M v Q X V 0 b 1 J l b W 9 2 Z W R D b 2 x 1 b W 5 z M S 5 7 d G l j a 2 V 0 X 2 5 1 b W J l c i w z f S Z x d W 9 0 O y w m c X V v d D t T Z W N 0 a W 9 u M S 9 C Y W t l c n k g c 2 F s Z X M v Q X V 0 b 1 J l b W 9 2 Z W R D b 2 x 1 b W 5 z M S 5 7 Y X J 0 a W N s Z S w 0 f S Z x d W 9 0 O y w m c X V v d D t T Z W N 0 a W 9 u M S 9 C Y W t l c n k g c 2 F s Z X M v Q X V 0 b 1 J l b W 9 2 Z W R D b 2 x 1 b W 5 z M S 5 7 U X V h b n R p d H k s N X 0 m c X V v d D s s J n F 1 b 3 Q 7 U 2 V j d G l v b j E v Q m F r Z X J 5 I H N h b G V z L 0 F 1 d G 9 S Z W 1 v d m V k Q 2 9 s d W 1 u c z E u e 3 V u a X R f c H J p Y 2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h a 2 V y e S U y M H N h b G V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0 V D I z O j U z O j U w L j c x M D Y 3 M z F a I i A v P j x F b n R y e S B U e X B l P S J G a W x s Q 2 9 s d W 1 u V H l w Z X M i I F Z h b H V l P S J z Q X d r S 0 F 3 W U R C Z z 0 9 I i A v P j x F b n R y e S B U e X B l P S J G a W x s Q 2 9 s d W 1 u T m F t Z X M i I F Z h b H V l P S J z W y Z x d W 9 0 O 0 N v b H V t b j E m c X V v d D s s J n F 1 b 3 Q 7 Z G F 0 Z S Z x d W 9 0 O y w m c X V v d D t 0 a W 1 l J n F 1 b 3 Q 7 L C Z x d W 9 0 O 3 R p Y 2 t l d F 9 u d W 1 i Z X I m c X V v d D s s J n F 1 b 3 Q 7 Y X J 0 a W N s Z S Z x d W 9 0 O y w m c X V v d D t R d W F u d G l 0 e S Z x d W 9 0 O y w m c X V v d D t 1 b m l 0 X 3 B y a W N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r Z X J 5 I H N h b G V z I C g y K S 9 B d X R v U m V t b 3 Z l Z E N v b H V t b n M x L n t D b 2 x 1 b W 4 x L D B 9 J n F 1 b 3 Q 7 L C Z x d W 9 0 O 1 N l Y 3 R p b 2 4 x L 0 J h a 2 V y e S B z Y W x l c y A o M i k v Q X V 0 b 1 J l b W 9 2 Z W R D b 2 x 1 b W 5 z M S 5 7 Z G F 0 Z S w x f S Z x d W 9 0 O y w m c X V v d D t T Z W N 0 a W 9 u M S 9 C Y W t l c n k g c 2 F s Z X M g K D I p L 0 F 1 d G 9 S Z W 1 v d m V k Q 2 9 s d W 1 u c z E u e 3 R p b W U s M n 0 m c X V v d D s s J n F 1 b 3 Q 7 U 2 V j d G l v b j E v Q m F r Z X J 5 I H N h b G V z I C g y K S 9 B d X R v U m V t b 3 Z l Z E N v b H V t b n M x L n t 0 a W N r Z X R f b n V t Y m V y L D N 9 J n F 1 b 3 Q 7 L C Z x d W 9 0 O 1 N l Y 3 R p b 2 4 x L 0 J h a 2 V y e S B z Y W x l c y A o M i k v Q X V 0 b 1 J l b W 9 2 Z W R D b 2 x 1 b W 5 z M S 5 7 Y X J 0 a W N s Z S w 0 f S Z x d W 9 0 O y w m c X V v d D t T Z W N 0 a W 9 u M S 9 C Y W t l c n k g c 2 F s Z X M g K D I p L 0 F 1 d G 9 S Z W 1 v d m V k Q 2 9 s d W 1 u c z E u e 1 F 1 Y W 5 0 a X R 5 L D V 9 J n F 1 b 3 Q 7 L C Z x d W 9 0 O 1 N l Y 3 R p b 2 4 x L 0 J h a 2 V y e S B z Y W x l c y A o M i k v Q X V 0 b 1 J l b W 9 2 Z W R D b 2 x 1 b W 5 z M S 5 7 d W 5 p d F 9 w c m l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Y W t l c n k g c 2 F s Z X M g K D I p L 0 F 1 d G 9 S Z W 1 v d m V k Q 2 9 s d W 1 u c z E u e 0 N v b H V t b j E s M H 0 m c X V v d D s s J n F 1 b 3 Q 7 U 2 V j d G l v b j E v Q m F r Z X J 5 I H N h b G V z I C g y K S 9 B d X R v U m V t b 3 Z l Z E N v b H V t b n M x L n t k Y X R l L D F 9 J n F 1 b 3 Q 7 L C Z x d W 9 0 O 1 N l Y 3 R p b 2 4 x L 0 J h a 2 V y e S B z Y W x l c y A o M i k v Q X V 0 b 1 J l b W 9 2 Z W R D b 2 x 1 b W 5 z M S 5 7 d G l t Z S w y f S Z x d W 9 0 O y w m c X V v d D t T Z W N 0 a W 9 u M S 9 C Y W t l c n k g c 2 F s Z X M g K D I p L 0 F 1 d G 9 S Z W 1 v d m V k Q 2 9 s d W 1 u c z E u e 3 R p Y 2 t l d F 9 u d W 1 i Z X I s M 3 0 m c X V v d D s s J n F 1 b 3 Q 7 U 2 V j d G l v b j E v Q m F r Z X J 5 I H N h b G V z I C g y K S 9 B d X R v U m V t b 3 Z l Z E N v b H V t b n M x L n t h c n R p Y 2 x l L D R 9 J n F 1 b 3 Q 7 L C Z x d W 9 0 O 1 N l Y 3 R p b 2 4 x L 0 J h a 2 V y e S B z Y W x l c y A o M i k v Q X V 0 b 1 J l b W 9 2 Z W R D b 2 x 1 b W 5 z M S 5 7 U X V h b n R p d H k s N X 0 m c X V v d D s s J n F 1 b 3 Q 7 U 2 V j d G l v b j E v Q m F r Z X J 5 I H N h b G V z I C g y K S 9 B d X R v U m V t b 3 Z l Z E N v b H V t b n M x L n t 1 b m l 0 X 3 B y a W N l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F r Z X J 5 J T I w c 2 F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c 2 F s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c 2 F s Z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c 2 F s Z X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c 2 F s Z X M l M j A o M i k v V G l w b y U y M G N h b W J p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M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1 V D A x O j A 5 O j U w L j k 0 M T Y 4 N j Z a I i A v P j x F b n R y e S B U e X B l P S J G a W x s Q 2 9 s d W 1 u V H l w Z X M i I F Z h b H V l P S J z Q 1 F N R 0 F 3 T U d C Z 1 l H Q m d Z R 0 F 3 T U R B d 0 1 E I i A v P j x F b n R y e S B U e X B l P S J G a W x s Q 2 9 s d W 1 u T m F t Z X M i I F Z h b H V l P S J z W y Z x d W 9 0 O 0 R h d G U m c X V v d D s s J n F 1 b 3 Q 7 R G F 5 J n F 1 b 3 Q 7 L C Z x d W 9 0 O 0 1 v b n R o J n F 1 b 3 Q 7 L C Z x d W 9 0 O 1 l l Y X I m c X V v d D s s J n F 1 b 3 Q 7 Q 3 V z d G 9 t Z X J f Q W d l J n F 1 b 3 Q 7 L C Z x d W 9 0 O 0 F n Z V 9 H c m 9 1 c C Z x d W 9 0 O y w m c X V v d D t D d X N 0 b 2 1 l c l 9 H Z W 5 k Z X I m c X V v d D s s J n F 1 b 3 Q 7 Q 2 9 1 b n R y e S Z x d W 9 0 O y w m c X V v d D t T d G F 0 Z S Z x d W 9 0 O y w m c X V v d D t Q c m 9 k d W N 0 X 0 N h d G V n b 3 J 5 J n F 1 b 3 Q 7 L C Z x d W 9 0 O 1 N 1 Y l 9 D Y X R l Z 2 9 y e S Z x d W 9 0 O y w m c X V v d D t Q c m 9 k d W N 0 J n F 1 b 3 Q 7 L C Z x d W 9 0 O 0 9 y Z G V y X 1 F 1 Y W 5 0 a X R 5 J n F 1 b 3 Q 7 L C Z x d W 9 0 O 1 V u a X R f Q 2 9 z d C Z x d W 9 0 O y w m c X V v d D t V b m l 0 X 1 B y a W N l J n F 1 b 3 Q 7 L C Z x d W 9 0 O 1 B y b 2 Z p d C Z x d W 9 0 O y w m c X V v d D t D b 3 N 0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Q X V 0 b 1 J l b W 9 2 Z W R D b 2 x 1 b W 5 z M S 5 7 R G F 0 Z S w w f S Z x d W 9 0 O y w m c X V v d D t T Z W N 0 a W 9 u M S 9 T Y W x l c y 9 B d X R v U m V t b 3 Z l Z E N v b H V t b n M x L n t E Y X k s M X 0 m c X V v d D s s J n F 1 b 3 Q 7 U 2 V j d G l v b j E v U 2 F s Z X M v Q X V 0 b 1 J l b W 9 2 Z W R D b 2 x 1 b W 5 z M S 5 7 T W 9 u d G g s M n 0 m c X V v d D s s J n F 1 b 3 Q 7 U 2 V j d G l v b j E v U 2 F s Z X M v Q X V 0 b 1 J l b W 9 2 Z W R D b 2 x 1 b W 5 z M S 5 7 W W V h c i w z f S Z x d W 9 0 O y w m c X V v d D t T Z W N 0 a W 9 u M S 9 T Y W x l c y 9 B d X R v U m V t b 3 Z l Z E N v b H V t b n M x L n t D d X N 0 b 2 1 l c l 9 B Z 2 U s N H 0 m c X V v d D s s J n F 1 b 3 Q 7 U 2 V j d G l v b j E v U 2 F s Z X M v Q X V 0 b 1 J l b W 9 2 Z W R D b 2 x 1 b W 5 z M S 5 7 Q W d l X 0 d y b 3 V w L D V 9 J n F 1 b 3 Q 7 L C Z x d W 9 0 O 1 N l Y 3 R p b 2 4 x L 1 N h b G V z L 0 F 1 d G 9 S Z W 1 v d m V k Q 2 9 s d W 1 u c z E u e 0 N 1 c 3 R v b W V y X 0 d l b m R l c i w 2 f S Z x d W 9 0 O y w m c X V v d D t T Z W N 0 a W 9 u M S 9 T Y W x l c y 9 B d X R v U m V t b 3 Z l Z E N v b H V t b n M x L n t D b 3 V u d H J 5 L D d 9 J n F 1 b 3 Q 7 L C Z x d W 9 0 O 1 N l Y 3 R p b 2 4 x L 1 N h b G V z L 0 F 1 d G 9 S Z W 1 v d m V k Q 2 9 s d W 1 u c z E u e 1 N 0 Y X R l L D h 9 J n F 1 b 3 Q 7 L C Z x d W 9 0 O 1 N l Y 3 R p b 2 4 x L 1 N h b G V z L 0 F 1 d G 9 S Z W 1 v d m V k Q 2 9 s d W 1 u c z E u e 1 B y b 2 R 1 Y 3 R f Q 2 F 0 Z W d v c n k s O X 0 m c X V v d D s s J n F 1 b 3 Q 7 U 2 V j d G l v b j E v U 2 F s Z X M v Q X V 0 b 1 J l b W 9 2 Z W R D b 2 x 1 b W 5 z M S 5 7 U 3 V i X 0 N h d G V n b 3 J 5 L D E w f S Z x d W 9 0 O y w m c X V v d D t T Z W N 0 a W 9 u M S 9 T Y W x l c y 9 B d X R v U m V t b 3 Z l Z E N v b H V t b n M x L n t Q c m 9 k d W N 0 L D E x f S Z x d W 9 0 O y w m c X V v d D t T Z W N 0 a W 9 u M S 9 T Y W x l c y 9 B d X R v U m V t b 3 Z l Z E N v b H V t b n M x L n t P c m R l c l 9 R d W F u d G l 0 e S w x M n 0 m c X V v d D s s J n F 1 b 3 Q 7 U 2 V j d G l v b j E v U 2 F s Z X M v Q X V 0 b 1 J l b W 9 2 Z W R D b 2 x 1 b W 5 z M S 5 7 V W 5 p d F 9 D b 3 N 0 L D E z f S Z x d W 9 0 O y w m c X V v d D t T Z W N 0 a W 9 u M S 9 T Y W x l c y 9 B d X R v U m V t b 3 Z l Z E N v b H V t b n M x L n t V b m l 0 X 1 B y a W N l L D E 0 f S Z x d W 9 0 O y w m c X V v d D t T Z W N 0 a W 9 u M S 9 T Y W x l c y 9 B d X R v U m V t b 3 Z l Z E N v b H V t b n M x L n t Q c m 9 m a X Q s M T V 9 J n F 1 b 3 Q 7 L C Z x d W 9 0 O 1 N l Y 3 R p b 2 4 x L 1 N h b G V z L 0 F 1 d G 9 S Z W 1 v d m V k Q 2 9 s d W 1 u c z E u e 0 N v c 3 Q s M T Z 9 J n F 1 b 3 Q 7 L C Z x d W 9 0 O 1 N l Y 3 R p b 2 4 x L 1 N h b G V z L 0 F 1 d G 9 S Z W 1 v d m V k Q 2 9 s d W 1 u c z E u e 1 J l d m V u d W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Y W x l c y 9 B d X R v U m V t b 3 Z l Z E N v b H V t b n M x L n t E Y X R l L D B 9 J n F 1 b 3 Q 7 L C Z x d W 9 0 O 1 N l Y 3 R p b 2 4 x L 1 N h b G V z L 0 F 1 d G 9 S Z W 1 v d m V k Q 2 9 s d W 1 u c z E u e 0 R h e S w x f S Z x d W 9 0 O y w m c X V v d D t T Z W N 0 a W 9 u M S 9 T Y W x l c y 9 B d X R v U m V t b 3 Z l Z E N v b H V t b n M x L n t N b 2 5 0 a C w y f S Z x d W 9 0 O y w m c X V v d D t T Z W N 0 a W 9 u M S 9 T Y W x l c y 9 B d X R v U m V t b 3 Z l Z E N v b H V t b n M x L n t Z Z W F y L D N 9 J n F 1 b 3 Q 7 L C Z x d W 9 0 O 1 N l Y 3 R p b 2 4 x L 1 N h b G V z L 0 F 1 d G 9 S Z W 1 v d m V k Q 2 9 s d W 1 u c z E u e 0 N 1 c 3 R v b W V y X 0 F n Z S w 0 f S Z x d W 9 0 O y w m c X V v d D t T Z W N 0 a W 9 u M S 9 T Y W x l c y 9 B d X R v U m V t b 3 Z l Z E N v b H V t b n M x L n t B Z 2 V f R 3 J v d X A s N X 0 m c X V v d D s s J n F 1 b 3 Q 7 U 2 V j d G l v b j E v U 2 F s Z X M v Q X V 0 b 1 J l b W 9 2 Z W R D b 2 x 1 b W 5 z M S 5 7 Q 3 V z d G 9 t Z X J f R 2 V u Z G V y L D Z 9 J n F 1 b 3 Q 7 L C Z x d W 9 0 O 1 N l Y 3 R p b 2 4 x L 1 N h b G V z L 0 F 1 d G 9 S Z W 1 v d m V k Q 2 9 s d W 1 u c z E u e 0 N v d W 5 0 c n k s N 3 0 m c X V v d D s s J n F 1 b 3 Q 7 U 2 V j d G l v b j E v U 2 F s Z X M v Q X V 0 b 1 J l b W 9 2 Z W R D b 2 x 1 b W 5 z M S 5 7 U 3 R h d G U s O H 0 m c X V v d D s s J n F 1 b 3 Q 7 U 2 V j d G l v b j E v U 2 F s Z X M v Q X V 0 b 1 J l b W 9 2 Z W R D b 2 x 1 b W 5 z M S 5 7 U H J v Z H V j d F 9 D Y X R l Z 2 9 y e S w 5 f S Z x d W 9 0 O y w m c X V v d D t T Z W N 0 a W 9 u M S 9 T Y W x l c y 9 B d X R v U m V t b 3 Z l Z E N v b H V t b n M x L n t T d W J f Q 2 F 0 Z W d v c n k s M T B 9 J n F 1 b 3 Q 7 L C Z x d W 9 0 O 1 N l Y 3 R p b 2 4 x L 1 N h b G V z L 0 F 1 d G 9 S Z W 1 v d m V k Q 2 9 s d W 1 u c z E u e 1 B y b 2 R 1 Y 3 Q s M T F 9 J n F 1 b 3 Q 7 L C Z x d W 9 0 O 1 N l Y 3 R p b 2 4 x L 1 N h b G V z L 0 F 1 d G 9 S Z W 1 v d m V k Q 2 9 s d W 1 u c z E u e 0 9 y Z G V y X 1 F 1 Y W 5 0 a X R 5 L D E y f S Z x d W 9 0 O y w m c X V v d D t T Z W N 0 a W 9 u M S 9 T Y W x l c y 9 B d X R v U m V t b 3 Z l Z E N v b H V t b n M x L n t V b m l 0 X 0 N v c 3 Q s M T N 9 J n F 1 b 3 Q 7 L C Z x d W 9 0 O 1 N l Y 3 R p b 2 4 x L 1 N h b G V z L 0 F 1 d G 9 S Z W 1 v d m V k Q 2 9 s d W 1 u c z E u e 1 V u a X R f U H J p Y 2 U s M T R 9 J n F 1 b 3 Q 7 L C Z x d W 9 0 O 1 N l Y 3 R p b 2 4 x L 1 N h b G V z L 0 F 1 d G 9 S Z W 1 v d m V k Q 2 9 s d W 1 u c z E u e 1 B y b 2 Z p d C w x N X 0 m c X V v d D s s J n F 1 b 3 Q 7 U 2 V j d G l v b j E v U 2 F s Z X M v Q X V 0 b 1 J l b W 9 2 Z W R D b 2 x 1 b W 5 z M S 5 7 Q 2 9 z d C w x N n 0 m c X V v d D s s J n F 1 b 3 Q 7 U 2 V j d G l v b j E v U 2 F s Z X M v Q X V 0 b 1 J l b W 9 2 Z W R D b 2 x 1 b W 5 z M S 5 7 U m V 2 Z W 5 1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+ K x 0 R A N Y S r 0 W 0 s Y l y S Y o A A A A A A I A A A A A A B B m A A A A A Q A A I A A A A E Q d r X J a a k T z T u M R P Y d 6 S V C P N c o 0 e c 1 s W b s d 0 j 1 V F x J B A A A A A A 6 A A A A A A g A A I A A A A E q Q k I F J i y p I J X n Z h n n I 9 p q 7 9 I Z O I g 5 g N h 2 6 m C v i d R N J U A A A A N S T X p O 3 u X X O S 3 l g U J Q D Z + 0 4 q B u D f F L e H / + m l X x + g b e W t t C f Q e A 3 p S A d T 4 c r F 3 v i y Y R H / i 4 q 2 q r g m g V u n p X l g s a y z f S P i H p y W Y j F A C K E B E h v Q A A A A D M l N / 9 q k 2 0 + p 1 0 c B R 1 Z t d y O p M T f p z s B v E F S V s P 8 g j P x F i c d 5 C k 8 f W J G E Q 5 K B x T P A K a G 2 z 9 q c 9 3 d d D B D B d w m I Y I = < / D a t a M a s h u p > 
</file>

<file path=customXml/itemProps1.xml><?xml version="1.0" encoding="utf-8"?>
<ds:datastoreItem xmlns:ds="http://schemas.openxmlformats.org/officeDocument/2006/customXml" ds:itemID="{7F781C26-0F37-450D-A656-1794BFF540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Bakery sales</vt:lpstr>
      <vt:lpstr>Ventas pastelería.</vt:lpstr>
      <vt:lpstr>Análisis Venta</vt:lpstr>
      <vt:lpstr>Dashboard</vt:lpstr>
      <vt:lpstr>Toma Decisiones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GH</dc:creator>
  <cp:lastModifiedBy>Cris Uribe</cp:lastModifiedBy>
  <dcterms:created xsi:type="dcterms:W3CDTF">2022-12-04T22:42:45Z</dcterms:created>
  <dcterms:modified xsi:type="dcterms:W3CDTF">2024-08-22T20:42:15Z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5f8a7810-48c4-4bfd-a72d-4a9a9ab2c2ec</vt:lpwstr>
  </property>
</Properties>
</file>