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0325" yWindow="45" windowWidth="10215" windowHeight="8550"/>
  </bookViews>
  <sheets>
    <sheet name="MainChecks" sheetId="2" r:id="rId1"/>
  </sheets>
  <externalReferences>
    <externalReference r:id="rId2"/>
  </externalReferences>
  <definedNames>
    <definedName name="AllTriggers">MainChecks!$I$5:$I$5</definedName>
    <definedName name="Currency">MainChecks!$B$1</definedName>
    <definedName name="EvaluationDate">MainChecks!$C$3</definedName>
    <definedName name="FirstIndex">MainChecks!$B$9</definedName>
    <definedName name="InterestRatesTrigger">MainChecks!$I$5</definedName>
    <definedName name="SecondIMMDate">MainChecks!$C$12</definedName>
    <definedName name="Trigger">MainChecks!$I$2</definedName>
    <definedName name="Yesterday">MainChecks!$C$9</definedName>
  </definedNames>
  <calcPr calcId="145621"/>
</workbook>
</file>

<file path=xl/calcChain.xml><?xml version="1.0" encoding="utf-8"?>
<calcChain xmlns="http://schemas.openxmlformats.org/spreadsheetml/2006/main">
  <c r="B9" i="2" l="1"/>
  <c r="B8" i="2" l="1"/>
  <c r="B7" i="2" l="1"/>
  <c r="B6" i="2"/>
  <c r="B5" i="2"/>
  <c r="B4" i="2"/>
  <c r="B3" i="2"/>
  <c r="C1" i="2"/>
  <c r="I9" i="2"/>
  <c r="I8" i="2"/>
  <c r="I6" i="2"/>
  <c r="C3" i="2"/>
  <c r="I10" i="2"/>
  <c r="I11" i="2"/>
  <c r="I3" i="2"/>
  <c r="C8" i="2" l="1"/>
  <c r="C7" i="2"/>
  <c r="C6" i="2"/>
  <c r="C5" i="2"/>
  <c r="C11" i="2"/>
  <c r="C4" i="2"/>
  <c r="E6" i="2"/>
  <c r="E7" i="2"/>
  <c r="E11" i="2"/>
  <c r="C12" i="2"/>
  <c r="F7" i="2"/>
  <c r="E8" i="2"/>
  <c r="F6" i="2"/>
  <c r="E3" i="2"/>
  <c r="C9" i="2"/>
  <c r="E12" i="2"/>
  <c r="C10" i="2"/>
  <c r="E4" i="2"/>
  <c r="F8" i="2"/>
  <c r="E5" i="2"/>
  <c r="F5" i="2"/>
  <c r="E10" i="2"/>
  <c r="F11" i="2"/>
  <c r="F4" i="2"/>
  <c r="F10" i="2"/>
  <c r="E9" i="2"/>
  <c r="F9" i="2" s="1"/>
  <c r="F3" i="2"/>
  <c r="F12" i="2"/>
  <c r="I5" i="2" l="1"/>
</calcChain>
</file>

<file path=xl/sharedStrings.xml><?xml version="1.0" encoding="utf-8"?>
<sst xmlns="http://schemas.openxmlformats.org/spreadsheetml/2006/main" count="17" uniqueCount="17">
  <si>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</si>
  <si>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</si>
  <si>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</si>
  <si>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</si>
  <si>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</si>
  <si>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</si>
  <si>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</si>
  <si>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</si>
  <si>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OH+QL Functions:</t>
  </si>
  <si>
    <t>Boost</t>
  </si>
  <si>
    <t>QuantLib</t>
  </si>
  <si>
    <t>ObjectHandler</t>
  </si>
  <si>
    <t>TYcm1t</t>
  </si>
  <si>
    <t>MarketUpdates</t>
  </si>
  <si>
    <t>Eikon</t>
  </si>
  <si>
    <t>GBP</t>
  </si>
  <si>
    <t>Access Denied: User req to PE(3153)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</si>
</sst>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8">
    <xf numFmtId="0" fontId="0" fillId="0" borderId="0" xfId="0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4" fontId="7" fillId="3" borderId="25" xfId="0" applyNumberFormat="1" applyFont="1" applyFill="1" applyBorder="1" applyAlignment="1">
      <alignment horizontal="center"/>
    </xf>
    <xf numFmtId="171" fontId="8" fillId="5" borderId="21" xfId="0" applyNumberFormat="1" applyFont="1" applyFill="1" applyBorder="1" applyAlignment="1" applyProtection="1">
      <alignment horizontal="center"/>
    </xf>
    <xf numFmtId="0" fontId="6" fillId="3" borderId="4" xfId="0" applyFont="1" applyFill="1" applyBorder="1"/>
    <xf numFmtId="0" fontId="6" fillId="3" borderId="0" xfId="0" applyFont="1" applyFill="1" applyBorder="1"/>
    <xf numFmtId="0" fontId="6" fillId="3" borderId="30" xfId="0" applyFont="1" applyFill="1" applyBorder="1"/>
    <xf numFmtId="167" fontId="6" fillId="5" borderId="31" xfId="0" applyNumberFormat="1" applyFont="1" applyFill="1" applyBorder="1" applyAlignment="1" applyProtection="1">
      <alignment horizontal="right"/>
    </xf>
    <xf numFmtId="167" fontId="8" fillId="5" borderId="27" xfId="0" applyNumberFormat="1" applyFont="1" applyFill="1" applyBorder="1" applyAlignment="1" applyProtection="1">
      <alignment horizontal="right"/>
    </xf>
    <xf numFmtId="0" fontId="6" fillId="4" borderId="5" xfId="0" applyFont="1" applyFill="1" applyBorder="1" applyAlignment="1">
      <alignment horizontal="center" vertical="distributed"/>
    </xf>
    <xf numFmtId="0" fontId="6" fillId="4" borderId="32" xfId="0" applyFont="1" applyFill="1" applyBorder="1" applyAlignment="1">
      <alignment horizontal="center" vertical="distributed"/>
    </xf>
    <xf numFmtId="0" fontId="6" fillId="4" borderId="29" xfId="0" applyFont="1" applyFill="1" applyBorder="1" applyAlignment="1">
      <alignment horizontal="center" vertical="distributed"/>
    </xf>
    <xf numFmtId="0" fontId="6" fillId="6" borderId="0" xfId="0" applyFont="1" applyFill="1"/>
    <xf numFmtId="0" fontId="6" fillId="0" borderId="0" xfId="0" applyFont="1" applyFill="1"/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Paused at 12:02:55</v>
        <stp/>
        <stp>{F6A53E06-97F4-4BD0-8F86-60C6FA13A4E4}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BP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LiborSwapIsda"/>
      <sheetName val="BasisSwap1MxM"/>
      <sheetName val="BasisSwap3M6M"/>
      <sheetName val="BasisSwapxM12M"/>
      <sheetName val="Deposits"/>
      <sheetName val="FRA"/>
      <sheetName val="Futures1M"/>
      <sheetName val="Futures3M"/>
      <sheetName val="ImmFra6M "/>
      <sheetName val="FuturesHWConvAdj"/>
      <sheetName val="OIS"/>
      <sheetName val="Swaps1M"/>
      <sheetName val="SwapsIMMDated"/>
      <sheetName val="Swap3M"/>
      <sheetName val="Swap6M"/>
      <sheetName val="1M (2)"/>
      <sheetName val="3M (2)"/>
      <sheetName val="6M (2)"/>
      <sheetName val="IBOR"/>
      <sheetName val="IB365"/>
      <sheetName val="SFIX2"/>
      <sheetName val="SFIX3"/>
      <sheetName val="MPCOIS"/>
      <sheetName val="FwdOIS"/>
    </sheetNames>
    <definedNames>
      <definedName name="TriggerCounter" refersTo="='General Settings'!$D$6"/>
    </definedNames>
    <sheetDataSet>
      <sheetData sheetId="0">
        <row r="6">
          <cell r="D6">
            <v>131</v>
          </cell>
        </row>
      </sheetData>
      <sheetData sheetId="1">
        <row r="6">
          <cell r="D6" t="str">
            <v>Relinkable Handle</v>
          </cell>
        </row>
      </sheetData>
      <sheetData sheetId="2"/>
      <sheetData sheetId="3">
        <row r="6">
          <cell r="D6" t="str">
            <v>6L</v>
          </cell>
        </row>
      </sheetData>
      <sheetData sheetId="4">
        <row r="6">
          <cell r="D6" t="str">
            <v>6L</v>
          </cell>
        </row>
      </sheetData>
      <sheetData sheetId="5">
        <row r="6">
          <cell r="D6" t="str">
            <v>12L</v>
          </cell>
        </row>
      </sheetData>
      <sheetData sheetId="6">
        <row r="6">
          <cell r="D6" t="str">
            <v>GBPTND_Quote#0000</v>
          </cell>
        </row>
      </sheetData>
      <sheetData sheetId="7">
        <row r="6">
          <cell r="D6" t="str">
            <v>GBP2x5F_Quote</v>
          </cell>
        </row>
      </sheetData>
      <sheetData sheetId="8">
        <row r="6">
          <cell r="D6" t="str">
            <v>U4</v>
          </cell>
        </row>
      </sheetData>
      <sheetData sheetId="9">
        <row r="6">
          <cell r="D6" t="str">
            <v>Future Code</v>
          </cell>
        </row>
      </sheetData>
      <sheetData sheetId="10">
        <row r="6">
          <cell r="D6" t="str">
            <v>Q4</v>
          </cell>
        </row>
      </sheetData>
      <sheetData sheetId="11">
        <row r="6">
          <cell r="D6" t="str">
            <v/>
          </cell>
        </row>
      </sheetData>
      <sheetData sheetId="12">
        <row r="6">
          <cell r="D6" t="str">
            <v>OIS</v>
          </cell>
        </row>
      </sheetData>
      <sheetData sheetId="13">
        <row r="6">
          <cell r="D6" t="str">
            <v>X1S</v>
          </cell>
        </row>
      </sheetData>
      <sheetData sheetId="14">
        <row r="6">
          <cell r="D6">
            <v>12</v>
          </cell>
        </row>
      </sheetData>
      <sheetData sheetId="15">
        <row r="6">
          <cell r="D6" t="str">
            <v>3L</v>
          </cell>
        </row>
      </sheetData>
      <sheetData sheetId="16">
        <row r="6">
          <cell r="D6" t="str">
            <v>6L</v>
          </cell>
        </row>
      </sheetData>
      <sheetData sheetId="17">
        <row r="6">
          <cell r="D6" t="str">
            <v>6L</v>
          </cell>
        </row>
      </sheetData>
      <sheetData sheetId="18">
        <row r="6">
          <cell r="D6" t="str">
            <v>6L</v>
          </cell>
        </row>
      </sheetData>
      <sheetData sheetId="19">
        <row r="6">
          <cell r="D6" t="str">
            <v>3L</v>
          </cell>
        </row>
      </sheetData>
      <sheetData sheetId="20">
        <row r="6">
          <cell r="D6" t="str">
            <v>GBP-SND=</v>
          </cell>
        </row>
      </sheetData>
      <sheetData sheetId="21">
        <row r="6">
          <cell r="D6" t="str">
            <v>GBP-SND=</v>
          </cell>
        </row>
      </sheetData>
      <sheetData sheetId="22">
        <row r="6">
          <cell r="D6" t="str">
            <v>GBP-3Y=</v>
          </cell>
        </row>
      </sheetData>
      <sheetData sheetId="23">
        <row r="6">
          <cell r="D6" t="str">
            <v>GBP-3Y=</v>
          </cell>
        </row>
      </sheetData>
      <sheetData sheetId="24">
        <row r="6">
          <cell r="D6" t="str">
            <v>OIS</v>
          </cell>
        </row>
      </sheetData>
      <sheetData sheetId="25">
        <row r="6">
          <cell r="D6" t="str">
            <v>1X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59"/>
  <sheetViews>
    <sheetView tabSelected="1" workbookViewId="0">
      <selection activeCell="I2" sqref="I2"/>
    </sheetView>
  </sheetViews>
  <sheetFormatPr defaultRowHeight="11.25" x14ac:dyDescent="0.2"/>
  <cols>
    <col min="1" max="1" width="2.7109375" style="57" customWidth="1"/>
    <col min="2" max="2" width="11" style="57" bestFit="1" customWidth="1"/>
    <col min="3" max="3" width="17.140625" style="57" customWidth="1"/>
    <col min="4" max="4" width="17.140625" style="57" hidden="1" customWidth="1"/>
    <col min="5" max="5" width="8" style="57" bestFit="1" customWidth="1"/>
    <col min="6" max="6" width="31.7109375" style="57" customWidth="1"/>
    <col min="7" max="7" width="2.7109375" style="57" customWidth="1"/>
    <col min="8" max="8" width="17.28515625" style="57" bestFit="1" customWidth="1"/>
    <col min="9" max="9" width="21.42578125" style="57" bestFit="1" customWidth="1"/>
    <col min="10" max="10" width="2.7109375" style="57" customWidth="1"/>
    <col min="11" max="16384" width="9.140625" style="57"/>
  </cols>
  <sheetData>
    <row r="1" spans="1:23" ht="11.25" customHeight="1" thickBot="1" x14ac:dyDescent="0.25">
      <c r="A1" s="1"/>
      <c r="B1" s="2" t="s">
        <v>15</v>
      </c>
      <c r="C1" s="3" t="str">
        <f>_xll.qlxlVersion(TRUE,Trigger)</f>
        <v>QuantLibXL 1.5.0 - MS VC++ 9.0 - Multithreaded Dynamic Runtime library - Release Configuration - Jun 25 2014 10:33:09</v>
      </c>
      <c r="D1" s="3"/>
      <c r="E1" s="3"/>
      <c r="F1" s="3"/>
      <c r="G1" s="3"/>
      <c r="H1" s="3"/>
      <c r="I1" s="3"/>
      <c r="J1" s="4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</row>
    <row r="2" spans="1:23" ht="11.25" customHeight="1" thickBot="1" x14ac:dyDescent="0.25">
      <c r="A2" s="6"/>
      <c r="B2" s="7" t="s">
        <v>0</v>
      </c>
      <c r="C2" s="46" t="s">
        <v>5</v>
      </c>
      <c r="D2" s="8"/>
      <c r="E2" s="9" t="s">
        <v>1</v>
      </c>
      <c r="F2" s="10" t="s">
        <v>2</v>
      </c>
      <c r="G2" s="11"/>
      <c r="H2" s="12" t="s">
        <v>3</v>
      </c>
      <c r="I2" s="37"/>
      <c r="J2" s="13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1:23" ht="11.25" customHeight="1" x14ac:dyDescent="0.2">
      <c r="A3" s="6"/>
      <c r="B3" s="15" t="str">
        <f>UPPER(Currency)&amp;"STD"</f>
        <v>GBPSTD</v>
      </c>
      <c r="C3" s="45">
        <f>_xll.qlSettingsEvaluationDate(ISERROR(Trigger))</f>
        <v>41820</v>
      </c>
      <c r="D3" s="16"/>
      <c r="E3" s="17">
        <f>_xll.qlYieldTSDiscount(B3,C3,,Trigger)</f>
        <v>1</v>
      </c>
      <c r="F3" s="18" t="str">
        <f>IF(ISERROR(C3),_xll.ohRangeRetrieveError(C3),_xll.ohRangeRetrieveError(E3))</f>
        <v/>
      </c>
      <c r="G3" s="11"/>
      <c r="H3" s="43" t="s">
        <v>14</v>
      </c>
      <c r="I3" s="42" t="str">
        <f>_xll.RData(H4,"LAST",,"FRQ:1S",,I4)</f>
        <v>Paused at 12:02:55</v>
      </c>
      <c r="J3" s="13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</row>
    <row r="4" spans="1:23" ht="11.25" customHeight="1" thickBot="1" x14ac:dyDescent="0.25">
      <c r="A4" s="6"/>
      <c r="B4" s="15" t="str">
        <f>UPPER(Currency)&amp;"ON"</f>
        <v>GBPON</v>
      </c>
      <c r="C4" s="38">
        <f>EvaluationDate</f>
        <v>41820</v>
      </c>
      <c r="D4" s="16"/>
      <c r="E4" s="17">
        <f>_xll.qlYieldTSDiscount(B4,C4,,Trigger)</f>
        <v>1</v>
      </c>
      <c r="F4" s="18" t="str">
        <f>IF(ISERROR(C4),_xll.ohRangeRetrieveError(C4),_xll.ohRangeRetrieveError(E4))</f>
        <v/>
      </c>
      <c r="G4" s="11"/>
      <c r="H4" s="44" t="s">
        <v>12</v>
      </c>
      <c r="I4" s="41" t="s">
        <v>16</v>
      </c>
      <c r="J4" s="13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</row>
    <row r="5" spans="1:23" ht="11.25" customHeight="1" thickBot="1" x14ac:dyDescent="0.25">
      <c r="A5" s="6"/>
      <c r="B5" s="15" t="str">
        <f>UPPER(Currency)&amp;"1M"</f>
        <v>GBP1M</v>
      </c>
      <c r="C5" s="38">
        <f>EvaluationDate</f>
        <v>41820</v>
      </c>
      <c r="D5" s="16"/>
      <c r="E5" s="17">
        <f>_xll.qlYieldTSDiscount(B5,C5,,Trigger)</f>
        <v>1</v>
      </c>
      <c r="F5" s="18" t="str">
        <f>IF(ISERROR(C5),_xll.ohRangeRetrieveError(C5),_xll.ohRangeRetrieveError(E5))</f>
        <v/>
      </c>
      <c r="G5" s="11"/>
      <c r="H5" s="19" t="s">
        <v>13</v>
      </c>
      <c r="I5" s="20">
        <f>[1]!TriggerCounter</f>
        <v>131</v>
      </c>
      <c r="J5" s="13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</row>
    <row r="6" spans="1:23" ht="11.25" customHeight="1" x14ac:dyDescent="0.2">
      <c r="A6" s="6"/>
      <c r="B6" s="15" t="str">
        <f>UPPER(Currency)&amp;"3M"</f>
        <v>GBP3M</v>
      </c>
      <c r="C6" s="38">
        <f>EvaluationDate</f>
        <v>41820</v>
      </c>
      <c r="D6" s="16"/>
      <c r="E6" s="17">
        <f>_xll.qlYieldTSDiscount(B6,C6,,Trigger)</f>
        <v>1</v>
      </c>
      <c r="F6" s="18" t="str">
        <f>IF(ISERROR(C6),_xll.ohRangeRetrieveError(C6),_xll.ohRangeRetrieveError(E6))</f>
        <v/>
      </c>
      <c r="G6" s="11"/>
      <c r="H6" s="19" t="s">
        <v>4</v>
      </c>
      <c r="I6" s="20">
        <f>_xll.ohRepositoryObjectCount(Trigger)</f>
        <v>1453</v>
      </c>
      <c r="J6" s="13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</row>
    <row r="7" spans="1:23" ht="11.25" customHeight="1" thickBot="1" x14ac:dyDescent="0.25">
      <c r="A7" s="6"/>
      <c r="B7" s="15" t="str">
        <f>UPPER(Currency)&amp;"6M"</f>
        <v>GBP6M</v>
      </c>
      <c r="C7" s="38">
        <f>EvaluationDate</f>
        <v>41820</v>
      </c>
      <c r="D7" s="16"/>
      <c r="E7" s="17">
        <f>_xll.qlYieldTSDiscount(B7,C7,,Trigger)</f>
        <v>1</v>
      </c>
      <c r="F7" s="18" t="str">
        <f>IF(ISERROR(C7),_xll.ohRangeRetrieveError(C7),_xll.ohRangeRetrieveError(E7))</f>
        <v/>
      </c>
      <c r="G7" s="11"/>
      <c r="H7" s="31" t="s">
        <v>7</v>
      </c>
      <c r="I7" s="32" t="s">
        <v>6</v>
      </c>
      <c r="J7" s="13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</row>
    <row r="8" spans="1:23" ht="11.25" customHeight="1" thickBot="1" x14ac:dyDescent="0.25">
      <c r="A8" s="6"/>
      <c r="B8" s="25" t="str">
        <f>UPPER(Currency)&amp;"1Y"</f>
        <v>GBP1Y</v>
      </c>
      <c r="C8" s="52">
        <f>EvaluationDate</f>
        <v>41820</v>
      </c>
      <c r="D8" s="47"/>
      <c r="E8" s="17">
        <f>_xll.qlYieldTSDiscount(B8,C8,,Trigger)</f>
        <v>1</v>
      </c>
      <c r="F8" s="18" t="str">
        <f>IF(ISERROR(C8),_xll.ohRangeRetrieveError(C8),_xll.ohRangeRetrieveError(E8))</f>
        <v/>
      </c>
      <c r="G8" s="11"/>
      <c r="H8" s="19" t="s">
        <v>8</v>
      </c>
      <c r="I8" s="20">
        <f>_xll.qlFunctionCount(Trigger)+_xll.ohFunctionCount(Trigger)</f>
        <v>1017</v>
      </c>
      <c r="J8" s="13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</row>
    <row r="9" spans="1:23" ht="11.25" customHeight="1" x14ac:dyDescent="0.2">
      <c r="A9" s="6"/>
      <c r="B9" s="53" t="str">
        <f>PROPER(Currency)&amp;IF(UPPER(Currency)="EUR","",IF(UPPER(Currency)="HKD","H","L"))&amp;"ibor3M"</f>
        <v>GbpLibor3M</v>
      </c>
      <c r="C9" s="51">
        <f>_xll.qlCalendarAdvance(_xll.qlIndexFixingCalendar(FirstIndex),EvaluationDate,"-2D","Preceding")</f>
        <v>41816</v>
      </c>
      <c r="D9" s="23"/>
      <c r="E9" s="24">
        <f>_xll.qlIndexFixing(FirstIndex,C9)</f>
        <v>5.5219000000000006E-3</v>
      </c>
      <c r="F9" s="14" t="str">
        <f>IF(ISERROR(C9),_xll.ohRangeRetrieveError(C9),_xll.ohRangeRetrieveError(E9))</f>
        <v/>
      </c>
      <c r="G9" s="11"/>
      <c r="H9" s="21" t="s">
        <v>9</v>
      </c>
      <c r="I9" s="22" t="str">
        <f>_xll.ohBoostVersion(Trigger)</f>
        <v>1_52</v>
      </c>
      <c r="J9" s="13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</row>
    <row r="10" spans="1:23" ht="11.25" customHeight="1" x14ac:dyDescent="0.2">
      <c r="A10" s="6"/>
      <c r="B10" s="54"/>
      <c r="C10" s="39">
        <f>_xll.qlCalendarAdvance(_xll.qlIndexFixingCalendar(FirstIndex),EvaluationDate,"-1D","Preceding")</f>
        <v>41817</v>
      </c>
      <c r="D10" s="33"/>
      <c r="E10" s="27">
        <f>_xll.qlIndexFixing(FirstIndex,C10)</f>
        <v>5.5188000000000008E-3</v>
      </c>
      <c r="F10" s="18" t="str">
        <f>IF(ISERROR(C10),_xll.ohRangeRetrieveError(C10),_xll.ohRangeRetrieveError(E10))</f>
        <v/>
      </c>
      <c r="G10" s="11"/>
      <c r="H10" s="21" t="s">
        <v>10</v>
      </c>
      <c r="I10" s="22" t="str">
        <f>_xll.qlVersion(Trigger)</f>
        <v>1.5</v>
      </c>
      <c r="J10" s="13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</row>
    <row r="11" spans="1:23" ht="11.25" customHeight="1" thickBot="1" x14ac:dyDescent="0.25">
      <c r="A11" s="6"/>
      <c r="B11" s="54"/>
      <c r="C11" s="39">
        <f>EvaluationDate</f>
        <v>41820</v>
      </c>
      <c r="D11" s="26"/>
      <c r="E11" s="27">
        <f>_xll.qlIndexFixing(FirstIndex,C11)</f>
        <v>5.5320000000008574E-3</v>
      </c>
      <c r="F11" s="18" t="str">
        <f>IF(ISERROR(C11),_xll.ohRangeRetrieveError(C11),_xll.ohRangeRetrieveError(E11))</f>
        <v/>
      </c>
      <c r="G11" s="11"/>
      <c r="H11" s="31" t="s">
        <v>11</v>
      </c>
      <c r="I11" s="32" t="str">
        <f>_xll.ohVersion(Trigger)</f>
        <v>1.5.0</v>
      </c>
      <c r="J11" s="13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</row>
    <row r="12" spans="1:23" ht="11.25" customHeight="1" thickBot="1" x14ac:dyDescent="0.25">
      <c r="A12" s="50"/>
      <c r="B12" s="55"/>
      <c r="C12" s="40">
        <f>_xll.qlCalendarAdvance(_xll.qlIndexFixingCalendar(FirstIndex),_xll.qlIMMNextDate(_xll.qlIMMNextDate(EvaluationDate+1)+1),-_xll.qlInterestRateIndexFixingDays(FirstIndex)&amp;"D")</f>
        <v>41990</v>
      </c>
      <c r="D12" s="28"/>
      <c r="E12" s="29">
        <f>_xll.qlIndexFixing(FirstIndex,C12,TRUE)</f>
        <v>8.4500000000004138E-3</v>
      </c>
      <c r="F12" s="30" t="str">
        <f>IF(ISERROR(C12),_xll.ohRangeRetrieveError(C12),_xll.ohRangeRetrieveError(E12))</f>
        <v/>
      </c>
      <c r="G12" s="48"/>
      <c r="H12" s="49"/>
      <c r="I12" s="49"/>
      <c r="J12" s="13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</row>
    <row r="13" spans="1:23" ht="11.25" customHeight="1" thickBot="1" x14ac:dyDescent="0.25">
      <c r="A13" s="34"/>
      <c r="B13" s="35"/>
      <c r="C13" s="35"/>
      <c r="D13" s="35"/>
      <c r="E13" s="35"/>
      <c r="F13" s="35"/>
      <c r="G13" s="35"/>
      <c r="H13" s="35"/>
      <c r="I13" s="35"/>
      <c r="J13" s="3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</row>
    <row r="14" spans="1:2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</row>
    <row r="15" spans="1:2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</row>
    <row r="16" spans="1:23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</row>
    <row r="17" spans="1:2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</row>
    <row r="18" spans="1:23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3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</row>
    <row r="20" spans="1:23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</row>
    <row r="21" spans="1:23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</row>
    <row r="22" spans="1:23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</row>
    <row r="23" spans="1:23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</row>
    <row r="24" spans="1:23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3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1:23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3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8" spans="1:23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</row>
    <row r="29" spans="1:23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</row>
    <row r="30" spans="1:23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</row>
    <row r="31" spans="1:23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</row>
    <row r="32" spans="1:23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</row>
    <row r="33" spans="1:23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</row>
    <row r="34" spans="1:23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</row>
    <row r="35" spans="1:23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</row>
    <row r="36" spans="1:23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</row>
    <row r="37" spans="1:23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1:2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1:23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1:23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1:2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1:2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</row>
    <row r="46" spans="1:23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</row>
    <row r="47" spans="1:23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</row>
    <row r="48" spans="1:23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</row>
    <row r="49" spans="1:23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</row>
    <row r="50" spans="1:23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</row>
    <row r="51" spans="1:23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</row>
    <row r="52" spans="1:23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</row>
    <row r="53" spans="1:23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</row>
    <row r="54" spans="1:23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1:23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</row>
    <row r="56" spans="1:23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</row>
    <row r="57" spans="1:23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</row>
    <row r="58" spans="1:23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</row>
    <row r="59" spans="1:23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</row>
  </sheetData>
  <mergeCells count="1">
    <mergeCell ref="B9:B12"/>
  </mergeCells>
  <phoneticPr fontId="2" type="noConversion"/>
  <dataValidations count="1">
    <dataValidation type="list" allowBlank="1" showInputMessage="1" showErrorMessage="1" sqref="B1">
      <formula1>"EUR,USD,GBP,JPY,CHF,HKD"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MainChecks</vt:lpstr>
      <vt:lpstr>AllTriggers</vt:lpstr>
      <vt:lpstr>Currency</vt:lpstr>
      <vt:lpstr>EvaluationDate</vt:lpstr>
      <vt:lpstr>FirstIndex</vt:lpstr>
      <vt:lpstr>InterestRatesTrigger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ZANZI MADDALENA</cp:lastModifiedBy>
  <cp:lastPrinted>2007-04-04T08:40:21Z</cp:lastPrinted>
  <dcterms:created xsi:type="dcterms:W3CDTF">2006-04-26T09:45:07Z</dcterms:created>
  <dcterms:modified xsi:type="dcterms:W3CDTF">2014-06-30T10:05:32Z</dcterms:modified>
</cp:coreProperties>
</file>