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1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RateHelpers!$A$39:$M$76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RateHelpers!$G$2:$G$76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RateHelpers!$A$2:$A$76</definedName>
    <definedName name="RateHelpersIncluded">RateHelpers!$E$2:$E$76</definedName>
    <definedName name="RateHelpersPriority">RateHelpers!$F$2:$F$76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3" i="11" l="1"/>
  <c r="H3" i="11"/>
  <c r="C26" i="6" l="1"/>
  <c r="J3" i="11"/>
  <c r="F4" i="15" l="1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3" i="15"/>
  <c r="H2" i="15"/>
  <c r="F1" i="15"/>
  <c r="E18" i="15" s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K2" i="14"/>
  <c r="I1" i="14"/>
  <c r="J1" i="14" s="1"/>
  <c r="K1" i="14" s="1"/>
  <c r="L2" i="14"/>
  <c r="I2" i="15"/>
  <c r="K3" i="14"/>
  <c r="K9" i="14"/>
  <c r="L3" i="14"/>
  <c r="K21" i="14"/>
  <c r="K7" i="14"/>
  <c r="K5" i="14"/>
  <c r="K10" i="14"/>
  <c r="K24" i="14"/>
  <c r="K23" i="14"/>
  <c r="K16" i="14"/>
  <c r="K8" i="14"/>
  <c r="D3" i="15" a="1"/>
  <c r="K14" i="14"/>
  <c r="K13" i="14"/>
  <c r="K17" i="14"/>
  <c r="K6" i="14"/>
  <c r="K22" i="14"/>
  <c r="K11" i="14"/>
  <c r="K25" i="14"/>
  <c r="K18" i="14"/>
  <c r="K19" i="14"/>
  <c r="K20" i="14"/>
  <c r="K12" i="14"/>
  <c r="K15" i="14"/>
  <c r="K26" i="14"/>
  <c r="A61" i="4" l="1"/>
  <c r="A50" i="4"/>
  <c r="A47" i="4"/>
  <c r="A55" i="4"/>
  <c r="A54" i="4"/>
  <c r="A53" i="4"/>
  <c r="A60" i="4"/>
  <c r="A46" i="4"/>
  <c r="A57" i="4"/>
  <c r="A41" i="4"/>
  <c r="A52" i="4"/>
  <c r="A48" i="4"/>
  <c r="A49" i="4"/>
  <c r="A43" i="4"/>
  <c r="A51" i="4"/>
  <c r="A58" i="4"/>
  <c r="A59" i="4"/>
  <c r="A45" i="4"/>
  <c r="A42" i="4"/>
  <c r="A56" i="4"/>
  <c r="A44" i="4"/>
  <c r="A40" i="4"/>
  <c r="E4" i="15"/>
  <c r="E7" i="15"/>
  <c r="E12" i="15"/>
  <c r="E15" i="15"/>
  <c r="E20" i="15"/>
  <c r="D18" i="15"/>
  <c r="D10" i="15"/>
  <c r="D17" i="15"/>
  <c r="D9" i="15"/>
  <c r="D21" i="15"/>
  <c r="D13" i="15"/>
  <c r="D20" i="15"/>
  <c r="D12" i="15"/>
  <c r="D4" i="15"/>
  <c r="D16" i="15"/>
  <c r="D8" i="15"/>
  <c r="D15" i="15"/>
  <c r="D7" i="15"/>
  <c r="D22" i="15"/>
  <c r="D14" i="15"/>
  <c r="D6" i="15"/>
  <c r="D5" i="15"/>
  <c r="D19" i="15"/>
  <c r="D11" i="15"/>
  <c r="D3" i="15"/>
  <c r="E9" i="15"/>
  <c r="E17" i="15"/>
  <c r="G1" i="15"/>
  <c r="H1" i="15" s="1"/>
  <c r="E6" i="15"/>
  <c r="E14" i="15"/>
  <c r="E22" i="15"/>
  <c r="E3" i="15"/>
  <c r="E11" i="15"/>
  <c r="E19" i="15"/>
  <c r="E8" i="15"/>
  <c r="E16" i="15"/>
  <c r="E5" i="15"/>
  <c r="E13" i="15"/>
  <c r="E21" i="15"/>
  <c r="E10" i="15"/>
  <c r="L18" i="14"/>
  <c r="L17" i="14"/>
  <c r="L16" i="14"/>
  <c r="L21" i="14"/>
  <c r="H15" i="15"/>
  <c r="H12" i="15"/>
  <c r="H17" i="15"/>
  <c r="L26" i="14"/>
  <c r="L25" i="14"/>
  <c r="L13" i="14"/>
  <c r="H3" i="15"/>
  <c r="H6" i="15"/>
  <c r="H8" i="15"/>
  <c r="I3" i="15"/>
  <c r="L15" i="14"/>
  <c r="L11" i="14"/>
  <c r="L14" i="14"/>
  <c r="H21" i="15"/>
  <c r="H18" i="15"/>
  <c r="H11" i="15"/>
  <c r="L12" i="14"/>
  <c r="L23" i="14"/>
  <c r="L9" i="14"/>
  <c r="H7" i="15"/>
  <c r="I7" i="15" s="1"/>
  <c r="H4" i="15"/>
  <c r="I4" i="15"/>
  <c r="L8" i="14"/>
  <c r="L24" i="14"/>
  <c r="H13" i="15"/>
  <c r="I13" i="15" s="1"/>
  <c r="H5" i="15"/>
  <c r="I5" i="15"/>
  <c r="L20" i="14"/>
  <c r="L22" i="14"/>
  <c r="L10" i="14"/>
  <c r="H22" i="15"/>
  <c r="H10" i="15"/>
  <c r="I10" i="15"/>
  <c r="I12" i="15"/>
  <c r="L19" i="14"/>
  <c r="L5" i="14"/>
  <c r="H20" i="15"/>
  <c r="H16" i="15"/>
  <c r="I8" i="15"/>
  <c r="I6" i="15"/>
  <c r="L6" i="14"/>
  <c r="L7" i="14"/>
  <c r="H9" i="15"/>
  <c r="I9" i="15" s="1"/>
  <c r="H14" i="15"/>
  <c r="I14" i="15" s="1"/>
  <c r="H19" i="15"/>
  <c r="I11" i="15"/>
  <c r="I16" i="15"/>
  <c r="I15" i="15"/>
  <c r="I17" i="15"/>
  <c r="I22" i="15"/>
  <c r="I21" i="15"/>
  <c r="I19" i="15"/>
  <c r="I20" i="15"/>
  <c r="I18" i="15"/>
  <c r="A28" i="4" l="1"/>
  <c r="A25" i="4"/>
  <c r="A34" i="4"/>
  <c r="A36" i="4"/>
  <c r="A33" i="4"/>
  <c r="A27" i="4"/>
  <c r="A22" i="4"/>
  <c r="A21" i="4"/>
  <c r="A35" i="4"/>
  <c r="A23" i="4"/>
  <c r="A29" i="4"/>
  <c r="A31" i="4"/>
  <c r="A37" i="4"/>
  <c r="A39" i="4"/>
  <c r="A30" i="4"/>
  <c r="A24" i="4"/>
  <c r="A38" i="4"/>
  <c r="A20" i="4"/>
  <c r="A32" i="4"/>
  <c r="A26" i="4"/>
  <c r="I4" i="11" l="1"/>
  <c r="I5" i="11"/>
  <c r="H5" i="11"/>
  <c r="J5" i="11"/>
  <c r="H4" i="11"/>
  <c r="A4" i="4" l="1"/>
  <c r="B4" i="4"/>
  <c r="C4" i="4"/>
  <c r="H4" i="4"/>
  <c r="I4" i="4"/>
  <c r="J4" i="11"/>
  <c r="B3" i="4"/>
  <c r="C3" i="4"/>
  <c r="H3" i="4"/>
  <c r="I3" i="4"/>
  <c r="A3" i="4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6" i="11"/>
  <c r="H13" i="11"/>
  <c r="H20" i="11"/>
  <c r="H8" i="11"/>
  <c r="H15" i="11"/>
  <c r="H14" i="11"/>
  <c r="H7" i="11"/>
  <c r="H6" i="11"/>
  <c r="J6" i="11" s="1"/>
  <c r="H18" i="11"/>
  <c r="H9" i="11"/>
  <c r="H19" i="11"/>
  <c r="H12" i="11"/>
  <c r="H10" i="11"/>
  <c r="H11" i="11"/>
  <c r="H17" i="11"/>
  <c r="A5" i="4" l="1"/>
  <c r="I1" i="11"/>
  <c r="J1" i="11" s="1"/>
  <c r="K6" i="11"/>
  <c r="J15" i="11"/>
  <c r="J8" i="11"/>
  <c r="J19" i="11"/>
  <c r="J20" i="11"/>
  <c r="J11" i="11"/>
  <c r="J18" i="11"/>
  <c r="K18" i="11" s="1"/>
  <c r="J7" i="11"/>
  <c r="K7" i="11" s="1"/>
  <c r="I5" i="4"/>
  <c r="B5" i="4"/>
  <c r="J10" i="11"/>
  <c r="K10" i="11" s="1"/>
  <c r="J12" i="11"/>
  <c r="C5" i="4"/>
  <c r="J17" i="11"/>
  <c r="K17" i="11" s="1"/>
  <c r="J14" i="11"/>
  <c r="J13" i="11"/>
  <c r="K15" i="11"/>
  <c r="J16" i="11"/>
  <c r="K16" i="11" s="1"/>
  <c r="J9" i="11"/>
  <c r="K19" i="11"/>
  <c r="A11" i="4" l="1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9" i="11"/>
  <c r="K11" i="11"/>
  <c r="I6" i="4"/>
  <c r="B8" i="4"/>
  <c r="B16" i="4"/>
  <c r="H16" i="4"/>
  <c r="C19" i="4"/>
  <c r="I8" i="4"/>
  <c r="K8" i="11"/>
  <c r="K12" i="11"/>
  <c r="K13" i="11"/>
  <c r="K14" i="11"/>
  <c r="H10" i="4"/>
  <c r="B18" i="4"/>
  <c r="H6" i="4"/>
  <c r="C11" i="4"/>
  <c r="B13" i="4"/>
  <c r="I16" i="4"/>
  <c r="C10" i="4"/>
  <c r="B11" i="4"/>
  <c r="B10" i="4"/>
  <c r="B7" i="4"/>
  <c r="C9" i="4"/>
  <c r="I12" i="4"/>
  <c r="C18" i="4"/>
  <c r="H11" i="4"/>
  <c r="C7" i="4"/>
  <c r="B19" i="4"/>
  <c r="B9" i="4"/>
  <c r="I9" i="4"/>
  <c r="H18" i="4"/>
  <c r="B15" i="4"/>
  <c r="I10" i="4"/>
  <c r="I19" i="4"/>
  <c r="H19" i="4"/>
  <c r="H13" i="4"/>
  <c r="C16" i="4"/>
  <c r="B14" i="4"/>
  <c r="C12" i="4"/>
  <c r="H17" i="4"/>
  <c r="B17" i="4"/>
  <c r="I14" i="4"/>
  <c r="C8" i="4"/>
  <c r="H9" i="4"/>
  <c r="H14" i="4"/>
  <c r="H15" i="4"/>
  <c r="C15" i="4"/>
  <c r="I7" i="4"/>
  <c r="C6" i="4"/>
  <c r="C17" i="4"/>
  <c r="C14" i="4"/>
  <c r="B6" i="4"/>
  <c r="B12" i="4"/>
  <c r="C13" i="4"/>
  <c r="I17" i="4"/>
  <c r="H8" i="4"/>
  <c r="I11" i="4"/>
  <c r="H7" i="4"/>
  <c r="I15" i="4"/>
  <c r="H12" i="4"/>
  <c r="I18" i="4"/>
  <c r="I13" i="4"/>
  <c r="B2" i="4"/>
  <c r="J2" i="11" l="1"/>
  <c r="D7" i="6" l="1"/>
  <c r="D9" i="6"/>
  <c r="D16" i="6"/>
  <c r="D19" i="6"/>
  <c r="B44" i="4"/>
  <c r="I21" i="4"/>
  <c r="C20" i="4"/>
  <c r="D38" i="4"/>
  <c r="C36" i="4"/>
  <c r="D39" i="4"/>
  <c r="H56" i="4"/>
  <c r="B25" i="4"/>
  <c r="B32" i="4"/>
  <c r="I45" i="4"/>
  <c r="I40" i="4"/>
  <c r="C27" i="4"/>
  <c r="I50" i="4"/>
  <c r="H49" i="4"/>
  <c r="H43" i="4"/>
  <c r="B27" i="4"/>
  <c r="D37" i="4"/>
  <c r="H46" i="4"/>
  <c r="B55" i="4"/>
  <c r="I53" i="4"/>
  <c r="C43" i="4"/>
  <c r="D61" i="4"/>
  <c r="C49" i="4"/>
  <c r="D44" i="4"/>
  <c r="D60" i="4"/>
  <c r="H59" i="4"/>
  <c r="D32" i="4"/>
  <c r="B53" i="4"/>
  <c r="B45" i="4"/>
  <c r="C25" i="4"/>
  <c r="D36" i="4"/>
  <c r="I59" i="4"/>
  <c r="D28" i="4"/>
  <c r="H47" i="4"/>
  <c r="D30" i="4"/>
  <c r="B29" i="4"/>
  <c r="I48" i="4"/>
  <c r="I24" i="4"/>
  <c r="H33" i="4"/>
  <c r="H57" i="4"/>
  <c r="I26" i="4"/>
  <c r="D23" i="4"/>
  <c r="H36" i="4"/>
  <c r="C59" i="4"/>
  <c r="D50" i="4"/>
  <c r="D56" i="4"/>
  <c r="D33" i="4"/>
  <c r="H58" i="4"/>
  <c r="H20" i="4"/>
  <c r="B38" i="4"/>
  <c r="B35" i="4"/>
  <c r="I36" i="4"/>
  <c r="B43" i="4"/>
  <c r="I60" i="4"/>
  <c r="B42" i="4"/>
  <c r="I20" i="4"/>
  <c r="I42" i="4"/>
  <c r="H40" i="4"/>
  <c r="D34" i="4"/>
  <c r="B37" i="4"/>
  <c r="D46" i="4"/>
  <c r="H54" i="4"/>
  <c r="C21" i="4"/>
  <c r="I43" i="4"/>
  <c r="D26" i="4"/>
  <c r="H22" i="4"/>
  <c r="H50" i="4"/>
  <c r="H52" i="4"/>
  <c r="I57" i="4"/>
  <c r="C47" i="4"/>
  <c r="D48" i="4"/>
  <c r="D43" i="4"/>
  <c r="H45" i="4"/>
  <c r="B61" i="4"/>
  <c r="B30" i="4"/>
  <c r="H26" i="4"/>
  <c r="C35" i="4"/>
  <c r="C23" i="4"/>
  <c r="B50" i="4"/>
  <c r="B48" i="4"/>
  <c r="C51" i="4"/>
  <c r="H32" i="4"/>
  <c r="H31" i="4"/>
  <c r="H60" i="4"/>
  <c r="I32" i="4"/>
  <c r="D54" i="4"/>
  <c r="D45" i="4"/>
  <c r="D55" i="4"/>
  <c r="B52" i="4"/>
  <c r="I28" i="4"/>
  <c r="I35" i="4"/>
  <c r="I41" i="4"/>
  <c r="I38" i="4"/>
  <c r="I37" i="4"/>
  <c r="C60" i="4"/>
  <c r="C57" i="4"/>
  <c r="C53" i="4"/>
  <c r="C38" i="4"/>
  <c r="I49" i="4"/>
  <c r="I34" i="4"/>
  <c r="H61" i="4"/>
  <c r="D24" i="4"/>
  <c r="C32" i="4"/>
  <c r="D47" i="4"/>
  <c r="C58" i="4"/>
  <c r="C22" i="4"/>
  <c r="H37" i="4"/>
  <c r="H39" i="4"/>
  <c r="I31" i="4"/>
  <c r="B34" i="4"/>
  <c r="C24" i="4"/>
  <c r="B51" i="4"/>
  <c r="C52" i="4"/>
  <c r="C42" i="4"/>
  <c r="B33" i="4"/>
  <c r="I47" i="4"/>
  <c r="D25" i="4"/>
  <c r="B46" i="4"/>
  <c r="H48" i="4"/>
  <c r="H34" i="4"/>
  <c r="I25" i="4"/>
  <c r="D59" i="4"/>
  <c r="C33" i="4"/>
  <c r="H30" i="4"/>
  <c r="H51" i="4"/>
  <c r="H21" i="4"/>
  <c r="B58" i="4"/>
  <c r="I39" i="4"/>
  <c r="H38" i="4"/>
  <c r="B57" i="4"/>
  <c r="C61" i="4"/>
  <c r="D42" i="4"/>
  <c r="D35" i="4"/>
  <c r="C31" i="4"/>
  <c r="C29" i="4"/>
  <c r="I51" i="4"/>
  <c r="B23" i="4"/>
  <c r="H42" i="4"/>
  <c r="C37" i="4"/>
  <c r="H35" i="4"/>
  <c r="C56" i="4"/>
  <c r="H5" i="4"/>
  <c r="B60" i="4"/>
  <c r="I54" i="4"/>
  <c r="H41" i="4"/>
  <c r="I56" i="4"/>
  <c r="I30" i="4"/>
  <c r="B36" i="4"/>
  <c r="B49" i="4"/>
  <c r="C46" i="4"/>
  <c r="D49" i="4"/>
  <c r="B26" i="4"/>
  <c r="C34" i="4"/>
  <c r="D22" i="4"/>
  <c r="H28" i="4"/>
  <c r="D57" i="4"/>
  <c r="I44" i="4"/>
  <c r="I29" i="4"/>
  <c r="B20" i="4"/>
  <c r="C39" i="4"/>
  <c r="C26" i="4"/>
  <c r="B24" i="4"/>
  <c r="C45" i="4"/>
  <c r="B40" i="4"/>
  <c r="I52" i="4"/>
  <c r="B56" i="4"/>
  <c r="I22" i="4"/>
  <c r="I58" i="4"/>
  <c r="B39" i="4"/>
  <c r="H44" i="4"/>
  <c r="D41" i="4"/>
  <c r="D53" i="4"/>
  <c r="I55" i="4"/>
  <c r="B41" i="4"/>
  <c r="B54" i="4"/>
  <c r="I23" i="4"/>
  <c r="I46" i="4"/>
  <c r="B21" i="4"/>
  <c r="D27" i="4"/>
  <c r="H24" i="4"/>
  <c r="B28" i="4"/>
  <c r="C54" i="4"/>
  <c r="C55" i="4"/>
  <c r="B47" i="4"/>
  <c r="I33" i="4"/>
  <c r="D21" i="4"/>
  <c r="B31" i="4"/>
  <c r="B22" i="4"/>
  <c r="H29" i="4"/>
  <c r="C30" i="4"/>
  <c r="D40" i="4"/>
  <c r="H25" i="4"/>
  <c r="B59" i="4"/>
  <c r="I61" i="4"/>
  <c r="C28" i="4"/>
  <c r="H55" i="4"/>
  <c r="I27" i="4"/>
  <c r="D51" i="4"/>
  <c r="D31" i="4"/>
  <c r="D29" i="4"/>
  <c r="C40" i="4"/>
  <c r="H53" i="4"/>
  <c r="H27" i="4"/>
  <c r="D58" i="4"/>
  <c r="B1" i="6"/>
  <c r="C50" i="4"/>
  <c r="D20" i="4"/>
  <c r="D52" i="4"/>
  <c r="C44" i="4"/>
  <c r="C41" i="4"/>
  <c r="H23" i="4"/>
  <c r="C48" i="4"/>
  <c r="D2" i="5" a="1"/>
  <c r="K2" i="11"/>
  <c r="I2" i="4"/>
  <c r="H2" i="4"/>
  <c r="C2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65" i="5"/>
  <c r="D93" i="5"/>
  <c r="D117" i="5"/>
  <c r="D41" i="5"/>
  <c r="D77" i="5"/>
  <c r="D49" i="5"/>
  <c r="D28" i="5"/>
  <c r="D18" i="5"/>
  <c r="D112" i="5"/>
  <c r="D75" i="5"/>
  <c r="D95" i="5"/>
  <c r="D73" i="5"/>
  <c r="D10" i="5"/>
  <c r="D29" i="5"/>
  <c r="D91" i="5"/>
  <c r="D24" i="5"/>
  <c r="D52" i="5"/>
  <c r="D105" i="5"/>
  <c r="D106" i="5"/>
  <c r="D46" i="5"/>
  <c r="D125" i="5"/>
  <c r="D102" i="5"/>
  <c r="D3" i="5"/>
  <c r="D122" i="5"/>
  <c r="D85" i="5"/>
  <c r="D87" i="5"/>
  <c r="D56" i="5"/>
  <c r="D58" i="5"/>
  <c r="D98" i="5"/>
  <c r="D64" i="5"/>
  <c r="D55" i="5"/>
  <c r="D82" i="5"/>
  <c r="D114" i="5"/>
  <c r="D5" i="5"/>
  <c r="D40" i="5"/>
  <c r="D50" i="5"/>
  <c r="D70" i="5"/>
  <c r="D83" i="5"/>
  <c r="D12" i="5"/>
  <c r="D79" i="5"/>
  <c r="D68" i="5"/>
  <c r="D115" i="5"/>
  <c r="D39" i="5"/>
  <c r="D47" i="5"/>
  <c r="D27" i="5"/>
  <c r="D107" i="5"/>
  <c r="D17" i="5"/>
  <c r="D74" i="5"/>
  <c r="D38" i="5"/>
  <c r="D96" i="5"/>
  <c r="D66" i="5"/>
  <c r="D111" i="5"/>
  <c r="D9" i="5"/>
  <c r="D113" i="5"/>
  <c r="D118" i="5"/>
  <c r="D51" i="5"/>
  <c r="D80" i="5"/>
  <c r="D42" i="5"/>
  <c r="D14" i="5"/>
  <c r="D33" i="5"/>
  <c r="D21" i="5"/>
  <c r="G100" i="5"/>
  <c r="F43" i="5"/>
  <c r="I124" i="5"/>
  <c r="E34" i="5"/>
  <c r="G20" i="5"/>
  <c r="H65" i="5"/>
  <c r="E52" i="5"/>
  <c r="E85" i="5"/>
  <c r="F68" i="5"/>
  <c r="F80" i="5"/>
  <c r="H103" i="5"/>
  <c r="H97" i="5"/>
  <c r="I76" i="5"/>
  <c r="H123" i="5"/>
  <c r="E119" i="5"/>
  <c r="I93" i="5"/>
  <c r="G105" i="5"/>
  <c r="G87" i="5"/>
  <c r="G115" i="5"/>
  <c r="E42" i="5"/>
  <c r="G13" i="5"/>
  <c r="I92" i="5"/>
  <c r="G35" i="5"/>
  <c r="E101" i="5"/>
  <c r="H78" i="5"/>
  <c r="I117" i="5"/>
  <c r="F106" i="5"/>
  <c r="H56" i="5"/>
  <c r="F39" i="5"/>
  <c r="G14" i="5"/>
  <c r="E108" i="5"/>
  <c r="G120" i="5"/>
  <c r="H88" i="5"/>
  <c r="H90" i="5"/>
  <c r="G26" i="5"/>
  <c r="H41" i="5"/>
  <c r="H46" i="5"/>
  <c r="G58" i="5"/>
  <c r="G47" i="5"/>
  <c r="G33" i="5"/>
  <c r="G110" i="5"/>
  <c r="E60" i="5"/>
  <c r="F37" i="5"/>
  <c r="H67" i="5"/>
  <c r="E2" i="5"/>
  <c r="I77" i="5"/>
  <c r="H125" i="5"/>
  <c r="E98" i="5"/>
  <c r="E27" i="5"/>
  <c r="G21" i="5"/>
  <c r="E22" i="5"/>
  <c r="F109" i="5"/>
  <c r="G31" i="5"/>
  <c r="I63" i="5"/>
  <c r="I7" i="5"/>
  <c r="F49" i="5"/>
  <c r="G102" i="5"/>
  <c r="F64" i="5"/>
  <c r="I107" i="5"/>
  <c r="H61" i="5"/>
  <c r="E57" i="5"/>
  <c r="H86" i="5"/>
  <c r="I6" i="5"/>
  <c r="H59" i="5"/>
  <c r="G28" i="5"/>
  <c r="F91" i="5"/>
  <c r="E55" i="5"/>
  <c r="E12" i="5"/>
  <c r="E118" i="5"/>
  <c r="F48" i="5"/>
  <c r="F30" i="5"/>
  <c r="F104" i="5"/>
  <c r="G71" i="5"/>
  <c r="F72" i="5"/>
  <c r="G24" i="5"/>
  <c r="H122" i="5"/>
  <c r="I79" i="5"/>
  <c r="F74" i="5"/>
  <c r="G117" i="5"/>
  <c r="I26" i="5"/>
  <c r="E46" i="5"/>
  <c r="E47" i="5"/>
  <c r="H110" i="5"/>
  <c r="G60" i="5"/>
  <c r="F67" i="5"/>
  <c r="E77" i="5"/>
  <c r="E70" i="5"/>
  <c r="F21" i="5"/>
  <c r="G22" i="5"/>
  <c r="G36" i="5"/>
  <c r="E7" i="5"/>
  <c r="H102" i="5"/>
  <c r="I83" i="5"/>
  <c r="E61" i="5"/>
  <c r="G57" i="5"/>
  <c r="H53" i="5"/>
  <c r="I28" i="5"/>
  <c r="G55" i="5"/>
  <c r="G118" i="5"/>
  <c r="H30" i="5"/>
  <c r="H104" i="5"/>
  <c r="H72" i="5"/>
  <c r="G122" i="5"/>
  <c r="E51" i="5"/>
  <c r="F123" i="5"/>
  <c r="H106" i="5"/>
  <c r="F14" i="5"/>
  <c r="G81" i="5"/>
  <c r="F73" i="5"/>
  <c r="F47" i="5"/>
  <c r="E25" i="5"/>
  <c r="H121" i="5"/>
  <c r="I10" i="5"/>
  <c r="F70" i="5"/>
  <c r="E94" i="5"/>
  <c r="E63" i="5"/>
  <c r="F7" i="5"/>
  <c r="E102" i="5"/>
  <c r="H83" i="5"/>
  <c r="G61" i="5"/>
  <c r="G86" i="5"/>
  <c r="E28" i="5"/>
  <c r="H55" i="5"/>
  <c r="E48" i="5"/>
  <c r="E69" i="5"/>
  <c r="F82" i="5"/>
  <c r="F89" i="5"/>
  <c r="H100" i="5"/>
  <c r="I43" i="5"/>
  <c r="E16" i="5"/>
  <c r="I34" i="5"/>
  <c r="I20" i="5"/>
  <c r="I65" i="5"/>
  <c r="F52" i="5"/>
  <c r="F114" i="5"/>
  <c r="I68" i="5"/>
  <c r="I80" i="5"/>
  <c r="E103" i="5"/>
  <c r="I97" i="5"/>
  <c r="I4" i="5"/>
  <c r="E123" i="5"/>
  <c r="I119" i="5"/>
  <c r="E93" i="5"/>
  <c r="E105" i="5"/>
  <c r="F5" i="5"/>
  <c r="E115" i="5"/>
  <c r="F42" i="5"/>
  <c r="F13" i="5"/>
  <c r="H92" i="5"/>
  <c r="F84" i="5"/>
  <c r="G101" i="5"/>
  <c r="I78" i="5"/>
  <c r="G106" i="5"/>
  <c r="H40" i="5"/>
  <c r="E39" i="5"/>
  <c r="H14" i="5"/>
  <c r="I108" i="5"/>
  <c r="H120" i="5"/>
  <c r="E81" i="5"/>
  <c r="G90" i="5"/>
  <c r="I41" i="5"/>
  <c r="I50" i="5"/>
  <c r="H33" i="5"/>
  <c r="F121" i="5"/>
  <c r="H2" i="5"/>
  <c r="F125" i="5"/>
  <c r="G27" i="5"/>
  <c r="I109" i="5"/>
  <c r="F63" i="5"/>
  <c r="H49" i="5"/>
  <c r="E107" i="5"/>
  <c r="I86" i="5"/>
  <c r="I59" i="5"/>
  <c r="E91" i="5"/>
  <c r="E17" i="5"/>
  <c r="G48" i="5"/>
  <c r="F69" i="5"/>
  <c r="F24" i="5"/>
  <c r="G79" i="5"/>
  <c r="F4" i="5"/>
  <c r="I95" i="5"/>
  <c r="E116" i="5"/>
  <c r="E90" i="5"/>
  <c r="H26" i="5"/>
  <c r="H50" i="5"/>
  <c r="E33" i="5"/>
  <c r="H60" i="5"/>
  <c r="I2" i="5"/>
  <c r="G125" i="5"/>
  <c r="H27" i="5"/>
  <c r="E21" i="5"/>
  <c r="H109" i="5"/>
  <c r="F29" i="5"/>
  <c r="G107" i="5"/>
  <c r="H45" i="5"/>
  <c r="F59" i="5"/>
  <c r="G3" i="5"/>
  <c r="F17" i="5"/>
  <c r="H8" i="5"/>
  <c r="G72" i="5"/>
  <c r="E79" i="5"/>
  <c r="E43" i="5"/>
  <c r="H44" i="5"/>
  <c r="H89" i="5"/>
  <c r="G43" i="5"/>
  <c r="I16" i="5"/>
  <c r="F34" i="5"/>
  <c r="H20" i="5"/>
  <c r="F112" i="5"/>
  <c r="G52" i="5"/>
  <c r="H114" i="5"/>
  <c r="H68" i="5"/>
  <c r="G80" i="5"/>
  <c r="F15" i="5"/>
  <c r="G97" i="5"/>
  <c r="H119" i="5"/>
  <c r="G75" i="5"/>
  <c r="I105" i="5"/>
  <c r="G5" i="5"/>
  <c r="I115" i="5"/>
  <c r="I42" i="5"/>
  <c r="E11" i="5"/>
  <c r="F92" i="5"/>
  <c r="G84" i="5"/>
  <c r="F101" i="5"/>
  <c r="E78" i="5"/>
  <c r="G40" i="5"/>
  <c r="G39" i="5"/>
  <c r="E120" i="5"/>
  <c r="G46" i="5"/>
  <c r="E67" i="5"/>
  <c r="E36" i="5"/>
  <c r="F53" i="5"/>
  <c r="I118" i="5"/>
  <c r="G104" i="5"/>
  <c r="E24" i="5"/>
  <c r="H51" i="5"/>
  <c r="F16" i="5"/>
  <c r="F20" i="5"/>
  <c r="I89" i="5"/>
  <c r="G124" i="5"/>
  <c r="G16" i="5"/>
  <c r="I44" i="5"/>
  <c r="E20" i="5"/>
  <c r="G112" i="5"/>
  <c r="G85" i="5"/>
  <c r="G114" i="5"/>
  <c r="H38" i="5"/>
  <c r="E80" i="5"/>
  <c r="I15" i="5"/>
  <c r="E76" i="5"/>
  <c r="H4" i="5"/>
  <c r="H19" i="5"/>
  <c r="G119" i="5"/>
  <c r="F75" i="5"/>
  <c r="H87" i="5"/>
  <c r="I5" i="5"/>
  <c r="F96" i="5"/>
  <c r="H42" i="5"/>
  <c r="F11" i="5"/>
  <c r="H35" i="5"/>
  <c r="I84" i="5"/>
  <c r="F32" i="5"/>
  <c r="G78" i="5"/>
  <c r="F95" i="5"/>
  <c r="E56" i="5"/>
  <c r="E40" i="5"/>
  <c r="E66" i="5"/>
  <c r="E14" i="5"/>
  <c r="H116" i="5"/>
  <c r="F88" i="5"/>
  <c r="F81" i="5"/>
  <c r="H23" i="5"/>
  <c r="F26" i="5"/>
  <c r="G73" i="5"/>
  <c r="I58" i="5"/>
  <c r="F50" i="5"/>
  <c r="H111" i="5"/>
  <c r="F33" i="5"/>
  <c r="H25" i="5"/>
  <c r="E37" i="5"/>
  <c r="G121" i="5"/>
  <c r="H126" i="5"/>
  <c r="G2" i="5"/>
  <c r="G10" i="5"/>
  <c r="H98" i="5"/>
  <c r="I70" i="5"/>
  <c r="I9" i="5"/>
  <c r="I21" i="5"/>
  <c r="G94" i="5"/>
  <c r="F31" i="5"/>
  <c r="I36" i="5"/>
  <c r="H62" i="5"/>
  <c r="H7" i="5"/>
  <c r="I29" i="5"/>
  <c r="I64" i="5"/>
  <c r="G83" i="5"/>
  <c r="E113" i="5"/>
  <c r="F61" i="5"/>
  <c r="I45" i="5"/>
  <c r="E6" i="5"/>
  <c r="E53" i="5"/>
  <c r="F99" i="5"/>
  <c r="H28" i="5"/>
  <c r="I3" i="5"/>
  <c r="G12" i="5"/>
  <c r="H17" i="5"/>
  <c r="G54" i="5"/>
  <c r="H48" i="5"/>
  <c r="E8" i="5"/>
  <c r="I71" i="5"/>
  <c r="G69" i="5"/>
  <c r="H18" i="5"/>
  <c r="I24" i="5"/>
  <c r="E82" i="5"/>
  <c r="E74" i="5"/>
  <c r="G51" i="5"/>
  <c r="I100" i="5"/>
  <c r="E89" i="5"/>
  <c r="E124" i="5"/>
  <c r="H16" i="5"/>
  <c r="F44" i="5"/>
  <c r="F65" i="5"/>
  <c r="H112" i="5"/>
  <c r="I85" i="5"/>
  <c r="I114" i="5"/>
  <c r="E38" i="5"/>
  <c r="I103" i="5"/>
  <c r="H15" i="5"/>
  <c r="G76" i="5"/>
  <c r="E4" i="5"/>
  <c r="E19" i="5"/>
  <c r="E75" i="5"/>
  <c r="E87" i="5"/>
  <c r="H5" i="5"/>
  <c r="E96" i="5"/>
  <c r="I13" i="5"/>
  <c r="H11" i="5"/>
  <c r="F35" i="5"/>
  <c r="F100" i="5"/>
  <c r="E100" i="5"/>
  <c r="H43" i="5"/>
  <c r="H124" i="5"/>
  <c r="H34" i="5"/>
  <c r="E44" i="5"/>
  <c r="G65" i="5"/>
  <c r="H52" i="5"/>
  <c r="H85" i="5"/>
  <c r="E68" i="5"/>
  <c r="I38" i="5"/>
  <c r="F103" i="5"/>
  <c r="E97" i="5"/>
  <c r="H76" i="5"/>
  <c r="G123" i="5"/>
  <c r="G89" i="5"/>
  <c r="F85" i="5"/>
  <c r="E15" i="5"/>
  <c r="F119" i="5"/>
  <c r="F87" i="5"/>
  <c r="G42" i="5"/>
  <c r="E35" i="5"/>
  <c r="I32" i="5"/>
  <c r="E106" i="5"/>
  <c r="I39" i="5"/>
  <c r="H108" i="5"/>
  <c r="I88" i="5"/>
  <c r="G23" i="5"/>
  <c r="F46" i="5"/>
  <c r="I47" i="5"/>
  <c r="I110" i="5"/>
  <c r="G37" i="5"/>
  <c r="E126" i="5"/>
  <c r="I125" i="5"/>
  <c r="F27" i="5"/>
  <c r="H22" i="5"/>
  <c r="H31" i="5"/>
  <c r="F62" i="5"/>
  <c r="I102" i="5"/>
  <c r="H107" i="5"/>
  <c r="F57" i="5"/>
  <c r="F6" i="5"/>
  <c r="H99" i="5"/>
  <c r="I55" i="5"/>
  <c r="F118" i="5"/>
  <c r="E30" i="5"/>
  <c r="F71" i="5"/>
  <c r="E18" i="5"/>
  <c r="H79" i="5"/>
  <c r="F79" i="5"/>
  <c r="G38" i="5"/>
  <c r="H117" i="5"/>
  <c r="G116" i="5"/>
  <c r="F111" i="5"/>
  <c r="G67" i="5"/>
  <c r="E9" i="5"/>
  <c r="H64" i="5"/>
  <c r="E45" i="5"/>
  <c r="I12" i="5"/>
  <c r="E72" i="5"/>
  <c r="E65" i="5"/>
  <c r="H101" i="5"/>
  <c r="H66" i="5"/>
  <c r="F41" i="5"/>
  <c r="I60" i="5"/>
  <c r="G98" i="5"/>
  <c r="G63" i="5"/>
  <c r="I113" i="5"/>
  <c r="H91" i="5"/>
  <c r="I104" i="5"/>
  <c r="I74" i="5"/>
  <c r="I19" i="5"/>
  <c r="E92" i="5"/>
  <c r="F40" i="5"/>
  <c r="F120" i="5"/>
  <c r="G50" i="5"/>
  <c r="I126" i="5"/>
  <c r="H21" i="5"/>
  <c r="H29" i="5"/>
  <c r="F86" i="5"/>
  <c r="G17" i="5"/>
  <c r="G18" i="5"/>
  <c r="G103" i="5"/>
  <c r="G96" i="5"/>
  <c r="E95" i="5"/>
  <c r="E88" i="5"/>
  <c r="E50" i="5"/>
  <c r="F126" i="5"/>
  <c r="F22" i="5"/>
  <c r="E29" i="5"/>
  <c r="G6" i="5"/>
  <c r="I17" i="5"/>
  <c r="F18" i="5"/>
  <c r="G15" i="5"/>
  <c r="H96" i="5"/>
  <c r="G95" i="5"/>
  <c r="F108" i="5"/>
  <c r="I73" i="5"/>
  <c r="I37" i="5"/>
  <c r="I27" i="5"/>
  <c r="E62" i="5"/>
  <c r="I57" i="5"/>
  <c r="E3" i="5"/>
  <c r="I30" i="5"/>
  <c r="I18" i="5"/>
  <c r="F124" i="5"/>
  <c r="E114" i="5"/>
  <c r="F97" i="5"/>
  <c r="F93" i="5"/>
  <c r="I87" i="5"/>
  <c r="H13" i="5"/>
  <c r="E84" i="5"/>
  <c r="F78" i="5"/>
  <c r="I106" i="5"/>
  <c r="F66" i="5"/>
  <c r="I116" i="5"/>
  <c r="H81" i="5"/>
  <c r="E26" i="5"/>
  <c r="I46" i="5"/>
  <c r="I111" i="5"/>
  <c r="F25" i="5"/>
  <c r="E121" i="5"/>
  <c r="F2" i="5"/>
  <c r="E125" i="5"/>
  <c r="H9" i="5"/>
  <c r="F94" i="5"/>
  <c r="F36" i="5"/>
  <c r="G7" i="5"/>
  <c r="F102" i="5"/>
  <c r="G113" i="5"/>
  <c r="G45" i="5"/>
  <c r="I53" i="5"/>
  <c r="F28" i="5"/>
  <c r="F55" i="5"/>
  <c r="E54" i="5"/>
  <c r="I8" i="5"/>
  <c r="I69" i="5"/>
  <c r="H24" i="5"/>
  <c r="G44" i="5"/>
  <c r="G93" i="5"/>
  <c r="H115" i="5"/>
  <c r="I101" i="5"/>
  <c r="G56" i="5"/>
  <c r="F90" i="5"/>
  <c r="F58" i="5"/>
  <c r="H77" i="5"/>
  <c r="H63" i="5"/>
  <c r="H113" i="5"/>
  <c r="G91" i="5"/>
  <c r="H54" i="5"/>
  <c r="I122" i="5"/>
  <c r="F38" i="5"/>
  <c r="F115" i="5"/>
  <c r="E117" i="5"/>
  <c r="I120" i="5"/>
  <c r="E111" i="5"/>
  <c r="F77" i="5"/>
  <c r="G109" i="5"/>
  <c r="G64" i="5"/>
  <c r="G59" i="5"/>
  <c r="I54" i="5"/>
  <c r="F122" i="5"/>
  <c r="H80" i="5"/>
  <c r="I75" i="5"/>
  <c r="G32" i="5"/>
  <c r="I14" i="5"/>
  <c r="H73" i="5"/>
  <c r="I33" i="5"/>
  <c r="H10" i="5"/>
  <c r="E109" i="5"/>
  <c r="E83" i="5"/>
  <c r="I99" i="5"/>
  <c r="I48" i="5"/>
  <c r="G82" i="5"/>
  <c r="I112" i="5"/>
  <c r="G92" i="5"/>
  <c r="I40" i="5"/>
  <c r="I23" i="5"/>
  <c r="H37" i="5"/>
  <c r="H70" i="5"/>
  <c r="I62" i="5"/>
  <c r="H57" i="5"/>
  <c r="F3" i="5"/>
  <c r="E71" i="5"/>
  <c r="F51" i="5"/>
  <c r="F19" i="5"/>
  <c r="F105" i="5"/>
  <c r="I35" i="5"/>
  <c r="H39" i="5"/>
  <c r="E23" i="5"/>
  <c r="E110" i="5"/>
  <c r="F10" i="5"/>
  <c r="E31" i="5"/>
  <c r="F107" i="5"/>
  <c r="E99" i="5"/>
  <c r="H71" i="5"/>
  <c r="G34" i="5"/>
  <c r="G68" i="5"/>
  <c r="F76" i="5"/>
  <c r="H93" i="5"/>
  <c r="E5" i="5"/>
  <c r="E13" i="5"/>
  <c r="H84" i="5"/>
  <c r="F117" i="5"/>
  <c r="I56" i="5"/>
  <c r="I66" i="5"/>
  <c r="F116" i="5"/>
  <c r="I81" i="5"/>
  <c r="G41" i="5"/>
  <c r="H58" i="5"/>
  <c r="G111" i="5"/>
  <c r="I25" i="5"/>
  <c r="I121" i="5"/>
  <c r="G77" i="5"/>
  <c r="F98" i="5"/>
  <c r="F9" i="5"/>
  <c r="I94" i="5"/>
  <c r="H36" i="5"/>
  <c r="G49" i="5"/>
  <c r="E64" i="5"/>
  <c r="F113" i="5"/>
  <c r="F45" i="5"/>
  <c r="G53" i="5"/>
  <c r="I91" i="5"/>
  <c r="H12" i="5"/>
  <c r="F54" i="5"/>
  <c r="G8" i="5"/>
  <c r="H69" i="5"/>
  <c r="E122" i="5"/>
  <c r="G74" i="5"/>
  <c r="G4" i="5"/>
  <c r="I11" i="5"/>
  <c r="G66" i="5"/>
  <c r="E41" i="5"/>
  <c r="G25" i="5"/>
  <c r="I98" i="5"/>
  <c r="H94" i="5"/>
  <c r="E49" i="5"/>
  <c r="E59" i="5"/>
  <c r="F8" i="5"/>
  <c r="H74" i="5"/>
  <c r="I123" i="5"/>
  <c r="H75" i="5"/>
  <c r="G11" i="5"/>
  <c r="F56" i="5"/>
  <c r="I90" i="5"/>
  <c r="E58" i="5"/>
  <c r="I67" i="5"/>
  <c r="G9" i="5"/>
  <c r="I49" i="5"/>
  <c r="E86" i="5"/>
  <c r="F12" i="5"/>
  <c r="I72" i="5"/>
  <c r="E112" i="5"/>
  <c r="I96" i="5"/>
  <c r="H95" i="5"/>
  <c r="F23" i="5"/>
  <c r="F60" i="5"/>
  <c r="G70" i="5"/>
  <c r="G62" i="5"/>
  <c r="I61" i="5"/>
  <c r="H3" i="5"/>
  <c r="E104" i="5"/>
  <c r="I51" i="5"/>
  <c r="G19" i="5"/>
  <c r="H105" i="5"/>
  <c r="E32" i="5"/>
  <c r="G108" i="5"/>
  <c r="E73" i="5"/>
  <c r="F110" i="5"/>
  <c r="E10" i="5"/>
  <c r="I31" i="5"/>
  <c r="F83" i="5"/>
  <c r="G99" i="5"/>
  <c r="G30" i="5"/>
  <c r="I82" i="5"/>
  <c r="I52" i="5"/>
  <c r="H32" i="5"/>
  <c r="G88" i="5"/>
  <c r="H47" i="5"/>
  <c r="G126" i="5"/>
  <c r="I22" i="5"/>
  <c r="G29" i="5"/>
  <c r="H6" i="5"/>
  <c r="H118" i="5"/>
  <c r="H82" i="5"/>
  <c r="D14" i="6"/>
  <c r="C23" i="6"/>
  <c r="J1" i="5" a="1"/>
  <c r="D15" i="6"/>
  <c r="D26" i="6"/>
  <c r="J63" i="5" l="1"/>
  <c r="J20" i="5"/>
  <c r="J78" i="5"/>
  <c r="J27" i="5"/>
  <c r="J86" i="5"/>
  <c r="J61" i="5"/>
  <c r="J52" i="5"/>
  <c r="J83" i="5"/>
  <c r="J79" i="5"/>
  <c r="J73" i="5"/>
  <c r="J107" i="5"/>
  <c r="J43" i="5"/>
  <c r="J101" i="5"/>
  <c r="J60" i="5"/>
  <c r="J47" i="5"/>
  <c r="J53" i="5"/>
  <c r="J120" i="5"/>
  <c r="J97" i="5"/>
  <c r="J90" i="5"/>
  <c r="J10" i="5"/>
  <c r="J8" i="5"/>
  <c r="J32" i="5"/>
  <c r="J12" i="5"/>
  <c r="J74" i="5"/>
  <c r="J41" i="5"/>
  <c r="J40" i="5"/>
  <c r="J72" i="5"/>
  <c r="J116" i="5"/>
  <c r="J1" i="5"/>
  <c r="J80" i="5"/>
  <c r="J45" i="5"/>
  <c r="J3" i="5"/>
  <c r="J38" i="5"/>
  <c r="J105" i="5"/>
  <c r="J39" i="5"/>
  <c r="J17" i="5"/>
  <c r="J14" i="5"/>
  <c r="J59" i="5"/>
  <c r="J54" i="5"/>
  <c r="J16" i="5"/>
  <c r="J126" i="5"/>
  <c r="J93" i="5"/>
  <c r="J42" i="5"/>
  <c r="J6" i="5"/>
  <c r="J88" i="5"/>
  <c r="J64" i="5"/>
  <c r="J119" i="5"/>
  <c r="J112" i="5"/>
  <c r="J4" i="5"/>
  <c r="J92" i="5"/>
  <c r="J76" i="5"/>
  <c r="J113" i="5"/>
  <c r="J118" i="5"/>
  <c r="J34" i="5"/>
  <c r="J109" i="5"/>
  <c r="J70" i="5"/>
  <c r="J24" i="5"/>
  <c r="J28" i="5"/>
  <c r="J7" i="5"/>
  <c r="J56" i="5"/>
  <c r="J65" i="5"/>
  <c r="J46" i="5"/>
  <c r="J30" i="5"/>
  <c r="J2" i="5"/>
  <c r="J67" i="5"/>
  <c r="J22" i="5"/>
  <c r="J102" i="5"/>
  <c r="J95" i="5"/>
  <c r="J94" i="5"/>
  <c r="J77" i="5"/>
  <c r="J23" i="5"/>
  <c r="J62" i="5"/>
  <c r="J110" i="5"/>
  <c r="J51" i="5"/>
  <c r="J18" i="5"/>
  <c r="J106" i="5"/>
  <c r="J85" i="5"/>
  <c r="J96" i="5"/>
  <c r="J13" i="5"/>
  <c r="J69" i="5"/>
  <c r="J66" i="5"/>
  <c r="J84" i="5"/>
  <c r="J37" i="5"/>
  <c r="J87" i="5"/>
  <c r="J98" i="5"/>
  <c r="J26" i="5"/>
  <c r="J71" i="5"/>
  <c r="J122" i="5"/>
  <c r="J81" i="5"/>
  <c r="J104" i="5"/>
  <c r="J29" i="5"/>
  <c r="J33" i="5"/>
  <c r="J121" i="5"/>
  <c r="J9" i="5"/>
  <c r="J44" i="5"/>
  <c r="J19" i="5"/>
  <c r="J91" i="5"/>
  <c r="J31" i="5"/>
  <c r="J115" i="5"/>
  <c r="J111" i="5"/>
  <c r="J35" i="5"/>
  <c r="J123" i="5"/>
  <c r="J68" i="5"/>
  <c r="J50" i="5"/>
  <c r="J75" i="5"/>
  <c r="J5" i="5"/>
  <c r="J25" i="5"/>
  <c r="J103" i="5"/>
  <c r="J99" i="5"/>
  <c r="J58" i="5"/>
  <c r="J21" i="5"/>
  <c r="J89" i="5"/>
  <c r="J82" i="5"/>
  <c r="J108" i="5"/>
  <c r="J15" i="5"/>
  <c r="J117" i="5"/>
  <c r="J36" i="5"/>
  <c r="J55" i="5"/>
  <c r="J49" i="5"/>
  <c r="J11" i="5"/>
  <c r="J114" i="5"/>
  <c r="J124" i="5"/>
  <c r="J48" i="5"/>
  <c r="J57" i="5"/>
  <c r="J125" i="5"/>
  <c r="J100" i="5"/>
  <c r="C24" i="6"/>
  <c r="D23" i="6"/>
  <c r="D25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<sst xmlns="http://schemas.openxmlformats.org/spreadsheetml/2006/main" count="329" uniqueCount="120">
  <si>
    <t>50Y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</si>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</sst>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3" xfId="3" applyFont="1" applyFill="1" applyBorder="1"/>
    <xf numFmtId="0" fontId="2" fillId="2" borderId="3" xfId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1" fontId="2" fillId="6" borderId="3" xfId="1" applyNumberFormat="1" applyFont="1" applyFill="1" applyBorder="1" applyAlignment="1">
      <alignment horizontal="center"/>
    </xf>
    <xf numFmtId="3" fontId="2" fillId="6" borderId="3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4" xfId="1" applyNumberFormat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4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5" xfId="1" applyFont="1" applyFill="1" applyBorder="1"/>
    <xf numFmtId="171" fontId="2" fillId="2" borderId="3" xfId="1" applyNumberFormat="1" applyFont="1" applyFill="1" applyBorder="1" applyAlignment="1">
      <alignment horizontal="center"/>
    </xf>
    <xf numFmtId="0" fontId="2" fillId="5" borderId="26" xfId="1" applyFont="1" applyFill="1" applyBorder="1"/>
    <xf numFmtId="0" fontId="2" fillId="5" borderId="26" xfId="3" applyFont="1" applyFill="1" applyBorder="1"/>
    <xf numFmtId="0" fontId="2" fillId="7" borderId="13" xfId="3" applyFont="1" applyFill="1" applyBorder="1"/>
    <xf numFmtId="0" fontId="2" fillId="5" borderId="27" xfId="3" applyFont="1" applyFill="1" applyBorder="1"/>
    <xf numFmtId="0" fontId="1" fillId="2" borderId="11" xfId="1" applyFill="1" applyBorder="1"/>
    <xf numFmtId="0" fontId="12" fillId="2" borderId="12" xfId="1" applyFont="1" applyFill="1" applyBorder="1"/>
    <xf numFmtId="171" fontId="8" fillId="4" borderId="7" xfId="1" quotePrefix="1" applyNumberFormat="1" applyFont="1" applyFill="1" applyBorder="1" applyAlignment="1" applyProtection="1">
      <alignment horizontal="center"/>
    </xf>
    <xf numFmtId="0" fontId="13" fillId="5" borderId="6" xfId="1" applyFont="1" applyFill="1" applyBorder="1"/>
    <xf numFmtId="0" fontId="12" fillId="2" borderId="13" xfId="1" applyFont="1" applyFill="1" applyBorder="1"/>
    <xf numFmtId="171" fontId="8" fillId="4" borderId="7" xfId="1" applyNumberFormat="1" applyFont="1" applyFill="1" applyBorder="1" applyAlignment="1" applyProtection="1">
      <alignment horizontal="center"/>
    </xf>
    <xf numFmtId="0" fontId="8" fillId="2" borderId="9" xfId="1" applyFont="1" applyFill="1" applyBorder="1"/>
    <xf numFmtId="0" fontId="8" fillId="2" borderId="10" xfId="1" applyFont="1" applyFill="1" applyBorder="1"/>
    <xf numFmtId="0" fontId="8" fillId="2" borderId="11" xfId="1" applyFont="1" applyFill="1" applyBorder="1"/>
    <xf numFmtId="15" fontId="8" fillId="2" borderId="12" xfId="1" applyNumberFormat="1" applyFont="1" applyFill="1" applyBorder="1"/>
    <xf numFmtId="0" fontId="8" fillId="5" borderId="6" xfId="1" applyNumberFormat="1" applyFont="1" applyFill="1" applyBorder="1"/>
    <xf numFmtId="0" fontId="8" fillId="2" borderId="13" xfId="1" applyFont="1" applyFill="1" applyBorder="1"/>
    <xf numFmtId="171" fontId="8" fillId="4" borderId="7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9" xfId="1" applyFont="1" applyFill="1" applyBorder="1"/>
    <xf numFmtId="0" fontId="16" fillId="2" borderId="10" xfId="1" applyFont="1" applyFill="1" applyBorder="1"/>
    <xf numFmtId="0" fontId="16" fillId="2" borderId="12" xfId="1" applyFont="1" applyFill="1" applyBorder="1"/>
    <xf numFmtId="176" fontId="16" fillId="2" borderId="25" xfId="1" applyNumberFormat="1" applyFont="1" applyFill="1" applyBorder="1" applyAlignment="1">
      <alignment horizontal="right"/>
    </xf>
    <xf numFmtId="0" fontId="16" fillId="2" borderId="13" xfId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>
      <alignment horizontal="left" vertical="center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3" xfId="1" applyFont="1" applyFill="1" applyBorder="1"/>
    <xf numFmtId="0" fontId="1" fillId="2" borderId="31" xfId="1" applyFill="1" applyBorder="1"/>
    <xf numFmtId="0" fontId="1" fillId="2" borderId="13" xfId="1" applyFill="1" applyBorder="1"/>
    <xf numFmtId="168" fontId="2" fillId="2" borderId="26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19" xfId="1" applyFont="1" applyFill="1" applyBorder="1" applyAlignment="1">
      <alignment horizontal="right"/>
    </xf>
    <xf numFmtId="3" fontId="16" fillId="6" borderId="18" xfId="1" applyNumberFormat="1" applyFont="1" applyFill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7" xfId="1" applyFont="1" applyFill="1" applyBorder="1" applyAlignment="1">
      <alignment horizontal="right"/>
    </xf>
    <xf numFmtId="3" fontId="16" fillId="6" borderId="16" xfId="1" applyNumberFormat="1" applyFont="1" applyFill="1" applyBorder="1" applyAlignment="1">
      <alignment horizontal="center"/>
    </xf>
    <xf numFmtId="0" fontId="16" fillId="2" borderId="11" xfId="1" applyFont="1" applyFill="1" applyBorder="1" applyAlignment="1">
      <alignment horizontal="left"/>
    </xf>
    <xf numFmtId="165" fontId="16" fillId="2" borderId="1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2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168" fontId="16" fillId="2" borderId="9" xfId="1" applyNumberFormat="1" applyFont="1" applyFill="1" applyBorder="1" applyAlignment="1">
      <alignment horizontal="right"/>
    </xf>
    <xf numFmtId="0" fontId="2" fillId="10" borderId="12" xfId="3" applyFont="1" applyFill="1" applyBorder="1"/>
    <xf numFmtId="0" fontId="2" fillId="10" borderId="13" xfId="3" applyFont="1" applyFill="1" applyBorder="1"/>
    <xf numFmtId="168" fontId="2" fillId="2" borderId="5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0" xfId="3" applyFont="1" applyFill="1" applyBorder="1"/>
    <xf numFmtId="0" fontId="20" fillId="8" borderId="29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14" fillId="8" borderId="28" xfId="1" applyFont="1" applyFill="1" applyBorder="1" applyAlignment="1">
      <alignment horizontal="centerContinuous"/>
    </xf>
    <xf numFmtId="0" fontId="8" fillId="2" borderId="29" xfId="1" applyFont="1" applyFill="1" applyBorder="1"/>
    <xf numFmtId="0" fontId="8" fillId="2" borderId="30" xfId="1" applyFont="1" applyFill="1" applyBorder="1"/>
    <xf numFmtId="0" fontId="8" fillId="2" borderId="28" xfId="1" applyFont="1" applyFill="1" applyBorder="1"/>
    <xf numFmtId="0" fontId="20" fillId="8" borderId="29" xfId="3" applyFont="1" applyFill="1" applyBorder="1" applyAlignment="1">
      <alignment horizontal="centerContinuous"/>
    </xf>
    <xf numFmtId="0" fontId="7" fillId="8" borderId="30" xfId="3" applyFont="1" applyFill="1" applyBorder="1" applyAlignment="1">
      <alignment horizontal="centerContinuous"/>
    </xf>
    <xf numFmtId="0" fontId="2" fillId="2" borderId="29" xfId="3" applyFont="1" applyFill="1" applyBorder="1"/>
    <xf numFmtId="0" fontId="3" fillId="2" borderId="30" xfId="3" applyFont="1" applyFill="1" applyBorder="1"/>
    <xf numFmtId="0" fontId="2" fillId="2" borderId="30" xfId="3" applyFont="1" applyFill="1" applyBorder="1"/>
    <xf numFmtId="0" fontId="2" fillId="2" borderId="28" xfId="3" applyFont="1" applyFill="1" applyBorder="1"/>
    <xf numFmtId="0" fontId="18" fillId="3" borderId="6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3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left"/>
    </xf>
    <xf numFmtId="165" fontId="16" fillId="2" borderId="5" xfId="2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center"/>
    </xf>
    <xf numFmtId="164" fontId="16" fillId="2" borderId="5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8" xfId="1" applyFont="1" applyFill="1" applyBorder="1" applyAlignment="1">
      <alignment horizontal="center" vertical="center" wrapText="1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7" xfId="1" applyFont="1" applyFill="1" applyBorder="1" applyAlignment="1">
      <alignment horizontal="center" vertical="center" wrapText="1"/>
    </xf>
    <xf numFmtId="0" fontId="22" fillId="2" borderId="13" xfId="1" applyFont="1" applyFill="1" applyBorder="1"/>
    <xf numFmtId="0" fontId="16" fillId="2" borderId="25" xfId="1" applyFont="1" applyFill="1" applyBorder="1" applyAlignment="1">
      <alignment horizontal="center"/>
    </xf>
    <xf numFmtId="176" fontId="16" fillId="2" borderId="25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22" fillId="2" borderId="11" xfId="1" applyFont="1" applyFill="1" applyBorder="1"/>
    <xf numFmtId="0" fontId="22" fillId="2" borderId="10" xfId="1" applyFont="1" applyFill="1" applyBorder="1"/>
    <xf numFmtId="0" fontId="21" fillId="2" borderId="12" xfId="1" applyFont="1" applyFill="1" applyBorder="1"/>
    <xf numFmtId="0" fontId="19" fillId="2" borderId="6" xfId="1" applyFont="1" applyFill="1" applyBorder="1" applyAlignment="1">
      <alignment horizontal="left" vertical="center"/>
    </xf>
    <xf numFmtId="0" fontId="16" fillId="4" borderId="6" xfId="1" applyNumberFormat="1" applyFont="1" applyFill="1" applyBorder="1" applyAlignment="1" applyProtection="1">
      <alignment horizontal="left" vertical="center"/>
    </xf>
    <xf numFmtId="175" fontId="17" fillId="4" borderId="6" xfId="1" applyNumberFormat="1" applyFont="1" applyFill="1" applyBorder="1" applyAlignment="1" applyProtection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/>
    </xf>
    <xf numFmtId="176" fontId="16" fillId="2" borderId="10" xfId="1" applyNumberFormat="1" applyFont="1" applyFill="1" applyBorder="1" applyAlignment="1">
      <alignment horizontal="right"/>
    </xf>
    <xf numFmtId="0" fontId="16" fillId="2" borderId="10" xfId="1" applyNumberFormat="1" applyFont="1" applyFill="1" applyBorder="1" applyAlignment="1">
      <alignment horizontal="left"/>
    </xf>
    <xf numFmtId="166" fontId="16" fillId="2" borderId="5" xfId="1" applyNumberFormat="1" applyFont="1" applyFill="1" applyBorder="1" applyAlignment="1">
      <alignment horizontal="right"/>
    </xf>
    <xf numFmtId="0" fontId="2" fillId="2" borderId="27" xfId="1" applyFont="1" applyFill="1" applyBorder="1" applyAlignment="1">
      <alignment horizontal="center"/>
    </xf>
    <xf numFmtId="0" fontId="18" fillId="3" borderId="24" xfId="1" applyFont="1" applyFill="1" applyBorder="1" applyAlignment="1">
      <alignment horizontal="centerContinuous" vertical="center" wrapText="1"/>
    </xf>
    <xf numFmtId="0" fontId="18" fillId="3" borderId="23" xfId="1" applyFont="1" applyFill="1" applyBorder="1" applyAlignment="1">
      <alignment horizontal="centerContinuous" vertical="center" wrapText="1"/>
    </xf>
    <xf numFmtId="0" fontId="18" fillId="5" borderId="15" xfId="1" applyFont="1" applyFill="1" applyBorder="1" applyAlignment="1">
      <alignment horizontal="right"/>
    </xf>
    <xf numFmtId="0" fontId="16" fillId="6" borderId="14" xfId="1" applyFont="1" applyFill="1" applyBorder="1" applyAlignment="1">
      <alignment horizontal="center"/>
    </xf>
    <xf numFmtId="0" fontId="16" fillId="2" borderId="6" xfId="1" applyFont="1" applyFill="1" applyBorder="1"/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5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5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11" borderId="25" xfId="1" applyNumberFormat="1" applyFont="1" applyFill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0" fontId="16" fillId="11" borderId="25" xfId="1" applyFont="1" applyFill="1" applyBorder="1" applyAlignment="1">
      <alignment horizontal="center"/>
    </xf>
    <xf numFmtId="165" fontId="16" fillId="11" borderId="25" xfId="1" applyNumberFormat="1" applyFont="1" applyFill="1" applyBorder="1" applyAlignment="1"/>
    <xf numFmtId="0" fontId="16" fillId="11" borderId="25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0" borderId="30" xfId="1" applyFont="1" applyBorder="1"/>
    <xf numFmtId="0" fontId="16" fillId="0" borderId="30" xfId="1" applyFont="1" applyBorder="1" applyAlignment="1">
      <alignment horizontal="left"/>
    </xf>
    <xf numFmtId="0" fontId="15" fillId="0" borderId="0" xfId="1" quotePrefix="1" applyFont="1"/>
    <xf numFmtId="0" fontId="18" fillId="2" borderId="27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6" fontId="16" fillId="2" borderId="27" xfId="2" applyNumberFormat="1" applyFont="1" applyFill="1" applyBorder="1" applyAlignment="1">
      <alignment horizontal="center"/>
    </xf>
    <xf numFmtId="175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6" fontId="16" fillId="2" borderId="26" xfId="2" applyNumberFormat="1" applyFont="1" applyFill="1" applyBorder="1" applyAlignment="1">
      <alignment horizontal="center"/>
    </xf>
    <xf numFmtId="175" fontId="17" fillId="4" borderId="26" xfId="1" applyNumberFormat="1" applyFont="1" applyFill="1" applyBorder="1" applyAlignment="1" applyProtection="1">
      <alignment horizontal="left"/>
    </xf>
    <xf numFmtId="0" fontId="18" fillId="2" borderId="25" xfId="1" applyFont="1" applyFill="1" applyBorder="1" applyAlignment="1">
      <alignment horizontal="center"/>
    </xf>
    <xf numFmtId="0" fontId="16" fillId="2" borderId="25" xfId="2" applyNumberFormat="1" applyFont="1" applyFill="1" applyBorder="1" applyAlignment="1">
      <alignment horizontal="left"/>
    </xf>
    <xf numFmtId="10" fontId="16" fillId="2" borderId="25" xfId="2" applyNumberFormat="1" applyFont="1" applyFill="1" applyBorder="1" applyAlignment="1">
      <alignment horizontal="center"/>
    </xf>
    <xf numFmtId="175" fontId="17" fillId="4" borderId="25" xfId="1" applyNumberFormat="1" applyFont="1" applyFill="1" applyBorder="1" applyAlignment="1" applyProtection="1">
      <alignment horizontal="left"/>
    </xf>
    <xf numFmtId="176" fontId="16" fillId="0" borderId="27" xfId="1" applyNumberFormat="1" applyFont="1" applyFill="1" applyBorder="1" applyAlignment="1"/>
    <xf numFmtId="176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176" fontId="16" fillId="2" borderId="26" xfId="1" applyNumberFormat="1" applyFont="1" applyFill="1" applyBorder="1" applyAlignment="1">
      <alignment horizontal="right"/>
    </xf>
    <xf numFmtId="0" fontId="16" fillId="2" borderId="26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>
      <alignment horizontal="left"/>
    </xf>
    <xf numFmtId="0" fontId="16" fillId="2" borderId="27" xfId="1" applyFont="1" applyFill="1" applyBorder="1" applyAlignment="1">
      <alignment horizontal="left"/>
    </xf>
    <xf numFmtId="0" fontId="16" fillId="2" borderId="26" xfId="1" applyFont="1" applyFill="1" applyBorder="1" applyAlignment="1">
      <alignment horizontal="left"/>
    </xf>
    <xf numFmtId="0" fontId="16" fillId="2" borderId="25" xfId="1" applyFont="1" applyFill="1" applyBorder="1" applyAlignment="1">
      <alignment horizontal="left"/>
    </xf>
    <xf numFmtId="0" fontId="18" fillId="3" borderId="7" xfId="1" applyFont="1" applyFill="1" applyBorder="1" applyAlignment="1">
      <alignment horizontal="center" vertical="center" wrapText="1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</sheetNames>
    <sheetDataSet>
      <sheetData sheetId="0"/>
      <sheetData sheetId="1">
        <row r="11">
          <cell r="J11" t="str">
            <v>SEKSTD#0057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Nov  4 2014 09:24:39</v>
      </c>
    </row>
    <row r="2" spans="1:31" s="3" customFormat="1" ht="19.5" customHeight="1" thickBot="1" x14ac:dyDescent="0.3">
      <c r="B2" s="89" t="s">
        <v>60</v>
      </c>
      <c r="C2" s="90"/>
      <c r="D2" s="90"/>
      <c r="E2" s="90"/>
      <c r="F2" s="90"/>
      <c r="G2" s="27"/>
      <c r="I2" s="83" t="s">
        <v>71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59</v>
      </c>
      <c r="D4" s="133" t="s">
        <v>111</v>
      </c>
      <c r="E4" s="4"/>
      <c r="F4" s="4"/>
      <c r="G4" s="27"/>
      <c r="H4" s="3"/>
      <c r="I4" s="40"/>
      <c r="J4" s="39" t="s">
        <v>70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58</v>
      </c>
      <c r="D5" s="6">
        <v>3</v>
      </c>
      <c r="E5" s="4"/>
      <c r="F5" s="4"/>
      <c r="G5" s="27"/>
      <c r="H5" s="3"/>
      <c r="I5" s="40"/>
      <c r="J5" s="39" t="s">
        <v>69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57</v>
      </c>
      <c r="D6" s="6" t="s">
        <v>56</v>
      </c>
      <c r="E6" s="4"/>
      <c r="F6" s="4"/>
      <c r="G6" s="27"/>
      <c r="H6" s="3"/>
      <c r="I6" s="40"/>
      <c r="J6" s="39" t="s">
        <v>68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55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54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53</v>
      </c>
      <c r="D9" s="6" t="str">
        <f>Currency&amp;"_"&amp;$E$16&amp;"RH"</f>
        <v>SEK_YCSTDRH</v>
      </c>
      <c r="E9" s="4"/>
      <c r="F9" s="4"/>
      <c r="G9" s="27"/>
      <c r="H9" s="3"/>
      <c r="I9" s="83" t="s">
        <v>67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52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51</v>
      </c>
      <c r="D11" s="24"/>
      <c r="E11" s="4"/>
      <c r="F11" s="4"/>
      <c r="G11" s="27"/>
      <c r="H11" s="3"/>
      <c r="I11" s="33"/>
      <c r="J11" s="32" t="s">
        <v>66</v>
      </c>
      <c r="K11" s="31" t="s">
        <v>112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50</v>
      </c>
      <c r="D12" s="22" t="b">
        <v>1</v>
      </c>
      <c r="E12" s="4"/>
      <c r="F12" s="4"/>
      <c r="G12" s="27"/>
      <c r="H12" s="3"/>
      <c r="I12" s="33"/>
      <c r="J12" s="32" t="s">
        <v>65</v>
      </c>
      <c r="K12" s="31" t="s">
        <v>64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89</v>
      </c>
      <c r="K13" s="34" t="s">
        <v>92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49</v>
      </c>
      <c r="D14" s="21" t="e">
        <f ca="1">_xll.qlPiecewiseYieldCurve(D16,NDays,Calendar,_xll.ohPack(Selected!D2:D126),,,,Accuracy,TraitsID,InterpolatorID,Permanent,,ObjectOverwrite)</f>
        <v>#NAME?</v>
      </c>
      <c r="E14" s="4"/>
      <c r="F14" s="4"/>
      <c r="G14" s="27"/>
      <c r="H14" s="3"/>
      <c r="I14" s="58"/>
      <c r="J14" s="32" t="s">
        <v>88</v>
      </c>
      <c r="K14" s="34" t="s">
        <v>87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32</v>
      </c>
      <c r="D15" s="20" t="e">
        <f ca="1">_xll.ohRangeRetrieveError(YieldCurve)</f>
        <v>#NAME?</v>
      </c>
      <c r="E15" s="4" t="s">
        <v>90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48</v>
      </c>
      <c r="D16" s="18" t="str">
        <f>"_"&amp;Currency&amp;$E$16</f>
        <v>_SEKYCSTD</v>
      </c>
      <c r="E16" s="17" t="s">
        <v>47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46</v>
      </c>
      <c r="D17" s="16">
        <v>2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45</v>
      </c>
      <c r="D18" s="16" t="s">
        <v>113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44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43</v>
      </c>
      <c r="D20" s="13" t="s">
        <v>42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41</v>
      </c>
      <c r="D21" s="11" t="s">
        <v>40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 t="e">
        <f ca="1">_xll.qlTermStructureReferenceDate(YieldCurve)</f>
        <v>#NAME?</v>
      </c>
      <c r="D23" s="8" t="e">
        <f ca="1">MAX(_xll.ohPack(Selected!J1:J126))</f>
        <v>#NAME?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 t="e">
        <f ca="1">MAX(_xll.ohPack(Selected!I2:I126))</f>
        <v>#NAME?</v>
      </c>
      <c r="D24" s="6" t="e">
        <f ca="1">MIN(_xll.ohPack(Selected!J1:J126))</f>
        <v>#NAME?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32</v>
      </c>
      <c r="D25" s="60" t="e">
        <f ca="1">_xll.ohRangeRetrieveError(Selected!J1)</f>
        <v>#NAME?</v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SEKSTD#0057</v>
      </c>
      <c r="D26" s="6" t="e">
        <f ca="1">_xll.qlRelinkableHandleLinkTo(C26,YieldCurve)</f>
        <v>#NAME?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31</v>
      </c>
      <c r="B1" s="188" t="s">
        <v>91</v>
      </c>
      <c r="C1" s="95" t="s">
        <v>30</v>
      </c>
      <c r="D1" s="95" t="s">
        <v>29</v>
      </c>
      <c r="E1" s="95" t="s">
        <v>28</v>
      </c>
      <c r="F1" s="95" t="s">
        <v>27</v>
      </c>
      <c r="G1" s="95" t="s">
        <v>26</v>
      </c>
      <c r="H1" s="95" t="s">
        <v>25</v>
      </c>
      <c r="I1" s="95" t="s">
        <v>24</v>
      </c>
    </row>
    <row r="2" spans="1:11" ht="11.25" customHeight="1" x14ac:dyDescent="0.2">
      <c r="A2" s="186" t="e">
        <f ca="1">Deposits!J3</f>
        <v>#NAME?</v>
      </c>
      <c r="B2" s="96" t="e">
        <f ca="1">SUBSTITUTE(SUBSTITUTE(_xll.qlRateHelperQuoteName(A2),"LastFixing","D"),"Libor","")</f>
        <v>#NAME?</v>
      </c>
      <c r="C2" s="97" t="e">
        <f ca="1">_xll.qlRateHelperQuoteValue($A2,Trigger)</f>
        <v>#NAME?</v>
      </c>
      <c r="D2" s="97"/>
      <c r="E2" s="54" t="b">
        <v>0</v>
      </c>
      <c r="F2" s="54">
        <v>10</v>
      </c>
      <c r="G2" s="54">
        <v>1</v>
      </c>
      <c r="H2" s="98" t="e">
        <f ca="1">_xll.qlRateHelperEarliestDate($A2,Trigger)</f>
        <v>#NAME?</v>
      </c>
      <c r="I2" s="99" t="e">
        <f ca="1">_xll.qlRateHelperLatestDate($A2,Trigger)</f>
        <v>#NAME?</v>
      </c>
      <c r="J2" s="52">
        <v>10</v>
      </c>
      <c r="K2" s="52" t="s">
        <v>23</v>
      </c>
    </row>
    <row r="3" spans="1:11" ht="11.25" customHeight="1" x14ac:dyDescent="0.2">
      <c r="A3" s="186" t="e">
        <f ca="1">Deposits!J4</f>
        <v>#NAME?</v>
      </c>
      <c r="B3" s="96" t="e">
        <f ca="1">SUBSTITUTE(SUBSTITUTE(_xll.qlRateHelperQuoteName(A3),"LastFixing","D"),"Libor","")</f>
        <v>#NAME?</v>
      </c>
      <c r="C3" s="97" t="e">
        <f ca="1">_xll.qlRateHelperQuoteValue($A3,Trigger)</f>
        <v>#NAME?</v>
      </c>
      <c r="D3" s="97"/>
      <c r="E3" s="54" t="b">
        <v>1</v>
      </c>
      <c r="F3" s="54">
        <v>10</v>
      </c>
      <c r="G3" s="54">
        <v>1</v>
      </c>
      <c r="H3" s="98" t="e">
        <f ca="1">_xll.qlRateHelperEarliestDate($A3,Trigger)</f>
        <v>#NAME?</v>
      </c>
      <c r="I3" s="99" t="e">
        <f ca="1">_xll.qlRateHelperLatestDate($A3,Trigger)</f>
        <v>#NAME?</v>
      </c>
    </row>
    <row r="4" spans="1:11" ht="11.25" customHeight="1" x14ac:dyDescent="0.2">
      <c r="A4" s="186" t="str">
        <f>Deposits!J5</f>
        <v>obj_00180#0004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41996</v>
      </c>
      <c r="I4" s="99">
        <f>_xll.qlRateHelperLatestDate($A4,Trigger)</f>
        <v>42003</v>
      </c>
    </row>
    <row r="5" spans="1:11" ht="11.25" customHeight="1" x14ac:dyDescent="0.2">
      <c r="A5" s="186" t="str">
        <f>Deposits!J6</f>
        <v>obj_00189#0004</v>
      </c>
      <c r="B5" s="96" t="str">
        <f>SUBSTITUTE(SUBSTITUTE(_xll.qlRateHelperQuoteName(A5),"LastFixing","D"),"Libor","")</f>
        <v>SEKSWD_Quote</v>
      </c>
      <c r="C5" s="97">
        <f>_xll.qlRateHelperQuoteValue($A5,Trigger)</f>
        <v>1.0200000000000001E-3</v>
      </c>
      <c r="D5" s="97"/>
      <c r="E5" s="54" t="b">
        <v>1</v>
      </c>
      <c r="F5" s="54">
        <v>10</v>
      </c>
      <c r="G5" s="54">
        <v>1</v>
      </c>
      <c r="H5" s="98">
        <f>_xll.qlRateHelperEarliestDate($A5,Trigger)</f>
        <v>41996</v>
      </c>
      <c r="I5" s="99">
        <f>_xll.qlRateHelperLatestDate($A5,Trigger)</f>
        <v>42003</v>
      </c>
      <c r="J5" s="52">
        <v>60</v>
      </c>
      <c r="K5" s="52" t="s">
        <v>22</v>
      </c>
    </row>
    <row r="6" spans="1:11" ht="11.25" customHeight="1" x14ac:dyDescent="0.2">
      <c r="A6" s="186" t="str">
        <f>Deposits!J7</f>
        <v>obj_00197#0004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41996</v>
      </c>
      <c r="I6" s="99">
        <f>_xll.qlRateHelperLatestDate($A6,Trigger)</f>
        <v>42011</v>
      </c>
    </row>
    <row r="7" spans="1:11" ht="11.25" customHeight="1" x14ac:dyDescent="0.2">
      <c r="A7" s="186" t="str">
        <f>Deposits!J8</f>
        <v>obj_00192#0004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41996</v>
      </c>
      <c r="I7" s="99">
        <f>_xll.qlRateHelperLatestDate($A7,Trigger)</f>
        <v>42017</v>
      </c>
    </row>
    <row r="8" spans="1:11" ht="11.25" customHeight="1" x14ac:dyDescent="0.2">
      <c r="A8" s="186" t="str">
        <f>Deposits!J9</f>
        <v>obj_0019e#0004</v>
      </c>
      <c r="B8" s="96" t="str">
        <f>SUBSTITUTE(SUBSTITUTE(_xll.qlRateHelperQuoteName(A8),"LastFixing","D"),"Libor","")</f>
        <v>SEK1MD_Quote</v>
      </c>
      <c r="C8" s="97">
        <f>_xll.qlRateHelperQuoteValue($A8,Trigger)</f>
        <v>1.6899999999999999E-3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41996</v>
      </c>
      <c r="I8" s="99">
        <f>_xll.qlRateHelperLatestDate($A8,Trigger)</f>
        <v>42027</v>
      </c>
    </row>
    <row r="9" spans="1:11" ht="11.25" customHeight="1" x14ac:dyDescent="0.2">
      <c r="A9" s="186" t="str">
        <f>Deposits!J10</f>
        <v>obj_00198#0004</v>
      </c>
      <c r="B9" s="96" t="str">
        <f>SUBSTITUTE(SUBSTITUTE(_xll.qlRateHelperQuoteName(A9),"LastFixing","D"),"Libor","")</f>
        <v>SEK2MD_Quote</v>
      </c>
      <c r="C9" s="97">
        <f>_xll.qlRateHelperQuoteValue($A9,Trigger)</f>
        <v>2.1000000000000003E-3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41996</v>
      </c>
      <c r="I9" s="99">
        <f>_xll.qlRateHelperLatestDate($A9,Trigger)</f>
        <v>42058</v>
      </c>
    </row>
    <row r="10" spans="1:11" ht="11.25" customHeight="1" x14ac:dyDescent="0.2">
      <c r="A10" s="186" t="str">
        <f>Deposits!J11</f>
        <v>obj_00195#0004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2.5900000000000003E-3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41996</v>
      </c>
      <c r="I10" s="99">
        <f>_xll.qlRateHelperLatestDate($A10,Trigger)</f>
        <v>42086</v>
      </c>
    </row>
    <row r="11" spans="1:11" ht="11.25" customHeight="1" x14ac:dyDescent="0.2">
      <c r="A11" s="186" t="str">
        <f>Deposits!J12</f>
        <v>obj_00199#0004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41996</v>
      </c>
      <c r="I11" s="99">
        <f>_xll.qlRateHelperLatestDate($A11,Trigger)</f>
        <v>42117</v>
      </c>
    </row>
    <row r="12" spans="1:11" ht="11.25" customHeight="1" x14ac:dyDescent="0.2">
      <c r="A12" s="186" t="str">
        <f>Deposits!J13</f>
        <v>obj_0019c#0004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41996</v>
      </c>
      <c r="I12" s="99">
        <f>_xll.qlRateHelperLatestDate($A12,Trigger)</f>
        <v>42150</v>
      </c>
    </row>
    <row r="13" spans="1:11" ht="11.25" customHeight="1" x14ac:dyDescent="0.2">
      <c r="A13" s="186" t="str">
        <f>Deposits!J14</f>
        <v>obj_0019b#0004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3.4599999999999995E-3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41996</v>
      </c>
      <c r="I13" s="99">
        <f>_xll.qlRateHelperLatestDate($A13,Trigger)</f>
        <v>42178</v>
      </c>
    </row>
    <row r="14" spans="1:11" ht="11.25" customHeight="1" x14ac:dyDescent="0.2">
      <c r="A14" s="186" t="str">
        <f>Deposits!J15</f>
        <v>obj_00191#0004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41996</v>
      </c>
      <c r="I14" s="99">
        <f>_xll.qlRateHelperLatestDate($A14,Trigger)</f>
        <v>42208</v>
      </c>
    </row>
    <row r="15" spans="1:11" ht="11.25" customHeight="1" x14ac:dyDescent="0.2">
      <c r="A15" s="186" t="str">
        <f>Deposits!J16</f>
        <v>obj_0019d#0004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41996</v>
      </c>
      <c r="I15" s="99">
        <f>_xll.qlRateHelperLatestDate($A15,Trigger)</f>
        <v>42240</v>
      </c>
    </row>
    <row r="16" spans="1:11" ht="11.25" customHeight="1" x14ac:dyDescent="0.2">
      <c r="A16" s="186" t="str">
        <f>Deposits!J17</f>
        <v>obj_0019a#0004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41996</v>
      </c>
      <c r="I16" s="99">
        <f>_xll.qlRateHelperLatestDate($A16,Trigger)</f>
        <v>42270</v>
      </c>
    </row>
    <row r="17" spans="1:9" ht="11.25" customHeight="1" x14ac:dyDescent="0.2">
      <c r="A17" s="186" t="str">
        <f>Deposits!J18</f>
        <v>obj_00196#0004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41996</v>
      </c>
      <c r="I17" s="99">
        <f>_xll.qlRateHelperLatestDate($A17,Trigger)</f>
        <v>42300</v>
      </c>
    </row>
    <row r="18" spans="1:9" ht="11.25" customHeight="1" x14ac:dyDescent="0.2">
      <c r="A18" s="186" t="str">
        <f>Deposits!J19</f>
        <v>obj_00193#0004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41996</v>
      </c>
      <c r="I18" s="99">
        <f>_xll.qlRateHelperLatestDate($A18,Trigger)</f>
        <v>42331</v>
      </c>
    </row>
    <row r="19" spans="1:9" ht="11.25" customHeight="1" x14ac:dyDescent="0.2">
      <c r="A19" s="186" t="str">
        <f>Deposits!J20</f>
        <v>obj_00194#0004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41996</v>
      </c>
      <c r="I19" s="99">
        <f>_xll.qlRateHelperLatestDate($A19,Trigger)</f>
        <v>42361</v>
      </c>
    </row>
    <row r="20" spans="1:9" ht="11.25" customHeight="1" x14ac:dyDescent="0.2">
      <c r="A20" s="185" t="str">
        <f>'IMM FRA'!H3</f>
        <v>obj_00171#0004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99.765000000000001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7</v>
      </c>
      <c r="H20" s="109">
        <f>_xll.qlRateHelperEarliestDate($A20,Trigger)</f>
        <v>42081</v>
      </c>
      <c r="I20" s="110">
        <f>_xll.qlRateHelperLatestDate($A20,Trigger)</f>
        <v>42173</v>
      </c>
    </row>
    <row r="21" spans="1:9" ht="11.25" customHeight="1" x14ac:dyDescent="0.2">
      <c r="A21" s="186" t="str">
        <f>'IMM FRA'!H4</f>
        <v>obj_00176#0004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99.77000000000001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7</v>
      </c>
      <c r="H21" s="98">
        <f>_xll.qlRateHelperEarliestDate($A21,Trigger)</f>
        <v>42172</v>
      </c>
      <c r="I21" s="99">
        <f>_xll.qlRateHelperLatestDate($A21,Trigger)</f>
        <v>42264</v>
      </c>
    </row>
    <row r="22" spans="1:9" ht="11.25" customHeight="1" x14ac:dyDescent="0.2">
      <c r="A22" s="186" t="str">
        <f>'IMM FRA'!H5</f>
        <v>obj_00178#0004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99.77000000000001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21</v>
      </c>
      <c r="H22" s="98">
        <f>_xll.qlRateHelperEarliestDate($A22,Trigger)</f>
        <v>42263</v>
      </c>
      <c r="I22" s="99">
        <f>_xll.qlRateHelperLatestDate($A22,Trigger)</f>
        <v>42354</v>
      </c>
    </row>
    <row r="23" spans="1:9" ht="11.25" customHeight="1" x14ac:dyDescent="0.2">
      <c r="A23" s="186" t="str">
        <f>'IMM FRA'!H6</f>
        <v>obj_00172#0004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99.75500000000001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21</v>
      </c>
      <c r="H23" s="98">
        <f>_xll.qlRateHelperEarliestDate($A23,Trigger)</f>
        <v>42354</v>
      </c>
      <c r="I23" s="99">
        <f>_xll.qlRateHelperLatestDate($A23,Trigger)</f>
        <v>42445</v>
      </c>
    </row>
    <row r="24" spans="1:9" ht="11.25" customHeight="1" x14ac:dyDescent="0.2">
      <c r="A24" s="186" t="str">
        <f>'IMM FRA'!H7</f>
        <v>obj_00175#0004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99.72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21</v>
      </c>
      <c r="H24" s="98">
        <f>_xll.qlRateHelperEarliestDate($A24,Trigger)</f>
        <v>42445</v>
      </c>
      <c r="I24" s="99">
        <f>_xll.qlRateHelperLatestDate($A24,Trigger)</f>
        <v>42537</v>
      </c>
    </row>
    <row r="25" spans="1:9" ht="11.25" customHeight="1" x14ac:dyDescent="0.2">
      <c r="A25" s="186" t="str">
        <f>'IMM FRA'!H8</f>
        <v>obj_00173#0004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99.674999999999997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21</v>
      </c>
      <c r="H25" s="98">
        <f>_xll.qlRateHelperEarliestDate($A25,Trigger)</f>
        <v>42536</v>
      </c>
      <c r="I25" s="99">
        <f>_xll.qlRateHelperLatestDate($A25,Trigger)</f>
        <v>42628</v>
      </c>
    </row>
    <row r="26" spans="1:9" ht="11.25" customHeight="1" x14ac:dyDescent="0.2">
      <c r="A26" s="186" t="str">
        <f>'IMM FRA'!H9</f>
        <v>obj_0017b#0004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99.625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21</v>
      </c>
      <c r="H26" s="98">
        <f>_xll.qlRateHelperEarliestDate($A26,Trigger)</f>
        <v>42634</v>
      </c>
      <c r="I26" s="99">
        <f>_xll.qlRateHelperLatestDate($A26,Trigger)</f>
        <v>42725</v>
      </c>
    </row>
    <row r="27" spans="1:9" ht="11.25" customHeight="1" x14ac:dyDescent="0.2">
      <c r="A27" s="186" t="str">
        <f>'IMM FRA'!H10</f>
        <v>obj_00179#0004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99.555000000000007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21</v>
      </c>
      <c r="H27" s="98">
        <f>_xll.qlRateHelperEarliestDate($A27,Trigger)</f>
        <v>42725</v>
      </c>
      <c r="I27" s="99">
        <f>_xll.qlRateHelperLatestDate($A27,Trigger)</f>
        <v>42815</v>
      </c>
    </row>
    <row r="28" spans="1:9" ht="11.25" customHeight="1" x14ac:dyDescent="0.2">
      <c r="A28" s="186" t="str">
        <f>'IMM FRA'!H11</f>
        <v>obj_00174#0004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99.475999999999999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21</v>
      </c>
      <c r="H28" s="98">
        <f>_xll.qlRateHelperEarliestDate($A28,Trigger)</f>
        <v>42809</v>
      </c>
      <c r="I28" s="99">
        <f>_xll.qlRateHelperLatestDate($A28,Trigger)</f>
        <v>42901</v>
      </c>
    </row>
    <row r="29" spans="1:9" ht="11.25" customHeight="1" x14ac:dyDescent="0.2">
      <c r="A29" s="186" t="str">
        <f>'IMM FRA'!H12</f>
        <v>obj_0016f#0004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99.397000000000006</v>
      </c>
      <c r="D29" s="97">
        <f>_xll.qlFuturesRateHelperConvexityAdjustment(A29,Trigger)</f>
        <v>0</v>
      </c>
      <c r="E29" s="54" t="b">
        <v>1</v>
      </c>
      <c r="F29" s="54">
        <v>60</v>
      </c>
      <c r="G29" s="54">
        <v>21</v>
      </c>
      <c r="H29" s="98">
        <f>_xll.qlRateHelperEarliestDate($A29,Trigger)</f>
        <v>42907</v>
      </c>
      <c r="I29" s="99">
        <f>_xll.qlRateHelperLatestDate($A29,Trigger)</f>
        <v>42999</v>
      </c>
    </row>
    <row r="30" spans="1:9" ht="11.25" customHeight="1" x14ac:dyDescent="0.2">
      <c r="A30" s="186" t="str">
        <f>'IMM FRA'!H13</f>
        <v>obj_00177#0004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99.316999999999993</v>
      </c>
      <c r="D30" s="97">
        <f>_xll.qlFuturesRateHelperConvexityAdjustment(A30,Trigger)</f>
        <v>0</v>
      </c>
      <c r="E30" s="54" t="b">
        <v>1</v>
      </c>
      <c r="F30" s="54">
        <v>60</v>
      </c>
      <c r="G30" s="54">
        <v>21</v>
      </c>
      <c r="H30" s="98">
        <f>_xll.qlRateHelperEarliestDate($A30,Trigger)</f>
        <v>42998</v>
      </c>
      <c r="I30" s="99">
        <f>_xll.qlRateHelperLatestDate($A30,Trigger)</f>
        <v>43089</v>
      </c>
    </row>
    <row r="31" spans="1:9" ht="11.25" customHeight="1" x14ac:dyDescent="0.2">
      <c r="A31" s="186" t="str">
        <f>'IMM FRA'!H14</f>
        <v>obj_0017c#0004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99.231999999999999</v>
      </c>
      <c r="D31" s="97">
        <f>_xll.qlFuturesRateHelperConvexityAdjustment(A31,Trigger)</f>
        <v>0</v>
      </c>
      <c r="E31" s="54" t="b">
        <v>1</v>
      </c>
      <c r="F31" s="54">
        <v>60</v>
      </c>
      <c r="G31" s="54">
        <v>21</v>
      </c>
      <c r="H31" s="98">
        <f>_xll.qlRateHelperEarliestDate($A31,Trigger)</f>
        <v>43089</v>
      </c>
      <c r="I31" s="99">
        <f>_xll.qlRateHelperLatestDate($A31,Trigger)</f>
        <v>43179</v>
      </c>
    </row>
    <row r="32" spans="1:9" ht="11.25" customHeight="1" x14ac:dyDescent="0.2">
      <c r="A32" s="186" t="str">
        <f>'IMM FRA'!H15</f>
        <v>obj_0016e#0004</v>
      </c>
      <c r="B32" s="96" t="str">
        <f>SUBSTITUTE(SUBSTITUTE(_xll.qlRateHelperQuoteName(A32),"LastFixing","D"),"Libor","")</f>
        <v>FUTSEK3F13_Quote</v>
      </c>
      <c r="C32" s="105" t="e">
        <f>_xll.qlRateHelperQuoteValue(A32,Trigger)</f>
        <v>#NUM!</v>
      </c>
      <c r="D32" s="97">
        <f>_xll.qlFuturesRateHelperConvexityAdjustment(A32,Trigger)</f>
        <v>0</v>
      </c>
      <c r="E32" s="54" t="b">
        <v>0</v>
      </c>
      <c r="F32" s="54">
        <v>60</v>
      </c>
      <c r="G32" s="54">
        <v>21</v>
      </c>
      <c r="H32" s="98">
        <f>_xll.qlRateHelperEarliestDate($A32,Trigger)</f>
        <v>43180</v>
      </c>
      <c r="I32" s="99">
        <f>_xll.qlRateHelperLatestDate($A32,Trigger)</f>
        <v>43272</v>
      </c>
    </row>
    <row r="33" spans="1:11" ht="11.25" customHeight="1" x14ac:dyDescent="0.2">
      <c r="A33" s="186" t="str">
        <f>'IMM FRA'!H16</f>
        <v>obj_0017a#0004</v>
      </c>
      <c r="B33" s="96" t="str">
        <f>SUBSTITUTE(SUBSTITUTE(_xll.qlRateHelperQuoteName(A33),"LastFixing","D"),"Libor","")</f>
        <v>FUTSEK3F14_Quote</v>
      </c>
      <c r="C33" s="105" t="e">
        <f>_xll.qlRateHelperQuoteValue(A33,Trigger)</f>
        <v>#NUM!</v>
      </c>
      <c r="D33" s="97">
        <f>_xll.qlFuturesRateHelperConvexityAdjustment(A33,Trigger)</f>
        <v>0</v>
      </c>
      <c r="E33" s="54" t="b">
        <v>0</v>
      </c>
      <c r="F33" s="54">
        <v>60</v>
      </c>
      <c r="G33" s="54">
        <v>21</v>
      </c>
      <c r="H33" s="98">
        <f>_xll.qlRateHelperEarliestDate($A33,Trigger)</f>
        <v>43271</v>
      </c>
      <c r="I33" s="99">
        <f>_xll.qlRateHelperLatestDate($A33,Trigger)</f>
        <v>43363</v>
      </c>
    </row>
    <row r="34" spans="1:11" ht="11.25" customHeight="1" x14ac:dyDescent="0.2">
      <c r="A34" s="186" t="str">
        <f>'IMM FRA'!H17</f>
        <v>obj_00170#0004</v>
      </c>
      <c r="B34" s="96" t="str">
        <f>SUBSTITUTE(SUBSTITUTE(_xll.qlRateHelperQuoteName(A34),"LastFixing","D"),"Libor","")</f>
        <v>FUTSEK3F15_Quote</v>
      </c>
      <c r="C34" s="105" t="e">
        <f>_xll.qlRateHelperQuoteValue(A34,Trigger)</f>
        <v>#NUM!</v>
      </c>
      <c r="D34" s="97">
        <f>_xll.qlFuturesRateHelperConvexityAdjustment(A34,Trigger)</f>
        <v>0</v>
      </c>
      <c r="E34" s="54" t="b">
        <v>0</v>
      </c>
      <c r="F34" s="54">
        <v>60</v>
      </c>
      <c r="G34" s="54">
        <v>21</v>
      </c>
      <c r="H34" s="98">
        <f>_xll.qlRateHelperEarliestDate($A34,Trigger)</f>
        <v>43362</v>
      </c>
      <c r="I34" s="99">
        <f>_xll.qlRateHelperLatestDate($A34,Trigger)</f>
        <v>43453</v>
      </c>
    </row>
    <row r="35" spans="1:11" ht="11.25" customHeight="1" x14ac:dyDescent="0.2">
      <c r="A35" s="186" t="e">
        <f>'IMM FRA'!H18</f>
        <v>#NUM!</v>
      </c>
      <c r="B35" s="96" t="e">
        <f>SUBSTITUTE(SUBSTITUTE(_xll.qlRateHelperQuoteName(A35),"LastFixing","D"),"Libor","")</f>
        <v>#VALUE!</v>
      </c>
      <c r="C35" s="105" t="e">
        <f>_xll.qlRateHelperQuoteValue(A35,Trigger)</f>
        <v>#VALUE!</v>
      </c>
      <c r="D35" s="97" t="e">
        <f>_xll.qlFuturesRateHelperConvexityAdjustment(A35,Trigger)</f>
        <v>#VALUE!</v>
      </c>
      <c r="E35" s="54" t="b">
        <v>0</v>
      </c>
      <c r="F35" s="54">
        <v>60</v>
      </c>
      <c r="G35" s="54">
        <v>21</v>
      </c>
      <c r="H35" s="98" t="e">
        <f>_xll.qlRateHelperEarliestDate($A35,Trigger)</f>
        <v>#VALUE!</v>
      </c>
      <c r="I35" s="99" t="e">
        <f>_xll.qlRateHelperLatestDate($A35,Trigger)</f>
        <v>#VALUE!</v>
      </c>
    </row>
    <row r="36" spans="1:11" ht="11.25" customHeight="1" x14ac:dyDescent="0.2">
      <c r="A36" s="186" t="e">
        <f>'IMM FRA'!H19</f>
        <v>#NUM!</v>
      </c>
      <c r="B36" s="96" t="e">
        <f>SUBSTITUTE(SUBSTITUTE(_xll.qlRateHelperQuoteName(A36),"LastFixing","D"),"Libor","")</f>
        <v>#VALUE!</v>
      </c>
      <c r="C36" s="105" t="e">
        <f>_xll.qlRateHelperQuoteValue(A36,Trigger)</f>
        <v>#VALUE!</v>
      </c>
      <c r="D36" s="97" t="e">
        <f>_xll.qlFuturesRateHelperConvexityAdjustment(A36,Trigger)</f>
        <v>#VALUE!</v>
      </c>
      <c r="E36" s="54" t="b">
        <v>0</v>
      </c>
      <c r="F36" s="54">
        <v>60</v>
      </c>
      <c r="G36" s="54">
        <v>21</v>
      </c>
      <c r="H36" s="98" t="e">
        <f>_xll.qlRateHelperEarliestDate($A36,Trigger)</f>
        <v>#VALUE!</v>
      </c>
      <c r="I36" s="99" t="e">
        <f>_xll.qlRateHelperLatestDate($A36,Trigger)</f>
        <v>#VALUE!</v>
      </c>
    </row>
    <row r="37" spans="1:11" ht="11.25" customHeight="1" x14ac:dyDescent="0.2">
      <c r="A37" s="186" t="e">
        <f>'IMM FRA'!H20</f>
        <v>#NUM!</v>
      </c>
      <c r="B37" s="96" t="e">
        <f>SUBSTITUTE(SUBSTITUTE(_xll.qlRateHelperQuoteName(A37),"LastFixing","D"),"Libor","")</f>
        <v>#VALUE!</v>
      </c>
      <c r="C37" s="105" t="e">
        <f>_xll.qlRateHelperQuoteValue(A37,Trigger)</f>
        <v>#VALUE!</v>
      </c>
      <c r="D37" s="97" t="e">
        <f>_xll.qlFuturesRateHelperConvexityAdjustment(A37,Trigger)</f>
        <v>#VALUE!</v>
      </c>
      <c r="E37" s="54" t="b">
        <v>0</v>
      </c>
      <c r="F37" s="54">
        <v>60</v>
      </c>
      <c r="G37" s="54">
        <v>21</v>
      </c>
      <c r="H37" s="98" t="e">
        <f>_xll.qlRateHelperEarliestDate($A37,Trigger)</f>
        <v>#VALUE!</v>
      </c>
      <c r="I37" s="99" t="e">
        <f>_xll.qlRateHelperLatestDate($A37,Trigger)</f>
        <v>#VALUE!</v>
      </c>
    </row>
    <row r="38" spans="1:11" ht="11.25" customHeight="1" x14ac:dyDescent="0.2">
      <c r="A38" s="186" t="e">
        <f>'IMM FRA'!H21</f>
        <v>#NUM!</v>
      </c>
      <c r="B38" s="96" t="e">
        <f>SUBSTITUTE(SUBSTITUTE(_xll.qlRateHelperQuoteName(A38),"LastFixing","D"),"Libor","")</f>
        <v>#VALUE!</v>
      </c>
      <c r="C38" s="105" t="e">
        <f>_xll.qlRateHelperQuoteValue(A38,Trigger)</f>
        <v>#VALUE!</v>
      </c>
      <c r="D38" s="97" t="e">
        <f>_xll.qlFuturesRateHelperConvexityAdjustment(A38,Trigger)</f>
        <v>#VALUE!</v>
      </c>
      <c r="E38" s="54" t="b">
        <v>0</v>
      </c>
      <c r="F38" s="54">
        <v>60</v>
      </c>
      <c r="G38" s="54">
        <v>21</v>
      </c>
      <c r="H38" s="98" t="e">
        <f>_xll.qlRateHelperEarliestDate($A38,Trigger)</f>
        <v>#VALUE!</v>
      </c>
      <c r="I38" s="99" t="e">
        <f>_xll.qlRateHelperLatestDate($A38,Trigger)</f>
        <v>#VALUE!</v>
      </c>
    </row>
    <row r="39" spans="1:11" ht="11.25" customHeight="1" x14ac:dyDescent="0.2">
      <c r="A39" s="187" t="e">
        <f>'IMM FRA'!H22</f>
        <v>#NUM!</v>
      </c>
      <c r="B39" s="96" t="e">
        <f>SUBSTITUTE(SUBSTITUTE(_xll.qlRateHelperQuoteName(A39),"LastFixing","D"),"Libor","")</f>
        <v>#VALUE!</v>
      </c>
      <c r="C39" s="105" t="e">
        <f>_xll.qlRateHelperQuoteValue(A39,Trigger)</f>
        <v>#VALUE!</v>
      </c>
      <c r="D39" s="97" t="e">
        <f>_xll.qlFuturesRateHelperConvexityAdjustment(A39,Trigger)</f>
        <v>#VALUE!</v>
      </c>
      <c r="E39" s="54" t="b">
        <v>0</v>
      </c>
      <c r="F39" s="54">
        <v>60</v>
      </c>
      <c r="G39" s="54">
        <v>21</v>
      </c>
      <c r="H39" s="98" t="e">
        <f>_xll.qlRateHelperEarliestDate($A39,Trigger)</f>
        <v>#VALUE!</v>
      </c>
      <c r="I39" s="99" t="e">
        <f>_xll.qlRateHelperLatestDate($A39,Trigger)</f>
        <v>#VALUE!</v>
      </c>
    </row>
    <row r="40" spans="1:11" ht="11.25" customHeight="1" x14ac:dyDescent="0.2">
      <c r="A40" s="185" t="str">
        <f>Swaps!K5</f>
        <v>obj_0015b#0011</v>
      </c>
      <c r="B40" s="106" t="str">
        <f>SUBSTITUTE(SUBSTITUTE(_xll.qlRateHelperQuoteName(A40),"LastFixing","D"),"Libor","")</f>
        <v>SEKAB3S1Y_Quote</v>
      </c>
      <c r="C40" s="107">
        <f>_xll.qlRateHelperQuoteValue($A40,Trigger)</f>
        <v>2.4749999999999998E-3</v>
      </c>
      <c r="D40" s="107">
        <f>_xll.qlSwapRateHelperSpread($A40,Trigger)</f>
        <v>0</v>
      </c>
      <c r="E40" s="108" t="b">
        <v>1</v>
      </c>
      <c r="F40" s="108">
        <v>50</v>
      </c>
      <c r="G40" s="108">
        <v>1</v>
      </c>
      <c r="H40" s="109">
        <f>_xll.qlRateHelperEarliestDate($A40,Trigger)</f>
        <v>41996</v>
      </c>
      <c r="I40" s="110">
        <f>_xll.qlRateHelperLatestDate($A40,Trigger)</f>
        <v>42361</v>
      </c>
      <c r="K40" s="111"/>
    </row>
    <row r="41" spans="1:11" ht="11.25" customHeight="1" x14ac:dyDescent="0.2">
      <c r="A41" s="186" t="str">
        <f>Swaps!K6</f>
        <v>obj_00164#0011</v>
      </c>
      <c r="B41" s="96" t="str">
        <f>SUBSTITUTE(SUBSTITUTE(_xll.qlRateHelperQuoteName(A41),"LastFixing","D"),"Libor","")</f>
        <v>SEKAB3S15M_Quote</v>
      </c>
      <c r="C41" s="97" t="e">
        <f>_xll.qlRateHelperQuoteValue($A41,Trigger)</f>
        <v>#NUM!</v>
      </c>
      <c r="D41" s="97">
        <f>_xll.qlSwapRateHelperSpread($A41,Trigger)</f>
        <v>0</v>
      </c>
      <c r="E41" s="54" t="b">
        <v>0</v>
      </c>
      <c r="F41" s="54">
        <v>50</v>
      </c>
      <c r="G41" s="54">
        <v>1</v>
      </c>
      <c r="H41" s="98">
        <f>_xll.qlRateHelperEarliestDate($A41,Trigger)</f>
        <v>41996</v>
      </c>
      <c r="I41" s="99">
        <f>_xll.qlRateHelperLatestDate($A41,Trigger)</f>
        <v>42452</v>
      </c>
      <c r="K41" s="111"/>
    </row>
    <row r="42" spans="1:11" ht="11.25" customHeight="1" x14ac:dyDescent="0.2">
      <c r="A42" s="186" t="str">
        <f>Swaps!K7</f>
        <v>obj_0015a#0011</v>
      </c>
      <c r="B42" s="96" t="str">
        <f>SUBSTITUTE(SUBSTITUTE(_xll.qlRateHelperQuoteName(A42),"LastFixing","D"),"Libor","")</f>
        <v>SEKAB3S18M_Quote</v>
      </c>
      <c r="C42" s="97" t="e">
        <f>_xll.qlRateHelperQuoteValue($A42,Trigger)</f>
        <v>#NUM!</v>
      </c>
      <c r="D42" s="97">
        <f>_xll.qlSwapRateHelperSpread($A42,Trigger)</f>
        <v>0</v>
      </c>
      <c r="E42" s="54" t="b">
        <v>0</v>
      </c>
      <c r="F42" s="54">
        <v>50</v>
      </c>
      <c r="G42" s="54">
        <v>1</v>
      </c>
      <c r="H42" s="98">
        <f>_xll.qlRateHelperEarliestDate($A42,Trigger)</f>
        <v>41996</v>
      </c>
      <c r="I42" s="99">
        <f>_xll.qlRateHelperLatestDate($A42,Trigger)</f>
        <v>42544</v>
      </c>
      <c r="K42" s="111"/>
    </row>
    <row r="43" spans="1:11" ht="11.25" customHeight="1" x14ac:dyDescent="0.2">
      <c r="A43" s="186" t="str">
        <f>Swaps!K8</f>
        <v>obj_00160#0011</v>
      </c>
      <c r="B43" s="96" t="str">
        <f>SUBSTITUTE(SUBSTITUTE(_xll.qlRateHelperQuoteName(A43),"LastFixing","D"),"Libor","")</f>
        <v>SEKAB3S21M_Quote</v>
      </c>
      <c r="C43" s="97" t="e">
        <f>_xll.qlRateHelperQuoteValue($A43,Trigger)</f>
        <v>#NUM!</v>
      </c>
      <c r="D43" s="97">
        <f>_xll.qlSwapRateHelperSpread($A43,Trigger)</f>
        <v>0</v>
      </c>
      <c r="E43" s="54" t="b">
        <v>0</v>
      </c>
      <c r="F43" s="54">
        <v>50</v>
      </c>
      <c r="G43" s="54">
        <v>1</v>
      </c>
      <c r="H43" s="98">
        <f>_xll.qlRateHelperEarliestDate($A43,Trigger)</f>
        <v>41996</v>
      </c>
      <c r="I43" s="99">
        <f>_xll.qlRateHelperLatestDate($A43,Trigger)</f>
        <v>42636</v>
      </c>
      <c r="K43" s="111"/>
    </row>
    <row r="44" spans="1:11" ht="11.25" customHeight="1" x14ac:dyDescent="0.2">
      <c r="A44" s="186" t="str">
        <f>Swaps!K9</f>
        <v>obj_00158#0011</v>
      </c>
      <c r="B44" s="96" t="str">
        <f>SUBSTITUTE(SUBSTITUTE(_xll.qlRateHelperQuoteName(A44),"LastFixing","D"),"Libor","")</f>
        <v>SEKAB3S2Y_Quote</v>
      </c>
      <c r="C44" s="97">
        <f>_xll.qlRateHelperQuoteValue($A44,Trigger)</f>
        <v>2.8500000000000001E-3</v>
      </c>
      <c r="D44" s="97">
        <f>_xll.qlSwapRateHelperSpread($A44,Trigger)</f>
        <v>0</v>
      </c>
      <c r="E44" s="54" t="b">
        <v>1</v>
      </c>
      <c r="F44" s="54">
        <v>70</v>
      </c>
      <c r="G44" s="54">
        <v>1</v>
      </c>
      <c r="H44" s="98">
        <f>_xll.qlRateHelperEarliestDate($A44,Trigger)</f>
        <v>41996</v>
      </c>
      <c r="I44" s="99">
        <f>_xll.qlRateHelperLatestDate($A44,Trigger)</f>
        <v>42727</v>
      </c>
      <c r="K44" s="111"/>
    </row>
    <row r="45" spans="1:11" ht="11.25" customHeight="1" x14ac:dyDescent="0.2">
      <c r="A45" s="186" t="str">
        <f>Swaps!K10</f>
        <v>obj_0015c#0011</v>
      </c>
      <c r="B45" s="96" t="str">
        <f>SUBSTITUTE(SUBSTITUTE(_xll.qlRateHelperQuoteName(A45),"LastFixing","D"),"Libor","")</f>
        <v>SEKAB3S3Y_Quote</v>
      </c>
      <c r="C45" s="97">
        <f>_xll.qlRateHelperQuoteValue($A45,Trigger)</f>
        <v>3.9000000000000003E-3</v>
      </c>
      <c r="D45" s="97">
        <f>_xll.qlSwapRateHelperSpread($A45,Trigger)</f>
        <v>0</v>
      </c>
      <c r="E45" s="54" t="b">
        <v>1</v>
      </c>
      <c r="F45" s="54">
        <v>50</v>
      </c>
      <c r="G45" s="54">
        <v>1</v>
      </c>
      <c r="H45" s="98">
        <f>_xll.qlRateHelperEarliestDate($A45,Trigger)</f>
        <v>41996</v>
      </c>
      <c r="I45" s="99">
        <f>_xll.qlRateHelperLatestDate($A45,Trigger)</f>
        <v>43096</v>
      </c>
      <c r="K45" s="111"/>
    </row>
    <row r="46" spans="1:11" ht="11.25" customHeight="1" x14ac:dyDescent="0.2">
      <c r="A46" s="186" t="str">
        <f>Swaps!K11</f>
        <v>obj_00166#0011</v>
      </c>
      <c r="B46" s="96" t="str">
        <f>SUBSTITUTE(SUBSTITUTE(_xll.qlRateHelperQuoteName(A46),"LastFixing","D"),"Libor","")</f>
        <v>SEKAB3S4Y_Quote</v>
      </c>
      <c r="C46" s="97">
        <f>_xll.qlRateHelperQuoteValue($A46,Trigger)</f>
        <v>5.2500000000000003E-3</v>
      </c>
      <c r="D46" s="97">
        <f>_xll.qlSwapRateHelperSpread($A46,Trigger)</f>
        <v>0</v>
      </c>
      <c r="E46" s="54" t="b">
        <v>1</v>
      </c>
      <c r="F46" s="54">
        <v>50</v>
      </c>
      <c r="G46" s="54">
        <v>1</v>
      </c>
      <c r="H46" s="98">
        <f>_xll.qlRateHelperEarliestDate($A46,Trigger)</f>
        <v>41996</v>
      </c>
      <c r="I46" s="99">
        <f>_xll.qlRateHelperLatestDate($A46,Trigger)</f>
        <v>43461</v>
      </c>
      <c r="K46" s="111"/>
    </row>
    <row r="47" spans="1:11" ht="11.25" customHeight="1" x14ac:dyDescent="0.2">
      <c r="A47" s="186" t="str">
        <f>Swaps!K12</f>
        <v>obj_0016b#0011</v>
      </c>
      <c r="B47" s="96" t="str">
        <f>SUBSTITUTE(SUBSTITUTE(_xll.qlRateHelperQuoteName(A47),"LastFixing","D"),"Libor","")</f>
        <v>SEKAB3S5Y_Quote</v>
      </c>
      <c r="C47" s="97">
        <f>_xll.qlRateHelperQuoteValue($A47,Trigger)</f>
        <v>6.7999999999999996E-3</v>
      </c>
      <c r="D47" s="97">
        <f>_xll.qlSwapRateHelperSpread($A47,Trigger)</f>
        <v>0</v>
      </c>
      <c r="E47" s="54" t="b">
        <v>1</v>
      </c>
      <c r="F47" s="54">
        <v>50</v>
      </c>
      <c r="G47" s="54">
        <v>1</v>
      </c>
      <c r="H47" s="98">
        <f>_xll.qlRateHelperEarliestDate($A47,Trigger)</f>
        <v>41996</v>
      </c>
      <c r="I47" s="99">
        <f>_xll.qlRateHelperLatestDate($A47,Trigger)</f>
        <v>43822</v>
      </c>
      <c r="K47" s="111"/>
    </row>
    <row r="48" spans="1:11" ht="11.25" customHeight="1" x14ac:dyDescent="0.2">
      <c r="A48" s="186" t="str">
        <f>Swaps!K13</f>
        <v>obj_00162#0011</v>
      </c>
      <c r="B48" s="96" t="str">
        <f>SUBSTITUTE(SUBSTITUTE(_xll.qlRateHelperQuoteName(A48),"LastFixing","D"),"Libor","")</f>
        <v>SEKAB3S6Y_Quote</v>
      </c>
      <c r="C48" s="97">
        <f>_xll.qlRateHelperQuoteValue($A48,Trigger)</f>
        <v>8.3499999999999998E-3</v>
      </c>
      <c r="D48" s="97">
        <f>_xll.qlSwapRateHelperSpread($A48,Trigger)</f>
        <v>0</v>
      </c>
      <c r="E48" s="54" t="b">
        <v>1</v>
      </c>
      <c r="F48" s="54">
        <v>50</v>
      </c>
      <c r="G48" s="54">
        <v>1</v>
      </c>
      <c r="H48" s="98">
        <f>_xll.qlRateHelperEarliestDate($A48,Trigger)</f>
        <v>41996</v>
      </c>
      <c r="I48" s="99">
        <f>_xll.qlRateHelperLatestDate($A48,Trigger)</f>
        <v>44188</v>
      </c>
      <c r="K48" s="111"/>
    </row>
    <row r="49" spans="1:11" ht="11.25" customHeight="1" x14ac:dyDescent="0.2">
      <c r="A49" s="186" t="str">
        <f>Swaps!K14</f>
        <v>obj_00161#0011</v>
      </c>
      <c r="B49" s="96" t="str">
        <f>SUBSTITUTE(SUBSTITUTE(_xll.qlRateHelperQuoteName(A49),"LastFixing","D"),"Libor","")</f>
        <v>SEKAB3S7Y_Quote</v>
      </c>
      <c r="C49" s="97">
        <f>_xll.qlRateHelperQuoteValue($A49,Trigger)</f>
        <v>9.7999999999999997E-3</v>
      </c>
      <c r="D49" s="97">
        <f>_xll.qlSwapRateHelperSpread($A49,Trigger)</f>
        <v>0</v>
      </c>
      <c r="E49" s="54" t="b">
        <v>1</v>
      </c>
      <c r="F49" s="54">
        <v>50</v>
      </c>
      <c r="G49" s="54">
        <v>1</v>
      </c>
      <c r="H49" s="98">
        <f>_xll.qlRateHelperEarliestDate($A49,Trigger)</f>
        <v>41996</v>
      </c>
      <c r="I49" s="99">
        <f>_xll.qlRateHelperLatestDate($A49,Trigger)</f>
        <v>44553</v>
      </c>
      <c r="K49" s="111"/>
    </row>
    <row r="50" spans="1:11" ht="11.25" customHeight="1" x14ac:dyDescent="0.2">
      <c r="A50" s="186" t="str">
        <f>Swaps!K15</f>
        <v>obj_0016c#0011</v>
      </c>
      <c r="B50" s="96" t="str">
        <f>SUBSTITUTE(SUBSTITUTE(_xll.qlRateHelperQuoteName(A50),"LastFixing","D"),"Libor","")</f>
        <v>SEKAB3S8Y_Quote</v>
      </c>
      <c r="C50" s="97">
        <f>_xll.qlRateHelperQuoteValue($A50,Trigger)</f>
        <v>1.1099999999999999E-2</v>
      </c>
      <c r="D50" s="97">
        <f>_xll.qlSwapRateHelperSpread($A50,Trigger)</f>
        <v>0</v>
      </c>
      <c r="E50" s="54" t="b">
        <v>1</v>
      </c>
      <c r="F50" s="54">
        <v>50</v>
      </c>
      <c r="G50" s="54">
        <v>1</v>
      </c>
      <c r="H50" s="98">
        <f>_xll.qlRateHelperEarliestDate($A50,Trigger)</f>
        <v>41996</v>
      </c>
      <c r="I50" s="99">
        <f>_xll.qlRateHelperLatestDate($A50,Trigger)</f>
        <v>44918</v>
      </c>
      <c r="K50" s="111"/>
    </row>
    <row r="51" spans="1:11" ht="11.25" customHeight="1" x14ac:dyDescent="0.2">
      <c r="A51" s="186" t="str">
        <f>Swaps!K16</f>
        <v>obj_0015f#0011</v>
      </c>
      <c r="B51" s="96" t="str">
        <f>SUBSTITUTE(SUBSTITUTE(_xll.qlRateHelperQuoteName(A51),"LastFixing","D"),"Libor","")</f>
        <v>SEKAB3S9Y_Quote</v>
      </c>
      <c r="C51" s="97">
        <f>_xll.qlRateHelperQuoteValue($A51,Trigger)</f>
        <v>1.2200000000000003E-2</v>
      </c>
      <c r="D51" s="97">
        <f>_xll.qlSwapRateHelperSpread($A51,Trigger)</f>
        <v>0</v>
      </c>
      <c r="E51" s="54" t="b">
        <v>1</v>
      </c>
      <c r="F51" s="54">
        <v>50</v>
      </c>
      <c r="G51" s="54">
        <v>1</v>
      </c>
      <c r="H51" s="98">
        <f>_xll.qlRateHelperEarliestDate($A51,Trigger)</f>
        <v>41996</v>
      </c>
      <c r="I51" s="99">
        <f>_xll.qlRateHelperLatestDate($A51,Trigger)</f>
        <v>45287</v>
      </c>
    </row>
    <row r="52" spans="1:11" ht="11.25" customHeight="1" x14ac:dyDescent="0.2">
      <c r="A52" s="186" t="str">
        <f>Swaps!K17</f>
        <v>obj_00163#0011</v>
      </c>
      <c r="B52" s="96" t="str">
        <f>SUBSTITUTE(SUBSTITUTE(_xll.qlRateHelperQuoteName(A52),"LastFixing","D"),"Libor","")</f>
        <v>SEKAB3S10Y_Quote</v>
      </c>
      <c r="C52" s="97">
        <f>_xll.qlRateHelperQuoteValue($A52,Trigger)</f>
        <v>1.3199999999999998E-2</v>
      </c>
      <c r="D52" s="97">
        <f>_xll.qlSwapRateHelperSpread($A52,Trigger)</f>
        <v>0</v>
      </c>
      <c r="E52" s="54" t="b">
        <v>1</v>
      </c>
      <c r="F52" s="54">
        <v>50</v>
      </c>
      <c r="G52" s="54">
        <v>1</v>
      </c>
      <c r="H52" s="98">
        <f>_xll.qlRateHelperEarliestDate($A52,Trigger)</f>
        <v>41996</v>
      </c>
      <c r="I52" s="99">
        <f>_xll.qlRateHelperLatestDate($A52,Trigger)</f>
        <v>45649</v>
      </c>
    </row>
    <row r="53" spans="1:11" ht="11.25" customHeight="1" x14ac:dyDescent="0.2">
      <c r="A53" s="186" t="str">
        <f>Swaps!K18</f>
        <v>obj_00168#0011</v>
      </c>
      <c r="B53" s="96" t="str">
        <f>SUBSTITUTE(SUBSTITUTE(_xll.qlRateHelperQuoteName(A53),"LastFixing","D"),"Libor","")</f>
        <v>SEKAB3S12Y_Quote</v>
      </c>
      <c r="C53" s="97">
        <f>_xll.qlRateHelperQuoteValue($A53,Trigger)</f>
        <v>1.49E-2</v>
      </c>
      <c r="D53" s="97">
        <f>_xll.qlSwapRateHelperSpread($A53,Trigger)</f>
        <v>0</v>
      </c>
      <c r="E53" s="54" t="b">
        <v>1</v>
      </c>
      <c r="F53" s="54">
        <v>50</v>
      </c>
      <c r="G53" s="54">
        <v>1</v>
      </c>
      <c r="H53" s="98">
        <f>_xll.qlRateHelperEarliestDate($A53,Trigger)</f>
        <v>41996</v>
      </c>
      <c r="I53" s="99">
        <f>_xll.qlRateHelperLatestDate($A53,Trigger)</f>
        <v>46379</v>
      </c>
    </row>
    <row r="54" spans="1:11" ht="11.25" customHeight="1" x14ac:dyDescent="0.2">
      <c r="A54" s="186" t="str">
        <f>Swaps!K19</f>
        <v>obj_00169#0011</v>
      </c>
      <c r="B54" s="96" t="str">
        <f>SUBSTITUTE(SUBSTITUTE(_xll.qlRateHelperQuoteName(A54),"LastFixing","D"),"Libor","")</f>
        <v>SEKAB3S15Y_Quote</v>
      </c>
      <c r="C54" s="97">
        <f>_xll.qlRateHelperQuoteValue($A54,Trigger)</f>
        <v>1.6799999999999999E-2</v>
      </c>
      <c r="D54" s="97">
        <f>_xll.qlSwapRateHelperSpread($A54,Trigger)</f>
        <v>0</v>
      </c>
      <c r="E54" s="54" t="b">
        <v>1</v>
      </c>
      <c r="F54" s="54">
        <v>50</v>
      </c>
      <c r="G54" s="54">
        <v>1</v>
      </c>
      <c r="H54" s="98">
        <f>_xll.qlRateHelperEarliestDate($A54,Trigger)</f>
        <v>41996</v>
      </c>
      <c r="I54" s="99">
        <f>_xll.qlRateHelperLatestDate($A54,Trigger)</f>
        <v>47479</v>
      </c>
    </row>
    <row r="55" spans="1:11" ht="11.25" customHeight="1" x14ac:dyDescent="0.2">
      <c r="A55" s="186" t="str">
        <f>Swaps!K20</f>
        <v>obj_0016a#0011</v>
      </c>
      <c r="B55" s="96" t="str">
        <f>SUBSTITUTE(SUBSTITUTE(_xll.qlRateHelperQuoteName(A55),"LastFixing","D"),"Libor","")</f>
        <v>SEKAB3S20Y_Quote</v>
      </c>
      <c r="C55" s="97">
        <f>_xll.qlRateHelperQuoteValue($A55,Trigger)</f>
        <v>1.8700000000000001E-2</v>
      </c>
      <c r="D55" s="97">
        <f>_xll.qlSwapRateHelperSpread($A55,Trigger)</f>
        <v>0</v>
      </c>
      <c r="E55" s="54" t="b">
        <v>1</v>
      </c>
      <c r="F55" s="54">
        <v>50</v>
      </c>
      <c r="G55" s="54">
        <v>1</v>
      </c>
      <c r="H55" s="98">
        <f>_xll.qlRateHelperEarliestDate($A55,Trigger)</f>
        <v>41996</v>
      </c>
      <c r="I55" s="99">
        <f>_xll.qlRateHelperLatestDate($A55,Trigger)</f>
        <v>49305</v>
      </c>
    </row>
    <row r="56" spans="1:11" ht="11.25" customHeight="1" x14ac:dyDescent="0.2">
      <c r="A56" s="186" t="str">
        <f>Swaps!K21</f>
        <v>obj_00159#0011</v>
      </c>
      <c r="B56" s="96" t="str">
        <f>SUBSTITUTE(SUBSTITUTE(_xll.qlRateHelperQuoteName(A56),"LastFixing","D"),"Libor","")</f>
        <v>SEKAB3S25Y_Quote</v>
      </c>
      <c r="C56" s="97">
        <f>_xll.qlRateHelperQuoteValue($A56,Trigger)</f>
        <v>1.9349999999999999E-2</v>
      </c>
      <c r="D56" s="97">
        <f>_xll.qlSwapRateHelperSpread($A56,Trigger)</f>
        <v>0</v>
      </c>
      <c r="E56" s="54" t="b">
        <v>1</v>
      </c>
      <c r="F56" s="54">
        <v>50</v>
      </c>
      <c r="G56" s="54">
        <v>1</v>
      </c>
      <c r="H56" s="98">
        <f>_xll.qlRateHelperEarliestDate($A56,Trigger)</f>
        <v>41996</v>
      </c>
      <c r="I56" s="99">
        <f>_xll.qlRateHelperLatestDate($A56,Trigger)</f>
        <v>51127</v>
      </c>
    </row>
    <row r="57" spans="1:11" ht="11.25" customHeight="1" x14ac:dyDescent="0.2">
      <c r="A57" s="186" t="str">
        <f>Swaps!K22</f>
        <v>obj_00165#0011</v>
      </c>
      <c r="B57" s="96" t="str">
        <f>SUBSTITUTE(SUBSTITUTE(_xll.qlRateHelperQuoteName(A57),"LastFixing","D"),"Libor","")</f>
        <v>SEKAB3S27Y_Quote</v>
      </c>
      <c r="C57" s="97" t="e">
        <f>_xll.qlRateHelperQuoteValue($A57,Trigger)</f>
        <v>#NUM!</v>
      </c>
      <c r="D57" s="97">
        <f>_xll.qlSwapRateHelperSpread($A57,Trigger)</f>
        <v>0</v>
      </c>
      <c r="E57" s="54" t="b">
        <v>0</v>
      </c>
      <c r="F57" s="54">
        <v>50</v>
      </c>
      <c r="G57" s="54">
        <v>1</v>
      </c>
      <c r="H57" s="98">
        <f>_xll.qlRateHelperEarliestDate($A57,Trigger)</f>
        <v>41996</v>
      </c>
      <c r="I57" s="99">
        <f>_xll.qlRateHelperLatestDate($A57,Trigger)</f>
        <v>51858</v>
      </c>
    </row>
    <row r="58" spans="1:11" ht="11.25" customHeight="1" x14ac:dyDescent="0.2">
      <c r="A58" s="186" t="str">
        <f>Swaps!K23</f>
        <v>obj_0015e#0011</v>
      </c>
      <c r="B58" s="96" t="str">
        <f>SUBSTITUTE(SUBSTITUTE(_xll.qlRateHelperQuoteName(A58),"LastFixing","D"),"Libor","")</f>
        <v>SEKAB3S30Y_Quote</v>
      </c>
      <c r="C58" s="97">
        <f>_xll.qlRateHelperQuoteValue($A58,Trigger)</f>
        <v>1.9550000000000001E-2</v>
      </c>
      <c r="D58" s="97">
        <f>_xll.qlSwapRateHelperSpread($A58,Trigger)</f>
        <v>0</v>
      </c>
      <c r="E58" s="54" t="b">
        <v>1</v>
      </c>
      <c r="F58" s="54">
        <v>50</v>
      </c>
      <c r="G58" s="54">
        <v>1</v>
      </c>
      <c r="H58" s="98">
        <f>_xll.qlRateHelperEarliestDate($A58,Trigger)</f>
        <v>41996</v>
      </c>
      <c r="I58" s="99">
        <f>_xll.qlRateHelperLatestDate($A58,Trigger)</f>
        <v>52954</v>
      </c>
    </row>
    <row r="59" spans="1:11" ht="11.25" customHeight="1" x14ac:dyDescent="0.2">
      <c r="A59" s="186" t="str">
        <f>Swaps!K24</f>
        <v>obj_0015d#0011</v>
      </c>
      <c r="B59" s="96" t="str">
        <f>SUBSTITUTE(SUBSTITUTE(_xll.qlRateHelperQuoteName(A59),"LastFixing","D"),"Libor","")</f>
        <v>SEKAB3S35Y_Quote</v>
      </c>
      <c r="C59" s="97" t="e">
        <f>_xll.qlRateHelperQuoteValue($A59,Trigger)</f>
        <v>#NUM!</v>
      </c>
      <c r="D59" s="97">
        <f>_xll.qlSwapRateHelperSpread($A59,Trigger)</f>
        <v>0</v>
      </c>
      <c r="E59" s="54" t="b">
        <v>0</v>
      </c>
      <c r="F59" s="54">
        <v>50</v>
      </c>
      <c r="G59" s="54">
        <v>1</v>
      </c>
      <c r="H59" s="98">
        <f>_xll.qlRateHelperEarliestDate($A59,Trigger)</f>
        <v>41996</v>
      </c>
      <c r="I59" s="99">
        <f>_xll.qlRateHelperLatestDate($A59,Trigger)</f>
        <v>54780</v>
      </c>
    </row>
    <row r="60" spans="1:11" ht="11.25" customHeight="1" x14ac:dyDescent="0.2">
      <c r="A60" s="186" t="str">
        <f>Swaps!K25</f>
        <v>obj_00167#0011</v>
      </c>
      <c r="B60" s="96" t="str">
        <f>SUBSTITUTE(SUBSTITUTE(_xll.qlRateHelperQuoteName(A60),"LastFixing","D"),"Libor","")</f>
        <v>SEKAB3S40Y_Quote</v>
      </c>
      <c r="C60" s="97" t="e">
        <f>_xll.qlRateHelperQuoteValue($A60,Trigger)</f>
        <v>#NUM!</v>
      </c>
      <c r="D60" s="97">
        <f>_xll.qlSwapRateHelperSpread($A60,Trigger)</f>
        <v>0</v>
      </c>
      <c r="E60" s="54" t="b">
        <v>0</v>
      </c>
      <c r="F60" s="54">
        <v>50</v>
      </c>
      <c r="G60" s="54">
        <v>1</v>
      </c>
      <c r="H60" s="98">
        <f>_xll.qlRateHelperEarliestDate($A60,Trigger)</f>
        <v>41996</v>
      </c>
      <c r="I60" s="99">
        <f>_xll.qlRateHelperLatestDate($A60,Trigger)</f>
        <v>56606</v>
      </c>
    </row>
    <row r="61" spans="1:11" ht="11.25" customHeight="1" x14ac:dyDescent="0.2">
      <c r="A61" s="187" t="str">
        <f>Swaps!K26</f>
        <v>obj_0016d#0011</v>
      </c>
      <c r="B61" s="100" t="str">
        <f>SUBSTITUTE(SUBSTITUTE(_xll.qlRateHelperQuoteName(A61),"LastFixing","D"),"Libor","")</f>
        <v>SEKAB3S50Y_Quote</v>
      </c>
      <c r="C61" s="101" t="e">
        <f>_xll.qlRateHelperQuoteValue($A61,Trigger)</f>
        <v>#NUM!</v>
      </c>
      <c r="D61" s="101">
        <f>_xll.qlSwapRateHelperSpread($A61,Trigger)</f>
        <v>0</v>
      </c>
      <c r="E61" s="102" t="b">
        <v>0</v>
      </c>
      <c r="F61" s="102">
        <v>50</v>
      </c>
      <c r="G61" s="102">
        <v>1</v>
      </c>
      <c r="H61" s="103">
        <f>_xll.qlRateHelperEarliestDate($A61,Trigger)</f>
        <v>41996</v>
      </c>
      <c r="I61" s="104">
        <f>_xll.qlRateHelperLatestDate($A61,Trigger)</f>
        <v>60259</v>
      </c>
    </row>
    <row r="62" spans="1:11" ht="11.25" customHeight="1" x14ac:dyDescent="0.2"/>
    <row r="63" spans="1:11" ht="11.25" customHeight="1" x14ac:dyDescent="0.2"/>
    <row r="64" spans="1:1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24.42578125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7" width="8" style="73" bestFit="1" customWidth="1"/>
    <col min="8" max="9" width="17.28515625" style="73" bestFit="1" customWidth="1"/>
    <col min="10" max="10" width="8" style="52" bestFit="1" customWidth="1"/>
    <col min="11" max="11" width="12" style="52" bestFit="1" customWidth="1"/>
    <col min="12" max="16384" width="9.140625" style="52"/>
  </cols>
  <sheetData>
    <row r="1" spans="1:11" ht="23.25" thickBot="1" x14ac:dyDescent="0.25">
      <c r="A1" s="134" t="s">
        <v>39</v>
      </c>
      <c r="B1" s="135"/>
      <c r="D1" s="128" t="s">
        <v>38</v>
      </c>
      <c r="E1" s="61" t="s">
        <v>119</v>
      </c>
      <c r="F1" s="62" t="s">
        <v>30</v>
      </c>
      <c r="G1" s="62"/>
      <c r="H1" s="62" t="s">
        <v>25</v>
      </c>
      <c r="I1" s="63" t="s">
        <v>24</v>
      </c>
      <c r="J1" s="111" t="e">
        <f t="array" aca="1" ref="J1:J126" ca="1">_xll.qlPiecewiseYieldCurveData(YieldCurve)</f>
        <v>#NAME?</v>
      </c>
      <c r="K1" s="64"/>
    </row>
    <row r="2" spans="1:11" x14ac:dyDescent="0.2">
      <c r="A2" s="65" t="s">
        <v>37</v>
      </c>
      <c r="B2" s="66">
        <v>6</v>
      </c>
      <c r="D2" s="67" t="e">
        <f t="array" aca="1" ref="D2:D126" ca="1">_xll.qlRateHelperSelection(_xll.ohFilter(RateHelpers,RateHelpersIncluded),_xll.ohFilter(RateHelpersPriority,RateHelpersIncluded),nIMMFutures,nSerialFutures,FrontFuturesRollingDays,DepoInclusionCriteria,_xll.ohFilter(MinDistance,RateHelpersIncluded),Trigger)</f>
        <v>#NAME?</v>
      </c>
      <c r="E2" s="67" t="e">
        <f ca="1">SUBSTITUTE(SUBSTITUTE(_xll.qlRateHelperQuoteName(D2),"LastFixing","D"),"Libor","")</f>
        <v>#NAME?</v>
      </c>
      <c r="F2" s="68" t="e">
        <f ca="1">_xll.qlRateHelperRate($D2)</f>
        <v>#NAME?</v>
      </c>
      <c r="G2" s="68">
        <f ca="1">IF(ISERROR(_xll.qlSwapRateHelperSpread($D2)),IF(ISERROR(_xll.qlFuturesRateHelperConvexityAdjustment($D2)),0,_xll.qlFuturesRateHelperConvexityAdjustment($D2)),_xll.qlSwapRateHelperSpread($D2))</f>
        <v>0</v>
      </c>
      <c r="H2" s="74" t="e">
        <f ca="1">_xll.qlRateHelperEarliestDate($D2)</f>
        <v>#NAME?</v>
      </c>
      <c r="I2" s="75" t="e">
        <f ca="1">_xll.qlRateHelperLatestDate($D2)</f>
        <v>#NAME?</v>
      </c>
      <c r="J2" s="111" t="e">
        <f ca="1"/>
        <v>#NAME?</v>
      </c>
      <c r="K2" s="64"/>
    </row>
    <row r="3" spans="1:11" x14ac:dyDescent="0.2">
      <c r="A3" s="69" t="s">
        <v>36</v>
      </c>
      <c r="B3" s="70">
        <v>0</v>
      </c>
      <c r="D3" s="67" t="e">
        <f ca="1"/>
        <v>#NAME?</v>
      </c>
      <c r="E3" s="67" t="e">
        <f ca="1">SUBSTITUTE(SUBSTITUTE(_xll.qlRateHelperQuoteName(D3),"LastFixing","D"),"Libor","")</f>
        <v>#NAME?</v>
      </c>
      <c r="F3" s="68" t="e">
        <f ca="1">_xll.qlRateHelperRate($D3)</f>
        <v>#NAME?</v>
      </c>
      <c r="G3" s="68">
        <f ca="1">IF(ISERROR(_xll.qlSwapRateHelperSpread($D3)),IF(ISERROR(_xll.qlFuturesRateHelperConvexityAdjustment($D3)),0,_xll.qlFuturesRateHelperConvexityAdjustment($D3)),_xll.qlSwapRateHelperSpread($D3))</f>
        <v>0</v>
      </c>
      <c r="H3" s="74" t="e">
        <f ca="1">_xll.qlRateHelperEarliestDate($D3)</f>
        <v>#NAME?</v>
      </c>
      <c r="I3" s="75" t="e">
        <f ca="1">_xll.qlRateHelperLatestDate($D3)</f>
        <v>#NAME?</v>
      </c>
      <c r="J3" s="111" t="e">
        <f ca="1"/>
        <v>#NAME?</v>
      </c>
      <c r="K3" s="64"/>
    </row>
    <row r="4" spans="1:11" x14ac:dyDescent="0.2">
      <c r="A4" s="69" t="s">
        <v>35</v>
      </c>
      <c r="B4" s="70">
        <v>2</v>
      </c>
      <c r="D4" s="67" t="e">
        <f ca="1"/>
        <v>#NAME?</v>
      </c>
      <c r="E4" s="67" t="e">
        <f ca="1">SUBSTITUTE(SUBSTITUTE(_xll.qlRateHelperQuoteName(D4),"LastFixing","D"),"Libor","")</f>
        <v>#NAME?</v>
      </c>
      <c r="F4" s="68" t="e">
        <f ca="1">_xll.qlRateHelperRate($D4)</f>
        <v>#NAME?</v>
      </c>
      <c r="G4" s="68">
        <f ca="1">IF(ISERROR(_xll.qlSwapRateHelperSpread($D4)),IF(ISERROR(_xll.qlFuturesRateHelperConvexityAdjustment($D4)),0,_xll.qlFuturesRateHelperConvexityAdjustment($D4)),_xll.qlSwapRateHelperSpread($D4))</f>
        <v>0</v>
      </c>
      <c r="H4" s="74" t="e">
        <f ca="1">_xll.qlRateHelperEarliestDate($D4)</f>
        <v>#NAME?</v>
      </c>
      <c r="I4" s="75" t="e">
        <f ca="1">_xll.qlRateHelperLatestDate($D4)</f>
        <v>#NAME?</v>
      </c>
      <c r="J4" s="111" t="e">
        <f ca="1"/>
        <v>#NAME?</v>
      </c>
      <c r="K4" s="64"/>
    </row>
    <row r="5" spans="1:11" ht="12" thickBot="1" x14ac:dyDescent="0.25">
      <c r="A5" s="136" t="s">
        <v>34</v>
      </c>
      <c r="B5" s="137" t="s">
        <v>33</v>
      </c>
      <c r="D5" s="67" t="e">
        <f ca="1"/>
        <v>#NAME?</v>
      </c>
      <c r="E5" s="67" t="e">
        <f ca="1">SUBSTITUTE(SUBSTITUTE(_xll.qlRateHelperQuoteName(D5),"LastFixing","D"),"Libor","")</f>
        <v>#NAME?</v>
      </c>
      <c r="F5" s="68" t="e">
        <f ca="1">_xll.qlRateHelperRate($D5)</f>
        <v>#NAME?</v>
      </c>
      <c r="G5" s="68">
        <f ca="1">IF(ISERROR(_xll.qlSwapRateHelperSpread($D5)),IF(ISERROR(_xll.qlFuturesRateHelperConvexityAdjustment($D5)),0,_xll.qlFuturesRateHelperConvexityAdjustment($D5)),_xll.qlSwapRateHelperSpread($D5))</f>
        <v>0</v>
      </c>
      <c r="H5" s="74" t="e">
        <f ca="1">_xll.qlRateHelperEarliestDate($D5)</f>
        <v>#NAME?</v>
      </c>
      <c r="I5" s="75" t="e">
        <f ca="1">_xll.qlRateHelperLatestDate($D5)</f>
        <v>#NAME?</v>
      </c>
      <c r="J5" s="111" t="e">
        <f ca="1"/>
        <v>#NAME?</v>
      </c>
      <c r="K5" s="64"/>
    </row>
    <row r="6" spans="1:11" x14ac:dyDescent="0.2">
      <c r="D6" s="67" t="e">
        <f ca="1"/>
        <v>#NAME?</v>
      </c>
      <c r="E6" s="67" t="e">
        <f ca="1">SUBSTITUTE(SUBSTITUTE(_xll.qlRateHelperQuoteName(D6),"LastFixing","D"),"Libor","")</f>
        <v>#NAME?</v>
      </c>
      <c r="F6" s="68" t="e">
        <f ca="1">_xll.qlRateHelperRate($D6)</f>
        <v>#NAME?</v>
      </c>
      <c r="G6" s="68">
        <f ca="1">IF(ISERROR(_xll.qlSwapRateHelperSpread($D6)),IF(ISERROR(_xll.qlFuturesRateHelperConvexityAdjustment($D6)),0,_xll.qlFuturesRateHelperConvexityAdjustment($D6)),_xll.qlSwapRateHelperSpread($D6))</f>
        <v>0</v>
      </c>
      <c r="H6" s="74" t="e">
        <f ca="1">_xll.qlRateHelperEarliestDate($D6)</f>
        <v>#NAME?</v>
      </c>
      <c r="I6" s="75" t="e">
        <f ca="1">_xll.qlRateHelperLatestDate($D6)</f>
        <v>#NAME?</v>
      </c>
      <c r="J6" s="111" t="e">
        <f ca="1"/>
        <v>#NAME?</v>
      </c>
      <c r="K6" s="64"/>
    </row>
    <row r="7" spans="1:11" x14ac:dyDescent="0.2">
      <c r="D7" s="67" t="e">
        <f ca="1"/>
        <v>#NAME?</v>
      </c>
      <c r="E7" s="67" t="e">
        <f ca="1">SUBSTITUTE(SUBSTITUTE(_xll.qlRateHelperQuoteName(D7),"LastFixing","D"),"Libor","")</f>
        <v>#NAME?</v>
      </c>
      <c r="F7" s="68" t="e">
        <f ca="1">_xll.qlRateHelperRate($D7)</f>
        <v>#NAME?</v>
      </c>
      <c r="G7" s="68">
        <f ca="1">IF(ISERROR(_xll.qlSwapRateHelperSpread($D7)),IF(ISERROR(_xll.qlFuturesRateHelperConvexityAdjustment($D7)),0,_xll.qlFuturesRateHelperConvexityAdjustment($D7)),_xll.qlSwapRateHelperSpread($D7))</f>
        <v>0</v>
      </c>
      <c r="H7" s="74" t="e">
        <f ca="1">_xll.qlRateHelperEarliestDate($D7)</f>
        <v>#NAME?</v>
      </c>
      <c r="I7" s="75" t="e">
        <f ca="1">_xll.qlRateHelperLatestDate($D7)</f>
        <v>#NAME?</v>
      </c>
      <c r="J7" s="111" t="e">
        <f ca="1"/>
        <v>#NAME?</v>
      </c>
      <c r="K7" s="64"/>
    </row>
    <row r="8" spans="1:11" x14ac:dyDescent="0.2">
      <c r="D8" s="67" t="e">
        <f ca="1"/>
        <v>#NAME?</v>
      </c>
      <c r="E8" s="67" t="e">
        <f ca="1">SUBSTITUTE(SUBSTITUTE(_xll.qlRateHelperQuoteName(D8),"LastFixing","D"),"Libor","")</f>
        <v>#NAME?</v>
      </c>
      <c r="F8" s="68" t="e">
        <f ca="1">_xll.qlRateHelperRate($D8)</f>
        <v>#NAME?</v>
      </c>
      <c r="G8" s="68">
        <f ca="1">IF(ISERROR(_xll.qlSwapRateHelperSpread($D8)),IF(ISERROR(_xll.qlFuturesRateHelperConvexityAdjustment($D8)),0,_xll.qlFuturesRateHelperConvexityAdjustment($D8)),_xll.qlSwapRateHelperSpread($D8))</f>
        <v>0</v>
      </c>
      <c r="H8" s="74" t="e">
        <f ca="1">_xll.qlRateHelperEarliestDate($D8)</f>
        <v>#NAME?</v>
      </c>
      <c r="I8" s="75" t="e">
        <f ca="1">_xll.qlRateHelperLatestDate($D8)</f>
        <v>#NAME?</v>
      </c>
      <c r="J8" s="111" t="e">
        <f ca="1"/>
        <v>#NAME?</v>
      </c>
      <c r="K8" s="64"/>
    </row>
    <row r="9" spans="1:11" x14ac:dyDescent="0.2">
      <c r="D9" s="67" t="e">
        <f ca="1"/>
        <v>#NAME?</v>
      </c>
      <c r="E9" s="67" t="e">
        <f ca="1">SUBSTITUTE(SUBSTITUTE(_xll.qlRateHelperQuoteName(D9),"LastFixing","D"),"Libor","")</f>
        <v>#NAME?</v>
      </c>
      <c r="F9" s="68" t="e">
        <f ca="1">_xll.qlRateHelperRate($D9)</f>
        <v>#NAME?</v>
      </c>
      <c r="G9" s="68">
        <f ca="1">IF(ISERROR(_xll.qlSwapRateHelperSpread($D9)),IF(ISERROR(_xll.qlFuturesRateHelperConvexityAdjustment($D9)),0,_xll.qlFuturesRateHelperConvexityAdjustment($D9)),_xll.qlSwapRateHelperSpread($D9))</f>
        <v>0</v>
      </c>
      <c r="H9" s="74" t="e">
        <f ca="1">_xll.qlRateHelperEarliestDate($D9)</f>
        <v>#NAME?</v>
      </c>
      <c r="I9" s="75" t="e">
        <f ca="1">_xll.qlRateHelperLatestDate($D9)</f>
        <v>#NAME?</v>
      </c>
      <c r="J9" s="111" t="e">
        <f ca="1"/>
        <v>#NAME?</v>
      </c>
      <c r="K9" s="64"/>
    </row>
    <row r="10" spans="1:11" x14ac:dyDescent="0.2">
      <c r="D10" s="67" t="e">
        <f ca="1"/>
        <v>#NAME?</v>
      </c>
      <c r="E10" s="67" t="e">
        <f ca="1">SUBSTITUTE(SUBSTITUTE(_xll.qlRateHelperQuoteName(D10),"LastFixing","D"),"Libor","")</f>
        <v>#NAME?</v>
      </c>
      <c r="F10" s="68" t="e">
        <f ca="1">_xll.qlRateHelperRate($D10)</f>
        <v>#NAME?</v>
      </c>
      <c r="G10" s="68">
        <f ca="1">IF(ISERROR(_xll.qlSwapRateHelperSpread($D10)),IF(ISERROR(_xll.qlFuturesRateHelperConvexityAdjustment($D10)),0,_xll.qlFuturesRateHelperConvexityAdjustment($D10)),_xll.qlSwapRateHelperSpread($D10))</f>
        <v>0</v>
      </c>
      <c r="H10" s="74" t="e">
        <f ca="1">_xll.qlRateHelperEarliestDate($D10)</f>
        <v>#NAME?</v>
      </c>
      <c r="I10" s="75" t="e">
        <f ca="1">_xll.qlRateHelperLatestDate($D10)</f>
        <v>#NAME?</v>
      </c>
      <c r="J10" s="111" t="e">
        <f ca="1"/>
        <v>#NAME?</v>
      </c>
      <c r="K10" s="64"/>
    </row>
    <row r="11" spans="1:11" x14ac:dyDescent="0.2">
      <c r="D11" s="67" t="e">
        <f ca="1"/>
        <v>#NAME?</v>
      </c>
      <c r="E11" s="67" t="e">
        <f ca="1">SUBSTITUTE(SUBSTITUTE(_xll.qlRateHelperQuoteName(D11),"LastFixing","D"),"Libor","")</f>
        <v>#NAME?</v>
      </c>
      <c r="F11" s="68" t="e">
        <f ca="1">_xll.qlRateHelperRate($D11)</f>
        <v>#NAME?</v>
      </c>
      <c r="G11" s="68">
        <f ca="1">IF(ISERROR(_xll.qlSwapRateHelperSpread($D11)),IF(ISERROR(_xll.qlFuturesRateHelperConvexityAdjustment($D11)),0,_xll.qlFuturesRateHelperConvexityAdjustment($D11)),_xll.qlSwapRateHelperSpread($D11))</f>
        <v>0</v>
      </c>
      <c r="H11" s="74" t="e">
        <f ca="1">_xll.qlRateHelperEarliestDate($D11)</f>
        <v>#NAME?</v>
      </c>
      <c r="I11" s="75" t="e">
        <f ca="1">_xll.qlRateHelperLatestDate($D11)</f>
        <v>#NAME?</v>
      </c>
      <c r="J11" s="111" t="e">
        <f ca="1"/>
        <v>#NAME?</v>
      </c>
      <c r="K11" s="64"/>
    </row>
    <row r="12" spans="1:11" x14ac:dyDescent="0.2">
      <c r="D12" s="67" t="e">
        <f ca="1"/>
        <v>#NAME?</v>
      </c>
      <c r="E12" s="67" t="e">
        <f ca="1">SUBSTITUTE(SUBSTITUTE(_xll.qlRateHelperQuoteName(D12),"LastFixing","D"),"Libor","")</f>
        <v>#NAME?</v>
      </c>
      <c r="F12" s="68" t="e">
        <f ca="1">_xll.qlRateHelperRate($D12)</f>
        <v>#NAME?</v>
      </c>
      <c r="G12" s="68">
        <f ca="1">IF(ISERROR(_xll.qlSwapRateHelperSpread($D12)),IF(ISERROR(_xll.qlFuturesRateHelperConvexityAdjustment($D12)),0,_xll.qlFuturesRateHelperConvexityAdjustment($D12)),_xll.qlSwapRateHelperSpread($D12))</f>
        <v>0</v>
      </c>
      <c r="H12" s="74" t="e">
        <f ca="1">_xll.qlRateHelperEarliestDate($D12)</f>
        <v>#NAME?</v>
      </c>
      <c r="I12" s="75" t="e">
        <f ca="1">_xll.qlRateHelperLatestDate($D12)</f>
        <v>#NAME?</v>
      </c>
      <c r="J12" s="111" t="e">
        <f ca="1"/>
        <v>#NAME?</v>
      </c>
      <c r="K12" s="64"/>
    </row>
    <row r="13" spans="1:11" x14ac:dyDescent="0.2">
      <c r="D13" s="67" t="e">
        <f ca="1"/>
        <v>#NAME?</v>
      </c>
      <c r="E13" s="67" t="e">
        <f ca="1">SUBSTITUTE(SUBSTITUTE(_xll.qlRateHelperQuoteName(D13),"LastFixing","D"),"Libor","")</f>
        <v>#NAME?</v>
      </c>
      <c r="F13" s="68" t="e">
        <f ca="1">_xll.qlRateHelperRate($D13)</f>
        <v>#NAME?</v>
      </c>
      <c r="G13" s="68">
        <f ca="1">IF(ISERROR(_xll.qlSwapRateHelperSpread($D13)),IF(ISERROR(_xll.qlFuturesRateHelperConvexityAdjustment($D13)),0,_xll.qlFuturesRateHelperConvexityAdjustment($D13)),_xll.qlSwapRateHelperSpread($D13))</f>
        <v>0</v>
      </c>
      <c r="H13" s="74" t="e">
        <f ca="1">_xll.qlRateHelperEarliestDate($D13)</f>
        <v>#NAME?</v>
      </c>
      <c r="I13" s="75" t="e">
        <f ca="1">_xll.qlRateHelperLatestDate($D13)</f>
        <v>#NAME?</v>
      </c>
      <c r="J13" s="111" t="e">
        <f ca="1"/>
        <v>#NAME?</v>
      </c>
      <c r="K13" s="64"/>
    </row>
    <row r="14" spans="1:11" x14ac:dyDescent="0.2">
      <c r="D14" s="67" t="e">
        <f ca="1"/>
        <v>#NAME?</v>
      </c>
      <c r="E14" s="67" t="e">
        <f ca="1">SUBSTITUTE(SUBSTITUTE(_xll.qlRateHelperQuoteName(D14),"LastFixing","D"),"Libor","")</f>
        <v>#NAME?</v>
      </c>
      <c r="F14" s="68" t="e">
        <f ca="1">_xll.qlRateHelperRate($D14)</f>
        <v>#NAME?</v>
      </c>
      <c r="G14" s="68">
        <f ca="1">IF(ISERROR(_xll.qlSwapRateHelperSpread($D14)),IF(ISERROR(_xll.qlFuturesRateHelperConvexityAdjustment($D14)),0,_xll.qlFuturesRateHelperConvexityAdjustment($D14)),_xll.qlSwapRateHelperSpread($D14))</f>
        <v>0</v>
      </c>
      <c r="H14" s="74" t="e">
        <f ca="1">_xll.qlRateHelperEarliestDate($D14)</f>
        <v>#NAME?</v>
      </c>
      <c r="I14" s="75" t="e">
        <f ca="1">_xll.qlRateHelperLatestDate($D14)</f>
        <v>#NAME?</v>
      </c>
      <c r="J14" s="111" t="e">
        <f ca="1"/>
        <v>#NAME?</v>
      </c>
      <c r="K14" s="64"/>
    </row>
    <row r="15" spans="1:11" x14ac:dyDescent="0.2">
      <c r="D15" s="67" t="e">
        <f ca="1"/>
        <v>#NAME?</v>
      </c>
      <c r="E15" s="67" t="e">
        <f ca="1">SUBSTITUTE(SUBSTITUTE(_xll.qlRateHelperQuoteName(D15),"LastFixing","D"),"Libor","")</f>
        <v>#NAME?</v>
      </c>
      <c r="F15" s="68" t="e">
        <f ca="1">_xll.qlRateHelperRate($D15)</f>
        <v>#NAME?</v>
      </c>
      <c r="G15" s="68">
        <f ca="1">IF(ISERROR(_xll.qlSwapRateHelperSpread($D15)),IF(ISERROR(_xll.qlFuturesRateHelperConvexityAdjustment($D15)),0,_xll.qlFuturesRateHelperConvexityAdjustment($D15)),_xll.qlSwapRateHelperSpread($D15))</f>
        <v>0</v>
      </c>
      <c r="H15" s="74" t="e">
        <f ca="1">_xll.qlRateHelperEarliestDate($D15)</f>
        <v>#NAME?</v>
      </c>
      <c r="I15" s="75" t="e">
        <f ca="1">_xll.qlRateHelperLatestDate($D15)</f>
        <v>#NAME?</v>
      </c>
      <c r="J15" s="111" t="e">
        <f ca="1"/>
        <v>#NAME?</v>
      </c>
      <c r="K15" s="64"/>
    </row>
    <row r="16" spans="1:11" x14ac:dyDescent="0.2">
      <c r="D16" s="67" t="e">
        <f ca="1"/>
        <v>#NAME?</v>
      </c>
      <c r="E16" s="67" t="e">
        <f ca="1">SUBSTITUTE(SUBSTITUTE(_xll.qlRateHelperQuoteName(D16),"LastFixing","D"),"Libor","")</f>
        <v>#NAME?</v>
      </c>
      <c r="F16" s="68" t="e">
        <f ca="1">_xll.qlRateHelperRate($D16)</f>
        <v>#NAME?</v>
      </c>
      <c r="G16" s="68">
        <f ca="1">IF(ISERROR(_xll.qlSwapRateHelperSpread($D16)),IF(ISERROR(_xll.qlFuturesRateHelperConvexityAdjustment($D16)),0,_xll.qlFuturesRateHelperConvexityAdjustment($D16)),_xll.qlSwapRateHelperSpread($D16))</f>
        <v>0</v>
      </c>
      <c r="H16" s="74" t="e">
        <f ca="1">_xll.qlRateHelperEarliestDate($D16)</f>
        <v>#NAME?</v>
      </c>
      <c r="I16" s="75" t="e">
        <f ca="1">_xll.qlRateHelperLatestDate($D16)</f>
        <v>#NAME?</v>
      </c>
      <c r="J16" s="111" t="e">
        <f ca="1"/>
        <v>#NAME?</v>
      </c>
      <c r="K16" s="64"/>
    </row>
    <row r="17" spans="4:11" x14ac:dyDescent="0.2">
      <c r="D17" s="67" t="e">
        <f ca="1"/>
        <v>#NAME?</v>
      </c>
      <c r="E17" s="67" t="e">
        <f ca="1">SUBSTITUTE(SUBSTITUTE(_xll.qlRateHelperQuoteName(D17),"LastFixing","D"),"Libor","")</f>
        <v>#NAME?</v>
      </c>
      <c r="F17" s="68" t="e">
        <f ca="1">_xll.qlRateHelperRate($D17)</f>
        <v>#NAME?</v>
      </c>
      <c r="G17" s="68">
        <f ca="1">IF(ISERROR(_xll.qlSwapRateHelperSpread($D17)),IF(ISERROR(_xll.qlFuturesRateHelperConvexityAdjustment($D17)),0,_xll.qlFuturesRateHelperConvexityAdjustment($D17)),_xll.qlSwapRateHelperSpread($D17))</f>
        <v>0</v>
      </c>
      <c r="H17" s="74" t="e">
        <f ca="1">_xll.qlRateHelperEarliestDate($D17)</f>
        <v>#NAME?</v>
      </c>
      <c r="I17" s="75" t="e">
        <f ca="1">_xll.qlRateHelperLatestDate($D17)</f>
        <v>#NAME?</v>
      </c>
      <c r="J17" s="111" t="e">
        <f ca="1"/>
        <v>#NAME?</v>
      </c>
      <c r="K17" s="64"/>
    </row>
    <row r="18" spans="4:11" x14ac:dyDescent="0.2">
      <c r="D18" s="67" t="e">
        <f ca="1"/>
        <v>#NAME?</v>
      </c>
      <c r="E18" s="67" t="e">
        <f ca="1">SUBSTITUTE(SUBSTITUTE(_xll.qlRateHelperQuoteName(D18),"LastFixing","D"),"Libor","")</f>
        <v>#NAME?</v>
      </c>
      <c r="F18" s="68" t="e">
        <f ca="1">_xll.qlRateHelperRate($D18)</f>
        <v>#NAME?</v>
      </c>
      <c r="G18" s="68">
        <f ca="1">IF(ISERROR(_xll.qlSwapRateHelperSpread($D18)),IF(ISERROR(_xll.qlFuturesRateHelperConvexityAdjustment($D18)),0,_xll.qlFuturesRateHelperConvexityAdjustment($D18)),_xll.qlSwapRateHelperSpread($D18))</f>
        <v>0</v>
      </c>
      <c r="H18" s="74" t="e">
        <f ca="1">_xll.qlRateHelperEarliestDate($D18)</f>
        <v>#NAME?</v>
      </c>
      <c r="I18" s="75" t="e">
        <f ca="1">_xll.qlRateHelperLatestDate($D18)</f>
        <v>#NAME?</v>
      </c>
      <c r="J18" s="111" t="e">
        <f ca="1"/>
        <v>#NAME?</v>
      </c>
      <c r="K18" s="64"/>
    </row>
    <row r="19" spans="4:11" x14ac:dyDescent="0.2">
      <c r="D19" s="67" t="e">
        <f ca="1"/>
        <v>#NAME?</v>
      </c>
      <c r="E19" s="67" t="e">
        <f ca="1">SUBSTITUTE(SUBSTITUTE(_xll.qlRateHelperQuoteName(D19),"LastFixing","D"),"Libor","")</f>
        <v>#NAME?</v>
      </c>
      <c r="F19" s="68" t="e">
        <f ca="1">_xll.qlRateHelperRate($D19)</f>
        <v>#NAME?</v>
      </c>
      <c r="G19" s="68">
        <f ca="1">IF(ISERROR(_xll.qlSwapRateHelperSpread($D19)),IF(ISERROR(_xll.qlFuturesRateHelperConvexityAdjustment($D19)),0,_xll.qlFuturesRateHelperConvexityAdjustment($D19)),_xll.qlSwapRateHelperSpread($D19))</f>
        <v>0</v>
      </c>
      <c r="H19" s="74" t="e">
        <f ca="1">_xll.qlRateHelperEarliestDate($D19)</f>
        <v>#NAME?</v>
      </c>
      <c r="I19" s="75" t="e">
        <f ca="1">_xll.qlRateHelperLatestDate($D19)</f>
        <v>#NAME?</v>
      </c>
      <c r="J19" s="111" t="e">
        <f ca="1"/>
        <v>#NAME?</v>
      </c>
      <c r="K19" s="64"/>
    </row>
    <row r="20" spans="4:11" x14ac:dyDescent="0.2">
      <c r="D20" s="67" t="e">
        <f ca="1"/>
        <v>#NAME?</v>
      </c>
      <c r="E20" s="67" t="e">
        <f ca="1">SUBSTITUTE(SUBSTITUTE(_xll.qlRateHelperQuoteName(D20),"LastFixing","D"),"Libor","")</f>
        <v>#NAME?</v>
      </c>
      <c r="F20" s="68" t="e">
        <f ca="1">_xll.qlRateHelperRate($D20)</f>
        <v>#NAME?</v>
      </c>
      <c r="G20" s="68">
        <f ca="1">IF(ISERROR(_xll.qlSwapRateHelperSpread($D20)),IF(ISERROR(_xll.qlFuturesRateHelperConvexityAdjustment($D20)),0,_xll.qlFuturesRateHelperConvexityAdjustment($D20)),_xll.qlSwapRateHelperSpread($D20))</f>
        <v>0</v>
      </c>
      <c r="H20" s="74" t="e">
        <f ca="1">_xll.qlRateHelperEarliestDate($D20)</f>
        <v>#NAME?</v>
      </c>
      <c r="I20" s="75" t="e">
        <f ca="1">_xll.qlRateHelperLatestDate($D20)</f>
        <v>#NAME?</v>
      </c>
      <c r="J20" s="111" t="e">
        <f ca="1"/>
        <v>#NAME?</v>
      </c>
      <c r="K20" s="64"/>
    </row>
    <row r="21" spans="4:11" x14ac:dyDescent="0.2">
      <c r="D21" s="67" t="e">
        <f ca="1"/>
        <v>#NAME?</v>
      </c>
      <c r="E21" s="67" t="e">
        <f ca="1">SUBSTITUTE(SUBSTITUTE(_xll.qlRateHelperQuoteName(D21),"LastFixing","D"),"Libor","")</f>
        <v>#NAME?</v>
      </c>
      <c r="F21" s="68" t="e">
        <f ca="1">_xll.qlRateHelperRate($D21)</f>
        <v>#NAME?</v>
      </c>
      <c r="G21" s="68">
        <f ca="1">IF(ISERROR(_xll.qlSwapRateHelperSpread($D21)),IF(ISERROR(_xll.qlFuturesRateHelperConvexityAdjustment($D21)),0,_xll.qlFuturesRateHelperConvexityAdjustment($D21)),_xll.qlSwapRateHelperSpread($D21))</f>
        <v>0</v>
      </c>
      <c r="H21" s="74" t="e">
        <f ca="1">_xll.qlRateHelperEarliestDate($D21)</f>
        <v>#NAME?</v>
      </c>
      <c r="I21" s="75" t="e">
        <f ca="1">_xll.qlRateHelperLatestDate($D21)</f>
        <v>#NAME?</v>
      </c>
      <c r="J21" s="111" t="e">
        <f ca="1"/>
        <v>#NAME?</v>
      </c>
      <c r="K21" s="64"/>
    </row>
    <row r="22" spans="4:11" x14ac:dyDescent="0.2">
      <c r="D22" s="67" t="e">
        <f ca="1"/>
        <v>#NAME?</v>
      </c>
      <c r="E22" s="67" t="e">
        <f ca="1">SUBSTITUTE(SUBSTITUTE(_xll.qlRateHelperQuoteName(D22),"LastFixing","D"),"Libor","")</f>
        <v>#NAME?</v>
      </c>
      <c r="F22" s="68" t="e">
        <f ca="1">_xll.qlRateHelperRate($D22)</f>
        <v>#NAME?</v>
      </c>
      <c r="G22" s="68">
        <f ca="1">IF(ISERROR(_xll.qlSwapRateHelperSpread($D22)),IF(ISERROR(_xll.qlFuturesRateHelperConvexityAdjustment($D22)),0,_xll.qlFuturesRateHelperConvexityAdjustment($D22)),_xll.qlSwapRateHelperSpread($D22))</f>
        <v>0</v>
      </c>
      <c r="H22" s="74" t="e">
        <f ca="1">_xll.qlRateHelperEarliestDate($D22)</f>
        <v>#NAME?</v>
      </c>
      <c r="I22" s="75" t="e">
        <f ca="1">_xll.qlRateHelperLatestDate($D22)</f>
        <v>#NAME?</v>
      </c>
      <c r="J22" s="111" t="e">
        <f ca="1"/>
        <v>#NAME?</v>
      </c>
      <c r="K22" s="64"/>
    </row>
    <row r="23" spans="4:11" x14ac:dyDescent="0.2">
      <c r="D23" s="67" t="e">
        <f ca="1"/>
        <v>#NAME?</v>
      </c>
      <c r="E23" s="67" t="e">
        <f ca="1">SUBSTITUTE(SUBSTITUTE(_xll.qlRateHelperQuoteName(D23),"LastFixing","D"),"Libor","")</f>
        <v>#NAME?</v>
      </c>
      <c r="F23" s="68" t="e">
        <f ca="1">_xll.qlRateHelperRate($D23)</f>
        <v>#NAME?</v>
      </c>
      <c r="G23" s="68">
        <f ca="1">IF(ISERROR(_xll.qlSwapRateHelperSpread($D23)),IF(ISERROR(_xll.qlFuturesRateHelperConvexityAdjustment($D23)),0,_xll.qlFuturesRateHelperConvexityAdjustment($D23)),_xll.qlSwapRateHelperSpread($D23))</f>
        <v>0</v>
      </c>
      <c r="H23" s="74" t="e">
        <f ca="1">_xll.qlRateHelperEarliestDate($D23)</f>
        <v>#NAME?</v>
      </c>
      <c r="I23" s="75" t="e">
        <f ca="1">_xll.qlRateHelperLatestDate($D23)</f>
        <v>#NAME?</v>
      </c>
      <c r="J23" s="111" t="e">
        <f ca="1"/>
        <v>#NAME?</v>
      </c>
      <c r="K23" s="64"/>
    </row>
    <row r="24" spans="4:11" x14ac:dyDescent="0.2">
      <c r="D24" s="67" t="e">
        <f ca="1"/>
        <v>#NAME?</v>
      </c>
      <c r="E24" s="67" t="e">
        <f ca="1">SUBSTITUTE(SUBSTITUTE(_xll.qlRateHelperQuoteName(D24),"LastFixing","D"),"Libor","")</f>
        <v>#NAME?</v>
      </c>
      <c r="F24" s="68" t="e">
        <f ca="1">_xll.qlRateHelperRate($D24)</f>
        <v>#NAME?</v>
      </c>
      <c r="G24" s="68">
        <f ca="1">IF(ISERROR(_xll.qlSwapRateHelperSpread($D24)),IF(ISERROR(_xll.qlFuturesRateHelperConvexityAdjustment($D24)),0,_xll.qlFuturesRateHelperConvexityAdjustment($D24)),_xll.qlSwapRateHelperSpread($D24))</f>
        <v>0</v>
      </c>
      <c r="H24" s="74" t="e">
        <f ca="1">_xll.qlRateHelperEarliestDate($D24)</f>
        <v>#NAME?</v>
      </c>
      <c r="I24" s="75" t="e">
        <f ca="1">_xll.qlRateHelperLatestDate($D24)</f>
        <v>#NAME?</v>
      </c>
      <c r="J24" s="111" t="e">
        <f ca="1"/>
        <v>#NAME?</v>
      </c>
      <c r="K24" s="64"/>
    </row>
    <row r="25" spans="4:11" x14ac:dyDescent="0.2">
      <c r="D25" s="67" t="e">
        <f ca="1"/>
        <v>#NAME?</v>
      </c>
      <c r="E25" s="67" t="e">
        <f ca="1">SUBSTITUTE(SUBSTITUTE(_xll.qlRateHelperQuoteName(D25),"LastFixing","D"),"Libor","")</f>
        <v>#NAME?</v>
      </c>
      <c r="F25" s="68" t="e">
        <f ca="1">_xll.qlRateHelperRate($D25)</f>
        <v>#NAME?</v>
      </c>
      <c r="G25" s="68">
        <f ca="1">IF(ISERROR(_xll.qlSwapRateHelperSpread($D25)),IF(ISERROR(_xll.qlFuturesRateHelperConvexityAdjustment($D25)),0,_xll.qlFuturesRateHelperConvexityAdjustment($D25)),_xll.qlSwapRateHelperSpread($D25))</f>
        <v>0</v>
      </c>
      <c r="H25" s="74" t="e">
        <f ca="1">_xll.qlRateHelperEarliestDate($D25)</f>
        <v>#NAME?</v>
      </c>
      <c r="I25" s="75" t="e">
        <f ca="1">_xll.qlRateHelperLatestDate($D25)</f>
        <v>#NAME?</v>
      </c>
      <c r="J25" s="111" t="e">
        <f ca="1"/>
        <v>#NAME?</v>
      </c>
      <c r="K25" s="64"/>
    </row>
    <row r="26" spans="4:11" x14ac:dyDescent="0.2">
      <c r="D26" s="67" t="e">
        <f ca="1"/>
        <v>#NAME?</v>
      </c>
      <c r="E26" s="67" t="e">
        <f ca="1">SUBSTITUTE(SUBSTITUTE(_xll.qlRateHelperQuoteName(D26),"LastFixing","D"),"Libor","")</f>
        <v>#NAME?</v>
      </c>
      <c r="F26" s="68" t="e">
        <f ca="1">_xll.qlRateHelperRate($D26)</f>
        <v>#NAME?</v>
      </c>
      <c r="G26" s="68">
        <f ca="1">IF(ISERROR(_xll.qlSwapRateHelperSpread($D26)),IF(ISERROR(_xll.qlFuturesRateHelperConvexityAdjustment($D26)),0,_xll.qlFuturesRateHelperConvexityAdjustment($D26)),_xll.qlSwapRateHelperSpread($D26))</f>
        <v>0</v>
      </c>
      <c r="H26" s="74" t="e">
        <f ca="1">_xll.qlRateHelperEarliestDate($D26)</f>
        <v>#NAME?</v>
      </c>
      <c r="I26" s="75" t="e">
        <f ca="1">_xll.qlRateHelperLatestDate($D26)</f>
        <v>#NAME?</v>
      </c>
      <c r="J26" s="111" t="e">
        <f ca="1"/>
        <v>#NAME?</v>
      </c>
      <c r="K26" s="64"/>
    </row>
    <row r="27" spans="4:11" x14ac:dyDescent="0.2">
      <c r="D27" s="67" t="e">
        <f ca="1"/>
        <v>#NAME?</v>
      </c>
      <c r="E27" s="67" t="e">
        <f ca="1">SUBSTITUTE(SUBSTITUTE(_xll.qlRateHelperQuoteName(D27),"LastFixing","D"),"Libor","")</f>
        <v>#NAME?</v>
      </c>
      <c r="F27" s="68" t="e">
        <f ca="1">_xll.qlRateHelperRate($D27)</f>
        <v>#NAME?</v>
      </c>
      <c r="G27" s="68">
        <f ca="1">IF(ISERROR(_xll.qlSwapRateHelperSpread($D27)),IF(ISERROR(_xll.qlFuturesRateHelperConvexityAdjustment($D27)),0,_xll.qlFuturesRateHelperConvexityAdjustment($D27)),_xll.qlSwapRateHelperSpread($D27))</f>
        <v>0</v>
      </c>
      <c r="H27" s="74" t="e">
        <f ca="1">_xll.qlRateHelperEarliestDate($D27)</f>
        <v>#NAME?</v>
      </c>
      <c r="I27" s="75" t="e">
        <f ca="1">_xll.qlRateHelperLatestDate($D27)</f>
        <v>#NAME?</v>
      </c>
      <c r="J27" s="111" t="e">
        <f ca="1"/>
        <v>#NAME?</v>
      </c>
    </row>
    <row r="28" spans="4:11" x14ac:dyDescent="0.2">
      <c r="D28" s="67" t="e">
        <f ca="1"/>
        <v>#NAME?</v>
      </c>
      <c r="E28" s="67" t="e">
        <f ca="1">SUBSTITUTE(SUBSTITUTE(_xll.qlRateHelperQuoteName(D28),"LastFixing","D"),"Libor","")</f>
        <v>#NAME?</v>
      </c>
      <c r="F28" s="68" t="e">
        <f ca="1">_xll.qlRateHelperRate($D28)</f>
        <v>#NAME?</v>
      </c>
      <c r="G28" s="68">
        <f ca="1">IF(ISERROR(_xll.qlSwapRateHelperSpread($D28)),IF(ISERROR(_xll.qlFuturesRateHelperConvexityAdjustment($D28)),0,_xll.qlFuturesRateHelperConvexityAdjustment($D28)),_xll.qlSwapRateHelperSpread($D28))</f>
        <v>0</v>
      </c>
      <c r="H28" s="74" t="e">
        <f ca="1">_xll.qlRateHelperEarliestDate($D28)</f>
        <v>#NAME?</v>
      </c>
      <c r="I28" s="75" t="e">
        <f ca="1">_xll.qlRateHelperLatestDate($D28)</f>
        <v>#NAME?</v>
      </c>
      <c r="J28" s="111" t="e">
        <f ca="1"/>
        <v>#NAME?</v>
      </c>
    </row>
    <row r="29" spans="4:11" x14ac:dyDescent="0.2">
      <c r="D29" s="67" t="e">
        <f ca="1"/>
        <v>#NAME?</v>
      </c>
      <c r="E29" s="67" t="e">
        <f ca="1">SUBSTITUTE(SUBSTITUTE(_xll.qlRateHelperQuoteName(D29),"LastFixing","D"),"Libor","")</f>
        <v>#NAME?</v>
      </c>
      <c r="F29" s="68" t="e">
        <f ca="1">_xll.qlRateHelperRate($D29)</f>
        <v>#NAME?</v>
      </c>
      <c r="G29" s="68">
        <f ca="1">IF(ISERROR(_xll.qlSwapRateHelperSpread($D29)),IF(ISERROR(_xll.qlFuturesRateHelperConvexityAdjustment($D29)),0,_xll.qlFuturesRateHelperConvexityAdjustment($D29)),_xll.qlSwapRateHelperSpread($D29))</f>
        <v>0</v>
      </c>
      <c r="H29" s="74" t="e">
        <f ca="1">_xll.qlRateHelperEarliestDate($D29)</f>
        <v>#NAME?</v>
      </c>
      <c r="I29" s="75" t="e">
        <f ca="1">_xll.qlRateHelperLatestDate($D29)</f>
        <v>#NAME?</v>
      </c>
      <c r="J29" s="111" t="e">
        <f ca="1"/>
        <v>#NAME?</v>
      </c>
    </row>
    <row r="30" spans="4:11" x14ac:dyDescent="0.2">
      <c r="D30" s="67" t="e">
        <f ca="1"/>
        <v>#NAME?</v>
      </c>
      <c r="E30" s="67" t="e">
        <f ca="1">SUBSTITUTE(SUBSTITUTE(_xll.qlRateHelperQuoteName(D30),"LastFixing","D"),"Libor","")</f>
        <v>#NAME?</v>
      </c>
      <c r="F30" s="68" t="e">
        <f ca="1">_xll.qlRateHelperRate($D30)</f>
        <v>#NAME?</v>
      </c>
      <c r="G30" s="68">
        <f ca="1">IF(ISERROR(_xll.qlSwapRateHelperSpread($D30)),IF(ISERROR(_xll.qlFuturesRateHelperConvexityAdjustment($D30)),0,_xll.qlFuturesRateHelperConvexityAdjustment($D30)),_xll.qlSwapRateHelperSpread($D30))</f>
        <v>0</v>
      </c>
      <c r="H30" s="74" t="e">
        <f ca="1">_xll.qlRateHelperEarliestDate($D30)</f>
        <v>#NAME?</v>
      </c>
      <c r="I30" s="75" t="e">
        <f ca="1">_xll.qlRateHelperLatestDate($D30)</f>
        <v>#NAME?</v>
      </c>
      <c r="J30" s="111" t="e">
        <f ca="1"/>
        <v>#NAME?</v>
      </c>
    </row>
    <row r="31" spans="4:11" x14ac:dyDescent="0.2">
      <c r="D31" s="67" t="e">
        <f ca="1"/>
        <v>#NAME?</v>
      </c>
      <c r="E31" s="67" t="e">
        <f ca="1">SUBSTITUTE(SUBSTITUTE(_xll.qlRateHelperQuoteName(D31),"LastFixing","D"),"Libor","")</f>
        <v>#NAME?</v>
      </c>
      <c r="F31" s="68" t="e">
        <f ca="1">_xll.qlRateHelperRate($D31)</f>
        <v>#NAME?</v>
      </c>
      <c r="G31" s="68">
        <f ca="1">IF(ISERROR(_xll.qlSwapRateHelperSpread($D31)),IF(ISERROR(_xll.qlFuturesRateHelperConvexityAdjustment($D31)),0,_xll.qlFuturesRateHelperConvexityAdjustment($D31)),_xll.qlSwapRateHelperSpread($D31))</f>
        <v>0</v>
      </c>
      <c r="H31" s="74" t="e">
        <f ca="1">_xll.qlRateHelperEarliestDate($D31)</f>
        <v>#NAME?</v>
      </c>
      <c r="I31" s="75" t="e">
        <f ca="1">_xll.qlRateHelperLatestDate($D31)</f>
        <v>#NAME?</v>
      </c>
      <c r="J31" s="111" t="e">
        <f ca="1"/>
        <v>#NAME?</v>
      </c>
    </row>
    <row r="32" spans="4:11" x14ac:dyDescent="0.2">
      <c r="D32" s="67" t="e">
        <f ca="1"/>
        <v>#NAME?</v>
      </c>
      <c r="E32" s="67" t="e">
        <f ca="1">SUBSTITUTE(SUBSTITUTE(_xll.qlRateHelperQuoteName(D32),"LastFixing","D"),"Libor","")</f>
        <v>#NAME?</v>
      </c>
      <c r="F32" s="68" t="e">
        <f ca="1">_xll.qlRateHelperRate($D32)</f>
        <v>#NAME?</v>
      </c>
      <c r="G32" s="68">
        <f ca="1">IF(ISERROR(_xll.qlSwapRateHelperSpread($D32)),IF(ISERROR(_xll.qlFuturesRateHelperConvexityAdjustment($D32)),0,_xll.qlFuturesRateHelperConvexityAdjustment($D32)),_xll.qlSwapRateHelperSpread($D32))</f>
        <v>0</v>
      </c>
      <c r="H32" s="74" t="e">
        <f ca="1">_xll.qlRateHelperEarliestDate($D32)</f>
        <v>#NAME?</v>
      </c>
      <c r="I32" s="75" t="e">
        <f ca="1">_xll.qlRateHelperLatestDate($D32)</f>
        <v>#NAME?</v>
      </c>
      <c r="J32" s="111" t="e">
        <f ca="1"/>
        <v>#NAME?</v>
      </c>
    </row>
    <row r="33" spans="4:10" x14ac:dyDescent="0.2">
      <c r="D33" s="67" t="e">
        <f ca="1"/>
        <v>#NAME?</v>
      </c>
      <c r="E33" s="67" t="e">
        <f ca="1">SUBSTITUTE(SUBSTITUTE(_xll.qlRateHelperQuoteName(D33),"LastFixing","D"),"Libor","")</f>
        <v>#NAME?</v>
      </c>
      <c r="F33" s="68" t="e">
        <f ca="1">_xll.qlRateHelperRate($D33)</f>
        <v>#NAME?</v>
      </c>
      <c r="G33" s="68">
        <f ca="1">IF(ISERROR(_xll.qlSwapRateHelperSpread($D33)),IF(ISERROR(_xll.qlFuturesRateHelperConvexityAdjustment($D33)),0,_xll.qlFuturesRateHelperConvexityAdjustment($D33)),_xll.qlSwapRateHelperSpread($D33))</f>
        <v>0</v>
      </c>
      <c r="H33" s="74" t="e">
        <f ca="1">_xll.qlRateHelperEarliestDate($D33)</f>
        <v>#NAME?</v>
      </c>
      <c r="I33" s="75" t="e">
        <f ca="1">_xll.qlRateHelperLatestDate($D33)</f>
        <v>#NAME?</v>
      </c>
      <c r="J33" s="111" t="e">
        <f ca="1"/>
        <v>#NAME?</v>
      </c>
    </row>
    <row r="34" spans="4:10" x14ac:dyDescent="0.2">
      <c r="D34" s="67" t="e">
        <f ca="1"/>
        <v>#NAME?</v>
      </c>
      <c r="E34" s="67" t="e">
        <f ca="1">SUBSTITUTE(SUBSTITUTE(_xll.qlRateHelperQuoteName(D34),"LastFixing","D"),"Libor","")</f>
        <v>#NAME?</v>
      </c>
      <c r="F34" s="68" t="e">
        <f ca="1">_xll.qlRateHelperRate($D34)</f>
        <v>#NAME?</v>
      </c>
      <c r="G34" s="68">
        <f ca="1">IF(ISERROR(_xll.qlSwapRateHelperSpread($D34)),IF(ISERROR(_xll.qlFuturesRateHelperConvexityAdjustment($D34)),0,_xll.qlFuturesRateHelperConvexityAdjustment($D34)),_xll.qlSwapRateHelperSpread($D34))</f>
        <v>0</v>
      </c>
      <c r="H34" s="74" t="e">
        <f ca="1">_xll.qlRateHelperEarliestDate($D34)</f>
        <v>#NAME?</v>
      </c>
      <c r="I34" s="75" t="e">
        <f ca="1">_xll.qlRateHelperLatestDate($D34)</f>
        <v>#NAME?</v>
      </c>
      <c r="J34" s="111" t="e">
        <f ca="1"/>
        <v>#NAME?</v>
      </c>
    </row>
    <row r="35" spans="4:10" x14ac:dyDescent="0.2">
      <c r="D35" s="67" t="e">
        <f ca="1"/>
        <v>#NAME?</v>
      </c>
      <c r="E35" s="67" t="e">
        <f ca="1">SUBSTITUTE(SUBSTITUTE(_xll.qlRateHelperQuoteName(D35),"LastFixing","D"),"Libor","")</f>
        <v>#NAME?</v>
      </c>
      <c r="F35" s="68" t="e">
        <f ca="1">_xll.qlRateHelperRate($D35)</f>
        <v>#NAME?</v>
      </c>
      <c r="G35" s="68">
        <f ca="1">IF(ISERROR(_xll.qlSwapRateHelperSpread($D35)),IF(ISERROR(_xll.qlFuturesRateHelperConvexityAdjustment($D35)),0,_xll.qlFuturesRateHelperConvexityAdjustment($D35)),_xll.qlSwapRateHelperSpread($D35))</f>
        <v>0</v>
      </c>
      <c r="H35" s="74" t="e">
        <f ca="1">_xll.qlRateHelperEarliestDate($D35)</f>
        <v>#NAME?</v>
      </c>
      <c r="I35" s="75" t="e">
        <f ca="1">_xll.qlRateHelperLatestDate($D35)</f>
        <v>#NAME?</v>
      </c>
      <c r="J35" s="111" t="e">
        <f ca="1"/>
        <v>#NAME?</v>
      </c>
    </row>
    <row r="36" spans="4:10" x14ac:dyDescent="0.2">
      <c r="D36" s="67" t="e">
        <f ca="1"/>
        <v>#NAME?</v>
      </c>
      <c r="E36" s="67" t="e">
        <f ca="1">SUBSTITUTE(SUBSTITUTE(_xll.qlRateHelperQuoteName(D36),"LastFixing","D"),"Libor","")</f>
        <v>#NAME?</v>
      </c>
      <c r="F36" s="68" t="e">
        <f ca="1">_xll.qlRateHelperRate($D36)</f>
        <v>#NAME?</v>
      </c>
      <c r="G36" s="68">
        <f ca="1">IF(ISERROR(_xll.qlSwapRateHelperSpread($D36)),IF(ISERROR(_xll.qlFuturesRateHelperConvexityAdjustment($D36)),0,_xll.qlFuturesRateHelperConvexityAdjustment($D36)),_xll.qlSwapRateHelperSpread($D36))</f>
        <v>0</v>
      </c>
      <c r="H36" s="74" t="e">
        <f ca="1">_xll.qlRateHelperEarliestDate($D36)</f>
        <v>#NAME?</v>
      </c>
      <c r="I36" s="75" t="e">
        <f ca="1">_xll.qlRateHelperLatestDate($D36)</f>
        <v>#NAME?</v>
      </c>
      <c r="J36" s="111" t="e">
        <f ca="1"/>
        <v>#NAME?</v>
      </c>
    </row>
    <row r="37" spans="4:10" x14ac:dyDescent="0.2">
      <c r="D37" s="67" t="e">
        <f ca="1"/>
        <v>#NAME?</v>
      </c>
      <c r="E37" s="67" t="e">
        <f ca="1">SUBSTITUTE(SUBSTITUTE(_xll.qlRateHelperQuoteName(D37),"LastFixing","D"),"Libor","")</f>
        <v>#NAME?</v>
      </c>
      <c r="F37" s="68" t="e">
        <f ca="1">_xll.qlRateHelperRate($D37)</f>
        <v>#NAME?</v>
      </c>
      <c r="G37" s="68">
        <f ca="1">IF(ISERROR(_xll.qlSwapRateHelperSpread($D37)),IF(ISERROR(_xll.qlFuturesRateHelperConvexityAdjustment($D37)),0,_xll.qlFuturesRateHelperConvexityAdjustment($D37)),_xll.qlSwapRateHelperSpread($D37))</f>
        <v>0</v>
      </c>
      <c r="H37" s="74" t="e">
        <f ca="1">_xll.qlRateHelperEarliestDate($D37)</f>
        <v>#NAME?</v>
      </c>
      <c r="I37" s="75" t="e">
        <f ca="1">_xll.qlRateHelperLatestDate($D37)</f>
        <v>#NAME?</v>
      </c>
      <c r="J37" s="111" t="e">
        <f ca="1"/>
        <v>#NAME?</v>
      </c>
    </row>
    <row r="38" spans="4:10" x14ac:dyDescent="0.2">
      <c r="D38" s="67" t="e">
        <f ca="1"/>
        <v>#NAME?</v>
      </c>
      <c r="E38" s="67" t="e">
        <f ca="1">SUBSTITUTE(SUBSTITUTE(_xll.qlRateHelperQuoteName(D38),"LastFixing","D"),"Libor","")</f>
        <v>#NAME?</v>
      </c>
      <c r="F38" s="68" t="e">
        <f ca="1">_xll.qlRateHelperRate($D38)</f>
        <v>#NAME?</v>
      </c>
      <c r="G38" s="68">
        <f ca="1">IF(ISERROR(_xll.qlSwapRateHelperSpread($D38)),IF(ISERROR(_xll.qlFuturesRateHelperConvexityAdjustment($D38)),0,_xll.qlFuturesRateHelperConvexityAdjustment($D38)),_xll.qlSwapRateHelperSpread($D38))</f>
        <v>0</v>
      </c>
      <c r="H38" s="74" t="e">
        <f ca="1">_xll.qlRateHelperEarliestDate($D38)</f>
        <v>#NAME?</v>
      </c>
      <c r="I38" s="75" t="e">
        <f ca="1">_xll.qlRateHelperLatestDate($D38)</f>
        <v>#NAME?</v>
      </c>
      <c r="J38" s="111" t="e">
        <f ca="1"/>
        <v>#NAME?</v>
      </c>
    </row>
    <row r="39" spans="4:10" x14ac:dyDescent="0.2">
      <c r="D39" s="67" t="e">
        <f ca="1"/>
        <v>#NAME?</v>
      </c>
      <c r="E39" s="67" t="e">
        <f ca="1">SUBSTITUTE(SUBSTITUTE(_xll.qlRateHelperQuoteName(D39),"LastFixing","D"),"Libor","")</f>
        <v>#NAME?</v>
      </c>
      <c r="F39" s="68" t="e">
        <f ca="1">_xll.qlRateHelperRate($D39)</f>
        <v>#NAME?</v>
      </c>
      <c r="G39" s="68">
        <f ca="1">IF(ISERROR(_xll.qlSwapRateHelperSpread($D39)),IF(ISERROR(_xll.qlFuturesRateHelperConvexityAdjustment($D39)),0,_xll.qlFuturesRateHelperConvexityAdjustment($D39)),_xll.qlSwapRateHelperSpread($D39))</f>
        <v>0</v>
      </c>
      <c r="H39" s="74" t="e">
        <f ca="1">_xll.qlRateHelperEarliestDate($D39)</f>
        <v>#NAME?</v>
      </c>
      <c r="I39" s="75" t="e">
        <f ca="1">_xll.qlRateHelperLatestDate($D39)</f>
        <v>#NAME?</v>
      </c>
      <c r="J39" s="111" t="e">
        <f ca="1"/>
        <v>#NAME?</v>
      </c>
    </row>
    <row r="40" spans="4:10" x14ac:dyDescent="0.2">
      <c r="D40" s="67" t="e">
        <f ca="1"/>
        <v>#NAME?</v>
      </c>
      <c r="E40" s="67" t="e">
        <f ca="1">SUBSTITUTE(SUBSTITUTE(_xll.qlRateHelperQuoteName(D40),"LastFixing","D"),"Libor","")</f>
        <v>#NAME?</v>
      </c>
      <c r="F40" s="68" t="e">
        <f ca="1">_xll.qlRateHelperRate($D40)</f>
        <v>#NAME?</v>
      </c>
      <c r="G40" s="68">
        <f ca="1">IF(ISERROR(_xll.qlSwapRateHelperSpread($D40)),IF(ISERROR(_xll.qlFuturesRateHelperConvexityAdjustment($D40)),0,_xll.qlFuturesRateHelperConvexityAdjustment($D40)),_xll.qlSwapRateHelperSpread($D40))</f>
        <v>0</v>
      </c>
      <c r="H40" s="74" t="e">
        <f ca="1">_xll.qlRateHelperEarliestDate($D40)</f>
        <v>#NAME?</v>
      </c>
      <c r="I40" s="75" t="e">
        <f ca="1">_xll.qlRateHelperLatestDate($D40)</f>
        <v>#NAME?</v>
      </c>
      <c r="J40" s="111" t="e">
        <f ca="1"/>
        <v>#NAME?</v>
      </c>
    </row>
    <row r="41" spans="4:10" x14ac:dyDescent="0.2">
      <c r="D41" s="67" t="e">
        <f ca="1"/>
        <v>#NAME?</v>
      </c>
      <c r="E41" s="67" t="e">
        <f ca="1">SUBSTITUTE(SUBSTITUTE(_xll.qlRateHelperQuoteName(D41),"LastFixing","D"),"Libor","")</f>
        <v>#NAME?</v>
      </c>
      <c r="F41" s="68" t="e">
        <f ca="1">_xll.qlRateHelperRate($D41)</f>
        <v>#NAME?</v>
      </c>
      <c r="G41" s="68">
        <f ca="1">IF(ISERROR(_xll.qlSwapRateHelperSpread($D41)),IF(ISERROR(_xll.qlFuturesRateHelperConvexityAdjustment($D41)),0,_xll.qlFuturesRateHelperConvexityAdjustment($D41)),_xll.qlSwapRateHelperSpread($D41))</f>
        <v>0</v>
      </c>
      <c r="H41" s="74" t="e">
        <f ca="1">_xll.qlRateHelperEarliestDate($D41)</f>
        <v>#NAME?</v>
      </c>
      <c r="I41" s="75" t="e">
        <f ca="1">_xll.qlRateHelperLatestDate($D41)</f>
        <v>#NAME?</v>
      </c>
      <c r="J41" s="111" t="e">
        <f ca="1"/>
        <v>#NAME?</v>
      </c>
    </row>
    <row r="42" spans="4:10" x14ac:dyDescent="0.2">
      <c r="D42" s="67" t="e">
        <f ca="1"/>
        <v>#NAME?</v>
      </c>
      <c r="E42" s="67" t="e">
        <f ca="1">SUBSTITUTE(SUBSTITUTE(_xll.qlRateHelperQuoteName(D42),"LastFixing","D"),"Libor","")</f>
        <v>#NAME?</v>
      </c>
      <c r="F42" s="68" t="e">
        <f ca="1">_xll.qlRateHelperRate($D42)</f>
        <v>#NAME?</v>
      </c>
      <c r="G42" s="68">
        <f ca="1">IF(ISERROR(_xll.qlSwapRateHelperSpread($D42)),IF(ISERROR(_xll.qlFuturesRateHelperConvexityAdjustment($D42)),0,_xll.qlFuturesRateHelperConvexityAdjustment($D42)),_xll.qlSwapRateHelperSpread($D42))</f>
        <v>0</v>
      </c>
      <c r="H42" s="74" t="e">
        <f ca="1">_xll.qlRateHelperEarliestDate($D42)</f>
        <v>#NAME?</v>
      </c>
      <c r="I42" s="75" t="e">
        <f ca="1">_xll.qlRateHelperLatestDate($D42)</f>
        <v>#NAME?</v>
      </c>
      <c r="J42" s="111" t="e">
        <f ca="1"/>
        <v>#NAME?</v>
      </c>
    </row>
    <row r="43" spans="4:10" x14ac:dyDescent="0.2">
      <c r="D43" s="67" t="e">
        <f ca="1"/>
        <v>#NAME?</v>
      </c>
      <c r="E43" s="67" t="e">
        <f ca="1">SUBSTITUTE(SUBSTITUTE(_xll.qlRateHelperQuoteName(D43),"LastFixing","D"),"Libor","")</f>
        <v>#NAME?</v>
      </c>
      <c r="F43" s="68" t="e">
        <f ca="1">_xll.qlRateHelperRate($D43)</f>
        <v>#NAME?</v>
      </c>
      <c r="G43" s="68">
        <f ca="1">IF(ISERROR(_xll.qlSwapRateHelperSpread($D43)),IF(ISERROR(_xll.qlFuturesRateHelperConvexityAdjustment($D43)),0,_xll.qlFuturesRateHelperConvexityAdjustment($D43)),_xll.qlSwapRateHelperSpread($D43))</f>
        <v>0</v>
      </c>
      <c r="H43" s="74" t="e">
        <f ca="1">_xll.qlRateHelperEarliestDate($D43)</f>
        <v>#NAME?</v>
      </c>
      <c r="I43" s="75" t="e">
        <f ca="1">_xll.qlRateHelperLatestDate($D43)</f>
        <v>#NAME?</v>
      </c>
      <c r="J43" s="111" t="e">
        <f ca="1"/>
        <v>#NAME?</v>
      </c>
    </row>
    <row r="44" spans="4:10" x14ac:dyDescent="0.2">
      <c r="D44" s="67" t="e">
        <f ca="1"/>
        <v>#NAME?</v>
      </c>
      <c r="E44" s="67" t="e">
        <f ca="1">SUBSTITUTE(SUBSTITUTE(_xll.qlRateHelperQuoteName(D44),"LastFixing","D"),"Libor","")</f>
        <v>#NAME?</v>
      </c>
      <c r="F44" s="68" t="e">
        <f ca="1">_xll.qlRateHelperRate($D44)</f>
        <v>#NAME?</v>
      </c>
      <c r="G44" s="68">
        <f ca="1">IF(ISERROR(_xll.qlSwapRateHelperSpread($D44)),IF(ISERROR(_xll.qlFuturesRateHelperConvexityAdjustment($D44)),0,_xll.qlFuturesRateHelperConvexityAdjustment($D44)),_xll.qlSwapRateHelperSpread($D44))</f>
        <v>0</v>
      </c>
      <c r="H44" s="74" t="e">
        <f ca="1">_xll.qlRateHelperEarliestDate($D44)</f>
        <v>#NAME?</v>
      </c>
      <c r="I44" s="75" t="e">
        <f ca="1">_xll.qlRateHelperLatestDate($D44)</f>
        <v>#NAME?</v>
      </c>
      <c r="J44" s="111" t="e">
        <f ca="1"/>
        <v>#NAME?</v>
      </c>
    </row>
    <row r="45" spans="4:10" x14ac:dyDescent="0.2">
      <c r="D45" s="67" t="e">
        <f ca="1"/>
        <v>#NAME?</v>
      </c>
      <c r="E45" s="67" t="e">
        <f ca="1">SUBSTITUTE(SUBSTITUTE(_xll.qlRateHelperQuoteName(D45),"LastFixing","D"),"Libor","")</f>
        <v>#NAME?</v>
      </c>
      <c r="F45" s="68" t="e">
        <f ca="1">_xll.qlRateHelperRate($D45)</f>
        <v>#NAME?</v>
      </c>
      <c r="G45" s="68">
        <f ca="1">IF(ISERROR(_xll.qlSwapRateHelperSpread($D45)),IF(ISERROR(_xll.qlFuturesRateHelperConvexityAdjustment($D45)),0,_xll.qlFuturesRateHelperConvexityAdjustment($D45)),_xll.qlSwapRateHelperSpread($D45))</f>
        <v>0</v>
      </c>
      <c r="H45" s="74" t="e">
        <f ca="1">_xll.qlRateHelperEarliestDate($D45)</f>
        <v>#NAME?</v>
      </c>
      <c r="I45" s="75" t="e">
        <f ca="1">_xll.qlRateHelperLatestDate($D45)</f>
        <v>#NAME?</v>
      </c>
      <c r="J45" s="111" t="e">
        <f ca="1"/>
        <v>#NAME?</v>
      </c>
    </row>
    <row r="46" spans="4:10" x14ac:dyDescent="0.2">
      <c r="D46" s="67" t="e">
        <f ca="1"/>
        <v>#NAME?</v>
      </c>
      <c r="E46" s="67" t="e">
        <f ca="1">SUBSTITUTE(SUBSTITUTE(_xll.qlRateHelperQuoteName(D46),"LastFixing","D"),"Libor","")</f>
        <v>#NAME?</v>
      </c>
      <c r="F46" s="68" t="e">
        <f ca="1">_xll.qlRateHelperRate($D46)</f>
        <v>#NAME?</v>
      </c>
      <c r="G46" s="68">
        <f ca="1">IF(ISERROR(_xll.qlSwapRateHelperSpread($D46)),IF(ISERROR(_xll.qlFuturesRateHelperConvexityAdjustment($D46)),0,_xll.qlFuturesRateHelperConvexityAdjustment($D46)),_xll.qlSwapRateHelperSpread($D46))</f>
        <v>0</v>
      </c>
      <c r="H46" s="74" t="e">
        <f ca="1">_xll.qlRateHelperEarliestDate($D46)</f>
        <v>#NAME?</v>
      </c>
      <c r="I46" s="75" t="e">
        <f ca="1">_xll.qlRateHelperLatestDate($D46)</f>
        <v>#NAME?</v>
      </c>
      <c r="J46" s="111" t="e">
        <f ca="1"/>
        <v>#NAME?</v>
      </c>
    </row>
    <row r="47" spans="4:10" x14ac:dyDescent="0.2">
      <c r="D47" s="67" t="e">
        <f ca="1"/>
        <v>#NAME?</v>
      </c>
      <c r="E47" s="67" t="e">
        <f ca="1">SUBSTITUTE(SUBSTITUTE(_xll.qlRateHelperQuoteName(D47),"LastFixing","D"),"Libor","")</f>
        <v>#NAME?</v>
      </c>
      <c r="F47" s="68" t="e">
        <f ca="1">_xll.qlRateHelperRate($D47)</f>
        <v>#NAME?</v>
      </c>
      <c r="G47" s="68">
        <f ca="1">IF(ISERROR(_xll.qlSwapRateHelperSpread($D47)),IF(ISERROR(_xll.qlFuturesRateHelperConvexityAdjustment($D47)),0,_xll.qlFuturesRateHelperConvexityAdjustment($D47)),_xll.qlSwapRateHelperSpread($D47))</f>
        <v>0</v>
      </c>
      <c r="H47" s="74" t="e">
        <f ca="1">_xll.qlRateHelperEarliestDate($D47)</f>
        <v>#NAME?</v>
      </c>
      <c r="I47" s="75" t="e">
        <f ca="1">_xll.qlRateHelperLatestDate($D47)</f>
        <v>#NAME?</v>
      </c>
      <c r="J47" s="111" t="e">
        <f ca="1"/>
        <v>#NAME?</v>
      </c>
    </row>
    <row r="48" spans="4:10" x14ac:dyDescent="0.2">
      <c r="D48" s="67" t="e">
        <f ca="1"/>
        <v>#NAME?</v>
      </c>
      <c r="E48" s="67" t="e">
        <f ca="1">SUBSTITUTE(SUBSTITUTE(_xll.qlRateHelperQuoteName(D48),"LastFixing","D"),"Libor","")</f>
        <v>#NAME?</v>
      </c>
      <c r="F48" s="68" t="e">
        <f ca="1">_xll.qlRateHelperRate($D48)</f>
        <v>#NAME?</v>
      </c>
      <c r="G48" s="68">
        <f ca="1">IF(ISERROR(_xll.qlSwapRateHelperSpread($D48)),IF(ISERROR(_xll.qlFuturesRateHelperConvexityAdjustment($D48)),0,_xll.qlFuturesRateHelperConvexityAdjustment($D48)),_xll.qlSwapRateHelperSpread($D48))</f>
        <v>0</v>
      </c>
      <c r="H48" s="74" t="e">
        <f ca="1">_xll.qlRateHelperEarliestDate($D48)</f>
        <v>#NAME?</v>
      </c>
      <c r="I48" s="75" t="e">
        <f ca="1">_xll.qlRateHelperLatestDate($D48)</f>
        <v>#NAME?</v>
      </c>
      <c r="J48" s="111" t="e">
        <f ca="1"/>
        <v>#NAME?</v>
      </c>
    </row>
    <row r="49" spans="4:10" x14ac:dyDescent="0.2">
      <c r="D49" s="67" t="e">
        <f ca="1"/>
        <v>#NAME?</v>
      </c>
      <c r="E49" s="67" t="e">
        <f ca="1">SUBSTITUTE(SUBSTITUTE(_xll.qlRateHelperQuoteName(D49),"LastFixing","D"),"Libor","")</f>
        <v>#NAME?</v>
      </c>
      <c r="F49" s="68" t="e">
        <f ca="1">_xll.qlRateHelperRate($D49)</f>
        <v>#NAME?</v>
      </c>
      <c r="G49" s="68">
        <f ca="1">IF(ISERROR(_xll.qlSwapRateHelperSpread($D49)),IF(ISERROR(_xll.qlFuturesRateHelperConvexityAdjustment($D49)),0,_xll.qlFuturesRateHelperConvexityAdjustment($D49)),_xll.qlSwapRateHelperSpread($D49))</f>
        <v>0</v>
      </c>
      <c r="H49" s="74" t="e">
        <f ca="1">_xll.qlRateHelperEarliestDate($D49)</f>
        <v>#NAME?</v>
      </c>
      <c r="I49" s="75" t="e">
        <f ca="1">_xll.qlRateHelperLatestDate($D49)</f>
        <v>#NAME?</v>
      </c>
      <c r="J49" s="111" t="e">
        <f ca="1"/>
        <v>#NAME?</v>
      </c>
    </row>
    <row r="50" spans="4:10" x14ac:dyDescent="0.2">
      <c r="D50" s="67" t="e">
        <f ca="1"/>
        <v>#NAME?</v>
      </c>
      <c r="E50" s="67" t="e">
        <f ca="1">SUBSTITUTE(SUBSTITUTE(_xll.qlRateHelperQuoteName(D50),"LastFixing","D"),"Libor","")</f>
        <v>#NAME?</v>
      </c>
      <c r="F50" s="68" t="e">
        <f ca="1">_xll.qlRateHelperRate($D50)</f>
        <v>#NAME?</v>
      </c>
      <c r="G50" s="68">
        <f ca="1">IF(ISERROR(_xll.qlSwapRateHelperSpread($D50)),IF(ISERROR(_xll.qlFuturesRateHelperConvexityAdjustment($D50)),0,_xll.qlFuturesRateHelperConvexityAdjustment($D50)),_xll.qlSwapRateHelperSpread($D50))</f>
        <v>0</v>
      </c>
      <c r="H50" s="74" t="e">
        <f ca="1">_xll.qlRateHelperEarliestDate($D50)</f>
        <v>#NAME?</v>
      </c>
      <c r="I50" s="75" t="e">
        <f ca="1">_xll.qlRateHelperLatestDate($D50)</f>
        <v>#NAME?</v>
      </c>
      <c r="J50" s="111" t="e">
        <f ca="1"/>
        <v>#NAME?</v>
      </c>
    </row>
    <row r="51" spans="4:10" x14ac:dyDescent="0.2">
      <c r="D51" s="67" t="e">
        <f ca="1"/>
        <v>#NAME?</v>
      </c>
      <c r="E51" s="67" t="e">
        <f ca="1">SUBSTITUTE(SUBSTITUTE(_xll.qlRateHelperQuoteName(D51),"LastFixing","D"),"Libor","")</f>
        <v>#NAME?</v>
      </c>
      <c r="F51" s="68" t="e">
        <f ca="1">_xll.qlRateHelperRate($D51)</f>
        <v>#NAME?</v>
      </c>
      <c r="G51" s="68">
        <f ca="1">IF(ISERROR(_xll.qlSwapRateHelperSpread($D51)),IF(ISERROR(_xll.qlFuturesRateHelperConvexityAdjustment($D51)),0,_xll.qlFuturesRateHelperConvexityAdjustment($D51)),_xll.qlSwapRateHelperSpread($D51))</f>
        <v>0</v>
      </c>
      <c r="H51" s="74" t="e">
        <f ca="1">_xll.qlRateHelperEarliestDate($D51)</f>
        <v>#NAME?</v>
      </c>
      <c r="I51" s="75" t="e">
        <f ca="1">_xll.qlRateHelperLatestDate($D51)</f>
        <v>#NAME?</v>
      </c>
      <c r="J51" s="111" t="e">
        <f ca="1"/>
        <v>#NAME?</v>
      </c>
    </row>
    <row r="52" spans="4:10" x14ac:dyDescent="0.2">
      <c r="D52" s="67" t="e">
        <f ca="1"/>
        <v>#NAME?</v>
      </c>
      <c r="E52" s="67" t="e">
        <f ca="1">SUBSTITUTE(SUBSTITUTE(_xll.qlRateHelperQuoteName(D52),"LastFixing","D"),"Libor","")</f>
        <v>#NAME?</v>
      </c>
      <c r="F52" s="68" t="e">
        <f ca="1">_xll.qlRateHelperRate($D52)</f>
        <v>#NAME?</v>
      </c>
      <c r="G52" s="68">
        <f ca="1">IF(ISERROR(_xll.qlSwapRateHelperSpread($D52)),IF(ISERROR(_xll.qlFuturesRateHelperConvexityAdjustment($D52)),0,_xll.qlFuturesRateHelperConvexityAdjustment($D52)),_xll.qlSwapRateHelperSpread($D52))</f>
        <v>0</v>
      </c>
      <c r="H52" s="74" t="e">
        <f ca="1">_xll.qlRateHelperEarliestDate($D52)</f>
        <v>#NAME?</v>
      </c>
      <c r="I52" s="75" t="e">
        <f ca="1">_xll.qlRateHelperLatestDate($D52)</f>
        <v>#NAME?</v>
      </c>
      <c r="J52" s="111" t="e">
        <f ca="1"/>
        <v>#NAME?</v>
      </c>
    </row>
    <row r="53" spans="4:10" x14ac:dyDescent="0.2">
      <c r="D53" s="67" t="e">
        <f ca="1"/>
        <v>#NAME?</v>
      </c>
      <c r="E53" s="67" t="e">
        <f ca="1">SUBSTITUTE(SUBSTITUTE(_xll.qlRateHelperQuoteName(D53),"LastFixing","D"),"Libor","")</f>
        <v>#NAME?</v>
      </c>
      <c r="F53" s="68" t="e">
        <f ca="1">_xll.qlRateHelperRate($D53)</f>
        <v>#NAME?</v>
      </c>
      <c r="G53" s="68">
        <f ca="1">IF(ISERROR(_xll.qlSwapRateHelperSpread($D53)),IF(ISERROR(_xll.qlFuturesRateHelperConvexityAdjustment($D53)),0,_xll.qlFuturesRateHelperConvexityAdjustment($D53)),_xll.qlSwapRateHelperSpread($D53))</f>
        <v>0</v>
      </c>
      <c r="H53" s="74" t="e">
        <f ca="1">_xll.qlRateHelperEarliestDate($D53)</f>
        <v>#NAME?</v>
      </c>
      <c r="I53" s="75" t="e">
        <f ca="1">_xll.qlRateHelperLatestDate($D53)</f>
        <v>#NAME?</v>
      </c>
      <c r="J53" s="111" t="e">
        <f ca="1"/>
        <v>#NAME?</v>
      </c>
    </row>
    <row r="54" spans="4:10" x14ac:dyDescent="0.2">
      <c r="D54" s="67" t="e">
        <f ca="1"/>
        <v>#NAME?</v>
      </c>
      <c r="E54" s="67" t="e">
        <f ca="1">SUBSTITUTE(SUBSTITUTE(_xll.qlRateHelperQuoteName(D54),"LastFixing","D"),"Libor","")</f>
        <v>#NAME?</v>
      </c>
      <c r="F54" s="68" t="e">
        <f ca="1">_xll.qlRateHelperRate($D54)</f>
        <v>#NAME?</v>
      </c>
      <c r="G54" s="68">
        <f ca="1">IF(ISERROR(_xll.qlSwapRateHelperSpread($D54)),IF(ISERROR(_xll.qlFuturesRateHelperConvexityAdjustment($D54)),0,_xll.qlFuturesRateHelperConvexityAdjustment($D54)),_xll.qlSwapRateHelperSpread($D54))</f>
        <v>0</v>
      </c>
      <c r="H54" s="74" t="e">
        <f ca="1">_xll.qlRateHelperEarliestDate($D54)</f>
        <v>#NAME?</v>
      </c>
      <c r="I54" s="75" t="e">
        <f ca="1">_xll.qlRateHelperLatestDate($D54)</f>
        <v>#NAME?</v>
      </c>
      <c r="J54" s="111" t="e">
        <f ca="1"/>
        <v>#NAME?</v>
      </c>
    </row>
    <row r="55" spans="4:10" x14ac:dyDescent="0.2">
      <c r="D55" s="67" t="e">
        <f ca="1"/>
        <v>#NAME?</v>
      </c>
      <c r="E55" s="67" t="e">
        <f ca="1">SUBSTITUTE(SUBSTITUTE(_xll.qlRateHelperQuoteName(D55),"LastFixing","D"),"Libor","")</f>
        <v>#NAME?</v>
      </c>
      <c r="F55" s="68" t="e">
        <f ca="1">_xll.qlRateHelperRate($D55)</f>
        <v>#NAME?</v>
      </c>
      <c r="G55" s="68">
        <f ca="1">IF(ISERROR(_xll.qlSwapRateHelperSpread($D55)),IF(ISERROR(_xll.qlFuturesRateHelperConvexityAdjustment($D55)),0,_xll.qlFuturesRateHelperConvexityAdjustment($D55)),_xll.qlSwapRateHelperSpread($D55))</f>
        <v>0</v>
      </c>
      <c r="H55" s="74" t="e">
        <f ca="1">_xll.qlRateHelperEarliestDate($D55)</f>
        <v>#NAME?</v>
      </c>
      <c r="I55" s="75" t="e">
        <f ca="1">_xll.qlRateHelperLatestDate($D55)</f>
        <v>#NAME?</v>
      </c>
      <c r="J55" s="111" t="e">
        <f ca="1"/>
        <v>#NAME?</v>
      </c>
    </row>
    <row r="56" spans="4:10" x14ac:dyDescent="0.2">
      <c r="D56" s="67" t="e">
        <f ca="1"/>
        <v>#NAME?</v>
      </c>
      <c r="E56" s="67" t="e">
        <f ca="1">SUBSTITUTE(SUBSTITUTE(_xll.qlRateHelperQuoteName(D56),"LastFixing","D"),"Libor","")</f>
        <v>#NAME?</v>
      </c>
      <c r="F56" s="68" t="e">
        <f ca="1">_xll.qlRateHelperRate($D56)</f>
        <v>#NAME?</v>
      </c>
      <c r="G56" s="68">
        <f ca="1">IF(ISERROR(_xll.qlSwapRateHelperSpread($D56)),IF(ISERROR(_xll.qlFuturesRateHelperConvexityAdjustment($D56)),0,_xll.qlFuturesRateHelperConvexityAdjustment($D56)),_xll.qlSwapRateHelperSpread($D56))</f>
        <v>0</v>
      </c>
      <c r="H56" s="74" t="e">
        <f ca="1">_xll.qlRateHelperEarliestDate($D56)</f>
        <v>#NAME?</v>
      </c>
      <c r="I56" s="75" t="e">
        <f ca="1">_xll.qlRateHelperLatestDate($D56)</f>
        <v>#NAME?</v>
      </c>
      <c r="J56" s="111" t="e">
        <f ca="1"/>
        <v>#NAME?</v>
      </c>
    </row>
    <row r="57" spans="4:10" x14ac:dyDescent="0.2">
      <c r="D57" s="67" t="e">
        <f ca="1"/>
        <v>#NAME?</v>
      </c>
      <c r="E57" s="67" t="e">
        <f ca="1">SUBSTITUTE(SUBSTITUTE(_xll.qlRateHelperQuoteName(D57),"LastFixing","D"),"Libor","")</f>
        <v>#NAME?</v>
      </c>
      <c r="F57" s="68" t="e">
        <f ca="1">_xll.qlRateHelperRate($D57)</f>
        <v>#NAME?</v>
      </c>
      <c r="G57" s="68">
        <f ca="1">IF(ISERROR(_xll.qlSwapRateHelperSpread($D57)),IF(ISERROR(_xll.qlFuturesRateHelperConvexityAdjustment($D57)),0,_xll.qlFuturesRateHelperConvexityAdjustment($D57)),_xll.qlSwapRateHelperSpread($D57))</f>
        <v>0</v>
      </c>
      <c r="H57" s="74" t="e">
        <f ca="1">_xll.qlRateHelperEarliestDate($D57)</f>
        <v>#NAME?</v>
      </c>
      <c r="I57" s="75" t="e">
        <f ca="1">_xll.qlRateHelperLatestDate($D57)</f>
        <v>#NAME?</v>
      </c>
      <c r="J57" s="111" t="e">
        <f ca="1"/>
        <v>#NAME?</v>
      </c>
    </row>
    <row r="58" spans="4:10" x14ac:dyDescent="0.2">
      <c r="D58" s="67" t="e">
        <f ca="1"/>
        <v>#NAME?</v>
      </c>
      <c r="E58" s="67" t="e">
        <f ca="1">SUBSTITUTE(SUBSTITUTE(_xll.qlRateHelperQuoteName(D58),"LastFixing","D"),"Libor","")</f>
        <v>#NAME?</v>
      </c>
      <c r="F58" s="68" t="e">
        <f ca="1">_xll.qlRateHelperRate($D58)</f>
        <v>#NAME?</v>
      </c>
      <c r="G58" s="68">
        <f ca="1">IF(ISERROR(_xll.qlSwapRateHelperSpread($D58)),IF(ISERROR(_xll.qlFuturesRateHelperConvexityAdjustment($D58)),0,_xll.qlFuturesRateHelperConvexityAdjustment($D58)),_xll.qlSwapRateHelperSpread($D58))</f>
        <v>0</v>
      </c>
      <c r="H58" s="74" t="e">
        <f ca="1">_xll.qlRateHelperEarliestDate($D58)</f>
        <v>#NAME?</v>
      </c>
      <c r="I58" s="75" t="e">
        <f ca="1">_xll.qlRateHelperLatestDate($D58)</f>
        <v>#NAME?</v>
      </c>
      <c r="J58" s="111" t="e">
        <f ca="1"/>
        <v>#NAME?</v>
      </c>
    </row>
    <row r="59" spans="4:10" x14ac:dyDescent="0.2">
      <c r="D59" s="67" t="e">
        <f ca="1"/>
        <v>#NAME?</v>
      </c>
      <c r="E59" s="67" t="e">
        <f ca="1">SUBSTITUTE(SUBSTITUTE(_xll.qlRateHelperQuoteName(D59),"LastFixing","D"),"Libor","")</f>
        <v>#NAME?</v>
      </c>
      <c r="F59" s="68" t="e">
        <f ca="1">_xll.qlRateHelperRate($D59)</f>
        <v>#NAME?</v>
      </c>
      <c r="G59" s="68">
        <f ca="1">IF(ISERROR(_xll.qlSwapRateHelperSpread($D59)),IF(ISERROR(_xll.qlFuturesRateHelperConvexityAdjustment($D59)),0,_xll.qlFuturesRateHelperConvexityAdjustment($D59)),_xll.qlSwapRateHelperSpread($D59))</f>
        <v>0</v>
      </c>
      <c r="H59" s="74" t="e">
        <f ca="1">_xll.qlRateHelperEarliestDate($D59)</f>
        <v>#NAME?</v>
      </c>
      <c r="I59" s="75" t="e">
        <f ca="1">_xll.qlRateHelperLatestDate($D59)</f>
        <v>#NAME?</v>
      </c>
      <c r="J59" s="111" t="e">
        <f ca="1"/>
        <v>#NAME?</v>
      </c>
    </row>
    <row r="60" spans="4:10" x14ac:dyDescent="0.2">
      <c r="D60" s="67" t="e">
        <f ca="1"/>
        <v>#NAME?</v>
      </c>
      <c r="E60" s="67" t="e">
        <f ca="1">SUBSTITUTE(SUBSTITUTE(_xll.qlRateHelperQuoteName(D60),"LastFixing","D"),"Libor","")</f>
        <v>#NAME?</v>
      </c>
      <c r="F60" s="68" t="e">
        <f ca="1">_xll.qlRateHelperRate($D60)</f>
        <v>#NAME?</v>
      </c>
      <c r="G60" s="68">
        <f ca="1">IF(ISERROR(_xll.qlSwapRateHelperSpread($D60)),IF(ISERROR(_xll.qlFuturesRateHelperConvexityAdjustment($D60)),0,_xll.qlFuturesRateHelperConvexityAdjustment($D60)),_xll.qlSwapRateHelperSpread($D60))</f>
        <v>0</v>
      </c>
      <c r="H60" s="74" t="e">
        <f ca="1">_xll.qlRateHelperEarliestDate($D60)</f>
        <v>#NAME?</v>
      </c>
      <c r="I60" s="75" t="e">
        <f ca="1">_xll.qlRateHelperLatestDate($D60)</f>
        <v>#NAME?</v>
      </c>
      <c r="J60" s="111" t="e">
        <f ca="1"/>
        <v>#NAME?</v>
      </c>
    </row>
    <row r="61" spans="4:10" x14ac:dyDescent="0.2">
      <c r="D61" s="67" t="e">
        <f ca="1"/>
        <v>#NAME?</v>
      </c>
      <c r="E61" s="67" t="e">
        <f ca="1">SUBSTITUTE(SUBSTITUTE(_xll.qlRateHelperQuoteName(D61),"LastFixing","D"),"Libor","")</f>
        <v>#NAME?</v>
      </c>
      <c r="F61" s="68" t="e">
        <f ca="1">_xll.qlRateHelperRate($D61)</f>
        <v>#NAME?</v>
      </c>
      <c r="G61" s="68">
        <f ca="1">IF(ISERROR(_xll.qlSwapRateHelperSpread($D61)),IF(ISERROR(_xll.qlFuturesRateHelperConvexityAdjustment($D61)),0,_xll.qlFuturesRateHelperConvexityAdjustment($D61)),_xll.qlSwapRateHelperSpread($D61))</f>
        <v>0</v>
      </c>
      <c r="H61" s="74" t="e">
        <f ca="1">_xll.qlRateHelperEarliestDate($D61)</f>
        <v>#NAME?</v>
      </c>
      <c r="I61" s="75" t="e">
        <f ca="1">_xll.qlRateHelperLatestDate($D61)</f>
        <v>#NAME?</v>
      </c>
      <c r="J61" s="111" t="e">
        <f ca="1"/>
        <v>#NAME?</v>
      </c>
    </row>
    <row r="62" spans="4:10" x14ac:dyDescent="0.2">
      <c r="D62" s="67" t="e">
        <f ca="1"/>
        <v>#NAME?</v>
      </c>
      <c r="E62" s="67" t="e">
        <f ca="1">SUBSTITUTE(SUBSTITUTE(_xll.qlRateHelperQuoteName(D62),"LastFixing","D"),"Libor","")</f>
        <v>#NAME?</v>
      </c>
      <c r="F62" s="68" t="e">
        <f ca="1">_xll.qlRateHelperRate($D62)</f>
        <v>#NAME?</v>
      </c>
      <c r="G62" s="68">
        <f ca="1">IF(ISERROR(_xll.qlSwapRateHelperSpread($D62)),IF(ISERROR(_xll.qlFuturesRateHelperConvexityAdjustment($D62)),0,_xll.qlFuturesRateHelperConvexityAdjustment($D62)),_xll.qlSwapRateHelperSpread($D62))</f>
        <v>0</v>
      </c>
      <c r="H62" s="74" t="e">
        <f ca="1">_xll.qlRateHelperEarliestDate($D62)</f>
        <v>#NAME?</v>
      </c>
      <c r="I62" s="75" t="e">
        <f ca="1">_xll.qlRateHelperLatestDate($D62)</f>
        <v>#NAME?</v>
      </c>
      <c r="J62" s="111" t="e">
        <f ca="1"/>
        <v>#NAME?</v>
      </c>
    </row>
    <row r="63" spans="4:10" x14ac:dyDescent="0.2">
      <c r="D63" s="67" t="e">
        <f ca="1"/>
        <v>#NAME?</v>
      </c>
      <c r="E63" s="67" t="e">
        <f ca="1">SUBSTITUTE(SUBSTITUTE(_xll.qlRateHelperQuoteName(D63),"LastFixing","D"),"Libor","")</f>
        <v>#NAME?</v>
      </c>
      <c r="F63" s="68" t="e">
        <f ca="1">_xll.qlRateHelperRate($D63)</f>
        <v>#NAME?</v>
      </c>
      <c r="G63" s="68">
        <f ca="1">IF(ISERROR(_xll.qlSwapRateHelperSpread($D63)),IF(ISERROR(_xll.qlFuturesRateHelperConvexityAdjustment($D63)),0,_xll.qlFuturesRateHelperConvexityAdjustment($D63)),_xll.qlSwapRateHelperSpread($D63))</f>
        <v>0</v>
      </c>
      <c r="H63" s="74" t="e">
        <f ca="1">_xll.qlRateHelperEarliestDate($D63)</f>
        <v>#NAME?</v>
      </c>
      <c r="I63" s="75" t="e">
        <f ca="1">_xll.qlRateHelperLatestDate($D63)</f>
        <v>#NAME?</v>
      </c>
      <c r="J63" s="111" t="e">
        <f ca="1"/>
        <v>#NAME?</v>
      </c>
    </row>
    <row r="64" spans="4:10" x14ac:dyDescent="0.2">
      <c r="D64" s="67" t="e">
        <f ca="1"/>
        <v>#NAME?</v>
      </c>
      <c r="E64" s="67" t="e">
        <f ca="1">SUBSTITUTE(SUBSTITUTE(_xll.qlRateHelperQuoteName(D64),"LastFixing","D"),"Libor","")</f>
        <v>#NAME?</v>
      </c>
      <c r="F64" s="68" t="e">
        <f ca="1">_xll.qlRateHelperRate($D64)</f>
        <v>#NAME?</v>
      </c>
      <c r="G64" s="68">
        <f ca="1">IF(ISERROR(_xll.qlSwapRateHelperSpread($D64)),IF(ISERROR(_xll.qlFuturesRateHelperConvexityAdjustment($D64)),0,_xll.qlFuturesRateHelperConvexityAdjustment($D64)),_xll.qlSwapRateHelperSpread($D64))</f>
        <v>0</v>
      </c>
      <c r="H64" s="74" t="e">
        <f ca="1">_xll.qlRateHelperEarliestDate($D64)</f>
        <v>#NAME?</v>
      </c>
      <c r="I64" s="75" t="e">
        <f ca="1">_xll.qlRateHelperLatestDate($D64)</f>
        <v>#NAME?</v>
      </c>
      <c r="J64" s="111" t="e">
        <f ca="1"/>
        <v>#NAME?</v>
      </c>
    </row>
    <row r="65" spans="4:10" x14ac:dyDescent="0.2">
      <c r="D65" s="67" t="e">
        <f ca="1"/>
        <v>#NAME?</v>
      </c>
      <c r="E65" s="67" t="e">
        <f ca="1">SUBSTITUTE(SUBSTITUTE(_xll.qlRateHelperQuoteName(D65),"LastFixing","D"),"Libor","")</f>
        <v>#NAME?</v>
      </c>
      <c r="F65" s="68" t="e">
        <f ca="1">_xll.qlRateHelperRate($D65)</f>
        <v>#NAME?</v>
      </c>
      <c r="G65" s="68">
        <f ca="1">IF(ISERROR(_xll.qlSwapRateHelperSpread($D65)),IF(ISERROR(_xll.qlFuturesRateHelperConvexityAdjustment($D65)),0,_xll.qlFuturesRateHelperConvexityAdjustment($D65)),_xll.qlSwapRateHelperSpread($D65))</f>
        <v>0</v>
      </c>
      <c r="H65" s="74" t="e">
        <f ca="1">_xll.qlRateHelperEarliestDate($D65)</f>
        <v>#NAME?</v>
      </c>
      <c r="I65" s="75" t="e">
        <f ca="1">_xll.qlRateHelperLatestDate($D65)</f>
        <v>#NAME?</v>
      </c>
      <c r="J65" s="111" t="e">
        <f ca="1"/>
        <v>#NAME?</v>
      </c>
    </row>
    <row r="66" spans="4:10" x14ac:dyDescent="0.2">
      <c r="D66" s="67" t="e">
        <f ca="1"/>
        <v>#NAME?</v>
      </c>
      <c r="E66" s="67" t="e">
        <f ca="1">SUBSTITUTE(SUBSTITUTE(_xll.qlRateHelperQuoteName(D66),"LastFixing","D"),"Libor","")</f>
        <v>#NAME?</v>
      </c>
      <c r="F66" s="68" t="e">
        <f ca="1">_xll.qlRateHelperRate($D66)</f>
        <v>#NAME?</v>
      </c>
      <c r="G66" s="68">
        <f ca="1">IF(ISERROR(_xll.qlSwapRateHelperSpread($D66)),IF(ISERROR(_xll.qlFuturesRateHelperConvexityAdjustment($D66)),0,_xll.qlFuturesRateHelperConvexityAdjustment($D66)),_xll.qlSwapRateHelperSpread($D66))</f>
        <v>0</v>
      </c>
      <c r="H66" s="74" t="e">
        <f ca="1">_xll.qlRateHelperEarliestDate($D66)</f>
        <v>#NAME?</v>
      </c>
      <c r="I66" s="75" t="e">
        <f ca="1">_xll.qlRateHelperLatestDate($D66)</f>
        <v>#NAME?</v>
      </c>
      <c r="J66" s="111" t="e">
        <f ca="1"/>
        <v>#NAME?</v>
      </c>
    </row>
    <row r="67" spans="4:10" x14ac:dyDescent="0.2">
      <c r="D67" s="67" t="e">
        <f ca="1"/>
        <v>#NAME?</v>
      </c>
      <c r="E67" s="67" t="e">
        <f ca="1">SUBSTITUTE(SUBSTITUTE(_xll.qlRateHelperQuoteName(D67),"LastFixing","D"),"Libor","")</f>
        <v>#NAME?</v>
      </c>
      <c r="F67" s="68" t="e">
        <f ca="1">_xll.qlRateHelperRate($D67)</f>
        <v>#NAME?</v>
      </c>
      <c r="G67" s="68">
        <f ca="1">IF(ISERROR(_xll.qlSwapRateHelperSpread($D67)),IF(ISERROR(_xll.qlFuturesRateHelperConvexityAdjustment($D67)),0,_xll.qlFuturesRateHelperConvexityAdjustment($D67)),_xll.qlSwapRateHelperSpread($D67))</f>
        <v>0</v>
      </c>
      <c r="H67" s="74" t="e">
        <f ca="1">_xll.qlRateHelperEarliestDate($D67)</f>
        <v>#NAME?</v>
      </c>
      <c r="I67" s="75" t="e">
        <f ca="1">_xll.qlRateHelperLatestDate($D67)</f>
        <v>#NAME?</v>
      </c>
      <c r="J67" s="111" t="e">
        <f ca="1"/>
        <v>#NAME?</v>
      </c>
    </row>
    <row r="68" spans="4:10" x14ac:dyDescent="0.2">
      <c r="D68" s="67" t="e">
        <f ca="1"/>
        <v>#NAME?</v>
      </c>
      <c r="E68" s="67" t="e">
        <f ca="1">SUBSTITUTE(SUBSTITUTE(_xll.qlRateHelperQuoteName(D68),"LastFixing","D"),"Libor","")</f>
        <v>#NAME?</v>
      </c>
      <c r="F68" s="68" t="e">
        <f ca="1">_xll.qlRateHelperRate($D68)</f>
        <v>#NAME?</v>
      </c>
      <c r="G68" s="68">
        <f ca="1">IF(ISERROR(_xll.qlSwapRateHelperSpread($D68)),IF(ISERROR(_xll.qlFuturesRateHelperConvexityAdjustment($D68)),0,_xll.qlFuturesRateHelperConvexityAdjustment($D68)),_xll.qlSwapRateHelperSpread($D68))</f>
        <v>0</v>
      </c>
      <c r="H68" s="74" t="e">
        <f ca="1">_xll.qlRateHelperEarliestDate($D68)</f>
        <v>#NAME?</v>
      </c>
      <c r="I68" s="75" t="e">
        <f ca="1">_xll.qlRateHelperLatestDate($D68)</f>
        <v>#NAME?</v>
      </c>
      <c r="J68" s="111" t="e">
        <f ca="1"/>
        <v>#NAME?</v>
      </c>
    </row>
    <row r="69" spans="4:10" x14ac:dyDescent="0.2">
      <c r="D69" s="67" t="e">
        <f ca="1"/>
        <v>#NAME?</v>
      </c>
      <c r="E69" s="67" t="e">
        <f ca="1">SUBSTITUTE(SUBSTITUTE(_xll.qlRateHelperQuoteName(D69),"LastFixing","D"),"Libor","")</f>
        <v>#NAME?</v>
      </c>
      <c r="F69" s="68" t="e">
        <f ca="1">_xll.qlRateHelperRate($D69)</f>
        <v>#NAME?</v>
      </c>
      <c r="G69" s="68">
        <f ca="1">IF(ISERROR(_xll.qlSwapRateHelperSpread($D69)),IF(ISERROR(_xll.qlFuturesRateHelperConvexityAdjustment($D69)),0,_xll.qlFuturesRateHelperConvexityAdjustment($D69)),_xll.qlSwapRateHelperSpread($D69))</f>
        <v>0</v>
      </c>
      <c r="H69" s="74" t="e">
        <f ca="1">_xll.qlRateHelperEarliestDate($D69)</f>
        <v>#NAME?</v>
      </c>
      <c r="I69" s="75" t="e">
        <f ca="1">_xll.qlRateHelperLatestDate($D69)</f>
        <v>#NAME?</v>
      </c>
      <c r="J69" s="111" t="e">
        <f ca="1"/>
        <v>#NAME?</v>
      </c>
    </row>
    <row r="70" spans="4:10" x14ac:dyDescent="0.2">
      <c r="D70" s="67" t="e">
        <f ca="1"/>
        <v>#NAME?</v>
      </c>
      <c r="E70" s="67" t="e">
        <f ca="1">SUBSTITUTE(SUBSTITUTE(_xll.qlRateHelperQuoteName(D70),"LastFixing","D"),"Libor","")</f>
        <v>#NAME?</v>
      </c>
      <c r="F70" s="68" t="e">
        <f ca="1">_xll.qlRateHelperRate($D70)</f>
        <v>#NAME?</v>
      </c>
      <c r="G70" s="68">
        <f ca="1">IF(ISERROR(_xll.qlSwapRateHelperSpread($D70)),IF(ISERROR(_xll.qlFuturesRateHelperConvexityAdjustment($D70)),0,_xll.qlFuturesRateHelperConvexityAdjustment($D70)),_xll.qlSwapRateHelperSpread($D70))</f>
        <v>0</v>
      </c>
      <c r="H70" s="74" t="e">
        <f ca="1">_xll.qlRateHelperEarliestDate($D70)</f>
        <v>#NAME?</v>
      </c>
      <c r="I70" s="75" t="e">
        <f ca="1">_xll.qlRateHelperLatestDate($D70)</f>
        <v>#NAME?</v>
      </c>
      <c r="J70" s="111" t="e">
        <f ca="1"/>
        <v>#NAME?</v>
      </c>
    </row>
    <row r="71" spans="4:10" x14ac:dyDescent="0.2">
      <c r="D71" s="67" t="e">
        <f ca="1"/>
        <v>#NAME?</v>
      </c>
      <c r="E71" s="67" t="e">
        <f ca="1">SUBSTITUTE(SUBSTITUTE(_xll.qlRateHelperQuoteName(D71),"LastFixing","D"),"Libor","")</f>
        <v>#NAME?</v>
      </c>
      <c r="F71" s="68" t="e">
        <f ca="1">_xll.qlRateHelperRate($D71)</f>
        <v>#NAME?</v>
      </c>
      <c r="G71" s="68">
        <f ca="1">IF(ISERROR(_xll.qlSwapRateHelperSpread($D71)),IF(ISERROR(_xll.qlFuturesRateHelperConvexityAdjustment($D71)),0,_xll.qlFuturesRateHelperConvexityAdjustment($D71)),_xll.qlSwapRateHelperSpread($D71))</f>
        <v>0</v>
      </c>
      <c r="H71" s="74" t="e">
        <f ca="1">_xll.qlRateHelperEarliestDate($D71)</f>
        <v>#NAME?</v>
      </c>
      <c r="I71" s="75" t="e">
        <f ca="1">_xll.qlRateHelperLatestDate($D71)</f>
        <v>#NAME?</v>
      </c>
      <c r="J71" s="111" t="e">
        <f ca="1"/>
        <v>#NAME?</v>
      </c>
    </row>
    <row r="72" spans="4:10" x14ac:dyDescent="0.2">
      <c r="D72" s="67" t="e">
        <f ca="1"/>
        <v>#NAME?</v>
      </c>
      <c r="E72" s="67" t="e">
        <f ca="1">SUBSTITUTE(SUBSTITUTE(_xll.qlRateHelperQuoteName(D72),"LastFixing","D"),"Libor","")</f>
        <v>#NAME?</v>
      </c>
      <c r="F72" s="68" t="e">
        <f ca="1">_xll.qlRateHelperRate($D72)</f>
        <v>#NAME?</v>
      </c>
      <c r="G72" s="68">
        <f ca="1">IF(ISERROR(_xll.qlSwapRateHelperSpread($D72)),IF(ISERROR(_xll.qlFuturesRateHelperConvexityAdjustment($D72)),0,_xll.qlFuturesRateHelperConvexityAdjustment($D72)),_xll.qlSwapRateHelperSpread($D72))</f>
        <v>0</v>
      </c>
      <c r="H72" s="74" t="e">
        <f ca="1">_xll.qlRateHelperEarliestDate($D72)</f>
        <v>#NAME?</v>
      </c>
      <c r="I72" s="75" t="e">
        <f ca="1">_xll.qlRateHelperLatestDate($D72)</f>
        <v>#NAME?</v>
      </c>
      <c r="J72" s="111" t="e">
        <f ca="1"/>
        <v>#NAME?</v>
      </c>
    </row>
    <row r="73" spans="4:10" x14ac:dyDescent="0.2">
      <c r="D73" s="67" t="e">
        <f ca="1"/>
        <v>#NAME?</v>
      </c>
      <c r="E73" s="67" t="e">
        <f ca="1">SUBSTITUTE(SUBSTITUTE(_xll.qlRateHelperQuoteName(D73),"LastFixing","D"),"Libor","")</f>
        <v>#NAME?</v>
      </c>
      <c r="F73" s="68" t="e">
        <f ca="1">_xll.qlRateHelperRate($D73)</f>
        <v>#NAME?</v>
      </c>
      <c r="G73" s="68">
        <f ca="1">IF(ISERROR(_xll.qlSwapRateHelperSpread($D73)),IF(ISERROR(_xll.qlFuturesRateHelperConvexityAdjustment($D73)),0,_xll.qlFuturesRateHelperConvexityAdjustment($D73)),_xll.qlSwapRateHelperSpread($D73))</f>
        <v>0</v>
      </c>
      <c r="H73" s="74" t="e">
        <f ca="1">_xll.qlRateHelperEarliestDate($D73)</f>
        <v>#NAME?</v>
      </c>
      <c r="I73" s="75" t="e">
        <f ca="1">_xll.qlRateHelperLatestDate($D73)</f>
        <v>#NAME?</v>
      </c>
      <c r="J73" s="111" t="e">
        <f ca="1"/>
        <v>#NAME?</v>
      </c>
    </row>
    <row r="74" spans="4:10" x14ac:dyDescent="0.2">
      <c r="D74" s="67" t="e">
        <f ca="1"/>
        <v>#NAME?</v>
      </c>
      <c r="E74" s="67" t="e">
        <f ca="1">SUBSTITUTE(SUBSTITUTE(_xll.qlRateHelperQuoteName(D74),"LastFixing","D"),"Libor","")</f>
        <v>#NAME?</v>
      </c>
      <c r="F74" s="68" t="e">
        <f ca="1">_xll.qlRateHelperRate($D74)</f>
        <v>#NAME?</v>
      </c>
      <c r="G74" s="68">
        <f ca="1">IF(ISERROR(_xll.qlSwapRateHelperSpread($D74)),IF(ISERROR(_xll.qlFuturesRateHelperConvexityAdjustment($D74)),0,_xll.qlFuturesRateHelperConvexityAdjustment($D74)),_xll.qlSwapRateHelperSpread($D74))</f>
        <v>0</v>
      </c>
      <c r="H74" s="74" t="e">
        <f ca="1">_xll.qlRateHelperEarliestDate($D74)</f>
        <v>#NAME?</v>
      </c>
      <c r="I74" s="75" t="e">
        <f ca="1">_xll.qlRateHelperLatestDate($D74)</f>
        <v>#NAME?</v>
      </c>
      <c r="J74" s="111" t="e">
        <f ca="1"/>
        <v>#NAME?</v>
      </c>
    </row>
    <row r="75" spans="4:10" x14ac:dyDescent="0.2">
      <c r="D75" s="67" t="e">
        <f ca="1"/>
        <v>#NAME?</v>
      </c>
      <c r="E75" s="67" t="e">
        <f ca="1">SUBSTITUTE(SUBSTITUTE(_xll.qlRateHelperQuoteName(D75),"LastFixing","D"),"Libor","")</f>
        <v>#NAME?</v>
      </c>
      <c r="F75" s="68" t="e">
        <f ca="1">_xll.qlRateHelperRate($D75)</f>
        <v>#NAME?</v>
      </c>
      <c r="G75" s="68">
        <f ca="1">IF(ISERROR(_xll.qlSwapRateHelperSpread($D75)),IF(ISERROR(_xll.qlFuturesRateHelperConvexityAdjustment($D75)),0,_xll.qlFuturesRateHelperConvexityAdjustment($D75)),_xll.qlSwapRateHelperSpread($D75))</f>
        <v>0</v>
      </c>
      <c r="H75" s="74" t="e">
        <f ca="1">_xll.qlRateHelperEarliestDate($D75)</f>
        <v>#NAME?</v>
      </c>
      <c r="I75" s="75" t="e">
        <f ca="1">_xll.qlRateHelperLatestDate($D75)</f>
        <v>#NAME?</v>
      </c>
      <c r="J75" s="111" t="e">
        <f ca="1"/>
        <v>#NAME?</v>
      </c>
    </row>
    <row r="76" spans="4:10" x14ac:dyDescent="0.2">
      <c r="D76" s="67" t="e">
        <f ca="1"/>
        <v>#NAME?</v>
      </c>
      <c r="E76" s="67" t="e">
        <f ca="1">SUBSTITUTE(SUBSTITUTE(_xll.qlRateHelperQuoteName(D76),"LastFixing","D"),"Libor","")</f>
        <v>#NAME?</v>
      </c>
      <c r="F76" s="68" t="e">
        <f ca="1">_xll.qlRateHelperRate($D76)</f>
        <v>#NAME?</v>
      </c>
      <c r="G76" s="68">
        <f ca="1">IF(ISERROR(_xll.qlSwapRateHelperSpread($D76)),IF(ISERROR(_xll.qlFuturesRateHelperConvexityAdjustment($D76)),0,_xll.qlFuturesRateHelperConvexityAdjustment($D76)),_xll.qlSwapRateHelperSpread($D76))</f>
        <v>0</v>
      </c>
      <c r="H76" s="74" t="e">
        <f ca="1">_xll.qlRateHelperEarliestDate($D76)</f>
        <v>#NAME?</v>
      </c>
      <c r="I76" s="75" t="e">
        <f ca="1">_xll.qlRateHelperLatestDate($D76)</f>
        <v>#NAME?</v>
      </c>
      <c r="J76" s="111" t="e">
        <f ca="1"/>
        <v>#NAME?</v>
      </c>
    </row>
    <row r="77" spans="4:10" x14ac:dyDescent="0.2">
      <c r="D77" s="67" t="e">
        <f ca="1"/>
        <v>#NAME?</v>
      </c>
      <c r="E77" s="67" t="e">
        <f ca="1">SUBSTITUTE(SUBSTITUTE(_xll.qlRateHelperQuoteName(D77),"LastFixing","D"),"Libor","")</f>
        <v>#NAME?</v>
      </c>
      <c r="F77" s="68" t="e">
        <f ca="1">_xll.qlRateHelperRate($D77)</f>
        <v>#NAME?</v>
      </c>
      <c r="G77" s="68">
        <f ca="1">IF(ISERROR(_xll.qlSwapRateHelperSpread($D77)),IF(ISERROR(_xll.qlFuturesRateHelperConvexityAdjustment($D77)),0,_xll.qlFuturesRateHelperConvexityAdjustment($D77)),_xll.qlSwapRateHelperSpread($D77))</f>
        <v>0</v>
      </c>
      <c r="H77" s="74" t="e">
        <f ca="1">_xll.qlRateHelperEarliestDate($D77)</f>
        <v>#NAME?</v>
      </c>
      <c r="I77" s="75" t="e">
        <f ca="1">_xll.qlRateHelperLatestDate($D77)</f>
        <v>#NAME?</v>
      </c>
      <c r="J77" s="111" t="e">
        <f ca="1"/>
        <v>#NAME?</v>
      </c>
    </row>
    <row r="78" spans="4:10" x14ac:dyDescent="0.2">
      <c r="D78" s="67" t="e">
        <f ca="1"/>
        <v>#NAME?</v>
      </c>
      <c r="E78" s="67" t="e">
        <f ca="1">SUBSTITUTE(SUBSTITUTE(_xll.qlRateHelperQuoteName(D78),"LastFixing","D"),"Libor","")</f>
        <v>#NAME?</v>
      </c>
      <c r="F78" s="68" t="e">
        <f ca="1">_xll.qlRateHelperRate($D78)</f>
        <v>#NAME?</v>
      </c>
      <c r="G78" s="68">
        <f ca="1">IF(ISERROR(_xll.qlSwapRateHelperSpread($D78)),IF(ISERROR(_xll.qlFuturesRateHelperConvexityAdjustment($D78)),0,_xll.qlFuturesRateHelperConvexityAdjustment($D78)),_xll.qlSwapRateHelperSpread($D78))</f>
        <v>0</v>
      </c>
      <c r="H78" s="74" t="e">
        <f ca="1">_xll.qlRateHelperEarliestDate($D78)</f>
        <v>#NAME?</v>
      </c>
      <c r="I78" s="75" t="e">
        <f ca="1">_xll.qlRateHelperLatestDate($D78)</f>
        <v>#NAME?</v>
      </c>
      <c r="J78" s="111" t="e">
        <f ca="1"/>
        <v>#NAME?</v>
      </c>
    </row>
    <row r="79" spans="4:10" x14ac:dyDescent="0.2">
      <c r="D79" s="67" t="e">
        <f ca="1"/>
        <v>#NAME?</v>
      </c>
      <c r="E79" s="67" t="e">
        <f ca="1">SUBSTITUTE(SUBSTITUTE(_xll.qlRateHelperQuoteName(D79),"LastFixing","D"),"Libor","")</f>
        <v>#NAME?</v>
      </c>
      <c r="F79" s="68" t="e">
        <f ca="1">_xll.qlRateHelperRate($D79)</f>
        <v>#NAME?</v>
      </c>
      <c r="G79" s="68">
        <f ca="1">IF(ISERROR(_xll.qlSwapRateHelperSpread($D79)),IF(ISERROR(_xll.qlFuturesRateHelperConvexityAdjustment($D79)),0,_xll.qlFuturesRateHelperConvexityAdjustment($D79)),_xll.qlSwapRateHelperSpread($D79))</f>
        <v>0</v>
      </c>
      <c r="H79" s="74" t="e">
        <f ca="1">_xll.qlRateHelperEarliestDate($D79)</f>
        <v>#NAME?</v>
      </c>
      <c r="I79" s="75" t="e">
        <f ca="1">_xll.qlRateHelperLatestDate($D79)</f>
        <v>#NAME?</v>
      </c>
      <c r="J79" s="111" t="e">
        <f ca="1"/>
        <v>#NAME?</v>
      </c>
    </row>
    <row r="80" spans="4:10" x14ac:dyDescent="0.2">
      <c r="D80" s="67" t="e">
        <f ca="1"/>
        <v>#NAME?</v>
      </c>
      <c r="E80" s="67" t="e">
        <f ca="1">SUBSTITUTE(SUBSTITUTE(_xll.qlRateHelperQuoteName(D80),"LastFixing","D"),"Libor","")</f>
        <v>#NAME?</v>
      </c>
      <c r="F80" s="68" t="e">
        <f ca="1">_xll.qlRateHelperRate($D80)</f>
        <v>#NAME?</v>
      </c>
      <c r="G80" s="68">
        <f ca="1">IF(ISERROR(_xll.qlSwapRateHelperSpread($D80)),IF(ISERROR(_xll.qlFuturesRateHelperConvexityAdjustment($D80)),0,_xll.qlFuturesRateHelperConvexityAdjustment($D80)),_xll.qlSwapRateHelperSpread($D80))</f>
        <v>0</v>
      </c>
      <c r="H80" s="74" t="e">
        <f ca="1">_xll.qlRateHelperEarliestDate($D80)</f>
        <v>#NAME?</v>
      </c>
      <c r="I80" s="75" t="e">
        <f ca="1">_xll.qlRateHelperLatestDate($D80)</f>
        <v>#NAME?</v>
      </c>
      <c r="J80" s="111" t="e">
        <f ca="1"/>
        <v>#NAME?</v>
      </c>
    </row>
    <row r="81" spans="4:10" x14ac:dyDescent="0.2">
      <c r="D81" s="67" t="e">
        <f ca="1"/>
        <v>#NAME?</v>
      </c>
      <c r="E81" s="67" t="e">
        <f ca="1">SUBSTITUTE(SUBSTITUTE(_xll.qlRateHelperQuoteName(D81),"LastFixing","D"),"Libor","")</f>
        <v>#NAME?</v>
      </c>
      <c r="F81" s="68" t="e">
        <f ca="1">_xll.qlRateHelperRate($D81)</f>
        <v>#NAME?</v>
      </c>
      <c r="G81" s="68">
        <f ca="1">IF(ISERROR(_xll.qlSwapRateHelperSpread($D81)),IF(ISERROR(_xll.qlFuturesRateHelperConvexityAdjustment($D81)),0,_xll.qlFuturesRateHelperConvexityAdjustment($D81)),_xll.qlSwapRateHelperSpread($D81))</f>
        <v>0</v>
      </c>
      <c r="H81" s="74" t="e">
        <f ca="1">_xll.qlRateHelperEarliestDate($D81)</f>
        <v>#NAME?</v>
      </c>
      <c r="I81" s="75" t="e">
        <f ca="1">_xll.qlRateHelperLatestDate($D81)</f>
        <v>#NAME?</v>
      </c>
      <c r="J81" s="111" t="e">
        <f ca="1"/>
        <v>#NAME?</v>
      </c>
    </row>
    <row r="82" spans="4:10" x14ac:dyDescent="0.2">
      <c r="D82" s="67" t="e">
        <f ca="1"/>
        <v>#NAME?</v>
      </c>
      <c r="E82" s="67" t="e">
        <f ca="1">SUBSTITUTE(SUBSTITUTE(_xll.qlRateHelperQuoteName(D82),"LastFixing","D"),"Libor","")</f>
        <v>#NAME?</v>
      </c>
      <c r="F82" s="68" t="e">
        <f ca="1">_xll.qlRateHelperRate($D82)</f>
        <v>#NAME?</v>
      </c>
      <c r="G82" s="68">
        <f ca="1">IF(ISERROR(_xll.qlSwapRateHelperSpread($D82)),IF(ISERROR(_xll.qlFuturesRateHelperConvexityAdjustment($D82)),0,_xll.qlFuturesRateHelperConvexityAdjustment($D82)),_xll.qlSwapRateHelperSpread($D82))</f>
        <v>0</v>
      </c>
      <c r="H82" s="74" t="e">
        <f ca="1">_xll.qlRateHelperEarliestDate($D82)</f>
        <v>#NAME?</v>
      </c>
      <c r="I82" s="75" t="e">
        <f ca="1">_xll.qlRateHelperLatestDate($D82)</f>
        <v>#NAME?</v>
      </c>
      <c r="J82" s="111" t="e">
        <f ca="1"/>
        <v>#NAME?</v>
      </c>
    </row>
    <row r="83" spans="4:10" x14ac:dyDescent="0.2">
      <c r="D83" s="67" t="e">
        <f ca="1"/>
        <v>#NAME?</v>
      </c>
      <c r="E83" s="67" t="e">
        <f ca="1">SUBSTITUTE(SUBSTITUTE(_xll.qlRateHelperQuoteName(D83),"LastFixing","D"),"Libor","")</f>
        <v>#NAME?</v>
      </c>
      <c r="F83" s="68" t="e">
        <f ca="1">_xll.qlRateHelperRate($D83)</f>
        <v>#NAME?</v>
      </c>
      <c r="G83" s="68">
        <f ca="1">IF(ISERROR(_xll.qlSwapRateHelperSpread($D83)),IF(ISERROR(_xll.qlFuturesRateHelperConvexityAdjustment($D83)),0,_xll.qlFuturesRateHelperConvexityAdjustment($D83)),_xll.qlSwapRateHelperSpread($D83))</f>
        <v>0</v>
      </c>
      <c r="H83" s="74" t="e">
        <f ca="1">_xll.qlRateHelperEarliestDate($D83)</f>
        <v>#NAME?</v>
      </c>
      <c r="I83" s="75" t="e">
        <f ca="1">_xll.qlRateHelperLatestDate($D83)</f>
        <v>#NAME?</v>
      </c>
      <c r="J83" s="111" t="e">
        <f ca="1"/>
        <v>#NAME?</v>
      </c>
    </row>
    <row r="84" spans="4:10" x14ac:dyDescent="0.2">
      <c r="D84" s="67" t="e">
        <f ca="1"/>
        <v>#NAME?</v>
      </c>
      <c r="E84" s="67" t="e">
        <f ca="1">SUBSTITUTE(SUBSTITUTE(_xll.qlRateHelperQuoteName(D84),"LastFixing","D"),"Libor","")</f>
        <v>#NAME?</v>
      </c>
      <c r="F84" s="68" t="e">
        <f ca="1">_xll.qlRateHelperRate($D84)</f>
        <v>#NAME?</v>
      </c>
      <c r="G84" s="68">
        <f ca="1">IF(ISERROR(_xll.qlSwapRateHelperSpread($D84)),IF(ISERROR(_xll.qlFuturesRateHelperConvexityAdjustment($D84)),0,_xll.qlFuturesRateHelperConvexityAdjustment($D84)),_xll.qlSwapRateHelperSpread($D84))</f>
        <v>0</v>
      </c>
      <c r="H84" s="74" t="e">
        <f ca="1">_xll.qlRateHelperEarliestDate($D84)</f>
        <v>#NAME?</v>
      </c>
      <c r="I84" s="75" t="e">
        <f ca="1">_xll.qlRateHelperLatestDate($D84)</f>
        <v>#NAME?</v>
      </c>
      <c r="J84" s="111" t="e">
        <f ca="1"/>
        <v>#NAME?</v>
      </c>
    </row>
    <row r="85" spans="4:10" x14ac:dyDescent="0.2">
      <c r="D85" s="67" t="e">
        <f ca="1"/>
        <v>#NAME?</v>
      </c>
      <c r="E85" s="67" t="e">
        <f ca="1">SUBSTITUTE(SUBSTITUTE(_xll.qlRateHelperQuoteName(D85),"LastFixing","D"),"Libor","")</f>
        <v>#NAME?</v>
      </c>
      <c r="F85" s="68" t="e">
        <f ca="1">_xll.qlRateHelperRate($D85)</f>
        <v>#NAME?</v>
      </c>
      <c r="G85" s="68">
        <f ca="1">IF(ISERROR(_xll.qlSwapRateHelperSpread($D85)),IF(ISERROR(_xll.qlFuturesRateHelperConvexityAdjustment($D85)),0,_xll.qlFuturesRateHelperConvexityAdjustment($D85)),_xll.qlSwapRateHelperSpread($D85))</f>
        <v>0</v>
      </c>
      <c r="H85" s="74" t="e">
        <f ca="1">_xll.qlRateHelperEarliestDate($D85)</f>
        <v>#NAME?</v>
      </c>
      <c r="I85" s="75" t="e">
        <f ca="1">_xll.qlRateHelperLatestDate($D85)</f>
        <v>#NAME?</v>
      </c>
      <c r="J85" s="111" t="e">
        <f ca="1"/>
        <v>#NAME?</v>
      </c>
    </row>
    <row r="86" spans="4:10" x14ac:dyDescent="0.2">
      <c r="D86" s="67" t="e">
        <f ca="1"/>
        <v>#NAME?</v>
      </c>
      <c r="E86" s="67" t="e">
        <f ca="1">SUBSTITUTE(SUBSTITUTE(_xll.qlRateHelperQuoteName(D86),"LastFixing","D"),"Libor","")</f>
        <v>#NAME?</v>
      </c>
      <c r="F86" s="68" t="e">
        <f ca="1">_xll.qlRateHelperRate($D86)</f>
        <v>#NAME?</v>
      </c>
      <c r="G86" s="68">
        <f ca="1">IF(ISERROR(_xll.qlSwapRateHelperSpread($D86)),IF(ISERROR(_xll.qlFuturesRateHelperConvexityAdjustment($D86)),0,_xll.qlFuturesRateHelperConvexityAdjustment($D86)),_xll.qlSwapRateHelperSpread($D86))</f>
        <v>0</v>
      </c>
      <c r="H86" s="74" t="e">
        <f ca="1">_xll.qlRateHelperEarliestDate($D86)</f>
        <v>#NAME?</v>
      </c>
      <c r="I86" s="75" t="e">
        <f ca="1">_xll.qlRateHelperLatestDate($D86)</f>
        <v>#NAME?</v>
      </c>
      <c r="J86" s="111" t="e">
        <f ca="1"/>
        <v>#NAME?</v>
      </c>
    </row>
    <row r="87" spans="4:10" x14ac:dyDescent="0.2">
      <c r="D87" s="67" t="e">
        <f ca="1"/>
        <v>#NAME?</v>
      </c>
      <c r="E87" s="67" t="e">
        <f ca="1">SUBSTITUTE(SUBSTITUTE(_xll.qlRateHelperQuoteName(D87),"LastFixing","D"),"Libor","")</f>
        <v>#NAME?</v>
      </c>
      <c r="F87" s="68" t="e">
        <f ca="1">_xll.qlRateHelperRate($D87)</f>
        <v>#NAME?</v>
      </c>
      <c r="G87" s="68">
        <f ca="1">IF(ISERROR(_xll.qlSwapRateHelperSpread($D87)),IF(ISERROR(_xll.qlFuturesRateHelperConvexityAdjustment($D87)),0,_xll.qlFuturesRateHelperConvexityAdjustment($D87)),_xll.qlSwapRateHelperSpread($D87))</f>
        <v>0</v>
      </c>
      <c r="H87" s="74" t="e">
        <f ca="1">_xll.qlRateHelperEarliestDate($D87)</f>
        <v>#NAME?</v>
      </c>
      <c r="I87" s="75" t="e">
        <f ca="1">_xll.qlRateHelperLatestDate($D87)</f>
        <v>#NAME?</v>
      </c>
      <c r="J87" s="111" t="e">
        <f ca="1"/>
        <v>#NAME?</v>
      </c>
    </row>
    <row r="88" spans="4:10" x14ac:dyDescent="0.2">
      <c r="D88" s="67" t="e">
        <f ca="1"/>
        <v>#NAME?</v>
      </c>
      <c r="E88" s="67" t="e">
        <f ca="1">SUBSTITUTE(SUBSTITUTE(_xll.qlRateHelperQuoteName(D88),"LastFixing","D"),"Libor","")</f>
        <v>#NAME?</v>
      </c>
      <c r="F88" s="68" t="e">
        <f ca="1">_xll.qlRateHelperRate($D88)</f>
        <v>#NAME?</v>
      </c>
      <c r="G88" s="68">
        <f ca="1">IF(ISERROR(_xll.qlSwapRateHelperSpread($D88)),IF(ISERROR(_xll.qlFuturesRateHelperConvexityAdjustment($D88)),0,_xll.qlFuturesRateHelperConvexityAdjustment($D88)),_xll.qlSwapRateHelperSpread($D88))</f>
        <v>0</v>
      </c>
      <c r="H88" s="74" t="e">
        <f ca="1">_xll.qlRateHelperEarliestDate($D88)</f>
        <v>#NAME?</v>
      </c>
      <c r="I88" s="75" t="e">
        <f ca="1">_xll.qlRateHelperLatestDate($D88)</f>
        <v>#NAME?</v>
      </c>
      <c r="J88" s="111" t="e">
        <f ca="1"/>
        <v>#NAME?</v>
      </c>
    </row>
    <row r="89" spans="4:10" x14ac:dyDescent="0.2">
      <c r="D89" s="67" t="e">
        <f ca="1"/>
        <v>#NAME?</v>
      </c>
      <c r="E89" s="67" t="e">
        <f ca="1">SUBSTITUTE(SUBSTITUTE(_xll.qlRateHelperQuoteName(D89),"LastFixing","D"),"Libor","")</f>
        <v>#NAME?</v>
      </c>
      <c r="F89" s="68" t="e">
        <f ca="1">_xll.qlRateHelperRate($D89)</f>
        <v>#NAME?</v>
      </c>
      <c r="G89" s="68">
        <f ca="1">IF(ISERROR(_xll.qlSwapRateHelperSpread($D89)),IF(ISERROR(_xll.qlFuturesRateHelperConvexityAdjustment($D89)),0,_xll.qlFuturesRateHelperConvexityAdjustment($D89)),_xll.qlSwapRateHelperSpread($D89))</f>
        <v>0</v>
      </c>
      <c r="H89" s="74" t="e">
        <f ca="1">_xll.qlRateHelperEarliestDate($D89)</f>
        <v>#NAME?</v>
      </c>
      <c r="I89" s="75" t="e">
        <f ca="1">_xll.qlRateHelperLatestDate($D89)</f>
        <v>#NAME?</v>
      </c>
      <c r="J89" s="111" t="e">
        <f ca="1"/>
        <v>#NAME?</v>
      </c>
    </row>
    <row r="90" spans="4:10" x14ac:dyDescent="0.2">
      <c r="D90" s="67" t="e">
        <f ca="1"/>
        <v>#NAME?</v>
      </c>
      <c r="E90" s="67" t="e">
        <f ca="1">SUBSTITUTE(SUBSTITUTE(_xll.qlRateHelperQuoteName(D90),"LastFixing","D"),"Libor","")</f>
        <v>#NAME?</v>
      </c>
      <c r="F90" s="68" t="e">
        <f ca="1">_xll.qlRateHelperRate($D90)</f>
        <v>#NAME?</v>
      </c>
      <c r="G90" s="68">
        <f ca="1">IF(ISERROR(_xll.qlSwapRateHelperSpread($D90)),IF(ISERROR(_xll.qlFuturesRateHelperConvexityAdjustment($D90)),0,_xll.qlFuturesRateHelperConvexityAdjustment($D90)),_xll.qlSwapRateHelperSpread($D90))</f>
        <v>0</v>
      </c>
      <c r="H90" s="74" t="e">
        <f ca="1">_xll.qlRateHelperEarliestDate($D90)</f>
        <v>#NAME?</v>
      </c>
      <c r="I90" s="75" t="e">
        <f ca="1">_xll.qlRateHelperLatestDate($D90)</f>
        <v>#NAME?</v>
      </c>
      <c r="J90" s="111" t="e">
        <f ca="1"/>
        <v>#NAME?</v>
      </c>
    </row>
    <row r="91" spans="4:10" x14ac:dyDescent="0.2">
      <c r="D91" s="67" t="e">
        <f ca="1"/>
        <v>#NAME?</v>
      </c>
      <c r="E91" s="67" t="e">
        <f ca="1">SUBSTITUTE(SUBSTITUTE(_xll.qlRateHelperQuoteName(D91),"LastFixing","D"),"Libor","")</f>
        <v>#NAME?</v>
      </c>
      <c r="F91" s="68" t="e">
        <f ca="1">_xll.qlRateHelperRate($D91)</f>
        <v>#NAME?</v>
      </c>
      <c r="G91" s="68">
        <f ca="1">IF(ISERROR(_xll.qlSwapRateHelperSpread($D91)),IF(ISERROR(_xll.qlFuturesRateHelperConvexityAdjustment($D91)),0,_xll.qlFuturesRateHelperConvexityAdjustment($D91)),_xll.qlSwapRateHelperSpread($D91))</f>
        <v>0</v>
      </c>
      <c r="H91" s="74" t="e">
        <f ca="1">_xll.qlRateHelperEarliestDate($D91)</f>
        <v>#NAME?</v>
      </c>
      <c r="I91" s="75" t="e">
        <f ca="1">_xll.qlRateHelperLatestDate($D91)</f>
        <v>#NAME?</v>
      </c>
      <c r="J91" s="111" t="e">
        <f ca="1"/>
        <v>#NAME?</v>
      </c>
    </row>
    <row r="92" spans="4:10" x14ac:dyDescent="0.2">
      <c r="D92" s="67" t="e">
        <f ca="1"/>
        <v>#NAME?</v>
      </c>
      <c r="E92" s="67" t="e">
        <f ca="1">SUBSTITUTE(SUBSTITUTE(_xll.qlRateHelperQuoteName(D92),"LastFixing","D"),"Libor","")</f>
        <v>#NAME?</v>
      </c>
      <c r="F92" s="68" t="e">
        <f ca="1">_xll.qlRateHelperRate($D92)</f>
        <v>#NAME?</v>
      </c>
      <c r="G92" s="68">
        <f ca="1">IF(ISERROR(_xll.qlSwapRateHelperSpread($D92)),IF(ISERROR(_xll.qlFuturesRateHelperConvexityAdjustment($D92)),0,_xll.qlFuturesRateHelperConvexityAdjustment($D92)),_xll.qlSwapRateHelperSpread($D92))</f>
        <v>0</v>
      </c>
      <c r="H92" s="74" t="e">
        <f ca="1">_xll.qlRateHelperEarliestDate($D92)</f>
        <v>#NAME?</v>
      </c>
      <c r="I92" s="75" t="e">
        <f ca="1">_xll.qlRateHelperLatestDate($D92)</f>
        <v>#NAME?</v>
      </c>
      <c r="J92" s="111" t="e">
        <f ca="1"/>
        <v>#NAME?</v>
      </c>
    </row>
    <row r="93" spans="4:10" x14ac:dyDescent="0.2">
      <c r="D93" s="67" t="e">
        <f ca="1"/>
        <v>#NAME?</v>
      </c>
      <c r="E93" s="67" t="e">
        <f ca="1">SUBSTITUTE(SUBSTITUTE(_xll.qlRateHelperQuoteName(D93),"LastFixing","D"),"Libor","")</f>
        <v>#NAME?</v>
      </c>
      <c r="F93" s="68" t="e">
        <f ca="1">_xll.qlRateHelperRate($D93)</f>
        <v>#NAME?</v>
      </c>
      <c r="G93" s="68">
        <f ca="1">IF(ISERROR(_xll.qlSwapRateHelperSpread($D93)),IF(ISERROR(_xll.qlFuturesRateHelperConvexityAdjustment($D93)),0,_xll.qlFuturesRateHelperConvexityAdjustment($D93)),_xll.qlSwapRateHelperSpread($D93))</f>
        <v>0</v>
      </c>
      <c r="H93" s="74" t="e">
        <f ca="1">_xll.qlRateHelperEarliestDate($D93)</f>
        <v>#NAME?</v>
      </c>
      <c r="I93" s="75" t="e">
        <f ca="1">_xll.qlRateHelperLatestDate($D93)</f>
        <v>#NAME?</v>
      </c>
      <c r="J93" s="111" t="e">
        <f ca="1"/>
        <v>#NAME?</v>
      </c>
    </row>
    <row r="94" spans="4:10" x14ac:dyDescent="0.2">
      <c r="D94" s="67" t="e">
        <f ca="1"/>
        <v>#NAME?</v>
      </c>
      <c r="E94" s="67" t="e">
        <f ca="1">SUBSTITUTE(SUBSTITUTE(_xll.qlRateHelperQuoteName(D94),"LastFixing","D"),"Libor","")</f>
        <v>#NAME?</v>
      </c>
      <c r="F94" s="68" t="e">
        <f ca="1">_xll.qlRateHelperRate($D94)</f>
        <v>#NAME?</v>
      </c>
      <c r="G94" s="68">
        <f ca="1">IF(ISERROR(_xll.qlSwapRateHelperSpread($D94)),IF(ISERROR(_xll.qlFuturesRateHelperConvexityAdjustment($D94)),0,_xll.qlFuturesRateHelperConvexityAdjustment($D94)),_xll.qlSwapRateHelperSpread($D94))</f>
        <v>0</v>
      </c>
      <c r="H94" s="74" t="e">
        <f ca="1">_xll.qlRateHelperEarliestDate($D94)</f>
        <v>#NAME?</v>
      </c>
      <c r="I94" s="75" t="e">
        <f ca="1">_xll.qlRateHelperLatestDate($D94)</f>
        <v>#NAME?</v>
      </c>
      <c r="J94" s="111" t="e">
        <f ca="1"/>
        <v>#NAME?</v>
      </c>
    </row>
    <row r="95" spans="4:10" x14ac:dyDescent="0.2">
      <c r="D95" s="67" t="e">
        <f ca="1"/>
        <v>#NAME?</v>
      </c>
      <c r="E95" s="67" t="e">
        <f ca="1">SUBSTITUTE(SUBSTITUTE(_xll.qlRateHelperQuoteName(D95),"LastFixing","D"),"Libor","")</f>
        <v>#NAME?</v>
      </c>
      <c r="F95" s="68" t="e">
        <f ca="1">_xll.qlRateHelperRate($D95)</f>
        <v>#NAME?</v>
      </c>
      <c r="G95" s="68">
        <f ca="1">IF(ISERROR(_xll.qlSwapRateHelperSpread($D95)),IF(ISERROR(_xll.qlFuturesRateHelperConvexityAdjustment($D95)),0,_xll.qlFuturesRateHelperConvexityAdjustment($D95)),_xll.qlSwapRateHelperSpread($D95))</f>
        <v>0</v>
      </c>
      <c r="H95" s="74" t="e">
        <f ca="1">_xll.qlRateHelperEarliestDate($D95)</f>
        <v>#NAME?</v>
      </c>
      <c r="I95" s="75" t="e">
        <f ca="1">_xll.qlRateHelperLatestDate($D95)</f>
        <v>#NAME?</v>
      </c>
      <c r="J95" s="111" t="e">
        <f ca="1"/>
        <v>#NAME?</v>
      </c>
    </row>
    <row r="96" spans="4:10" x14ac:dyDescent="0.2">
      <c r="D96" s="67" t="e">
        <f ca="1"/>
        <v>#NAME?</v>
      </c>
      <c r="E96" s="67" t="e">
        <f ca="1">SUBSTITUTE(SUBSTITUTE(_xll.qlRateHelperQuoteName(D96),"LastFixing","D"),"Libor","")</f>
        <v>#NAME?</v>
      </c>
      <c r="F96" s="68" t="e">
        <f ca="1">_xll.qlRateHelperRate($D96)</f>
        <v>#NAME?</v>
      </c>
      <c r="G96" s="68">
        <f ca="1">IF(ISERROR(_xll.qlSwapRateHelperSpread($D96)),IF(ISERROR(_xll.qlFuturesRateHelperConvexityAdjustment($D96)),0,_xll.qlFuturesRateHelperConvexityAdjustment($D96)),_xll.qlSwapRateHelperSpread($D96))</f>
        <v>0</v>
      </c>
      <c r="H96" s="74" t="e">
        <f ca="1">_xll.qlRateHelperEarliestDate($D96)</f>
        <v>#NAME?</v>
      </c>
      <c r="I96" s="75" t="e">
        <f ca="1">_xll.qlRateHelperLatestDate($D96)</f>
        <v>#NAME?</v>
      </c>
      <c r="J96" s="111" t="e">
        <f ca="1"/>
        <v>#NAME?</v>
      </c>
    </row>
    <row r="97" spans="4:10" x14ac:dyDescent="0.2">
      <c r="D97" s="67" t="e">
        <f ca="1"/>
        <v>#NAME?</v>
      </c>
      <c r="E97" s="67" t="e">
        <f ca="1">SUBSTITUTE(SUBSTITUTE(_xll.qlRateHelperQuoteName(D97),"LastFixing","D"),"Libor","")</f>
        <v>#NAME?</v>
      </c>
      <c r="F97" s="68" t="e">
        <f ca="1">_xll.qlRateHelperRate($D97)</f>
        <v>#NAME?</v>
      </c>
      <c r="G97" s="68">
        <f ca="1">IF(ISERROR(_xll.qlSwapRateHelperSpread($D97)),IF(ISERROR(_xll.qlFuturesRateHelperConvexityAdjustment($D97)),0,_xll.qlFuturesRateHelperConvexityAdjustment($D97)),_xll.qlSwapRateHelperSpread($D97))</f>
        <v>0</v>
      </c>
      <c r="H97" s="74" t="e">
        <f ca="1">_xll.qlRateHelperEarliestDate($D97)</f>
        <v>#NAME?</v>
      </c>
      <c r="I97" s="75" t="e">
        <f ca="1">_xll.qlRateHelperLatestDate($D97)</f>
        <v>#NAME?</v>
      </c>
      <c r="J97" s="111" t="e">
        <f ca="1"/>
        <v>#NAME?</v>
      </c>
    </row>
    <row r="98" spans="4:10" x14ac:dyDescent="0.2">
      <c r="D98" s="67" t="e">
        <f ca="1"/>
        <v>#NAME?</v>
      </c>
      <c r="E98" s="67" t="e">
        <f ca="1">SUBSTITUTE(SUBSTITUTE(_xll.qlRateHelperQuoteName(D98),"LastFixing","D"),"Libor","")</f>
        <v>#NAME?</v>
      </c>
      <c r="F98" s="68" t="e">
        <f ca="1">_xll.qlRateHelperRate($D98)</f>
        <v>#NAME?</v>
      </c>
      <c r="G98" s="68">
        <f ca="1">IF(ISERROR(_xll.qlSwapRateHelperSpread($D98)),IF(ISERROR(_xll.qlFuturesRateHelperConvexityAdjustment($D98)),0,_xll.qlFuturesRateHelperConvexityAdjustment($D98)),_xll.qlSwapRateHelperSpread($D98))</f>
        <v>0</v>
      </c>
      <c r="H98" s="74" t="e">
        <f ca="1">_xll.qlRateHelperEarliestDate($D98)</f>
        <v>#NAME?</v>
      </c>
      <c r="I98" s="75" t="e">
        <f ca="1">_xll.qlRateHelperLatestDate($D98)</f>
        <v>#NAME?</v>
      </c>
      <c r="J98" s="111" t="e">
        <f ca="1"/>
        <v>#NAME?</v>
      </c>
    </row>
    <row r="99" spans="4:10" x14ac:dyDescent="0.2">
      <c r="D99" s="67" t="e">
        <f ca="1"/>
        <v>#NAME?</v>
      </c>
      <c r="E99" s="67" t="e">
        <f ca="1">SUBSTITUTE(SUBSTITUTE(_xll.qlRateHelperQuoteName(D99),"LastFixing","D"),"Libor","")</f>
        <v>#NAME?</v>
      </c>
      <c r="F99" s="68" t="e">
        <f ca="1">_xll.qlRateHelperRate($D99)</f>
        <v>#NAME?</v>
      </c>
      <c r="G99" s="68">
        <f ca="1">IF(ISERROR(_xll.qlSwapRateHelperSpread($D99)),IF(ISERROR(_xll.qlFuturesRateHelperConvexityAdjustment($D99)),0,_xll.qlFuturesRateHelperConvexityAdjustment($D99)),_xll.qlSwapRateHelperSpread($D99))</f>
        <v>0</v>
      </c>
      <c r="H99" s="74" t="e">
        <f ca="1">_xll.qlRateHelperEarliestDate($D99)</f>
        <v>#NAME?</v>
      </c>
      <c r="I99" s="75" t="e">
        <f ca="1">_xll.qlRateHelperLatestDate($D99)</f>
        <v>#NAME?</v>
      </c>
      <c r="J99" s="111" t="e">
        <f ca="1"/>
        <v>#NAME?</v>
      </c>
    </row>
    <row r="100" spans="4:10" x14ac:dyDescent="0.2">
      <c r="D100" s="67" t="e">
        <f ca="1"/>
        <v>#NAME?</v>
      </c>
      <c r="E100" s="67" t="e">
        <f ca="1">SUBSTITUTE(SUBSTITUTE(_xll.qlRateHelperQuoteName(D100),"LastFixing","D"),"Libor","")</f>
        <v>#NAME?</v>
      </c>
      <c r="F100" s="68" t="e">
        <f ca="1">_xll.qlRateHelperRate($D100)</f>
        <v>#NAME?</v>
      </c>
      <c r="G100" s="68">
        <f ca="1">IF(ISERROR(_xll.qlSwapRateHelperSpread($D100)),IF(ISERROR(_xll.qlFuturesRateHelperConvexityAdjustment($D100)),0,_xll.qlFuturesRateHelperConvexityAdjustment($D100)),_xll.qlSwapRateHelperSpread($D100))</f>
        <v>0</v>
      </c>
      <c r="H100" s="74" t="e">
        <f ca="1">_xll.qlRateHelperEarliestDate($D100)</f>
        <v>#NAME?</v>
      </c>
      <c r="I100" s="75" t="e">
        <f ca="1">_xll.qlRateHelperLatestDate($D100)</f>
        <v>#NAME?</v>
      </c>
      <c r="J100" s="111" t="e">
        <f ca="1"/>
        <v>#NAME?</v>
      </c>
    </row>
    <row r="101" spans="4:10" x14ac:dyDescent="0.2">
      <c r="D101" s="67" t="e">
        <f ca="1"/>
        <v>#NAME?</v>
      </c>
      <c r="E101" s="67" t="e">
        <f ca="1">SUBSTITUTE(SUBSTITUTE(_xll.qlRateHelperQuoteName(D101),"LastFixing","D"),"Libor","")</f>
        <v>#NAME?</v>
      </c>
      <c r="F101" s="68" t="e">
        <f ca="1">_xll.qlRateHelperRate($D101)</f>
        <v>#NAME?</v>
      </c>
      <c r="G101" s="68">
        <f ca="1">IF(ISERROR(_xll.qlSwapRateHelperSpread($D101)),IF(ISERROR(_xll.qlFuturesRateHelperConvexityAdjustment($D101)),0,_xll.qlFuturesRateHelperConvexityAdjustment($D101)),_xll.qlSwapRateHelperSpread($D101))</f>
        <v>0</v>
      </c>
      <c r="H101" s="74" t="e">
        <f ca="1">_xll.qlRateHelperEarliestDate($D101)</f>
        <v>#NAME?</v>
      </c>
      <c r="I101" s="75" t="e">
        <f ca="1">_xll.qlRateHelperLatestDate($D101)</f>
        <v>#NAME?</v>
      </c>
      <c r="J101" s="111" t="e">
        <f ca="1"/>
        <v>#NAME?</v>
      </c>
    </row>
    <row r="102" spans="4:10" x14ac:dyDescent="0.2">
      <c r="D102" s="67" t="e">
        <f ca="1"/>
        <v>#NAME?</v>
      </c>
      <c r="E102" s="67" t="e">
        <f ca="1">SUBSTITUTE(SUBSTITUTE(_xll.qlRateHelperQuoteName(D102),"LastFixing","D"),"Libor","")</f>
        <v>#NAME?</v>
      </c>
      <c r="F102" s="68" t="e">
        <f ca="1">_xll.qlRateHelperRate($D102)</f>
        <v>#NAME?</v>
      </c>
      <c r="G102" s="68">
        <f ca="1">IF(ISERROR(_xll.qlSwapRateHelperSpread($D102)),IF(ISERROR(_xll.qlFuturesRateHelperConvexityAdjustment($D102)),0,_xll.qlFuturesRateHelperConvexityAdjustment($D102)),_xll.qlSwapRateHelperSpread($D102))</f>
        <v>0</v>
      </c>
      <c r="H102" s="74" t="e">
        <f ca="1">_xll.qlRateHelperEarliestDate($D102)</f>
        <v>#NAME?</v>
      </c>
      <c r="I102" s="75" t="e">
        <f ca="1">_xll.qlRateHelperLatestDate($D102)</f>
        <v>#NAME?</v>
      </c>
      <c r="J102" s="111" t="e">
        <f ca="1"/>
        <v>#NAME?</v>
      </c>
    </row>
    <row r="103" spans="4:10" x14ac:dyDescent="0.2">
      <c r="D103" s="67" t="e">
        <f ca="1"/>
        <v>#NAME?</v>
      </c>
      <c r="E103" s="67" t="e">
        <f ca="1">SUBSTITUTE(SUBSTITUTE(_xll.qlRateHelperQuoteName(D103),"LastFixing","D"),"Libor","")</f>
        <v>#NAME?</v>
      </c>
      <c r="F103" s="68" t="e">
        <f ca="1">_xll.qlRateHelperRate($D103)</f>
        <v>#NAME?</v>
      </c>
      <c r="G103" s="68">
        <f ca="1">IF(ISERROR(_xll.qlSwapRateHelperSpread($D103)),IF(ISERROR(_xll.qlFuturesRateHelperConvexityAdjustment($D103)),0,_xll.qlFuturesRateHelperConvexityAdjustment($D103)),_xll.qlSwapRateHelperSpread($D103))</f>
        <v>0</v>
      </c>
      <c r="H103" s="74" t="e">
        <f ca="1">_xll.qlRateHelperEarliestDate($D103)</f>
        <v>#NAME?</v>
      </c>
      <c r="I103" s="75" t="e">
        <f ca="1">_xll.qlRateHelperLatestDate($D103)</f>
        <v>#NAME?</v>
      </c>
      <c r="J103" s="111" t="e">
        <f ca="1"/>
        <v>#NAME?</v>
      </c>
    </row>
    <row r="104" spans="4:10" x14ac:dyDescent="0.2">
      <c r="D104" s="67" t="e">
        <f ca="1"/>
        <v>#NAME?</v>
      </c>
      <c r="E104" s="67" t="e">
        <f ca="1">SUBSTITUTE(SUBSTITUTE(_xll.qlRateHelperQuoteName(D104),"LastFixing","D"),"Libor","")</f>
        <v>#NAME?</v>
      </c>
      <c r="F104" s="68" t="e">
        <f ca="1">_xll.qlRateHelperRate($D104)</f>
        <v>#NAME?</v>
      </c>
      <c r="G104" s="68">
        <f ca="1">IF(ISERROR(_xll.qlSwapRateHelperSpread($D104)),IF(ISERROR(_xll.qlFuturesRateHelperConvexityAdjustment($D104)),0,_xll.qlFuturesRateHelperConvexityAdjustment($D104)),_xll.qlSwapRateHelperSpread($D104))</f>
        <v>0</v>
      </c>
      <c r="H104" s="74" t="e">
        <f ca="1">_xll.qlRateHelperEarliestDate($D104)</f>
        <v>#NAME?</v>
      </c>
      <c r="I104" s="75" t="e">
        <f ca="1">_xll.qlRateHelperLatestDate($D104)</f>
        <v>#NAME?</v>
      </c>
      <c r="J104" s="111" t="e">
        <f ca="1"/>
        <v>#NAME?</v>
      </c>
    </row>
    <row r="105" spans="4:10" x14ac:dyDescent="0.2">
      <c r="D105" s="67" t="e">
        <f ca="1"/>
        <v>#NAME?</v>
      </c>
      <c r="E105" s="67" t="e">
        <f ca="1">SUBSTITUTE(SUBSTITUTE(_xll.qlRateHelperQuoteName(D105),"LastFixing","D"),"Libor","")</f>
        <v>#NAME?</v>
      </c>
      <c r="F105" s="68" t="e">
        <f ca="1">_xll.qlRateHelperRate($D105)</f>
        <v>#NAME?</v>
      </c>
      <c r="G105" s="68">
        <f ca="1">IF(ISERROR(_xll.qlSwapRateHelperSpread($D105)),IF(ISERROR(_xll.qlFuturesRateHelperConvexityAdjustment($D105)),0,_xll.qlFuturesRateHelperConvexityAdjustment($D105)),_xll.qlSwapRateHelperSpread($D105))</f>
        <v>0</v>
      </c>
      <c r="H105" s="74" t="e">
        <f ca="1">_xll.qlRateHelperEarliestDate($D105)</f>
        <v>#NAME?</v>
      </c>
      <c r="I105" s="75" t="e">
        <f ca="1">_xll.qlRateHelperLatestDate($D105)</f>
        <v>#NAME?</v>
      </c>
      <c r="J105" s="111" t="e">
        <f ca="1"/>
        <v>#NAME?</v>
      </c>
    </row>
    <row r="106" spans="4:10" x14ac:dyDescent="0.2">
      <c r="D106" s="67" t="e">
        <f ca="1"/>
        <v>#NAME?</v>
      </c>
      <c r="E106" s="67" t="e">
        <f ca="1">SUBSTITUTE(SUBSTITUTE(_xll.qlRateHelperQuoteName(D106),"LastFixing","D"),"Libor","")</f>
        <v>#NAME?</v>
      </c>
      <c r="F106" s="68" t="e">
        <f ca="1">_xll.qlRateHelperRate($D106)</f>
        <v>#NAME?</v>
      </c>
      <c r="G106" s="68">
        <f ca="1">IF(ISERROR(_xll.qlSwapRateHelperSpread($D106)),IF(ISERROR(_xll.qlFuturesRateHelperConvexityAdjustment($D106)),0,_xll.qlFuturesRateHelperConvexityAdjustment($D106)),_xll.qlSwapRateHelperSpread($D106))</f>
        <v>0</v>
      </c>
      <c r="H106" s="74" t="e">
        <f ca="1">_xll.qlRateHelperEarliestDate($D106)</f>
        <v>#NAME?</v>
      </c>
      <c r="I106" s="75" t="e">
        <f ca="1">_xll.qlRateHelperLatestDate($D106)</f>
        <v>#NAME?</v>
      </c>
      <c r="J106" s="111" t="e">
        <f ca="1"/>
        <v>#NAME?</v>
      </c>
    </row>
    <row r="107" spans="4:10" x14ac:dyDescent="0.2">
      <c r="D107" s="67" t="e">
        <f ca="1"/>
        <v>#NAME?</v>
      </c>
      <c r="E107" s="67" t="e">
        <f ca="1">SUBSTITUTE(SUBSTITUTE(_xll.qlRateHelperQuoteName(D107),"LastFixing","D"),"Libor","")</f>
        <v>#NAME?</v>
      </c>
      <c r="F107" s="68" t="e">
        <f ca="1">_xll.qlRateHelperRate($D107)</f>
        <v>#NAME?</v>
      </c>
      <c r="G107" s="68">
        <f ca="1">IF(ISERROR(_xll.qlSwapRateHelperSpread($D107)),IF(ISERROR(_xll.qlFuturesRateHelperConvexityAdjustment($D107)),0,_xll.qlFuturesRateHelperConvexityAdjustment($D107)),_xll.qlSwapRateHelperSpread($D107))</f>
        <v>0</v>
      </c>
      <c r="H107" s="74" t="e">
        <f ca="1">_xll.qlRateHelperEarliestDate($D107)</f>
        <v>#NAME?</v>
      </c>
      <c r="I107" s="75" t="e">
        <f ca="1">_xll.qlRateHelperLatestDate($D107)</f>
        <v>#NAME?</v>
      </c>
      <c r="J107" s="111" t="e">
        <f ca="1"/>
        <v>#NAME?</v>
      </c>
    </row>
    <row r="108" spans="4:10" x14ac:dyDescent="0.2">
      <c r="D108" s="67" t="e">
        <f ca="1"/>
        <v>#NAME?</v>
      </c>
      <c r="E108" s="67" t="e">
        <f ca="1">SUBSTITUTE(SUBSTITUTE(_xll.qlRateHelperQuoteName(D108),"LastFixing","D"),"Libor","")</f>
        <v>#NAME?</v>
      </c>
      <c r="F108" s="68" t="e">
        <f ca="1">_xll.qlRateHelperRate($D108)</f>
        <v>#NAME?</v>
      </c>
      <c r="G108" s="68">
        <f ca="1">IF(ISERROR(_xll.qlSwapRateHelperSpread($D108)),IF(ISERROR(_xll.qlFuturesRateHelperConvexityAdjustment($D108)),0,_xll.qlFuturesRateHelperConvexityAdjustment($D108)),_xll.qlSwapRateHelperSpread($D108))</f>
        <v>0</v>
      </c>
      <c r="H108" s="74" t="e">
        <f ca="1">_xll.qlRateHelperEarliestDate($D108)</f>
        <v>#NAME?</v>
      </c>
      <c r="I108" s="75" t="e">
        <f ca="1">_xll.qlRateHelperLatestDate($D108)</f>
        <v>#NAME?</v>
      </c>
      <c r="J108" s="111" t="e">
        <f ca="1"/>
        <v>#NAME?</v>
      </c>
    </row>
    <row r="109" spans="4:10" x14ac:dyDescent="0.2">
      <c r="D109" s="67" t="e">
        <f ca="1"/>
        <v>#NAME?</v>
      </c>
      <c r="E109" s="67" t="e">
        <f ca="1">SUBSTITUTE(SUBSTITUTE(_xll.qlRateHelperQuoteName(D109),"LastFixing","D"),"Libor","")</f>
        <v>#NAME?</v>
      </c>
      <c r="F109" s="68" t="e">
        <f ca="1">_xll.qlRateHelperRate($D109)</f>
        <v>#NAME?</v>
      </c>
      <c r="G109" s="68">
        <f ca="1">IF(ISERROR(_xll.qlSwapRateHelperSpread($D109)),IF(ISERROR(_xll.qlFuturesRateHelperConvexityAdjustment($D109)),0,_xll.qlFuturesRateHelperConvexityAdjustment($D109)),_xll.qlSwapRateHelperSpread($D109))</f>
        <v>0</v>
      </c>
      <c r="H109" s="74" t="e">
        <f ca="1">_xll.qlRateHelperEarliestDate($D109)</f>
        <v>#NAME?</v>
      </c>
      <c r="I109" s="75" t="e">
        <f ca="1">_xll.qlRateHelperLatestDate($D109)</f>
        <v>#NAME?</v>
      </c>
      <c r="J109" s="111" t="e">
        <f ca="1"/>
        <v>#NAME?</v>
      </c>
    </row>
    <row r="110" spans="4:10" x14ac:dyDescent="0.2">
      <c r="D110" s="67" t="e">
        <f ca="1"/>
        <v>#NAME?</v>
      </c>
      <c r="E110" s="67" t="e">
        <f ca="1">SUBSTITUTE(SUBSTITUTE(_xll.qlRateHelperQuoteName(D110),"LastFixing","D"),"Libor","")</f>
        <v>#NAME?</v>
      </c>
      <c r="F110" s="68" t="e">
        <f ca="1">_xll.qlRateHelperRate($D110)</f>
        <v>#NAME?</v>
      </c>
      <c r="G110" s="68">
        <f ca="1">IF(ISERROR(_xll.qlSwapRateHelperSpread($D110)),IF(ISERROR(_xll.qlFuturesRateHelperConvexityAdjustment($D110)),0,_xll.qlFuturesRateHelperConvexityAdjustment($D110)),_xll.qlSwapRateHelperSpread($D110))</f>
        <v>0</v>
      </c>
      <c r="H110" s="74" t="e">
        <f ca="1">_xll.qlRateHelperEarliestDate($D110)</f>
        <v>#NAME?</v>
      </c>
      <c r="I110" s="75" t="e">
        <f ca="1">_xll.qlRateHelperLatestDate($D110)</f>
        <v>#NAME?</v>
      </c>
      <c r="J110" s="111" t="e">
        <f ca="1"/>
        <v>#NAME?</v>
      </c>
    </row>
    <row r="111" spans="4:10" x14ac:dyDescent="0.2">
      <c r="D111" s="67" t="e">
        <f ca="1"/>
        <v>#NAME?</v>
      </c>
      <c r="E111" s="67" t="e">
        <f ca="1">SUBSTITUTE(SUBSTITUTE(_xll.qlRateHelperQuoteName(D111),"LastFixing","D"),"Libor","")</f>
        <v>#NAME?</v>
      </c>
      <c r="F111" s="68" t="e">
        <f ca="1">_xll.qlRateHelperRate($D111)</f>
        <v>#NAME?</v>
      </c>
      <c r="G111" s="68">
        <f ca="1">IF(ISERROR(_xll.qlSwapRateHelperSpread($D111)),IF(ISERROR(_xll.qlFuturesRateHelperConvexityAdjustment($D111)),0,_xll.qlFuturesRateHelperConvexityAdjustment($D111)),_xll.qlSwapRateHelperSpread($D111))</f>
        <v>0</v>
      </c>
      <c r="H111" s="74" t="e">
        <f ca="1">_xll.qlRateHelperEarliestDate($D111)</f>
        <v>#NAME?</v>
      </c>
      <c r="I111" s="75" t="e">
        <f ca="1">_xll.qlRateHelperLatestDate($D111)</f>
        <v>#NAME?</v>
      </c>
      <c r="J111" s="111" t="e">
        <f ca="1"/>
        <v>#NAME?</v>
      </c>
    </row>
    <row r="112" spans="4:10" x14ac:dyDescent="0.2">
      <c r="D112" s="67" t="e">
        <f ca="1"/>
        <v>#NAME?</v>
      </c>
      <c r="E112" s="67" t="e">
        <f ca="1">SUBSTITUTE(SUBSTITUTE(_xll.qlRateHelperQuoteName(D112),"LastFixing","D"),"Libor","")</f>
        <v>#NAME?</v>
      </c>
      <c r="F112" s="68" t="e">
        <f ca="1">_xll.qlRateHelperRate($D112)</f>
        <v>#NAME?</v>
      </c>
      <c r="G112" s="68">
        <f ca="1">IF(ISERROR(_xll.qlSwapRateHelperSpread($D112)),IF(ISERROR(_xll.qlFuturesRateHelperConvexityAdjustment($D112)),0,_xll.qlFuturesRateHelperConvexityAdjustment($D112)),_xll.qlSwapRateHelperSpread($D112))</f>
        <v>0</v>
      </c>
      <c r="H112" s="74" t="e">
        <f ca="1">_xll.qlRateHelperEarliestDate($D112)</f>
        <v>#NAME?</v>
      </c>
      <c r="I112" s="75" t="e">
        <f ca="1">_xll.qlRateHelperLatestDate($D112)</f>
        <v>#NAME?</v>
      </c>
      <c r="J112" s="111" t="e">
        <f ca="1"/>
        <v>#NAME?</v>
      </c>
    </row>
    <row r="113" spans="4:10" x14ac:dyDescent="0.2">
      <c r="D113" s="67" t="e">
        <f ca="1"/>
        <v>#NAME?</v>
      </c>
      <c r="E113" s="67" t="e">
        <f ca="1">SUBSTITUTE(SUBSTITUTE(_xll.qlRateHelperQuoteName(D113),"LastFixing","D"),"Libor","")</f>
        <v>#NAME?</v>
      </c>
      <c r="F113" s="68" t="e">
        <f ca="1">_xll.qlRateHelperRate($D113)</f>
        <v>#NAME?</v>
      </c>
      <c r="G113" s="68">
        <f ca="1">IF(ISERROR(_xll.qlSwapRateHelperSpread($D113)),IF(ISERROR(_xll.qlFuturesRateHelperConvexityAdjustment($D113)),0,_xll.qlFuturesRateHelperConvexityAdjustment($D113)),_xll.qlSwapRateHelperSpread($D113))</f>
        <v>0</v>
      </c>
      <c r="H113" s="74" t="e">
        <f ca="1">_xll.qlRateHelperEarliestDate($D113)</f>
        <v>#NAME?</v>
      </c>
      <c r="I113" s="75" t="e">
        <f ca="1">_xll.qlRateHelperLatestDate($D113)</f>
        <v>#NAME?</v>
      </c>
      <c r="J113" s="111" t="e">
        <f ca="1"/>
        <v>#NAME?</v>
      </c>
    </row>
    <row r="114" spans="4:10" x14ac:dyDescent="0.2">
      <c r="D114" s="67" t="e">
        <f ca="1"/>
        <v>#NAME?</v>
      </c>
      <c r="E114" s="67" t="e">
        <f ca="1">SUBSTITUTE(SUBSTITUTE(_xll.qlRateHelperQuoteName(D114),"LastFixing","D"),"Libor","")</f>
        <v>#NAME?</v>
      </c>
      <c r="F114" s="68" t="e">
        <f ca="1">_xll.qlRateHelperRate($D114)</f>
        <v>#NAME?</v>
      </c>
      <c r="G114" s="68">
        <f ca="1">IF(ISERROR(_xll.qlSwapRateHelperSpread($D114)),IF(ISERROR(_xll.qlFuturesRateHelperConvexityAdjustment($D114)),0,_xll.qlFuturesRateHelperConvexityAdjustment($D114)),_xll.qlSwapRateHelperSpread($D114))</f>
        <v>0</v>
      </c>
      <c r="H114" s="74" t="e">
        <f ca="1">_xll.qlRateHelperEarliestDate($D114)</f>
        <v>#NAME?</v>
      </c>
      <c r="I114" s="75" t="e">
        <f ca="1">_xll.qlRateHelperLatestDate($D114)</f>
        <v>#NAME?</v>
      </c>
      <c r="J114" s="111" t="e">
        <f ca="1"/>
        <v>#NAME?</v>
      </c>
    </row>
    <row r="115" spans="4:10" x14ac:dyDescent="0.2">
      <c r="D115" s="67" t="e">
        <f ca="1"/>
        <v>#NAME?</v>
      </c>
      <c r="E115" s="67" t="e">
        <f ca="1">SUBSTITUTE(SUBSTITUTE(_xll.qlRateHelperQuoteName(D115),"LastFixing","D"),"Libor","")</f>
        <v>#NAME?</v>
      </c>
      <c r="F115" s="68" t="e">
        <f ca="1">_xll.qlRateHelperRate($D115)</f>
        <v>#NAME?</v>
      </c>
      <c r="G115" s="68">
        <f ca="1">IF(ISERROR(_xll.qlSwapRateHelperSpread($D115)),IF(ISERROR(_xll.qlFuturesRateHelperConvexityAdjustment($D115)),0,_xll.qlFuturesRateHelperConvexityAdjustment($D115)),_xll.qlSwapRateHelperSpread($D115))</f>
        <v>0</v>
      </c>
      <c r="H115" s="74" t="e">
        <f ca="1">_xll.qlRateHelperEarliestDate($D115)</f>
        <v>#NAME?</v>
      </c>
      <c r="I115" s="75" t="e">
        <f ca="1">_xll.qlRateHelperLatestDate($D115)</f>
        <v>#NAME?</v>
      </c>
      <c r="J115" s="111" t="e">
        <f ca="1"/>
        <v>#NAME?</v>
      </c>
    </row>
    <row r="116" spans="4:10" x14ac:dyDescent="0.2">
      <c r="D116" s="67" t="e">
        <f ca="1"/>
        <v>#NAME?</v>
      </c>
      <c r="E116" s="67" t="e">
        <f ca="1">SUBSTITUTE(SUBSTITUTE(_xll.qlRateHelperQuoteName(D116),"LastFixing","D"),"Libor","")</f>
        <v>#NAME?</v>
      </c>
      <c r="F116" s="68" t="e">
        <f ca="1">_xll.qlRateHelperRate($D116)</f>
        <v>#NAME?</v>
      </c>
      <c r="G116" s="68">
        <f ca="1">IF(ISERROR(_xll.qlSwapRateHelperSpread($D116)),IF(ISERROR(_xll.qlFuturesRateHelperConvexityAdjustment($D116)),0,_xll.qlFuturesRateHelperConvexityAdjustment($D116)),_xll.qlSwapRateHelperSpread($D116))</f>
        <v>0</v>
      </c>
      <c r="H116" s="74" t="e">
        <f ca="1">_xll.qlRateHelperEarliestDate($D116)</f>
        <v>#NAME?</v>
      </c>
      <c r="I116" s="75" t="e">
        <f ca="1">_xll.qlRateHelperLatestDate($D116)</f>
        <v>#NAME?</v>
      </c>
      <c r="J116" s="111" t="e">
        <f ca="1"/>
        <v>#NAME?</v>
      </c>
    </row>
    <row r="117" spans="4:10" x14ac:dyDescent="0.2">
      <c r="D117" s="67" t="e">
        <f ca="1"/>
        <v>#NAME?</v>
      </c>
      <c r="E117" s="67" t="e">
        <f ca="1">SUBSTITUTE(SUBSTITUTE(_xll.qlRateHelperQuoteName(D117),"LastFixing","D"),"Libor","")</f>
        <v>#NAME?</v>
      </c>
      <c r="F117" s="68" t="e">
        <f ca="1">_xll.qlRateHelperRate($D117)</f>
        <v>#NAME?</v>
      </c>
      <c r="G117" s="68">
        <f ca="1">IF(ISERROR(_xll.qlSwapRateHelperSpread($D117)),IF(ISERROR(_xll.qlFuturesRateHelperConvexityAdjustment($D117)),0,_xll.qlFuturesRateHelperConvexityAdjustment($D117)),_xll.qlSwapRateHelperSpread($D117))</f>
        <v>0</v>
      </c>
      <c r="H117" s="74" t="e">
        <f ca="1">_xll.qlRateHelperEarliestDate($D117)</f>
        <v>#NAME?</v>
      </c>
      <c r="I117" s="75" t="e">
        <f ca="1">_xll.qlRateHelperLatestDate($D117)</f>
        <v>#NAME?</v>
      </c>
      <c r="J117" s="111" t="e">
        <f ca="1"/>
        <v>#NAME?</v>
      </c>
    </row>
    <row r="118" spans="4:10" x14ac:dyDescent="0.2">
      <c r="D118" s="67" t="e">
        <f ca="1"/>
        <v>#NAME?</v>
      </c>
      <c r="E118" s="67" t="e">
        <f ca="1">SUBSTITUTE(SUBSTITUTE(_xll.qlRateHelperQuoteName(D118),"LastFixing","D"),"Libor","")</f>
        <v>#NAME?</v>
      </c>
      <c r="F118" s="68" t="e">
        <f ca="1">_xll.qlRateHelperRate($D118)</f>
        <v>#NAME?</v>
      </c>
      <c r="G118" s="68">
        <f ca="1">IF(ISERROR(_xll.qlSwapRateHelperSpread($D118)),IF(ISERROR(_xll.qlFuturesRateHelperConvexityAdjustment($D118)),0,_xll.qlFuturesRateHelperConvexityAdjustment($D118)),_xll.qlSwapRateHelperSpread($D118))</f>
        <v>0</v>
      </c>
      <c r="H118" s="74" t="e">
        <f ca="1">_xll.qlRateHelperEarliestDate($D118)</f>
        <v>#NAME?</v>
      </c>
      <c r="I118" s="75" t="e">
        <f ca="1">_xll.qlRateHelperLatestDate($D118)</f>
        <v>#NAME?</v>
      </c>
      <c r="J118" s="111" t="e">
        <f ca="1"/>
        <v>#NAME?</v>
      </c>
    </row>
    <row r="119" spans="4:10" x14ac:dyDescent="0.2">
      <c r="D119" s="67" t="e">
        <f ca="1"/>
        <v>#NAME?</v>
      </c>
      <c r="E119" s="67" t="e">
        <f ca="1">SUBSTITUTE(SUBSTITUTE(_xll.qlRateHelperQuoteName(D119),"LastFixing","D"),"Libor","")</f>
        <v>#NAME?</v>
      </c>
      <c r="F119" s="68" t="e">
        <f ca="1">_xll.qlRateHelperRate($D119)</f>
        <v>#NAME?</v>
      </c>
      <c r="G119" s="68">
        <f ca="1">IF(ISERROR(_xll.qlSwapRateHelperSpread($D119)),IF(ISERROR(_xll.qlFuturesRateHelperConvexityAdjustment($D119)),0,_xll.qlFuturesRateHelperConvexityAdjustment($D119)),_xll.qlSwapRateHelperSpread($D119))</f>
        <v>0</v>
      </c>
      <c r="H119" s="74" t="e">
        <f ca="1">_xll.qlRateHelperEarliestDate($D119)</f>
        <v>#NAME?</v>
      </c>
      <c r="I119" s="75" t="e">
        <f ca="1">_xll.qlRateHelperLatestDate($D119)</f>
        <v>#NAME?</v>
      </c>
      <c r="J119" s="111" t="e">
        <f ca="1"/>
        <v>#NAME?</v>
      </c>
    </row>
    <row r="120" spans="4:10" x14ac:dyDescent="0.2">
      <c r="D120" s="67" t="e">
        <f ca="1"/>
        <v>#NAME?</v>
      </c>
      <c r="E120" s="67" t="e">
        <f ca="1">SUBSTITUTE(SUBSTITUTE(_xll.qlRateHelperQuoteName(D120),"LastFixing","D"),"Libor","")</f>
        <v>#NAME?</v>
      </c>
      <c r="F120" s="68" t="e">
        <f ca="1">_xll.qlRateHelperRate($D120)</f>
        <v>#NAME?</v>
      </c>
      <c r="G120" s="68">
        <f ca="1">IF(ISERROR(_xll.qlSwapRateHelperSpread($D120)),IF(ISERROR(_xll.qlFuturesRateHelperConvexityAdjustment($D120)),0,_xll.qlFuturesRateHelperConvexityAdjustment($D120)),_xll.qlSwapRateHelperSpread($D120))</f>
        <v>0</v>
      </c>
      <c r="H120" s="74" t="e">
        <f ca="1">_xll.qlRateHelperEarliestDate($D120)</f>
        <v>#NAME?</v>
      </c>
      <c r="I120" s="75" t="e">
        <f ca="1">_xll.qlRateHelperLatestDate($D120)</f>
        <v>#NAME?</v>
      </c>
      <c r="J120" s="111" t="e">
        <f ca="1"/>
        <v>#NAME?</v>
      </c>
    </row>
    <row r="121" spans="4:10" x14ac:dyDescent="0.2">
      <c r="D121" s="67" t="e">
        <f ca="1"/>
        <v>#NAME?</v>
      </c>
      <c r="E121" s="67" t="e">
        <f ca="1">SUBSTITUTE(SUBSTITUTE(_xll.qlRateHelperQuoteName(D121),"LastFixing","D"),"Libor","")</f>
        <v>#NAME?</v>
      </c>
      <c r="F121" s="68" t="e">
        <f ca="1">_xll.qlRateHelperRate($D121)</f>
        <v>#NAME?</v>
      </c>
      <c r="G121" s="68">
        <f ca="1">IF(ISERROR(_xll.qlSwapRateHelperSpread($D121)),IF(ISERROR(_xll.qlFuturesRateHelperConvexityAdjustment($D121)),0,_xll.qlFuturesRateHelperConvexityAdjustment($D121)),_xll.qlSwapRateHelperSpread($D121))</f>
        <v>0</v>
      </c>
      <c r="H121" s="74" t="e">
        <f ca="1">_xll.qlRateHelperEarliestDate($D121)</f>
        <v>#NAME?</v>
      </c>
      <c r="I121" s="75" t="e">
        <f ca="1">_xll.qlRateHelperLatestDate($D121)</f>
        <v>#NAME?</v>
      </c>
      <c r="J121" s="111" t="e">
        <f ca="1"/>
        <v>#NAME?</v>
      </c>
    </row>
    <row r="122" spans="4:10" x14ac:dyDescent="0.2">
      <c r="D122" s="67" t="e">
        <f ca="1"/>
        <v>#NAME?</v>
      </c>
      <c r="E122" s="67" t="e">
        <f ca="1">SUBSTITUTE(SUBSTITUTE(_xll.qlRateHelperQuoteName(D122),"LastFixing","D"),"Libor","")</f>
        <v>#NAME?</v>
      </c>
      <c r="F122" s="68" t="e">
        <f ca="1">_xll.qlRateHelperRate($D122)</f>
        <v>#NAME?</v>
      </c>
      <c r="G122" s="68">
        <f ca="1">IF(ISERROR(_xll.qlSwapRateHelperSpread($D122)),IF(ISERROR(_xll.qlFuturesRateHelperConvexityAdjustment($D122)),0,_xll.qlFuturesRateHelperConvexityAdjustment($D122)),_xll.qlSwapRateHelperSpread($D122))</f>
        <v>0</v>
      </c>
      <c r="H122" s="74" t="e">
        <f ca="1">_xll.qlRateHelperEarliestDate($D122)</f>
        <v>#NAME?</v>
      </c>
      <c r="I122" s="75" t="e">
        <f ca="1">_xll.qlRateHelperLatestDate($D122)</f>
        <v>#NAME?</v>
      </c>
      <c r="J122" s="111" t="e">
        <f ca="1"/>
        <v>#NAME?</v>
      </c>
    </row>
    <row r="123" spans="4:10" x14ac:dyDescent="0.2">
      <c r="D123" s="67" t="e">
        <f ca="1"/>
        <v>#NAME?</v>
      </c>
      <c r="E123" s="67" t="e">
        <f ca="1">SUBSTITUTE(SUBSTITUTE(_xll.qlRateHelperQuoteName(D123),"LastFixing","D"),"Libor","")</f>
        <v>#NAME?</v>
      </c>
      <c r="F123" s="68" t="e">
        <f ca="1">_xll.qlRateHelperRate($D123)</f>
        <v>#NAME?</v>
      </c>
      <c r="G123" s="68">
        <f ca="1">IF(ISERROR(_xll.qlSwapRateHelperSpread($D123)),IF(ISERROR(_xll.qlFuturesRateHelperConvexityAdjustment($D123)),0,_xll.qlFuturesRateHelperConvexityAdjustment($D123)),_xll.qlSwapRateHelperSpread($D123))</f>
        <v>0</v>
      </c>
      <c r="H123" s="74" t="e">
        <f ca="1">_xll.qlRateHelperEarliestDate($D123)</f>
        <v>#NAME?</v>
      </c>
      <c r="I123" s="75" t="e">
        <f ca="1">_xll.qlRateHelperLatestDate($D123)</f>
        <v>#NAME?</v>
      </c>
      <c r="J123" s="111" t="e">
        <f ca="1"/>
        <v>#NAME?</v>
      </c>
    </row>
    <row r="124" spans="4:10" x14ac:dyDescent="0.2">
      <c r="D124" s="67" t="e">
        <f ca="1"/>
        <v>#NAME?</v>
      </c>
      <c r="E124" s="67" t="e">
        <f ca="1">SUBSTITUTE(SUBSTITUTE(_xll.qlRateHelperQuoteName(D124),"LastFixing","D"),"Libor","")</f>
        <v>#NAME?</v>
      </c>
      <c r="F124" s="68" t="e">
        <f ca="1">_xll.qlRateHelperRate($D124)</f>
        <v>#NAME?</v>
      </c>
      <c r="G124" s="68">
        <f ca="1">IF(ISERROR(_xll.qlSwapRateHelperSpread($D124)),IF(ISERROR(_xll.qlFuturesRateHelperConvexityAdjustment($D124)),0,_xll.qlFuturesRateHelperConvexityAdjustment($D124)),_xll.qlSwapRateHelperSpread($D124))</f>
        <v>0</v>
      </c>
      <c r="H124" s="74" t="e">
        <f ca="1">_xll.qlRateHelperEarliestDate($D124)</f>
        <v>#NAME?</v>
      </c>
      <c r="I124" s="75" t="e">
        <f ca="1">_xll.qlRateHelperLatestDate($D124)</f>
        <v>#NAME?</v>
      </c>
      <c r="J124" s="111" t="e">
        <f ca="1"/>
        <v>#NAME?</v>
      </c>
    </row>
    <row r="125" spans="4:10" x14ac:dyDescent="0.2">
      <c r="D125" s="67" t="e">
        <f ca="1"/>
        <v>#NAME?</v>
      </c>
      <c r="E125" s="67" t="e">
        <f ca="1">SUBSTITUTE(SUBSTITUTE(_xll.qlRateHelperQuoteName(D125),"LastFixing","D"),"Libor","")</f>
        <v>#NAME?</v>
      </c>
      <c r="F125" s="68" t="e">
        <f ca="1">_xll.qlRateHelperRate($D125)</f>
        <v>#NAME?</v>
      </c>
      <c r="G125" s="68">
        <f ca="1">IF(ISERROR(_xll.qlSwapRateHelperSpread($D125)),IF(ISERROR(_xll.qlFuturesRateHelperConvexityAdjustment($D125)),0,_xll.qlFuturesRateHelperConvexityAdjustment($D125)),_xll.qlSwapRateHelperSpread($D125))</f>
        <v>0</v>
      </c>
      <c r="H125" s="74" t="e">
        <f ca="1">_xll.qlRateHelperEarliestDate($D125)</f>
        <v>#NAME?</v>
      </c>
      <c r="I125" s="75" t="e">
        <f ca="1">_xll.qlRateHelperLatestDate($D125)</f>
        <v>#NAME?</v>
      </c>
      <c r="J125" s="111" t="e">
        <f ca="1"/>
        <v>#NAME?</v>
      </c>
    </row>
    <row r="126" spans="4:10" ht="12" thickBot="1" x14ac:dyDescent="0.25">
      <c r="D126" s="71" t="e">
        <f ca="1"/>
        <v>#NAME?</v>
      </c>
      <c r="E126" s="71" t="e">
        <f ca="1">SUBSTITUTE(SUBSTITUTE(_xll.qlRateHelperQuoteName(D126),"LastFixing","D"),"Libor","")</f>
        <v>#NAME?</v>
      </c>
      <c r="F126" s="72" t="e">
        <f ca="1">_xll.qlRateHelperRate($D126)</f>
        <v>#NAME?</v>
      </c>
      <c r="G126" s="72">
        <f ca="1">IF(ISERROR(_xll.qlSwapRateHelperSpread($D126)),IF(ISERROR(_xll.qlFuturesRateHelperConvexityAdjustment($D126)),0,_xll.qlFuturesRateHelperConvexityAdjustment($D126)),_xll.qlSwapRateHelperSpread($D126))</f>
        <v>0</v>
      </c>
      <c r="H126" s="76" t="e">
        <f ca="1">_xll.qlRateHelperEarliestDate($D126)</f>
        <v>#NAME?</v>
      </c>
      <c r="I126" s="77" t="e">
        <f ca="1">_xll.qlRateHelperLatestDate($D126)</f>
        <v>#NAME?</v>
      </c>
      <c r="J126" s="111" t="e">
        <f ca="1"/>
        <v>#NAME?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63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102</v>
      </c>
      <c r="C2" s="51" t="s">
        <v>103</v>
      </c>
      <c r="D2" s="51" t="s">
        <v>104</v>
      </c>
      <c r="E2" s="51" t="s">
        <v>105</v>
      </c>
      <c r="F2" s="51" t="s">
        <v>107</v>
      </c>
      <c r="G2" s="51" t="s">
        <v>108</v>
      </c>
      <c r="H2" s="51" t="s">
        <v>62</v>
      </c>
      <c r="I2" s="51" t="s">
        <v>61</v>
      </c>
      <c r="J2" s="49" t="str">
        <f>IF(Serialize,_xll.ohObjectSave(J3:J15,SerializationPath&amp;J1,FileOverwrite,Serialize),"---")</f>
        <v>---</v>
      </c>
      <c r="K2" s="48" t="e">
        <f ca="1">_xll.ohRangeRetrieveError(J2)</f>
        <v>#NAME?</v>
      </c>
      <c r="L2" s="45"/>
    </row>
    <row r="3" spans="1:12" ht="11.25" customHeight="1" x14ac:dyDescent="0.25">
      <c r="A3" s="47"/>
      <c r="B3" s="163" t="s">
        <v>80</v>
      </c>
      <c r="C3" s="163">
        <v>0</v>
      </c>
      <c r="D3" s="163" t="s">
        <v>113</v>
      </c>
      <c r="E3" s="163" t="s">
        <v>106</v>
      </c>
      <c r="F3" s="163" t="b">
        <v>1</v>
      </c>
      <c r="G3" s="163" t="s">
        <v>87</v>
      </c>
      <c r="H3" s="179" t="e">
        <f ca="1">_xll.qlIborIndex(,,"1D",C3,Currency,D3,E3,F3,G3,,,Trigger,ObjectOverwrite)</f>
        <v>#NAME?</v>
      </c>
      <c r="I3" s="180" t="str">
        <f t="shared" ref="I3:I20" si="0">Currency&amp;$B3&amp;"D"&amp;QuoteSuffix</f>
        <v>SEKOND_Quote</v>
      </c>
      <c r="J3" s="181" t="e">
        <f ca="1">_xll.qlDepositRateHelper(,I3,H3,Permanent,Trigger,ObjectOverwrite)</f>
        <v>#NAME?</v>
      </c>
      <c r="K3" s="169"/>
      <c r="L3" s="45"/>
    </row>
    <row r="4" spans="1:12" ht="11.25" customHeight="1" x14ac:dyDescent="0.25">
      <c r="A4" s="47"/>
      <c r="B4" s="170" t="s">
        <v>109</v>
      </c>
      <c r="C4" s="170">
        <v>1</v>
      </c>
      <c r="D4" s="170" t="s">
        <v>113</v>
      </c>
      <c r="E4" s="170" t="s">
        <v>106</v>
      </c>
      <c r="F4" s="170" t="b">
        <v>1</v>
      </c>
      <c r="G4" s="170" t="s">
        <v>87</v>
      </c>
      <c r="H4" s="182" t="e">
        <f ca="1">_xll.qlIborIndex(,,"1D",C4,Currency,D4,E4,F4,G4,,,Trigger,ObjectOverwrite)</f>
        <v>#NAME?</v>
      </c>
      <c r="I4" s="182" t="str">
        <f t="shared" si="0"/>
        <v>SEKTND_Quote</v>
      </c>
      <c r="J4" s="183" t="e">
        <f ca="1">_xll.qlDepositRateHelper(,I4,H4,Permanent,Trigger,ObjectOverwrite)</f>
        <v>#NAME?</v>
      </c>
      <c r="K4" s="174"/>
      <c r="L4" s="45"/>
    </row>
    <row r="5" spans="1:12" ht="11.25" customHeight="1" x14ac:dyDescent="0.25">
      <c r="A5" s="47"/>
      <c r="B5" s="170" t="s">
        <v>110</v>
      </c>
      <c r="C5" s="170">
        <v>2</v>
      </c>
      <c r="D5" s="170" t="s">
        <v>113</v>
      </c>
      <c r="E5" s="170" t="s">
        <v>106</v>
      </c>
      <c r="F5" s="170" t="b">
        <v>1</v>
      </c>
      <c r="G5" s="170" t="s">
        <v>87</v>
      </c>
      <c r="H5" s="182" t="str">
        <f>_xll.qlIborIndex(,,"2D",C5,Currency,D5,E5,F5,G5,,,Trigger,ObjectOverwrite)</f>
        <v>obj_0017d#0004</v>
      </c>
      <c r="I5" s="182" t="str">
        <f t="shared" si="0"/>
        <v>SEKSND_Quote</v>
      </c>
      <c r="J5" s="183" t="str">
        <f>_xll.qlDepositRateHelper(,I5,H5,Permanent,Trigger,ObjectOverwrite)</f>
        <v>obj_00180#0004</v>
      </c>
      <c r="K5" s="174"/>
      <c r="L5" s="45"/>
    </row>
    <row r="6" spans="1:12" ht="11.25" customHeight="1" x14ac:dyDescent="0.25">
      <c r="A6" s="47"/>
      <c r="B6" s="170" t="s">
        <v>79</v>
      </c>
      <c r="C6" s="170">
        <v>2</v>
      </c>
      <c r="D6" s="170" t="s">
        <v>113</v>
      </c>
      <c r="E6" s="170" t="s">
        <v>106</v>
      </c>
      <c r="F6" s="170" t="b">
        <v>1</v>
      </c>
      <c r="G6" s="170" t="s">
        <v>87</v>
      </c>
      <c r="H6" s="182" t="str">
        <f>_xll.qlIborIndex(,,"1W",C6,Currency,D6,E6,F6,G6,,,Trigger,ObjectOverwrite)</f>
        <v>obj_00188#0004</v>
      </c>
      <c r="I6" s="182" t="str">
        <f t="shared" si="0"/>
        <v>SEKSWD_Quote</v>
      </c>
      <c r="J6" s="183" t="str">
        <f>_xll.qlDepositRateHelper(,I6,H6,Permanent,Trigger,ObjectOverwrite)</f>
        <v>obj_00189#0004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93</v>
      </c>
      <c r="C7" s="170">
        <v>2</v>
      </c>
      <c r="D7" s="170" t="s">
        <v>113</v>
      </c>
      <c r="E7" s="170" t="s">
        <v>106</v>
      </c>
      <c r="F7" s="170" t="b">
        <v>1</v>
      </c>
      <c r="G7" s="170" t="s">
        <v>87</v>
      </c>
      <c r="H7" s="182" t="str">
        <f>_xll.qlIborIndex(,,B7,C7,Currency,D7,E7,F7,G7,,,Trigger,ObjectOverwrite)</f>
        <v>obj_00187#0004</v>
      </c>
      <c r="I7" s="182" t="str">
        <f t="shared" si="0"/>
        <v>SEK2WD_Quote</v>
      </c>
      <c r="J7" s="183" t="str">
        <f>_xll.qlDepositRateHelper(,I7,H7,Permanent,Trigger,ObjectOverwrite)</f>
        <v>obj_00197#0004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94</v>
      </c>
      <c r="C8" s="170">
        <v>2</v>
      </c>
      <c r="D8" s="170" t="s">
        <v>113</v>
      </c>
      <c r="E8" s="170" t="s">
        <v>106</v>
      </c>
      <c r="F8" s="170" t="b">
        <v>1</v>
      </c>
      <c r="G8" s="170" t="s">
        <v>87</v>
      </c>
      <c r="H8" s="182" t="str">
        <f>_xll.qlIborIndex(,,B8,C8,Currency,D8,E8,F8,G8,,,Trigger,ObjectOverwrite)</f>
        <v>obj_00184#0004</v>
      </c>
      <c r="I8" s="182" t="str">
        <f t="shared" si="0"/>
        <v>SEK3WD_Quote</v>
      </c>
      <c r="J8" s="183" t="str">
        <f>_xll.qlDepositRateHelper(,I8,H8,Permanent,Trigger,ObjectOverwrite)</f>
        <v>obj_00192#0004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78</v>
      </c>
      <c r="C9" s="170">
        <v>2</v>
      </c>
      <c r="D9" s="170" t="s">
        <v>113</v>
      </c>
      <c r="E9" s="170" t="s">
        <v>81</v>
      </c>
      <c r="F9" s="170" t="b">
        <v>1</v>
      </c>
      <c r="G9" s="170" t="s">
        <v>87</v>
      </c>
      <c r="H9" s="182" t="str">
        <f>_xll.qlIborIndex(,,B9,C9,Currency,D9,E9,F9,G9,,,Trigger,ObjectOverwrite)</f>
        <v>obj_0018b#0004</v>
      </c>
      <c r="I9" s="182" t="str">
        <f t="shared" si="0"/>
        <v>SEK1MD_Quote</v>
      </c>
      <c r="J9" s="183" t="str">
        <f>_xll.qlDepositRateHelper(,I9,H9,Permanent,Trigger,ObjectOverwrite)</f>
        <v>obj_0019e#0004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77</v>
      </c>
      <c r="C10" s="170">
        <v>2</v>
      </c>
      <c r="D10" s="170" t="s">
        <v>113</v>
      </c>
      <c r="E10" s="170" t="s">
        <v>81</v>
      </c>
      <c r="F10" s="170" t="b">
        <v>1</v>
      </c>
      <c r="G10" s="170" t="s">
        <v>87</v>
      </c>
      <c r="H10" s="182" t="str">
        <f>_xll.qlIborIndex(,,B10,C10,Currency,D10,E10,F10,G10,,,Trigger,ObjectOverwrite)</f>
        <v>obj_0018e#0004</v>
      </c>
      <c r="I10" s="182" t="str">
        <f t="shared" si="0"/>
        <v>SEK2MD_Quote</v>
      </c>
      <c r="J10" s="183" t="str">
        <f>_xll.qlDepositRateHelper(,I10,H10,Permanent,Trigger,ObjectOverwrite)</f>
        <v>obj_00198#0004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56</v>
      </c>
      <c r="C11" s="170">
        <v>2</v>
      </c>
      <c r="D11" s="170" t="s">
        <v>113</v>
      </c>
      <c r="E11" s="170" t="s">
        <v>81</v>
      </c>
      <c r="F11" s="170" t="b">
        <v>1</v>
      </c>
      <c r="G11" s="170" t="s">
        <v>87</v>
      </c>
      <c r="H11" s="182" t="str">
        <f>_xll.qlIborIndex(,,B11,C11,Currency,D11,E11,F11,G11,,,Trigger,ObjectOverwrite)</f>
        <v>obj_0018f#0004</v>
      </c>
      <c r="I11" s="182" t="str">
        <f t="shared" si="0"/>
        <v>SEK3MD_Quote</v>
      </c>
      <c r="J11" s="183" t="str">
        <f>_xll.qlDepositRateHelper(,I11,H11,Permanent,Trigger,ObjectOverwrite)</f>
        <v>obj_00195#0004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95</v>
      </c>
      <c r="C12" s="170">
        <v>2</v>
      </c>
      <c r="D12" s="170" t="s">
        <v>113</v>
      </c>
      <c r="E12" s="170" t="s">
        <v>81</v>
      </c>
      <c r="F12" s="170" t="b">
        <v>1</v>
      </c>
      <c r="G12" s="170" t="s">
        <v>87</v>
      </c>
      <c r="H12" s="182" t="str">
        <f>_xll.qlIborIndex(,,B12,C12,Currency,D12,E12,F12,G12,,,Trigger,ObjectOverwrite)</f>
        <v>obj_0018d#0004</v>
      </c>
      <c r="I12" s="182" t="str">
        <f t="shared" si="0"/>
        <v>SEK4MD_Quote</v>
      </c>
      <c r="J12" s="183" t="str">
        <f>_xll.qlDepositRateHelper(,I12,H12,Permanent,Trigger,ObjectOverwrite)</f>
        <v>obj_00199#0004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96</v>
      </c>
      <c r="C13" s="170">
        <v>2</v>
      </c>
      <c r="D13" s="170" t="s">
        <v>113</v>
      </c>
      <c r="E13" s="170" t="s">
        <v>81</v>
      </c>
      <c r="F13" s="170" t="b">
        <v>1</v>
      </c>
      <c r="G13" s="170" t="s">
        <v>87</v>
      </c>
      <c r="H13" s="182" t="str">
        <f>_xll.qlIborIndex(,,B13,C13,Currency,D13,E13,F13,G13,,,Trigger,ObjectOverwrite)</f>
        <v>obj_00182#0004</v>
      </c>
      <c r="I13" s="182" t="str">
        <f t="shared" si="0"/>
        <v>SEK5MD_Quote</v>
      </c>
      <c r="J13" s="183" t="str">
        <f>_xll.qlDepositRateHelper(,I13,H13,Permanent,Trigger,ObjectOverwrite)</f>
        <v>obj_0019c#0004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76</v>
      </c>
      <c r="C14" s="170">
        <v>2</v>
      </c>
      <c r="D14" s="170" t="s">
        <v>113</v>
      </c>
      <c r="E14" s="170" t="s">
        <v>81</v>
      </c>
      <c r="F14" s="170" t="b">
        <v>1</v>
      </c>
      <c r="G14" s="170" t="s">
        <v>87</v>
      </c>
      <c r="H14" s="182" t="str">
        <f>_xll.qlIborIndex(,,B14,C14,Currency,D14,E14,F14,G14,,,Trigger,ObjectOverwrite)</f>
        <v>obj_00186#0004</v>
      </c>
      <c r="I14" s="182" t="str">
        <f t="shared" si="0"/>
        <v>SEK6MD_Quote</v>
      </c>
      <c r="J14" s="183" t="str">
        <f>_xll.qlDepositRateHelper(,I14,H14,Permanent,Trigger,ObjectOverwrite)</f>
        <v>obj_0019b#0004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97</v>
      </c>
      <c r="C15" s="170">
        <v>2</v>
      </c>
      <c r="D15" s="170" t="s">
        <v>113</v>
      </c>
      <c r="E15" s="170" t="s">
        <v>81</v>
      </c>
      <c r="F15" s="170" t="b">
        <v>1</v>
      </c>
      <c r="G15" s="170" t="s">
        <v>87</v>
      </c>
      <c r="H15" s="182" t="str">
        <f>_xll.qlIborIndex(,,B15,C15,Currency,D15,E15,F15,G15,,,Trigger,ObjectOverwrite)</f>
        <v>obj_00185#0004</v>
      </c>
      <c r="I15" s="182" t="str">
        <f t="shared" si="0"/>
        <v>SEK7MD_Quote</v>
      </c>
      <c r="J15" s="183" t="str">
        <f>_xll.qlDepositRateHelper(,I15,H15,Permanent,Trigger,ObjectOverwrite)</f>
        <v>obj_00191#0004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98</v>
      </c>
      <c r="C16" s="170">
        <v>2</v>
      </c>
      <c r="D16" s="170" t="s">
        <v>113</v>
      </c>
      <c r="E16" s="170" t="s">
        <v>81</v>
      </c>
      <c r="F16" s="170" t="b">
        <v>1</v>
      </c>
      <c r="G16" s="170" t="s">
        <v>87</v>
      </c>
      <c r="H16" s="182" t="str">
        <f>_xll.qlIborIndex(,,B16,C16,Currency,D16,E16,F16,G16,,,Trigger,ObjectOverwrite)</f>
        <v>obj_00181#0004</v>
      </c>
      <c r="I16" s="182" t="str">
        <f t="shared" si="0"/>
        <v>SEK8MD_Quote</v>
      </c>
      <c r="J16" s="183" t="str">
        <f>_xll.qlDepositRateHelper(,I16,H16,Permanent,Trigger,ObjectOverwrite)</f>
        <v>obj_0019d#0004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99</v>
      </c>
      <c r="C17" s="170">
        <v>2</v>
      </c>
      <c r="D17" s="170" t="s">
        <v>113</v>
      </c>
      <c r="E17" s="170" t="s">
        <v>81</v>
      </c>
      <c r="F17" s="170" t="b">
        <v>1</v>
      </c>
      <c r="G17" s="170" t="s">
        <v>87</v>
      </c>
      <c r="H17" s="182" t="str">
        <f>_xll.qlIborIndex(,,B17,C17,Currency,D17,E17,F17,G17,,,Trigger,ObjectOverwrite)</f>
        <v>obj_00190#0004</v>
      </c>
      <c r="I17" s="182" t="str">
        <f t="shared" si="0"/>
        <v>SEK9MD_Quote</v>
      </c>
      <c r="J17" s="183" t="str">
        <f>_xll.qlDepositRateHelper(,I17,H17,Permanent,Trigger,ObjectOverwrite)</f>
        <v>obj_0019a#0004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100</v>
      </c>
      <c r="C18" s="170">
        <v>2</v>
      </c>
      <c r="D18" s="170" t="s">
        <v>113</v>
      </c>
      <c r="E18" s="170" t="s">
        <v>81</v>
      </c>
      <c r="F18" s="170" t="b">
        <v>1</v>
      </c>
      <c r="G18" s="170" t="s">
        <v>87</v>
      </c>
      <c r="H18" s="182" t="str">
        <f>_xll.qlIborIndex(,,B18,C18,Currency,D18,E18,F18,G18,,,Trigger,ObjectOverwrite)</f>
        <v>obj_0018a#0004</v>
      </c>
      <c r="I18" s="182" t="str">
        <f t="shared" si="0"/>
        <v>SEK10MD_Quote</v>
      </c>
      <c r="J18" s="183" t="str">
        <f>_xll.qlDepositRateHelper(,I18,H18,Permanent,Trigger,ObjectOverwrite)</f>
        <v>obj_00196#0004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101</v>
      </c>
      <c r="C19" s="170">
        <v>2</v>
      </c>
      <c r="D19" s="170" t="s">
        <v>113</v>
      </c>
      <c r="E19" s="170" t="s">
        <v>81</v>
      </c>
      <c r="F19" s="170" t="b">
        <v>1</v>
      </c>
      <c r="G19" s="170" t="s">
        <v>87</v>
      </c>
      <c r="H19" s="182" t="str">
        <f>_xll.qlIborIndex(,,B19,C19,Currency,D19,E19,F19,G19,,,Trigger,ObjectOverwrite)</f>
        <v>obj_0018c#0004</v>
      </c>
      <c r="I19" s="182" t="str">
        <f t="shared" si="0"/>
        <v>SEK11MD_Quote</v>
      </c>
      <c r="J19" s="183" t="str">
        <f>_xll.qlDepositRateHelper(,I19,H19,Permanent,Trigger,ObjectOverwrite)</f>
        <v>obj_00193#0004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21</v>
      </c>
      <c r="C20" s="175">
        <v>2</v>
      </c>
      <c r="D20" s="175" t="s">
        <v>113</v>
      </c>
      <c r="E20" s="175" t="s">
        <v>81</v>
      </c>
      <c r="F20" s="175" t="b">
        <v>1</v>
      </c>
      <c r="G20" s="175" t="s">
        <v>87</v>
      </c>
      <c r="H20" s="46" t="str">
        <f>_xll.qlIborIndex(,,B20,C20,Currency,D20,E20,F20,G20,,,Trigger,ObjectOverwrite)</f>
        <v>obj_00183#0004</v>
      </c>
      <c r="I20" s="46" t="str">
        <f t="shared" si="0"/>
        <v>SEK1YD_Quote</v>
      </c>
      <c r="J20" s="184" t="str">
        <f>_xll.qlDepositRateHelper(,I20,H20,Permanent,Trigger,ObjectOverwrite)</f>
        <v>obj_00194#0004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workbookViewId="0">
      <selection activeCell="H2" sqref="H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3" width="6" style="42" bestFit="1" customWidth="1"/>
    <col min="4" max="4" width="7" style="42" bestFit="1" customWidth="1"/>
    <col min="5" max="5" width="10" style="42" bestFit="1" customWidth="1"/>
    <col min="6" max="6" width="17.28515625" style="42" bestFit="1" customWidth="1"/>
    <col min="7" max="7" width="14.5703125" style="42" customWidth="1"/>
    <col min="8" max="8" width="26.140625" style="42" bestFit="1" customWidth="1"/>
    <col min="9" max="9" width="35.7109375" style="42" customWidth="1"/>
    <col min="10" max="10" width="2.7109375" style="42" customWidth="1"/>
    <col min="11" max="16384" width="9.140625" style="42"/>
  </cols>
  <sheetData>
    <row r="1" spans="1:12" x14ac:dyDescent="0.25">
      <c r="A1" s="56"/>
      <c r="B1" s="114"/>
      <c r="C1" s="114"/>
      <c r="D1" s="114"/>
      <c r="F1" s="54" t="str">
        <f>IndexTenor</f>
        <v>3M</v>
      </c>
      <c r="G1" s="115" t="str">
        <f>Currency&amp;"_YC"&amp;$F$1&amp;"RH"</f>
        <v>SEK_YC3MRH</v>
      </c>
      <c r="H1" s="50" t="str">
        <f>$G$1&amp;"_Futures"&amp;$F$1&amp;".xml"</f>
        <v>SEK_YC3MRH_Futures3M.xml</v>
      </c>
      <c r="I1" s="116"/>
      <c r="J1" s="45"/>
      <c r="L1" s="162"/>
    </row>
    <row r="2" spans="1:12" ht="27" customHeight="1" x14ac:dyDescent="0.25">
      <c r="A2" s="56"/>
      <c r="B2" s="112" t="s">
        <v>75</v>
      </c>
      <c r="C2" s="51" t="s">
        <v>74</v>
      </c>
      <c r="D2" s="117" t="s">
        <v>73</v>
      </c>
      <c r="E2" s="51" t="s">
        <v>62</v>
      </c>
      <c r="F2" s="51" t="s">
        <v>61</v>
      </c>
      <c r="G2" s="51" t="s">
        <v>72</v>
      </c>
      <c r="H2" s="49" t="str">
        <f>IF(Serialize,_xll.ohObjectSave(H3:H22,SerializationPath&amp;H1,FileOverwrite,Serialize),"---")</f>
        <v>---</v>
      </c>
      <c r="I2" s="48" t="str">
        <f>_xll.ohRangeRetrieveError(H2)</f>
        <v/>
      </c>
      <c r="J2" s="45"/>
    </row>
    <row r="3" spans="1:12" ht="11.25" customHeight="1" x14ac:dyDescent="0.25">
      <c r="A3" s="118"/>
      <c r="B3" s="163">
        <v>1</v>
      </c>
      <c r="C3" s="164" t="b">
        <v>1</v>
      </c>
      <c r="D3" s="164" t="str">
        <f t="array" ref="D3:D22">_xll.qlIMMNextCodes(_xll.qlSettingsEvaluationDate(Trigger),$C3:$C22)</f>
        <v>H5</v>
      </c>
      <c r="E3" s="164" t="str">
        <f t="shared" ref="E3:E22" si="0">PROPER(Currency)&amp;FamilyName&amp;$F$1</f>
        <v>Sekibor3M</v>
      </c>
      <c r="F3" s="166" t="str">
        <f t="shared" ref="F3:F22" si="1">"FUT"&amp;Currency&amp;"3F"&amp;B3&amp;QuoteSuffix</f>
        <v>FUTSEK3F1_Quote</v>
      </c>
      <c r="G3" s="167">
        <v>0</v>
      </c>
      <c r="H3" s="168" t="str">
        <f>_xll.qlFuturesRateHelper(,$F3,$D3,$E3,$G3,Permanent,Trigger,ObjectOverwrite)</f>
        <v>obj_00171#0004</v>
      </c>
      <c r="I3" s="169" t="str">
        <f>_xll.ohRangeRetrieveError(H3)</f>
        <v/>
      </c>
      <c r="J3" s="45" t="s">
        <v>90</v>
      </c>
      <c r="K3" s="121"/>
    </row>
    <row r="4" spans="1:12" ht="11.25" customHeight="1" x14ac:dyDescent="0.25">
      <c r="A4" s="118"/>
      <c r="B4" s="170">
        <v>2</v>
      </c>
      <c r="C4" s="165" t="b">
        <v>1</v>
      </c>
      <c r="D4" s="165" t="str">
        <v>M5</v>
      </c>
      <c r="E4" s="165" t="str">
        <f t="shared" si="0"/>
        <v>Sekibor3M</v>
      </c>
      <c r="F4" s="171" t="str">
        <f t="shared" si="1"/>
        <v>FUTSEK3F2_Quote</v>
      </c>
      <c r="G4" s="172">
        <v>0</v>
      </c>
      <c r="H4" s="173" t="str">
        <f>_xll.qlFuturesRateHelper(,$F4,$D4,$E4,$G4,Permanent,Trigger,ObjectOverwrite)</f>
        <v>obj_00176#0004</v>
      </c>
      <c r="I4" s="174" t="str">
        <f>_xll.ohRangeRetrieveError(H4)</f>
        <v/>
      </c>
      <c r="J4" s="45" t="s">
        <v>90</v>
      </c>
      <c r="K4" s="121"/>
    </row>
    <row r="5" spans="1:12" ht="11.25" customHeight="1" x14ac:dyDescent="0.25">
      <c r="A5" s="118"/>
      <c r="B5" s="170">
        <v>3</v>
      </c>
      <c r="C5" s="165" t="b">
        <v>1</v>
      </c>
      <c r="D5" s="165" t="str">
        <v>U5</v>
      </c>
      <c r="E5" s="165" t="str">
        <f t="shared" si="0"/>
        <v>Sekibor3M</v>
      </c>
      <c r="F5" s="171" t="str">
        <f t="shared" si="1"/>
        <v>FUTSEK3F3_Quote</v>
      </c>
      <c r="G5" s="172">
        <v>0</v>
      </c>
      <c r="H5" s="173" t="str">
        <f>_xll.qlFuturesRateHelper(,$F5,$D5,$E5,$G5,Permanent,Trigger,ObjectOverwrite)</f>
        <v>obj_00178#0004</v>
      </c>
      <c r="I5" s="174" t="str">
        <f>_xll.ohRangeRetrieveError(H5)</f>
        <v/>
      </c>
      <c r="J5" s="45" t="s">
        <v>90</v>
      </c>
      <c r="K5" s="121"/>
    </row>
    <row r="6" spans="1:12" ht="11.25" customHeight="1" x14ac:dyDescent="0.25">
      <c r="A6" s="118"/>
      <c r="B6" s="170">
        <v>4</v>
      </c>
      <c r="C6" s="165" t="b">
        <v>1</v>
      </c>
      <c r="D6" s="165" t="str">
        <v>Z5</v>
      </c>
      <c r="E6" s="165" t="str">
        <f t="shared" si="0"/>
        <v>Sekibor3M</v>
      </c>
      <c r="F6" s="171" t="str">
        <f t="shared" si="1"/>
        <v>FUTSEK3F4_Quote</v>
      </c>
      <c r="G6" s="172">
        <v>0</v>
      </c>
      <c r="H6" s="173" t="str">
        <f>_xll.qlFuturesRateHelper(,$F6,$D6,$E6,$G6,Permanent,Trigger,ObjectOverwrite)</f>
        <v>obj_00172#0004</v>
      </c>
      <c r="I6" s="174" t="str">
        <f>_xll.ohRangeRetrieveError(H6)</f>
        <v/>
      </c>
      <c r="J6" s="45" t="s">
        <v>90</v>
      </c>
      <c r="K6" s="121"/>
    </row>
    <row r="7" spans="1:12" ht="11.25" customHeight="1" x14ac:dyDescent="0.25">
      <c r="A7" s="118"/>
      <c r="B7" s="170">
        <v>5</v>
      </c>
      <c r="C7" s="165" t="b">
        <v>1</v>
      </c>
      <c r="D7" s="165" t="str">
        <v>H6</v>
      </c>
      <c r="E7" s="165" t="str">
        <f t="shared" si="0"/>
        <v>Sekibor3M</v>
      </c>
      <c r="F7" s="171" t="str">
        <f t="shared" si="1"/>
        <v>FUTSEK3F5_Quote</v>
      </c>
      <c r="G7" s="172">
        <v>0</v>
      </c>
      <c r="H7" s="173" t="str">
        <f>_xll.qlFuturesRateHelper(,$F7,$D7,$E7,$G7,Permanent,Trigger,ObjectOverwrite)</f>
        <v>obj_00175#0004</v>
      </c>
      <c r="I7" s="174" t="str">
        <f>_xll.ohRangeRetrieveError(H7)</f>
        <v/>
      </c>
      <c r="J7" s="45" t="s">
        <v>90</v>
      </c>
      <c r="K7" s="121"/>
    </row>
    <row r="8" spans="1:12" ht="11.25" customHeight="1" x14ac:dyDescent="0.25">
      <c r="A8" s="118"/>
      <c r="B8" s="170">
        <v>6</v>
      </c>
      <c r="C8" s="165" t="b">
        <v>1</v>
      </c>
      <c r="D8" s="165" t="str">
        <v>M6</v>
      </c>
      <c r="E8" s="165" t="str">
        <f t="shared" si="0"/>
        <v>Sekibor3M</v>
      </c>
      <c r="F8" s="171" t="str">
        <f t="shared" si="1"/>
        <v>FUTSEK3F6_Quote</v>
      </c>
      <c r="G8" s="172">
        <v>0</v>
      </c>
      <c r="H8" s="173" t="str">
        <f>_xll.qlFuturesRateHelper(,$F8,$D8,$E8,$G8,Permanent,Trigger,ObjectOverwrite)</f>
        <v>obj_00173#0004</v>
      </c>
      <c r="I8" s="174" t="str">
        <f>_xll.ohRangeRetrieveError(H8)</f>
        <v/>
      </c>
      <c r="J8" s="45" t="s">
        <v>90</v>
      </c>
      <c r="K8" s="121"/>
    </row>
    <row r="9" spans="1:12" ht="11.25" customHeight="1" x14ac:dyDescent="0.25">
      <c r="A9" s="118"/>
      <c r="B9" s="170">
        <v>7</v>
      </c>
      <c r="C9" s="165" t="b">
        <v>1</v>
      </c>
      <c r="D9" s="165" t="str">
        <v>U6</v>
      </c>
      <c r="E9" s="165" t="str">
        <f t="shared" si="0"/>
        <v>Sekibor3M</v>
      </c>
      <c r="F9" s="171" t="str">
        <f t="shared" si="1"/>
        <v>FUTSEK3F7_Quote</v>
      </c>
      <c r="G9" s="172">
        <v>0</v>
      </c>
      <c r="H9" s="173" t="str">
        <f>_xll.qlFuturesRateHelper(,$F9,$D9,$E9,$G9,Permanent,Trigger,ObjectOverwrite)</f>
        <v>obj_0017b#0004</v>
      </c>
      <c r="I9" s="174" t="str">
        <f>_xll.ohRangeRetrieveError(H9)</f>
        <v/>
      </c>
      <c r="J9" s="45" t="s">
        <v>90</v>
      </c>
      <c r="K9" s="121"/>
    </row>
    <row r="10" spans="1:12" ht="11.25" customHeight="1" x14ac:dyDescent="0.25">
      <c r="A10" s="118"/>
      <c r="B10" s="170">
        <v>8</v>
      </c>
      <c r="C10" s="165" t="b">
        <v>1</v>
      </c>
      <c r="D10" s="165" t="str">
        <v>Z6</v>
      </c>
      <c r="E10" s="165" t="str">
        <f t="shared" si="0"/>
        <v>Sekibor3M</v>
      </c>
      <c r="F10" s="171" t="str">
        <f t="shared" si="1"/>
        <v>FUTSEK3F8_Quote</v>
      </c>
      <c r="G10" s="172">
        <v>0</v>
      </c>
      <c r="H10" s="173" t="str">
        <f>_xll.qlFuturesRateHelper(,$F10,$D10,$E10,$G10,Permanent,Trigger,ObjectOverwrite)</f>
        <v>obj_00179#0004</v>
      </c>
      <c r="I10" s="174" t="str">
        <f>_xll.ohRangeRetrieveError(H10)</f>
        <v/>
      </c>
      <c r="J10" s="45" t="s">
        <v>90</v>
      </c>
      <c r="K10" s="121"/>
    </row>
    <row r="11" spans="1:12" ht="11.25" customHeight="1" x14ac:dyDescent="0.25">
      <c r="A11" s="118"/>
      <c r="B11" s="170">
        <v>9</v>
      </c>
      <c r="C11" s="165" t="b">
        <v>1</v>
      </c>
      <c r="D11" s="165" t="str">
        <v>H7</v>
      </c>
      <c r="E11" s="165" t="str">
        <f t="shared" si="0"/>
        <v>Sekibor3M</v>
      </c>
      <c r="F11" s="171" t="str">
        <f t="shared" si="1"/>
        <v>FUTSEK3F9_Quote</v>
      </c>
      <c r="G11" s="172">
        <v>0</v>
      </c>
      <c r="H11" s="173" t="str">
        <f>_xll.qlFuturesRateHelper(,$F11,$D11,$E11,$G11,Permanent,Trigger,ObjectOverwrite)</f>
        <v>obj_00174#0004</v>
      </c>
      <c r="I11" s="174" t="str">
        <f>_xll.ohRangeRetrieveError(H11)</f>
        <v/>
      </c>
      <c r="J11" s="45" t="s">
        <v>90</v>
      </c>
      <c r="K11" s="121"/>
    </row>
    <row r="12" spans="1:12" ht="11.25" customHeight="1" x14ac:dyDescent="0.25">
      <c r="A12" s="118"/>
      <c r="B12" s="170">
        <v>10</v>
      </c>
      <c r="C12" s="165" t="b">
        <v>1</v>
      </c>
      <c r="D12" s="165" t="str">
        <v>M7</v>
      </c>
      <c r="E12" s="165" t="str">
        <f t="shared" si="0"/>
        <v>Sekibor3M</v>
      </c>
      <c r="F12" s="171" t="str">
        <f t="shared" si="1"/>
        <v>FUTSEK3F10_Quote</v>
      </c>
      <c r="G12" s="172">
        <v>0</v>
      </c>
      <c r="H12" s="173" t="str">
        <f>_xll.qlFuturesRateHelper(,$F12,$D12,$E12,$G12,Permanent,Trigger,ObjectOverwrite)</f>
        <v>obj_0016f#0004</v>
      </c>
      <c r="I12" s="174" t="str">
        <f>_xll.ohRangeRetrieveError(H12)</f>
        <v/>
      </c>
      <c r="J12" s="45" t="s">
        <v>90</v>
      </c>
      <c r="K12" s="121"/>
    </row>
    <row r="13" spans="1:12" ht="11.25" customHeight="1" x14ac:dyDescent="0.25">
      <c r="A13" s="118"/>
      <c r="B13" s="170">
        <v>11</v>
      </c>
      <c r="C13" s="165" t="b">
        <v>1</v>
      </c>
      <c r="D13" s="165" t="str">
        <v>U7</v>
      </c>
      <c r="E13" s="165" t="str">
        <f t="shared" si="0"/>
        <v>Sekibor3M</v>
      </c>
      <c r="F13" s="171" t="str">
        <f t="shared" si="1"/>
        <v>FUTSEK3F11_Quote</v>
      </c>
      <c r="G13" s="172">
        <v>0</v>
      </c>
      <c r="H13" s="173" t="str">
        <f>_xll.qlFuturesRateHelper(,$F13,$D13,$E13,$G13,Permanent,Trigger,ObjectOverwrite)</f>
        <v>obj_00177#0004</v>
      </c>
      <c r="I13" s="174" t="str">
        <f>_xll.ohRangeRetrieveError(H13)</f>
        <v/>
      </c>
      <c r="J13" s="45" t="s">
        <v>90</v>
      </c>
      <c r="K13" s="121"/>
    </row>
    <row r="14" spans="1:12" ht="11.25" customHeight="1" x14ac:dyDescent="0.25">
      <c r="A14" s="118"/>
      <c r="B14" s="170">
        <v>12</v>
      </c>
      <c r="C14" s="165" t="b">
        <v>1</v>
      </c>
      <c r="D14" s="165" t="str">
        <v>Z7</v>
      </c>
      <c r="E14" s="165" t="str">
        <f t="shared" si="0"/>
        <v>Sekibor3M</v>
      </c>
      <c r="F14" s="171" t="str">
        <f t="shared" si="1"/>
        <v>FUTSEK3F12_Quote</v>
      </c>
      <c r="G14" s="172">
        <v>0</v>
      </c>
      <c r="H14" s="173" t="str">
        <f>_xll.qlFuturesRateHelper(,$F14,$D14,$E14,$G14,Permanent,Trigger,ObjectOverwrite)</f>
        <v>obj_0017c#0004</v>
      </c>
      <c r="I14" s="174" t="str">
        <f>_xll.ohRangeRetrieveError(H14)</f>
        <v/>
      </c>
      <c r="J14" s="45" t="s">
        <v>90</v>
      </c>
      <c r="K14" s="121"/>
    </row>
    <row r="15" spans="1:12" ht="11.25" customHeight="1" x14ac:dyDescent="0.25">
      <c r="A15" s="118"/>
      <c r="B15" s="170">
        <v>13</v>
      </c>
      <c r="C15" s="165" t="b">
        <v>1</v>
      </c>
      <c r="D15" s="165" t="str">
        <v>H8</v>
      </c>
      <c r="E15" s="165" t="str">
        <f t="shared" si="0"/>
        <v>Sekibor3M</v>
      </c>
      <c r="F15" s="171" t="str">
        <f t="shared" si="1"/>
        <v>FUTSEK3F13_Quote</v>
      </c>
      <c r="G15" s="172">
        <v>0</v>
      </c>
      <c r="H15" s="173" t="str">
        <f>_xll.qlFuturesRateHelper(,$F15,$D15,$E15,$G15,Permanent,Trigger,ObjectOverwrite)</f>
        <v>obj_0016e#0004</v>
      </c>
      <c r="I15" s="174" t="str">
        <f>_xll.ohRangeRetrieveError(H15)</f>
        <v/>
      </c>
      <c r="J15" s="45" t="s">
        <v>90</v>
      </c>
      <c r="K15" s="121"/>
    </row>
    <row r="16" spans="1:12" ht="11.25" customHeight="1" x14ac:dyDescent="0.25">
      <c r="A16" s="118"/>
      <c r="B16" s="170">
        <v>14</v>
      </c>
      <c r="C16" s="165" t="b">
        <v>1</v>
      </c>
      <c r="D16" s="165" t="str">
        <v>M8</v>
      </c>
      <c r="E16" s="165" t="str">
        <f t="shared" si="0"/>
        <v>Sekibor3M</v>
      </c>
      <c r="F16" s="171" t="str">
        <f t="shared" si="1"/>
        <v>FUTSEK3F14_Quote</v>
      </c>
      <c r="G16" s="172">
        <v>0</v>
      </c>
      <c r="H16" s="173" t="str">
        <f>_xll.qlFuturesRateHelper(,$F16,$D16,$E16,$G16,Permanent,Trigger,ObjectOverwrite)</f>
        <v>obj_0017a#0004</v>
      </c>
      <c r="I16" s="174" t="str">
        <f>_xll.ohRangeRetrieveError(H16)</f>
        <v/>
      </c>
      <c r="J16" s="45" t="s">
        <v>90</v>
      </c>
      <c r="K16" s="121"/>
    </row>
    <row r="17" spans="1:11" ht="11.25" customHeight="1" x14ac:dyDescent="0.25">
      <c r="A17" s="118"/>
      <c r="B17" s="170">
        <v>15</v>
      </c>
      <c r="C17" s="165" t="b">
        <v>1</v>
      </c>
      <c r="D17" s="165" t="str">
        <v>U8</v>
      </c>
      <c r="E17" s="165" t="str">
        <f t="shared" si="0"/>
        <v>Sekibor3M</v>
      </c>
      <c r="F17" s="171" t="str">
        <f t="shared" si="1"/>
        <v>FUTSEK3F15_Quote</v>
      </c>
      <c r="G17" s="172">
        <v>0</v>
      </c>
      <c r="H17" s="173" t="str">
        <f>_xll.qlFuturesRateHelper(,$F17,$D17,$E17,$G17,Permanent,Trigger,ObjectOverwrite)</f>
        <v>obj_00170#0004</v>
      </c>
      <c r="I17" s="174" t="str">
        <f>_xll.ohRangeRetrieveError(H17)</f>
        <v/>
      </c>
      <c r="J17" s="45" t="s">
        <v>90</v>
      </c>
      <c r="K17" s="121"/>
    </row>
    <row r="18" spans="1:11" ht="11.25" customHeight="1" x14ac:dyDescent="0.25">
      <c r="A18" s="118"/>
      <c r="B18" s="170">
        <v>16</v>
      </c>
      <c r="C18" s="165" t="b">
        <v>1</v>
      </c>
      <c r="D18" s="165" t="str">
        <v>Z8</v>
      </c>
      <c r="E18" s="165" t="str">
        <f t="shared" si="0"/>
        <v>Sekibor3M</v>
      </c>
      <c r="F18" s="171" t="str">
        <f t="shared" si="1"/>
        <v>FUTSEK3F16_Quote</v>
      </c>
      <c r="G18" s="172">
        <v>0</v>
      </c>
      <c r="H18" s="173" t="e">
        <f>_xll.qlFuturesRateHelper(,$F18,$D18,$E18,$G18,Permanent,Trigger,ObjectOverwrite)</f>
        <v>#NUM!</v>
      </c>
      <c r="I18" s="174" t="e">
        <f ca="1">_xll.ohRangeRetrieveError(H18)</f>
        <v>#NAME?</v>
      </c>
      <c r="J18" s="45" t="s">
        <v>90</v>
      </c>
      <c r="K18" s="121"/>
    </row>
    <row r="19" spans="1:11" ht="11.25" customHeight="1" x14ac:dyDescent="0.25">
      <c r="A19" s="118"/>
      <c r="B19" s="170">
        <v>17</v>
      </c>
      <c r="C19" s="165" t="b">
        <v>1</v>
      </c>
      <c r="D19" s="165" t="str">
        <v>H9</v>
      </c>
      <c r="E19" s="165" t="str">
        <f t="shared" si="0"/>
        <v>Sekibor3M</v>
      </c>
      <c r="F19" s="171" t="str">
        <f t="shared" si="1"/>
        <v>FUTSEK3F17_Quote</v>
      </c>
      <c r="G19" s="172">
        <v>0</v>
      </c>
      <c r="H19" s="173" t="e">
        <f>_xll.qlFuturesRateHelper(,$F19,$D19,$E19,$G19,Permanent,Trigger,ObjectOverwrite)</f>
        <v>#NUM!</v>
      </c>
      <c r="I19" s="174" t="e">
        <f ca="1">_xll.ohRangeRetrieveError(H19)</f>
        <v>#NAME?</v>
      </c>
      <c r="J19" s="45" t="s">
        <v>90</v>
      </c>
      <c r="K19" s="121"/>
    </row>
    <row r="20" spans="1:11" ht="11.25" customHeight="1" x14ac:dyDescent="0.25">
      <c r="A20" s="118"/>
      <c r="B20" s="170">
        <v>18</v>
      </c>
      <c r="C20" s="165" t="b">
        <v>1</v>
      </c>
      <c r="D20" s="165" t="str">
        <v>M9</v>
      </c>
      <c r="E20" s="165" t="str">
        <f t="shared" si="0"/>
        <v>Sekibor3M</v>
      </c>
      <c r="F20" s="171" t="str">
        <f t="shared" si="1"/>
        <v>FUTSEK3F18_Quote</v>
      </c>
      <c r="G20" s="172">
        <v>0</v>
      </c>
      <c r="H20" s="173" t="e">
        <f>_xll.qlFuturesRateHelper(,$F20,$D20,$E20,$G20,Permanent,Trigger,ObjectOverwrite)</f>
        <v>#NUM!</v>
      </c>
      <c r="I20" s="174" t="e">
        <f ca="1">_xll.ohRangeRetrieveError(H20)</f>
        <v>#NAME?</v>
      </c>
      <c r="J20" s="45" t="s">
        <v>90</v>
      </c>
      <c r="K20" s="121"/>
    </row>
    <row r="21" spans="1:11" ht="11.25" customHeight="1" x14ac:dyDescent="0.25">
      <c r="A21" s="118"/>
      <c r="B21" s="170">
        <v>19</v>
      </c>
      <c r="C21" s="165" t="b">
        <v>1</v>
      </c>
      <c r="D21" s="165" t="str">
        <v>U9</v>
      </c>
      <c r="E21" s="165" t="str">
        <f t="shared" si="0"/>
        <v>Sekibor3M</v>
      </c>
      <c r="F21" s="171" t="str">
        <f t="shared" si="1"/>
        <v>FUTSEK3F19_Quote</v>
      </c>
      <c r="G21" s="172">
        <v>0</v>
      </c>
      <c r="H21" s="173" t="e">
        <f>_xll.qlFuturesRateHelper(,$F21,$D21,$E21,$G21,Permanent,Trigger,ObjectOverwrite)</f>
        <v>#NUM!</v>
      </c>
      <c r="I21" s="174" t="e">
        <f ca="1">_xll.ohRangeRetrieveError(H21)</f>
        <v>#NAME?</v>
      </c>
      <c r="J21" s="45" t="s">
        <v>90</v>
      </c>
      <c r="K21" s="121"/>
    </row>
    <row r="22" spans="1:11" ht="11.25" customHeight="1" x14ac:dyDescent="0.25">
      <c r="A22" s="118"/>
      <c r="B22" s="175">
        <v>20</v>
      </c>
      <c r="C22" s="119" t="b">
        <v>1</v>
      </c>
      <c r="D22" s="119" t="str">
        <v>Z9</v>
      </c>
      <c r="E22" s="119" t="str">
        <f t="shared" si="0"/>
        <v>Sekibor3M</v>
      </c>
      <c r="F22" s="176" t="str">
        <f t="shared" si="1"/>
        <v>FUTSEK3F20_Quote</v>
      </c>
      <c r="G22" s="177">
        <v>0</v>
      </c>
      <c r="H22" s="120" t="e">
        <f>_xll.qlFuturesRateHelper(,$F22,$D22,$E22,$G22,Permanent,Trigger,ObjectOverwrite)</f>
        <v>#NUM!</v>
      </c>
      <c r="I22" s="178" t="e">
        <f ca="1">_xll.ohRangeRetrieveError(H22)</f>
        <v>#NAME?</v>
      </c>
      <c r="J22" s="45" t="s">
        <v>90</v>
      </c>
      <c r="K22" s="121"/>
    </row>
    <row r="23" spans="1:11" ht="11.25" customHeight="1" thickBot="1" x14ac:dyDescent="0.3">
      <c r="A23" s="122"/>
      <c r="B23" s="123"/>
      <c r="C23" s="123"/>
      <c r="D23" s="123"/>
      <c r="E23" s="123"/>
      <c r="F23" s="123"/>
      <c r="G23" s="123"/>
      <c r="H23" s="123"/>
      <c r="I23" s="123"/>
      <c r="J23" s="43" t="s">
        <v>90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8"/>
  <sheetViews>
    <sheetView workbookViewId="0">
      <selection activeCell="K2" sqref="K2"/>
    </sheetView>
  </sheetViews>
  <sheetFormatPr defaultRowHeight="11.25" x14ac:dyDescent="0.2"/>
  <cols>
    <col min="1" max="1" width="2.7109375" style="52" customWidth="1"/>
    <col min="2" max="2" width="5.85546875" style="52" customWidth="1"/>
    <col min="3" max="3" width="3.85546875" style="52" bestFit="1" customWidth="1"/>
    <col min="4" max="5" width="3" style="52" bestFit="1" customWidth="1"/>
    <col min="6" max="6" width="7" style="52" bestFit="1" customWidth="1"/>
    <col min="7" max="8" width="19.28515625" style="52" bestFit="1" customWidth="1"/>
    <col min="9" max="9" width="8" style="52" bestFit="1" customWidth="1"/>
    <col min="10" max="10" width="18.28515625" style="52" bestFit="1" customWidth="1"/>
    <col min="11" max="11" width="22" style="73" bestFit="1" customWidth="1"/>
    <col min="12" max="12" width="35.7109375" style="52" customWidth="1"/>
    <col min="13" max="13" width="2.7109375" style="52" customWidth="1"/>
    <col min="14" max="14" width="2.5703125" style="52" customWidth="1"/>
    <col min="15" max="15" width="4" style="52" customWidth="1"/>
    <col min="16" max="16" width="3.140625" style="52" customWidth="1"/>
    <col min="17" max="17" width="2.7109375" style="52" customWidth="1"/>
    <col min="18" max="16384" width="9.140625" style="52"/>
  </cols>
  <sheetData>
    <row r="1" spans="1:13" ht="12" x14ac:dyDescent="0.2">
      <c r="A1" s="47"/>
      <c r="B1" s="55"/>
      <c r="C1" s="55"/>
      <c r="D1" s="55"/>
      <c r="E1" s="55"/>
      <c r="F1" s="55"/>
      <c r="G1" s="55"/>
      <c r="I1" s="54" t="str">
        <f>IndexTenor</f>
        <v>3M</v>
      </c>
      <c r="J1" s="54" t="str">
        <f>Currency&amp;"_YC"&amp;$I$1&amp;"RH"</f>
        <v>SEK_YC3MRH</v>
      </c>
      <c r="K1" s="125" t="str">
        <f>J1&amp;"_Swaps.xml"</f>
        <v>SEK_YC3MRH_Swaps.xml</v>
      </c>
      <c r="L1" s="55"/>
      <c r="M1" s="124"/>
    </row>
    <row r="2" spans="1:13" ht="22.5" customHeight="1" x14ac:dyDescent="0.2">
      <c r="A2" s="47"/>
      <c r="B2" s="51" t="s">
        <v>86</v>
      </c>
      <c r="C2" s="51"/>
      <c r="D2" s="51"/>
      <c r="E2" s="51"/>
      <c r="F2" s="51" t="s">
        <v>85</v>
      </c>
      <c r="G2" s="51" t="s">
        <v>84</v>
      </c>
      <c r="H2" s="51" t="s">
        <v>83</v>
      </c>
      <c r="I2" s="51" t="s">
        <v>82</v>
      </c>
      <c r="J2" s="51" t="s">
        <v>61</v>
      </c>
      <c r="K2" s="113" t="str">
        <f>IF(Serialize,_xll.ohObjectSave(K3:K27,SerializationPath&amp;K1,FileOverwrite,Serialize),"---")</f>
        <v>---</v>
      </c>
      <c r="L2" s="126" t="str">
        <f>_xll.ohRangeRetrieveError(K2)</f>
        <v/>
      </c>
      <c r="M2" s="124"/>
    </row>
    <row r="3" spans="1:13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138" t="str">
        <f>_xll.qlIborIndex(,FamilyName,IndexTenor,NDays,Currency,Calendar,"mf",TRUE,"Actual/360",,,Trigger,ObjectOverwrite)</f>
        <v>obj_00157#0011</v>
      </c>
      <c r="L3" s="127" t="str">
        <f>_xll.ohRangeRetrieveError(K3)</f>
        <v/>
      </c>
      <c r="M3" s="124"/>
    </row>
    <row r="4" spans="1:13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124"/>
    </row>
    <row r="5" spans="1:13" x14ac:dyDescent="0.2">
      <c r="A5" s="47"/>
      <c r="B5" s="139" t="s">
        <v>118</v>
      </c>
      <c r="C5" s="140" t="s">
        <v>21</v>
      </c>
      <c r="D5" s="139" t="s">
        <v>114</v>
      </c>
      <c r="E5" s="139" t="s">
        <v>115</v>
      </c>
      <c r="F5" s="139" t="s">
        <v>116</v>
      </c>
      <c r="G5" s="141" t="s">
        <v>81</v>
      </c>
      <c r="H5" s="142" t="s">
        <v>117</v>
      </c>
      <c r="I5" s="142">
        <v>0</v>
      </c>
      <c r="J5" s="143" t="str">
        <f t="shared" ref="J5:J26" si="0">Currency&amp;$D5&amp;$E5&amp;$C5&amp;"_Quote"</f>
        <v>SEKAB3S1Y_Quote</v>
      </c>
      <c r="K5" s="144" t="str">
        <f>_xll.qlSwapRateHelper2(,$J5,$C5,Calendar,$F5,$G5,$H5,$K$3,$I5,B5,,Permanent,,ObjectOverwrite)</f>
        <v>obj_0015b#0011</v>
      </c>
      <c r="L5" s="145" t="str">
        <f>_xll.ohRangeRetrieveError(K5)</f>
        <v/>
      </c>
      <c r="M5" s="124"/>
    </row>
    <row r="6" spans="1:13" x14ac:dyDescent="0.2">
      <c r="A6" s="47"/>
      <c r="B6" s="146" t="s">
        <v>118</v>
      </c>
      <c r="C6" s="147" t="s">
        <v>20</v>
      </c>
      <c r="D6" s="146" t="s">
        <v>114</v>
      </c>
      <c r="E6" s="146" t="s">
        <v>115</v>
      </c>
      <c r="F6" s="146" t="s">
        <v>116</v>
      </c>
      <c r="G6" s="148" t="s">
        <v>81</v>
      </c>
      <c r="H6" s="149" t="s">
        <v>117</v>
      </c>
      <c r="I6" s="149">
        <v>0</v>
      </c>
      <c r="J6" s="150" t="str">
        <f t="shared" si="0"/>
        <v>SEKAB3S15M_Quote</v>
      </c>
      <c r="K6" s="151" t="str">
        <f>_xll.qlSwapRateHelper2(,$J6,$C6,Calendar,$F6,$G6,$H6,$K$3,$I6,B6,,Permanent,,ObjectOverwrite)</f>
        <v>obj_00164#0011</v>
      </c>
      <c r="L6" s="152" t="str">
        <f>_xll.ohRangeRetrieveError(K6)</f>
        <v/>
      </c>
      <c r="M6" s="124"/>
    </row>
    <row r="7" spans="1:13" x14ac:dyDescent="0.2">
      <c r="A7" s="47"/>
      <c r="B7" s="146" t="s">
        <v>118</v>
      </c>
      <c r="C7" s="147" t="s">
        <v>19</v>
      </c>
      <c r="D7" s="146" t="s">
        <v>114</v>
      </c>
      <c r="E7" s="146" t="s">
        <v>115</v>
      </c>
      <c r="F7" s="146" t="s">
        <v>116</v>
      </c>
      <c r="G7" s="148" t="s">
        <v>81</v>
      </c>
      <c r="H7" s="149" t="s">
        <v>117</v>
      </c>
      <c r="I7" s="149">
        <v>0</v>
      </c>
      <c r="J7" s="150" t="str">
        <f t="shared" si="0"/>
        <v>SEKAB3S18M_Quote</v>
      </c>
      <c r="K7" s="151" t="str">
        <f>_xll.qlSwapRateHelper2(,$J7,$C7,Calendar,$F7,$G7,$H7,$K$3,$I7,B7,,Permanent,,ObjectOverwrite)</f>
        <v>obj_0015a#0011</v>
      </c>
      <c r="L7" s="152" t="str">
        <f>_xll.ohRangeRetrieveError(K7)</f>
        <v/>
      </c>
      <c r="M7" s="124"/>
    </row>
    <row r="8" spans="1:13" x14ac:dyDescent="0.2">
      <c r="A8" s="47"/>
      <c r="B8" s="146" t="s">
        <v>118</v>
      </c>
      <c r="C8" s="147" t="s">
        <v>18</v>
      </c>
      <c r="D8" s="146" t="s">
        <v>114</v>
      </c>
      <c r="E8" s="146" t="s">
        <v>115</v>
      </c>
      <c r="F8" s="146" t="s">
        <v>116</v>
      </c>
      <c r="G8" s="148" t="s">
        <v>81</v>
      </c>
      <c r="H8" s="149" t="s">
        <v>117</v>
      </c>
      <c r="I8" s="149">
        <v>0</v>
      </c>
      <c r="J8" s="150" t="str">
        <f t="shared" si="0"/>
        <v>SEKAB3S21M_Quote</v>
      </c>
      <c r="K8" s="151" t="str">
        <f>_xll.qlSwapRateHelper2(,$J8,$C8,Calendar,$F8,$G8,$H8,$K$3,$I8,B8,,Permanent,,ObjectOverwrite)</f>
        <v>obj_00160#0011</v>
      </c>
      <c r="L8" s="152" t="str">
        <f>_xll.ohRangeRetrieveError(K8)</f>
        <v/>
      </c>
      <c r="M8" s="124"/>
    </row>
    <row r="9" spans="1:13" x14ac:dyDescent="0.2">
      <c r="A9" s="47"/>
      <c r="B9" s="146" t="s">
        <v>118</v>
      </c>
      <c r="C9" s="147" t="s">
        <v>17</v>
      </c>
      <c r="D9" s="146" t="s">
        <v>114</v>
      </c>
      <c r="E9" s="146" t="s">
        <v>115</v>
      </c>
      <c r="F9" s="146" t="s">
        <v>116</v>
      </c>
      <c r="G9" s="148" t="s">
        <v>81</v>
      </c>
      <c r="H9" s="149" t="s">
        <v>117</v>
      </c>
      <c r="I9" s="149">
        <v>0</v>
      </c>
      <c r="J9" s="150" t="str">
        <f t="shared" si="0"/>
        <v>SEKAB3S2Y_Quote</v>
      </c>
      <c r="K9" s="151" t="str">
        <f>_xll.qlSwapRateHelper2(,$J9,$C9,Calendar,$F9,$G9,$H9,$K$3,$I9,B9,,Permanent,,ObjectOverwrite)</f>
        <v>obj_00158#0011</v>
      </c>
      <c r="L9" s="152" t="str">
        <f>_xll.ohRangeRetrieveError(K9)</f>
        <v/>
      </c>
      <c r="M9" s="124"/>
    </row>
    <row r="10" spans="1:13" x14ac:dyDescent="0.2">
      <c r="A10" s="47"/>
      <c r="B10" s="146" t="s">
        <v>118</v>
      </c>
      <c r="C10" s="147" t="s">
        <v>16</v>
      </c>
      <c r="D10" s="146" t="s">
        <v>114</v>
      </c>
      <c r="E10" s="146" t="s">
        <v>115</v>
      </c>
      <c r="F10" s="146" t="s">
        <v>116</v>
      </c>
      <c r="G10" s="148" t="s">
        <v>81</v>
      </c>
      <c r="H10" s="149" t="s">
        <v>117</v>
      </c>
      <c r="I10" s="149">
        <v>0</v>
      </c>
      <c r="J10" s="150" t="str">
        <f t="shared" si="0"/>
        <v>SEKAB3S3Y_Quote</v>
      </c>
      <c r="K10" s="151" t="str">
        <f>_xll.qlSwapRateHelper2(,$J10,$C10,Calendar,$F10,$G10,$H10,$K$3,$I10,B10,,Permanent,,ObjectOverwrite)</f>
        <v>obj_0015c#0011</v>
      </c>
      <c r="L10" s="152" t="str">
        <f>_xll.ohRangeRetrieveError(K10)</f>
        <v/>
      </c>
      <c r="M10" s="124"/>
    </row>
    <row r="11" spans="1:13" x14ac:dyDescent="0.2">
      <c r="A11" s="47"/>
      <c r="B11" s="146" t="s">
        <v>118</v>
      </c>
      <c r="C11" s="147" t="s">
        <v>15</v>
      </c>
      <c r="D11" s="146" t="s">
        <v>114</v>
      </c>
      <c r="E11" s="146" t="s">
        <v>115</v>
      </c>
      <c r="F11" s="146" t="s">
        <v>116</v>
      </c>
      <c r="G11" s="148" t="s">
        <v>81</v>
      </c>
      <c r="H11" s="149" t="s">
        <v>117</v>
      </c>
      <c r="I11" s="149">
        <v>0</v>
      </c>
      <c r="J11" s="150" t="str">
        <f t="shared" si="0"/>
        <v>SEKAB3S4Y_Quote</v>
      </c>
      <c r="K11" s="151" t="str">
        <f>_xll.qlSwapRateHelper2(,$J11,$C11,Calendar,$F11,$G11,$H11,$K$3,$I11,B11,,Permanent,,ObjectOverwrite)</f>
        <v>obj_00166#0011</v>
      </c>
      <c r="L11" s="152" t="str">
        <f>_xll.ohRangeRetrieveError(K11)</f>
        <v/>
      </c>
      <c r="M11" s="124"/>
    </row>
    <row r="12" spans="1:13" x14ac:dyDescent="0.2">
      <c r="A12" s="47"/>
      <c r="B12" s="146" t="s">
        <v>118</v>
      </c>
      <c r="C12" s="147" t="s">
        <v>14</v>
      </c>
      <c r="D12" s="146" t="s">
        <v>114</v>
      </c>
      <c r="E12" s="146" t="s">
        <v>115</v>
      </c>
      <c r="F12" s="146" t="s">
        <v>116</v>
      </c>
      <c r="G12" s="148" t="s">
        <v>81</v>
      </c>
      <c r="H12" s="149" t="s">
        <v>117</v>
      </c>
      <c r="I12" s="149">
        <v>0</v>
      </c>
      <c r="J12" s="150" t="str">
        <f t="shared" si="0"/>
        <v>SEKAB3S5Y_Quote</v>
      </c>
      <c r="K12" s="151" t="str">
        <f>_xll.qlSwapRateHelper2(,$J12,$C12,Calendar,$F12,$G12,$H12,$K$3,$I12,B12,,Permanent,,ObjectOverwrite)</f>
        <v>obj_0016b#0011</v>
      </c>
      <c r="L12" s="152" t="str">
        <f>_xll.ohRangeRetrieveError(K12)</f>
        <v/>
      </c>
      <c r="M12" s="124"/>
    </row>
    <row r="13" spans="1:13" x14ac:dyDescent="0.2">
      <c r="A13" s="47"/>
      <c r="B13" s="146" t="s">
        <v>118</v>
      </c>
      <c r="C13" s="147" t="s">
        <v>13</v>
      </c>
      <c r="D13" s="146" t="s">
        <v>114</v>
      </c>
      <c r="E13" s="146" t="s">
        <v>115</v>
      </c>
      <c r="F13" s="146" t="s">
        <v>116</v>
      </c>
      <c r="G13" s="148" t="s">
        <v>81</v>
      </c>
      <c r="H13" s="149" t="s">
        <v>117</v>
      </c>
      <c r="I13" s="149">
        <v>0</v>
      </c>
      <c r="J13" s="150" t="str">
        <f t="shared" si="0"/>
        <v>SEKAB3S6Y_Quote</v>
      </c>
      <c r="K13" s="151" t="str">
        <f>_xll.qlSwapRateHelper2(,$J13,$C13,Calendar,$F13,$G13,$H13,$K$3,$I13,B13,,Permanent,,ObjectOverwrite)</f>
        <v>obj_00162#0011</v>
      </c>
      <c r="L13" s="152" t="str">
        <f>_xll.ohRangeRetrieveError(K13)</f>
        <v/>
      </c>
      <c r="M13" s="124"/>
    </row>
    <row r="14" spans="1:13" x14ac:dyDescent="0.2">
      <c r="A14" s="47"/>
      <c r="B14" s="146" t="s">
        <v>118</v>
      </c>
      <c r="C14" s="147" t="s">
        <v>12</v>
      </c>
      <c r="D14" s="146" t="s">
        <v>114</v>
      </c>
      <c r="E14" s="146" t="s">
        <v>115</v>
      </c>
      <c r="F14" s="146" t="s">
        <v>116</v>
      </c>
      <c r="G14" s="148" t="s">
        <v>81</v>
      </c>
      <c r="H14" s="149" t="s">
        <v>117</v>
      </c>
      <c r="I14" s="149">
        <v>0</v>
      </c>
      <c r="J14" s="150" t="str">
        <f t="shared" si="0"/>
        <v>SEKAB3S7Y_Quote</v>
      </c>
      <c r="K14" s="151" t="str">
        <f>_xll.qlSwapRateHelper2(,$J14,$C14,Calendar,$F14,$G14,$H14,$K$3,$I14,B14,,Permanent,,ObjectOverwrite)</f>
        <v>obj_00161#0011</v>
      </c>
      <c r="L14" s="152" t="str">
        <f>_xll.ohRangeRetrieveError(K14)</f>
        <v/>
      </c>
      <c r="M14" s="124"/>
    </row>
    <row r="15" spans="1:13" x14ac:dyDescent="0.2">
      <c r="A15" s="47"/>
      <c r="B15" s="146" t="s">
        <v>118</v>
      </c>
      <c r="C15" s="147" t="s">
        <v>11</v>
      </c>
      <c r="D15" s="146" t="s">
        <v>114</v>
      </c>
      <c r="E15" s="146" t="s">
        <v>115</v>
      </c>
      <c r="F15" s="146" t="s">
        <v>116</v>
      </c>
      <c r="G15" s="148" t="s">
        <v>81</v>
      </c>
      <c r="H15" s="149" t="s">
        <v>117</v>
      </c>
      <c r="I15" s="149">
        <v>0</v>
      </c>
      <c r="J15" s="150" t="str">
        <f t="shared" si="0"/>
        <v>SEKAB3S8Y_Quote</v>
      </c>
      <c r="K15" s="151" t="str">
        <f>_xll.qlSwapRateHelper2(,$J15,$C15,Calendar,$F15,$G15,$H15,$K$3,$I15,B15,,Permanent,,ObjectOverwrite)</f>
        <v>obj_0016c#0011</v>
      </c>
      <c r="L15" s="152" t="str">
        <f>_xll.ohRangeRetrieveError(K15)</f>
        <v/>
      </c>
      <c r="M15" s="124"/>
    </row>
    <row r="16" spans="1:13" x14ac:dyDescent="0.2">
      <c r="A16" s="47"/>
      <c r="B16" s="146" t="s">
        <v>118</v>
      </c>
      <c r="C16" s="147" t="s">
        <v>10</v>
      </c>
      <c r="D16" s="146" t="s">
        <v>114</v>
      </c>
      <c r="E16" s="146" t="s">
        <v>115</v>
      </c>
      <c r="F16" s="146" t="s">
        <v>116</v>
      </c>
      <c r="G16" s="148" t="s">
        <v>81</v>
      </c>
      <c r="H16" s="149" t="s">
        <v>117</v>
      </c>
      <c r="I16" s="149">
        <v>0</v>
      </c>
      <c r="J16" s="150" t="str">
        <f t="shared" si="0"/>
        <v>SEKAB3S9Y_Quote</v>
      </c>
      <c r="K16" s="151" t="str">
        <f>_xll.qlSwapRateHelper2(,$J16,$C16,Calendar,$F16,$G16,$H16,$K$3,$I16,B16,,Permanent,,ObjectOverwrite)</f>
        <v>obj_0015f#0011</v>
      </c>
      <c r="L16" s="152" t="str">
        <f>_xll.ohRangeRetrieveError(K16)</f>
        <v/>
      </c>
      <c r="M16" s="124"/>
    </row>
    <row r="17" spans="1:13" x14ac:dyDescent="0.2">
      <c r="A17" s="47"/>
      <c r="B17" s="146" t="s">
        <v>118</v>
      </c>
      <c r="C17" s="147" t="s">
        <v>9</v>
      </c>
      <c r="D17" s="146" t="s">
        <v>114</v>
      </c>
      <c r="E17" s="146" t="s">
        <v>115</v>
      </c>
      <c r="F17" s="146" t="s">
        <v>116</v>
      </c>
      <c r="G17" s="148" t="s">
        <v>81</v>
      </c>
      <c r="H17" s="149" t="s">
        <v>117</v>
      </c>
      <c r="I17" s="149">
        <v>0</v>
      </c>
      <c r="J17" s="150" t="str">
        <f t="shared" si="0"/>
        <v>SEKAB3S10Y_Quote</v>
      </c>
      <c r="K17" s="151" t="str">
        <f>_xll.qlSwapRateHelper2(,$J17,$C17,Calendar,$F17,$G17,$H17,$K$3,$I17,B17,,Permanent,,ObjectOverwrite)</f>
        <v>obj_00163#0011</v>
      </c>
      <c r="L17" s="152" t="str">
        <f>_xll.ohRangeRetrieveError(K17)</f>
        <v/>
      </c>
      <c r="M17" s="124"/>
    </row>
    <row r="18" spans="1:13" x14ac:dyDescent="0.2">
      <c r="A18" s="47"/>
      <c r="B18" s="146" t="s">
        <v>118</v>
      </c>
      <c r="C18" s="147" t="s">
        <v>8</v>
      </c>
      <c r="D18" s="146" t="s">
        <v>114</v>
      </c>
      <c r="E18" s="146" t="s">
        <v>115</v>
      </c>
      <c r="F18" s="146" t="s">
        <v>116</v>
      </c>
      <c r="G18" s="148" t="s">
        <v>81</v>
      </c>
      <c r="H18" s="149" t="s">
        <v>117</v>
      </c>
      <c r="I18" s="149">
        <v>0</v>
      </c>
      <c r="J18" s="150" t="str">
        <f t="shared" si="0"/>
        <v>SEKAB3S12Y_Quote</v>
      </c>
      <c r="K18" s="151" t="str">
        <f>_xll.qlSwapRateHelper2(,$J18,$C18,Calendar,$F18,$G18,$H18,$K$3,$I18,B18,,Permanent,,ObjectOverwrite)</f>
        <v>obj_00168#0011</v>
      </c>
      <c r="L18" s="152" t="str">
        <f>_xll.ohRangeRetrieveError(K18)</f>
        <v/>
      </c>
      <c r="M18" s="124"/>
    </row>
    <row r="19" spans="1:13" x14ac:dyDescent="0.2">
      <c r="A19" s="47"/>
      <c r="B19" s="146" t="s">
        <v>118</v>
      </c>
      <c r="C19" s="147" t="s">
        <v>7</v>
      </c>
      <c r="D19" s="146" t="s">
        <v>114</v>
      </c>
      <c r="E19" s="146" t="s">
        <v>115</v>
      </c>
      <c r="F19" s="146" t="s">
        <v>116</v>
      </c>
      <c r="G19" s="148" t="s">
        <v>81</v>
      </c>
      <c r="H19" s="149" t="s">
        <v>117</v>
      </c>
      <c r="I19" s="149">
        <v>0</v>
      </c>
      <c r="J19" s="150" t="str">
        <f t="shared" si="0"/>
        <v>SEKAB3S15Y_Quote</v>
      </c>
      <c r="K19" s="151" t="str">
        <f>_xll.qlSwapRateHelper2(,$J19,$C19,Calendar,$F19,$G19,$H19,$K$3,$I19,B19,,Permanent,,ObjectOverwrite)</f>
        <v>obj_00169#0011</v>
      </c>
      <c r="L19" s="152" t="str">
        <f>_xll.ohRangeRetrieveError(K19)</f>
        <v/>
      </c>
      <c r="M19" s="124"/>
    </row>
    <row r="20" spans="1:13" x14ac:dyDescent="0.2">
      <c r="A20" s="47"/>
      <c r="B20" s="146" t="s">
        <v>118</v>
      </c>
      <c r="C20" s="147" t="s">
        <v>6</v>
      </c>
      <c r="D20" s="146" t="s">
        <v>114</v>
      </c>
      <c r="E20" s="146" t="s">
        <v>115</v>
      </c>
      <c r="F20" s="146" t="s">
        <v>116</v>
      </c>
      <c r="G20" s="148" t="s">
        <v>81</v>
      </c>
      <c r="H20" s="149" t="s">
        <v>117</v>
      </c>
      <c r="I20" s="149">
        <v>0</v>
      </c>
      <c r="J20" s="150" t="str">
        <f t="shared" si="0"/>
        <v>SEKAB3S20Y_Quote</v>
      </c>
      <c r="K20" s="151" t="str">
        <f>_xll.qlSwapRateHelper2(,$J20,$C20,Calendar,$F20,$G20,$H20,$K$3,$I20,B20,,Permanent,,ObjectOverwrite)</f>
        <v>obj_0016a#0011</v>
      </c>
      <c r="L20" s="152" t="str">
        <f>_xll.ohRangeRetrieveError(K20)</f>
        <v/>
      </c>
      <c r="M20" s="124"/>
    </row>
    <row r="21" spans="1:13" x14ac:dyDescent="0.2">
      <c r="A21" s="47"/>
      <c r="B21" s="146" t="s">
        <v>118</v>
      </c>
      <c r="C21" s="147" t="s">
        <v>5</v>
      </c>
      <c r="D21" s="146" t="s">
        <v>114</v>
      </c>
      <c r="E21" s="146" t="s">
        <v>115</v>
      </c>
      <c r="F21" s="146" t="s">
        <v>116</v>
      </c>
      <c r="G21" s="148" t="s">
        <v>81</v>
      </c>
      <c r="H21" s="149" t="s">
        <v>117</v>
      </c>
      <c r="I21" s="149">
        <v>0</v>
      </c>
      <c r="J21" s="150" t="str">
        <f t="shared" si="0"/>
        <v>SEKAB3S25Y_Quote</v>
      </c>
      <c r="K21" s="151" t="str">
        <f>_xll.qlSwapRateHelper2(,$J21,$C21,Calendar,$F21,$G21,$H21,$K$3,$I21,B21,,Permanent,,ObjectOverwrite)</f>
        <v>obj_00159#0011</v>
      </c>
      <c r="L21" s="152" t="str">
        <f>_xll.ohRangeRetrieveError(K21)</f>
        <v/>
      </c>
      <c r="M21" s="124"/>
    </row>
    <row r="22" spans="1:13" x14ac:dyDescent="0.2">
      <c r="A22" s="47"/>
      <c r="B22" s="146" t="s">
        <v>118</v>
      </c>
      <c r="C22" s="147" t="s">
        <v>4</v>
      </c>
      <c r="D22" s="146" t="s">
        <v>114</v>
      </c>
      <c r="E22" s="146" t="s">
        <v>115</v>
      </c>
      <c r="F22" s="146" t="s">
        <v>116</v>
      </c>
      <c r="G22" s="148" t="s">
        <v>81</v>
      </c>
      <c r="H22" s="149" t="s">
        <v>117</v>
      </c>
      <c r="I22" s="149">
        <v>0</v>
      </c>
      <c r="J22" s="150" t="str">
        <f t="shared" si="0"/>
        <v>SEKAB3S27Y_Quote</v>
      </c>
      <c r="K22" s="151" t="str">
        <f>_xll.qlSwapRateHelper2(,$J22,$C22,Calendar,$F22,$G22,$H22,$K$3,$I22,B22,,Permanent,,ObjectOverwrite)</f>
        <v>obj_00165#0011</v>
      </c>
      <c r="L22" s="152" t="str">
        <f>_xll.ohRangeRetrieveError(K22)</f>
        <v/>
      </c>
      <c r="M22" s="124"/>
    </row>
    <row r="23" spans="1:13" x14ac:dyDescent="0.2">
      <c r="A23" s="47"/>
      <c r="B23" s="146" t="s">
        <v>118</v>
      </c>
      <c r="C23" s="147" t="s">
        <v>3</v>
      </c>
      <c r="D23" s="146" t="s">
        <v>114</v>
      </c>
      <c r="E23" s="146" t="s">
        <v>115</v>
      </c>
      <c r="F23" s="146" t="s">
        <v>116</v>
      </c>
      <c r="G23" s="148" t="s">
        <v>81</v>
      </c>
      <c r="H23" s="149" t="s">
        <v>117</v>
      </c>
      <c r="I23" s="149">
        <v>0</v>
      </c>
      <c r="J23" s="150" t="str">
        <f t="shared" si="0"/>
        <v>SEKAB3S30Y_Quote</v>
      </c>
      <c r="K23" s="151" t="str">
        <f>_xll.qlSwapRateHelper2(,$J23,$C23,Calendar,$F23,$G23,$H23,$K$3,$I23,B23,,Permanent,,ObjectOverwrite)</f>
        <v>obj_0015e#0011</v>
      </c>
      <c r="L23" s="152" t="str">
        <f>_xll.ohRangeRetrieveError(K23)</f>
        <v/>
      </c>
      <c r="M23" s="124"/>
    </row>
    <row r="24" spans="1:13" x14ac:dyDescent="0.2">
      <c r="A24" s="47"/>
      <c r="B24" s="146" t="s">
        <v>118</v>
      </c>
      <c r="C24" s="147" t="s">
        <v>2</v>
      </c>
      <c r="D24" s="146" t="s">
        <v>114</v>
      </c>
      <c r="E24" s="146" t="s">
        <v>115</v>
      </c>
      <c r="F24" s="146" t="s">
        <v>116</v>
      </c>
      <c r="G24" s="148" t="s">
        <v>81</v>
      </c>
      <c r="H24" s="149" t="s">
        <v>117</v>
      </c>
      <c r="I24" s="149">
        <v>0</v>
      </c>
      <c r="J24" s="150" t="str">
        <f t="shared" si="0"/>
        <v>SEKAB3S35Y_Quote</v>
      </c>
      <c r="K24" s="151" t="str">
        <f>_xll.qlSwapRateHelper2(,$J24,$C24,Calendar,$F24,$G24,$H24,$K$3,$I24,B24,,Permanent,,ObjectOverwrite)</f>
        <v>obj_0015d#0011</v>
      </c>
      <c r="L24" s="152" t="str">
        <f>_xll.ohRangeRetrieveError(K24)</f>
        <v/>
      </c>
      <c r="M24" s="124"/>
    </row>
    <row r="25" spans="1:13" x14ac:dyDescent="0.2">
      <c r="A25" s="47"/>
      <c r="B25" s="146" t="s">
        <v>118</v>
      </c>
      <c r="C25" s="147" t="s">
        <v>1</v>
      </c>
      <c r="D25" s="146" t="s">
        <v>114</v>
      </c>
      <c r="E25" s="146" t="s">
        <v>115</v>
      </c>
      <c r="F25" s="146" t="s">
        <v>116</v>
      </c>
      <c r="G25" s="148" t="s">
        <v>81</v>
      </c>
      <c r="H25" s="149" t="s">
        <v>117</v>
      </c>
      <c r="I25" s="149">
        <v>0</v>
      </c>
      <c r="J25" s="150" t="str">
        <f t="shared" si="0"/>
        <v>SEKAB3S40Y_Quote</v>
      </c>
      <c r="K25" s="151" t="str">
        <f>_xll.qlSwapRateHelper2(,$J25,$C25,Calendar,$F25,$G25,$H25,$K$3,$I25,B25,,Permanent,,ObjectOverwrite)</f>
        <v>obj_00167#0011</v>
      </c>
      <c r="L25" s="152" t="str">
        <f>_xll.ohRangeRetrieveError(K25)</f>
        <v/>
      </c>
      <c r="M25" s="124"/>
    </row>
    <row r="26" spans="1:13" x14ac:dyDescent="0.2">
      <c r="A26" s="47"/>
      <c r="B26" s="153" t="s">
        <v>118</v>
      </c>
      <c r="C26" s="154" t="s">
        <v>0</v>
      </c>
      <c r="D26" s="153" t="s">
        <v>114</v>
      </c>
      <c r="E26" s="153" t="s">
        <v>115</v>
      </c>
      <c r="F26" s="153" t="s">
        <v>116</v>
      </c>
      <c r="G26" s="155" t="s">
        <v>81</v>
      </c>
      <c r="H26" s="156" t="s">
        <v>117</v>
      </c>
      <c r="I26" s="156">
        <v>0</v>
      </c>
      <c r="J26" s="157" t="str">
        <f t="shared" si="0"/>
        <v>SEKAB3S50Y_Quote</v>
      </c>
      <c r="K26" s="158" t="str">
        <f>_xll.qlSwapRateHelper2(,$J26,$C26,Calendar,$F26,$G26,$H26,$K$3,$I26,B26,,Permanent,,ObjectOverwrite)</f>
        <v>obj_0016d#0011</v>
      </c>
      <c r="L26" s="159" t="str">
        <f>_xll.ohRangeRetrieveError(K26)</f>
        <v/>
      </c>
      <c r="M26" s="124"/>
    </row>
    <row r="27" spans="1:13" ht="12" thickBot="1" x14ac:dyDescent="0.25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124"/>
    </row>
    <row r="28" spans="1:13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1"/>
      <c r="L28" s="160"/>
      <c r="M28" s="160"/>
    </row>
  </sheetData>
  <dataValidations count="3">
    <dataValidation type="list" allowBlank="1" showInputMessage="1" showErrorMessage="1" sqref="F5:F26">
      <formula1>"Annual,Semiannual,EveryFourthMonth,Quarterly,Bimonthly,Monthly,Biweekly,Weekly,Daily,Once,NoFrequency"</formula1>
    </dataValidation>
    <dataValidation type="list" allowBlank="1" showInputMessage="1" showErrorMessage="1" sqref="H5:H2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2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2014-12-19T15:58:40Z</dcterms:modified>
</cp:coreProperties>
</file>