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11025"/>
  </bookViews>
  <sheets>
    <sheet name="General Settings" sheetId="6" r:id="rId1"/>
    <sheet name="RateHelpers" sheetId="4" r:id="rId2"/>
    <sheet name="Selected" sheetId="5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9" i="6" l="1"/>
  <c r="B1" i="6"/>
  <c r="D16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/>
  <c r="C37" i="4"/>
  <c r="E37" i="4" s="1"/>
  <c r="C38" i="4"/>
  <c r="E38" i="4" s="1"/>
  <c r="C39" i="4"/>
  <c r="E39" i="4" s="1"/>
  <c r="C40" i="4"/>
  <c r="E40" i="4" s="1"/>
  <c r="C41" i="4"/>
  <c r="E41" i="4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E51" i="4" s="1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E60" i="4" s="1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F2" i="4"/>
  <c r="F4" i="4"/>
  <c r="F6" i="4"/>
  <c r="F8" i="4"/>
  <c r="F10" i="4"/>
  <c r="F12" i="4"/>
  <c r="F14" i="4"/>
  <c r="K28" i="4"/>
  <c r="F30" i="4"/>
  <c r="L31" i="4"/>
  <c r="G33" i="4"/>
  <c r="F38" i="4"/>
  <c r="G39" i="4"/>
  <c r="K41" i="4"/>
  <c r="L42" i="4"/>
  <c r="F46" i="4"/>
  <c r="G47" i="4"/>
  <c r="K49" i="4"/>
  <c r="K51" i="4"/>
  <c r="K60" i="4"/>
  <c r="L81" i="4"/>
  <c r="K2" i="4"/>
  <c r="K4" i="4"/>
  <c r="K6" i="4"/>
  <c r="K8" i="4"/>
  <c r="K10" i="4"/>
  <c r="K12" i="4"/>
  <c r="K14" i="4"/>
  <c r="L28" i="4"/>
  <c r="G30" i="4"/>
  <c r="K33" i="4"/>
  <c r="L2" i="4"/>
  <c r="L4" i="4"/>
  <c r="L6" i="4"/>
  <c r="L8" i="4"/>
  <c r="L10" i="4"/>
  <c r="L12" i="4"/>
  <c r="L14" i="4"/>
  <c r="K30" i="4"/>
  <c r="F32" i="4"/>
  <c r="L33" i="4"/>
  <c r="F36" i="4"/>
  <c r="G37" i="4"/>
  <c r="K39" i="4"/>
  <c r="L40" i="4"/>
  <c r="F44" i="4"/>
  <c r="G45" i="4"/>
  <c r="K47" i="4"/>
  <c r="L48" i="4"/>
  <c r="F29" i="4"/>
  <c r="L30" i="4"/>
  <c r="G32" i="4"/>
  <c r="K5" i="4"/>
  <c r="L11" i="4"/>
  <c r="F15" i="4"/>
  <c r="K31" i="4"/>
  <c r="G34" i="4"/>
  <c r="K38" i="4"/>
  <c r="G44" i="4"/>
  <c r="L45" i="4"/>
  <c r="F47" i="4"/>
  <c r="F51" i="4"/>
  <c r="G60" i="4"/>
  <c r="G83" i="4"/>
  <c r="F3" i="4"/>
  <c r="K9" i="4"/>
  <c r="L15" i="4"/>
  <c r="L5" i="4"/>
  <c r="F9" i="4"/>
  <c r="K15" i="4"/>
  <c r="G29" i="4"/>
  <c r="K34" i="4"/>
  <c r="F37" i="4"/>
  <c r="L38" i="4"/>
  <c r="F40" i="4"/>
  <c r="L41" i="4"/>
  <c r="F43" i="4"/>
  <c r="G51" i="4"/>
  <c r="K3" i="4"/>
  <c r="L9" i="4"/>
  <c r="F13" i="4"/>
  <c r="A16" i="4"/>
  <c r="D16" i="4" s="1"/>
  <c r="L29" i="4"/>
  <c r="L32" i="4"/>
  <c r="K37" i="4"/>
  <c r="K40" i="4"/>
  <c r="L44" i="4"/>
  <c r="G46" i="4"/>
  <c r="G49" i="4"/>
  <c r="L51" i="4"/>
  <c r="G82" i="4"/>
  <c r="L83" i="4"/>
  <c r="L3" i="4"/>
  <c r="F7" i="4"/>
  <c r="K13" i="4"/>
  <c r="G36" i="4"/>
  <c r="L37" i="4"/>
  <c r="F39" i="4"/>
  <c r="F42" i="4"/>
  <c r="K43" i="4"/>
  <c r="K46" i="4"/>
  <c r="F81" i="4"/>
  <c r="K82" i="4"/>
  <c r="L7" i="4"/>
  <c r="F28" i="4"/>
  <c r="L36" i="4"/>
  <c r="L39" i="4"/>
  <c r="L46" i="4"/>
  <c r="K48" i="4"/>
  <c r="K83" i="4"/>
  <c r="L82" i="4"/>
  <c r="L34" i="4"/>
  <c r="F48" i="4"/>
  <c r="K7" i="4"/>
  <c r="G31" i="4"/>
  <c r="G48" i="4"/>
  <c r="L13" i="4"/>
  <c r="G28" i="4"/>
  <c r="K32" i="4"/>
  <c r="G42" i="4"/>
  <c r="K44" i="4"/>
  <c r="K81" i="4"/>
  <c r="G40" i="4"/>
  <c r="F11" i="4"/>
  <c r="F34" i="4"/>
  <c r="G38" i="4"/>
  <c r="F41" i="4"/>
  <c r="K45" i="4"/>
  <c r="F31" i="4"/>
  <c r="L43" i="4"/>
  <c r="K29" i="4"/>
  <c r="F33" i="4"/>
  <c r="K42" i="4"/>
  <c r="F45" i="4"/>
  <c r="L47" i="4"/>
  <c r="F49" i="4"/>
  <c r="F60" i="4"/>
  <c r="G43" i="4"/>
  <c r="K11" i="4"/>
  <c r="K36" i="4"/>
  <c r="F83" i="4"/>
  <c r="F5" i="4"/>
  <c r="L49" i="4"/>
  <c r="L60" i="4"/>
  <c r="F82" i="4"/>
  <c r="A17" i="4"/>
  <c r="G41" i="4"/>
  <c r="G81" i="4"/>
  <c r="A18" i="4"/>
  <c r="D17" i="4"/>
  <c r="A19" i="4"/>
  <c r="D18" i="4"/>
  <c r="D19" i="4"/>
  <c r="A20" i="4"/>
  <c r="D20" i="4"/>
  <c r="A21" i="4"/>
  <c r="D21" i="4"/>
  <c r="A22" i="4"/>
  <c r="D22" i="4"/>
  <c r="A23" i="4"/>
  <c r="D23" i="4"/>
  <c r="A24" i="4"/>
  <c r="D24" i="4"/>
  <c r="A25" i="4"/>
  <c r="A26" i="4"/>
  <c r="D25" i="4"/>
  <c r="A27" i="4"/>
  <c r="D27" i="4" s="1"/>
  <c r="D26" i="4"/>
  <c r="E80" i="4" l="1"/>
  <c r="E66" i="4"/>
  <c r="E68" i="4"/>
  <c r="E79" i="4"/>
  <c r="E67" i="4"/>
  <c r="E75" i="4"/>
  <c r="E52" i="4"/>
  <c r="E73" i="4"/>
  <c r="E61" i="4"/>
  <c r="E57" i="4"/>
  <c r="E53" i="4"/>
  <c r="E74" i="4"/>
  <c r="E118" i="4"/>
  <c r="E110" i="4"/>
  <c r="E102" i="4"/>
  <c r="E62" i="4"/>
  <c r="E115" i="4"/>
  <c r="E59" i="4"/>
  <c r="E70" i="4"/>
  <c r="E122" i="4"/>
  <c r="E125" i="4"/>
  <c r="E99" i="4"/>
  <c r="E72" i="4"/>
  <c r="E50" i="4"/>
  <c r="E64" i="4"/>
  <c r="E56" i="4"/>
  <c r="E124" i="4"/>
  <c r="E76" i="4"/>
  <c r="E69" i="4"/>
  <c r="E63" i="4"/>
  <c r="E35" i="4"/>
  <c r="E65" i="4"/>
  <c r="E94" i="4"/>
  <c r="E86" i="4"/>
  <c r="E78" i="4"/>
  <c r="E121" i="4"/>
  <c r="E113" i="4"/>
  <c r="E105" i="4"/>
  <c r="E97" i="4"/>
  <c r="E89" i="4"/>
  <c r="E54" i="4"/>
  <c r="E26" i="4"/>
  <c r="E27" i="4"/>
  <c r="E25" i="4"/>
  <c r="E24" i="4"/>
  <c r="E23" i="4"/>
  <c r="E22" i="4"/>
  <c r="E21" i="4"/>
  <c r="E20" i="4"/>
  <c r="E19" i="4"/>
  <c r="E18" i="4"/>
  <c r="E17" i="4"/>
  <c r="H83" i="4"/>
  <c r="H60" i="4"/>
  <c r="H49" i="4"/>
  <c r="H45" i="4"/>
  <c r="H41" i="4"/>
  <c r="H48" i="4"/>
  <c r="H81" i="4"/>
  <c r="H42" i="4"/>
  <c r="H39" i="4"/>
  <c r="E16" i="4"/>
  <c r="H43" i="4"/>
  <c r="H40" i="4"/>
  <c r="H37" i="4"/>
  <c r="H51" i="4"/>
  <c r="H47" i="4"/>
  <c r="H44" i="4"/>
  <c r="H36" i="4"/>
  <c r="H46" i="4"/>
  <c r="H38" i="4"/>
  <c r="E90" i="4"/>
  <c r="E77" i="4"/>
  <c r="E100" i="4"/>
  <c r="E116" i="4"/>
  <c r="E98" i="4"/>
  <c r="E123" i="4"/>
  <c r="E71" i="4"/>
  <c r="E55" i="4"/>
  <c r="E114" i="4"/>
  <c r="E106" i="4"/>
  <c r="E107" i="4"/>
  <c r="E91" i="4"/>
  <c r="E58" i="4"/>
  <c r="E108" i="4"/>
  <c r="E92" i="4"/>
  <c r="E84" i="4"/>
  <c r="E117" i="4"/>
  <c r="E109" i="4"/>
  <c r="E101" i="4"/>
  <c r="E93" i="4"/>
  <c r="E85" i="4"/>
  <c r="E119" i="4"/>
  <c r="E111" i="4"/>
  <c r="E103" i="4"/>
  <c r="E95" i="4"/>
  <c r="E87" i="4"/>
  <c r="E120" i="4"/>
  <c r="E112" i="4"/>
  <c r="E104" i="4"/>
  <c r="E96" i="4"/>
  <c r="E88" i="4"/>
  <c r="K66" i="4"/>
  <c r="L66" i="4"/>
  <c r="G66" i="4"/>
  <c r="F66" i="4"/>
  <c r="G68" i="4"/>
  <c r="F68" i="4"/>
  <c r="L68" i="4"/>
  <c r="K68" i="4"/>
  <c r="F80" i="4"/>
  <c r="G80" i="4"/>
  <c r="L80" i="4"/>
  <c r="K80" i="4"/>
  <c r="L67" i="4"/>
  <c r="F67" i="4"/>
  <c r="K67" i="4"/>
  <c r="G67" i="4"/>
  <c r="F52" i="4"/>
  <c r="L52" i="4"/>
  <c r="G52" i="4"/>
  <c r="K52" i="4"/>
  <c r="G61" i="4"/>
  <c r="F61" i="4"/>
  <c r="L61" i="4"/>
  <c r="K61" i="4"/>
  <c r="F73" i="4"/>
  <c r="G73" i="4"/>
  <c r="L73" i="4"/>
  <c r="K73" i="4"/>
  <c r="F57" i="4"/>
  <c r="L57" i="4"/>
  <c r="G57" i="4"/>
  <c r="K57" i="4"/>
  <c r="F53" i="4"/>
  <c r="G53" i="4"/>
  <c r="L53" i="4"/>
  <c r="K53" i="4"/>
  <c r="F79" i="4"/>
  <c r="L79" i="4"/>
  <c r="G79" i="4"/>
  <c r="K79" i="4"/>
  <c r="L75" i="4"/>
  <c r="G75" i="4"/>
  <c r="F75" i="4"/>
  <c r="K75" i="4"/>
  <c r="L74" i="4"/>
  <c r="G74" i="4"/>
  <c r="F74" i="4"/>
  <c r="K74" i="4"/>
  <c r="L122" i="4"/>
  <c r="K122" i="4"/>
  <c r="G122" i="4"/>
  <c r="F122" i="4"/>
  <c r="G118" i="4"/>
  <c r="F118" i="4"/>
  <c r="K118" i="4"/>
  <c r="L118" i="4"/>
  <c r="F125" i="4"/>
  <c r="K125" i="4"/>
  <c r="L125" i="4"/>
  <c r="G125" i="4"/>
  <c r="K110" i="4"/>
  <c r="G110" i="4"/>
  <c r="F110" i="4"/>
  <c r="L110" i="4"/>
  <c r="K99" i="4"/>
  <c r="F99" i="4"/>
  <c r="L99" i="4"/>
  <c r="G99" i="4"/>
  <c r="F72" i="4"/>
  <c r="L72" i="4"/>
  <c r="G72" i="4"/>
  <c r="K72" i="4"/>
  <c r="L59" i="4"/>
  <c r="G59" i="4"/>
  <c r="F59" i="4"/>
  <c r="K59" i="4"/>
  <c r="K102" i="4"/>
  <c r="G102" i="4"/>
  <c r="F102" i="4"/>
  <c r="L102" i="4"/>
  <c r="F115" i="4"/>
  <c r="K115" i="4"/>
  <c r="L115" i="4"/>
  <c r="G115" i="4"/>
  <c r="F62" i="4"/>
  <c r="G62" i="4"/>
  <c r="L62" i="4"/>
  <c r="K62" i="4"/>
  <c r="G50" i="4"/>
  <c r="L50" i="4"/>
  <c r="F50" i="4"/>
  <c r="K50" i="4"/>
  <c r="L64" i="4"/>
  <c r="G64" i="4"/>
  <c r="F64" i="4"/>
  <c r="K64" i="4"/>
  <c r="L56" i="4"/>
  <c r="G56" i="4"/>
  <c r="F56" i="4"/>
  <c r="K56" i="4"/>
  <c r="L70" i="4"/>
  <c r="K70" i="4"/>
  <c r="G70" i="4"/>
  <c r="F70" i="4"/>
  <c r="L76" i="4"/>
  <c r="F76" i="4"/>
  <c r="G76" i="4"/>
  <c r="K76" i="4"/>
  <c r="G121" i="4"/>
  <c r="K121" i="4"/>
  <c r="L121" i="4"/>
  <c r="F121" i="4"/>
  <c r="L113" i="4"/>
  <c r="K113" i="4"/>
  <c r="G113" i="4"/>
  <c r="F113" i="4"/>
  <c r="L63" i="4"/>
  <c r="G63" i="4"/>
  <c r="F63" i="4"/>
  <c r="K63" i="4"/>
  <c r="L105" i="4"/>
  <c r="K105" i="4"/>
  <c r="G105" i="4"/>
  <c r="F105" i="4"/>
  <c r="F65" i="4"/>
  <c r="K65" i="4"/>
  <c r="G65" i="4"/>
  <c r="L65" i="4"/>
  <c r="G35" i="4"/>
  <c r="F35" i="4"/>
  <c r="L35" i="4"/>
  <c r="K35" i="4"/>
  <c r="L97" i="4"/>
  <c r="K97" i="4"/>
  <c r="G97" i="4"/>
  <c r="F97" i="4"/>
  <c r="G89" i="4"/>
  <c r="L89" i="4"/>
  <c r="K89" i="4"/>
  <c r="F89" i="4"/>
  <c r="K94" i="4"/>
  <c r="G94" i="4"/>
  <c r="F94" i="4"/>
  <c r="L94" i="4"/>
  <c r="G54" i="4"/>
  <c r="F54" i="4"/>
  <c r="L54" i="4"/>
  <c r="K54" i="4"/>
  <c r="G86" i="4"/>
  <c r="K86" i="4"/>
  <c r="F86" i="4"/>
  <c r="L86" i="4"/>
  <c r="K124" i="4"/>
  <c r="F124" i="4"/>
  <c r="L124" i="4"/>
  <c r="G124" i="4"/>
  <c r="L78" i="4"/>
  <c r="G78" i="4"/>
  <c r="F78" i="4"/>
  <c r="K78" i="4"/>
  <c r="L69" i="4"/>
  <c r="G69" i="4"/>
  <c r="K69" i="4"/>
  <c r="F69" i="4"/>
  <c r="L26" i="4"/>
  <c r="K26" i="4"/>
  <c r="G26" i="4"/>
  <c r="F26" i="4"/>
  <c r="L19" i="4"/>
  <c r="K19" i="4"/>
  <c r="G19" i="4"/>
  <c r="F19" i="4"/>
  <c r="L90" i="4"/>
  <c r="K90" i="4"/>
  <c r="G90" i="4"/>
  <c r="F90" i="4"/>
  <c r="L114" i="4"/>
  <c r="K114" i="4"/>
  <c r="G114" i="4"/>
  <c r="F114" i="4"/>
  <c r="G117" i="4"/>
  <c r="F117" i="4"/>
  <c r="L117" i="4"/>
  <c r="K117" i="4"/>
  <c r="G95" i="4"/>
  <c r="L95" i="4"/>
  <c r="K95" i="4"/>
  <c r="F95" i="4"/>
  <c r="L88" i="4"/>
  <c r="F88" i="4"/>
  <c r="K88" i="4"/>
  <c r="G88" i="4"/>
  <c r="G55" i="4"/>
  <c r="L55" i="4"/>
  <c r="F55" i="4"/>
  <c r="K55" i="4"/>
  <c r="L27" i="4"/>
  <c r="K27" i="4"/>
  <c r="G27" i="4"/>
  <c r="F27" i="4"/>
  <c r="L18" i="4"/>
  <c r="K18" i="4"/>
  <c r="G18" i="4"/>
  <c r="F18" i="4"/>
  <c r="G77" i="4"/>
  <c r="L77" i="4"/>
  <c r="F77" i="4"/>
  <c r="K77" i="4"/>
  <c r="L106" i="4"/>
  <c r="K106" i="4"/>
  <c r="G106" i="4"/>
  <c r="F106" i="4"/>
  <c r="G109" i="4"/>
  <c r="F109" i="4"/>
  <c r="L109" i="4"/>
  <c r="K109" i="4"/>
  <c r="L87" i="4"/>
  <c r="K87" i="4"/>
  <c r="G87" i="4"/>
  <c r="F87" i="4"/>
  <c r="L25" i="4"/>
  <c r="K25" i="4"/>
  <c r="G25" i="4"/>
  <c r="F25" i="4"/>
  <c r="L17" i="4"/>
  <c r="K17" i="4"/>
  <c r="G17" i="4"/>
  <c r="F17" i="4"/>
  <c r="G100" i="4"/>
  <c r="F100" i="4"/>
  <c r="L100" i="4"/>
  <c r="K100" i="4"/>
  <c r="K107" i="4"/>
  <c r="F107" i="4"/>
  <c r="L107" i="4"/>
  <c r="G107" i="4"/>
  <c r="G101" i="4"/>
  <c r="F101" i="4"/>
  <c r="L101" i="4"/>
  <c r="K101" i="4"/>
  <c r="L120" i="4"/>
  <c r="F120" i="4"/>
  <c r="K120" i="4"/>
  <c r="G120" i="4"/>
  <c r="K91" i="4"/>
  <c r="F91" i="4"/>
  <c r="L91" i="4"/>
  <c r="G91" i="4"/>
  <c r="F93" i="4"/>
  <c r="G93" i="4"/>
  <c r="L93" i="4"/>
  <c r="K93" i="4"/>
  <c r="G58" i="4"/>
  <c r="L58" i="4"/>
  <c r="F58" i="4"/>
  <c r="K58" i="4"/>
  <c r="F104" i="4"/>
  <c r="L104" i="4"/>
  <c r="K104" i="4"/>
  <c r="G104" i="4"/>
  <c r="F123" i="4"/>
  <c r="K123" i="4"/>
  <c r="L123" i="4"/>
  <c r="G123" i="4"/>
  <c r="F96" i="4"/>
  <c r="K96" i="4"/>
  <c r="L96" i="4"/>
  <c r="G96" i="4"/>
  <c r="G111" i="4"/>
  <c r="L111" i="4"/>
  <c r="K111" i="4"/>
  <c r="F111" i="4"/>
  <c r="G103" i="4"/>
  <c r="L103" i="4"/>
  <c r="K103" i="4"/>
  <c r="F103" i="4"/>
  <c r="K24" i="4"/>
  <c r="L24" i="4"/>
  <c r="G24" i="4"/>
  <c r="F24" i="4"/>
  <c r="L116" i="4"/>
  <c r="G116" i="4"/>
  <c r="F116" i="4"/>
  <c r="K116" i="4"/>
  <c r="K112" i="4"/>
  <c r="F112" i="4"/>
  <c r="L112" i="4"/>
  <c r="G112" i="4"/>
  <c r="G85" i="4"/>
  <c r="F85" i="4"/>
  <c r="L85" i="4"/>
  <c r="K85" i="4"/>
  <c r="F22" i="4"/>
  <c r="G22" i="4"/>
  <c r="L22" i="4"/>
  <c r="K22" i="4"/>
  <c r="L16" i="4"/>
  <c r="K16" i="4"/>
  <c r="G16" i="4"/>
  <c r="F16" i="4"/>
  <c r="L119" i="4"/>
  <c r="K119" i="4"/>
  <c r="G119" i="4"/>
  <c r="F119" i="4"/>
  <c r="K71" i="4"/>
  <c r="L71" i="4"/>
  <c r="F71" i="4"/>
  <c r="G71" i="4"/>
  <c r="L20" i="4"/>
  <c r="K20" i="4"/>
  <c r="G20" i="4"/>
  <c r="F20" i="4"/>
  <c r="F23" i="4"/>
  <c r="K23" i="4"/>
  <c r="G23" i="4"/>
  <c r="L23" i="4"/>
  <c r="L98" i="4"/>
  <c r="K98" i="4"/>
  <c r="G98" i="4"/>
  <c r="F98" i="4"/>
  <c r="F108" i="4"/>
  <c r="L108" i="4"/>
  <c r="G108" i="4"/>
  <c r="K108" i="4"/>
  <c r="F21" i="4"/>
  <c r="L21" i="4"/>
  <c r="K21" i="4"/>
  <c r="G21" i="4"/>
  <c r="F92" i="4"/>
  <c r="L92" i="4"/>
  <c r="G92" i="4"/>
  <c r="K92" i="4"/>
  <c r="G84" i="4"/>
  <c r="F84" i="4"/>
  <c r="L84" i="4"/>
  <c r="K84" i="4"/>
  <c r="H80" i="4" l="1"/>
  <c r="H75" i="4"/>
  <c r="H79" i="4"/>
  <c r="H53" i="4"/>
  <c r="H57" i="4"/>
  <c r="H73" i="4"/>
  <c r="H61" i="4"/>
  <c r="H52" i="4"/>
  <c r="H56" i="4"/>
  <c r="H64" i="4"/>
  <c r="H50" i="4"/>
  <c r="H62" i="4"/>
  <c r="H115" i="4"/>
  <c r="H102" i="4"/>
  <c r="H59" i="4"/>
  <c r="H99" i="4"/>
  <c r="H110" i="4"/>
  <c r="H125" i="4"/>
  <c r="H118" i="4"/>
  <c r="H122" i="4"/>
  <c r="H74" i="4"/>
  <c r="H78" i="4"/>
  <c r="H124" i="4"/>
  <c r="H86" i="4"/>
  <c r="H54" i="4"/>
  <c r="H94" i="4"/>
  <c r="H89" i="4"/>
  <c r="H97" i="4"/>
  <c r="H35" i="4"/>
  <c r="H105" i="4"/>
  <c r="H63" i="4"/>
  <c r="H113" i="4"/>
  <c r="H121" i="4"/>
  <c r="H76" i="4"/>
  <c r="H84" i="4"/>
  <c r="H92" i="4"/>
  <c r="H108" i="4"/>
  <c r="H98" i="4"/>
  <c r="H119" i="4"/>
  <c r="H85" i="4"/>
  <c r="H112" i="4"/>
  <c r="H116" i="4"/>
  <c r="H103" i="4"/>
  <c r="H111" i="4"/>
  <c r="H96" i="4"/>
  <c r="H123" i="4"/>
  <c r="H104" i="4"/>
  <c r="H58" i="4"/>
  <c r="H93" i="4"/>
  <c r="H91" i="4"/>
  <c r="H120" i="4"/>
  <c r="H101" i="4"/>
  <c r="H107" i="4"/>
  <c r="H100" i="4"/>
  <c r="H87" i="4"/>
  <c r="H109" i="4"/>
  <c r="H106" i="4"/>
  <c r="H77" i="4"/>
  <c r="H55" i="4"/>
  <c r="H88" i="4"/>
  <c r="H95" i="4"/>
  <c r="H117" i="4"/>
  <c r="H114" i="4"/>
  <c r="H90" i="4"/>
  <c r="N17" i="4" l="1"/>
  <c r="N16" i="4"/>
  <c r="D2" i="5" a="1"/>
  <c r="D2" i="5"/>
  <c r="E2" i="5"/>
  <c r="F2" i="5"/>
  <c r="G2" i="5"/>
  <c r="H2" i="5"/>
  <c r="D3" i="5"/>
  <c r="E3" i="5"/>
  <c r="F3" i="5"/>
  <c r="G3" i="5"/>
  <c r="H3" i="5"/>
  <c r="J3" i="5"/>
  <c r="D4" i="5"/>
  <c r="E4" i="5"/>
  <c r="F4" i="5"/>
  <c r="G4" i="5"/>
  <c r="H4" i="5"/>
  <c r="J4" i="5"/>
  <c r="D5" i="5"/>
  <c r="E5" i="5"/>
  <c r="F5" i="5"/>
  <c r="G5" i="5"/>
  <c r="H5" i="5"/>
  <c r="J5" i="5"/>
  <c r="B6" i="5"/>
  <c r="D6" i="5"/>
  <c r="E6" i="5"/>
  <c r="F6" i="5"/>
  <c r="G6" i="5"/>
  <c r="H6" i="5"/>
  <c r="D7" i="5"/>
  <c r="J6" i="5"/>
  <c r="E7" i="5"/>
  <c r="F7" i="5"/>
  <c r="G7" i="5"/>
  <c r="H7" i="5"/>
  <c r="D8" i="5"/>
  <c r="J7" i="5"/>
  <c r="E8" i="5"/>
  <c r="F8" i="5"/>
  <c r="G8" i="5"/>
  <c r="H8" i="5"/>
  <c r="D9" i="5"/>
  <c r="J8" i="5"/>
  <c r="E9" i="5"/>
  <c r="F9" i="5"/>
  <c r="G9" i="5"/>
  <c r="H9" i="5"/>
  <c r="D10" i="5"/>
  <c r="J9" i="5"/>
  <c r="E10" i="5"/>
  <c r="F10" i="5"/>
  <c r="G10" i="5"/>
  <c r="H10" i="5"/>
  <c r="J10" i="5"/>
  <c r="D11" i="5"/>
  <c r="E11" i="5"/>
  <c r="F11" i="5"/>
  <c r="G11" i="5"/>
  <c r="H11" i="5"/>
  <c r="D12" i="5"/>
  <c r="J11" i="5"/>
  <c r="E12" i="5"/>
  <c r="F12" i="5"/>
  <c r="G12" i="5"/>
  <c r="H12" i="5"/>
  <c r="J12" i="5"/>
  <c r="D13" i="5"/>
  <c r="E13" i="5"/>
  <c r="F13" i="5"/>
  <c r="G13" i="5"/>
  <c r="H13" i="5"/>
  <c r="J13" i="5"/>
  <c r="D14" i="5"/>
  <c r="E14" i="5"/>
  <c r="F14" i="5"/>
  <c r="G14" i="5"/>
  <c r="H14" i="5"/>
  <c r="J14" i="5"/>
  <c r="D15" i="5"/>
  <c r="E15" i="5"/>
  <c r="F15" i="5"/>
  <c r="G15" i="5"/>
  <c r="H15" i="5"/>
  <c r="J15" i="5"/>
  <c r="D16" i="5"/>
  <c r="E16" i="5"/>
  <c r="F16" i="5"/>
  <c r="G16" i="5"/>
  <c r="H16" i="5"/>
  <c r="J16" i="5"/>
  <c r="D17" i="5"/>
  <c r="E17" i="5"/>
  <c r="F17" i="5"/>
  <c r="G17" i="5"/>
  <c r="H17" i="5"/>
  <c r="J17" i="5"/>
  <c r="D18" i="5"/>
  <c r="E18" i="5"/>
  <c r="F18" i="5"/>
  <c r="G18" i="5"/>
  <c r="H18" i="5"/>
  <c r="J18" i="5"/>
  <c r="D19" i="5"/>
  <c r="E19" i="5"/>
  <c r="F19" i="5"/>
  <c r="G19" i="5"/>
  <c r="H19" i="5"/>
  <c r="J19" i="5"/>
  <c r="D20" i="5"/>
  <c r="E20" i="5"/>
  <c r="F20" i="5"/>
  <c r="G20" i="5"/>
  <c r="H20" i="5"/>
  <c r="J20" i="5"/>
  <c r="D21" i="5"/>
  <c r="E21" i="5"/>
  <c r="F21" i="5"/>
  <c r="G21" i="5"/>
  <c r="H21" i="5"/>
  <c r="J21" i="5"/>
  <c r="D22" i="5"/>
  <c r="E22" i="5"/>
  <c r="F22" i="5"/>
  <c r="G22" i="5"/>
  <c r="H22" i="5"/>
  <c r="J22" i="5"/>
  <c r="D23" i="5"/>
  <c r="E23" i="5"/>
  <c r="F23" i="5"/>
  <c r="G23" i="5"/>
  <c r="H23" i="5"/>
  <c r="J23" i="5"/>
  <c r="D24" i="5"/>
  <c r="E24" i="5"/>
  <c r="F24" i="5"/>
  <c r="G24" i="5"/>
  <c r="H24" i="5"/>
  <c r="J24" i="5"/>
  <c r="D25" i="5"/>
  <c r="E25" i="5"/>
  <c r="F25" i="5"/>
  <c r="G25" i="5"/>
  <c r="H25" i="5"/>
  <c r="J25" i="5"/>
  <c r="D26" i="5"/>
  <c r="E26" i="5"/>
  <c r="F26" i="5"/>
  <c r="G26" i="5"/>
  <c r="H26" i="5"/>
  <c r="J26" i="5"/>
  <c r="D27" i="5"/>
  <c r="E27" i="5"/>
  <c r="F27" i="5"/>
  <c r="G27" i="5"/>
  <c r="H27" i="5"/>
  <c r="J27" i="5"/>
  <c r="D28" i="5"/>
  <c r="E28" i="5"/>
  <c r="F28" i="5"/>
  <c r="G28" i="5"/>
  <c r="H28" i="5"/>
  <c r="J28" i="5"/>
  <c r="D29" i="5"/>
  <c r="E29" i="5"/>
  <c r="F29" i="5"/>
  <c r="G29" i="5"/>
  <c r="H29" i="5"/>
  <c r="J29" i="5"/>
  <c r="D30" i="5"/>
  <c r="E30" i="5"/>
  <c r="F30" i="5"/>
  <c r="G30" i="5"/>
  <c r="H30" i="5"/>
  <c r="J30" i="5"/>
  <c r="D31" i="5"/>
  <c r="E31" i="5"/>
  <c r="F31" i="5"/>
  <c r="G31" i="5"/>
  <c r="H31" i="5"/>
  <c r="J31" i="5"/>
  <c r="D32" i="5"/>
  <c r="E32" i="5"/>
  <c r="F32" i="5"/>
  <c r="G32" i="5"/>
  <c r="H32" i="5"/>
  <c r="J32" i="5"/>
  <c r="D33" i="5"/>
  <c r="E33" i="5"/>
  <c r="F33" i="5"/>
  <c r="G33" i="5"/>
  <c r="H33" i="5"/>
  <c r="J33" i="5"/>
  <c r="D34" i="5"/>
  <c r="E34" i="5"/>
  <c r="F34" i="5"/>
  <c r="G34" i="5"/>
  <c r="H34" i="5"/>
  <c r="J34" i="5"/>
  <c r="D35" i="5"/>
  <c r="E35" i="5"/>
  <c r="F35" i="5"/>
  <c r="G35" i="5"/>
  <c r="H35" i="5"/>
  <c r="J35" i="5"/>
  <c r="D36" i="5"/>
  <c r="E36" i="5"/>
  <c r="F36" i="5"/>
  <c r="G36" i="5"/>
  <c r="H36" i="5"/>
  <c r="J36" i="5"/>
  <c r="D37" i="5"/>
  <c r="E37" i="5"/>
  <c r="F37" i="5"/>
  <c r="G37" i="5"/>
  <c r="H37" i="5"/>
  <c r="J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D48" i="5"/>
  <c r="E48" i="5"/>
  <c r="F48" i="5"/>
  <c r="G48" i="5"/>
  <c r="H48" i="5"/>
  <c r="D49" i="5"/>
  <c r="E49" i="5"/>
  <c r="F49" i="5"/>
  <c r="G49" i="5"/>
  <c r="H49" i="5"/>
  <c r="D50" i="5"/>
  <c r="E50" i="5"/>
  <c r="F50" i="5"/>
  <c r="G50" i="5"/>
  <c r="H50" i="5"/>
  <c r="D51" i="5"/>
  <c r="E51" i="5"/>
  <c r="F51" i="5"/>
  <c r="G51" i="5"/>
  <c r="H51" i="5"/>
  <c r="D52" i="5"/>
  <c r="E52" i="5"/>
  <c r="F52" i="5"/>
  <c r="G52" i="5"/>
  <c r="H52" i="5"/>
  <c r="D53" i="5"/>
  <c r="E53" i="5"/>
  <c r="F53" i="5"/>
  <c r="G53" i="5"/>
  <c r="H53" i="5"/>
  <c r="D54" i="5"/>
  <c r="E54" i="5"/>
  <c r="F54" i="5"/>
  <c r="G54" i="5"/>
  <c r="H54" i="5"/>
  <c r="D55" i="5"/>
  <c r="E55" i="5"/>
  <c r="F55" i="5"/>
  <c r="G55" i="5"/>
  <c r="H55" i="5"/>
  <c r="D56" i="5"/>
  <c r="E56" i="5"/>
  <c r="F56" i="5"/>
  <c r="G56" i="5"/>
  <c r="H56" i="5"/>
  <c r="D57" i="5"/>
  <c r="E57" i="5"/>
  <c r="F57" i="5"/>
  <c r="G57" i="5"/>
  <c r="H57" i="5"/>
  <c r="D58" i="5"/>
  <c r="E58" i="5"/>
  <c r="F58" i="5"/>
  <c r="G58" i="5"/>
  <c r="H58" i="5"/>
  <c r="D59" i="5"/>
  <c r="E59" i="5"/>
  <c r="F59" i="5"/>
  <c r="G59" i="5"/>
  <c r="H59" i="5"/>
  <c r="D60" i="5"/>
  <c r="E60" i="5"/>
  <c r="F60" i="5"/>
  <c r="G60" i="5"/>
  <c r="H60" i="5"/>
  <c r="D61" i="5"/>
  <c r="E61" i="5"/>
  <c r="F61" i="5"/>
  <c r="G61" i="5"/>
  <c r="H61" i="5"/>
  <c r="D62" i="5"/>
  <c r="E62" i="5"/>
  <c r="F62" i="5"/>
  <c r="G62" i="5"/>
  <c r="H62" i="5"/>
  <c r="D63" i="5"/>
  <c r="E63" i="5"/>
  <c r="F63" i="5"/>
  <c r="G63" i="5"/>
  <c r="H63" i="5"/>
  <c r="D64" i="5"/>
  <c r="E64" i="5"/>
  <c r="F64" i="5"/>
  <c r="G64" i="5"/>
  <c r="H64" i="5"/>
  <c r="D65" i="5"/>
  <c r="E65" i="5"/>
  <c r="F65" i="5"/>
  <c r="G65" i="5"/>
  <c r="H65" i="5"/>
  <c r="D66" i="5"/>
  <c r="E66" i="5"/>
  <c r="F66" i="5"/>
  <c r="G66" i="5"/>
  <c r="H66" i="5"/>
  <c r="D67" i="5"/>
  <c r="E67" i="5"/>
  <c r="F67" i="5"/>
  <c r="G67" i="5"/>
  <c r="H67" i="5"/>
  <c r="D68" i="5"/>
  <c r="E68" i="5"/>
  <c r="F68" i="5"/>
  <c r="G68" i="5"/>
  <c r="H68" i="5"/>
  <c r="D69" i="5"/>
  <c r="E69" i="5"/>
  <c r="F69" i="5"/>
  <c r="G69" i="5"/>
  <c r="H69" i="5"/>
  <c r="D70" i="5"/>
  <c r="E70" i="5"/>
  <c r="F70" i="5"/>
  <c r="G70" i="5"/>
  <c r="H70" i="5"/>
  <c r="D71" i="5"/>
  <c r="E71" i="5"/>
  <c r="F71" i="5"/>
  <c r="G71" i="5"/>
  <c r="H71" i="5"/>
  <c r="D72" i="5"/>
  <c r="E72" i="5"/>
  <c r="F72" i="5"/>
  <c r="G72" i="5"/>
  <c r="H72" i="5"/>
  <c r="D73" i="5"/>
  <c r="E73" i="5"/>
  <c r="F73" i="5"/>
  <c r="G73" i="5"/>
  <c r="H73" i="5"/>
  <c r="D74" i="5"/>
  <c r="E74" i="5"/>
  <c r="F74" i="5"/>
  <c r="G74" i="5"/>
  <c r="H74" i="5"/>
  <c r="D75" i="5"/>
  <c r="E75" i="5"/>
  <c r="F75" i="5"/>
  <c r="G75" i="5"/>
  <c r="H75" i="5"/>
  <c r="D76" i="5"/>
  <c r="E76" i="5"/>
  <c r="F76" i="5"/>
  <c r="G76" i="5"/>
  <c r="H76" i="5"/>
  <c r="D77" i="5"/>
  <c r="E77" i="5"/>
  <c r="F77" i="5"/>
  <c r="G77" i="5"/>
  <c r="H77" i="5"/>
  <c r="D78" i="5"/>
  <c r="E78" i="5"/>
  <c r="F78" i="5"/>
  <c r="G78" i="5"/>
  <c r="H78" i="5"/>
  <c r="D79" i="5"/>
  <c r="E79" i="5"/>
  <c r="F79" i="5"/>
  <c r="G79" i="5"/>
  <c r="H79" i="5"/>
  <c r="D80" i="5"/>
  <c r="E80" i="5"/>
  <c r="F80" i="5"/>
  <c r="G80" i="5"/>
  <c r="H80" i="5"/>
  <c r="D81" i="5"/>
  <c r="E81" i="5"/>
  <c r="F81" i="5"/>
  <c r="G81" i="5"/>
  <c r="H81" i="5"/>
  <c r="D82" i="5"/>
  <c r="E82" i="5"/>
  <c r="F82" i="5"/>
  <c r="G82" i="5"/>
  <c r="H82" i="5"/>
  <c r="D83" i="5"/>
  <c r="E83" i="5"/>
  <c r="F83" i="5"/>
  <c r="G83" i="5"/>
  <c r="H83" i="5"/>
  <c r="D84" i="5"/>
  <c r="E84" i="5"/>
  <c r="F84" i="5"/>
  <c r="G84" i="5"/>
  <c r="H84" i="5"/>
  <c r="D85" i="5"/>
  <c r="E85" i="5"/>
  <c r="F85" i="5"/>
  <c r="G85" i="5"/>
  <c r="H85" i="5"/>
  <c r="D86" i="5"/>
  <c r="E86" i="5"/>
  <c r="F86" i="5"/>
  <c r="G86" i="5"/>
  <c r="H86" i="5"/>
  <c r="D87" i="5"/>
  <c r="E87" i="5"/>
  <c r="F87" i="5"/>
  <c r="G87" i="5"/>
  <c r="H87" i="5"/>
  <c r="D88" i="5"/>
  <c r="E88" i="5"/>
  <c r="F88" i="5"/>
  <c r="G88" i="5"/>
  <c r="H88" i="5"/>
  <c r="D89" i="5"/>
  <c r="E89" i="5"/>
  <c r="F89" i="5"/>
  <c r="G89" i="5"/>
  <c r="H89" i="5"/>
  <c r="D90" i="5"/>
  <c r="E90" i="5"/>
  <c r="F90" i="5"/>
  <c r="G90" i="5"/>
  <c r="H90" i="5"/>
  <c r="D91" i="5"/>
  <c r="E91" i="5"/>
  <c r="F91" i="5"/>
  <c r="G91" i="5"/>
  <c r="H91" i="5"/>
  <c r="D92" i="5"/>
  <c r="E92" i="5"/>
  <c r="F92" i="5"/>
  <c r="G92" i="5"/>
  <c r="H92" i="5"/>
  <c r="D93" i="5"/>
  <c r="E93" i="5"/>
  <c r="F93" i="5"/>
  <c r="G93" i="5"/>
  <c r="H93" i="5"/>
  <c r="D94" i="5"/>
  <c r="E94" i="5"/>
  <c r="F94" i="5"/>
  <c r="G94" i="5"/>
  <c r="H94" i="5"/>
  <c r="D95" i="5"/>
  <c r="E95" i="5"/>
  <c r="F95" i="5"/>
  <c r="G95" i="5"/>
  <c r="H95" i="5"/>
  <c r="D96" i="5"/>
  <c r="E96" i="5"/>
  <c r="F96" i="5"/>
  <c r="G96" i="5"/>
  <c r="H96" i="5"/>
  <c r="D97" i="5"/>
  <c r="E97" i="5"/>
  <c r="F97" i="5"/>
  <c r="G97" i="5"/>
  <c r="H97" i="5"/>
  <c r="D98" i="5"/>
  <c r="E98" i="5"/>
  <c r="F98" i="5"/>
  <c r="G98" i="5"/>
  <c r="H98" i="5"/>
  <c r="D99" i="5"/>
  <c r="E99" i="5"/>
  <c r="F99" i="5"/>
  <c r="G99" i="5"/>
  <c r="H99" i="5"/>
  <c r="D100" i="5"/>
  <c r="E100" i="5"/>
  <c r="F100" i="5"/>
  <c r="G100" i="5"/>
  <c r="H100" i="5"/>
  <c r="D101" i="5"/>
  <c r="E101" i="5"/>
  <c r="F101" i="5"/>
  <c r="G101" i="5"/>
  <c r="H101" i="5"/>
  <c r="D102" i="5"/>
  <c r="E102" i="5"/>
  <c r="F102" i="5"/>
  <c r="G102" i="5"/>
  <c r="H102" i="5"/>
  <c r="D103" i="5"/>
  <c r="E103" i="5"/>
  <c r="F103" i="5"/>
  <c r="G103" i="5"/>
  <c r="H103" i="5"/>
  <c r="D104" i="5"/>
  <c r="E104" i="5"/>
  <c r="F104" i="5"/>
  <c r="G104" i="5"/>
  <c r="H104" i="5"/>
  <c r="D105" i="5"/>
  <c r="E105" i="5"/>
  <c r="F105" i="5"/>
  <c r="G105" i="5"/>
  <c r="H105" i="5"/>
  <c r="D106" i="5"/>
  <c r="E106" i="5"/>
  <c r="F106" i="5"/>
  <c r="G106" i="5"/>
  <c r="H106" i="5"/>
  <c r="D107" i="5"/>
  <c r="E107" i="5"/>
  <c r="F107" i="5"/>
  <c r="G107" i="5"/>
  <c r="H107" i="5"/>
  <c r="D108" i="5"/>
  <c r="E108" i="5"/>
  <c r="F108" i="5"/>
  <c r="G108" i="5"/>
  <c r="H108" i="5"/>
  <c r="D109" i="5"/>
  <c r="E109" i="5"/>
  <c r="F109" i="5"/>
  <c r="G109" i="5"/>
  <c r="H109" i="5"/>
  <c r="D110" i="5"/>
  <c r="E110" i="5"/>
  <c r="F110" i="5"/>
  <c r="G110" i="5"/>
  <c r="H110" i="5"/>
  <c r="D111" i="5"/>
  <c r="E111" i="5"/>
  <c r="F111" i="5"/>
  <c r="G111" i="5"/>
  <c r="H111" i="5"/>
  <c r="D112" i="5"/>
  <c r="E112" i="5"/>
  <c r="F112" i="5"/>
  <c r="G112" i="5"/>
  <c r="H112" i="5"/>
  <c r="D113" i="5"/>
  <c r="E113" i="5"/>
  <c r="F113" i="5"/>
  <c r="G113" i="5"/>
  <c r="H113" i="5"/>
  <c r="D114" i="5"/>
  <c r="E114" i="5"/>
  <c r="F114" i="5"/>
  <c r="G114" i="5"/>
  <c r="H114" i="5"/>
  <c r="D115" i="5"/>
  <c r="E115" i="5"/>
  <c r="F115" i="5"/>
  <c r="G115" i="5"/>
  <c r="H115" i="5"/>
  <c r="D116" i="5"/>
  <c r="E116" i="5"/>
  <c r="F116" i="5"/>
  <c r="G116" i="5"/>
  <c r="H116" i="5"/>
  <c r="D117" i="5"/>
  <c r="E117" i="5"/>
  <c r="F117" i="5"/>
  <c r="G117" i="5"/>
  <c r="H117" i="5"/>
  <c r="D118" i="5"/>
  <c r="E118" i="5"/>
  <c r="F118" i="5"/>
  <c r="G118" i="5"/>
  <c r="H118" i="5"/>
  <c r="D119" i="5"/>
  <c r="E119" i="5"/>
  <c r="F119" i="5"/>
  <c r="G119" i="5"/>
  <c r="H119" i="5"/>
  <c r="D120" i="5"/>
  <c r="E120" i="5"/>
  <c r="F120" i="5"/>
  <c r="G120" i="5"/>
  <c r="H120" i="5"/>
  <c r="D121" i="5"/>
  <c r="E121" i="5"/>
  <c r="F121" i="5"/>
  <c r="G121" i="5"/>
  <c r="H121" i="5"/>
  <c r="D122" i="5"/>
  <c r="E122" i="5"/>
  <c r="F122" i="5"/>
  <c r="G122" i="5"/>
  <c r="H122" i="5"/>
  <c r="D123" i="5"/>
  <c r="E123" i="5"/>
  <c r="F123" i="5"/>
  <c r="G123" i="5"/>
  <c r="H123" i="5"/>
  <c r="D124" i="5"/>
  <c r="E124" i="5"/>
  <c r="F124" i="5"/>
  <c r="G124" i="5"/>
  <c r="H124" i="5"/>
  <c r="D125" i="5"/>
  <c r="E125" i="5"/>
  <c r="F125" i="5"/>
  <c r="G125" i="5"/>
  <c r="H125" i="5"/>
  <c r="D126" i="5"/>
  <c r="A7" i="5"/>
  <c r="D14" i="6" s="1"/>
  <c r="B7" i="5"/>
  <c r="E126" i="5"/>
  <c r="F126" i="5"/>
  <c r="G126" i="5"/>
  <c r="H126" i="5"/>
  <c r="I1" i="5" a="1"/>
  <c r="C27" i="6"/>
  <c r="D15" i="6"/>
  <c r="I1" i="5"/>
  <c r="I2" i="5"/>
  <c r="I10" i="5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3" i="5"/>
  <c r="I11" i="5"/>
  <c r="I19" i="5"/>
  <c r="I27" i="5"/>
  <c r="I35" i="5"/>
  <c r="I43" i="5"/>
  <c r="I51" i="5"/>
  <c r="I59" i="5"/>
  <c r="I67" i="5"/>
  <c r="I75" i="5"/>
  <c r="I83" i="5"/>
  <c r="I91" i="5"/>
  <c r="I99" i="5"/>
  <c r="I107" i="5"/>
  <c r="I115" i="5"/>
  <c r="I123" i="5"/>
  <c r="I6" i="5"/>
  <c r="I22" i="5"/>
  <c r="I38" i="5"/>
  <c r="I54" i="5"/>
  <c r="I70" i="5"/>
  <c r="I86" i="5"/>
  <c r="I102" i="5"/>
  <c r="I118" i="5"/>
  <c r="I15" i="5"/>
  <c r="I39" i="5"/>
  <c r="I71" i="5"/>
  <c r="I95" i="5"/>
  <c r="I111" i="5"/>
  <c r="I8" i="5"/>
  <c r="I24" i="5"/>
  <c r="I56" i="5"/>
  <c r="I72" i="5"/>
  <c r="I104" i="5"/>
  <c r="I9" i="5"/>
  <c r="I33" i="5"/>
  <c r="I57" i="5"/>
  <c r="I81" i="5"/>
  <c r="I105" i="5"/>
  <c r="I4" i="5"/>
  <c r="I12" i="5"/>
  <c r="I20" i="5"/>
  <c r="I28" i="5"/>
  <c r="I36" i="5"/>
  <c r="I44" i="5"/>
  <c r="I52" i="5"/>
  <c r="I60" i="5"/>
  <c r="I68" i="5"/>
  <c r="I76" i="5"/>
  <c r="I84" i="5"/>
  <c r="I92" i="5"/>
  <c r="I100" i="5"/>
  <c r="I108" i="5"/>
  <c r="I116" i="5"/>
  <c r="I124" i="5"/>
  <c r="I5" i="5"/>
  <c r="I13" i="5"/>
  <c r="I21" i="5"/>
  <c r="I29" i="5"/>
  <c r="I37" i="5"/>
  <c r="I45" i="5"/>
  <c r="I53" i="5"/>
  <c r="I61" i="5"/>
  <c r="I69" i="5"/>
  <c r="I77" i="5"/>
  <c r="I85" i="5"/>
  <c r="I93" i="5"/>
  <c r="I101" i="5"/>
  <c r="I109" i="5"/>
  <c r="I117" i="5"/>
  <c r="I125" i="5"/>
  <c r="I14" i="5"/>
  <c r="I30" i="5"/>
  <c r="I46" i="5"/>
  <c r="I62" i="5"/>
  <c r="I78" i="5"/>
  <c r="I94" i="5"/>
  <c r="I110" i="5"/>
  <c r="I126" i="5"/>
  <c r="I23" i="5"/>
  <c r="I31" i="5"/>
  <c r="I47" i="5"/>
  <c r="I63" i="5"/>
  <c r="I79" i="5"/>
  <c r="I87" i="5"/>
  <c r="I103" i="5"/>
  <c r="I119" i="5"/>
  <c r="I16" i="5"/>
  <c r="I32" i="5"/>
  <c r="I48" i="5"/>
  <c r="I64" i="5"/>
  <c r="I80" i="5"/>
  <c r="I96" i="5"/>
  <c r="I112" i="5"/>
  <c r="I17" i="5"/>
  <c r="I41" i="5"/>
  <c r="I65" i="5"/>
  <c r="I89" i="5"/>
  <c r="I113" i="5"/>
  <c r="I7" i="5"/>
  <c r="I55" i="5"/>
  <c r="I40" i="5"/>
  <c r="I88" i="5"/>
  <c r="I120" i="5"/>
  <c r="I25" i="5"/>
  <c r="I49" i="5"/>
  <c r="I73" i="5"/>
  <c r="I97" i="5"/>
  <c r="I121" i="5"/>
  <c r="D29" i="6"/>
  <c r="D27" i="6"/>
  <c r="C28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<sst xmlns="http://schemas.openxmlformats.org/spreadsheetml/2006/main" count="193" uniqueCount="140">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</sst>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10" fillId="0" borderId="10" xfId="1" applyFont="1" applyBorder="1" applyAlignment="1"/>
    <xf numFmtId="0" fontId="10" fillId="9" borderId="11" xfId="3" applyFont="1" applyFill="1" applyBorder="1" applyAlignment="1">
      <alignment horizontal="center"/>
    </xf>
    <xf numFmtId="0" fontId="10" fillId="9" borderId="12" xfId="3" applyFont="1" applyFill="1" applyBorder="1" applyAlignment="1">
      <alignment horizontal="center"/>
    </xf>
  </cellXfs>
  <cellStyles count="4">
    <cellStyle name="Normal" xfId="0" builtinId="0"/>
    <cellStyle name="Normal 2" xfId="1"/>
    <cellStyle name="Normal_SwaptionATMVols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9" customWidth="1"/>
    <col min="2" max="2" width="8.42578125" style="59" customWidth="1"/>
    <col min="3" max="3" width="18" style="59" bestFit="1" customWidth="1"/>
    <col min="4" max="4" width="23.85546875" style="59" bestFit="1" customWidth="1"/>
    <col min="5" max="5" width="22" style="59" bestFit="1" customWidth="1"/>
    <col min="6" max="6" width="7.28515625" style="59" customWidth="1"/>
    <col min="7" max="16384" width="8" style="59"/>
  </cols>
  <sheetData>
    <row r="1" spans="1:33" s="60" customFormat="1" x14ac:dyDescent="0.2">
      <c r="B1" s="60" t="str">
        <f>_xll.qlxlVersion(TRUE,Trigger)</f>
        <v>QuantLibXL 1.3.0 - MS VC++ 9.0 - Multithreaded Static Runtime library - Release Configuration - Dec  5 2013 11:03:51</v>
      </c>
    </row>
    <row r="2" spans="1:33" s="60" customFormat="1" ht="18" x14ac:dyDescent="0.25">
      <c r="B2" s="108" t="s">
        <v>139</v>
      </c>
      <c r="C2" s="107"/>
      <c r="D2" s="107"/>
      <c r="E2" s="107"/>
      <c r="F2" s="106"/>
    </row>
    <row r="3" spans="1:33" ht="12" thickBot="1" x14ac:dyDescent="0.25">
      <c r="A3" s="60"/>
      <c r="B3" s="69"/>
      <c r="C3" s="105"/>
      <c r="D3" s="66"/>
      <c r="E3" s="66"/>
      <c r="F3" s="65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33" x14ac:dyDescent="0.2">
      <c r="A4" s="60"/>
      <c r="B4" s="69"/>
      <c r="C4" s="104" t="s">
        <v>138</v>
      </c>
      <c r="D4" s="84" t="s">
        <v>126</v>
      </c>
      <c r="E4" s="66"/>
      <c r="F4" s="65"/>
      <c r="G4" s="60"/>
      <c r="H4" s="103" t="s">
        <v>137</v>
      </c>
      <c r="I4" s="102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5" spans="1:33" x14ac:dyDescent="0.2">
      <c r="A5" s="60"/>
      <c r="B5" s="69"/>
      <c r="C5" s="96" t="s">
        <v>136</v>
      </c>
      <c r="D5" s="70"/>
      <c r="E5" s="66"/>
      <c r="F5" s="65"/>
      <c r="G5" s="60"/>
      <c r="H5" s="101" t="s">
        <v>135</v>
      </c>
      <c r="I5" s="100" t="s">
        <v>134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</row>
    <row r="6" spans="1:33" x14ac:dyDescent="0.2">
      <c r="A6" s="60"/>
      <c r="B6" s="69"/>
      <c r="C6" s="96" t="s">
        <v>133</v>
      </c>
      <c r="D6" s="70" t="s">
        <v>132</v>
      </c>
      <c r="E6" s="66"/>
      <c r="F6" s="65"/>
      <c r="G6" s="60"/>
      <c r="H6" s="101" t="s">
        <v>131</v>
      </c>
      <c r="I6" s="10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spans="1:33" x14ac:dyDescent="0.2">
      <c r="A7" s="60"/>
      <c r="B7" s="69"/>
      <c r="C7" s="96" t="s">
        <v>130</v>
      </c>
      <c r="D7" s="70" t="s">
        <v>73</v>
      </c>
      <c r="E7" s="66"/>
      <c r="F7" s="65"/>
      <c r="G7" s="60"/>
      <c r="H7" s="101" t="s">
        <v>129</v>
      </c>
      <c r="I7" s="10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spans="1:33" ht="12" thickBot="1" x14ac:dyDescent="0.25">
      <c r="A8" s="60"/>
      <c r="B8" s="69"/>
      <c r="C8" s="96" t="s">
        <v>128</v>
      </c>
      <c r="D8" s="99" t="s">
        <v>127</v>
      </c>
      <c r="E8" s="66"/>
      <c r="F8" s="65"/>
      <c r="G8" s="60"/>
      <c r="H8" s="98" t="s">
        <v>126</v>
      </c>
      <c r="I8" s="97" t="s">
        <v>125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spans="1:33" x14ac:dyDescent="0.2">
      <c r="A9" s="60"/>
      <c r="B9" s="69"/>
      <c r="C9" s="96" t="s">
        <v>124</v>
      </c>
      <c r="D9" s="70" t="str">
        <f>Currency&amp;"_YC"&amp;IndexTenor&amp;"RH"</f>
        <v>USD_YCONRH</v>
      </c>
      <c r="E9" s="66"/>
      <c r="F9" s="65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spans="1:33" x14ac:dyDescent="0.2">
      <c r="A10" s="60"/>
      <c r="B10" s="69"/>
      <c r="C10" s="95" t="s">
        <v>123</v>
      </c>
      <c r="D10" s="70" t="b">
        <v>1</v>
      </c>
      <c r="E10" s="66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spans="1:33" x14ac:dyDescent="0.2">
      <c r="A11" s="60"/>
      <c r="B11" s="69"/>
      <c r="C11" s="95" t="s">
        <v>122</v>
      </c>
      <c r="D11" s="94">
        <v>41570.819699074076</v>
      </c>
      <c r="E11" s="66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spans="1:33" x14ac:dyDescent="0.2">
      <c r="A12" s="60"/>
      <c r="B12" s="69"/>
      <c r="C12" s="93" t="s">
        <v>121</v>
      </c>
      <c r="D12" s="92" t="b">
        <v>0</v>
      </c>
      <c r="E12" s="66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spans="1:33" x14ac:dyDescent="0.2">
      <c r="A13" s="60"/>
      <c r="B13" s="69"/>
      <c r="C13" s="74"/>
      <c r="D13" s="74"/>
      <c r="E13" s="66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spans="1:33" x14ac:dyDescent="0.2">
      <c r="A14" s="60"/>
      <c r="B14" s="69"/>
      <c r="C14" s="89" t="s">
        <v>120</v>
      </c>
      <c r="D14" s="91" t="e">
        <f>_xll.qlPiecewiseYieldCurve(D16,NDays,Calendar,RateHelpersSelected,DayCounter,IF(ISERROR(D22),NA(),D20:E20),IF(ISERROR(D22),NA(),D21:E21),Accuracy,TraitsID,InterpolatorID,Permanent,,ObjectOverwrite)</f>
        <v>#NUM!</v>
      </c>
      <c r="E14" s="66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spans="1:33" x14ac:dyDescent="0.2">
      <c r="A15" s="60"/>
      <c r="B15" s="69"/>
      <c r="C15" s="76" t="s">
        <v>98</v>
      </c>
      <c r="D15" s="90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66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spans="1:33" x14ac:dyDescent="0.2">
      <c r="A16" s="60"/>
      <c r="B16" s="69"/>
      <c r="C16" s="89" t="s">
        <v>119</v>
      </c>
      <c r="D16" s="88" t="str">
        <f>"_"&amp;Currency&amp;"YC"&amp;IndexTenor</f>
        <v>_USDYCON</v>
      </c>
      <c r="E16" s="66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spans="1:33" x14ac:dyDescent="0.2">
      <c r="A17" s="60"/>
      <c r="B17" s="69"/>
      <c r="C17" s="78" t="s">
        <v>118</v>
      </c>
      <c r="D17" s="87">
        <v>0</v>
      </c>
      <c r="E17" s="66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</row>
    <row r="18" spans="1:33" x14ac:dyDescent="0.2">
      <c r="A18" s="60"/>
      <c r="B18" s="69"/>
      <c r="C18" s="78" t="s">
        <v>117</v>
      </c>
      <c r="D18" s="86" t="s">
        <v>116</v>
      </c>
      <c r="E18" s="66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spans="1:33" x14ac:dyDescent="0.2">
      <c r="A19" s="60"/>
      <c r="B19" s="69"/>
      <c r="C19" s="78" t="s">
        <v>115</v>
      </c>
      <c r="D19" s="86"/>
      <c r="E19" s="66"/>
      <c r="F19" s="65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spans="1:33" x14ac:dyDescent="0.2">
      <c r="A20" s="60"/>
      <c r="B20" s="69"/>
      <c r="C20" s="78" t="s">
        <v>114</v>
      </c>
      <c r="D20" s="85"/>
      <c r="E20" s="84"/>
      <c r="F20" s="65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spans="1:33" x14ac:dyDescent="0.2">
      <c r="A21" s="60"/>
      <c r="B21" s="69"/>
      <c r="C21" s="78" t="s">
        <v>113</v>
      </c>
      <c r="D21" s="83">
        <f>DATE(YEAR(_xll.qlCalendarAdvance(Calendar,_xll.qlSettingsEvaluationDate(Trigger),NDays&amp;"D")),12,31)</f>
        <v>41639</v>
      </c>
      <c r="E21" s="82">
        <f>DATE(YEAR(D21+1),12,31)</f>
        <v>42004</v>
      </c>
      <c r="F21" s="65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:33" x14ac:dyDescent="0.2">
      <c r="A22" s="60"/>
      <c r="B22" s="69"/>
      <c r="C22" s="78" t="s">
        <v>112</v>
      </c>
      <c r="D22" s="81" t="e">
        <f>NA()</f>
        <v>#N/A</v>
      </c>
      <c r="E22" s="80" t="e">
        <f>NA()</f>
        <v>#N/A</v>
      </c>
      <c r="F22" s="65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spans="1:33" x14ac:dyDescent="0.2">
      <c r="A23" s="60"/>
      <c r="B23" s="69"/>
      <c r="C23" s="78" t="s">
        <v>111</v>
      </c>
      <c r="D23" s="79"/>
      <c r="E23" s="66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spans="1:33" x14ac:dyDescent="0.2">
      <c r="A24" s="60"/>
      <c r="B24" s="69"/>
      <c r="C24" s="78" t="s">
        <v>110</v>
      </c>
      <c r="D24" s="77" t="s">
        <v>109</v>
      </c>
      <c r="E24" s="66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x14ac:dyDescent="0.2">
      <c r="A25" s="60"/>
      <c r="B25" s="69"/>
      <c r="C25" s="76" t="s">
        <v>108</v>
      </c>
      <c r="D25" s="75" t="s">
        <v>107</v>
      </c>
      <c r="E25" s="66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</row>
    <row r="26" spans="1:33" x14ac:dyDescent="0.2">
      <c r="A26" s="60"/>
      <c r="B26" s="69"/>
      <c r="C26" s="74"/>
      <c r="D26" s="74"/>
      <c r="E26" s="66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</row>
    <row r="27" spans="1:33" x14ac:dyDescent="0.2">
      <c r="A27" s="60"/>
      <c r="B27" s="69"/>
      <c r="C27" s="73" t="e">
        <f>_xll.qlTermStructureReferenceDate(YieldCurve)</f>
        <v>#VALUE!</v>
      </c>
      <c r="D27" s="72" t="e">
        <f>MAX(_xll.ohPack(Selected!I1:I126))</f>
        <v>#VALUE!</v>
      </c>
      <c r="E27" s="66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spans="1:33" x14ac:dyDescent="0.2">
      <c r="A28" s="60"/>
      <c r="B28" s="69"/>
      <c r="C28" s="71" t="e">
        <f>MAX(_xll.ohPack(Selected!H2:H126))</f>
        <v>#VALUE!</v>
      </c>
      <c r="D28" s="70" t="e">
        <f>MIN(_xll.ohPack(Selected!I1:I126))</f>
        <v>#VALUE!</v>
      </c>
      <c r="E28" s="66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spans="1:33" x14ac:dyDescent="0.2">
      <c r="A29" s="60"/>
      <c r="B29" s="69"/>
      <c r="C29" s="68" t="s">
        <v>98</v>
      </c>
      <c r="D29" s="67" t="str">
        <f ca="1">_xll.ohRangeRetrieveError(Selected!I1)</f>
        <v/>
      </c>
      <c r="E29" s="66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spans="1:33" ht="14.25" customHeight="1" thickBot="1" x14ac:dyDescent="0.25">
      <c r="A30" s="60"/>
      <c r="B30" s="64"/>
      <c r="C30" s="63"/>
      <c r="D30" s="62"/>
      <c r="E30" s="62"/>
      <c r="F30" s="6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spans="1:33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spans="1:33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spans="1:33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spans="1:33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</row>
    <row r="35" spans="1:33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6" spans="1:33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spans="1:33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spans="1:33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spans="1:33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spans="1:33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spans="1:33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spans="1:33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33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</row>
    <row r="46" spans="1:33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spans="1:33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spans="1:33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</row>
    <row r="49" spans="1:33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</row>
    <row r="50" spans="1:33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spans="1:33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spans="1:33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spans="1:33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spans="1:33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spans="1:33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1:33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spans="1:33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</row>
    <row r="58" spans="1:33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spans="1:33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spans="1:33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spans="1:33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spans="1:33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spans="1:33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1:33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spans="1:33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spans="1:33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</row>
    <row r="67" spans="1:33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</row>
    <row r="68" spans="1:33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</sheetData>
  <mergeCells count="1">
    <mergeCell ref="B2:F2"/>
  </mergeCells>
  <dataValidations count="5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36" t="s">
        <v>97</v>
      </c>
      <c r="C1" s="35"/>
      <c r="D1" s="34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>RateHelperPrefix&amp;"_"&amp;$B2&amp;$C2&amp;$D2</f>
        <v>USD_YCONRH_OND</v>
      </c>
      <c r="F2" s="13" t="e">
        <f>_xll.qlRateHelperQuoteValue($E2,Trigger)</f>
        <v>#NUM!</v>
      </c>
      <c r="G2" s="13"/>
      <c r="H2" s="6" t="b">
        <v>1</v>
      </c>
      <c r="I2" s="6">
        <v>70</v>
      </c>
      <c r="J2" s="6">
        <v>1</v>
      </c>
      <c r="K2" s="12" t="e">
        <f>_xll.qlRateHelperEarliestDate($E2,Trigger)</f>
        <v>#NUM!</v>
      </c>
      <c r="L2" s="11" t="e">
        <f>_xll.qlRateHelperLatestDate($E2,Trigger)</f>
        <v>#NUM!</v>
      </c>
    </row>
    <row r="3" spans="1:14" x14ac:dyDescent="0.2">
      <c r="B3" s="32"/>
      <c r="C3" s="15"/>
      <c r="D3" s="14" t="s">
        <v>87</v>
      </c>
      <c r="E3" s="14" t="str">
        <f>RateHelperPrefix&amp;"_"&amp;$B3&amp;$C3&amp;$D3</f>
        <v>USD_YCONRH_TND</v>
      </c>
      <c r="F3" s="13" t="e">
        <f>_xll.qlRateHelperQuoteValue($E3,Trigger)</f>
        <v>#NUM!</v>
      </c>
      <c r="G3" s="13"/>
      <c r="H3" s="6" t="b">
        <v>1</v>
      </c>
      <c r="I3" s="6">
        <v>70</v>
      </c>
      <c r="J3" s="6">
        <v>1</v>
      </c>
      <c r="K3" s="12" t="e">
        <f>_xll.qlRateHelperEarliestDate($E3,Trigger)</f>
        <v>#NUM!</v>
      </c>
      <c r="L3" s="11" t="e">
        <f>_xll.qlRateHelperLatestDate($E3,Trigger)</f>
        <v>#NUM!</v>
      </c>
    </row>
    <row r="4" spans="1:14" x14ac:dyDescent="0.2">
      <c r="B4" s="32"/>
      <c r="C4" s="15"/>
      <c r="D4" s="14" t="s">
        <v>86</v>
      </c>
      <c r="E4" s="14" t="str">
        <f>RateHelperPrefix&amp;"_"&amp;$B4&amp;$C4&amp;$D4</f>
        <v>USD_YCONRH_SND</v>
      </c>
      <c r="F4" s="13" t="e">
        <f>_xll.qlRateHelperQuoteValue($E4,Trigger)</f>
        <v>#NUM!</v>
      </c>
      <c r="G4" s="13"/>
      <c r="H4" s="6" t="b">
        <v>0</v>
      </c>
      <c r="I4" s="6">
        <v>70</v>
      </c>
      <c r="J4" s="6">
        <v>1</v>
      </c>
      <c r="K4" s="12" t="e">
        <f>_xll.qlRateHelperEarliestDate($E4,Trigger)</f>
        <v>#NUM!</v>
      </c>
      <c r="L4" s="11" t="e">
        <f>_xll.qlRateHelperLatestDate($E4,Trigger)</f>
        <v>#NUM!</v>
      </c>
    </row>
    <row r="5" spans="1:14" hidden="1" outlineLevel="1" x14ac:dyDescent="0.2">
      <c r="B5" s="32"/>
      <c r="C5" s="15"/>
      <c r="D5" s="14" t="s">
        <v>85</v>
      </c>
      <c r="E5" s="14" t="str">
        <f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>RateHelperPrefix&amp;"_"&amp;$B6&amp;$C6&amp;$D6</f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>RateHelperPrefix&amp;"_"&amp;$B7&amp;$C7&amp;$D7</f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>RateHelperPrefix&amp;"_"&amp;$B8&amp;$C8&amp;$D8</f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>RateHelperPrefix&amp;"_"&amp;$B9&amp;$C9&amp;$D9</f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>RateHelperPrefix&amp;"_"&amp;$B10&amp;$C10&amp;$D10</f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>RateHelperPrefix&amp;"_"&amp;$B11&amp;$C11&amp;$D11</f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>RateHelperPrefix&amp;"_"&amp;$B12&amp;$C12&amp;$D12</f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>RateHelperPrefix&amp;"_"&amp;$B13&amp;$C13&amp;$D13</f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>RateHelperPrefix&amp;"_"&amp;$B14&amp;$C14&amp;$D14</f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>RateHelperPrefix&amp;"_"&amp;$B15&amp;$C15&amp;$D15</f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>RateHelperPrefix&amp;"_"&amp;$B16&amp;$C16&amp;$D16</f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>RateHelperPrefix&amp;"_"&amp;$B17&amp;$C17&amp;$D17</f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>RateHelperPrefix&amp;"_"&amp;$B18&amp;$C18&amp;$D18</f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>RateHelperPrefix&amp;"_"&amp;$B19&amp;$C19&amp;$D19</f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>RateHelperPrefix&amp;"_"&amp;$B20&amp;$C20&amp;$D20</f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>RateHelperPrefix&amp;"_"&amp;$B21&amp;$C21&amp;$D21</f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>RateHelperPrefix&amp;"_"&amp;$B22&amp;$C22&amp;$D22</f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>RateHelperPrefix&amp;"_"&amp;$B23&amp;$C23&amp;$D23</f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>RateHelperPrefix&amp;"_"&amp;$B24&amp;$C24&amp;$D24</f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>RateHelperPrefix&amp;"_"&amp;$B25&amp;$C25&amp;$D25</f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>RateHelperPrefix&amp;"_"&amp;$B26&amp;$C26&amp;$D26</f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>RateHelperPrefix&amp;"_"&amp;$B27&amp;$C27&amp;$D27</f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>RateHelperPrefix&amp;"_"&amp;$B28&amp;$C28&amp;$D28</f>
        <v>USD_YCONRH_1S12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>RateHelperPrefix&amp;"_"&amp;$B29&amp;$C29&amp;$D29</f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>RateHelperPrefix&amp;"_"&amp;$B30&amp;$C30&amp;$D30</f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>RateHelperPrefix&amp;"_"&amp;$B31&amp;$C31&amp;$D31</f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>RateHelperPrefix&amp;"_"&amp;$B32&amp;$C32&amp;$D32</f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>RateHelperPrefix&amp;"_"&amp;$B33&amp;$C33&amp;$D33</f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>IborType</f>
        <v>OIS</v>
      </c>
      <c r="D35" s="22" t="s">
        <v>68</v>
      </c>
      <c r="E35" s="22" t="str">
        <f>RateHelperPrefix&amp;"_"&amp;$B35&amp;$C35&amp;$D35</f>
        <v>USD_YCONRH_OISSW</v>
      </c>
      <c r="F35" s="21" t="e">
        <f>_xll.qlRateHelperQuoteValue($E35,Trigger)</f>
        <v>#NUM!</v>
      </c>
      <c r="G35" s="21" t="e">
        <f>_xll.qlSwapRateHelperSpread($E35,Trigger)</f>
        <v>#NUM!</v>
      </c>
      <c r="H35" s="20" t="b">
        <f>IF(ISERROR(F35),FALSE,IF(L35&lt;=$N$16,TRUE,IF(L35&gt;$N$17,TRUE,FALSE)))</f>
        <v>0</v>
      </c>
      <c r="I35" s="19">
        <v>50</v>
      </c>
      <c r="J35" s="19">
        <v>1</v>
      </c>
      <c r="K35" s="18" t="e">
        <f>_xll.qlRateHelperEarliestDate($E35,Trigger)</f>
        <v>#NUM!</v>
      </c>
      <c r="L35" s="17" t="e">
        <f>_xll.qlRateHelperLatestDate($E35,Trigger)</f>
        <v>#NUM!</v>
      </c>
    </row>
    <row r="36" spans="2:12" x14ac:dyDescent="0.2">
      <c r="B36" s="16"/>
      <c r="C36" s="15" t="str">
        <f>IborType</f>
        <v>OIS</v>
      </c>
      <c r="D36" s="14" t="s">
        <v>67</v>
      </c>
      <c r="E36" s="14" t="str">
        <f>RateHelperPrefix&amp;"_"&amp;$B36&amp;$C36&amp;$D36</f>
        <v>USD_YCONRH_OIS2W</v>
      </c>
      <c r="F36" s="13" t="e">
        <f>_xll.qlRateHelperQuoteValue($E36,Trigger)</f>
        <v>#NUM!</v>
      </c>
      <c r="G36" s="13" t="e">
        <f>_xll.qlSwapRateHelperSpread($E36,Trigger)</f>
        <v>#NUM!</v>
      </c>
      <c r="H36" s="6" t="b">
        <f>IF(ISERROR(F36),FALSE,IF(L36&lt;=$N$16,TRUE,IF(L36&gt;$N$17,TRUE,IF(L35&lt;$N$16,TRUE,FALSE))))</f>
        <v>0</v>
      </c>
      <c r="I36" s="6">
        <v>50</v>
      </c>
      <c r="J36" s="6">
        <v>1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2:12" x14ac:dyDescent="0.2">
      <c r="B37" s="16"/>
      <c r="C37" s="15" t="str">
        <f>IborType</f>
        <v>OIS</v>
      </c>
      <c r="D37" s="14" t="s">
        <v>66</v>
      </c>
      <c r="E37" s="14" t="str">
        <f>RateHelperPrefix&amp;"_"&amp;$B37&amp;$C37&amp;$D37</f>
        <v>USD_YCONRH_OIS3W</v>
      </c>
      <c r="F37" s="13" t="e">
        <f>_xll.qlRateHelperQuoteValue($E37,Trigger)</f>
        <v>#NUM!</v>
      </c>
      <c r="G37" s="13" t="e">
        <f>_xll.qlSwapRateHelperSpread($E37,Trigger)</f>
        <v>#NUM!</v>
      </c>
      <c r="H37" s="6" t="b">
        <f>IF(ISERROR(F37),FALSE,IF(L37&lt;=$N$16,TRUE,IF(L37&gt;$N$17,TRUE,IF(L36&lt;$N$16,TRUE,FALSE))))</f>
        <v>0</v>
      </c>
      <c r="I37" s="6">
        <v>50</v>
      </c>
      <c r="J37" s="6">
        <v>1</v>
      </c>
      <c r="K37" s="12" t="e">
        <f>_xll.qlRateHelperEarliestDate($E37,Trigger)</f>
        <v>#NUM!</v>
      </c>
      <c r="L37" s="11" t="e">
        <f>_xll.qlRateHelperLatestDate($E37,Trigger)</f>
        <v>#NUM!</v>
      </c>
    </row>
    <row r="38" spans="2:12" x14ac:dyDescent="0.2">
      <c r="B38" s="16"/>
      <c r="C38" s="15" t="str">
        <f>IborType</f>
        <v>OIS</v>
      </c>
      <c r="D38" s="14" t="s">
        <v>65</v>
      </c>
      <c r="E38" s="14" t="str">
        <f>RateHelperPrefix&amp;"_"&amp;$B38&amp;$C38&amp;$D38</f>
        <v>USD_YCONRH_OIS1M</v>
      </c>
      <c r="F38" s="13" t="e">
        <f>_xll.qlRateHelperQuoteValue($E38,Trigger)</f>
        <v>#NUM!</v>
      </c>
      <c r="G38" s="13" t="e">
        <f>_xll.qlSwapRateHelperSpread($E38,Trigger)</f>
        <v>#NUM!</v>
      </c>
      <c r="H38" s="6" t="b">
        <f>IF(ISERROR(F38),FALSE,IF(L38&lt;=$N$16,TRUE,IF(L38&gt;$N$17,TRUE,IF(L37&lt;$N$16,TRUE,FALSE))))</f>
        <v>0</v>
      </c>
      <c r="I38" s="6">
        <v>50</v>
      </c>
      <c r="J38" s="6">
        <v>1</v>
      </c>
      <c r="K38" s="12" t="e">
        <f>_xll.qlRateHelperEarliestDate($E38,Trigger)</f>
        <v>#NUM!</v>
      </c>
      <c r="L38" s="11" t="e">
        <f>_xll.qlRateHelperLatestDate($E38,Trigger)</f>
        <v>#NUM!</v>
      </c>
    </row>
    <row r="39" spans="2:12" x14ac:dyDescent="0.2">
      <c r="B39" s="16"/>
      <c r="C39" s="15" t="str">
        <f>IborType</f>
        <v>OIS</v>
      </c>
      <c r="D39" s="14" t="s">
        <v>64</v>
      </c>
      <c r="E39" s="14" t="str">
        <f>RateHelperPrefix&amp;"_"&amp;$B39&amp;$C39&amp;$D39</f>
        <v>USD_YCONRH_OIS2M</v>
      </c>
      <c r="F39" s="13" t="e">
        <f>_xll.qlRateHelperQuoteValue($E39,Trigger)</f>
        <v>#NUM!</v>
      </c>
      <c r="G39" s="13" t="e">
        <f>_xll.qlSwapRateHelperSpread($E39,Trigger)</f>
        <v>#NUM!</v>
      </c>
      <c r="H39" s="6" t="b">
        <f>IF(ISERROR(F39),FALSE,IF(L39&lt;=$N$16,TRUE,IF(L39&gt;$N$17,TRUE,IF(L38&lt;$N$16,TRUE,FALSE))))</f>
        <v>0</v>
      </c>
      <c r="I39" s="6">
        <v>50</v>
      </c>
      <c r="J39" s="6">
        <v>1</v>
      </c>
      <c r="K39" s="12" t="e">
        <f>_xll.qlRateHelperEarliestDate($E39,Trigger)</f>
        <v>#NUM!</v>
      </c>
      <c r="L39" s="11" t="e">
        <f>_xll.qlRateHelperLatestDate($E39,Trigger)</f>
        <v>#NUM!</v>
      </c>
    </row>
    <row r="40" spans="2:12" x14ac:dyDescent="0.2">
      <c r="B40" s="16"/>
      <c r="C40" s="15" t="str">
        <f>IborType</f>
        <v>OIS</v>
      </c>
      <c r="D40" s="14" t="s">
        <v>63</v>
      </c>
      <c r="E40" s="14" t="str">
        <f>RateHelperPrefix&amp;"_"&amp;$B40&amp;$C40&amp;$D40</f>
        <v>USD_YCONRH_OIS3M</v>
      </c>
      <c r="F40" s="13" t="e">
        <f>_xll.qlRateHelperQuoteValue($E40,Trigger)</f>
        <v>#NUM!</v>
      </c>
      <c r="G40" s="13" t="e">
        <f>_xll.qlSwapRateHelperSpread($E40,Trigger)</f>
        <v>#NUM!</v>
      </c>
      <c r="H40" s="6" t="b">
        <f>IF(ISERROR(F40),FALSE,IF(L40&lt;=$N$16,TRUE,IF(L40&gt;$N$17,TRUE,IF(L39&lt;$N$16,TRUE,FALSE))))</f>
        <v>0</v>
      </c>
      <c r="I40" s="6">
        <v>50</v>
      </c>
      <c r="J40" s="6">
        <v>1</v>
      </c>
      <c r="K40" s="12" t="e">
        <f>_xll.qlRateHelperEarliestDate($E40,Trigger)</f>
        <v>#NUM!</v>
      </c>
      <c r="L40" s="11" t="e">
        <f>_xll.qlRateHelperLatestDate($E40,Trigger)</f>
        <v>#NUM!</v>
      </c>
    </row>
    <row r="41" spans="2:12" x14ac:dyDescent="0.2">
      <c r="B41" s="16"/>
      <c r="C41" s="15" t="str">
        <f>IborType</f>
        <v>OIS</v>
      </c>
      <c r="D41" s="14" t="s">
        <v>62</v>
      </c>
      <c r="E41" s="14" t="str">
        <f>RateHelperPrefix&amp;"_"&amp;$B41&amp;$C41&amp;$D41</f>
        <v>USD_YCONRH_OIS4M</v>
      </c>
      <c r="F41" s="13" t="e">
        <f>_xll.qlRateHelperQuoteValue($E41,Trigger)</f>
        <v>#NUM!</v>
      </c>
      <c r="G41" s="13" t="e">
        <f>_xll.qlSwapRateHelperSpread($E41,Trigger)</f>
        <v>#NUM!</v>
      </c>
      <c r="H41" s="6" t="b">
        <f>IF(ISERROR(F41),FALSE,IF(L41&lt;=$N$16,TRUE,IF(L41&gt;$N$17,TRUE,IF(L40&lt;$N$16,TRUE,FALSE))))</f>
        <v>0</v>
      </c>
      <c r="I41" s="6">
        <v>50</v>
      </c>
      <c r="J41" s="6">
        <v>1</v>
      </c>
      <c r="K41" s="12" t="e">
        <f>_xll.qlRateHelperEarliestDate($E41,Trigger)</f>
        <v>#NUM!</v>
      </c>
      <c r="L41" s="11" t="e">
        <f>_xll.qlRateHelperLatestDate($E41,Trigger)</f>
        <v>#NUM!</v>
      </c>
    </row>
    <row r="42" spans="2:12" x14ac:dyDescent="0.2">
      <c r="B42" s="16"/>
      <c r="C42" s="15" t="str">
        <f>IborType</f>
        <v>OIS</v>
      </c>
      <c r="D42" s="14" t="s">
        <v>61</v>
      </c>
      <c r="E42" s="14" t="str">
        <f>RateHelperPrefix&amp;"_"&amp;$B42&amp;$C42&amp;$D42</f>
        <v>USD_YCONRH_OIS5M</v>
      </c>
      <c r="F42" s="13" t="e">
        <f>_xll.qlRateHelperQuoteValue($E42,Trigger)</f>
        <v>#NUM!</v>
      </c>
      <c r="G42" s="13" t="e">
        <f>_xll.qlSwapRateHelperSpread($E42,Trigger)</f>
        <v>#NUM!</v>
      </c>
      <c r="H42" s="6" t="b">
        <f>IF(ISERROR(F42),FALSE,IF(L42&lt;=$N$16,TRUE,IF(L42&gt;$N$17,TRUE,IF(L41&lt;$N$16,TRUE,FALSE))))</f>
        <v>0</v>
      </c>
      <c r="I42" s="6">
        <v>50</v>
      </c>
      <c r="J42" s="6">
        <v>1</v>
      </c>
      <c r="K42" s="12" t="e">
        <f>_xll.qlRateHelperEarliestDate($E42,Trigger)</f>
        <v>#NUM!</v>
      </c>
      <c r="L42" s="11" t="e">
        <f>_xll.qlRateHelperLatestDate($E42,Trigger)</f>
        <v>#NUM!</v>
      </c>
    </row>
    <row r="43" spans="2:12" x14ac:dyDescent="0.2">
      <c r="B43" s="16"/>
      <c r="C43" s="15" t="str">
        <f>IborType</f>
        <v>OIS</v>
      </c>
      <c r="D43" s="14" t="s">
        <v>60</v>
      </c>
      <c r="E43" s="14" t="str">
        <f>RateHelperPrefix&amp;"_"&amp;$B43&amp;$C43&amp;$D43</f>
        <v>USD_YCONRH_OIS6M</v>
      </c>
      <c r="F43" s="13" t="e">
        <f>_xll.qlRateHelperQuoteValue($E43,Trigger)</f>
        <v>#NUM!</v>
      </c>
      <c r="G43" s="13" t="e">
        <f>_xll.qlSwapRateHelperSpread($E43,Trigger)</f>
        <v>#NUM!</v>
      </c>
      <c r="H43" s="6" t="b">
        <f>IF(ISERROR(F43),FALSE,IF(L43&lt;=$N$16,TRUE,IF(L43&gt;$N$17,TRUE,IF(L42&lt;$N$16,TRUE,FALSE))))</f>
        <v>0</v>
      </c>
      <c r="I43" s="6">
        <v>50</v>
      </c>
      <c r="J43" s="6">
        <v>1</v>
      </c>
      <c r="K43" s="12" t="e">
        <f>_xll.qlRateHelperEarliestDate($E43,Trigger)</f>
        <v>#NUM!</v>
      </c>
      <c r="L43" s="11" t="e">
        <f>_xll.qlRateHelperLatestDate($E43,Trigger)</f>
        <v>#NUM!</v>
      </c>
    </row>
    <row r="44" spans="2:12" x14ac:dyDescent="0.2">
      <c r="B44" s="16"/>
      <c r="C44" s="15" t="str">
        <f>IborType</f>
        <v>OIS</v>
      </c>
      <c r="D44" s="14" t="s">
        <v>59</v>
      </c>
      <c r="E44" s="14" t="str">
        <f>RateHelperPrefix&amp;"_"&amp;$B44&amp;$C44&amp;$D44</f>
        <v>USD_YCONRH_OIS7M</v>
      </c>
      <c r="F44" s="13" t="e">
        <f>_xll.qlRateHelperQuoteValue($E44,Trigger)</f>
        <v>#NUM!</v>
      </c>
      <c r="G44" s="13" t="e">
        <f>_xll.qlSwapRateHelperSpread($E44,Trigger)</f>
        <v>#NUM!</v>
      </c>
      <c r="H44" s="6" t="b">
        <f>IF(ISERROR(F44),FALSE,IF(L44&lt;=$N$16,TRUE,IF(L44&gt;$N$17,TRUE,IF(L43&lt;$N$16,TRUE,FALSE))))</f>
        <v>0</v>
      </c>
      <c r="I44" s="6">
        <v>50</v>
      </c>
      <c r="J44" s="6">
        <v>1</v>
      </c>
      <c r="K44" s="12" t="e">
        <f>_xll.qlRateHelperEarliestDate($E44,Trigger)</f>
        <v>#NUM!</v>
      </c>
      <c r="L44" s="11" t="e">
        <f>_xll.qlRateHelperLatestDate($E44,Trigger)</f>
        <v>#NUM!</v>
      </c>
    </row>
    <row r="45" spans="2:12" x14ac:dyDescent="0.2">
      <c r="B45" s="16"/>
      <c r="C45" s="15" t="str">
        <f>IborType</f>
        <v>OIS</v>
      </c>
      <c r="D45" s="14" t="s">
        <v>58</v>
      </c>
      <c r="E45" s="14" t="str">
        <f>RateHelperPrefix&amp;"_"&amp;$B45&amp;$C45&amp;$D45</f>
        <v>USD_YCONRH_OIS8M</v>
      </c>
      <c r="F45" s="13" t="e">
        <f>_xll.qlRateHelperQuoteValue($E45,Trigger)</f>
        <v>#NUM!</v>
      </c>
      <c r="G45" s="13" t="e">
        <f>_xll.qlSwapRateHelperSpread($E45,Trigger)</f>
        <v>#NUM!</v>
      </c>
      <c r="H45" s="6" t="b">
        <f>IF(ISERROR(F45),FALSE,IF(L45&lt;=$N$16,TRUE,IF(L45&gt;$N$17,TRUE,IF(L44&lt;$N$16,TRUE,FALSE))))</f>
        <v>0</v>
      </c>
      <c r="I45" s="6">
        <v>50</v>
      </c>
      <c r="J45" s="6">
        <v>1</v>
      </c>
      <c r="K45" s="12" t="e">
        <f>_xll.qlRateHelperEarliestDate($E45,Trigger)</f>
        <v>#NUM!</v>
      </c>
      <c r="L45" s="11" t="e">
        <f>_xll.qlRateHelperLatestDate($E45,Trigger)</f>
        <v>#NUM!</v>
      </c>
    </row>
    <row r="46" spans="2:12" x14ac:dyDescent="0.2">
      <c r="B46" s="16"/>
      <c r="C46" s="15" t="str">
        <f>IborType</f>
        <v>OIS</v>
      </c>
      <c r="D46" s="14" t="s">
        <v>57</v>
      </c>
      <c r="E46" s="14" t="str">
        <f>RateHelperPrefix&amp;"_"&amp;$B46&amp;$C46&amp;$D46</f>
        <v>USD_YCONRH_OIS9M</v>
      </c>
      <c r="F46" s="13" t="e">
        <f>_xll.qlRateHelperQuoteValue($E46,Trigger)</f>
        <v>#NUM!</v>
      </c>
      <c r="G46" s="13" t="e">
        <f>_xll.qlSwapRateHelperSpread($E46,Trigger)</f>
        <v>#NUM!</v>
      </c>
      <c r="H46" s="6" t="b">
        <f>IF(ISERROR(F46),FALSE,IF(L46&lt;=$N$16,TRUE,IF(L46&gt;$N$17,TRUE,IF(L45&lt;$N$16,TRUE,FALSE))))</f>
        <v>0</v>
      </c>
      <c r="I46" s="6">
        <v>50</v>
      </c>
      <c r="J46" s="6">
        <v>1</v>
      </c>
      <c r="K46" s="12" t="e">
        <f>_xll.qlRateHelperEarliestDate($E46,Trigger)</f>
        <v>#NUM!</v>
      </c>
      <c r="L46" s="11" t="e">
        <f>_xll.qlRateHelperLatestDate($E46,Trigger)</f>
        <v>#NUM!</v>
      </c>
    </row>
    <row r="47" spans="2:12" x14ac:dyDescent="0.2">
      <c r="B47" s="16"/>
      <c r="C47" s="15" t="str">
        <f>IborType</f>
        <v>OIS</v>
      </c>
      <c r="D47" s="14" t="s">
        <v>56</v>
      </c>
      <c r="E47" s="14" t="str">
        <f>RateHelperPrefix&amp;"_"&amp;$B47&amp;$C47&amp;$D47</f>
        <v>USD_YCONRH_OIS10M</v>
      </c>
      <c r="F47" s="13" t="e">
        <f>_xll.qlRateHelperQuoteValue($E47,Trigger)</f>
        <v>#NUM!</v>
      </c>
      <c r="G47" s="13" t="e">
        <f>_xll.qlSwapRateHelperSpread($E47,Trigger)</f>
        <v>#NUM!</v>
      </c>
      <c r="H47" s="6" t="b">
        <f>IF(ISERROR(F47),FALSE,IF(L47&lt;=$N$16,TRUE,IF(L47&gt;$N$17,TRUE,IF(L46&lt;$N$16,TRUE,FALSE))))</f>
        <v>0</v>
      </c>
      <c r="I47" s="6">
        <v>50</v>
      </c>
      <c r="J47" s="6">
        <v>1</v>
      </c>
      <c r="K47" s="12" t="e">
        <f>_xll.qlRateHelperEarliestDate($E47,Trigger)</f>
        <v>#NUM!</v>
      </c>
      <c r="L47" s="11" t="e">
        <f>_xll.qlRateHelperLatestDate($E47,Trigger)</f>
        <v>#NUM!</v>
      </c>
    </row>
    <row r="48" spans="2:12" x14ac:dyDescent="0.2">
      <c r="B48" s="16"/>
      <c r="C48" s="15" t="str">
        <f>IborType</f>
        <v>OIS</v>
      </c>
      <c r="D48" s="14" t="s">
        <v>55</v>
      </c>
      <c r="E48" s="14" t="str">
        <f>RateHelperPrefix&amp;"_"&amp;$B48&amp;$C48&amp;$D48</f>
        <v>USD_YCONRH_OIS11M</v>
      </c>
      <c r="F48" s="13" t="e">
        <f>_xll.qlRateHelperQuoteValue($E48,Trigger)</f>
        <v>#NUM!</v>
      </c>
      <c r="G48" s="13" t="e">
        <f>_xll.qlSwapRateHelperSpread($E48,Trigger)</f>
        <v>#NUM!</v>
      </c>
      <c r="H48" s="6" t="b">
        <f>IF(ISERROR(F48),FALSE,IF(L48&lt;=$N$16,TRUE,IF(L48&gt;$N$17,TRUE,IF(L47&lt;$N$16,TRUE,FALSE))))</f>
        <v>0</v>
      </c>
      <c r="I48" s="6">
        <v>50</v>
      </c>
      <c r="J48" s="6">
        <v>1</v>
      </c>
      <c r="K48" s="12" t="e">
        <f>_xll.qlRateHelperEarliestDate($E48,Trigger)</f>
        <v>#NUM!</v>
      </c>
      <c r="L48" s="11" t="e">
        <f>_xll.qlRateHelperLatestDate($E48,Trigger)</f>
        <v>#NUM!</v>
      </c>
    </row>
    <row r="49" spans="2:12" x14ac:dyDescent="0.2">
      <c r="B49" s="16"/>
      <c r="C49" s="15" t="str">
        <f>IborType</f>
        <v>OIS</v>
      </c>
      <c r="D49" s="14" t="s">
        <v>36</v>
      </c>
      <c r="E49" s="14" t="str">
        <f>RateHelperPrefix&amp;"_"&amp;$B49&amp;$C49&amp;$D49</f>
        <v>USD_YCONRH_OIS1Y</v>
      </c>
      <c r="F49" s="13" t="e">
        <f>_xll.qlRateHelperQuoteValue($E49,Trigger)</f>
        <v>#NUM!</v>
      </c>
      <c r="G49" s="13" t="e">
        <f>_xll.qlSwapRateHelperSpread($E49,Trigger)</f>
        <v>#NUM!</v>
      </c>
      <c r="H49" s="6" t="b">
        <f>IF(ISERROR(F49),FALSE,IF(L49&lt;=$N$16,TRUE,IF(L49&gt;$N$17,TRUE,IF(L48&lt;$N$16,TRUE,FALSE))))</f>
        <v>0</v>
      </c>
      <c r="I49" s="6">
        <v>50</v>
      </c>
      <c r="J49" s="6">
        <v>1</v>
      </c>
      <c r="K49" s="12" t="e">
        <f>_xll.qlRateHelperEarliestDate($E49,Trigger)</f>
        <v>#NUM!</v>
      </c>
      <c r="L49" s="11" t="e">
        <f>_xll.qlRateHelperLatestDate($E49,Trigger)</f>
        <v>#NUM!</v>
      </c>
    </row>
    <row r="50" spans="2:12" x14ac:dyDescent="0.2">
      <c r="B50" s="16" t="str">
        <f>SwapFixedFreq</f>
        <v/>
      </c>
      <c r="C50" s="15" t="str">
        <f>IborType</f>
        <v>OIS</v>
      </c>
      <c r="D50" s="14" t="s">
        <v>54</v>
      </c>
      <c r="E50" s="14" t="str">
        <f>RateHelperPrefix&amp;"_"&amp;$B50&amp;$C50&amp;$D50</f>
        <v>USD_YCONRH_OIS13M</v>
      </c>
      <c r="F50" s="13" t="e">
        <f>_xll.qlRateHelperQuoteValue($E50,Trigger)</f>
        <v>#NUM!</v>
      </c>
      <c r="G50" s="13" t="e">
        <f>_xll.qlSwapRateHelperSpread($E50,Trigger)</f>
        <v>#NUM!</v>
      </c>
      <c r="H50" s="6" t="b">
        <f>IF(ISERROR(F50),FALSE,IF(L50&lt;=$N$16,TRUE,IF(L50&gt;$N$17,TRUE,IF(L49&lt;$N$16,TRUE,FALSE))))</f>
        <v>0</v>
      </c>
      <c r="I50" s="6">
        <v>50</v>
      </c>
      <c r="J50" s="6">
        <v>1</v>
      </c>
      <c r="K50" s="12" t="e">
        <f>_xll.qlRateHelperEarliestDate($E50,Trigger)</f>
        <v>#NUM!</v>
      </c>
      <c r="L50" s="11" t="e">
        <f>_xll.qlRateHelperLatestDate($E50,Trigger)</f>
        <v>#NUM!</v>
      </c>
    </row>
    <row r="51" spans="2:12" x14ac:dyDescent="0.2">
      <c r="B51" s="16" t="str">
        <f>SwapFixedFreq</f>
        <v/>
      </c>
      <c r="C51" s="15" t="str">
        <f>IborType</f>
        <v>OIS</v>
      </c>
      <c r="D51" s="14" t="s">
        <v>53</v>
      </c>
      <c r="E51" s="14" t="str">
        <f>RateHelperPrefix&amp;"_"&amp;$B51&amp;$C51&amp;$D51</f>
        <v>USD_YCONRH_OIS14M</v>
      </c>
      <c r="F51" s="13" t="e">
        <f>_xll.qlRateHelperQuoteValue($E51,Trigger)</f>
        <v>#NUM!</v>
      </c>
      <c r="G51" s="13" t="e">
        <f>_xll.qlSwapRateHelperSpread($E51,Trigger)</f>
        <v>#NUM!</v>
      </c>
      <c r="H51" s="6" t="b">
        <f>IF(ISERROR(F51),FALSE,IF(L51&lt;=$N$16,TRUE,IF(L51&gt;$N$17,TRUE,IF(L50&lt;$N$16,TRUE,FALSE))))</f>
        <v>0</v>
      </c>
      <c r="I51" s="6">
        <v>50</v>
      </c>
      <c r="J51" s="6">
        <v>1</v>
      </c>
      <c r="K51" s="12" t="e">
        <f>_xll.qlRateHelperEarliestDate($E51,Trigger)</f>
        <v>#NUM!</v>
      </c>
      <c r="L51" s="11" t="e">
        <f>_xll.qlRateHelperLatestDate($E51,Trigger)</f>
        <v>#NUM!</v>
      </c>
    </row>
    <row r="52" spans="2:12" x14ac:dyDescent="0.2">
      <c r="B52" s="16" t="str">
        <f>SwapFixedFreq</f>
        <v/>
      </c>
      <c r="C52" s="15" t="str">
        <f>IborType</f>
        <v>OIS</v>
      </c>
      <c r="D52" s="14" t="s">
        <v>35</v>
      </c>
      <c r="E52" s="14" t="str">
        <f>RateHelperPrefix&amp;"_"&amp;$B52&amp;$C52&amp;$D52</f>
        <v>USD_YCONRH_OIS15M</v>
      </c>
      <c r="F52" s="13" t="e">
        <f>_xll.qlRateHelperQuoteValue($E52,Trigger)</f>
        <v>#NUM!</v>
      </c>
      <c r="G52" s="13" t="e">
        <f>_xll.qlSwapRateHelperSpread($E52,Trigger)</f>
        <v>#NUM!</v>
      </c>
      <c r="H52" s="6" t="b">
        <f>IF(ISERROR(F52),FALSE,IF(L52&lt;=$N$16,TRUE,IF(L52&gt;$N$17,TRUE,IF(L51&lt;$N$16,TRUE,FALSE))))</f>
        <v>0</v>
      </c>
      <c r="I52" s="6">
        <v>50</v>
      </c>
      <c r="J52" s="6">
        <v>1</v>
      </c>
      <c r="K52" s="12" t="e">
        <f>_xll.qlRateHelperEarliestDate($E52,Trigger)</f>
        <v>#NUM!</v>
      </c>
      <c r="L52" s="11" t="e">
        <f>_xll.qlRateHelperLatestDate($E52,Trigger)</f>
        <v>#NUM!</v>
      </c>
    </row>
    <row r="53" spans="2:12" x14ac:dyDescent="0.2">
      <c r="B53" s="16" t="str">
        <f>SwapFixedFreq</f>
        <v/>
      </c>
      <c r="C53" s="15" t="str">
        <f>IborType</f>
        <v>OIS</v>
      </c>
      <c r="D53" s="14" t="s">
        <v>52</v>
      </c>
      <c r="E53" s="14" t="str">
        <f>RateHelperPrefix&amp;"_"&amp;$B53&amp;$C53&amp;$D53</f>
        <v>USD_YCONRH_OIS16M</v>
      </c>
      <c r="F53" s="13" t="e">
        <f>_xll.qlRateHelperQuoteValue($E53,Trigger)</f>
        <v>#NUM!</v>
      </c>
      <c r="G53" s="13" t="e">
        <f>_xll.qlSwapRateHelperSpread($E53,Trigger)</f>
        <v>#NUM!</v>
      </c>
      <c r="H53" s="6" t="b">
        <f>IF(ISERROR(F53),FALSE,IF(L53&lt;=$N$16,TRUE,IF(L53&gt;$N$17,TRUE,IF(L52&lt;$N$16,TRUE,FALSE))))</f>
        <v>0</v>
      </c>
      <c r="I53" s="6">
        <v>50</v>
      </c>
      <c r="J53" s="6">
        <v>1</v>
      </c>
      <c r="K53" s="12" t="e">
        <f>_xll.qlRateHelperEarliestDate($E53,Trigger)</f>
        <v>#NUM!</v>
      </c>
      <c r="L53" s="11" t="e">
        <f>_xll.qlRateHelperLatestDate($E53,Trigger)</f>
        <v>#NUM!</v>
      </c>
    </row>
    <row r="54" spans="2:12" x14ac:dyDescent="0.2">
      <c r="B54" s="16" t="str">
        <f>SwapFixedFreq</f>
        <v/>
      </c>
      <c r="C54" s="15" t="str">
        <f>IborType</f>
        <v>OIS</v>
      </c>
      <c r="D54" s="14" t="s">
        <v>51</v>
      </c>
      <c r="E54" s="14" t="str">
        <f>RateHelperPrefix&amp;"_"&amp;$B54&amp;$C54&amp;$D54</f>
        <v>USD_YCONRH_OIS17M</v>
      </c>
      <c r="F54" s="13" t="e">
        <f>_xll.qlRateHelperQuoteValue($E54,Trigger)</f>
        <v>#NUM!</v>
      </c>
      <c r="G54" s="13" t="e">
        <f>_xll.qlSwapRateHelperSpread($E54,Trigger)</f>
        <v>#NUM!</v>
      </c>
      <c r="H54" s="6" t="b">
        <f>IF(ISERROR(F54),FALSE,IF(L54&lt;=$N$16,TRUE,IF(L54&gt;$N$17,TRUE,IF(L53&lt;$N$16,TRUE,FALSE))))</f>
        <v>0</v>
      </c>
      <c r="I54" s="6">
        <v>50</v>
      </c>
      <c r="J54" s="6">
        <v>1</v>
      </c>
      <c r="K54" s="12" t="e">
        <f>_xll.qlRateHelperEarliestDate($E54,Trigger)</f>
        <v>#NUM!</v>
      </c>
      <c r="L54" s="11" t="e">
        <f>_xll.qlRateHelperLatestDate($E54,Trigger)</f>
        <v>#NUM!</v>
      </c>
    </row>
    <row r="55" spans="2:12" x14ac:dyDescent="0.2">
      <c r="B55" s="16" t="str">
        <f>SwapFixedFreq</f>
        <v/>
      </c>
      <c r="C55" s="15" t="str">
        <f>IborType</f>
        <v>OIS</v>
      </c>
      <c r="D55" s="14" t="s">
        <v>34</v>
      </c>
      <c r="E55" s="14" t="str">
        <f>RateHelperPrefix&amp;"_"&amp;$B55&amp;$C55&amp;$D55</f>
        <v>USD_YCONRH_OIS18M</v>
      </c>
      <c r="F55" s="13" t="e">
        <f>_xll.qlRateHelperQuoteValue($E55,Trigger)</f>
        <v>#NUM!</v>
      </c>
      <c r="G55" s="13" t="e">
        <f>_xll.qlSwapRateHelperSpread($E55,Trigger)</f>
        <v>#NUM!</v>
      </c>
      <c r="H55" s="6" t="b">
        <f>IF(ISERROR(F55),FALSE,IF(L55&lt;=$N$16,TRUE,IF(L55&gt;$N$17,TRUE,IF(L54&lt;$N$16,TRUE,FALSE))))</f>
        <v>0</v>
      </c>
      <c r="I55" s="6">
        <v>50</v>
      </c>
      <c r="J55" s="6">
        <v>1</v>
      </c>
      <c r="K55" s="12" t="e">
        <f>_xll.qlRateHelperEarliestDate($E55,Trigger)</f>
        <v>#NUM!</v>
      </c>
      <c r="L55" s="11" t="e">
        <f>_xll.qlRateHelperLatestDate($E55,Trigger)</f>
        <v>#NUM!</v>
      </c>
    </row>
    <row r="56" spans="2:12" x14ac:dyDescent="0.2">
      <c r="B56" s="16" t="str">
        <f>SwapFixedFreq</f>
        <v/>
      </c>
      <c r="C56" s="15" t="str">
        <f>IborType</f>
        <v>OIS</v>
      </c>
      <c r="D56" s="14" t="s">
        <v>50</v>
      </c>
      <c r="E56" s="14" t="str">
        <f>RateHelperPrefix&amp;"_"&amp;$B56&amp;$C56&amp;$D56</f>
        <v>USD_YCONRH_OIS19M</v>
      </c>
      <c r="F56" s="13" t="e">
        <f>_xll.qlRateHelperQuoteValue($E56,Trigger)</f>
        <v>#NUM!</v>
      </c>
      <c r="G56" s="13" t="e">
        <f>_xll.qlSwapRateHelperSpread($E56,Trigger)</f>
        <v>#NUM!</v>
      </c>
      <c r="H56" s="6" t="b">
        <f>IF(ISERROR(F56),FALSE,IF(L56&lt;=$N$16,TRUE,IF(L56&gt;$N$17,TRUE,IF(L55&lt;$N$16,TRUE,FALSE))))</f>
        <v>0</v>
      </c>
      <c r="I56" s="6">
        <v>50</v>
      </c>
      <c r="J56" s="6">
        <v>1</v>
      </c>
      <c r="K56" s="12" t="e">
        <f>_xll.qlRateHelperEarliestDate($E56,Trigger)</f>
        <v>#NUM!</v>
      </c>
      <c r="L56" s="11" t="e">
        <f>_xll.qlRateHelperLatestDate($E56,Trigger)</f>
        <v>#NUM!</v>
      </c>
    </row>
    <row r="57" spans="2:12" x14ac:dyDescent="0.2">
      <c r="B57" s="16" t="str">
        <f>SwapFixedFreq</f>
        <v/>
      </c>
      <c r="C57" s="15" t="str">
        <f>IborType</f>
        <v>OIS</v>
      </c>
      <c r="D57" s="14" t="s">
        <v>49</v>
      </c>
      <c r="E57" s="14" t="str">
        <f>RateHelperPrefix&amp;"_"&amp;$B57&amp;$C57&amp;$D57</f>
        <v>USD_YCONRH_OIS20M</v>
      </c>
      <c r="F57" s="13" t="e">
        <f>_xll.qlRateHelperQuoteValue($E57,Trigger)</f>
        <v>#NUM!</v>
      </c>
      <c r="G57" s="13" t="e">
        <f>_xll.qlSwapRateHelperSpread($E57,Trigger)</f>
        <v>#NUM!</v>
      </c>
      <c r="H57" s="6" t="b">
        <f>IF(ISERROR(F57),FALSE,IF(L57&lt;=$N$16,TRUE,IF(L57&gt;$N$17,TRUE,IF(L56&lt;$N$16,TRUE,FALSE))))</f>
        <v>0</v>
      </c>
      <c r="I57" s="6">
        <v>50</v>
      </c>
      <c r="J57" s="6">
        <v>1</v>
      </c>
      <c r="K57" s="12" t="e">
        <f>_xll.qlRateHelperEarliestDate($E57,Trigger)</f>
        <v>#NUM!</v>
      </c>
      <c r="L57" s="11" t="e">
        <f>_xll.qlRateHelperLatestDate($E57,Trigger)</f>
        <v>#NUM!</v>
      </c>
    </row>
    <row r="58" spans="2:12" x14ac:dyDescent="0.2">
      <c r="B58" s="16" t="str">
        <f>SwapFixedFreq</f>
        <v/>
      </c>
      <c r="C58" s="15" t="str">
        <f>IborType</f>
        <v>OIS</v>
      </c>
      <c r="D58" s="14" t="s">
        <v>33</v>
      </c>
      <c r="E58" s="14" t="str">
        <f>RateHelperPrefix&amp;"_"&amp;$B58&amp;$C58&amp;$D58</f>
        <v>USD_YCONRH_OIS21M</v>
      </c>
      <c r="F58" s="13" t="e">
        <f>_xll.qlRateHelperQuoteValue($E58,Trigger)</f>
        <v>#NUM!</v>
      </c>
      <c r="G58" s="13" t="e">
        <f>_xll.qlSwapRateHelperSpread($E58,Trigger)</f>
        <v>#NUM!</v>
      </c>
      <c r="H58" s="6" t="b">
        <f>IF(ISERROR(F58),FALSE,IF(L58&lt;=$N$16,TRUE,IF(L58&gt;$N$17,TRUE,IF(L57&lt;$N$16,TRUE,FALSE))))</f>
        <v>0</v>
      </c>
      <c r="I58" s="6">
        <v>50</v>
      </c>
      <c r="J58" s="6">
        <v>1</v>
      </c>
      <c r="K58" s="12" t="e">
        <f>_xll.qlRateHelperEarliestDate($E58,Trigger)</f>
        <v>#NUM!</v>
      </c>
      <c r="L58" s="11" t="e">
        <f>_xll.qlRateHelperLatestDate($E58,Trigger)</f>
        <v>#NUM!</v>
      </c>
    </row>
    <row r="59" spans="2:12" x14ac:dyDescent="0.2">
      <c r="B59" s="16" t="str">
        <f>SwapFixedFreq</f>
        <v/>
      </c>
      <c r="C59" s="15" t="str">
        <f>IborType</f>
        <v>OIS</v>
      </c>
      <c r="D59" s="14" t="s">
        <v>48</v>
      </c>
      <c r="E59" s="14" t="str">
        <f>RateHelperPrefix&amp;"_"&amp;$B59&amp;$C59&amp;$D59</f>
        <v>USD_YCONRH_OIS22M</v>
      </c>
      <c r="F59" s="13" t="e">
        <f>_xll.qlRateHelperQuoteValue($E59,Trigger)</f>
        <v>#NUM!</v>
      </c>
      <c r="G59" s="13" t="e">
        <f>_xll.qlSwapRateHelperSpread($E59,Trigger)</f>
        <v>#NUM!</v>
      </c>
      <c r="H59" s="6" t="b">
        <f>IF(ISERROR(F59),FALSE,IF(L59&lt;=$N$16,TRUE,IF(L59&gt;$N$17,TRUE,IF(L58&lt;$N$16,TRUE,FALSE))))</f>
        <v>0</v>
      </c>
      <c r="I59" s="6">
        <v>50</v>
      </c>
      <c r="J59" s="6">
        <v>1</v>
      </c>
      <c r="K59" s="12" t="e">
        <f>_xll.qlRateHelperEarliestDate($E59,Trigger)</f>
        <v>#NUM!</v>
      </c>
      <c r="L59" s="11" t="e">
        <f>_xll.qlRateHelperLatestDate($E59,Trigger)</f>
        <v>#NUM!</v>
      </c>
    </row>
    <row r="60" spans="2:12" x14ac:dyDescent="0.2">
      <c r="B60" s="16" t="str">
        <f>SwapFixedFreq</f>
        <v/>
      </c>
      <c r="C60" s="15" t="str">
        <f>IborType</f>
        <v>OIS</v>
      </c>
      <c r="D60" s="14" t="s">
        <v>47</v>
      </c>
      <c r="E60" s="14" t="str">
        <f>RateHelperPrefix&amp;"_"&amp;$B60&amp;$C60&amp;$D60</f>
        <v>USD_YCONRH_OIS23M</v>
      </c>
      <c r="F60" s="13" t="e">
        <f>_xll.qlRateHelperQuoteValue($E60,Trigger)</f>
        <v>#NUM!</v>
      </c>
      <c r="G60" s="13" t="e">
        <f>_xll.qlSwapRateHelperSpread($E60,Trigger)</f>
        <v>#NUM!</v>
      </c>
      <c r="H60" s="6" t="b">
        <f>IF(ISERROR(F60),FALSE,IF(L60&lt;=$N$16,TRUE,IF(L60&gt;$N$17,TRUE,IF(L59&lt;$N$16,TRUE,FALSE))))</f>
        <v>0</v>
      </c>
      <c r="I60" s="6">
        <v>50</v>
      </c>
      <c r="J60" s="6">
        <v>1</v>
      </c>
      <c r="K60" s="12" t="e">
        <f>_xll.qlRateHelperEarliestDate($E60,Trigger)</f>
        <v>#NUM!</v>
      </c>
      <c r="L60" s="11" t="e">
        <f>_xll.qlRateHelperLatestDate($E60,Trigger)</f>
        <v>#NUM!</v>
      </c>
    </row>
    <row r="61" spans="2:12" x14ac:dyDescent="0.2">
      <c r="B61" s="16" t="str">
        <f>SwapFixedFreq</f>
        <v/>
      </c>
      <c r="C61" s="15" t="str">
        <f>IborType</f>
        <v>OIS</v>
      </c>
      <c r="D61" s="14" t="s">
        <v>32</v>
      </c>
      <c r="E61" s="14" t="str">
        <f>RateHelperPrefix&amp;"_"&amp;$B61&amp;$C61&amp;$D61</f>
        <v>USD_YCONRH_OIS2Y</v>
      </c>
      <c r="F61" s="13" t="e">
        <f>_xll.qlRateHelperQuoteValue($E61,Trigger)</f>
        <v>#NUM!</v>
      </c>
      <c r="G61" s="13" t="e">
        <f>_xll.qlSwapRateHelperSpread($E61,Trigger)</f>
        <v>#NUM!</v>
      </c>
      <c r="H61" s="6" t="b">
        <f>IF(ISERROR(F61),FALSE,IF(L61&lt;=$N$16,TRUE,IF(L61&gt;$N$17,TRUE,IF(L60&lt;$N$16,TRUE,FALSE))))</f>
        <v>0</v>
      </c>
      <c r="I61" s="6">
        <v>50</v>
      </c>
      <c r="J61" s="6">
        <v>1</v>
      </c>
      <c r="K61" s="12" t="e">
        <f>_xll.qlRateHelperEarliestDate($E61,Trigger)</f>
        <v>#NUM!</v>
      </c>
      <c r="L61" s="11" t="e">
        <f>_xll.qlRateHelperLatestDate($E61,Trigger)</f>
        <v>#NUM!</v>
      </c>
    </row>
    <row r="62" spans="2:12" x14ac:dyDescent="0.2">
      <c r="B62" s="16" t="str">
        <f>SwapFixedFreq</f>
        <v/>
      </c>
      <c r="C62" s="15" t="str">
        <f>IborType</f>
        <v>OIS</v>
      </c>
      <c r="D62" s="14" t="s">
        <v>46</v>
      </c>
      <c r="E62" s="14" t="str">
        <f>RateHelperPrefix&amp;"_"&amp;$B62&amp;$C62&amp;$D62</f>
        <v>USD_YCONRH_OIS27M</v>
      </c>
      <c r="F62" s="13" t="e">
        <f>_xll.qlRateHelperQuoteValue($E62,Trigger)</f>
        <v>#NUM!</v>
      </c>
      <c r="G62" s="13" t="e">
        <f>_xll.qlSwapRateHelperSpread($E62,Trigger)</f>
        <v>#NUM!</v>
      </c>
      <c r="H62" s="6" t="b">
        <f>IF(ISERROR(F62),FALSE,IF(L62&lt;=$N$16,TRUE,IF(L62&gt;$N$17,TRUE,IF(L61&lt;$N$16,TRUE,FALSE))))</f>
        <v>0</v>
      </c>
      <c r="I62" s="6">
        <v>50</v>
      </c>
      <c r="J62" s="6">
        <v>1</v>
      </c>
      <c r="K62" s="12" t="e">
        <f>_xll.qlRateHelperEarliestDate($E62,Trigger)</f>
        <v>#NUM!</v>
      </c>
      <c r="L62" s="11" t="e">
        <f>_xll.qlRateHelperLatestDate($E62,Trigger)</f>
        <v>#NUM!</v>
      </c>
    </row>
    <row r="63" spans="2:12" x14ac:dyDescent="0.2">
      <c r="B63" s="16" t="str">
        <f>SwapFixedFreq</f>
        <v/>
      </c>
      <c r="C63" s="15" t="str">
        <f>IborType</f>
        <v>OIS</v>
      </c>
      <c r="D63" s="14" t="s">
        <v>45</v>
      </c>
      <c r="E63" s="14" t="str">
        <f>RateHelperPrefix&amp;"_"&amp;$B63&amp;$C63&amp;$D63</f>
        <v>USD_YCONRH_OIS30M</v>
      </c>
      <c r="F63" s="13" t="e">
        <f>_xll.qlRateHelperQuoteValue($E63,Trigger)</f>
        <v>#NUM!</v>
      </c>
      <c r="G63" s="13" t="e">
        <f>_xll.qlSwapRateHelperSpread($E63,Trigger)</f>
        <v>#NUM!</v>
      </c>
      <c r="H63" s="6" t="b">
        <f>IF(ISERROR(F63),FALSE,IF(L63&lt;=$N$16,TRUE,IF(L63&gt;$N$17,TRUE,IF(L62&lt;$N$16,TRUE,FALSE))))</f>
        <v>0</v>
      </c>
      <c r="I63" s="6">
        <v>50</v>
      </c>
      <c r="J63" s="6">
        <v>1</v>
      </c>
      <c r="K63" s="12" t="e">
        <f>_xll.qlRateHelperEarliestDate($E63,Trigger)</f>
        <v>#NUM!</v>
      </c>
      <c r="L63" s="11" t="e">
        <f>_xll.qlRateHelperLatestDate($E63,Trigger)</f>
        <v>#NUM!</v>
      </c>
    </row>
    <row r="64" spans="2:12" x14ac:dyDescent="0.2">
      <c r="B64" s="16" t="str">
        <f>SwapFixedFreq</f>
        <v/>
      </c>
      <c r="C64" s="15" t="str">
        <f>IborType</f>
        <v>OIS</v>
      </c>
      <c r="D64" s="14" t="s">
        <v>44</v>
      </c>
      <c r="E64" s="14" t="str">
        <f>RateHelperPrefix&amp;"_"&amp;$B64&amp;$C64&amp;$D64</f>
        <v>USD_YCONRH_OIS33M</v>
      </c>
      <c r="F64" s="13" t="e">
        <f>_xll.qlRateHelperQuoteValue($E64,Trigger)</f>
        <v>#NUM!</v>
      </c>
      <c r="G64" s="13" t="e">
        <f>_xll.qlSwapRateHelperSpread($E64,Trigger)</f>
        <v>#NUM!</v>
      </c>
      <c r="H64" s="6" t="b">
        <f>IF(ISERROR(F64),FALSE,IF(L64&lt;=$N$16,TRUE,IF(L64&gt;$N$17,TRUE,IF(L63&lt;$N$16,TRUE,FALSE))))</f>
        <v>0</v>
      </c>
      <c r="I64" s="6">
        <v>50</v>
      </c>
      <c r="J64" s="6">
        <v>1</v>
      </c>
      <c r="K64" s="12" t="e">
        <f>_xll.qlRateHelperEarliestDate($E64,Trigger)</f>
        <v>#NUM!</v>
      </c>
      <c r="L64" s="11" t="e">
        <f>_xll.qlRateHelperLatestDate($E64,Trigger)</f>
        <v>#NUM!</v>
      </c>
    </row>
    <row r="65" spans="2:12" x14ac:dyDescent="0.2">
      <c r="B65" s="16" t="str">
        <f>SwapFixedFreq</f>
        <v/>
      </c>
      <c r="C65" s="15" t="str">
        <f>IborType</f>
        <v>OIS</v>
      </c>
      <c r="D65" s="14" t="s">
        <v>31</v>
      </c>
      <c r="E65" s="14" t="str">
        <f>RateHelperPrefix&amp;"_"&amp;$B65&amp;$C65&amp;$D65</f>
        <v>USD_YCONRH_OIS3Y</v>
      </c>
      <c r="F65" s="13" t="e">
        <f>_xll.qlRateHelperQuoteValue($E65,Trigger)</f>
        <v>#NUM!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 t="e">
        <f>_xll.qlRateHelperEarliestDate($E65,Trigger)</f>
        <v>#NUM!</v>
      </c>
      <c r="L65" s="11" t="e">
        <f>_xll.qlRateHelperLatestDate($E65,Trigger)</f>
        <v>#NUM!</v>
      </c>
    </row>
    <row r="66" spans="2:12" x14ac:dyDescent="0.2">
      <c r="B66" s="16" t="str">
        <f>SwapFixedFreq</f>
        <v/>
      </c>
      <c r="C66" s="15" t="str">
        <f>IborType</f>
        <v>OIS</v>
      </c>
      <c r="D66" s="14" t="s">
        <v>43</v>
      </c>
      <c r="E66" s="14" t="str">
        <f>RateHelperPrefix&amp;"_"&amp;$B66&amp;$C66&amp;$D66</f>
        <v>USD_YCONRH_OIS39M</v>
      </c>
      <c r="F66" s="13" t="e">
        <f>_xll.qlRateHelperQuoteValue($E66,Trigger)</f>
        <v>#NUM!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 t="e">
        <f>_xll.qlRateHelperEarliestDate($E66,Trigger)</f>
        <v>#NUM!</v>
      </c>
      <c r="L66" s="11" t="e">
        <f>_xll.qlRateHelperLatestDate($E66,Trigger)</f>
        <v>#NUM!</v>
      </c>
    </row>
    <row r="67" spans="2:12" x14ac:dyDescent="0.2">
      <c r="B67" s="16" t="str">
        <f>SwapFixedFreq</f>
        <v/>
      </c>
      <c r="C67" s="15" t="str">
        <f>IborType</f>
        <v>OIS</v>
      </c>
      <c r="D67" s="14" t="s">
        <v>42</v>
      </c>
      <c r="E67" s="14" t="str">
        <f>RateHelperPrefix&amp;"_"&amp;$B67&amp;$C67&amp;$D67</f>
        <v>USD_YCONRH_OIS42M</v>
      </c>
      <c r="F67" s="13" t="e">
        <f>_xll.qlRateHelperQuoteValue($E67,Trigger)</f>
        <v>#NUM!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 t="e">
        <f>_xll.qlRateHelperEarliestDate($E67,Trigger)</f>
        <v>#NUM!</v>
      </c>
      <c r="L67" s="11" t="e">
        <f>_xll.qlRateHelperLatestDate($E67,Trigger)</f>
        <v>#NUM!</v>
      </c>
    </row>
    <row r="68" spans="2:12" x14ac:dyDescent="0.2">
      <c r="B68" s="16" t="str">
        <f>SwapFixedFreq</f>
        <v/>
      </c>
      <c r="C68" s="15" t="str">
        <f>IborType</f>
        <v>OIS</v>
      </c>
      <c r="D68" s="14" t="s">
        <v>41</v>
      </c>
      <c r="E68" s="14" t="str">
        <f>RateHelperPrefix&amp;"_"&amp;$B68&amp;$C68&amp;$D68</f>
        <v>USD_YCONRH_OIS45M</v>
      </c>
      <c r="F68" s="13" t="e">
        <f>_xll.qlRateHelperQuoteValue($E68,Trigger)</f>
        <v>#NUM!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 t="e">
        <f>_xll.qlRateHelperEarliestDate($E68,Trigger)</f>
        <v>#NUM!</v>
      </c>
      <c r="L68" s="11" t="e">
        <f>_xll.qlRateHelperLatestDate($E68,Trigger)</f>
        <v>#NUM!</v>
      </c>
    </row>
    <row r="69" spans="2:12" x14ac:dyDescent="0.2">
      <c r="B69" s="16" t="str">
        <f>SwapFixedFreq</f>
        <v/>
      </c>
      <c r="C69" s="15" t="str">
        <f>IborType</f>
        <v>OIS</v>
      </c>
      <c r="D69" s="14" t="s">
        <v>30</v>
      </c>
      <c r="E69" s="14" t="str">
        <f>RateHelperPrefix&amp;"_"&amp;$B69&amp;$C69&amp;$D69</f>
        <v>USD_YCONRH_OIS4Y</v>
      </c>
      <c r="F69" s="13" t="e">
        <f>_xll.qlRateHelperQuoteValue($E69,Trigger)</f>
        <v>#NUM!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 t="e">
        <f>_xll.qlRateHelperEarliestDate($E69,Trigger)</f>
        <v>#NUM!</v>
      </c>
      <c r="L69" s="11" t="e">
        <f>_xll.qlRateHelperLatestDate($E69,Trigger)</f>
        <v>#NUM!</v>
      </c>
    </row>
    <row r="70" spans="2:12" x14ac:dyDescent="0.2">
      <c r="B70" s="16" t="str">
        <f>SwapFixedFreq</f>
        <v/>
      </c>
      <c r="C70" s="15" t="str">
        <f>IborType</f>
        <v>OIS</v>
      </c>
      <c r="D70" s="14" t="s">
        <v>40</v>
      </c>
      <c r="E70" s="14" t="str">
        <f>RateHelperPrefix&amp;"_"&amp;$B70&amp;$C70&amp;$D70</f>
        <v>USD_YCONRH_OIS51M</v>
      </c>
      <c r="F70" s="13" t="e">
        <f>_xll.qlRateHelperQuoteValue($E70,Trigger)</f>
        <v>#NUM!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 t="e">
        <f>_xll.qlRateHelperEarliestDate($E70,Trigger)</f>
        <v>#NUM!</v>
      </c>
      <c r="L70" s="11" t="e">
        <f>_xll.qlRateHelperLatestDate($E70,Trigger)</f>
        <v>#NUM!</v>
      </c>
    </row>
    <row r="71" spans="2:12" x14ac:dyDescent="0.2">
      <c r="B71" s="16" t="str">
        <f>SwapFixedFreq</f>
        <v/>
      </c>
      <c r="C71" s="15" t="str">
        <f>IborType</f>
        <v>OIS</v>
      </c>
      <c r="D71" s="14" t="s">
        <v>39</v>
      </c>
      <c r="E71" s="14" t="str">
        <f>RateHelperPrefix&amp;"_"&amp;$B71&amp;$C71&amp;$D71</f>
        <v>USD_YCONRH_OIS54M</v>
      </c>
      <c r="F71" s="13" t="e">
        <f>_xll.qlRateHelperQuoteValue($E71,Trigger)</f>
        <v>#NUM!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 t="e">
        <f>_xll.qlRateHelperEarliestDate($E71,Trigger)</f>
        <v>#NUM!</v>
      </c>
      <c r="L71" s="11" t="e">
        <f>_xll.qlRateHelperLatestDate($E71,Trigger)</f>
        <v>#NUM!</v>
      </c>
    </row>
    <row r="72" spans="2:12" x14ac:dyDescent="0.2">
      <c r="B72" s="16" t="str">
        <f>SwapFixedFreq</f>
        <v/>
      </c>
      <c r="C72" s="15" t="str">
        <f>IborType</f>
        <v>OIS</v>
      </c>
      <c r="D72" s="14" t="s">
        <v>38</v>
      </c>
      <c r="E72" s="14" t="str">
        <f>RateHelperPrefix&amp;"_"&amp;$B72&amp;$C72&amp;$D72</f>
        <v>USD_YCONRH_OIS57M</v>
      </c>
      <c r="F72" s="13" t="e">
        <f>_xll.qlRateHelperQuoteValue($E72,Trigger)</f>
        <v>#NUM!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 t="e">
        <f>_xll.qlRateHelperEarliestDate($E72,Trigger)</f>
        <v>#NUM!</v>
      </c>
      <c r="L72" s="11" t="e">
        <f>_xll.qlRateHelperLatestDate($E72,Trigger)</f>
        <v>#NUM!</v>
      </c>
    </row>
    <row r="73" spans="2:12" x14ac:dyDescent="0.2">
      <c r="B73" s="16" t="str">
        <f>SwapFixedFreq</f>
        <v/>
      </c>
      <c r="C73" s="15" t="str">
        <f>IborType</f>
        <v>OIS</v>
      </c>
      <c r="D73" s="14" t="s">
        <v>29</v>
      </c>
      <c r="E73" s="14" t="str">
        <f>RateHelperPrefix&amp;"_"&amp;$B73&amp;$C73&amp;$D73</f>
        <v>USD_YCONRH_OIS5Y</v>
      </c>
      <c r="F73" s="13" t="e">
        <f>_xll.qlRateHelperQuoteValue($E73,Trigger)</f>
        <v>#NUM!</v>
      </c>
      <c r="G73" s="13" t="e">
        <f>_xll.qlSwapRateHelperSpread($E73,Trigger)</f>
        <v>#NUM!</v>
      </c>
      <c r="H73" s="6" t="b">
        <f>IF(ISERROR(F73),FALSE,IF(L73&lt;=$N$16,TRUE,IF(L73&gt;$N$17,TRUE,IF(L72&lt;$N$16,TRUE,FALSE))))</f>
        <v>0</v>
      </c>
      <c r="I73" s="6">
        <v>50</v>
      </c>
      <c r="J73" s="6">
        <v>1</v>
      </c>
      <c r="K73" s="12" t="e">
        <f>_xll.qlRateHelperEarliestDate($E73,Trigger)</f>
        <v>#NUM!</v>
      </c>
      <c r="L73" s="11" t="e">
        <f>_xll.qlRateHelperLatestDate($E73,Trigger)</f>
        <v>#NUM!</v>
      </c>
    </row>
    <row r="74" spans="2:12" x14ac:dyDescent="0.2">
      <c r="B74" s="16" t="str">
        <f>SwapFixedFreq</f>
        <v/>
      </c>
      <c r="C74" s="15" t="str">
        <f>IborType</f>
        <v>OIS</v>
      </c>
      <c r="D74" s="14" t="s">
        <v>28</v>
      </c>
      <c r="E74" s="14" t="str">
        <f>RateHelperPrefix&amp;"_"&amp;$B74&amp;$C74&amp;$D74</f>
        <v>USD_YCONRH_OIS6Y</v>
      </c>
      <c r="F74" s="13" t="e">
        <f>_xll.qlRateHelperQuoteValue($E74,Trigger)</f>
        <v>#NUM!</v>
      </c>
      <c r="G74" s="13" t="e">
        <f>_xll.qlSwapRateHelperSpread($E74,Trigger)</f>
        <v>#NUM!</v>
      </c>
      <c r="H74" s="6" t="b">
        <f>IF(ISERROR(F74),FALSE,IF(L74&lt;=$N$16,TRUE,IF(L74&gt;$N$17,TRUE,IF(L73&lt;$N$16,TRUE,FALSE))))</f>
        <v>0</v>
      </c>
      <c r="I74" s="6">
        <v>50</v>
      </c>
      <c r="J74" s="6">
        <v>1</v>
      </c>
      <c r="K74" s="12" t="e">
        <f>_xll.qlRateHelperEarliestDate($E74,Trigger)</f>
        <v>#NUM!</v>
      </c>
      <c r="L74" s="11" t="e">
        <f>_xll.qlRateHelperLatestDate($E74,Trigger)</f>
        <v>#NUM!</v>
      </c>
    </row>
    <row r="75" spans="2:12" x14ac:dyDescent="0.2">
      <c r="B75" s="16" t="str">
        <f>SwapFixedFreq</f>
        <v/>
      </c>
      <c r="C75" s="15" t="str">
        <f>IborType</f>
        <v>OIS</v>
      </c>
      <c r="D75" s="14" t="s">
        <v>27</v>
      </c>
      <c r="E75" s="14" t="str">
        <f>RateHelperPrefix&amp;"_"&amp;$B75&amp;$C75&amp;$D75</f>
        <v>USD_YCONRH_OIS7Y</v>
      </c>
      <c r="F75" s="13" t="e">
        <f>_xll.qlRateHelperQuoteValue($E75,Trigger)</f>
        <v>#NUM!</v>
      </c>
      <c r="G75" s="13" t="e">
        <f>_xll.qlSwapRateHelperSpread($E75,Trigger)</f>
        <v>#NUM!</v>
      </c>
      <c r="H75" s="6" t="b">
        <f>IF(ISERROR(F75),FALSE,IF(L75&lt;=$N$16,TRUE,IF(L75&gt;$N$17,TRUE,IF(L74&lt;$N$16,TRUE,FALSE))))</f>
        <v>0</v>
      </c>
      <c r="I75" s="6">
        <v>50</v>
      </c>
      <c r="J75" s="6">
        <v>1</v>
      </c>
      <c r="K75" s="12" t="e">
        <f>_xll.qlRateHelperEarliestDate($E75,Trigger)</f>
        <v>#NUM!</v>
      </c>
      <c r="L75" s="11" t="e">
        <f>_xll.qlRateHelperLatestDate($E75,Trigger)</f>
        <v>#NUM!</v>
      </c>
    </row>
    <row r="76" spans="2:12" x14ac:dyDescent="0.2">
      <c r="B76" s="16" t="str">
        <f>SwapFixedFreq</f>
        <v/>
      </c>
      <c r="C76" s="15" t="str">
        <f>IborType</f>
        <v>OIS</v>
      </c>
      <c r="D76" s="14" t="s">
        <v>26</v>
      </c>
      <c r="E76" s="14" t="str">
        <f>RateHelperPrefix&amp;"_"&amp;$B76&amp;$C76&amp;$D76</f>
        <v>USD_YCONRH_OIS8Y</v>
      </c>
      <c r="F76" s="13" t="e">
        <f>_xll.qlRateHelperQuoteValue($E76,Trigger)</f>
        <v>#NUM!</v>
      </c>
      <c r="G76" s="13" t="e">
        <f>_xll.qlSwapRateHelperSpread($E76,Trigger)</f>
        <v>#NUM!</v>
      </c>
      <c r="H76" s="6" t="b">
        <f>IF(ISERROR(F76),FALSE,IF(L76&lt;=$N$16,TRUE,IF(L76&gt;$N$17,TRUE,IF(L75&lt;$N$16,TRUE,FALSE))))</f>
        <v>0</v>
      </c>
      <c r="I76" s="6">
        <v>50</v>
      </c>
      <c r="J76" s="6">
        <v>1</v>
      </c>
      <c r="K76" s="12" t="e">
        <f>_xll.qlRateHelperEarliestDate($E76,Trigger)</f>
        <v>#NUM!</v>
      </c>
      <c r="L76" s="11" t="e">
        <f>_xll.qlRateHelperLatestDate($E76,Trigger)</f>
        <v>#NUM!</v>
      </c>
    </row>
    <row r="77" spans="2:12" x14ac:dyDescent="0.2">
      <c r="B77" s="16" t="str">
        <f>SwapFixedFreq</f>
        <v/>
      </c>
      <c r="C77" s="15" t="str">
        <f>IborType</f>
        <v>OIS</v>
      </c>
      <c r="D77" s="14" t="s">
        <v>25</v>
      </c>
      <c r="E77" s="14" t="str">
        <f>RateHelperPrefix&amp;"_"&amp;$B77&amp;$C77&amp;$D77</f>
        <v>USD_YCONRH_OIS9Y</v>
      </c>
      <c r="F77" s="13" t="e">
        <f>_xll.qlRateHelperQuoteValue($E77,Trigger)</f>
        <v>#NUM!</v>
      </c>
      <c r="G77" s="13" t="e">
        <f>_xll.qlSwapRateHelperSpread($E77,Trigger)</f>
        <v>#NUM!</v>
      </c>
      <c r="H77" s="6" t="b">
        <f>IF(ISERROR(F77),FALSE,IF(L77&lt;=$N$16,TRUE,IF(L77&gt;$N$17,TRUE,IF(L76&lt;$N$16,TRUE,FALSE))))</f>
        <v>0</v>
      </c>
      <c r="I77" s="6">
        <v>50</v>
      </c>
      <c r="J77" s="6">
        <v>1</v>
      </c>
      <c r="K77" s="12" t="e">
        <f>_xll.qlRateHelperEarliestDate($E77,Trigger)</f>
        <v>#NUM!</v>
      </c>
      <c r="L77" s="11" t="e">
        <f>_xll.qlRateHelperLatestDate($E77,Trigger)</f>
        <v>#NUM!</v>
      </c>
    </row>
    <row r="78" spans="2:12" x14ac:dyDescent="0.2">
      <c r="B78" s="16" t="str">
        <f>SwapFixedFreq</f>
        <v/>
      </c>
      <c r="C78" s="15" t="str">
        <f>IborType</f>
        <v>OIS</v>
      </c>
      <c r="D78" s="14" t="s">
        <v>24</v>
      </c>
      <c r="E78" s="14" t="str">
        <f>RateHelperPrefix&amp;"_"&amp;$B78&amp;$C78&amp;$D78</f>
        <v>USD_YCONRH_OIS10Y</v>
      </c>
      <c r="F78" s="13" t="e">
        <f>_xll.qlRateHelperQuoteValue($E78,Trigger)</f>
        <v>#NUM!</v>
      </c>
      <c r="G78" s="13" t="e">
        <f>_xll.qlSwapRateHelperSpread($E78,Trigger)</f>
        <v>#NUM!</v>
      </c>
      <c r="H78" s="6" t="b">
        <f>IF(ISERROR(F78),FALSE,IF(L78&lt;=$N$16,TRUE,IF(L78&gt;$N$17,TRUE,IF(L77&lt;$N$16,TRUE,FALSE))))</f>
        <v>0</v>
      </c>
      <c r="I78" s="6">
        <v>50</v>
      </c>
      <c r="J78" s="6">
        <v>1</v>
      </c>
      <c r="K78" s="12" t="e">
        <f>_xll.qlRateHelperEarliestDate($E78,Trigger)</f>
        <v>#NUM!</v>
      </c>
      <c r="L78" s="11" t="e">
        <f>_xll.qlRateHelperLatestDate($E78,Trigger)</f>
        <v>#NUM!</v>
      </c>
    </row>
    <row r="79" spans="2:12" x14ac:dyDescent="0.2">
      <c r="B79" s="16" t="str">
        <f>SwapFixedFreq</f>
        <v/>
      </c>
      <c r="C79" s="15" t="str">
        <f>IborType</f>
        <v>OIS</v>
      </c>
      <c r="D79" s="14" t="s">
        <v>22</v>
      </c>
      <c r="E79" s="14" t="str">
        <f>RateHelperPrefix&amp;"_"&amp;$B79&amp;$C79&amp;$D79</f>
        <v>USD_YCONRH_OIS12Y</v>
      </c>
      <c r="F79" s="13" t="e">
        <f>_xll.qlRateHelperQuoteValue($E79,Trigger)</f>
        <v>#NUM!</v>
      </c>
      <c r="G79" s="13" t="e">
        <f>_xll.qlSwapRateHelperSpread($E79,Trigger)</f>
        <v>#NUM!</v>
      </c>
      <c r="H79" s="6" t="b">
        <f>IF(ISERROR(F79),FALSE,IF(L79&lt;=$N$16,TRUE,IF(L79&gt;$N$17,TRUE,IF(L78&lt;$N$16,TRUE,FALSE))))</f>
        <v>0</v>
      </c>
      <c r="I79" s="6">
        <v>50</v>
      </c>
      <c r="J79" s="6">
        <v>1</v>
      </c>
      <c r="K79" s="12" t="e">
        <f>_xll.qlRateHelperEarliestDate($E79,Trigger)</f>
        <v>#NUM!</v>
      </c>
      <c r="L79" s="11" t="e">
        <f>_xll.qlRateHelperLatestDate($E79,Trigger)</f>
        <v>#NUM!</v>
      </c>
    </row>
    <row r="80" spans="2:12" x14ac:dyDescent="0.2">
      <c r="B80" s="16" t="str">
        <f>SwapFixedFreq</f>
        <v/>
      </c>
      <c r="C80" s="15" t="str">
        <f>IborType</f>
        <v>OIS</v>
      </c>
      <c r="D80" s="14" t="s">
        <v>19</v>
      </c>
      <c r="E80" s="14" t="str">
        <f>RateHelperPrefix&amp;"_"&amp;$B80&amp;$C80&amp;$D80</f>
        <v>USD_YCONRH_OIS15Y</v>
      </c>
      <c r="F80" s="13" t="e">
        <f>_xll.qlRateHelperQuoteValue($E80,Trigger)</f>
        <v>#NUM!</v>
      </c>
      <c r="G80" s="13" t="e">
        <f>_xll.qlSwapRateHelperSpread($E80,Trigger)</f>
        <v>#NUM!</v>
      </c>
      <c r="H80" s="6" t="b">
        <f>IF(ISERROR(F80),FALSE,IF(L80&lt;=$N$16,TRUE,IF(L80&gt;$N$17,TRUE,IF(L79&lt;$N$16,TRUE,FALSE))))</f>
        <v>0</v>
      </c>
      <c r="I80" s="6">
        <v>50</v>
      </c>
      <c r="J80" s="6">
        <v>1</v>
      </c>
      <c r="K80" s="12" t="e">
        <f>_xll.qlRateHelperEarliestDate($E80,Trigger)</f>
        <v>#NUM!</v>
      </c>
      <c r="L80" s="11" t="e">
        <f>_xll.qlRateHelperLatestDate($E80,Trigger)</f>
        <v>#NUM!</v>
      </c>
    </row>
    <row r="81" spans="2:12" x14ac:dyDescent="0.2">
      <c r="B81" s="16"/>
      <c r="C81" s="15" t="str">
        <f>IborType</f>
        <v>OIS</v>
      </c>
      <c r="D81" s="14" t="s">
        <v>14</v>
      </c>
      <c r="E81" s="14" t="str">
        <f>RateHelperPrefix&amp;"_"&amp;$B81&amp;$C81&amp;$D81</f>
        <v>USD_YCONRH_OIS20Y</v>
      </c>
      <c r="F81" s="13" t="e">
        <f>_xll.qlRateHelperQuoteValue($E81,Trigger)</f>
        <v>#NUM!</v>
      </c>
      <c r="G81" s="13" t="e">
        <f>_xll.qlSwapRateHelperSpread($E81,Trigger)</f>
        <v>#NUM!</v>
      </c>
      <c r="H81" s="6" t="b">
        <f>IF(ISERROR(F81),FALSE,IF(L81&lt;=$N$16,TRUE,IF(L81&gt;$N$17,TRUE,IF(L80&lt;$N$16,TRUE,FALSE))))</f>
        <v>0</v>
      </c>
      <c r="I81" s="6">
        <v>50</v>
      </c>
      <c r="J81" s="6">
        <v>1</v>
      </c>
      <c r="K81" s="12" t="e">
        <f>_xll.qlRateHelperEarliestDate($E81,Trigger)</f>
        <v>#NUM!</v>
      </c>
      <c r="L81" s="11" t="e">
        <f>_xll.qlRateHelperLatestDate($E81,Trigger)</f>
        <v>#NUM!</v>
      </c>
    </row>
    <row r="82" spans="2:12" x14ac:dyDescent="0.2">
      <c r="B82" s="16"/>
      <c r="C82" s="15" t="str">
        <f>IborType</f>
        <v>OIS</v>
      </c>
      <c r="D82" s="14" t="s">
        <v>9</v>
      </c>
      <c r="E82" s="14" t="str">
        <f>RateHelperPrefix&amp;"_"&amp;$B82&amp;$C82&amp;$D82</f>
        <v>USD_YCONRH_OIS25Y</v>
      </c>
      <c r="F82" s="13" t="e">
        <f>_xll.qlRateHelperQuoteValue($E82,Trigger)</f>
        <v>#NUM!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2" x14ac:dyDescent="0.2">
      <c r="B83" s="16"/>
      <c r="C83" s="15" t="str">
        <f>IborType</f>
        <v>OIS</v>
      </c>
      <c r="D83" s="14" t="s">
        <v>7</v>
      </c>
      <c r="E83" s="14" t="str">
        <f>RateHelperPrefix&amp;"_"&amp;$B83&amp;$C83&amp;$D83</f>
        <v>USD_YCONRH_OIS27Y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>IF(ISERROR(F83),FALSE,IF(L83&lt;=$N$16,TRUE,IF(L83&gt;$N$17,TRUE,IF(L82&lt;$N$16,TRUE,FALSE))))</f>
        <v>0</v>
      </c>
      <c r="I83" s="6">
        <v>50</v>
      </c>
      <c r="J83" s="6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2" x14ac:dyDescent="0.2">
      <c r="B84" s="16" t="str">
        <f>SwapFixedFreq</f>
        <v/>
      </c>
      <c r="C84" s="15" t="str">
        <f>IborType</f>
        <v>OIS</v>
      </c>
      <c r="D84" s="14" t="s">
        <v>4</v>
      </c>
      <c r="E84" s="14" t="str">
        <f>RateHelperPrefix&amp;"_"&amp;$B84&amp;$C84&amp;$D84</f>
        <v>USD_YCONRH_OIS30Y</v>
      </c>
      <c r="F84" s="13" t="e">
        <f>_xll.qlRateHelperQuoteValue($E84,Trigger)</f>
        <v>#NUM!</v>
      </c>
      <c r="G84" s="13" t="e">
        <f>_xll.qlSwapRateHelperSpread($E84,Trigger)</f>
        <v>#NUM!</v>
      </c>
      <c r="H84" s="6" t="b">
        <f>IF(ISERROR(F84),FALSE,IF(L84&lt;=$N$16,TRUE,IF(L84&gt;$N$17,TRUE,IF(L83&lt;$N$16,TRUE,FALSE))))</f>
        <v>0</v>
      </c>
      <c r="I84" s="6">
        <v>50</v>
      </c>
      <c r="J84" s="6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2" x14ac:dyDescent="0.2">
      <c r="B85" s="16" t="str">
        <f>SwapFixedFreq</f>
        <v/>
      </c>
      <c r="C85" s="15" t="str">
        <f>IborType</f>
        <v>OIS</v>
      </c>
      <c r="D85" s="14" t="s">
        <v>3</v>
      </c>
      <c r="E85" s="14" t="str">
        <f>RateHelperPrefix&amp;"_"&amp;$B85&amp;$C85&amp;$D85</f>
        <v>USD_YCONRH_OIS35Y</v>
      </c>
      <c r="F85" s="13" t="e">
        <f>_xll.qlRateHelperQuoteValue($E85,Trigger)</f>
        <v>#NUM!</v>
      </c>
      <c r="G85" s="13" t="e">
        <f>_xll.qlSwapRateHelperSpread($E85,Trigger)</f>
        <v>#NUM!</v>
      </c>
      <c r="H85" s="6" t="b">
        <f>IF(ISERROR(F85),FALSE,IF(L85&lt;=$N$16,TRUE,IF(L85&gt;$N$17,TRUE,IF(L84&lt;$N$16,TRUE,FALSE))))</f>
        <v>0</v>
      </c>
      <c r="I85" s="6">
        <v>50</v>
      </c>
      <c r="J85" s="6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2" x14ac:dyDescent="0.2">
      <c r="B86" s="16" t="str">
        <f>SwapFixedFreq</f>
        <v/>
      </c>
      <c r="C86" s="15" t="str">
        <f>IborType</f>
        <v>OIS</v>
      </c>
      <c r="D86" s="14" t="s">
        <v>2</v>
      </c>
      <c r="E86" s="14" t="str">
        <f>RateHelperPrefix&amp;"_"&amp;$B86&amp;$C86&amp;$D86</f>
        <v>USD_YCONRH_OIS40Y</v>
      </c>
      <c r="F86" s="13" t="e">
        <f>_xll.qlRateHelperQuoteValue($E86,Trigger)</f>
        <v>#NUM!</v>
      </c>
      <c r="G86" s="13" t="e">
        <f>_xll.qlSwapRateHelperSpread($E86,Trigger)</f>
        <v>#NUM!</v>
      </c>
      <c r="H86" s="6" t="b">
        <f>IF(ISERROR(F86),FALSE,IF(L86&lt;=$N$16,TRUE,IF(L86&gt;$N$17,TRUE,IF(L85&lt;$N$16,TRUE,FALSE))))</f>
        <v>0</v>
      </c>
      <c r="I86" s="6">
        <v>50</v>
      </c>
      <c r="J86" s="6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2" x14ac:dyDescent="0.2">
      <c r="B87" s="16" t="str">
        <f>SwapFixedFreq</f>
        <v/>
      </c>
      <c r="C87" s="15" t="str">
        <f>IborType</f>
        <v>OIS</v>
      </c>
      <c r="D87" s="14" t="s">
        <v>37</v>
      </c>
      <c r="E87" s="14" t="str">
        <f>RateHelperPrefix&amp;"_"&amp;$B87&amp;$C87&amp;$D87</f>
        <v>USD_YCONRH_OIS45Y</v>
      </c>
      <c r="F87" s="13" t="e">
        <f>_xll.qlRateHelperQuoteValue($E87,Trigger)</f>
        <v>#NUM!</v>
      </c>
      <c r="G87" s="13" t="e">
        <f>_xll.qlSwapRateHelperSpread($E87,Trigger)</f>
        <v>#NUM!</v>
      </c>
      <c r="H87" s="6" t="b">
        <f>IF(ISERROR(F87),FALSE,IF(L87&lt;=$N$16,TRUE,IF(L87&gt;$N$17,TRUE,IF(L86&lt;$N$16,TRUE,FALSE))))</f>
        <v>0</v>
      </c>
      <c r="I87" s="6">
        <v>50</v>
      </c>
      <c r="J87" s="6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2" x14ac:dyDescent="0.2">
      <c r="B88" s="10" t="str">
        <f>SwapFixedFreq</f>
        <v/>
      </c>
      <c r="C88" s="9" t="str">
        <f>IborType</f>
        <v>OIS</v>
      </c>
      <c r="D88" s="8" t="s">
        <v>1</v>
      </c>
      <c r="E88" s="8" t="str">
        <f>RateHelperPrefix&amp;"_"&amp;$B88&amp;$C88&amp;$D88</f>
        <v>USD_YCONRH_OIS50Y</v>
      </c>
      <c r="F88" s="7" t="e">
        <f>_xll.qlRateHelperQuoteValue($E88,Trigger)</f>
        <v>#NUM!</v>
      </c>
      <c r="G88" s="7" t="e">
        <f>_xll.qlSwapRateHelperSpread($E88,Trigger)</f>
        <v>#NUM!</v>
      </c>
      <c r="H88" s="6" t="b">
        <f>IF(ISERROR(F88),FALSE,IF(L88&lt;=$N$16,TRUE,IF(L88&gt;$N$17,TRUE,IF(L87&lt;$N$16,TRUE,FALSE))))</f>
        <v>0</v>
      </c>
      <c r="I88" s="5">
        <v>50</v>
      </c>
      <c r="J88" s="5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2" x14ac:dyDescent="0.2">
      <c r="B89" s="16" t="str">
        <f>SwapFixedFreq</f>
        <v/>
      </c>
      <c r="C89" s="15" t="str">
        <f>IborType&amp;"BASIS"</f>
        <v>OISBASIS</v>
      </c>
      <c r="D89" s="14" t="s">
        <v>36</v>
      </c>
      <c r="E89" s="14" t="str">
        <f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>IF(ISERROR(F89),FALSE,IF(L89&lt;=$N$16,TRUE,IF(L89&gt;$N$17,TRUE,IF(L88&lt;$N$16,TRUE,FALSE))))</f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>SwapFixedFreq</f>
        <v/>
      </c>
      <c r="C90" s="15" t="str">
        <f>IborType&amp;"BASIS"</f>
        <v>OISBASIS</v>
      </c>
      <c r="D90" s="14" t="s">
        <v>35</v>
      </c>
      <c r="E90" s="14" t="str">
        <f>RateHelperPrefix&amp;"_"&amp;$B90&amp;$C90&amp;$D90</f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>IF(ISERROR(F90),FALSE,IF(L90&lt;=$N$16,TRUE,IF(L90&gt;$N$17,TRUE,IF(L89&lt;$N$16,TRUE,FALSE))))</f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>SwapFixedFreq</f>
        <v/>
      </c>
      <c r="C91" s="15" t="str">
        <f>IborType&amp;"BASIS"</f>
        <v>OISBASIS</v>
      </c>
      <c r="D91" s="14" t="s">
        <v>34</v>
      </c>
      <c r="E91" s="14" t="str">
        <f>RateHelperPrefix&amp;"_"&amp;$B91&amp;$C91&amp;$D91</f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>IF(ISERROR(F91),FALSE,IF(L91&lt;=$N$16,TRUE,IF(L91&gt;$N$17,TRUE,IF(L90&lt;$N$16,TRUE,FALSE))))</f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>SwapFixedFreq</f>
        <v/>
      </c>
      <c r="C92" s="15" t="str">
        <f>IborType&amp;"BASIS"</f>
        <v>OISBASIS</v>
      </c>
      <c r="D92" s="14" t="s">
        <v>33</v>
      </c>
      <c r="E92" s="14" t="str">
        <f>RateHelperPrefix&amp;"_"&amp;$B92&amp;$C92&amp;$D92</f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>IF(ISERROR(F92),FALSE,IF(L92&lt;=$N$16,TRUE,IF(L92&gt;$N$17,TRUE,IF(L91&lt;$N$16,TRUE,FALSE))))</f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>SwapFixedFreq</f>
        <v/>
      </c>
      <c r="C93" s="15" t="str">
        <f>IborType&amp;"BASIS"</f>
        <v>OISBASIS</v>
      </c>
      <c r="D93" s="14" t="s">
        <v>32</v>
      </c>
      <c r="E93" s="14" t="str">
        <f>RateHelperPrefix&amp;"_"&amp;$B93&amp;$C93&amp;$D93</f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>IF(ISERROR(F93),FALSE,IF(L93&lt;=$N$16,TRUE,IF(L93&gt;$N$17,TRUE,IF(L92&lt;$N$16,TRUE,FALSE))))</f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>SwapFixedFreq</f>
        <v/>
      </c>
      <c r="C94" s="15" t="str">
        <f>IborType&amp;"BASIS"</f>
        <v>OISBASIS</v>
      </c>
      <c r="D94" s="14" t="s">
        <v>31</v>
      </c>
      <c r="E94" s="14" t="str">
        <f>RateHelperPrefix&amp;"_"&amp;$B94&amp;$C94&amp;$D94</f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>IF(ISERROR(F94),FALSE,IF(L94&lt;=$N$16,TRUE,IF(L94&gt;$N$17,TRUE,IF(L93&lt;$N$16,TRUE,FALSE))))</f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>SwapFixedFreq</f>
        <v/>
      </c>
      <c r="C95" s="15" t="str">
        <f>IborType&amp;"BASIS"</f>
        <v>OISBASIS</v>
      </c>
      <c r="D95" s="14" t="s">
        <v>30</v>
      </c>
      <c r="E95" s="14" t="str">
        <f>RateHelperPrefix&amp;"_"&amp;$B95&amp;$C95&amp;$D95</f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>IF(ISERROR(F95),FALSE,IF(L95&lt;=$N$16,TRUE,IF(L95&gt;$N$17,TRUE,IF(L94&lt;$N$16,TRUE,FALSE))))</f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>SwapFixedFreq</f>
        <v/>
      </c>
      <c r="C96" s="15" t="str">
        <f>IborType&amp;"BASIS"</f>
        <v>OISBASIS</v>
      </c>
      <c r="D96" s="14" t="s">
        <v>29</v>
      </c>
      <c r="E96" s="14" t="str">
        <f>RateHelperPrefix&amp;"_"&amp;$B96&amp;$C96&amp;$D96</f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>IF(ISERROR(F96),FALSE,IF(L96&lt;=$N$16,TRUE,IF(L96&gt;$N$17,TRUE,IF(L95&lt;$N$16,TRUE,FALSE))))</f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>SwapFixedFreq</f>
        <v/>
      </c>
      <c r="C97" s="15" t="str">
        <f>IborType&amp;"BASIS"</f>
        <v>OISBASIS</v>
      </c>
      <c r="D97" s="14" t="s">
        <v>28</v>
      </c>
      <c r="E97" s="14" t="str">
        <f>RateHelperPrefix&amp;"_"&amp;$B97&amp;$C97&amp;$D97</f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>IF(ISERROR(F97),FALSE,IF(L97&lt;=$N$16,TRUE,IF(L97&gt;$N$17,TRUE,IF(L96&lt;$N$16,TRUE,FALSE))))</f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>SwapFixedFreq</f>
        <v/>
      </c>
      <c r="C98" s="15" t="str">
        <f>IborType&amp;"BASIS"</f>
        <v>OISBASIS</v>
      </c>
      <c r="D98" s="14" t="s">
        <v>27</v>
      </c>
      <c r="E98" s="14" t="str">
        <f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>IF(ISERROR(F98),FALSE,IF(L98&lt;=$N$16,TRUE,IF(L98&gt;$N$17,TRUE,IF(L97&lt;$N$16,TRUE,FALSE))))</f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>SwapFixedFreq</f>
        <v/>
      </c>
      <c r="C99" s="15" t="str">
        <f>IborType&amp;"BASIS"</f>
        <v>OISBASIS</v>
      </c>
      <c r="D99" s="14" t="s">
        <v>26</v>
      </c>
      <c r="E99" s="14" t="str">
        <f>RateHelperPrefix&amp;"_"&amp;$B99&amp;$C99&amp;$D99</f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>IF(ISERROR(F99),FALSE,IF(L99&lt;=$N$16,TRUE,IF(L99&gt;$N$17,TRUE,IF(L98&lt;$N$16,TRUE,FALSE))))</f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>SwapFixedFreq</f>
        <v/>
      </c>
      <c r="C100" s="15" t="str">
        <f>IborType&amp;"BASIS"</f>
        <v>OISBASIS</v>
      </c>
      <c r="D100" s="14" t="s">
        <v>25</v>
      </c>
      <c r="E100" s="14" t="str">
        <f>RateHelperPrefix&amp;"_"&amp;$B100&amp;$C100&amp;$D100</f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>IF(ISERROR(F100),FALSE,IF(L100&lt;=$N$16,TRUE,IF(L100&gt;$N$17,TRUE,IF(L99&lt;$N$16,TRUE,FALSE))))</f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>SwapFixedFreq</f>
        <v/>
      </c>
      <c r="C101" s="15" t="str">
        <f>IborType&amp;"BASIS"</f>
        <v>OISBASIS</v>
      </c>
      <c r="D101" s="14" t="s">
        <v>24</v>
      </c>
      <c r="E101" s="14" t="str">
        <f>RateHelperPrefix&amp;"_"&amp;$B101&amp;$C101&amp;$D101</f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>IF(ISERROR(F101),FALSE,IF(L101&lt;=$N$16,TRUE,IF(L101&gt;$N$17,TRUE,IF(L100&lt;$N$16,TRUE,FALSE))))</f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>SwapFixedFreq</f>
        <v/>
      </c>
      <c r="C102" s="15" t="str">
        <f>IborType&amp;"BASIS"</f>
        <v>OISBASIS</v>
      </c>
      <c r="D102" s="14" t="s">
        <v>23</v>
      </c>
      <c r="E102" s="14" t="str">
        <f>RateHelperPrefix&amp;"_"&amp;$B102&amp;$C102&amp;$D102</f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>IF(ISERROR(F102),FALSE,IF(L102&lt;=$N$16,TRUE,IF(L102&gt;$N$17,TRUE,IF(L101&lt;$N$16,TRUE,FALSE))))</f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>SwapFixedFreq</f>
        <v/>
      </c>
      <c r="C103" s="15" t="str">
        <f>IborType&amp;"BASIS"</f>
        <v>OISBASIS</v>
      </c>
      <c r="D103" s="14" t="s">
        <v>22</v>
      </c>
      <c r="E103" s="14" t="str">
        <f>RateHelperPrefix&amp;"_"&amp;$B103&amp;$C103&amp;$D103</f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>IF(ISERROR(F103),FALSE,IF(L103&lt;=$N$16,TRUE,IF(L103&gt;$N$17,TRUE,IF(L102&lt;$N$16,TRUE,FALSE))))</f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>SwapFixedFreq</f>
        <v/>
      </c>
      <c r="C104" s="15" t="str">
        <f>IborType&amp;"BASIS"</f>
        <v>OISBASIS</v>
      </c>
      <c r="D104" s="14" t="s">
        <v>21</v>
      </c>
      <c r="E104" s="14" t="str">
        <f>RateHelperPrefix&amp;"_"&amp;$B104&amp;$C104&amp;$D104</f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>IF(ISERROR(F104),FALSE,IF(L104&lt;=$N$16,TRUE,IF(L104&gt;$N$17,TRUE,IF(L103&lt;$N$16,TRUE,FALSE))))</f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>SwapFixedFreq</f>
        <v/>
      </c>
      <c r="C105" s="15" t="str">
        <f>IborType&amp;"BASIS"</f>
        <v>OISBASIS</v>
      </c>
      <c r="D105" s="14" t="s">
        <v>20</v>
      </c>
      <c r="E105" s="14" t="str">
        <f>RateHelperPrefix&amp;"_"&amp;$B105&amp;$C105&amp;$D105</f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>IF(ISERROR(F105),FALSE,IF(L105&lt;=$N$16,TRUE,IF(L105&gt;$N$17,TRUE,IF(L104&lt;$N$16,TRUE,FALSE))))</f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>SwapFixedFreq</f>
        <v/>
      </c>
      <c r="C106" s="15" t="str">
        <f>IborType&amp;"BASIS"</f>
        <v>OISBASIS</v>
      </c>
      <c r="D106" s="14" t="s">
        <v>19</v>
      </c>
      <c r="E106" s="14" t="str">
        <f>RateHelperPrefix&amp;"_"&amp;$B106&amp;$C106&amp;$D106</f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>IF(ISERROR(F106),FALSE,IF(L106&lt;=$N$16,TRUE,IF(L106&gt;$N$17,TRUE,IF(L105&lt;$N$16,TRUE,FALSE))))</f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>SwapFixedFreq</f>
        <v/>
      </c>
      <c r="C107" s="15" t="str">
        <f>IborType&amp;"BASIS"</f>
        <v>OISBASIS</v>
      </c>
      <c r="D107" s="14" t="s">
        <v>18</v>
      </c>
      <c r="E107" s="14" t="str">
        <f>RateHelperPrefix&amp;"_"&amp;$B107&amp;$C107&amp;$D107</f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>IF(ISERROR(F107),FALSE,IF(L107&lt;=$N$16,TRUE,IF(L107&gt;$N$17,TRUE,IF(L106&lt;$N$16,TRUE,FALSE))))</f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>SwapFixedFreq</f>
        <v/>
      </c>
      <c r="C108" s="15" t="str">
        <f>IborType&amp;"BASIS"</f>
        <v>OISBASIS</v>
      </c>
      <c r="D108" s="14" t="s">
        <v>17</v>
      </c>
      <c r="E108" s="14" t="str">
        <f>RateHelperPrefix&amp;"_"&amp;$B108&amp;$C108&amp;$D108</f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>IF(ISERROR(F108),FALSE,IF(L108&lt;=$N$16,TRUE,IF(L108&gt;$N$17,TRUE,IF(L107&lt;$N$16,TRUE,FALSE))))</f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>SwapFixedFreq</f>
        <v/>
      </c>
      <c r="C109" s="15" t="str">
        <f>IborType&amp;"BASIS"</f>
        <v>OISBASIS</v>
      </c>
      <c r="D109" s="14" t="s">
        <v>16</v>
      </c>
      <c r="E109" s="14" t="str">
        <f>RateHelperPrefix&amp;"_"&amp;$B109&amp;$C109&amp;$D109</f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>IF(ISERROR(F109),FALSE,IF(L109&lt;=$N$16,TRUE,IF(L109&gt;$N$17,TRUE,IF(L108&lt;$N$16,TRUE,FALSE))))</f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>SwapFixedFreq</f>
        <v/>
      </c>
      <c r="C110" s="15" t="str">
        <f>IborType&amp;"BASIS"</f>
        <v>OISBASIS</v>
      </c>
      <c r="D110" s="14" t="s">
        <v>15</v>
      </c>
      <c r="E110" s="14" t="str">
        <f>RateHelperPrefix&amp;"_"&amp;$B110&amp;$C110&amp;$D110</f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>IF(ISERROR(F110),FALSE,IF(L110&lt;=$N$16,TRUE,IF(L110&gt;$N$17,TRUE,IF(L109&lt;$N$16,TRUE,FALSE))))</f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>SwapFixedFreq</f>
        <v/>
      </c>
      <c r="C111" s="15" t="str">
        <f>IborType&amp;"BASIS"</f>
        <v>OISBASIS</v>
      </c>
      <c r="D111" s="14" t="s">
        <v>14</v>
      </c>
      <c r="E111" s="14" t="str">
        <f>RateHelperPrefix&amp;"_"&amp;$B111&amp;$C111&amp;$D111</f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>IF(ISERROR(F111),FALSE,IF(L111&lt;=$N$16,TRUE,IF(L111&gt;$N$17,TRUE,IF(L110&lt;$N$16,TRUE,FALSE))))</f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>SwapFixedFreq</f>
        <v/>
      </c>
      <c r="C112" s="15" t="str">
        <f>IborType&amp;"BASIS"</f>
        <v>OISBASIS</v>
      </c>
      <c r="D112" s="14" t="s">
        <v>13</v>
      </c>
      <c r="E112" s="14" t="str">
        <f>RateHelperPrefix&amp;"_"&amp;$B112&amp;$C112&amp;$D112</f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>IF(ISERROR(F112),FALSE,IF(L112&lt;=$N$16,TRUE,IF(L112&gt;$N$17,TRUE,IF(L111&lt;$N$16,TRUE,FALSE))))</f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>SwapFixedFreq</f>
        <v/>
      </c>
      <c r="C113" s="15" t="str">
        <f>IborType&amp;"BASIS"</f>
        <v>OISBASIS</v>
      </c>
      <c r="D113" s="14" t="s">
        <v>12</v>
      </c>
      <c r="E113" s="14" t="str">
        <f>RateHelperPrefix&amp;"_"&amp;$B113&amp;$C113&amp;$D113</f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>IF(ISERROR(F113),FALSE,IF(L113&lt;=$N$16,TRUE,IF(L113&gt;$N$17,TRUE,IF(L112&lt;$N$16,TRUE,FALSE))))</f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>SwapFixedFreq</f>
        <v/>
      </c>
      <c r="C114" s="15" t="str">
        <f>IborType&amp;"BASIS"</f>
        <v>OISBASIS</v>
      </c>
      <c r="D114" s="14" t="s">
        <v>11</v>
      </c>
      <c r="E114" s="14" t="str">
        <f>RateHelperPrefix&amp;"_"&amp;$B114&amp;$C114&amp;$D114</f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>IF(ISERROR(F114),FALSE,IF(L114&lt;=$N$16,TRUE,IF(L114&gt;$N$17,TRUE,IF(L113&lt;$N$16,TRUE,FALSE))))</f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>SwapFixedFreq</f>
        <v/>
      </c>
      <c r="C115" s="15" t="str">
        <f>IborType&amp;"BASIS"</f>
        <v>OISBASIS</v>
      </c>
      <c r="D115" s="14" t="s">
        <v>10</v>
      </c>
      <c r="E115" s="14" t="str">
        <f>RateHelperPrefix&amp;"_"&amp;$B115&amp;$C115&amp;$D115</f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>IF(ISERROR(F115),FALSE,IF(L115&lt;=$N$16,TRUE,IF(L115&gt;$N$17,TRUE,IF(L114&lt;$N$16,TRUE,FALSE))))</f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>SwapFixedFreq</f>
        <v/>
      </c>
      <c r="C116" s="15" t="str">
        <f>IborType&amp;"BASIS"</f>
        <v>OISBASIS</v>
      </c>
      <c r="D116" s="14" t="s">
        <v>9</v>
      </c>
      <c r="E116" s="14" t="str">
        <f>RateHelperPrefix&amp;"_"&amp;$B116&amp;$C116&amp;$D116</f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>IF(ISERROR(F116),FALSE,IF(L116&lt;=$N$16,TRUE,IF(L116&gt;$N$17,TRUE,IF(L115&lt;$N$16,TRUE,FALSE))))</f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>SwapFixedFreq</f>
        <v/>
      </c>
      <c r="C117" s="15" t="str">
        <f>IborType&amp;"BASIS"</f>
        <v>OISBASIS</v>
      </c>
      <c r="D117" s="14" t="s">
        <v>8</v>
      </c>
      <c r="E117" s="14" t="str">
        <f>RateHelperPrefix&amp;"_"&amp;$B117&amp;$C117&amp;$D117</f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>IF(ISERROR(F117),FALSE,IF(L117&lt;=$N$16,TRUE,IF(L117&gt;$N$17,TRUE,IF(L116&lt;$N$16,TRUE,FALSE))))</f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>SwapFixedFreq</f>
        <v/>
      </c>
      <c r="C118" s="15" t="str">
        <f>IborType&amp;"BASIS"</f>
        <v>OISBASIS</v>
      </c>
      <c r="D118" s="14" t="s">
        <v>7</v>
      </c>
      <c r="E118" s="14" t="str">
        <f>RateHelperPrefix&amp;"_"&amp;$B118&amp;$C118&amp;$D118</f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>IF(ISERROR(F118),FALSE,IF(L118&lt;=$N$16,TRUE,IF(L118&gt;$N$17,TRUE,IF(L117&lt;$N$16,TRUE,FALSE))))</f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>SwapFixedFreq</f>
        <v/>
      </c>
      <c r="C119" s="15" t="str">
        <f>IborType&amp;"BASIS"</f>
        <v>OISBASIS</v>
      </c>
      <c r="D119" s="14" t="s">
        <v>6</v>
      </c>
      <c r="E119" s="14" t="str">
        <f>RateHelperPrefix&amp;"_"&amp;$B119&amp;$C119&amp;$D119</f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>IF(ISERROR(F119),FALSE,IF(L119&lt;=$N$16,TRUE,IF(L119&gt;$N$17,TRUE,IF(L118&lt;$N$16,TRUE,FALSE))))</f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>SwapFixedFreq</f>
        <v/>
      </c>
      <c r="C120" s="15" t="str">
        <f>IborType&amp;"BASIS"</f>
        <v>OISBASIS</v>
      </c>
      <c r="D120" s="14" t="s">
        <v>5</v>
      </c>
      <c r="E120" s="14" t="str">
        <f>RateHelperPrefix&amp;"_"&amp;$B120&amp;$C120&amp;$D120</f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>IF(ISERROR(F120),FALSE,IF(L120&lt;=$N$16,TRUE,IF(L120&gt;$N$17,TRUE,IF(L119&lt;$N$16,TRUE,FALSE))))</f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>SwapFixedFreq</f>
        <v/>
      </c>
      <c r="C121" s="15" t="str">
        <f>IborType&amp;"BASIS"</f>
        <v>OISBASIS</v>
      </c>
      <c r="D121" s="14" t="s">
        <v>4</v>
      </c>
      <c r="E121" s="14" t="str">
        <f>RateHelperPrefix&amp;"_"&amp;$B121&amp;$C121&amp;$D121</f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>IF(ISERROR(F121),FALSE,IF(L121&lt;=$N$16,TRUE,IF(L121&gt;$N$17,TRUE,IF(L120&lt;$N$16,TRUE,FALSE))))</f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>SwapFixedFreq</f>
        <v/>
      </c>
      <c r="C122" s="15" t="str">
        <f>IborType&amp;"BASIS"</f>
        <v>OISBASIS</v>
      </c>
      <c r="D122" s="14" t="s">
        <v>3</v>
      </c>
      <c r="E122" s="14" t="str">
        <f>RateHelperPrefix&amp;"_"&amp;$B122&amp;$C122&amp;$D122</f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>IF(ISERROR(F122),FALSE,IF(L122&lt;=$N$16,TRUE,IF(L122&gt;$N$17,TRUE,IF(L121&lt;$N$16,TRUE,FALSE))))</f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>SwapFixedFreq</f>
        <v/>
      </c>
      <c r="C123" s="15" t="str">
        <f>IborType&amp;"BASIS"</f>
        <v>OISBASIS</v>
      </c>
      <c r="D123" s="14" t="s">
        <v>2</v>
      </c>
      <c r="E123" s="14" t="str">
        <f>RateHelperPrefix&amp;"_"&amp;$B123&amp;$C123&amp;$D123</f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>IF(ISERROR(F123),FALSE,IF(L123&lt;=$N$16,TRUE,IF(L123&gt;$N$17,TRUE,IF(L122&lt;$N$16,TRUE,FALSE))))</f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>SwapFixedFreq</f>
        <v/>
      </c>
      <c r="C124" s="15" t="str">
        <f>IborType&amp;"BASIS"</f>
        <v>OISBASIS</v>
      </c>
      <c r="D124" s="14" t="s">
        <v>1</v>
      </c>
      <c r="E124" s="14" t="str">
        <f>RateHelperPrefix&amp;"_"&amp;$B124&amp;$C124&amp;$D124</f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>IF(ISERROR(F124),FALSE,IF(L124&lt;=$N$16,TRUE,IF(L124&gt;$N$17,TRUE,IF(L123&lt;$N$16,TRUE,FALSE))))</f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>SwapFixedFreq</f>
        <v/>
      </c>
      <c r="C125" s="9" t="str">
        <f>IborType&amp;"BASIS"</f>
        <v>OISBASIS</v>
      </c>
      <c r="D125" s="8" t="s">
        <v>0</v>
      </c>
      <c r="E125" s="8" t="str">
        <f>RateHelperPrefix&amp;"_"&amp;$B125&amp;$C125&amp;$D125</f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>IF(ISERROR(F125),FALSE,IF(L125&lt;=$N$16,TRUE,IF(L125&gt;$N$17,TRUE,IF(L124&lt;$N$16,TRUE,FALSE))))</f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6384" width="9.140625" style="1"/>
  </cols>
  <sheetData>
    <row r="1" spans="1:10" ht="12" thickBot="1" x14ac:dyDescent="0.25">
      <c r="A1" s="58" t="s">
        <v>106</v>
      </c>
      <c r="B1" s="57"/>
      <c r="D1" s="56" t="s">
        <v>105</v>
      </c>
      <c r="E1" s="55" t="s">
        <v>104</v>
      </c>
      <c r="F1" s="55"/>
      <c r="G1" s="55" t="s">
        <v>90</v>
      </c>
      <c r="H1" s="54" t="s">
        <v>89</v>
      </c>
      <c r="I1" s="37" t="e">
        <f t="array" ref="I1:I126">_xll.qlPiecewiseYieldCurveData(YieldCurve)</f>
        <v>#VALUE!</v>
      </c>
    </row>
    <row r="2" spans="1:10" x14ac:dyDescent="0.2">
      <c r="A2" s="53" t="s">
        <v>103</v>
      </c>
      <c r="B2" s="52">
        <v>8</v>
      </c>
      <c r="D2" s="45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44" t="e">
        <f>_xll.qlRateHelperRate($D2)</f>
        <v>#VALUE!</v>
      </c>
      <c r="F2" s="44" t="str">
        <f>IF(ISERROR(_xll.qlSwapRateHelperSpread($D2)),IF(ISERROR(_xll.qlFuturesRateHelperConvexityAdjustment($D2)),"--",_xll.qlFuturesRateHelperConvexityAdjustment($D2)),_xll.qlSwapRateHelperSpread($D2))</f>
        <v>--</v>
      </c>
      <c r="G2" s="43" t="e">
        <f>_xll.qlRateHelperEarliestDate($D2)</f>
        <v>#VALUE!</v>
      </c>
      <c r="H2" s="42" t="e">
        <f>_xll.qlRateHelperLatestDate($D2)</f>
        <v>#VALUE!</v>
      </c>
      <c r="I2" s="37" t="e">
        <v>#VALUE!</v>
      </c>
    </row>
    <row r="3" spans="1:10" x14ac:dyDescent="0.2">
      <c r="A3" s="49" t="s">
        <v>102</v>
      </c>
      <c r="B3" s="51">
        <v>1</v>
      </c>
      <c r="D3" s="45" t="e">
        <v>#NUM!</v>
      </c>
      <c r="E3" s="44" t="e">
        <f>_xll.qlRateHelperRate($D3)</f>
        <v>#VALUE!</v>
      </c>
      <c r="F3" s="44" t="str">
        <f>IF(ISERROR(_xll.qlSwapRateHelperSpread($D3)),IF(ISERROR(_xll.qlFuturesRateHelperConvexityAdjustment($D3)),"--",_xll.qlFuturesRateHelperConvexityAdjustment($D3)),_xll.qlSwapRateHelperSpread($D3))</f>
        <v>--</v>
      </c>
      <c r="G3" s="43" t="e">
        <f>_xll.qlRateHelperEarliestDate($D3)</f>
        <v>#VALUE!</v>
      </c>
      <c r="H3" s="42" t="e">
        <f>_xll.qlRateHelperLatestDate($D3)</f>
        <v>#VALUE!</v>
      </c>
      <c r="I3" s="37" t="e">
        <v>#VALUE!</v>
      </c>
      <c r="J3" s="1" t="e">
        <f>H3-H2</f>
        <v>#VALUE!</v>
      </c>
    </row>
    <row r="4" spans="1:10" x14ac:dyDescent="0.2">
      <c r="A4" s="49" t="s">
        <v>101</v>
      </c>
      <c r="B4" s="51">
        <v>2</v>
      </c>
      <c r="D4" s="45" t="e">
        <v>#NUM!</v>
      </c>
      <c r="E4" s="44" t="e">
        <f>_xll.qlRateHelperRate($D4)</f>
        <v>#VALUE!</v>
      </c>
      <c r="F4" s="44" t="str">
        <f>IF(ISERROR(_xll.qlSwapRateHelperSpread($D4)),IF(ISERROR(_xll.qlFuturesRateHelperConvexityAdjustment($D4)),"--",_xll.qlFuturesRateHelperConvexityAdjustment($D4)),_xll.qlSwapRateHelperSpread($D4))</f>
        <v>--</v>
      </c>
      <c r="G4" s="43" t="e">
        <f>_xll.qlRateHelperEarliestDate($D4)</f>
        <v>#VALUE!</v>
      </c>
      <c r="H4" s="42" t="e">
        <f>_xll.qlRateHelperLatestDate($D4)</f>
        <v>#VALUE!</v>
      </c>
      <c r="I4" s="37" t="e">
        <v>#VALUE!</v>
      </c>
      <c r="J4" s="1" t="e">
        <f>H4-H3</f>
        <v>#VALUE!</v>
      </c>
    </row>
    <row r="5" spans="1:10" x14ac:dyDescent="0.2">
      <c r="A5" s="49" t="s">
        <v>100</v>
      </c>
      <c r="B5" s="50" t="s">
        <v>99</v>
      </c>
      <c r="D5" s="45" t="e">
        <v>#NUM!</v>
      </c>
      <c r="E5" s="44" t="e">
        <f>_xll.qlRateHelperRate($D5)</f>
        <v>#VALUE!</v>
      </c>
      <c r="F5" s="44" t="str">
        <f>IF(ISERROR(_xll.qlSwapRateHelperSpread($D5)),IF(ISERROR(_xll.qlFuturesRateHelperConvexityAdjustment($D5)),"--",_xll.qlFuturesRateHelperConvexityAdjustment($D5)),_xll.qlSwapRateHelperSpread($D5))</f>
        <v>--</v>
      </c>
      <c r="G5" s="43" t="e">
        <f>_xll.qlRateHelperEarliestDate($D5)</f>
        <v>#VALUE!</v>
      </c>
      <c r="H5" s="42" t="e">
        <f>_xll.qlRateHelperLatestDate($D5)</f>
        <v>#VALUE!</v>
      </c>
      <c r="I5" s="37" t="e">
        <v>#VALUE!</v>
      </c>
      <c r="J5" s="1" t="e">
        <f>H5-H4</f>
        <v>#VALUE!</v>
      </c>
    </row>
    <row r="6" spans="1:10" x14ac:dyDescent="0.2">
      <c r="A6" s="49" t="s">
        <v>98</v>
      </c>
      <c r="B6" s="48" t="str">
        <f ca="1">_xll.ohRangeRetrieveError(Selected!D2)</f>
        <v>qlRateHelperSelection - ObjectHandler error: attempt to retrieve object with unknown ID 'USD_YCONRH_OND'</v>
      </c>
      <c r="D6" s="45" t="e">
        <v>#NUM!</v>
      </c>
      <c r="E6" s="44" t="e">
        <f>_xll.qlRateHelperRate($D6)</f>
        <v>#VALUE!</v>
      </c>
      <c r="F6" s="44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2" t="e">
        <f>_xll.qlRateHelperLatestDate($D6)</f>
        <v>#VALUE!</v>
      </c>
      <c r="I6" s="37" t="e">
        <v>#VALUE!</v>
      </c>
      <c r="J6" s="1" t="e">
        <f>H6-H5</f>
        <v>#VALUE!</v>
      </c>
    </row>
    <row r="7" spans="1:10" ht="12" thickBot="1" x14ac:dyDescent="0.25">
      <c r="A7" s="47" t="e">
        <f>_xll.ohGroup(RateHelperPrefix&amp;"_RateHelpersSelected",_xll.ohPack(Selected!D2:D126),TRUE,,ObjectOverwrite)</f>
        <v>#NUM!</v>
      </c>
      <c r="B7" s="46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D7" s="45" t="e">
        <v>#NUM!</v>
      </c>
      <c r="E7" s="44" t="e">
        <f>_xll.qlRateHelperRate($D7)</f>
        <v>#VALUE!</v>
      </c>
      <c r="F7" s="44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2" t="e">
        <f>_xll.qlRateHelperLatestDate($D7)</f>
        <v>#VALUE!</v>
      </c>
      <c r="I7" s="37" t="e">
        <v>#VALUE!</v>
      </c>
      <c r="J7" s="1" t="e">
        <f>H7-H6</f>
        <v>#VALUE!</v>
      </c>
    </row>
    <row r="8" spans="1:10" x14ac:dyDescent="0.2">
      <c r="D8" s="45" t="e">
        <v>#NUM!</v>
      </c>
      <c r="E8" s="44" t="e">
        <f>_xll.qlRateHelperRate($D8)</f>
        <v>#VALUE!</v>
      </c>
      <c r="F8" s="44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2" t="e">
        <f>_xll.qlRateHelperLatestDate($D8)</f>
        <v>#VALUE!</v>
      </c>
      <c r="I8" s="37" t="e">
        <v>#VALUE!</v>
      </c>
      <c r="J8" s="1" t="e">
        <f>H8-H7</f>
        <v>#VALUE!</v>
      </c>
    </row>
    <row r="9" spans="1:10" x14ac:dyDescent="0.2">
      <c r="D9" s="45" t="e">
        <v>#NUM!</v>
      </c>
      <c r="E9" s="44" t="e">
        <f>_xll.qlRateHelperRate($D9)</f>
        <v>#VALUE!</v>
      </c>
      <c r="F9" s="44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2" t="e">
        <f>_xll.qlRateHelperLatestDate($D9)</f>
        <v>#VALUE!</v>
      </c>
      <c r="I9" s="37" t="e">
        <v>#VALUE!</v>
      </c>
      <c r="J9" s="1" t="e">
        <f>H9-H8</f>
        <v>#VALUE!</v>
      </c>
    </row>
    <row r="10" spans="1:10" x14ac:dyDescent="0.2">
      <c r="D10" s="45" t="e">
        <v>#NUM!</v>
      </c>
      <c r="E10" s="44" t="e">
        <f>_xll.qlRateHelperRate($D10)</f>
        <v>#VALUE!</v>
      </c>
      <c r="F10" s="44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2" t="e">
        <f>_xll.qlRateHelperLatestDate($D10)</f>
        <v>#VALUE!</v>
      </c>
      <c r="I10" s="37" t="e">
        <v>#VALUE!</v>
      </c>
      <c r="J10" s="1" t="e">
        <f>H10-H9</f>
        <v>#VALUE!</v>
      </c>
    </row>
    <row r="11" spans="1:10" x14ac:dyDescent="0.2">
      <c r="D11" s="45" t="e">
        <v>#NUM!</v>
      </c>
      <c r="E11" s="44" t="e">
        <f>_xll.qlRateHelperRate($D11)</f>
        <v>#VALUE!</v>
      </c>
      <c r="F11" s="44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2" t="e">
        <f>_xll.qlRateHelperLatestDate($D11)</f>
        <v>#VALUE!</v>
      </c>
      <c r="I11" s="37" t="e">
        <v>#VALUE!</v>
      </c>
      <c r="J11" s="1" t="e">
        <f>H11-H10</f>
        <v>#VALUE!</v>
      </c>
    </row>
    <row r="12" spans="1:10" x14ac:dyDescent="0.2">
      <c r="D12" s="45" t="e">
        <v>#NUM!</v>
      </c>
      <c r="E12" s="44" t="e">
        <f>_xll.qlRateHelperRate($D12)</f>
        <v>#VALUE!</v>
      </c>
      <c r="F12" s="44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2" t="e">
        <f>_xll.qlRateHelperLatestDate($D12)</f>
        <v>#VALUE!</v>
      </c>
      <c r="I12" s="37" t="e">
        <v>#VALUE!</v>
      </c>
      <c r="J12" s="1" t="e">
        <f>H12-H11</f>
        <v>#VALUE!</v>
      </c>
    </row>
    <row r="13" spans="1:10" x14ac:dyDescent="0.2">
      <c r="D13" s="45" t="e">
        <v>#NUM!</v>
      </c>
      <c r="E13" s="44" t="e">
        <f>_xll.qlRateHelperRate($D13)</f>
        <v>#VALUE!</v>
      </c>
      <c r="F13" s="44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2" t="e">
        <f>_xll.qlRateHelperLatestDate($D13)</f>
        <v>#VALUE!</v>
      </c>
      <c r="I13" s="37" t="e">
        <v>#VALUE!</v>
      </c>
      <c r="J13" s="1" t="e">
        <f>H13-H12</f>
        <v>#VALUE!</v>
      </c>
    </row>
    <row r="14" spans="1:10" x14ac:dyDescent="0.2">
      <c r="D14" s="45" t="e">
        <v>#NUM!</v>
      </c>
      <c r="E14" s="44" t="e">
        <f>_xll.qlRateHelperRate($D14)</f>
        <v>#VALUE!</v>
      </c>
      <c r="F14" s="44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2" t="e">
        <f>_xll.qlRateHelperLatestDate($D14)</f>
        <v>#VALUE!</v>
      </c>
      <c r="I14" s="37" t="e">
        <v>#VALUE!</v>
      </c>
      <c r="J14" s="1" t="e">
        <f>H14-H13</f>
        <v>#VALUE!</v>
      </c>
    </row>
    <row r="15" spans="1:10" x14ac:dyDescent="0.2">
      <c r="D15" s="45" t="e">
        <v>#NUM!</v>
      </c>
      <c r="E15" s="44" t="e">
        <f>_xll.qlRateHelperRate($D15)</f>
        <v>#VALUE!</v>
      </c>
      <c r="F15" s="44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2" t="e">
        <f>_xll.qlRateHelperLatestDate($D15)</f>
        <v>#VALUE!</v>
      </c>
      <c r="I15" s="37" t="e">
        <v>#VALUE!</v>
      </c>
      <c r="J15" s="1" t="e">
        <f>H15-H14</f>
        <v>#VALUE!</v>
      </c>
    </row>
    <row r="16" spans="1:10" x14ac:dyDescent="0.2">
      <c r="D16" s="45" t="e">
        <v>#NUM!</v>
      </c>
      <c r="E16" s="44" t="e">
        <f>_xll.qlRateHelperRate($D16)</f>
        <v>#VALUE!</v>
      </c>
      <c r="F16" s="44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2" t="e">
        <f>_xll.qlRateHelperLatestDate($D16)</f>
        <v>#VALUE!</v>
      </c>
      <c r="I16" s="37" t="e">
        <v>#VALUE!</v>
      </c>
      <c r="J16" s="1" t="e">
        <f>H16-H15</f>
        <v>#VALUE!</v>
      </c>
    </row>
    <row r="17" spans="4:10" x14ac:dyDescent="0.2">
      <c r="D17" s="45" t="e">
        <v>#NUM!</v>
      </c>
      <c r="E17" s="44" t="e">
        <f>_xll.qlRateHelperRate($D17)</f>
        <v>#VALUE!</v>
      </c>
      <c r="F17" s="44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2" t="e">
        <f>_xll.qlRateHelperLatestDate($D17)</f>
        <v>#VALUE!</v>
      </c>
      <c r="I17" s="37" t="e">
        <v>#VALUE!</v>
      </c>
      <c r="J17" s="1" t="e">
        <f>H17-H16</f>
        <v>#VALUE!</v>
      </c>
    </row>
    <row r="18" spans="4:10" x14ac:dyDescent="0.2">
      <c r="D18" s="45" t="e">
        <v>#NUM!</v>
      </c>
      <c r="E18" s="44" t="e">
        <f>_xll.qlRateHelperRate($D18)</f>
        <v>#VALUE!</v>
      </c>
      <c r="F18" s="44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2" t="e">
        <f>_xll.qlRateHelperLatestDate($D18)</f>
        <v>#VALUE!</v>
      </c>
      <c r="I18" s="37" t="e">
        <v>#VALUE!</v>
      </c>
      <c r="J18" s="1" t="e">
        <f>H18-H17</f>
        <v>#VALUE!</v>
      </c>
    </row>
    <row r="19" spans="4:10" x14ac:dyDescent="0.2">
      <c r="D19" s="45" t="e">
        <v>#NUM!</v>
      </c>
      <c r="E19" s="44" t="e">
        <f>_xll.qlRateHelperRate($D19)</f>
        <v>#VALUE!</v>
      </c>
      <c r="F19" s="44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2" t="e">
        <f>_xll.qlRateHelperLatestDate($D19)</f>
        <v>#VALUE!</v>
      </c>
      <c r="I19" s="37" t="e">
        <v>#VALUE!</v>
      </c>
      <c r="J19" s="1" t="e">
        <f>H19-H18</f>
        <v>#VALUE!</v>
      </c>
    </row>
    <row r="20" spans="4:10" x14ac:dyDescent="0.2">
      <c r="D20" s="45" t="e">
        <v>#NUM!</v>
      </c>
      <c r="E20" s="44" t="e">
        <f>_xll.qlRateHelperRate($D20)</f>
        <v>#VALUE!</v>
      </c>
      <c r="F20" s="44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2" t="e">
        <f>_xll.qlRateHelperLatestDate($D20)</f>
        <v>#VALUE!</v>
      </c>
      <c r="I20" s="37" t="e">
        <v>#VALUE!</v>
      </c>
      <c r="J20" s="1" t="e">
        <f>H20-H19</f>
        <v>#VALUE!</v>
      </c>
    </row>
    <row r="21" spans="4:10" x14ac:dyDescent="0.2">
      <c r="D21" s="45" t="e">
        <v>#NUM!</v>
      </c>
      <c r="E21" s="44" t="e">
        <f>_xll.qlRateHelperRate($D21)</f>
        <v>#VALUE!</v>
      </c>
      <c r="F21" s="44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2" t="e">
        <f>_xll.qlRateHelperLatestDate($D21)</f>
        <v>#VALUE!</v>
      </c>
      <c r="I21" s="37" t="e">
        <v>#VALUE!</v>
      </c>
      <c r="J21" s="1" t="e">
        <f>H21-H20</f>
        <v>#VALUE!</v>
      </c>
    </row>
    <row r="22" spans="4:10" x14ac:dyDescent="0.2">
      <c r="D22" s="45" t="e">
        <v>#NUM!</v>
      </c>
      <c r="E22" s="44" t="e">
        <f>_xll.qlRateHelperRate($D22)</f>
        <v>#VALUE!</v>
      </c>
      <c r="F22" s="44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2" t="e">
        <f>_xll.qlRateHelperLatestDate($D22)</f>
        <v>#VALUE!</v>
      </c>
      <c r="I22" s="37" t="e">
        <v>#VALUE!</v>
      </c>
      <c r="J22" s="1" t="e">
        <f>H22-H21</f>
        <v>#VALUE!</v>
      </c>
    </row>
    <row r="23" spans="4:10" x14ac:dyDescent="0.2">
      <c r="D23" s="45" t="e">
        <v>#NUM!</v>
      </c>
      <c r="E23" s="44" t="e">
        <f>_xll.qlRateHelperRate($D23)</f>
        <v>#VALUE!</v>
      </c>
      <c r="F23" s="44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2" t="e">
        <f>_xll.qlRateHelperLatestDate($D23)</f>
        <v>#VALUE!</v>
      </c>
      <c r="I23" s="37" t="e">
        <v>#VALUE!</v>
      </c>
      <c r="J23" s="1" t="e">
        <f>H23-H22</f>
        <v>#VALUE!</v>
      </c>
    </row>
    <row r="24" spans="4:10" x14ac:dyDescent="0.2">
      <c r="D24" s="45" t="e">
        <v>#NUM!</v>
      </c>
      <c r="E24" s="44" t="e">
        <f>_xll.qlRateHelperRate($D24)</f>
        <v>#VALUE!</v>
      </c>
      <c r="F24" s="44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2" t="e">
        <f>_xll.qlRateHelperLatestDate($D24)</f>
        <v>#VALUE!</v>
      </c>
      <c r="I24" s="37" t="e">
        <v>#VALUE!</v>
      </c>
      <c r="J24" s="1" t="e">
        <f>H24-H23</f>
        <v>#VALUE!</v>
      </c>
    </row>
    <row r="25" spans="4:10" x14ac:dyDescent="0.2">
      <c r="D25" s="45" t="e">
        <v>#NUM!</v>
      </c>
      <c r="E25" s="44" t="e">
        <f>_xll.qlRateHelperRate($D25)</f>
        <v>#VALUE!</v>
      </c>
      <c r="F25" s="44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2" t="e">
        <f>_xll.qlRateHelperLatestDate($D25)</f>
        <v>#VALUE!</v>
      </c>
      <c r="I25" s="37" t="e">
        <v>#VALUE!</v>
      </c>
      <c r="J25" s="1" t="e">
        <f>H25-H24</f>
        <v>#VALUE!</v>
      </c>
    </row>
    <row r="26" spans="4:10" x14ac:dyDescent="0.2">
      <c r="D26" s="45" t="e">
        <v>#NUM!</v>
      </c>
      <c r="E26" s="44" t="e">
        <f>_xll.qlRateHelperRate($D26)</f>
        <v>#VALUE!</v>
      </c>
      <c r="F26" s="44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2" t="e">
        <f>_xll.qlRateHelperLatestDate($D26)</f>
        <v>#VALUE!</v>
      </c>
      <c r="I26" s="37" t="e">
        <v>#VALUE!</v>
      </c>
      <c r="J26" s="1" t="e">
        <f>H26-H25</f>
        <v>#VALUE!</v>
      </c>
    </row>
    <row r="27" spans="4:10" x14ac:dyDescent="0.2">
      <c r="D27" s="45" t="e">
        <v>#NUM!</v>
      </c>
      <c r="E27" s="44" t="e">
        <f>_xll.qlRateHelperRate($D27)</f>
        <v>#VALUE!</v>
      </c>
      <c r="F27" s="44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2" t="e">
        <f>_xll.qlRateHelperLatestDate($D27)</f>
        <v>#VALUE!</v>
      </c>
      <c r="I27" s="37" t="e">
        <v>#VALUE!</v>
      </c>
      <c r="J27" s="1" t="e">
        <f>H27-H26</f>
        <v>#VALUE!</v>
      </c>
    </row>
    <row r="28" spans="4:10" x14ac:dyDescent="0.2">
      <c r="D28" s="45" t="e">
        <v>#NUM!</v>
      </c>
      <c r="E28" s="44" t="e">
        <f>_xll.qlRateHelperRate($D28)</f>
        <v>#VALUE!</v>
      </c>
      <c r="F28" s="44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2" t="e">
        <f>_xll.qlRateHelperLatestDate($D28)</f>
        <v>#VALUE!</v>
      </c>
      <c r="I28" s="37" t="e">
        <v>#VALUE!</v>
      </c>
      <c r="J28" s="1" t="e">
        <f>H28-H27</f>
        <v>#VALUE!</v>
      </c>
    </row>
    <row r="29" spans="4:10" x14ac:dyDescent="0.2">
      <c r="D29" s="45" t="e">
        <v>#NUM!</v>
      </c>
      <c r="E29" s="44" t="e">
        <f>_xll.qlRateHelperRate($D29)</f>
        <v>#VALUE!</v>
      </c>
      <c r="F29" s="44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2" t="e">
        <f>_xll.qlRateHelperLatestDate($D29)</f>
        <v>#VALUE!</v>
      </c>
      <c r="I29" s="37" t="e">
        <v>#VALUE!</v>
      </c>
      <c r="J29" s="1" t="e">
        <f>H29-H28</f>
        <v>#VALUE!</v>
      </c>
    </row>
    <row r="30" spans="4:10" x14ac:dyDescent="0.2">
      <c r="D30" s="45" t="e">
        <v>#NUM!</v>
      </c>
      <c r="E30" s="44" t="e">
        <f>_xll.qlRateHelperRate($D30)</f>
        <v>#VALUE!</v>
      </c>
      <c r="F30" s="44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2" t="e">
        <f>_xll.qlRateHelperLatestDate($D30)</f>
        <v>#VALUE!</v>
      </c>
      <c r="I30" s="37" t="e">
        <v>#VALUE!</v>
      </c>
      <c r="J30" s="1" t="e">
        <f>H30-H29</f>
        <v>#VALUE!</v>
      </c>
    </row>
    <row r="31" spans="4:10" x14ac:dyDescent="0.2">
      <c r="D31" s="45" t="e">
        <v>#NUM!</v>
      </c>
      <c r="E31" s="44" t="e">
        <f>_xll.qlRateHelperRate($D31)</f>
        <v>#VALUE!</v>
      </c>
      <c r="F31" s="44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2" t="e">
        <f>_xll.qlRateHelperLatestDate($D31)</f>
        <v>#VALUE!</v>
      </c>
      <c r="I31" s="37" t="e">
        <v>#VALUE!</v>
      </c>
      <c r="J31" s="1" t="e">
        <f>H31-H30</f>
        <v>#VALUE!</v>
      </c>
    </row>
    <row r="32" spans="4:10" x14ac:dyDescent="0.2">
      <c r="D32" s="45" t="e">
        <v>#NUM!</v>
      </c>
      <c r="E32" s="44" t="e">
        <f>_xll.qlRateHelperRate($D32)</f>
        <v>#VALUE!</v>
      </c>
      <c r="F32" s="44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2" t="e">
        <f>_xll.qlRateHelperLatestDate($D32)</f>
        <v>#VALUE!</v>
      </c>
      <c r="I32" s="37" t="e">
        <v>#VALUE!</v>
      </c>
      <c r="J32" s="1" t="e">
        <f>H32-H31</f>
        <v>#VALUE!</v>
      </c>
    </row>
    <row r="33" spans="4:10" x14ac:dyDescent="0.2">
      <c r="D33" s="45" t="e">
        <v>#NUM!</v>
      </c>
      <c r="E33" s="44" t="e">
        <f>_xll.qlRateHelperRate($D33)</f>
        <v>#VALUE!</v>
      </c>
      <c r="F33" s="44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2" t="e">
        <f>_xll.qlRateHelperLatestDate($D33)</f>
        <v>#VALUE!</v>
      </c>
      <c r="I33" s="37" t="e">
        <v>#VALUE!</v>
      </c>
      <c r="J33" s="1" t="e">
        <f>H33-H32</f>
        <v>#VALUE!</v>
      </c>
    </row>
    <row r="34" spans="4:10" x14ac:dyDescent="0.2">
      <c r="D34" s="45" t="e">
        <v>#NUM!</v>
      </c>
      <c r="E34" s="44" t="e">
        <f>_xll.qlRateHelperRate($D34)</f>
        <v>#VALUE!</v>
      </c>
      <c r="F34" s="44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2" t="e">
        <f>_xll.qlRateHelperLatestDate($D34)</f>
        <v>#VALUE!</v>
      </c>
      <c r="I34" s="37" t="e">
        <v>#VALUE!</v>
      </c>
      <c r="J34" s="1" t="e">
        <f>H34-H33</f>
        <v>#VALUE!</v>
      </c>
    </row>
    <row r="35" spans="4:10" x14ac:dyDescent="0.2">
      <c r="D35" s="45" t="e">
        <v>#NUM!</v>
      </c>
      <c r="E35" s="44" t="e">
        <f>_xll.qlRateHelperRate($D35)</f>
        <v>#VALUE!</v>
      </c>
      <c r="F35" s="44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2" t="e">
        <f>_xll.qlRateHelperLatestDate($D35)</f>
        <v>#VALUE!</v>
      </c>
      <c r="I35" s="37" t="e">
        <v>#VALUE!</v>
      </c>
      <c r="J35" s="1" t="e">
        <f>H35-H34</f>
        <v>#VALUE!</v>
      </c>
    </row>
    <row r="36" spans="4:10" x14ac:dyDescent="0.2">
      <c r="D36" s="45" t="e">
        <v>#NUM!</v>
      </c>
      <c r="E36" s="44" t="e">
        <f>_xll.qlRateHelperRate($D36)</f>
        <v>#VALUE!</v>
      </c>
      <c r="F36" s="44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2" t="e">
        <f>_xll.qlRateHelperLatestDate($D36)</f>
        <v>#VALUE!</v>
      </c>
      <c r="I36" s="37" t="e">
        <v>#VALUE!</v>
      </c>
      <c r="J36" s="1" t="e">
        <f>H36-H35</f>
        <v>#VALUE!</v>
      </c>
    </row>
    <row r="37" spans="4:10" x14ac:dyDescent="0.2">
      <c r="D37" s="45" t="e">
        <v>#NUM!</v>
      </c>
      <c r="E37" s="44" t="e">
        <f>_xll.qlRateHelperRate($D37)</f>
        <v>#VALUE!</v>
      </c>
      <c r="F37" s="44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2" t="e">
        <f>_xll.qlRateHelperLatestDate($D37)</f>
        <v>#VALUE!</v>
      </c>
      <c r="I37" s="37" t="e">
        <v>#VALUE!</v>
      </c>
      <c r="J37" s="1" t="e">
        <f>H37-H36</f>
        <v>#VALUE!</v>
      </c>
    </row>
    <row r="38" spans="4:10" x14ac:dyDescent="0.2">
      <c r="D38" s="45" t="e">
        <v>#NUM!</v>
      </c>
      <c r="E38" s="44" t="e">
        <f>_xll.qlRateHelperRate($D38)</f>
        <v>#VALUE!</v>
      </c>
      <c r="F38" s="44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2" t="e">
        <f>_xll.qlRateHelperLatestDate($D38)</f>
        <v>#VALUE!</v>
      </c>
      <c r="I38" s="37" t="e">
        <v>#VALUE!</v>
      </c>
    </row>
    <row r="39" spans="4:10" x14ac:dyDescent="0.2">
      <c r="D39" s="45" t="e">
        <v>#NUM!</v>
      </c>
      <c r="E39" s="44" t="e">
        <f>_xll.qlRateHelperRate($D39)</f>
        <v>#VALUE!</v>
      </c>
      <c r="F39" s="44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2" t="e">
        <f>_xll.qlRateHelperLatestDate($D39)</f>
        <v>#VALUE!</v>
      </c>
      <c r="I39" s="37" t="e">
        <v>#VALUE!</v>
      </c>
    </row>
    <row r="40" spans="4:10" x14ac:dyDescent="0.2">
      <c r="D40" s="45" t="e">
        <v>#NUM!</v>
      </c>
      <c r="E40" s="44" t="e">
        <f>_xll.qlRateHelperRate($D40)</f>
        <v>#VALUE!</v>
      </c>
      <c r="F40" s="44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2" t="e">
        <f>_xll.qlRateHelperLatestDate($D40)</f>
        <v>#VALUE!</v>
      </c>
      <c r="I40" s="37" t="e">
        <v>#VALUE!</v>
      </c>
    </row>
    <row r="41" spans="4:10" x14ac:dyDescent="0.2">
      <c r="D41" s="45" t="e">
        <v>#NUM!</v>
      </c>
      <c r="E41" s="44" t="e">
        <f>_xll.qlRateHelperRate($D41)</f>
        <v>#VALUE!</v>
      </c>
      <c r="F41" s="44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2" t="e">
        <f>_xll.qlRateHelperLatestDate($D41)</f>
        <v>#VALUE!</v>
      </c>
      <c r="I41" s="37" t="e">
        <v>#VALUE!</v>
      </c>
    </row>
    <row r="42" spans="4:10" x14ac:dyDescent="0.2">
      <c r="D42" s="45" t="e">
        <v>#NUM!</v>
      </c>
      <c r="E42" s="44" t="e">
        <f>_xll.qlRateHelperRate($D42)</f>
        <v>#VALUE!</v>
      </c>
      <c r="F42" s="44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2" t="e">
        <f>_xll.qlRateHelperLatestDate($D42)</f>
        <v>#VALUE!</v>
      </c>
      <c r="I42" s="37" t="e">
        <v>#VALUE!</v>
      </c>
    </row>
    <row r="43" spans="4:10" x14ac:dyDescent="0.2">
      <c r="D43" s="45" t="e">
        <v>#NUM!</v>
      </c>
      <c r="E43" s="44" t="e">
        <f>_xll.qlRateHelperRate($D43)</f>
        <v>#VALUE!</v>
      </c>
      <c r="F43" s="44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2" t="e">
        <f>_xll.qlRateHelperLatestDate($D43)</f>
        <v>#VALUE!</v>
      </c>
      <c r="I43" s="37" t="e">
        <v>#VALUE!</v>
      </c>
    </row>
    <row r="44" spans="4:10" x14ac:dyDescent="0.2">
      <c r="D44" s="45" t="e">
        <v>#NUM!</v>
      </c>
      <c r="E44" s="44" t="e">
        <f>_xll.qlRateHelperRate($D44)</f>
        <v>#VALUE!</v>
      </c>
      <c r="F44" s="44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2" t="e">
        <f>_xll.qlRateHelperLatestDate($D44)</f>
        <v>#VALUE!</v>
      </c>
      <c r="I44" s="37" t="e">
        <v>#VALUE!</v>
      </c>
    </row>
    <row r="45" spans="4:10" x14ac:dyDescent="0.2">
      <c r="D45" s="45" t="e">
        <v>#NUM!</v>
      </c>
      <c r="E45" s="44" t="e">
        <f>_xll.qlRateHelperRate($D45)</f>
        <v>#VALUE!</v>
      </c>
      <c r="F45" s="44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2" t="e">
        <f>_xll.qlRateHelperLatestDate($D45)</f>
        <v>#VALUE!</v>
      </c>
      <c r="I45" s="37" t="e">
        <v>#VALUE!</v>
      </c>
    </row>
    <row r="46" spans="4:10" x14ac:dyDescent="0.2">
      <c r="D46" s="45" t="e">
        <v>#NUM!</v>
      </c>
      <c r="E46" s="44" t="e">
        <f>_xll.qlRateHelperRate($D46)</f>
        <v>#VALUE!</v>
      </c>
      <c r="F46" s="44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2" t="e">
        <f>_xll.qlRateHelperLatestDate($D46)</f>
        <v>#VALUE!</v>
      </c>
      <c r="I46" s="37" t="e">
        <v>#VALUE!</v>
      </c>
    </row>
    <row r="47" spans="4:10" x14ac:dyDescent="0.2">
      <c r="D47" s="45" t="e">
        <v>#NUM!</v>
      </c>
      <c r="E47" s="44" t="e">
        <f>_xll.qlRateHelperRate($D47)</f>
        <v>#VALUE!</v>
      </c>
      <c r="F47" s="44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2" t="e">
        <f>_xll.qlRateHelperLatestDate($D47)</f>
        <v>#VALUE!</v>
      </c>
      <c r="I47" s="37" t="e">
        <v>#VALUE!</v>
      </c>
    </row>
    <row r="48" spans="4:10" x14ac:dyDescent="0.2">
      <c r="D48" s="45" t="e">
        <v>#NUM!</v>
      </c>
      <c r="E48" s="44" t="e">
        <f>_xll.qlRateHelperRate($D48)</f>
        <v>#VALUE!</v>
      </c>
      <c r="F48" s="44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2" t="e">
        <f>_xll.qlRateHelperLatestDate($D48)</f>
        <v>#VALUE!</v>
      </c>
      <c r="I48" s="37" t="e">
        <v>#VALUE!</v>
      </c>
    </row>
    <row r="49" spans="4:9" x14ac:dyDescent="0.2">
      <c r="D49" s="45" t="e">
        <v>#NUM!</v>
      </c>
      <c r="E49" s="44" t="e">
        <f>_xll.qlRateHelperRate($D49)</f>
        <v>#VALUE!</v>
      </c>
      <c r="F49" s="44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2" t="e">
        <f>_xll.qlRateHelperLatestDate($D49)</f>
        <v>#VALUE!</v>
      </c>
      <c r="I49" s="37" t="e">
        <v>#VALUE!</v>
      </c>
    </row>
    <row r="50" spans="4:9" x14ac:dyDescent="0.2">
      <c r="D50" s="45" t="e">
        <v>#NUM!</v>
      </c>
      <c r="E50" s="44" t="e">
        <f>_xll.qlRateHelperRate($D50)</f>
        <v>#VALUE!</v>
      </c>
      <c r="F50" s="44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2" t="e">
        <f>_xll.qlRateHelperLatestDate($D50)</f>
        <v>#VALUE!</v>
      </c>
      <c r="I50" s="37" t="e">
        <v>#VALUE!</v>
      </c>
    </row>
    <row r="51" spans="4:9" x14ac:dyDescent="0.2">
      <c r="D51" s="45" t="e">
        <v>#NUM!</v>
      </c>
      <c r="E51" s="44" t="e">
        <f>_xll.qlRateHelperRate($D51)</f>
        <v>#VALUE!</v>
      </c>
      <c r="F51" s="44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2" t="e">
        <f>_xll.qlRateHelperLatestDate($D51)</f>
        <v>#VALUE!</v>
      </c>
      <c r="I51" s="37" t="e">
        <v>#VALUE!</v>
      </c>
    </row>
    <row r="52" spans="4:9" x14ac:dyDescent="0.2">
      <c r="D52" s="45" t="e">
        <v>#NUM!</v>
      </c>
      <c r="E52" s="44" t="e">
        <f>_xll.qlRateHelperRate($D52)</f>
        <v>#VALUE!</v>
      </c>
      <c r="F52" s="44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2" t="e">
        <f>_xll.qlRateHelperLatestDate($D52)</f>
        <v>#VALUE!</v>
      </c>
      <c r="I52" s="37" t="e">
        <v>#VALUE!</v>
      </c>
    </row>
    <row r="53" spans="4:9" x14ac:dyDescent="0.2">
      <c r="D53" s="45" t="e">
        <v>#NUM!</v>
      </c>
      <c r="E53" s="44" t="e">
        <f>_xll.qlRateHelperRate($D53)</f>
        <v>#VALUE!</v>
      </c>
      <c r="F53" s="44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2" t="e">
        <f>_xll.qlRateHelperLatestDate($D53)</f>
        <v>#VALUE!</v>
      </c>
      <c r="I53" s="37" t="e">
        <v>#VALUE!</v>
      </c>
    </row>
    <row r="54" spans="4:9" x14ac:dyDescent="0.2">
      <c r="D54" s="45" t="e">
        <v>#NUM!</v>
      </c>
      <c r="E54" s="44" t="e">
        <f>_xll.qlRateHelperRate($D54)</f>
        <v>#VALUE!</v>
      </c>
      <c r="F54" s="44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2" t="e">
        <f>_xll.qlRateHelperLatestDate($D54)</f>
        <v>#VALUE!</v>
      </c>
      <c r="I54" s="37" t="e">
        <v>#VALUE!</v>
      </c>
    </row>
    <row r="55" spans="4:9" x14ac:dyDescent="0.2">
      <c r="D55" s="45" t="e">
        <v>#NUM!</v>
      </c>
      <c r="E55" s="44" t="e">
        <f>_xll.qlRateHelperRate($D55)</f>
        <v>#VALUE!</v>
      </c>
      <c r="F55" s="44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2" t="e">
        <f>_xll.qlRateHelperLatestDate($D55)</f>
        <v>#VALUE!</v>
      </c>
      <c r="I55" s="37" t="e">
        <v>#VALUE!</v>
      </c>
    </row>
    <row r="56" spans="4:9" x14ac:dyDescent="0.2">
      <c r="D56" s="45" t="e">
        <v>#NUM!</v>
      </c>
      <c r="E56" s="44" t="e">
        <f>_xll.qlRateHelperRate($D56)</f>
        <v>#VALUE!</v>
      </c>
      <c r="F56" s="44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2" t="e">
        <f>_xll.qlRateHelperLatestDate($D56)</f>
        <v>#VALUE!</v>
      </c>
      <c r="I56" s="37" t="e">
        <v>#VALUE!</v>
      </c>
    </row>
    <row r="57" spans="4:9" x14ac:dyDescent="0.2">
      <c r="D57" s="45" t="e">
        <v>#NUM!</v>
      </c>
      <c r="E57" s="44" t="e">
        <f>_xll.qlRateHelperRate($D57)</f>
        <v>#VALUE!</v>
      </c>
      <c r="F57" s="44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2" t="e">
        <f>_xll.qlRateHelperLatestDate($D57)</f>
        <v>#VALUE!</v>
      </c>
      <c r="I57" s="37" t="e">
        <v>#VALUE!</v>
      </c>
    </row>
    <row r="58" spans="4:9" x14ac:dyDescent="0.2">
      <c r="D58" s="45" t="e">
        <v>#NUM!</v>
      </c>
      <c r="E58" s="44" t="e">
        <f>_xll.qlRateHelperRate($D58)</f>
        <v>#VALUE!</v>
      </c>
      <c r="F58" s="44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2" t="e">
        <f>_xll.qlRateHelperLatestDate($D58)</f>
        <v>#VALUE!</v>
      </c>
      <c r="I58" s="37" t="e">
        <v>#VALUE!</v>
      </c>
    </row>
    <row r="59" spans="4:9" x14ac:dyDescent="0.2">
      <c r="D59" s="45" t="e">
        <v>#NUM!</v>
      </c>
      <c r="E59" s="44" t="e">
        <f>_xll.qlRateHelperRate($D59)</f>
        <v>#VALUE!</v>
      </c>
      <c r="F59" s="44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2" t="e">
        <f>_xll.qlRateHelperLatestDate($D59)</f>
        <v>#VALUE!</v>
      </c>
      <c r="I59" s="37" t="e">
        <v>#VALUE!</v>
      </c>
    </row>
    <row r="60" spans="4:9" x14ac:dyDescent="0.2">
      <c r="D60" s="45" t="e">
        <v>#NUM!</v>
      </c>
      <c r="E60" s="44" t="e">
        <f>_xll.qlRateHelperRate($D60)</f>
        <v>#VALUE!</v>
      </c>
      <c r="F60" s="44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2" t="e">
        <f>_xll.qlRateHelperLatestDate($D60)</f>
        <v>#VALUE!</v>
      </c>
      <c r="I60" s="37" t="e">
        <v>#VALUE!</v>
      </c>
    </row>
    <row r="61" spans="4:9" x14ac:dyDescent="0.2">
      <c r="D61" s="45" t="e">
        <v>#NUM!</v>
      </c>
      <c r="E61" s="44" t="e">
        <f>_xll.qlRateHelperRate($D61)</f>
        <v>#VALUE!</v>
      </c>
      <c r="F61" s="44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2" t="e">
        <f>_xll.qlRateHelperLatestDate($D61)</f>
        <v>#VALUE!</v>
      </c>
      <c r="I61" s="37" t="e">
        <v>#VALUE!</v>
      </c>
    </row>
    <row r="62" spans="4:9" x14ac:dyDescent="0.2">
      <c r="D62" s="45" t="e">
        <v>#NUM!</v>
      </c>
      <c r="E62" s="44" t="e">
        <f>_xll.qlRateHelperRate($D62)</f>
        <v>#VALUE!</v>
      </c>
      <c r="F62" s="44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2" t="e">
        <f>_xll.qlRateHelperLatestDate($D62)</f>
        <v>#VALUE!</v>
      </c>
      <c r="I62" s="37" t="e">
        <v>#VALUE!</v>
      </c>
    </row>
    <row r="63" spans="4:9" x14ac:dyDescent="0.2">
      <c r="D63" s="45" t="e">
        <v>#NUM!</v>
      </c>
      <c r="E63" s="44" t="e">
        <f>_xll.qlRateHelperRate($D63)</f>
        <v>#VALUE!</v>
      </c>
      <c r="F63" s="44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2" t="e">
        <f>_xll.qlRateHelperLatestDate($D63)</f>
        <v>#VALUE!</v>
      </c>
      <c r="I63" s="37" t="e">
        <v>#VALUE!</v>
      </c>
    </row>
    <row r="64" spans="4:9" x14ac:dyDescent="0.2">
      <c r="D64" s="45" t="e">
        <v>#NUM!</v>
      </c>
      <c r="E64" s="44" t="e">
        <f>_xll.qlRateHelperRate($D64)</f>
        <v>#VALUE!</v>
      </c>
      <c r="F64" s="44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2" t="e">
        <f>_xll.qlRateHelperLatestDate($D64)</f>
        <v>#VALUE!</v>
      </c>
      <c r="I64" s="37" t="e">
        <v>#VALUE!</v>
      </c>
    </row>
    <row r="65" spans="4:9" x14ac:dyDescent="0.2">
      <c r="D65" s="45" t="e">
        <v>#NUM!</v>
      </c>
      <c r="E65" s="44" t="e">
        <f>_xll.qlRateHelperRate($D65)</f>
        <v>#VALUE!</v>
      </c>
      <c r="F65" s="44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2" t="e">
        <f>_xll.qlRateHelperLatestDate($D65)</f>
        <v>#VALUE!</v>
      </c>
      <c r="I65" s="37" t="e">
        <v>#VALUE!</v>
      </c>
    </row>
    <row r="66" spans="4:9" x14ac:dyDescent="0.2">
      <c r="D66" s="45" t="e">
        <v>#NUM!</v>
      </c>
      <c r="E66" s="44" t="e">
        <f>_xll.qlRateHelperRate($D66)</f>
        <v>#VALUE!</v>
      </c>
      <c r="F66" s="44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2" t="e">
        <f>_xll.qlRateHelperLatestDate($D66)</f>
        <v>#VALUE!</v>
      </c>
      <c r="I66" s="37" t="e">
        <v>#VALUE!</v>
      </c>
    </row>
    <row r="67" spans="4:9" x14ac:dyDescent="0.2">
      <c r="D67" s="45" t="e">
        <v>#NUM!</v>
      </c>
      <c r="E67" s="44" t="e">
        <f>_xll.qlRateHelperRate($D67)</f>
        <v>#VALUE!</v>
      </c>
      <c r="F67" s="44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2" t="e">
        <f>_xll.qlRateHelperLatestDate($D67)</f>
        <v>#VALUE!</v>
      </c>
      <c r="I67" s="37" t="e">
        <v>#VALUE!</v>
      </c>
    </row>
    <row r="68" spans="4:9" x14ac:dyDescent="0.2">
      <c r="D68" s="45" t="e">
        <v>#NUM!</v>
      </c>
      <c r="E68" s="44" t="e">
        <f>_xll.qlRateHelperRate($D68)</f>
        <v>#VALUE!</v>
      </c>
      <c r="F68" s="44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2" t="e">
        <f>_xll.qlRateHelperLatestDate($D68)</f>
        <v>#VALUE!</v>
      </c>
      <c r="I68" s="37" t="e">
        <v>#VALUE!</v>
      </c>
    </row>
    <row r="69" spans="4:9" x14ac:dyDescent="0.2">
      <c r="D69" s="45" t="e">
        <v>#NUM!</v>
      </c>
      <c r="E69" s="44" t="e">
        <f>_xll.qlRateHelperRate($D69)</f>
        <v>#VALUE!</v>
      </c>
      <c r="F69" s="44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2" t="e">
        <f>_xll.qlRateHelperLatestDate($D69)</f>
        <v>#VALUE!</v>
      </c>
      <c r="I69" s="37" t="e">
        <v>#VALUE!</v>
      </c>
    </row>
    <row r="70" spans="4:9" x14ac:dyDescent="0.2">
      <c r="D70" s="45" t="e">
        <v>#NUM!</v>
      </c>
      <c r="E70" s="44" t="e">
        <f>_xll.qlRateHelperRate($D70)</f>
        <v>#VALUE!</v>
      </c>
      <c r="F70" s="44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2" t="e">
        <f>_xll.qlRateHelperLatestDate($D70)</f>
        <v>#VALUE!</v>
      </c>
      <c r="I70" s="37" t="e">
        <v>#VALUE!</v>
      </c>
    </row>
    <row r="71" spans="4:9" x14ac:dyDescent="0.2">
      <c r="D71" s="45" t="e">
        <v>#NUM!</v>
      </c>
      <c r="E71" s="44" t="e">
        <f>_xll.qlRateHelperRate($D71)</f>
        <v>#VALUE!</v>
      </c>
      <c r="F71" s="44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2" t="e">
        <f>_xll.qlRateHelperLatestDate($D71)</f>
        <v>#VALUE!</v>
      </c>
      <c r="I71" s="37" t="e">
        <v>#VALUE!</v>
      </c>
    </row>
    <row r="72" spans="4:9" x14ac:dyDescent="0.2">
      <c r="D72" s="45" t="e">
        <v>#NUM!</v>
      </c>
      <c r="E72" s="44" t="e">
        <f>_xll.qlRateHelperRate($D72)</f>
        <v>#VALUE!</v>
      </c>
      <c r="F72" s="44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2" t="e">
        <f>_xll.qlRateHelperLatestDate($D72)</f>
        <v>#VALUE!</v>
      </c>
      <c r="I72" s="37" t="e">
        <v>#VALUE!</v>
      </c>
    </row>
    <row r="73" spans="4:9" x14ac:dyDescent="0.2">
      <c r="D73" s="45" t="e">
        <v>#NUM!</v>
      </c>
      <c r="E73" s="44" t="e">
        <f>_xll.qlRateHelperRate($D73)</f>
        <v>#VALUE!</v>
      </c>
      <c r="F73" s="44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2" t="e">
        <f>_xll.qlRateHelperLatestDate($D73)</f>
        <v>#VALUE!</v>
      </c>
      <c r="I73" s="37" t="e">
        <v>#VALUE!</v>
      </c>
    </row>
    <row r="74" spans="4:9" x14ac:dyDescent="0.2">
      <c r="D74" s="45" t="e">
        <v>#NUM!</v>
      </c>
      <c r="E74" s="44" t="e">
        <f>_xll.qlRateHelperRate($D74)</f>
        <v>#VALUE!</v>
      </c>
      <c r="F74" s="44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2" t="e">
        <f>_xll.qlRateHelperLatestDate($D74)</f>
        <v>#VALUE!</v>
      </c>
      <c r="I74" s="37" t="e">
        <v>#VALUE!</v>
      </c>
    </row>
    <row r="75" spans="4:9" x14ac:dyDescent="0.2">
      <c r="D75" s="45" t="e">
        <v>#NUM!</v>
      </c>
      <c r="E75" s="44" t="e">
        <f>_xll.qlRateHelperRate($D75)</f>
        <v>#VALUE!</v>
      </c>
      <c r="F75" s="44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2" t="e">
        <f>_xll.qlRateHelperLatestDate($D75)</f>
        <v>#VALUE!</v>
      </c>
      <c r="I75" s="37" t="e">
        <v>#VALUE!</v>
      </c>
    </row>
    <row r="76" spans="4:9" x14ac:dyDescent="0.2">
      <c r="D76" s="45" t="e">
        <v>#NUM!</v>
      </c>
      <c r="E76" s="44" t="e">
        <f>_xll.qlRateHelperRate($D76)</f>
        <v>#VALUE!</v>
      </c>
      <c r="F76" s="44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2" t="e">
        <f>_xll.qlRateHelperLatestDate($D76)</f>
        <v>#VALUE!</v>
      </c>
      <c r="I76" s="37" t="e">
        <v>#VALUE!</v>
      </c>
    </row>
    <row r="77" spans="4:9" x14ac:dyDescent="0.2">
      <c r="D77" s="45" t="e">
        <v>#NUM!</v>
      </c>
      <c r="E77" s="44" t="e">
        <f>_xll.qlRateHelperRate($D77)</f>
        <v>#VALUE!</v>
      </c>
      <c r="F77" s="44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2" t="e">
        <f>_xll.qlRateHelperLatestDate($D77)</f>
        <v>#VALUE!</v>
      </c>
      <c r="I77" s="37" t="e">
        <v>#VALUE!</v>
      </c>
    </row>
    <row r="78" spans="4:9" x14ac:dyDescent="0.2">
      <c r="D78" s="45" t="e">
        <v>#NUM!</v>
      </c>
      <c r="E78" s="44" t="e">
        <f>_xll.qlRateHelperRate($D78)</f>
        <v>#VALUE!</v>
      </c>
      <c r="F78" s="44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2" t="e">
        <f>_xll.qlRateHelperLatestDate($D78)</f>
        <v>#VALUE!</v>
      </c>
      <c r="I78" s="37" t="e">
        <v>#VALUE!</v>
      </c>
    </row>
    <row r="79" spans="4:9" x14ac:dyDescent="0.2">
      <c r="D79" s="45" t="e">
        <v>#NUM!</v>
      </c>
      <c r="E79" s="44" t="e">
        <f>_xll.qlRateHelperRate($D79)</f>
        <v>#VALUE!</v>
      </c>
      <c r="F79" s="44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2" t="e">
        <f>_xll.qlRateHelperLatestDate($D79)</f>
        <v>#VALUE!</v>
      </c>
      <c r="I79" s="37" t="e">
        <v>#VALUE!</v>
      </c>
    </row>
    <row r="80" spans="4:9" x14ac:dyDescent="0.2">
      <c r="D80" s="45" t="e">
        <v>#NUM!</v>
      </c>
      <c r="E80" s="44" t="e">
        <f>_xll.qlRateHelperRate($D80)</f>
        <v>#VALUE!</v>
      </c>
      <c r="F80" s="44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2" t="e">
        <f>_xll.qlRateHelperLatestDate($D80)</f>
        <v>#VALUE!</v>
      </c>
      <c r="I80" s="37" t="e">
        <v>#VALUE!</v>
      </c>
    </row>
    <row r="81" spans="4:9" x14ac:dyDescent="0.2">
      <c r="D81" s="45" t="e">
        <v>#NUM!</v>
      </c>
      <c r="E81" s="44" t="e">
        <f>_xll.qlRateHelperRate($D81)</f>
        <v>#VALUE!</v>
      </c>
      <c r="F81" s="44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2" t="e">
        <f>_xll.qlRateHelperLatestDate($D81)</f>
        <v>#VALUE!</v>
      </c>
      <c r="I81" s="37" t="e">
        <v>#VALUE!</v>
      </c>
    </row>
    <row r="82" spans="4:9" x14ac:dyDescent="0.2">
      <c r="D82" s="45" t="e">
        <v>#NUM!</v>
      </c>
      <c r="E82" s="44" t="e">
        <f>_xll.qlRateHelperRate($D82)</f>
        <v>#VALUE!</v>
      </c>
      <c r="F82" s="44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2" t="e">
        <f>_xll.qlRateHelperLatestDate($D82)</f>
        <v>#VALUE!</v>
      </c>
      <c r="I82" s="37" t="e">
        <v>#VALUE!</v>
      </c>
    </row>
    <row r="83" spans="4:9" x14ac:dyDescent="0.2">
      <c r="D83" s="45" t="e">
        <v>#NUM!</v>
      </c>
      <c r="E83" s="44" t="e">
        <f>_xll.qlRateHelperRate($D83)</f>
        <v>#VALUE!</v>
      </c>
      <c r="F83" s="44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2" t="e">
        <f>_xll.qlRateHelperLatestDate($D83)</f>
        <v>#VALUE!</v>
      </c>
      <c r="I83" s="37" t="e">
        <v>#VALUE!</v>
      </c>
    </row>
    <row r="84" spans="4:9" x14ac:dyDescent="0.2">
      <c r="D84" s="45" t="e">
        <v>#NUM!</v>
      </c>
      <c r="E84" s="44" t="e">
        <f>_xll.qlRateHelperRate($D84)</f>
        <v>#VALUE!</v>
      </c>
      <c r="F84" s="44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2" t="e">
        <f>_xll.qlRateHelperLatestDate($D84)</f>
        <v>#VALUE!</v>
      </c>
      <c r="I84" s="37" t="e">
        <v>#VALUE!</v>
      </c>
    </row>
    <row r="85" spans="4:9" x14ac:dyDescent="0.2">
      <c r="D85" s="45" t="e">
        <v>#NUM!</v>
      </c>
      <c r="E85" s="44" t="e">
        <f>_xll.qlRateHelperRate($D85)</f>
        <v>#VALUE!</v>
      </c>
      <c r="F85" s="44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2" t="e">
        <f>_xll.qlRateHelperLatestDate($D85)</f>
        <v>#VALUE!</v>
      </c>
      <c r="I85" s="37" t="e">
        <v>#VALUE!</v>
      </c>
    </row>
    <row r="86" spans="4:9" x14ac:dyDescent="0.2">
      <c r="D86" s="45" t="e">
        <v>#NUM!</v>
      </c>
      <c r="E86" s="44" t="e">
        <f>_xll.qlRateHelperRate($D86)</f>
        <v>#VALUE!</v>
      </c>
      <c r="F86" s="44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2" t="e">
        <f>_xll.qlRateHelperLatestDate($D86)</f>
        <v>#VALUE!</v>
      </c>
      <c r="I86" s="37" t="e">
        <v>#VALUE!</v>
      </c>
    </row>
    <row r="87" spans="4:9" x14ac:dyDescent="0.2">
      <c r="D87" s="45" t="e">
        <v>#NUM!</v>
      </c>
      <c r="E87" s="44" t="e">
        <f>_xll.qlRateHelperRate($D87)</f>
        <v>#VALUE!</v>
      </c>
      <c r="F87" s="44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2" t="e">
        <f>_xll.qlRateHelperLatestDate($D87)</f>
        <v>#VALUE!</v>
      </c>
      <c r="I87" s="37" t="e">
        <v>#VALUE!</v>
      </c>
    </row>
    <row r="88" spans="4:9" x14ac:dyDescent="0.2">
      <c r="D88" s="45" t="e">
        <v>#NUM!</v>
      </c>
      <c r="E88" s="44" t="e">
        <f>_xll.qlRateHelperRate($D88)</f>
        <v>#VALUE!</v>
      </c>
      <c r="F88" s="44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2" t="e">
        <f>_xll.qlRateHelperLatestDate($D88)</f>
        <v>#VALUE!</v>
      </c>
      <c r="I88" s="37" t="e">
        <v>#VALUE!</v>
      </c>
    </row>
    <row r="89" spans="4:9" x14ac:dyDescent="0.2">
      <c r="D89" s="45" t="e">
        <v>#NUM!</v>
      </c>
      <c r="E89" s="44" t="e">
        <f>_xll.qlRateHelperRate($D89)</f>
        <v>#VALUE!</v>
      </c>
      <c r="F89" s="44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2" t="e">
        <f>_xll.qlRateHelperLatestDate($D89)</f>
        <v>#VALUE!</v>
      </c>
      <c r="I89" s="37" t="e">
        <v>#VALUE!</v>
      </c>
    </row>
    <row r="90" spans="4:9" x14ac:dyDescent="0.2">
      <c r="D90" s="45" t="e">
        <v>#NUM!</v>
      </c>
      <c r="E90" s="44" t="e">
        <f>_xll.qlRateHelperRate($D90)</f>
        <v>#VALUE!</v>
      </c>
      <c r="F90" s="44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2" t="e">
        <f>_xll.qlRateHelperLatestDate($D90)</f>
        <v>#VALUE!</v>
      </c>
      <c r="I90" s="37" t="e">
        <v>#VALUE!</v>
      </c>
    </row>
    <row r="91" spans="4:9" x14ac:dyDescent="0.2">
      <c r="D91" s="45" t="e">
        <v>#NUM!</v>
      </c>
      <c r="E91" s="44" t="e">
        <f>_xll.qlRateHelperRate($D91)</f>
        <v>#VALUE!</v>
      </c>
      <c r="F91" s="44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2" t="e">
        <f>_xll.qlRateHelperLatestDate($D91)</f>
        <v>#VALUE!</v>
      </c>
      <c r="I91" s="37" t="e">
        <v>#VALUE!</v>
      </c>
    </row>
    <row r="92" spans="4:9" x14ac:dyDescent="0.2">
      <c r="D92" s="45" t="e">
        <v>#NUM!</v>
      </c>
      <c r="E92" s="44" t="e">
        <f>_xll.qlRateHelperRate($D92)</f>
        <v>#VALUE!</v>
      </c>
      <c r="F92" s="44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2" t="e">
        <f>_xll.qlRateHelperLatestDate($D92)</f>
        <v>#VALUE!</v>
      </c>
      <c r="I92" s="37" t="e">
        <v>#VALUE!</v>
      </c>
    </row>
    <row r="93" spans="4:9" x14ac:dyDescent="0.2">
      <c r="D93" s="45" t="e">
        <v>#NUM!</v>
      </c>
      <c r="E93" s="44" t="e">
        <f>_xll.qlRateHelperRate($D93)</f>
        <v>#VALUE!</v>
      </c>
      <c r="F93" s="44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2" t="e">
        <f>_xll.qlRateHelperLatestDate($D93)</f>
        <v>#VALUE!</v>
      </c>
      <c r="I93" s="37" t="e">
        <v>#VALUE!</v>
      </c>
    </row>
    <row r="94" spans="4:9" x14ac:dyDescent="0.2">
      <c r="D94" s="45" t="e">
        <v>#NUM!</v>
      </c>
      <c r="E94" s="44" t="e">
        <f>_xll.qlRateHelperRate($D94)</f>
        <v>#VALUE!</v>
      </c>
      <c r="F94" s="44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2" t="e">
        <f>_xll.qlRateHelperLatestDate($D94)</f>
        <v>#VALUE!</v>
      </c>
      <c r="I94" s="37" t="e">
        <v>#VALUE!</v>
      </c>
    </row>
    <row r="95" spans="4:9" x14ac:dyDescent="0.2">
      <c r="D95" s="45" t="e">
        <v>#NUM!</v>
      </c>
      <c r="E95" s="44" t="e">
        <f>_xll.qlRateHelperRate($D95)</f>
        <v>#VALUE!</v>
      </c>
      <c r="F95" s="44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2" t="e">
        <f>_xll.qlRateHelperLatestDate($D95)</f>
        <v>#VALUE!</v>
      </c>
      <c r="I95" s="37" t="e">
        <v>#VALUE!</v>
      </c>
    </row>
    <row r="96" spans="4:9" x14ac:dyDescent="0.2">
      <c r="D96" s="45" t="e">
        <v>#NUM!</v>
      </c>
      <c r="E96" s="44" t="e">
        <f>_xll.qlRateHelperRate($D96)</f>
        <v>#VALUE!</v>
      </c>
      <c r="F96" s="44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2" t="e">
        <f>_xll.qlRateHelperLatestDate($D96)</f>
        <v>#VALUE!</v>
      </c>
      <c r="I96" s="37" t="e">
        <v>#VALUE!</v>
      </c>
    </row>
    <row r="97" spans="4:9" x14ac:dyDescent="0.2">
      <c r="D97" s="45" t="e">
        <v>#NUM!</v>
      </c>
      <c r="E97" s="44" t="e">
        <f>_xll.qlRateHelperRate($D97)</f>
        <v>#VALUE!</v>
      </c>
      <c r="F97" s="44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2" t="e">
        <f>_xll.qlRateHelperLatestDate($D97)</f>
        <v>#VALUE!</v>
      </c>
      <c r="I97" s="37" t="e">
        <v>#VALUE!</v>
      </c>
    </row>
    <row r="98" spans="4:9" x14ac:dyDescent="0.2">
      <c r="D98" s="45" t="e">
        <v>#NUM!</v>
      </c>
      <c r="E98" s="44" t="e">
        <f>_xll.qlRateHelperRate($D98)</f>
        <v>#VALUE!</v>
      </c>
      <c r="F98" s="44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2" t="e">
        <f>_xll.qlRateHelperLatestDate($D98)</f>
        <v>#VALUE!</v>
      </c>
      <c r="I98" s="37" t="e">
        <v>#VALUE!</v>
      </c>
    </row>
    <row r="99" spans="4:9" x14ac:dyDescent="0.2">
      <c r="D99" s="45" t="e">
        <v>#NUM!</v>
      </c>
      <c r="E99" s="44" t="e">
        <f>_xll.qlRateHelperRate($D99)</f>
        <v>#VALUE!</v>
      </c>
      <c r="F99" s="44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2" t="e">
        <f>_xll.qlRateHelperLatestDate($D99)</f>
        <v>#VALUE!</v>
      </c>
      <c r="I99" s="37" t="e">
        <v>#VALUE!</v>
      </c>
    </row>
    <row r="100" spans="4:9" x14ac:dyDescent="0.2">
      <c r="D100" s="45" t="e">
        <v>#NUM!</v>
      </c>
      <c r="E100" s="44" t="e">
        <f>_xll.qlRateHelperRate($D100)</f>
        <v>#VALUE!</v>
      </c>
      <c r="F100" s="44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2" t="e">
        <f>_xll.qlRateHelperLatestDate($D100)</f>
        <v>#VALUE!</v>
      </c>
      <c r="I100" s="37" t="e">
        <v>#VALUE!</v>
      </c>
    </row>
    <row r="101" spans="4:9" x14ac:dyDescent="0.2">
      <c r="D101" s="45" t="e">
        <v>#NUM!</v>
      </c>
      <c r="E101" s="44" t="e">
        <f>_xll.qlRateHelperRate($D101)</f>
        <v>#VALUE!</v>
      </c>
      <c r="F101" s="44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2" t="e">
        <f>_xll.qlRateHelperLatestDate($D101)</f>
        <v>#VALUE!</v>
      </c>
      <c r="I101" s="37" t="e">
        <v>#VALUE!</v>
      </c>
    </row>
    <row r="102" spans="4:9" x14ac:dyDescent="0.2">
      <c r="D102" s="45" t="e">
        <v>#NUM!</v>
      </c>
      <c r="E102" s="44" t="e">
        <f>_xll.qlRateHelperRate($D102)</f>
        <v>#VALUE!</v>
      </c>
      <c r="F102" s="44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2" t="e">
        <f>_xll.qlRateHelperLatestDate($D102)</f>
        <v>#VALUE!</v>
      </c>
      <c r="I102" s="37" t="e">
        <v>#VALUE!</v>
      </c>
    </row>
    <row r="103" spans="4:9" x14ac:dyDescent="0.2">
      <c r="D103" s="45" t="e">
        <v>#NUM!</v>
      </c>
      <c r="E103" s="44" t="e">
        <f>_xll.qlRateHelperRate($D103)</f>
        <v>#VALUE!</v>
      </c>
      <c r="F103" s="44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2" t="e">
        <f>_xll.qlRateHelperLatestDate($D103)</f>
        <v>#VALUE!</v>
      </c>
      <c r="I103" s="37" t="e">
        <v>#VALUE!</v>
      </c>
    </row>
    <row r="104" spans="4:9" x14ac:dyDescent="0.2">
      <c r="D104" s="45" t="e">
        <v>#NUM!</v>
      </c>
      <c r="E104" s="44" t="e">
        <f>_xll.qlRateHelperRate($D104)</f>
        <v>#VALUE!</v>
      </c>
      <c r="F104" s="44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2" t="e">
        <f>_xll.qlRateHelperLatestDate($D104)</f>
        <v>#VALUE!</v>
      </c>
      <c r="I104" s="37" t="e">
        <v>#VALUE!</v>
      </c>
    </row>
    <row r="105" spans="4:9" x14ac:dyDescent="0.2">
      <c r="D105" s="45" t="e">
        <v>#NUM!</v>
      </c>
      <c r="E105" s="44" t="e">
        <f>_xll.qlRateHelperRate($D105)</f>
        <v>#VALUE!</v>
      </c>
      <c r="F105" s="44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2" t="e">
        <f>_xll.qlRateHelperLatestDate($D105)</f>
        <v>#VALUE!</v>
      </c>
      <c r="I105" s="37" t="e">
        <v>#VALUE!</v>
      </c>
    </row>
    <row r="106" spans="4:9" x14ac:dyDescent="0.2">
      <c r="D106" s="45" t="e">
        <v>#NUM!</v>
      </c>
      <c r="E106" s="44" t="e">
        <f>_xll.qlRateHelperRate($D106)</f>
        <v>#VALUE!</v>
      </c>
      <c r="F106" s="44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2" t="e">
        <f>_xll.qlRateHelperLatestDate($D106)</f>
        <v>#VALUE!</v>
      </c>
      <c r="I106" s="37" t="e">
        <v>#VALUE!</v>
      </c>
    </row>
    <row r="107" spans="4:9" x14ac:dyDescent="0.2">
      <c r="D107" s="45" t="e">
        <v>#NUM!</v>
      </c>
      <c r="E107" s="44" t="e">
        <f>_xll.qlRateHelperRate($D107)</f>
        <v>#VALUE!</v>
      </c>
      <c r="F107" s="44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2" t="e">
        <f>_xll.qlRateHelperLatestDate($D107)</f>
        <v>#VALUE!</v>
      </c>
      <c r="I107" s="37" t="e">
        <v>#VALUE!</v>
      </c>
    </row>
    <row r="108" spans="4:9" x14ac:dyDescent="0.2">
      <c r="D108" s="45" t="e">
        <v>#NUM!</v>
      </c>
      <c r="E108" s="44" t="e">
        <f>_xll.qlRateHelperRate($D108)</f>
        <v>#VALUE!</v>
      </c>
      <c r="F108" s="44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2" t="e">
        <f>_xll.qlRateHelperLatestDate($D108)</f>
        <v>#VALUE!</v>
      </c>
      <c r="I108" s="37" t="e">
        <v>#VALUE!</v>
      </c>
    </row>
    <row r="109" spans="4:9" x14ac:dyDescent="0.2">
      <c r="D109" s="45" t="e">
        <v>#NUM!</v>
      </c>
      <c r="E109" s="44" t="e">
        <f>_xll.qlRateHelperRate($D109)</f>
        <v>#VALUE!</v>
      </c>
      <c r="F109" s="44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2" t="e">
        <f>_xll.qlRateHelperLatestDate($D109)</f>
        <v>#VALUE!</v>
      </c>
      <c r="I109" s="37" t="e">
        <v>#VALUE!</v>
      </c>
    </row>
    <row r="110" spans="4:9" x14ac:dyDescent="0.2">
      <c r="D110" s="45" t="e">
        <v>#NUM!</v>
      </c>
      <c r="E110" s="44" t="e">
        <f>_xll.qlRateHelperRate($D110)</f>
        <v>#VALUE!</v>
      </c>
      <c r="F110" s="44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2" t="e">
        <f>_xll.qlRateHelperLatestDate($D110)</f>
        <v>#VALUE!</v>
      </c>
      <c r="I110" s="37" t="e">
        <v>#VALUE!</v>
      </c>
    </row>
    <row r="111" spans="4:9" x14ac:dyDescent="0.2">
      <c r="D111" s="45" t="e">
        <v>#NUM!</v>
      </c>
      <c r="E111" s="44" t="e">
        <f>_xll.qlRateHelperRate($D111)</f>
        <v>#VALUE!</v>
      </c>
      <c r="F111" s="44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2" t="e">
        <f>_xll.qlRateHelperLatestDate($D111)</f>
        <v>#VALUE!</v>
      </c>
      <c r="I111" s="37" t="e">
        <v>#VALUE!</v>
      </c>
    </row>
    <row r="112" spans="4:9" x14ac:dyDescent="0.2">
      <c r="D112" s="45" t="e">
        <v>#NUM!</v>
      </c>
      <c r="E112" s="44" t="e">
        <f>_xll.qlRateHelperRate($D112)</f>
        <v>#VALUE!</v>
      </c>
      <c r="F112" s="44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2" t="e">
        <f>_xll.qlRateHelperLatestDate($D112)</f>
        <v>#VALUE!</v>
      </c>
      <c r="I112" s="37" t="e">
        <v>#VALUE!</v>
      </c>
    </row>
    <row r="113" spans="4:9" x14ac:dyDescent="0.2">
      <c r="D113" s="45" t="e">
        <v>#NUM!</v>
      </c>
      <c r="E113" s="44" t="e">
        <f>_xll.qlRateHelperRate($D113)</f>
        <v>#VALUE!</v>
      </c>
      <c r="F113" s="44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2" t="e">
        <f>_xll.qlRateHelperLatestDate($D113)</f>
        <v>#VALUE!</v>
      </c>
      <c r="I113" s="37" t="e">
        <v>#VALUE!</v>
      </c>
    </row>
    <row r="114" spans="4:9" x14ac:dyDescent="0.2">
      <c r="D114" s="45" t="e">
        <v>#NUM!</v>
      </c>
      <c r="E114" s="44" t="e">
        <f>_xll.qlRateHelperRate($D114)</f>
        <v>#VALUE!</v>
      </c>
      <c r="F114" s="44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2" t="e">
        <f>_xll.qlRateHelperLatestDate($D114)</f>
        <v>#VALUE!</v>
      </c>
      <c r="I114" s="37" t="e">
        <v>#VALUE!</v>
      </c>
    </row>
    <row r="115" spans="4:9" x14ac:dyDescent="0.2">
      <c r="D115" s="45" t="e">
        <v>#NUM!</v>
      </c>
      <c r="E115" s="44" t="e">
        <f>_xll.qlRateHelperRate($D115)</f>
        <v>#VALUE!</v>
      </c>
      <c r="F115" s="44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2" t="e">
        <f>_xll.qlRateHelperLatestDate($D115)</f>
        <v>#VALUE!</v>
      </c>
      <c r="I115" s="37" t="e">
        <v>#VALUE!</v>
      </c>
    </row>
    <row r="116" spans="4:9" x14ac:dyDescent="0.2">
      <c r="D116" s="45" t="e">
        <v>#NUM!</v>
      </c>
      <c r="E116" s="44" t="e">
        <f>_xll.qlRateHelperRate($D116)</f>
        <v>#VALUE!</v>
      </c>
      <c r="F116" s="44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2" t="e">
        <f>_xll.qlRateHelperLatestDate($D116)</f>
        <v>#VALUE!</v>
      </c>
      <c r="I116" s="37" t="e">
        <v>#VALUE!</v>
      </c>
    </row>
    <row r="117" spans="4:9" x14ac:dyDescent="0.2">
      <c r="D117" s="45" t="e">
        <v>#NUM!</v>
      </c>
      <c r="E117" s="44" t="e">
        <f>_xll.qlRateHelperRate($D117)</f>
        <v>#VALUE!</v>
      </c>
      <c r="F117" s="44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2" t="e">
        <f>_xll.qlRateHelperLatestDate($D117)</f>
        <v>#VALUE!</v>
      </c>
      <c r="I117" s="37" t="e">
        <v>#VALUE!</v>
      </c>
    </row>
    <row r="118" spans="4:9" x14ac:dyDescent="0.2">
      <c r="D118" s="45" t="e">
        <v>#NUM!</v>
      </c>
      <c r="E118" s="44" t="e">
        <f>_xll.qlRateHelperRate($D118)</f>
        <v>#VALUE!</v>
      </c>
      <c r="F118" s="44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2" t="e">
        <f>_xll.qlRateHelperLatestDate($D118)</f>
        <v>#VALUE!</v>
      </c>
      <c r="I118" s="37" t="e">
        <v>#VALUE!</v>
      </c>
    </row>
    <row r="119" spans="4:9" x14ac:dyDescent="0.2">
      <c r="D119" s="45" t="e">
        <v>#NUM!</v>
      </c>
      <c r="E119" s="44" t="e">
        <f>_xll.qlRateHelperRate($D119)</f>
        <v>#VALUE!</v>
      </c>
      <c r="F119" s="44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2" t="e">
        <f>_xll.qlRateHelperLatestDate($D119)</f>
        <v>#VALUE!</v>
      </c>
      <c r="I119" s="37" t="e">
        <v>#VALUE!</v>
      </c>
    </row>
    <row r="120" spans="4:9" x14ac:dyDescent="0.2">
      <c r="D120" s="45" t="e">
        <v>#NUM!</v>
      </c>
      <c r="E120" s="44" t="e">
        <f>_xll.qlRateHelperRate($D120)</f>
        <v>#VALUE!</v>
      </c>
      <c r="F120" s="44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2" t="e">
        <f>_xll.qlRateHelperLatestDate($D120)</f>
        <v>#VALUE!</v>
      </c>
      <c r="I120" s="37" t="e">
        <v>#VALUE!</v>
      </c>
    </row>
    <row r="121" spans="4:9" x14ac:dyDescent="0.2">
      <c r="D121" s="45" t="e">
        <v>#NUM!</v>
      </c>
      <c r="E121" s="44" t="e">
        <f>_xll.qlRateHelperRate($D121)</f>
        <v>#VALUE!</v>
      </c>
      <c r="F121" s="44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2" t="e">
        <f>_xll.qlRateHelperLatestDate($D121)</f>
        <v>#VALUE!</v>
      </c>
      <c r="I121" s="37" t="e">
        <v>#VALUE!</v>
      </c>
    </row>
    <row r="122" spans="4:9" x14ac:dyDescent="0.2">
      <c r="D122" s="45" t="e">
        <v>#NUM!</v>
      </c>
      <c r="E122" s="44" t="e">
        <f>_xll.qlRateHelperRate($D122)</f>
        <v>#VALUE!</v>
      </c>
      <c r="F122" s="44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2" t="e">
        <f>_xll.qlRateHelperLatestDate($D122)</f>
        <v>#VALUE!</v>
      </c>
      <c r="I122" s="37" t="e">
        <v>#VALUE!</v>
      </c>
    </row>
    <row r="123" spans="4:9" x14ac:dyDescent="0.2">
      <c r="D123" s="45" t="e">
        <v>#NUM!</v>
      </c>
      <c r="E123" s="44" t="e">
        <f>_xll.qlRateHelperRate($D123)</f>
        <v>#VALUE!</v>
      </c>
      <c r="F123" s="44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2" t="e">
        <f>_xll.qlRateHelperLatestDate($D123)</f>
        <v>#VALUE!</v>
      </c>
      <c r="I123" s="37" t="e">
        <v>#VALUE!</v>
      </c>
    </row>
    <row r="124" spans="4:9" x14ac:dyDescent="0.2">
      <c r="D124" s="45" t="e">
        <v>#NUM!</v>
      </c>
      <c r="E124" s="44" t="e">
        <f>_xll.qlRateHelperRate($D124)</f>
        <v>#VALUE!</v>
      </c>
      <c r="F124" s="44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2" t="e">
        <f>_xll.qlRateHelperLatestDate($D124)</f>
        <v>#VALUE!</v>
      </c>
      <c r="I124" s="37" t="e">
        <v>#VALUE!</v>
      </c>
    </row>
    <row r="125" spans="4:9" x14ac:dyDescent="0.2">
      <c r="D125" s="45" t="e">
        <v>#NUM!</v>
      </c>
      <c r="E125" s="44" t="e">
        <f>_xll.qlRateHelperRate($D125)</f>
        <v>#VALUE!</v>
      </c>
      <c r="F125" s="44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2" t="e">
        <f>_xll.qlRateHelperLatestDate($D125)</f>
        <v>#VALUE!</v>
      </c>
      <c r="I125" s="37" t="e">
        <v>#VALUE!</v>
      </c>
    </row>
    <row r="126" spans="4:9" ht="12" thickBot="1" x14ac:dyDescent="0.25">
      <c r="D126" s="41" t="e">
        <v>#NUM!</v>
      </c>
      <c r="E126" s="40" t="e">
        <f>_xll.qlRateHelperRate($D126)</f>
        <v>#VALUE!</v>
      </c>
      <c r="F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9" t="e">
        <f>_xll.qlRateHelperEarliestDate($D126)</f>
        <v>#VALUE!</v>
      </c>
      <c r="H126" s="38" t="e">
        <f>_xll.qlRateHelperLatestDate($D126)</f>
        <v>#VALUE!</v>
      </c>
      <c r="I126" s="37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2013-12-12T22:22:40Z</dcterms:modified>
</cp:coreProperties>
</file>