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065" yWindow="-15" windowWidth="19125" windowHeight="12420" tabRatio="701"/>
  </bookViews>
  <sheets>
    <sheet name="General Settings" sheetId="3" r:id="rId1"/>
    <sheet name="Libor" sheetId="5" r:id="rId2"/>
    <sheet name="LiborSwapIsdaFixAm" sheetId="6" r:id="rId3"/>
    <sheet name="LiborSwapIsdaFixPm" sheetId="7" r:id="rId4"/>
    <sheet name="LiborSwapForBasisCalc" sheetId="12" r:id="rId5"/>
    <sheet name="Libor (2)" sheetId="10" r:id="rId6"/>
    <sheet name="LiborSwapIsdaFixAm (2)" sheetId="8" r:id="rId7"/>
    <sheet name="LiborSwapIsdaFixPm (2)" sheetId="9" r:id="rId8"/>
  </sheets>
  <externalReferences>
    <externalReference r:id="rId9"/>
  </externalReferences>
  <definedNames>
    <definedName name="Currency">'General Settings'!$D$5</definedName>
    <definedName name="Discounting">'General Settings'!$D$11</definedName>
    <definedName name="Discounting2">'General Settings'!$D$12</definedName>
    <definedName name="FamilyName" localSheetId="1">Libor!$F$3</definedName>
    <definedName name="FamilyName" localSheetId="5">'Libor (2)'!$F$3</definedName>
    <definedName name="FamilyName" localSheetId="4">LiborSwapForBasisCalc!$F$3</definedName>
    <definedName name="FamilyName" localSheetId="2">LiborSwapIsdaFixAm!$F$3</definedName>
    <definedName name="FamilyName" localSheetId="6">'LiborSwapIsdaFixAm (2)'!$F$3</definedName>
    <definedName name="FamilyName" localSheetId="3">LiborSwapIsdaFixPm!$F$3</definedName>
    <definedName name="FamilyName" localSheetId="7">'LiborSwapIsdaFixPm (2)'!$F$3</definedName>
    <definedName name="FileName" localSheetId="1">Libor!$E$5</definedName>
    <definedName name="FileName" localSheetId="5">'Libor (2)'!$E$5</definedName>
    <definedName name="FileName" localSheetId="4">LiborSwapForBasisCalc!$E$9</definedName>
    <definedName name="FileName" localSheetId="2">LiborSwapIsdaFixAm!$E$6</definedName>
    <definedName name="FileName" localSheetId="6">'LiborSwapIsdaFixAm (2)'!$E$6</definedName>
    <definedName name="FileName" localSheetId="3">LiborSwapIsdaFixPm!$E$6</definedName>
    <definedName name="FileName" localSheetId="7">'LiborSwapIsdaFixPm (2)'!$E$6</definedName>
    <definedName name="FileOverwrite">'General Settings'!$D$10</definedName>
    <definedName name="FixingType" localSheetId="4">LiborSwapForBasisCalc!$F$4</definedName>
    <definedName name="FixingType" localSheetId="2">LiborSwapIsdaFixAm!$F$4</definedName>
    <definedName name="FixingType" localSheetId="6">'LiborSwapIsdaFixAm (2)'!$F$4</definedName>
    <definedName name="FixingType" localSheetId="3">LiborSwapIsdaFixPm!$F$4</definedName>
    <definedName name="FixingType" localSheetId="7">'LiborSwapIsdaFixPm (2)'!$F$4</definedName>
    <definedName name="ObjectOverwrite">'General Settings'!$D$7</definedName>
    <definedName name="Permanent">'General Settings'!$D$6</definedName>
    <definedName name="SerializationPath">'General Settings'!$D$9</definedName>
    <definedName name="Serialize">'General Settings'!$D$8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F13" i="5" l="1"/>
  <c r="F7" i="12" l="1"/>
  <c r="F10" i="12"/>
  <c r="F30" i="12"/>
  <c r="F56" i="12"/>
  <c r="F46" i="12"/>
  <c r="F55" i="12"/>
  <c r="F17" i="12"/>
  <c r="F26" i="12"/>
  <c r="F20" i="12"/>
  <c r="F28" i="12"/>
  <c r="F36" i="12"/>
  <c r="F44" i="12"/>
  <c r="F52" i="12"/>
  <c r="F60" i="12"/>
  <c r="F68" i="12"/>
  <c r="F14" i="12"/>
  <c r="F22" i="12"/>
  <c r="F38" i="12"/>
  <c r="F54" i="12"/>
  <c r="F62" i="12"/>
  <c r="F15" i="12"/>
  <c r="F23" i="12"/>
  <c r="F31" i="12"/>
  <c r="F39" i="12"/>
  <c r="F47" i="12"/>
  <c r="F63" i="12"/>
  <c r="F16" i="12"/>
  <c r="F24" i="12"/>
  <c r="F32" i="12"/>
  <c r="F40" i="12"/>
  <c r="F48" i="12"/>
  <c r="F64" i="12"/>
  <c r="F25" i="12"/>
  <c r="F33" i="12"/>
  <c r="F41" i="12"/>
  <c r="F49" i="12"/>
  <c r="F57" i="12"/>
  <c r="F65" i="12"/>
  <c r="F18" i="12"/>
  <c r="F34" i="12"/>
  <c r="F42" i="12"/>
  <c r="F50" i="12"/>
  <c r="F58" i="12"/>
  <c r="F66" i="12"/>
  <c r="F11" i="12"/>
  <c r="F19" i="12"/>
  <c r="F27" i="12"/>
  <c r="F35" i="12"/>
  <c r="F43" i="12"/>
  <c r="F51" i="12"/>
  <c r="F59" i="12"/>
  <c r="F67" i="12"/>
  <c r="F12" i="12"/>
  <c r="F13" i="12"/>
  <c r="F21" i="12"/>
  <c r="F29" i="12"/>
  <c r="F37" i="12"/>
  <c r="F45" i="12"/>
  <c r="F53" i="12"/>
  <c r="F61" i="12"/>
  <c r="F69" i="12"/>
  <c r="E11" i="12" l="1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10" i="12"/>
  <c r="E9" i="12"/>
  <c r="D11" i="3"/>
  <c r="E8" i="8"/>
  <c r="D12" i="3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7" i="8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7" i="6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7" i="9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7" i="7"/>
  <c r="E5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6" i="9"/>
  <c r="E6" i="8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6" i="7"/>
  <c r="E6" i="6"/>
  <c r="E5" i="5"/>
  <c r="I5" i="10"/>
  <c r="I6" i="5"/>
  <c r="H6" i="10"/>
  <c r="I6" i="10"/>
  <c r="H7" i="10"/>
  <c r="I7" i="10"/>
  <c r="I5" i="5"/>
  <c r="F8" i="10"/>
  <c r="F12" i="10"/>
  <c r="F36" i="8"/>
  <c r="F24" i="8"/>
  <c r="F12" i="8"/>
  <c r="F31" i="7"/>
  <c r="F39" i="9"/>
  <c r="F10" i="7"/>
  <c r="F9" i="8"/>
  <c r="F29" i="8"/>
  <c r="F44" i="6"/>
  <c r="F57" i="9"/>
  <c r="F61" i="6"/>
  <c r="F37" i="7"/>
  <c r="F21" i="9"/>
  <c r="F42" i="8"/>
  <c r="F47" i="7"/>
  <c r="F40" i="7"/>
  <c r="F52" i="6"/>
  <c r="F29" i="9"/>
  <c r="F13" i="6"/>
  <c r="F59" i="6"/>
  <c r="F33" i="7"/>
  <c r="F22" i="8"/>
  <c r="F28" i="6"/>
  <c r="F9" i="9"/>
  <c r="F59" i="8"/>
  <c r="F20" i="9"/>
  <c r="F37" i="6"/>
  <c r="F21" i="5"/>
  <c r="F45" i="8"/>
  <c r="F26" i="8"/>
  <c r="F63" i="6"/>
  <c r="F24" i="6"/>
  <c r="F57" i="7"/>
  <c r="F61" i="9"/>
  <c r="F19" i="9"/>
  <c r="F58" i="6"/>
  <c r="G21" i="9"/>
  <c r="F10" i="6"/>
  <c r="F45" i="9"/>
  <c r="F16" i="10"/>
  <c r="F32" i="7"/>
  <c r="F43" i="8"/>
  <c r="F9" i="10"/>
  <c r="F45" i="7"/>
  <c r="G37" i="7"/>
  <c r="F15" i="7"/>
  <c r="F61" i="8"/>
  <c r="F8" i="9"/>
  <c r="F51" i="6"/>
  <c r="F48" i="6"/>
  <c r="F19" i="10"/>
  <c r="F56" i="6"/>
  <c r="F37" i="8"/>
  <c r="F11" i="9"/>
  <c r="G11" i="9" s="1"/>
  <c r="F12" i="7"/>
  <c r="G10" i="12"/>
  <c r="F58" i="8"/>
  <c r="F14" i="8"/>
  <c r="G12" i="10"/>
  <c r="F26" i="9"/>
  <c r="F19" i="6"/>
  <c r="F21" i="10"/>
  <c r="F50" i="7"/>
  <c r="F41" i="8"/>
  <c r="F47" i="8"/>
  <c r="F29" i="6"/>
  <c r="F6" i="5"/>
  <c r="F12" i="6"/>
  <c r="F66" i="8"/>
  <c r="F65" i="6"/>
  <c r="F13" i="10"/>
  <c r="F40" i="8"/>
  <c r="F55" i="9"/>
  <c r="F15" i="8"/>
  <c r="G16" i="10"/>
  <c r="F60" i="7"/>
  <c r="F45" i="6"/>
  <c r="G31" i="12"/>
  <c r="F34" i="9"/>
  <c r="F64" i="9"/>
  <c r="F17" i="7"/>
  <c r="F31" i="9"/>
  <c r="F8" i="6"/>
  <c r="F26" i="6"/>
  <c r="F63" i="8"/>
  <c r="F56" i="8"/>
  <c r="F8" i="8"/>
  <c r="G8" i="8" s="1"/>
  <c r="F7" i="5"/>
  <c r="G7" i="5" s="1"/>
  <c r="F34" i="7"/>
  <c r="F14" i="10"/>
  <c r="H14" i="10" s="1"/>
  <c r="F9" i="5"/>
  <c r="F10" i="9"/>
  <c r="F30" i="7"/>
  <c r="F13" i="8"/>
  <c r="F25" i="7"/>
  <c r="F63" i="7"/>
  <c r="G12" i="8"/>
  <c r="H9" i="5"/>
  <c r="F28" i="7"/>
  <c r="G15" i="12"/>
  <c r="F17" i="6"/>
  <c r="F64" i="6"/>
  <c r="F9" i="7"/>
  <c r="F32" i="6"/>
  <c r="F66" i="6"/>
  <c r="F18" i="5"/>
  <c r="H18" i="5" s="1"/>
  <c r="F7" i="9"/>
  <c r="F62" i="6"/>
  <c r="F41" i="7"/>
  <c r="F18" i="8"/>
  <c r="F65" i="8"/>
  <c r="F58" i="7"/>
  <c r="F36" i="7"/>
  <c r="G51" i="12"/>
  <c r="F17" i="8"/>
  <c r="F15" i="10"/>
  <c r="F54" i="6"/>
  <c r="F59" i="9"/>
  <c r="F24" i="7"/>
  <c r="F10" i="5"/>
  <c r="F29" i="7"/>
  <c r="G29" i="7" s="1"/>
  <c r="F25" i="6"/>
  <c r="F26" i="7"/>
  <c r="F33" i="8"/>
  <c r="G26" i="9"/>
  <c r="F53" i="7"/>
  <c r="F59" i="7"/>
  <c r="F23" i="8"/>
  <c r="F48" i="7"/>
  <c r="F54" i="9"/>
  <c r="H7" i="5"/>
  <c r="F40" i="6"/>
  <c r="F46" i="9"/>
  <c r="F8" i="5"/>
  <c r="G8" i="5" s="1"/>
  <c r="F23" i="9"/>
  <c r="F66" i="7"/>
  <c r="H21" i="10"/>
  <c r="F33" i="6"/>
  <c r="G33" i="6" s="1"/>
  <c r="F23" i="7"/>
  <c r="F49" i="6"/>
  <c r="G23" i="7"/>
  <c r="F53" i="8"/>
  <c r="G53" i="8" s="1"/>
  <c r="F25" i="9"/>
  <c r="G14" i="10"/>
  <c r="I14" i="10" s="1"/>
  <c r="G64" i="9"/>
  <c r="G40" i="8"/>
  <c r="G69" i="12"/>
  <c r="G68" i="12"/>
  <c r="H15" i="10"/>
  <c r="F46" i="6"/>
  <c r="F11" i="5"/>
  <c r="F16" i="7"/>
  <c r="F48" i="9"/>
  <c r="F11" i="10"/>
  <c r="F21" i="7"/>
  <c r="F51" i="8"/>
  <c r="G51" i="8" s="1"/>
  <c r="F30" i="9"/>
  <c r="F56" i="9"/>
  <c r="G56" i="9" s="1"/>
  <c r="F30" i="6"/>
  <c r="F13" i="7"/>
  <c r="F20" i="6"/>
  <c r="G20" i="6" s="1"/>
  <c r="F51" i="9"/>
  <c r="H11" i="5"/>
  <c r="G66" i="12"/>
  <c r="F15" i="5"/>
  <c r="G59" i="8"/>
  <c r="F51" i="7"/>
  <c r="F52" i="9"/>
  <c r="F22" i="7"/>
  <c r="F27" i="9"/>
  <c r="F65" i="7"/>
  <c r="H19" i="10"/>
  <c r="F19" i="5"/>
  <c r="F24" i="9"/>
  <c r="F54" i="7"/>
  <c r="F57" i="8"/>
  <c r="G57" i="8" s="1"/>
  <c r="F22" i="5"/>
  <c r="F18" i="10"/>
  <c r="G13" i="7"/>
  <c r="G10" i="9"/>
  <c r="F49" i="9"/>
  <c r="G19" i="6"/>
  <c r="F43" i="9"/>
  <c r="F35" i="7"/>
  <c r="F35" i="9"/>
  <c r="G32" i="12"/>
  <c r="G11" i="5"/>
  <c r="F18" i="7"/>
  <c r="F42" i="6"/>
  <c r="F10" i="10"/>
  <c r="G20" i="12"/>
  <c r="F28" i="9"/>
  <c r="F53" i="6"/>
  <c r="F11" i="8"/>
  <c r="F11" i="7"/>
  <c r="F7" i="6"/>
  <c r="G7" i="6" s="1"/>
  <c r="F46" i="8"/>
  <c r="G17" i="12"/>
  <c r="F16" i="5"/>
  <c r="F58" i="9"/>
  <c r="F10" i="8"/>
  <c r="F41" i="9"/>
  <c r="F39" i="6"/>
  <c r="F20" i="10"/>
  <c r="H20" i="10" s="1"/>
  <c r="F17" i="9"/>
  <c r="F62" i="8"/>
  <c r="F34" i="8"/>
  <c r="G34" i="8" s="1"/>
  <c r="F12" i="9"/>
  <c r="F21" i="8"/>
  <c r="F32" i="9"/>
  <c r="G32" i="9" s="1"/>
  <c r="F36" i="6"/>
  <c r="F50" i="9"/>
  <c r="F56" i="7"/>
  <c r="F64" i="7"/>
  <c r="F38" i="8"/>
  <c r="G38" i="8" s="1"/>
  <c r="F40" i="9"/>
  <c r="F44" i="8"/>
  <c r="G43" i="12"/>
  <c r="B1" i="3"/>
  <c r="G30" i="6"/>
  <c r="F11" i="6"/>
  <c r="F50" i="6"/>
  <c r="F55" i="6"/>
  <c r="F61" i="7"/>
  <c r="F47" i="9"/>
  <c r="G24" i="12"/>
  <c r="F17" i="5"/>
  <c r="F60" i="8"/>
  <c r="F44" i="7"/>
  <c r="F17" i="10"/>
  <c r="F48" i="8"/>
  <c r="F37" i="9"/>
  <c r="H11" i="10"/>
  <c r="F9" i="6"/>
  <c r="G64" i="7"/>
  <c r="F31" i="8"/>
  <c r="F49" i="7"/>
  <c r="G18" i="10"/>
  <c r="H13" i="10"/>
  <c r="G22" i="5"/>
  <c r="F30" i="8"/>
  <c r="G40" i="12"/>
  <c r="G34" i="7"/>
  <c r="F52" i="7"/>
  <c r="G52" i="7" s="1"/>
  <c r="F23" i="6"/>
  <c r="F18" i="6"/>
  <c r="F42" i="9"/>
  <c r="H8" i="10"/>
  <c r="G17" i="9"/>
  <c r="G28" i="9"/>
  <c r="G16" i="12"/>
  <c r="F64" i="8"/>
  <c r="G9" i="8"/>
  <c r="F22" i="9"/>
  <c r="G48" i="12"/>
  <c r="G17" i="10"/>
  <c r="G19" i="12"/>
  <c r="F31" i="6"/>
  <c r="F27" i="7"/>
  <c r="F66" i="9"/>
  <c r="F39" i="8"/>
  <c r="F38" i="6"/>
  <c r="F60" i="9"/>
  <c r="G60" i="9" s="1"/>
  <c r="F18" i="9"/>
  <c r="F27" i="8"/>
  <c r="F63" i="9"/>
  <c r="F65" i="9"/>
  <c r="G46" i="8"/>
  <c r="G19" i="10"/>
  <c r="G13" i="12"/>
  <c r="G37" i="12"/>
  <c r="G21" i="10"/>
  <c r="F33" i="9"/>
  <c r="F7" i="7"/>
  <c r="G45" i="12"/>
  <c r="F16" i="6"/>
  <c r="F55" i="7"/>
  <c r="F13" i="9"/>
  <c r="G58" i="12"/>
  <c r="F12" i="5"/>
  <c r="G27" i="7"/>
  <c r="G63" i="12"/>
  <c r="F38" i="7"/>
  <c r="G65" i="12"/>
  <c r="F54" i="8"/>
  <c r="G54" i="8" s="1"/>
  <c r="F62" i="9"/>
  <c r="G62" i="9" s="1"/>
  <c r="F35" i="6"/>
  <c r="G35" i="6" s="1"/>
  <c r="F35" i="8"/>
  <c r="F8" i="7"/>
  <c r="F15" i="9"/>
  <c r="F39" i="7"/>
  <c r="G39" i="7" s="1"/>
  <c r="F22" i="6"/>
  <c r="G22" i="6" s="1"/>
  <c r="G59" i="7"/>
  <c r="F14" i="9"/>
  <c r="F46" i="7"/>
  <c r="G46" i="7" s="1"/>
  <c r="F47" i="6"/>
  <c r="F20" i="8"/>
  <c r="F52" i="8"/>
  <c r="F38" i="9"/>
  <c r="G38" i="9" s="1"/>
  <c r="F60" i="6"/>
  <c r="G63" i="8"/>
  <c r="F21" i="6"/>
  <c r="F19" i="7"/>
  <c r="G55" i="6"/>
  <c r="F43" i="7"/>
  <c r="F55" i="8"/>
  <c r="F49" i="8"/>
  <c r="G55" i="12"/>
  <c r="F62" i="7"/>
  <c r="G62" i="7" s="1"/>
  <c r="F43" i="6"/>
  <c r="F14" i="6"/>
  <c r="G14" i="6" s="1"/>
  <c r="F28" i="8"/>
  <c r="G53" i="6"/>
  <c r="G21" i="12"/>
  <c r="F50" i="8"/>
  <c r="G12" i="12"/>
  <c r="G28" i="7"/>
  <c r="G53" i="12"/>
  <c r="F36" i="9"/>
  <c r="F15" i="6"/>
  <c r="F16" i="8"/>
  <c r="F53" i="9"/>
  <c r="F14" i="7"/>
  <c r="G57" i="12"/>
  <c r="F44" i="9"/>
  <c r="G44" i="9" s="1"/>
  <c r="F20" i="5"/>
  <c r="F32" i="8"/>
  <c r="F41" i="6"/>
  <c r="F34" i="6"/>
  <c r="F27" i="6"/>
  <c r="F20" i="7"/>
  <c r="F22" i="10"/>
  <c r="H22" i="10" s="1"/>
  <c r="F14" i="5"/>
  <c r="G14" i="5" s="1"/>
  <c r="F7" i="8"/>
  <c r="F42" i="7"/>
  <c r="F57" i="6"/>
  <c r="G23" i="12"/>
  <c r="F16" i="9"/>
  <c r="G16" i="9" s="1"/>
  <c r="F19" i="8"/>
  <c r="G19" i="8" s="1"/>
  <c r="F25" i="8"/>
  <c r="G44" i="7"/>
  <c r="G65" i="6"/>
  <c r="D9" i="3"/>
  <c r="G10" i="5"/>
  <c r="H19" i="5"/>
  <c r="H16" i="5"/>
  <c r="G16" i="5"/>
  <c r="H12" i="5"/>
  <c r="G12" i="5"/>
  <c r="H20" i="5"/>
  <c r="G20" i="5"/>
  <c r="I20" i="5" s="1"/>
  <c r="G7" i="8" l="1"/>
  <c r="I17" i="10"/>
  <c r="G40" i="9"/>
  <c r="H18" i="10"/>
  <c r="G33" i="12"/>
  <c r="G48" i="7"/>
  <c r="G24" i="7"/>
  <c r="G52" i="12"/>
  <c r="G58" i="8"/>
  <c r="G25" i="12"/>
  <c r="G28" i="6"/>
  <c r="G39" i="9"/>
  <c r="G49" i="7"/>
  <c r="G21" i="7"/>
  <c r="G36" i="6"/>
  <c r="G16" i="8"/>
  <c r="G34" i="6"/>
  <c r="G57" i="6"/>
  <c r="H17" i="10"/>
  <c r="G60" i="8"/>
  <c r="G27" i="6"/>
  <c r="G59" i="9"/>
  <c r="G46" i="9"/>
  <c r="G56" i="6"/>
  <c r="G10" i="7"/>
  <c r="G27" i="9"/>
  <c r="G63" i="9"/>
  <c r="G66" i="9"/>
  <c r="G48" i="6"/>
  <c r="G65" i="9"/>
  <c r="G31" i="9"/>
  <c r="G20" i="8"/>
  <c r="G18" i="6"/>
  <c r="G22" i="9"/>
  <c r="G41" i="12"/>
  <c r="G23" i="6"/>
  <c r="G30" i="12"/>
  <c r="H22" i="5"/>
  <c r="G62" i="12"/>
  <c r="G23" i="8"/>
  <c r="G54" i="6"/>
  <c r="G54" i="12"/>
  <c r="G12" i="7"/>
  <c r="G26" i="8"/>
  <c r="G33" i="7"/>
  <c r="I10" i="5"/>
  <c r="G48" i="9"/>
  <c r="G10" i="6"/>
  <c r="G63" i="7"/>
  <c r="G42" i="7"/>
  <c r="G41" i="6"/>
  <c r="G25" i="6"/>
  <c r="G10" i="10"/>
  <c r="G43" i="6"/>
  <c r="G66" i="8"/>
  <c r="G32" i="7"/>
  <c r="G58" i="9"/>
  <c r="G15" i="5"/>
  <c r="G58" i="7"/>
  <c r="G30" i="9"/>
  <c r="H21" i="5"/>
  <c r="G43" i="9"/>
  <c r="G20" i="10"/>
  <c r="G45" i="8"/>
  <c r="G47" i="9"/>
  <c r="G7" i="9"/>
  <c r="G20" i="7"/>
  <c r="G67" i="12"/>
  <c r="G56" i="7"/>
  <c r="G19" i="5"/>
  <c r="G46" i="6"/>
  <c r="G28" i="12"/>
  <c r="G42" i="12"/>
  <c r="I7" i="5"/>
  <c r="G64" i="12"/>
  <c r="G59" i="12"/>
  <c r="G59" i="6"/>
  <c r="H13" i="5"/>
  <c r="G64" i="8"/>
  <c r="G24" i="6"/>
  <c r="G62" i="8"/>
  <c r="H12" i="10"/>
  <c r="G16" i="7"/>
  <c r="G31" i="8"/>
  <c r="G13" i="8"/>
  <c r="I11" i="5"/>
  <c r="G38" i="6"/>
  <c r="I16" i="5"/>
  <c r="G11" i="10"/>
  <c r="G61" i="8"/>
  <c r="G62" i="6"/>
  <c r="G26" i="6"/>
  <c r="G18" i="8"/>
  <c r="G41" i="8"/>
  <c r="G8" i="10"/>
  <c r="G24" i="9"/>
  <c r="G50" i="8"/>
  <c r="G22" i="7"/>
  <c r="G34" i="12"/>
  <c r="G61" i="12"/>
  <c r="G21" i="5"/>
  <c r="G17" i="6"/>
  <c r="G9" i="6"/>
  <c r="G57" i="9"/>
  <c r="G41" i="7"/>
  <c r="G19" i="9"/>
  <c r="G31" i="6"/>
  <c r="G22" i="8"/>
  <c r="G54" i="7"/>
  <c r="G36" i="8"/>
  <c r="G58" i="6"/>
  <c r="G28" i="8"/>
  <c r="G61" i="9"/>
  <c r="G39" i="12"/>
  <c r="G50" i="12"/>
  <c r="G47" i="12"/>
  <c r="G56" i="12"/>
  <c r="G22" i="12"/>
  <c r="G37" i="6"/>
  <c r="I16" i="10"/>
  <c r="G48" i="8"/>
  <c r="G30" i="8"/>
  <c r="G41" i="9"/>
  <c r="G40" i="6"/>
  <c r="G9" i="10"/>
  <c r="G31" i="7"/>
  <c r="G9" i="5"/>
  <c r="G17" i="7"/>
  <c r="G39" i="8"/>
  <c r="G13" i="9"/>
  <c r="I22" i="5"/>
  <c r="G50" i="9"/>
  <c r="G66" i="7"/>
  <c r="G65" i="8"/>
  <c r="G15" i="7"/>
  <c r="G18" i="12"/>
  <c r="G13" i="5"/>
  <c r="I13" i="5" s="1"/>
  <c r="I12" i="5"/>
  <c r="G27" i="8"/>
  <c r="G63" i="6"/>
  <c r="I12" i="10"/>
  <c r="G8" i="6"/>
  <c r="G25" i="8"/>
  <c r="G45" i="9"/>
  <c r="H8" i="5"/>
  <c r="G49" i="8"/>
  <c r="G11" i="12"/>
  <c r="G60" i="12"/>
  <c r="G38" i="12"/>
  <c r="G29" i="12"/>
  <c r="G45" i="7"/>
  <c r="G29" i="9"/>
  <c r="I19" i="5"/>
  <c r="G38" i="7"/>
  <c r="G14" i="7"/>
  <c r="G57" i="7"/>
  <c r="G10" i="8"/>
  <c r="G51" i="9"/>
  <c r="G15" i="9"/>
  <c r="G9" i="7"/>
  <c r="G39" i="6"/>
  <c r="G60" i="6"/>
  <c r="G49" i="9"/>
  <c r="G44" i="12"/>
  <c r="H9" i="10"/>
  <c r="G61" i="6"/>
  <c r="H17" i="5"/>
  <c r="G25" i="7"/>
  <c r="G36" i="9"/>
  <c r="H14" i="5"/>
  <c r="G50" i="7"/>
  <c r="G22" i="10"/>
  <c r="G18" i="9"/>
  <c r="G45" i="6"/>
  <c r="G8" i="7"/>
  <c r="G49" i="12"/>
  <c r="G52" i="9"/>
  <c r="H10" i="5"/>
  <c r="G27" i="12"/>
  <c r="G35" i="7"/>
  <c r="G47" i="8"/>
  <c r="G29" i="8"/>
  <c r="I21" i="10"/>
  <c r="G42" i="8"/>
  <c r="G12" i="9"/>
  <c r="G56" i="8"/>
  <c r="G21" i="6"/>
  <c r="G13" i="6"/>
  <c r="G7" i="7"/>
  <c r="G51" i="7"/>
  <c r="G32" i="6"/>
  <c r="G14" i="12"/>
  <c r="G29" i="6"/>
  <c r="G35" i="8"/>
  <c r="G25" i="9"/>
  <c r="I19" i="10"/>
  <c r="G33" i="8"/>
  <c r="G17" i="8"/>
  <c r="G53" i="9"/>
  <c r="H16" i="10"/>
  <c r="G14" i="9"/>
  <c r="G17" i="5"/>
  <c r="H15" i="5"/>
  <c r="G64" i="6"/>
  <c r="G20" i="9"/>
  <c r="G15" i="8"/>
  <c r="G15" i="6"/>
  <c r="G23" i="9"/>
  <c r="I17" i="5"/>
  <c r="G13" i="10"/>
  <c r="G36" i="7"/>
  <c r="G42" i="9"/>
  <c r="G60" i="7"/>
  <c r="G43" i="7"/>
  <c r="G61" i="7"/>
  <c r="G36" i="12"/>
  <c r="G26" i="12"/>
  <c r="G53" i="7"/>
  <c r="G55" i="8"/>
  <c r="G8" i="9"/>
  <c r="G30" i="7"/>
  <c r="I14" i="5"/>
  <c r="G35" i="9"/>
  <c r="G11" i="6"/>
  <c r="G9" i="9"/>
  <c r="G44" i="8"/>
  <c r="G15" i="10"/>
  <c r="G47" i="6"/>
  <c r="H10" i="10"/>
  <c r="G12" i="6"/>
  <c r="G37" i="9"/>
  <c r="G43" i="8"/>
  <c r="G50" i="6"/>
  <c r="G42" i="6"/>
  <c r="G16" i="6"/>
  <c r="G18" i="7"/>
  <c r="G40" i="7"/>
  <c r="G11" i="8"/>
  <c r="G66" i="6"/>
  <c r="G32" i="8"/>
  <c r="G65" i="7"/>
  <c r="G51" i="6"/>
  <c r="G11" i="7"/>
  <c r="G35" i="12"/>
  <c r="G37" i="8"/>
  <c r="G52" i="8"/>
  <c r="G19" i="7"/>
  <c r="G46" i="12"/>
  <c r="G55" i="9"/>
  <c r="G47" i="7"/>
  <c r="I21" i="5"/>
  <c r="G33" i="9"/>
  <c r="G21" i="8"/>
  <c r="G54" i="9"/>
  <c r="G34" i="9"/>
  <c r="I8" i="5"/>
  <c r="G52" i="6"/>
  <c r="G24" i="8"/>
  <c r="I18" i="10"/>
  <c r="G49" i="6"/>
  <c r="G44" i="6"/>
  <c r="G26" i="7"/>
  <c r="G14" i="8"/>
  <c r="G55" i="7"/>
  <c r="H6" i="5"/>
  <c r="G18" i="5"/>
  <c r="F6" i="7"/>
  <c r="F5" i="10"/>
  <c r="F6" i="6"/>
  <c r="G6" i="6" s="1"/>
  <c r="F9" i="12"/>
  <c r="F6" i="8"/>
  <c r="G6" i="8" s="1"/>
  <c r="F6" i="9"/>
  <c r="F5" i="5"/>
  <c r="I13" i="10"/>
  <c r="I20" i="10"/>
  <c r="I15" i="5"/>
  <c r="I22" i="10"/>
  <c r="I8" i="10"/>
  <c r="I10" i="10"/>
  <c r="I9" i="5"/>
  <c r="I18" i="5"/>
  <c r="I11" i="10"/>
  <c r="I9" i="10"/>
  <c r="I15" i="10"/>
  <c r="H5" i="10"/>
  <c r="H5" i="5"/>
  <c r="G6" i="7"/>
  <c r="G6" i="9"/>
  <c r="G9" i="12"/>
</calcChain>
</file>

<file path=xl/sharedStrings.xml><?xml version="1.0" encoding="utf-8"?>
<sst xmlns="http://schemas.openxmlformats.org/spreadsheetml/2006/main" count="719" uniqueCount="111">
  <si>
    <t>Trigger</t>
  </si>
  <si>
    <t>SW</t>
  </si>
  <si>
    <t>2W</t>
  </si>
  <si>
    <t>3W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</si>
  <si>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</si>
  <si>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</si>
  <si>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</si>
  <si>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</si>
  <si>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</si>
  <si>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</si>
  <si>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</si>
  <si>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</si>
  <si>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</si>
  <si>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</si>
  <si>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</si>
  <si>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1Y</t>
  </si>
  <si>
    <t>General Settings</t>
  </si>
  <si>
    <t>Currency</t>
  </si>
  <si>
    <t>FamilyName</t>
  </si>
  <si>
    <t>Permanent</t>
  </si>
  <si>
    <t>Serialize</t>
  </si>
  <si>
    <t>SerializationPath</t>
  </si>
  <si>
    <t>FileOverwrite</t>
  </si>
  <si>
    <t>ObjectOverwrite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</si>
  <si>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</si>
  <si>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</si>
  <si>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</si>
  <si>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</si>
  <si>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</si>
  <si>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</si>
  <si>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</si>
  <si>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</si>
  <si>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</si>
  <si>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</si>
  <si>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</si>
  <si>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13Y</t>
  </si>
  <si>
    <t>14Y</t>
  </si>
  <si>
    <t>15Y</t>
  </si>
  <si>
    <t>16Y</t>
  </si>
  <si>
    <t>17Y</t>
  </si>
  <si>
    <t>18Y</t>
  </si>
  <si>
    <t>19Y</t>
  </si>
  <si>
    <t>20Y</t>
  </si>
  <si>
    <t>21Y</t>
  </si>
  <si>
    <t>22Y</t>
  </si>
  <si>
    <t>23Y</t>
  </si>
  <si>
    <t>24Y</t>
  </si>
  <si>
    <t>25Y</t>
  </si>
  <si>
    <t>26Y</t>
  </si>
  <si>
    <t>27Y</t>
  </si>
  <si>
    <t>28Y</t>
  </si>
  <si>
    <t>29Y</t>
  </si>
  <si>
    <t>30Y</t>
  </si>
  <si>
    <t>31Y</t>
  </si>
  <si>
    <t>32Y</t>
  </si>
  <si>
    <t>33Y</t>
  </si>
  <si>
    <t>34Y</t>
  </si>
  <si>
    <t>35Y</t>
  </si>
  <si>
    <t>36Y</t>
  </si>
  <si>
    <t>37Y</t>
  </si>
  <si>
    <t>38Y</t>
  </si>
  <si>
    <t>39Y</t>
  </si>
  <si>
    <t>40Y</t>
  </si>
  <si>
    <t>41Y</t>
  </si>
  <si>
    <t>42Y</t>
  </si>
  <si>
    <t>43Y</t>
  </si>
  <si>
    <t>44Y</t>
  </si>
  <si>
    <t>45Y</t>
  </si>
  <si>
    <t>46Y</t>
  </si>
  <si>
    <t>47Y</t>
  </si>
  <si>
    <t>48Y</t>
  </si>
  <si>
    <t>49Y</t>
  </si>
  <si>
    <t>50Y</t>
  </si>
  <si>
    <t>51Y</t>
  </si>
  <si>
    <t>52Y</t>
  </si>
  <si>
    <t>53Y</t>
  </si>
  <si>
    <t>54Y</t>
  </si>
  <si>
    <t>55Y</t>
  </si>
  <si>
    <t>56Y</t>
  </si>
  <si>
    <t>57Y</t>
  </si>
  <si>
    <t>58Y</t>
  </si>
  <si>
    <t>59Y</t>
  </si>
  <si>
    <t>60Y</t>
  </si>
  <si>
    <t>Tenor</t>
  </si>
  <si>
    <t>FixingType</t>
  </si>
  <si>
    <t>Libor</t>
  </si>
  <si>
    <t>LiborSwap</t>
  </si>
  <si>
    <t>USD</t>
  </si>
  <si>
    <t>IsdaFixAm</t>
  </si>
  <si>
    <t>IsdaFixPm</t>
  </si>
  <si>
    <t>LiborYC1M</t>
  </si>
  <si>
    <t>LiborYC3M</t>
  </si>
  <si>
    <t>LiborYC6M</t>
  </si>
  <si>
    <t>LiborYC1Y</t>
  </si>
  <si>
    <t>YC</t>
  </si>
  <si>
    <t>LiborYCON</t>
  </si>
  <si>
    <t>FedFund</t>
  </si>
  <si>
    <t>FedFund2</t>
  </si>
  <si>
    <t>Fwd Curve</t>
  </si>
  <si>
    <t>Fwd Yield Curve</t>
  </si>
  <si>
    <t>LiborSwap-Mx</t>
  </si>
  <si>
    <t>Libor-Mx</t>
  </si>
  <si>
    <t>Discounting</t>
  </si>
  <si>
    <t>Discounting2</t>
  </si>
  <si>
    <t>LiborYC3M-Mx</t>
  </si>
  <si>
    <t>UnitedKingdom::Exchange</t>
  </si>
  <si>
    <t>ForBasisCalc</t>
  </si>
  <si>
    <t>IborIndex</t>
  </si>
  <si>
    <t>Calendar</t>
  </si>
  <si>
    <t>USDLibor3M</t>
  </si>
  <si>
    <t>Dependency Trigger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</si>
</sst>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;#,##0.0"/>
    <numFmt numFmtId="165" formatCode="&quot;£&quot;\ #,##0;[Red]\-&quot;£&quot;\ #,##0"/>
    <numFmt numFmtId="166" formatCode="&quot;£&quot;\ #,##0.00;[Red]\-&quot;£&quot;\ #,##0.00"/>
    <numFmt numFmtId="167" formatCode="ddd\,\ d\-mmm\-yyyy\,\ hh:mm:ss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Microsoft Sans Serif"/>
      <family val="2"/>
    </font>
    <font>
      <sz val="10"/>
      <name val="MS Sans Serif"/>
      <family val="2"/>
    </font>
    <font>
      <b/>
      <sz val="12"/>
      <color indexed="16"/>
      <name val="MS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b/>
      <sz val="10"/>
      <name val="MS Sans Serif"/>
      <family val="2"/>
    </font>
    <font>
      <i/>
      <sz val="8"/>
      <name val="Microsoft Sans Serif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0" fontId="2" fillId="0" borderId="0"/>
    <xf numFmtId="0" fontId="4" fillId="0" borderId="0"/>
    <xf numFmtId="164" fontId="5" fillId="2" borderId="0">
      <alignment horizontal="center" vertical="center"/>
    </xf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</cellStyleXfs>
  <cellXfs count="66">
    <xf numFmtId="0" fontId="0" fillId="0" borderId="0" xfId="0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7" fillId="3" borderId="2" xfId="3" applyFont="1" applyFill="1" applyBorder="1"/>
    <xf numFmtId="0" fontId="3" fillId="4" borderId="0" xfId="0" applyFont="1" applyFill="1"/>
    <xf numFmtId="0" fontId="0" fillId="4" borderId="0" xfId="0" applyFill="1"/>
    <xf numFmtId="0" fontId="3" fillId="3" borderId="0" xfId="0" applyFont="1" applyFill="1" applyBorder="1"/>
    <xf numFmtId="0" fontId="3" fillId="4" borderId="6" xfId="0" applyNumberFormat="1" applyFont="1" applyFill="1" applyBorder="1"/>
    <xf numFmtId="167" fontId="3" fillId="5" borderId="7" xfId="0" applyNumberFormat="1" applyFont="1" applyFill="1" applyBorder="1" applyAlignment="1" applyProtection="1">
      <alignment horizontal="center"/>
    </xf>
    <xf numFmtId="15" fontId="3" fillId="3" borderId="3" xfId="0" applyNumberFormat="1" applyFont="1" applyFill="1" applyBorder="1"/>
    <xf numFmtId="167" fontId="3" fillId="5" borderId="7" xfId="0" quotePrefix="1" applyNumberFormat="1" applyFont="1" applyFill="1" applyBorder="1" applyAlignment="1" applyProtection="1">
      <alignment horizontal="center"/>
    </xf>
    <xf numFmtId="0" fontId="2" fillId="4" borderId="0" xfId="3" applyFill="1"/>
    <xf numFmtId="0" fontId="1" fillId="4" borderId="0" xfId="3" applyFont="1" applyFill="1"/>
    <xf numFmtId="0" fontId="7" fillId="3" borderId="8" xfId="3" applyFont="1" applyFill="1" applyBorder="1"/>
    <xf numFmtId="0" fontId="8" fillId="3" borderId="9" xfId="3" applyFont="1" applyFill="1" applyBorder="1"/>
    <xf numFmtId="0" fontId="2" fillId="3" borderId="9" xfId="3" applyFill="1" applyBorder="1"/>
    <xf numFmtId="0" fontId="2" fillId="3" borderId="10" xfId="3" applyFill="1" applyBorder="1"/>
    <xf numFmtId="0" fontId="2" fillId="3" borderId="0" xfId="3" applyFill="1" applyBorder="1"/>
    <xf numFmtId="0" fontId="2" fillId="3" borderId="3" xfId="3" applyFill="1" applyBorder="1"/>
    <xf numFmtId="0" fontId="3" fillId="5" borderId="7" xfId="0" applyNumberFormat="1" applyFont="1" applyFill="1" applyBorder="1" applyAlignment="1" applyProtection="1">
      <alignment horizontal="center"/>
    </xf>
    <xf numFmtId="167" fontId="3" fillId="5" borderId="7" xfId="0" quotePrefix="1" applyNumberFormat="1" applyFont="1" applyFill="1" applyBorder="1" applyAlignment="1" applyProtection="1">
      <alignment horizontal="left"/>
    </xf>
    <xf numFmtId="0" fontId="7" fillId="3" borderId="9" xfId="3" applyFont="1" applyFill="1" applyBorder="1"/>
    <xf numFmtId="0" fontId="7" fillId="3" borderId="0" xfId="3" applyFont="1" applyFill="1" applyBorder="1"/>
    <xf numFmtId="0" fontId="10" fillId="4" borderId="0" xfId="3" applyFont="1" applyFill="1"/>
    <xf numFmtId="0" fontId="10" fillId="3" borderId="8" xfId="3" applyFont="1" applyFill="1" applyBorder="1"/>
    <xf numFmtId="0" fontId="10" fillId="3" borderId="9" xfId="3" applyFont="1" applyFill="1" applyBorder="1"/>
    <xf numFmtId="0" fontId="11" fillId="3" borderId="9" xfId="3" applyFont="1" applyFill="1" applyBorder="1"/>
    <xf numFmtId="0" fontId="10" fillId="3" borderId="10" xfId="3" applyFont="1" applyFill="1" applyBorder="1"/>
    <xf numFmtId="0" fontId="10" fillId="3" borderId="2" xfId="3" applyFont="1" applyFill="1" applyBorder="1"/>
    <xf numFmtId="0" fontId="10" fillId="3" borderId="0" xfId="3" applyFont="1" applyFill="1" applyBorder="1"/>
    <xf numFmtId="0" fontId="10" fillId="4" borderId="6" xfId="0" applyNumberFormat="1" applyFont="1" applyFill="1" applyBorder="1"/>
    <xf numFmtId="0" fontId="10" fillId="5" borderId="7" xfId="0" applyNumberFormat="1" applyFont="1" applyFill="1" applyBorder="1" applyAlignment="1" applyProtection="1">
      <alignment horizontal="center"/>
    </xf>
    <xf numFmtId="0" fontId="10" fillId="3" borderId="3" xfId="3" applyFont="1" applyFill="1" applyBorder="1"/>
    <xf numFmtId="0" fontId="12" fillId="3" borderId="6" xfId="0" applyFont="1" applyFill="1" applyBorder="1" applyAlignment="1">
      <alignment horizontal="center"/>
    </xf>
    <xf numFmtId="0" fontId="10" fillId="5" borderId="6" xfId="0" applyNumberFormat="1" applyFont="1" applyFill="1" applyBorder="1" applyAlignment="1" applyProtection="1"/>
    <xf numFmtId="0" fontId="10" fillId="4" borderId="6" xfId="3" applyFont="1" applyFill="1" applyBorder="1"/>
    <xf numFmtId="0" fontId="10" fillId="5" borderId="7" xfId="0" applyNumberFormat="1" applyFont="1" applyFill="1" applyBorder="1" applyAlignment="1" applyProtection="1"/>
    <xf numFmtId="0" fontId="10" fillId="3" borderId="3" xfId="0" applyFont="1" applyFill="1" applyBorder="1"/>
    <xf numFmtId="0" fontId="10" fillId="3" borderId="4" xfId="0" applyFont="1" applyFill="1" applyBorder="1"/>
    <xf numFmtId="0" fontId="10" fillId="3" borderId="1" xfId="0" applyFont="1" applyFill="1" applyBorder="1"/>
    <xf numFmtId="0" fontId="10" fillId="3" borderId="5" xfId="0" applyFont="1" applyFill="1" applyBorder="1"/>
    <xf numFmtId="0" fontId="10" fillId="4" borderId="0" xfId="0" applyFont="1" applyFill="1"/>
    <xf numFmtId="0" fontId="9" fillId="3" borderId="11" xfId="0" applyFont="1" applyFill="1" applyBorder="1" applyAlignment="1">
      <alignment horizontal="center"/>
    </xf>
    <xf numFmtId="0" fontId="9" fillId="3" borderId="12" xfId="0" applyFont="1" applyFill="1" applyBorder="1" applyAlignment="1">
      <alignment horizontal="center"/>
    </xf>
    <xf numFmtId="0" fontId="3" fillId="5" borderId="7" xfId="0" applyNumberFormat="1" applyFont="1" applyFill="1" applyBorder="1" applyAlignment="1" applyProtection="1"/>
    <xf numFmtId="0" fontId="9" fillId="3" borderId="6" xfId="0" applyFont="1" applyFill="1" applyBorder="1" applyAlignment="1">
      <alignment horizontal="center"/>
    </xf>
    <xf numFmtId="0" fontId="3" fillId="5" borderId="6" xfId="0" applyNumberFormat="1" applyFont="1" applyFill="1" applyBorder="1" applyAlignment="1" applyProtection="1">
      <alignment horizontal="center"/>
    </xf>
    <xf numFmtId="0" fontId="3" fillId="5" borderId="13" xfId="0" applyNumberFormat="1" applyFont="1" applyFill="1" applyBorder="1" applyAlignment="1" applyProtection="1"/>
    <xf numFmtId="0" fontId="3" fillId="4" borderId="6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10" fillId="4" borderId="6" xfId="0" applyFont="1" applyFill="1" applyBorder="1" applyAlignment="1"/>
    <xf numFmtId="0" fontId="3" fillId="4" borderId="6" xfId="0" applyFont="1" applyFill="1" applyBorder="1" applyAlignment="1"/>
    <xf numFmtId="0" fontId="10" fillId="4" borderId="6" xfId="3" applyFont="1" applyFill="1" applyBorder="1" applyAlignment="1"/>
    <xf numFmtId="0" fontId="3" fillId="4" borderId="11" xfId="0" applyFont="1" applyFill="1" applyBorder="1" applyAlignment="1"/>
    <xf numFmtId="0" fontId="2" fillId="4" borderId="14" xfId="3" applyFill="1" applyBorder="1" applyAlignment="1"/>
    <xf numFmtId="0" fontId="10" fillId="3" borderId="6" xfId="3" applyFont="1" applyFill="1" applyBorder="1"/>
    <xf numFmtId="0" fontId="2" fillId="6" borderId="14" xfId="3" applyFont="1" applyFill="1" applyBorder="1" applyAlignment="1"/>
    <xf numFmtId="0" fontId="6" fillId="7" borderId="15" xfId="3" applyFont="1" applyFill="1" applyBorder="1" applyAlignment="1">
      <alignment horizontal="center"/>
    </xf>
    <xf numFmtId="0" fontId="6" fillId="7" borderId="16" xfId="3" applyFont="1" applyFill="1" applyBorder="1" applyAlignment="1">
      <alignment horizontal="center"/>
    </xf>
    <xf numFmtId="0" fontId="6" fillId="7" borderId="17" xfId="3" applyFont="1" applyFill="1" applyBorder="1" applyAlignment="1">
      <alignment horizontal="center"/>
    </xf>
    <xf numFmtId="0" fontId="2" fillId="4" borderId="6" xfId="0" applyNumberFormat="1" applyFont="1" applyFill="1" applyBorder="1"/>
    <xf numFmtId="0" fontId="10" fillId="5" borderId="6" xfId="0" applyNumberFormat="1" applyFont="1" applyFill="1" applyBorder="1" applyAlignment="1" applyProtection="1">
      <alignment horizontal="center"/>
    </xf>
    <xf numFmtId="0" fontId="2" fillId="5" borderId="6" xfId="0" applyNumberFormat="1" applyFont="1" applyFill="1" applyBorder="1" applyAlignment="1" applyProtection="1">
      <alignment horizontal="center"/>
    </xf>
  </cellXfs>
  <cellStyles count="8">
    <cellStyle name="Migliaia (0)_BENCH2" xfId="1"/>
    <cellStyle name="Migliaia_BENCH2" xfId="2"/>
    <cellStyle name="Normal" xfId="0" builtinId="0"/>
    <cellStyle name="Normal_SwaptionATMVols" xfId="3"/>
    <cellStyle name="Normale_BENCH2" xfId="4"/>
    <cellStyle name="result" xfId="5"/>
    <cellStyle name="Valuta (0)_BENCH2" xfId="6"/>
    <cellStyle name="Valuta_BENCH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Group/IMI_Workbooks/Production/QLXL_R01030x/framework/addin/FixedInco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qlSerializationPat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3"/>
  <sheetViews>
    <sheetView tabSelected="1" workbookViewId="0">
      <selection activeCell="D4" sqref="D4"/>
    </sheetView>
  </sheetViews>
  <sheetFormatPr defaultColWidth="8" defaultRowHeight="11.25" x14ac:dyDescent="0.2"/>
  <cols>
    <col min="1" max="1" width="6.140625" style="14" customWidth="1"/>
    <col min="2" max="2" width="4.28515625" style="14" customWidth="1"/>
    <col min="3" max="3" width="15.5703125" style="14" bestFit="1" customWidth="1"/>
    <col min="4" max="4" width="93" style="14" bestFit="1" customWidth="1"/>
    <col min="5" max="5" width="4.7109375" style="14" customWidth="1"/>
    <col min="6" max="6" width="35.28515625" style="14" customWidth="1"/>
    <col min="7" max="7" width="4.28515625" style="14" customWidth="1"/>
    <col min="8" max="16384" width="8" style="14"/>
  </cols>
  <sheetData>
    <row r="1" spans="1:5" ht="13.5" thickBot="1" x14ac:dyDescent="0.25">
      <c r="B1" s="15" t="str">
        <f>_xll.qlxlVersion(TRUE,Trigger)</f>
        <v>QuantLibXL 1.2.0 - MS VC++ 9.0 - Multithreaded Dynamic Runtime library - Release Configuration - Jan 18 2013 12:11:06</v>
      </c>
    </row>
    <row r="2" spans="1:5" s="8" customFormat="1" ht="15.75" x14ac:dyDescent="0.25">
      <c r="A2" s="7"/>
      <c r="B2" s="60" t="s">
        <v>16</v>
      </c>
      <c r="C2" s="61"/>
      <c r="D2" s="61"/>
      <c r="E2" s="62"/>
    </row>
    <row r="3" spans="1:5" s="8" customFormat="1" ht="12.75" x14ac:dyDescent="0.2">
      <c r="A3" s="7"/>
      <c r="B3" s="2"/>
      <c r="C3" s="9"/>
      <c r="D3" s="9"/>
      <c r="E3" s="3"/>
    </row>
    <row r="4" spans="1:5" s="8" customFormat="1" ht="12.75" x14ac:dyDescent="0.2">
      <c r="A4" s="7"/>
      <c r="B4" s="2"/>
      <c r="C4" s="10" t="s">
        <v>0</v>
      </c>
      <c r="D4" s="11"/>
      <c r="E4" s="12"/>
    </row>
    <row r="5" spans="1:5" s="8" customFormat="1" ht="12.75" x14ac:dyDescent="0.2">
      <c r="A5" s="7"/>
      <c r="B5" s="2"/>
      <c r="C5" s="10" t="s">
        <v>17</v>
      </c>
      <c r="D5" s="22" t="s">
        <v>87</v>
      </c>
      <c r="E5" s="12"/>
    </row>
    <row r="6" spans="1:5" s="8" customFormat="1" ht="12.75" x14ac:dyDescent="0.2">
      <c r="A6" s="7"/>
      <c r="B6" s="2"/>
      <c r="C6" s="10" t="s">
        <v>19</v>
      </c>
      <c r="D6" s="11" t="b">
        <v>1</v>
      </c>
      <c r="E6" s="12"/>
    </row>
    <row r="7" spans="1:5" s="8" customFormat="1" ht="12.75" x14ac:dyDescent="0.2">
      <c r="A7" s="7"/>
      <c r="B7" s="2"/>
      <c r="C7" s="10" t="s">
        <v>23</v>
      </c>
      <c r="D7" s="11" t="b">
        <v>0</v>
      </c>
      <c r="E7" s="12"/>
    </row>
    <row r="8" spans="1:5" s="8" customFormat="1" ht="12.75" x14ac:dyDescent="0.2">
      <c r="A8" s="7"/>
      <c r="B8" s="2"/>
      <c r="C8" s="10" t="s">
        <v>20</v>
      </c>
      <c r="D8" s="11" t="b">
        <v>1</v>
      </c>
      <c r="E8" s="12"/>
    </row>
    <row r="9" spans="1:5" s="8" customFormat="1" ht="12.75" x14ac:dyDescent="0.2">
      <c r="A9" s="7"/>
      <c r="B9" s="2"/>
      <c r="C9" s="10" t="s">
        <v>21</v>
      </c>
      <c r="D9" s="23" t="str">
        <f>[1]!qlSerializationPath(Trigger)</f>
        <v>\\srv0001\risorse\WorkGroup\IMI_Workbooks\Production\QLXL_R01030x\Data\XML\010_StartUp\020_Indexes\</v>
      </c>
      <c r="E9" s="12"/>
    </row>
    <row r="10" spans="1:5" s="8" customFormat="1" ht="12.75" x14ac:dyDescent="0.2">
      <c r="A10" s="7"/>
      <c r="B10" s="2"/>
      <c r="C10" s="10" t="s">
        <v>22</v>
      </c>
      <c r="D10" s="13" t="b">
        <v>1</v>
      </c>
      <c r="E10" s="12"/>
    </row>
    <row r="11" spans="1:5" s="8" customFormat="1" ht="12.75" x14ac:dyDescent="0.2">
      <c r="A11" s="7"/>
      <c r="B11" s="2"/>
      <c r="C11" s="10" t="s">
        <v>102</v>
      </c>
      <c r="D11" s="11" t="str">
        <f>Currency&amp;"YC"</f>
        <v>USDYC</v>
      </c>
      <c r="E11" s="12"/>
    </row>
    <row r="12" spans="1:5" s="8" customFormat="1" ht="12.75" x14ac:dyDescent="0.2">
      <c r="A12" s="7"/>
      <c r="B12" s="2"/>
      <c r="C12" s="10" t="s">
        <v>103</v>
      </c>
      <c r="D12" s="11" t="str">
        <f>Currency&amp;"YCSTD"</f>
        <v>USDYCSTD</v>
      </c>
      <c r="E12" s="12"/>
    </row>
    <row r="13" spans="1:5" s="8" customFormat="1" ht="13.5" thickBot="1" x14ac:dyDescent="0.25">
      <c r="A13" s="7"/>
      <c r="B13" s="4"/>
      <c r="C13" s="1"/>
      <c r="D13" s="1"/>
      <c r="E13" s="5"/>
    </row>
  </sheetData>
  <mergeCells count="1">
    <mergeCell ref="B2:E2"/>
  </mergeCells>
  <phoneticPr fontId="2" type="noConversion"/>
  <dataValidations count="1">
    <dataValidation type="list" allowBlank="1" showInputMessage="1" showErrorMessage="1" sqref="D5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J24"/>
  <sheetViews>
    <sheetView workbookViewId="0">
      <selection activeCell="F5" sqref="F5"/>
    </sheetView>
  </sheetViews>
  <sheetFormatPr defaultRowHeight="12.75" x14ac:dyDescent="0.2"/>
  <cols>
    <col min="1" max="1" width="3.140625" style="8" customWidth="1"/>
    <col min="2" max="2" width="4" style="8" bestFit="1" customWidth="1"/>
    <col min="3" max="3" width="7.85546875" style="8" bestFit="1" customWidth="1"/>
    <col min="4" max="4" width="12.5703125" style="8" bestFit="1" customWidth="1"/>
    <col min="5" max="5" width="10.140625" style="8" bestFit="1" customWidth="1"/>
    <col min="6" max="6" width="14.5703125" style="8" bestFit="1" customWidth="1"/>
    <col min="7" max="7" width="26" style="8" bestFit="1" customWidth="1"/>
    <col min="8" max="9" width="54.7109375" style="8" customWidth="1"/>
    <col min="10" max="16384" width="9.140625" style="8"/>
  </cols>
  <sheetData>
    <row r="1" spans="2:10" s="14" customFormat="1" ht="12" thickBot="1" x14ac:dyDescent="0.25"/>
    <row r="2" spans="2:10" s="14" customFormat="1" x14ac:dyDescent="0.2">
      <c r="B2" s="16"/>
      <c r="C2" s="24"/>
      <c r="D2" s="24"/>
      <c r="E2" s="17"/>
      <c r="F2" s="18"/>
      <c r="G2" s="18"/>
      <c r="H2" s="18"/>
      <c r="I2" s="18"/>
      <c r="J2" s="19"/>
    </row>
    <row r="3" spans="2:10" s="14" customFormat="1" x14ac:dyDescent="0.2">
      <c r="B3" s="6"/>
      <c r="C3" s="25"/>
      <c r="D3" s="25"/>
      <c r="E3" s="10" t="s">
        <v>18</v>
      </c>
      <c r="F3" s="22" t="s">
        <v>85</v>
      </c>
      <c r="G3" s="20"/>
      <c r="H3" s="20"/>
      <c r="I3" s="20"/>
      <c r="J3" s="21"/>
    </row>
    <row r="4" spans="2:10" s="14" customFormat="1" x14ac:dyDescent="0.2">
      <c r="B4" s="6"/>
      <c r="C4" s="25"/>
      <c r="D4" s="25"/>
      <c r="E4" s="20"/>
      <c r="F4" s="20"/>
      <c r="G4" s="20"/>
      <c r="H4" s="20"/>
      <c r="I4" s="20"/>
      <c r="J4" s="21"/>
    </row>
    <row r="5" spans="2:10" s="14" customFormat="1" x14ac:dyDescent="0.2">
      <c r="B5" s="6"/>
      <c r="C5" s="45" t="s">
        <v>83</v>
      </c>
      <c r="D5" s="48" t="s">
        <v>99</v>
      </c>
      <c r="E5" s="46" t="str">
        <f>PROPER(Currency)&amp;FamilyName&amp;".xml"</f>
        <v>UsdLibor.xml</v>
      </c>
      <c r="F5" s="49">
        <f>IF(Serialize,_xll.ohObjectSave(F6:G22,SerializationPath&amp;FileName,FileOverwrite,Serialize),"---")</f>
        <v>33</v>
      </c>
      <c r="G5" s="22"/>
      <c r="H5" s="47" t="str">
        <f>_xll.ohRangeRetrieveError(F5)</f>
        <v/>
      </c>
      <c r="I5" s="47" t="str">
        <f>_xll.ohRangeRetrieveError(G5)</f>
        <v/>
      </c>
      <c r="J5" s="21"/>
    </row>
    <row r="6" spans="2:10" s="14" customFormat="1" x14ac:dyDescent="0.2">
      <c r="B6" s="6"/>
      <c r="C6" s="56" t="s">
        <v>97</v>
      </c>
      <c r="D6" s="54" t="s">
        <v>94</v>
      </c>
      <c r="E6" s="59"/>
      <c r="F6" s="50" t="str">
        <f>_xll.qlEonia(C6,Currency&amp;$D6,Permanent,Trigger,ObjectOverwrite)</f>
        <v>FedFund2#0002</v>
      </c>
      <c r="G6" s="50"/>
      <c r="H6" s="47" t="str">
        <f>_xll.ohRangeRetrieveError(F6)</f>
        <v/>
      </c>
      <c r="I6" s="47" t="str">
        <f>_xll.ohRangeRetrieveError(G6)</f>
        <v/>
      </c>
      <c r="J6" s="21"/>
    </row>
    <row r="7" spans="2:10" s="14" customFormat="1" x14ac:dyDescent="0.2">
      <c r="B7" s="6"/>
      <c r="C7" s="56" t="s">
        <v>96</v>
      </c>
      <c r="D7" s="54" t="s">
        <v>95</v>
      </c>
      <c r="E7" s="59" t="s">
        <v>96</v>
      </c>
      <c r="F7" s="50" t="str">
        <f>_xll.qlEonia(C7,Currency&amp;$D7,Permanent,Trigger,ObjectOverwrite)</f>
        <v>FedFund#0002</v>
      </c>
      <c r="G7" s="50" t="str">
        <f>_xll.qlLastFixingQuote(E7&amp;"LastFixing_Quote",F7,Permanent,Trigger,ObjectOverwrite)</f>
        <v>FedFundLastFixing_Quote#0002</v>
      </c>
      <c r="H7" s="47" t="str">
        <f>_xll.ohRangeRetrieveError(F7)</f>
        <v/>
      </c>
      <c r="I7" s="47" t="str">
        <f>_xll.ohRangeRetrieveError(G7)</f>
        <v/>
      </c>
      <c r="J7" s="3"/>
    </row>
    <row r="8" spans="2:10" s="14" customFormat="1" x14ac:dyDescent="0.2">
      <c r="B8" s="6"/>
      <c r="C8" s="56" t="s">
        <v>1</v>
      </c>
      <c r="D8" s="54" t="s">
        <v>95</v>
      </c>
      <c r="E8" s="57" t="str">
        <f t="shared" ref="E8:E22" si="0">PROPER(Currency)&amp;FamilyName&amp;$C8</f>
        <v>UsdLiborSW</v>
      </c>
      <c r="F8" s="50" t="str">
        <f>_xll.qlLibor($E8,Currency,$C8,Currency&amp;$D8,Permanent,Trigger,ObjectOverwrite)</f>
        <v>UsdLiborSW#0002</v>
      </c>
      <c r="G8" s="50" t="str">
        <f>_xll.qlLastFixingQuote(E8&amp;"LastFixing_Quote",F8,Permanent,Trigger,ObjectOverwrite)</f>
        <v>UsdLiborSWLastFixing_Quote#0002</v>
      </c>
      <c r="H8" s="47" t="str">
        <f>_xll.ohRangeRetrieveError(F8)</f>
        <v/>
      </c>
      <c r="I8" s="47" t="str">
        <f>_xll.ohRangeRetrieveError(G8)</f>
        <v/>
      </c>
      <c r="J8" s="3"/>
    </row>
    <row r="9" spans="2:10" s="14" customFormat="1" x14ac:dyDescent="0.2">
      <c r="B9" s="6"/>
      <c r="C9" s="56" t="s">
        <v>2</v>
      </c>
      <c r="D9" s="54" t="s">
        <v>95</v>
      </c>
      <c r="E9" s="57" t="str">
        <f t="shared" si="0"/>
        <v>UsdLibor2W</v>
      </c>
      <c r="F9" s="50" t="str">
        <f>_xll.qlLibor($E9,Currency,$C9,Currency&amp;$D9,Permanent,Trigger,ObjectOverwrite)</f>
        <v>UsdLibor2W#0002</v>
      </c>
      <c r="G9" s="50" t="str">
        <f>_xll.qlLastFixingQuote(E9&amp;"LastFixing_Quote",F9,Permanent,Trigger,ObjectOverwrite)</f>
        <v>UsdLibor2WLastFixing_Quote#0002</v>
      </c>
      <c r="H9" s="47" t="str">
        <f>_xll.ohRangeRetrieveError(F9)</f>
        <v/>
      </c>
      <c r="I9" s="47" t="str">
        <f>_xll.ohRangeRetrieveError(G9)</f>
        <v/>
      </c>
      <c r="J9" s="3"/>
    </row>
    <row r="10" spans="2:10" s="14" customFormat="1" x14ac:dyDescent="0.2">
      <c r="B10" s="6"/>
      <c r="C10" s="56" t="s">
        <v>3</v>
      </c>
      <c r="D10" s="54" t="s">
        <v>90</v>
      </c>
      <c r="E10" s="57" t="str">
        <f t="shared" si="0"/>
        <v>UsdLibor3W</v>
      </c>
      <c r="F10" s="50" t="str">
        <f>_xll.qlLibor($E10,Currency,$C10,Currency&amp;$D10,Permanent,Trigger,ObjectOverwrite)</f>
        <v>UsdLibor3W#0002</v>
      </c>
      <c r="G10" s="50" t="str">
        <f>_xll.qlLastFixingQuote(E10&amp;"LastFixing_Quote",F10,Permanent,Trigger,ObjectOverwrite)</f>
        <v>UsdLibor3WLastFixing_Quote#0002</v>
      </c>
      <c r="H10" s="47" t="str">
        <f>_xll.ohRangeRetrieveError(F10)</f>
        <v/>
      </c>
      <c r="I10" s="47" t="str">
        <f>_xll.ohRangeRetrieveError(G10)</f>
        <v/>
      </c>
      <c r="J10" s="3"/>
    </row>
    <row r="11" spans="2:10" s="14" customFormat="1" x14ac:dyDescent="0.2">
      <c r="B11" s="6"/>
      <c r="C11" s="56" t="s">
        <v>4</v>
      </c>
      <c r="D11" s="54" t="s">
        <v>90</v>
      </c>
      <c r="E11" s="57" t="str">
        <f t="shared" si="0"/>
        <v>UsdLibor1M</v>
      </c>
      <c r="F11" s="50" t="str">
        <f>_xll.qlLibor($E11,Currency,$C11,Currency&amp;$D11,Permanent,Trigger,ObjectOverwrite)</f>
        <v>UsdLibor1M#0002</v>
      </c>
      <c r="G11" s="50" t="str">
        <f>_xll.qlLastFixingQuote(E11&amp;"LastFixing_Quote",F11,Permanent,Trigger,ObjectOverwrite)</f>
        <v>UsdLibor1MLastFixing_Quote#0002</v>
      </c>
      <c r="H11" s="47" t="str">
        <f>_xll.ohRangeRetrieveError(F11)</f>
        <v/>
      </c>
      <c r="I11" s="47" t="str">
        <f>_xll.ohRangeRetrieveError(G11)</f>
        <v/>
      </c>
      <c r="J11" s="3"/>
    </row>
    <row r="12" spans="2:10" s="14" customFormat="1" x14ac:dyDescent="0.2">
      <c r="B12" s="6"/>
      <c r="C12" s="56" t="s">
        <v>5</v>
      </c>
      <c r="D12" s="54" t="s">
        <v>91</v>
      </c>
      <c r="E12" s="57" t="str">
        <f t="shared" si="0"/>
        <v>UsdLibor2M</v>
      </c>
      <c r="F12" s="50" t="str">
        <f>_xll.qlLibor($E12,Currency,$C12,Currency&amp;$D12,Permanent,Trigger,ObjectOverwrite)</f>
        <v>UsdLibor2M#0002</v>
      </c>
      <c r="G12" s="50" t="str">
        <f>_xll.qlLastFixingQuote(E12&amp;"LastFixing_Quote",F12,Permanent,Trigger,ObjectOverwrite)</f>
        <v>UsdLibor2MLastFixing_Quote#0002</v>
      </c>
      <c r="H12" s="47" t="str">
        <f>_xll.ohRangeRetrieveError(F12)</f>
        <v/>
      </c>
      <c r="I12" s="47" t="str">
        <f>_xll.ohRangeRetrieveError(G12)</f>
        <v/>
      </c>
      <c r="J12" s="3"/>
    </row>
    <row r="13" spans="2:10" s="14" customFormat="1" x14ac:dyDescent="0.2">
      <c r="B13" s="6"/>
      <c r="C13" s="56" t="s">
        <v>6</v>
      </c>
      <c r="D13" s="54" t="s">
        <v>91</v>
      </c>
      <c r="E13" s="57" t="str">
        <f t="shared" si="0"/>
        <v>UsdLibor3M</v>
      </c>
      <c r="F13" s="50" t="str">
        <f>_xll.qlLibor($E13,Currency,$C13,Currency&amp;$D13,Permanent,Trigger,ObjectOverwrite)</f>
        <v>UsdLibor3M#0002</v>
      </c>
      <c r="G13" s="50" t="str">
        <f>_xll.qlLastFixingQuote(E13&amp;"LastFixing_Quote",F13,Permanent,Trigger,ObjectOverwrite)</f>
        <v>UsdLibor3MLastFixing_Quote#0003</v>
      </c>
      <c r="H13" s="47" t="str">
        <f>_xll.ohRangeRetrieveError(F13)</f>
        <v/>
      </c>
      <c r="I13" s="47" t="str">
        <f>_xll.ohRangeRetrieveError(G13)</f>
        <v/>
      </c>
      <c r="J13" s="3"/>
    </row>
    <row r="14" spans="2:10" s="14" customFormat="1" x14ac:dyDescent="0.2">
      <c r="B14" s="6"/>
      <c r="C14" s="56" t="s">
        <v>7</v>
      </c>
      <c r="D14" s="54" t="s">
        <v>91</v>
      </c>
      <c r="E14" s="57" t="str">
        <f t="shared" si="0"/>
        <v>UsdLibor4M</v>
      </c>
      <c r="F14" s="50" t="str">
        <f>_xll.qlLibor($E14,Currency,$C14,Currency&amp;$D14,Permanent,Trigger,ObjectOverwrite)</f>
        <v>UsdLibor4M#0002</v>
      </c>
      <c r="G14" s="50" t="str">
        <f>_xll.qlLastFixingQuote(E14&amp;"LastFixing_Quote",F14,Permanent,Trigger,ObjectOverwrite)</f>
        <v>UsdLibor4MLastFixing_Quote#0002</v>
      </c>
      <c r="H14" s="47" t="str">
        <f>_xll.ohRangeRetrieveError(F14)</f>
        <v/>
      </c>
      <c r="I14" s="47" t="str">
        <f>_xll.ohRangeRetrieveError(G14)</f>
        <v/>
      </c>
      <c r="J14" s="3"/>
    </row>
    <row r="15" spans="2:10" s="14" customFormat="1" x14ac:dyDescent="0.2">
      <c r="B15" s="6"/>
      <c r="C15" s="56" t="s">
        <v>8</v>
      </c>
      <c r="D15" s="54" t="s">
        <v>92</v>
      </c>
      <c r="E15" s="57" t="str">
        <f t="shared" si="0"/>
        <v>UsdLibor5M</v>
      </c>
      <c r="F15" s="50" t="str">
        <f>_xll.qlLibor($E15,Currency,$C15,Currency&amp;$D15,Permanent,Trigger,ObjectOverwrite)</f>
        <v>UsdLibor5M#0002</v>
      </c>
      <c r="G15" s="50" t="str">
        <f>_xll.qlLastFixingQuote(E15&amp;"LastFixing_Quote",F15,Permanent,Trigger,ObjectOverwrite)</f>
        <v>UsdLibor5MLastFixing_Quote#0002</v>
      </c>
      <c r="H15" s="47" t="str">
        <f>_xll.ohRangeRetrieveError(F15)</f>
        <v/>
      </c>
      <c r="I15" s="47" t="str">
        <f>_xll.ohRangeRetrieveError(G15)</f>
        <v/>
      </c>
      <c r="J15" s="3"/>
    </row>
    <row r="16" spans="2:10" s="14" customFormat="1" x14ac:dyDescent="0.2">
      <c r="B16" s="6"/>
      <c r="C16" s="56" t="s">
        <v>9</v>
      </c>
      <c r="D16" s="54" t="s">
        <v>92</v>
      </c>
      <c r="E16" s="57" t="str">
        <f t="shared" si="0"/>
        <v>UsdLibor6M</v>
      </c>
      <c r="F16" s="50" t="str">
        <f>_xll.qlLibor($E16,Currency,$C16,Currency&amp;$D16,Permanent,Trigger,ObjectOverwrite)</f>
        <v>UsdLibor6M#0002</v>
      </c>
      <c r="G16" s="50" t="str">
        <f>_xll.qlLastFixingQuote(E16&amp;"LastFixing_Quote",F16,Permanent,Trigger,ObjectOverwrite)</f>
        <v>UsdLibor6MLastFixing_Quote#0002</v>
      </c>
      <c r="H16" s="47" t="str">
        <f>_xll.ohRangeRetrieveError(F16)</f>
        <v/>
      </c>
      <c r="I16" s="47" t="str">
        <f>_xll.ohRangeRetrieveError(G16)</f>
        <v/>
      </c>
      <c r="J16" s="3"/>
    </row>
    <row r="17" spans="2:10" s="14" customFormat="1" x14ac:dyDescent="0.2">
      <c r="B17" s="6"/>
      <c r="C17" s="56" t="s">
        <v>10</v>
      </c>
      <c r="D17" s="54" t="s">
        <v>92</v>
      </c>
      <c r="E17" s="57" t="str">
        <f t="shared" si="0"/>
        <v>UsdLibor7M</v>
      </c>
      <c r="F17" s="50" t="str">
        <f>_xll.qlLibor($E17,Currency,$C17,Currency&amp;$D17,Permanent,Trigger,ObjectOverwrite)</f>
        <v>UsdLibor7M#0002</v>
      </c>
      <c r="G17" s="50" t="str">
        <f>_xll.qlLastFixingQuote(E17&amp;"LastFixing_Quote",F17,Permanent,Trigger,ObjectOverwrite)</f>
        <v>UsdLibor7MLastFixing_Quote#0002</v>
      </c>
      <c r="H17" s="47" t="str">
        <f>_xll.ohRangeRetrieveError(F17)</f>
        <v/>
      </c>
      <c r="I17" s="47" t="str">
        <f>_xll.ohRangeRetrieveError(G17)</f>
        <v/>
      </c>
      <c r="J17" s="3"/>
    </row>
    <row r="18" spans="2:10" s="14" customFormat="1" x14ac:dyDescent="0.2">
      <c r="B18" s="6"/>
      <c r="C18" s="56" t="s">
        <v>11</v>
      </c>
      <c r="D18" s="54" t="s">
        <v>92</v>
      </c>
      <c r="E18" s="57" t="str">
        <f t="shared" si="0"/>
        <v>UsdLibor8M</v>
      </c>
      <c r="F18" s="50" t="str">
        <f>_xll.qlLibor($E18,Currency,$C18,Currency&amp;$D18,Permanent,Trigger,ObjectOverwrite)</f>
        <v>UsdLibor8M#0002</v>
      </c>
      <c r="G18" s="50" t="str">
        <f>_xll.qlLastFixingQuote(E18&amp;"LastFixing_Quote",F18,Permanent,Trigger,ObjectOverwrite)</f>
        <v>UsdLibor8MLastFixing_Quote#0002</v>
      </c>
      <c r="H18" s="47" t="str">
        <f>_xll.ohRangeRetrieveError(F18)</f>
        <v/>
      </c>
      <c r="I18" s="47" t="str">
        <f>_xll.ohRangeRetrieveError(G18)</f>
        <v/>
      </c>
      <c r="J18" s="3"/>
    </row>
    <row r="19" spans="2:10" s="14" customFormat="1" x14ac:dyDescent="0.2">
      <c r="B19" s="6"/>
      <c r="C19" s="56" t="s">
        <v>12</v>
      </c>
      <c r="D19" s="54" t="s">
        <v>93</v>
      </c>
      <c r="E19" s="57" t="str">
        <f t="shared" si="0"/>
        <v>UsdLibor9M</v>
      </c>
      <c r="F19" s="50" t="str">
        <f>_xll.qlLibor($E19,Currency,$C19,Currency&amp;$D19,Permanent,Trigger,ObjectOverwrite)</f>
        <v>UsdLibor9M#0002</v>
      </c>
      <c r="G19" s="50" t="str">
        <f>_xll.qlLastFixingQuote(E19&amp;"LastFixing_Quote",F19,Permanent,Trigger,ObjectOverwrite)</f>
        <v>UsdLibor9MLastFixing_Quote#0002</v>
      </c>
      <c r="H19" s="47" t="str">
        <f>_xll.ohRangeRetrieveError(F19)</f>
        <v/>
      </c>
      <c r="I19" s="47" t="str">
        <f>_xll.ohRangeRetrieveError(G19)</f>
        <v/>
      </c>
      <c r="J19" s="3"/>
    </row>
    <row r="20" spans="2:10" s="14" customFormat="1" x14ac:dyDescent="0.2">
      <c r="B20" s="6"/>
      <c r="C20" s="56" t="s">
        <v>13</v>
      </c>
      <c r="D20" s="54" t="s">
        <v>93</v>
      </c>
      <c r="E20" s="57" t="str">
        <f t="shared" si="0"/>
        <v>UsdLibor10M</v>
      </c>
      <c r="F20" s="50" t="str">
        <f>_xll.qlLibor($E20,Currency,$C20,Currency&amp;$D20,Permanent,Trigger,ObjectOverwrite)</f>
        <v>UsdLibor10M#0002</v>
      </c>
      <c r="G20" s="50" t="str">
        <f>_xll.qlLastFixingQuote(E20&amp;"LastFixing_Quote",F20,Permanent,Trigger,ObjectOverwrite)</f>
        <v>UsdLibor10MLastFixing_Quote#0002</v>
      </c>
      <c r="H20" s="47" t="str">
        <f>_xll.ohRangeRetrieveError(F20)</f>
        <v/>
      </c>
      <c r="I20" s="47" t="str">
        <f>_xll.ohRangeRetrieveError(G20)</f>
        <v/>
      </c>
      <c r="J20" s="3"/>
    </row>
    <row r="21" spans="2:10" s="14" customFormat="1" x14ac:dyDescent="0.2">
      <c r="B21" s="6"/>
      <c r="C21" s="56" t="s">
        <v>14</v>
      </c>
      <c r="D21" s="54" t="s">
        <v>93</v>
      </c>
      <c r="E21" s="57" t="str">
        <f t="shared" si="0"/>
        <v>UsdLibor11M</v>
      </c>
      <c r="F21" s="50" t="str">
        <f>_xll.qlLibor($E21,Currency,$C21,Currency&amp;$D21,Permanent,Trigger,ObjectOverwrite)</f>
        <v>UsdLibor11M#0002</v>
      </c>
      <c r="G21" s="50" t="str">
        <f>_xll.qlLastFixingQuote(E21&amp;"LastFixing_Quote",F21,Permanent,Trigger,ObjectOverwrite)</f>
        <v>UsdLibor11MLastFixing_Quote#0002</v>
      </c>
      <c r="H21" s="47" t="str">
        <f>_xll.ohRangeRetrieveError(F21)</f>
        <v/>
      </c>
      <c r="I21" s="47" t="str">
        <f>_xll.ohRangeRetrieveError(G21)</f>
        <v/>
      </c>
      <c r="J21" s="3"/>
    </row>
    <row r="22" spans="2:10" s="14" customFormat="1" x14ac:dyDescent="0.2">
      <c r="B22" s="6"/>
      <c r="C22" s="56" t="s">
        <v>15</v>
      </c>
      <c r="D22" s="54" t="s">
        <v>93</v>
      </c>
      <c r="E22" s="57" t="str">
        <f t="shared" si="0"/>
        <v>UsdLibor1Y</v>
      </c>
      <c r="F22" s="50" t="str">
        <f>_xll.qlLibor($E22,Currency,$C22,Currency&amp;$D22,Permanent,Trigger,ObjectOverwrite)</f>
        <v>UsdLibor1Y#0002</v>
      </c>
      <c r="G22" s="50" t="str">
        <f>_xll.qlLastFixingQuote(E22&amp;"LastFixing_Quote",F22,Permanent,Trigger,ObjectOverwrite)</f>
        <v>UsdLibor1YLastFixing_Quote#0002</v>
      </c>
      <c r="H22" s="47" t="str">
        <f>_xll.ohRangeRetrieveError(F22)</f>
        <v/>
      </c>
      <c r="I22" s="47" t="str">
        <f>_xll.ohRangeRetrieveError(G22)</f>
        <v/>
      </c>
      <c r="J22" s="3"/>
    </row>
    <row r="23" spans="2:10" s="14" customFormat="1" ht="12" thickBot="1" x14ac:dyDescent="0.25">
      <c r="B23" s="4"/>
      <c r="C23" s="1"/>
      <c r="D23" s="1"/>
      <c r="E23" s="1"/>
      <c r="F23" s="1"/>
      <c r="G23" s="1"/>
      <c r="H23" s="1"/>
      <c r="I23" s="1"/>
      <c r="J23" s="5"/>
    </row>
    <row r="24" spans="2:10" s="14" customFormat="1" ht="11.25" x14ac:dyDescent="0.2"/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H68"/>
  <sheetViews>
    <sheetView workbookViewId="0">
      <selection activeCell="F6" sqref="F6"/>
    </sheetView>
  </sheetViews>
  <sheetFormatPr defaultRowHeight="11.25" x14ac:dyDescent="0.2"/>
  <cols>
    <col min="1" max="1" width="3.140625" style="44" customWidth="1"/>
    <col min="2" max="2" width="4.42578125" style="44" customWidth="1"/>
    <col min="3" max="3" width="3.85546875" style="44" bestFit="1" customWidth="1"/>
    <col min="4" max="4" width="8.42578125" style="44" bestFit="1" customWidth="1"/>
    <col min="5" max="5" width="22.7109375" style="44" bestFit="1" customWidth="1"/>
    <col min="6" max="6" width="26.140625" style="44" bestFit="1" customWidth="1"/>
    <col min="7" max="7" width="55" style="44" customWidth="1"/>
    <col min="8" max="8" width="5.28515625" style="44" customWidth="1"/>
    <col min="9" max="9" width="22.7109375" style="44" customWidth="1"/>
    <col min="10" max="16384" width="9.140625" style="44"/>
  </cols>
  <sheetData>
    <row r="1" spans="2:8" s="26" customFormat="1" ht="12" thickBot="1" x14ac:dyDescent="0.25"/>
    <row r="2" spans="2:8" s="26" customFormat="1" x14ac:dyDescent="0.2">
      <c r="B2" s="27"/>
      <c r="C2" s="28"/>
      <c r="D2" s="28"/>
      <c r="E2" s="29"/>
      <c r="F2" s="28"/>
      <c r="G2" s="28"/>
      <c r="H2" s="30"/>
    </row>
    <row r="3" spans="2:8" s="26" customFormat="1" x14ac:dyDescent="0.2">
      <c r="B3" s="31"/>
      <c r="C3" s="32"/>
      <c r="D3" s="32"/>
      <c r="E3" s="33" t="s">
        <v>18</v>
      </c>
      <c r="F3" s="34" t="s">
        <v>86</v>
      </c>
      <c r="G3" s="32"/>
      <c r="H3" s="35"/>
    </row>
    <row r="4" spans="2:8" s="26" customFormat="1" x14ac:dyDescent="0.2">
      <c r="B4" s="31"/>
      <c r="C4" s="32"/>
      <c r="D4" s="32"/>
      <c r="E4" s="33" t="s">
        <v>84</v>
      </c>
      <c r="F4" s="34" t="s">
        <v>88</v>
      </c>
      <c r="G4" s="32"/>
      <c r="H4" s="35"/>
    </row>
    <row r="5" spans="2:8" s="26" customFormat="1" x14ac:dyDescent="0.2">
      <c r="B5" s="31"/>
      <c r="C5" s="32"/>
      <c r="D5" s="32"/>
      <c r="E5" s="32"/>
      <c r="F5" s="32"/>
      <c r="G5" s="32"/>
      <c r="H5" s="35"/>
    </row>
    <row r="6" spans="2:8" s="26" customFormat="1" x14ac:dyDescent="0.2">
      <c r="B6" s="31"/>
      <c r="C6" s="32"/>
      <c r="D6" s="58" t="s">
        <v>98</v>
      </c>
      <c r="E6" s="36" t="str">
        <f>PROPER(Currency)&amp;FamilyName&amp;FixingType&amp;".xml"</f>
        <v>UsdLiborSwapIsdaFixAm.xml</v>
      </c>
      <c r="F6" s="34">
        <f>IF(Serialize,_xll.ohObjectSave(F7:F66,SerializationPath&amp;FileName,FileOverwrite,Serialize),"---")</f>
        <v>60</v>
      </c>
      <c r="G6" s="37" t="str">
        <f>_xll.ohRangeRetrieveError(F6)</f>
        <v/>
      </c>
      <c r="H6" s="35"/>
    </row>
    <row r="7" spans="2:8" s="26" customFormat="1" x14ac:dyDescent="0.2">
      <c r="B7" s="31"/>
      <c r="C7" s="52" t="s">
        <v>15</v>
      </c>
      <c r="D7" s="51" t="s">
        <v>91</v>
      </c>
      <c r="E7" s="38" t="str">
        <f t="shared" ref="E7:E38" si="0">PROPER(Currency)&amp;FamilyName&amp;FixingType&amp;$C7</f>
        <v>UsdLiborSwapIsdaFixAm1Y</v>
      </c>
      <c r="F7" s="39" t="str">
        <f>_xll.qlLiborSwap($E7,Currency,FixingType,$C7,Currency&amp;$D7,Discounting,Permanent,Trigger,ObjectOverwrite)</f>
        <v>UsdLiborSwapIsdaFixAm1Y#0002</v>
      </c>
      <c r="G7" s="37" t="str">
        <f>_xll.ohRangeRetrieveError(F7)</f>
        <v/>
      </c>
      <c r="H7" s="40"/>
    </row>
    <row r="8" spans="2:8" s="26" customFormat="1" x14ac:dyDescent="0.2">
      <c r="B8" s="31"/>
      <c r="C8" s="52" t="s">
        <v>24</v>
      </c>
      <c r="D8" s="51" t="s">
        <v>91</v>
      </c>
      <c r="E8" s="38" t="str">
        <f t="shared" si="0"/>
        <v>UsdLiborSwapIsdaFixAm2Y</v>
      </c>
      <c r="F8" s="39" t="str">
        <f>_xll.qlLiborSwap($E8,Currency,FixingType,$C8,Currency&amp;$D8,Discounting,Permanent,Trigger,ObjectOverwrite)</f>
        <v>UsdLiborSwapIsdaFixAm2Y#0002</v>
      </c>
      <c r="G8" s="37" t="str">
        <f>_xll.ohRangeRetrieveError(F8)</f>
        <v/>
      </c>
      <c r="H8" s="40"/>
    </row>
    <row r="9" spans="2:8" s="26" customFormat="1" x14ac:dyDescent="0.2">
      <c r="B9" s="31"/>
      <c r="C9" s="52" t="s">
        <v>25</v>
      </c>
      <c r="D9" s="51" t="s">
        <v>91</v>
      </c>
      <c r="E9" s="38" t="str">
        <f t="shared" si="0"/>
        <v>UsdLiborSwapIsdaFixAm3Y</v>
      </c>
      <c r="F9" s="39" t="str">
        <f>_xll.qlLiborSwap($E9,Currency,FixingType,$C9,Currency&amp;$D9,Discounting,Permanent,Trigger,ObjectOverwrite)</f>
        <v>UsdLiborSwapIsdaFixAm3Y#0002</v>
      </c>
      <c r="G9" s="37" t="str">
        <f>_xll.ohRangeRetrieveError(F9)</f>
        <v/>
      </c>
      <c r="H9" s="40"/>
    </row>
    <row r="10" spans="2:8" s="26" customFormat="1" x14ac:dyDescent="0.2">
      <c r="B10" s="31"/>
      <c r="C10" s="52" t="s">
        <v>26</v>
      </c>
      <c r="D10" s="51" t="s">
        <v>91</v>
      </c>
      <c r="E10" s="38" t="str">
        <f t="shared" si="0"/>
        <v>UsdLiborSwapIsdaFixAm4Y</v>
      </c>
      <c r="F10" s="39" t="str">
        <f>_xll.qlLiborSwap($E10,Currency,FixingType,$C10,Currency&amp;$D10,Discounting,Permanent,Trigger,ObjectOverwrite)</f>
        <v>UsdLiborSwapIsdaFixAm4Y#0002</v>
      </c>
      <c r="G10" s="37" t="str">
        <f>_xll.ohRangeRetrieveError(F10)</f>
        <v/>
      </c>
      <c r="H10" s="40"/>
    </row>
    <row r="11" spans="2:8" s="26" customFormat="1" x14ac:dyDescent="0.2">
      <c r="B11" s="31"/>
      <c r="C11" s="52" t="s">
        <v>27</v>
      </c>
      <c r="D11" s="51" t="s">
        <v>91</v>
      </c>
      <c r="E11" s="38" t="str">
        <f t="shared" si="0"/>
        <v>UsdLiborSwapIsdaFixAm5Y</v>
      </c>
      <c r="F11" s="39" t="str">
        <f>_xll.qlLiborSwap($E11,Currency,FixingType,$C11,Currency&amp;$D11,Discounting,Permanent,Trigger,ObjectOverwrite)</f>
        <v>UsdLiborSwapIsdaFixAm5Y#0002</v>
      </c>
      <c r="G11" s="37" t="str">
        <f>_xll.ohRangeRetrieveError(F11)</f>
        <v/>
      </c>
      <c r="H11" s="40"/>
    </row>
    <row r="12" spans="2:8" s="26" customFormat="1" x14ac:dyDescent="0.2">
      <c r="B12" s="31"/>
      <c r="C12" s="52" t="s">
        <v>28</v>
      </c>
      <c r="D12" s="51" t="s">
        <v>91</v>
      </c>
      <c r="E12" s="38" t="str">
        <f t="shared" si="0"/>
        <v>UsdLiborSwapIsdaFixAm6Y</v>
      </c>
      <c r="F12" s="39" t="str">
        <f>_xll.qlLiborSwap($E12,Currency,FixingType,$C12,Currency&amp;$D12,Discounting,Permanent,Trigger,ObjectOverwrite)</f>
        <v>UsdLiborSwapIsdaFixAm6Y#0002</v>
      </c>
      <c r="G12" s="37" t="str">
        <f>_xll.ohRangeRetrieveError(F12)</f>
        <v/>
      </c>
      <c r="H12" s="40"/>
    </row>
    <row r="13" spans="2:8" s="26" customFormat="1" x14ac:dyDescent="0.2">
      <c r="B13" s="31"/>
      <c r="C13" s="52" t="s">
        <v>29</v>
      </c>
      <c r="D13" s="51" t="s">
        <v>91</v>
      </c>
      <c r="E13" s="38" t="str">
        <f t="shared" si="0"/>
        <v>UsdLiborSwapIsdaFixAm7Y</v>
      </c>
      <c r="F13" s="39" t="str">
        <f>_xll.qlLiborSwap($E13,Currency,FixingType,$C13,Currency&amp;$D13,Discounting,Permanent,Trigger,ObjectOverwrite)</f>
        <v>UsdLiborSwapIsdaFixAm7Y#0002</v>
      </c>
      <c r="G13" s="37" t="str">
        <f>_xll.ohRangeRetrieveError(F13)</f>
        <v/>
      </c>
      <c r="H13" s="40"/>
    </row>
    <row r="14" spans="2:8" s="26" customFormat="1" x14ac:dyDescent="0.2">
      <c r="B14" s="31"/>
      <c r="C14" s="52" t="s">
        <v>30</v>
      </c>
      <c r="D14" s="51" t="s">
        <v>91</v>
      </c>
      <c r="E14" s="38" t="str">
        <f t="shared" si="0"/>
        <v>UsdLiborSwapIsdaFixAm8Y</v>
      </c>
      <c r="F14" s="39" t="str">
        <f>_xll.qlLiborSwap($E14,Currency,FixingType,$C14,Currency&amp;$D14,Discounting,Permanent,Trigger,ObjectOverwrite)</f>
        <v>UsdLiborSwapIsdaFixAm8Y#0002</v>
      </c>
      <c r="G14" s="37" t="str">
        <f>_xll.ohRangeRetrieveError(F14)</f>
        <v/>
      </c>
      <c r="H14" s="40"/>
    </row>
    <row r="15" spans="2:8" s="26" customFormat="1" x14ac:dyDescent="0.2">
      <c r="B15" s="31"/>
      <c r="C15" s="52" t="s">
        <v>31</v>
      </c>
      <c r="D15" s="51" t="s">
        <v>91</v>
      </c>
      <c r="E15" s="38" t="str">
        <f t="shared" si="0"/>
        <v>UsdLiborSwapIsdaFixAm9Y</v>
      </c>
      <c r="F15" s="39" t="str">
        <f>_xll.qlLiborSwap($E15,Currency,FixingType,$C15,Currency&amp;$D15,Discounting,Permanent,Trigger,ObjectOverwrite)</f>
        <v>UsdLiborSwapIsdaFixAm9Y#0002</v>
      </c>
      <c r="G15" s="37" t="str">
        <f>_xll.ohRangeRetrieveError(F15)</f>
        <v/>
      </c>
      <c r="H15" s="40"/>
    </row>
    <row r="16" spans="2:8" s="26" customFormat="1" x14ac:dyDescent="0.2">
      <c r="B16" s="31"/>
      <c r="C16" s="52" t="s">
        <v>32</v>
      </c>
      <c r="D16" s="51" t="s">
        <v>91</v>
      </c>
      <c r="E16" s="38" t="str">
        <f t="shared" si="0"/>
        <v>UsdLiborSwapIsdaFixAm10Y</v>
      </c>
      <c r="F16" s="39" t="str">
        <f>_xll.qlLiborSwap($E16,Currency,FixingType,$C16,Currency&amp;$D16,Discounting,Permanent,Trigger,ObjectOverwrite)</f>
        <v>UsdLiborSwapIsdaFixAm10Y#0002</v>
      </c>
      <c r="G16" s="37" t="str">
        <f>_xll.ohRangeRetrieveError(F16)</f>
        <v/>
      </c>
      <c r="H16" s="40"/>
    </row>
    <row r="17" spans="2:8" s="26" customFormat="1" x14ac:dyDescent="0.2">
      <c r="B17" s="31"/>
      <c r="C17" s="52" t="s">
        <v>33</v>
      </c>
      <c r="D17" s="51" t="s">
        <v>91</v>
      </c>
      <c r="E17" s="38" t="str">
        <f t="shared" si="0"/>
        <v>UsdLiborSwapIsdaFixAm11Y</v>
      </c>
      <c r="F17" s="39" t="str">
        <f>_xll.qlLiborSwap($E17,Currency,FixingType,$C17,Currency&amp;$D17,Discounting,Permanent,Trigger,ObjectOverwrite)</f>
        <v>UsdLiborSwapIsdaFixAm11Y#0002</v>
      </c>
      <c r="G17" s="37" t="str">
        <f>_xll.ohRangeRetrieveError(F17)</f>
        <v/>
      </c>
      <c r="H17" s="40"/>
    </row>
    <row r="18" spans="2:8" s="26" customFormat="1" x14ac:dyDescent="0.2">
      <c r="B18" s="31"/>
      <c r="C18" s="52" t="s">
        <v>34</v>
      </c>
      <c r="D18" s="51" t="s">
        <v>91</v>
      </c>
      <c r="E18" s="38" t="str">
        <f t="shared" si="0"/>
        <v>UsdLiborSwapIsdaFixAm12Y</v>
      </c>
      <c r="F18" s="39" t="str">
        <f>_xll.qlLiborSwap($E18,Currency,FixingType,$C18,Currency&amp;$D18,Discounting,Permanent,Trigger,ObjectOverwrite)</f>
        <v>UsdLiborSwapIsdaFixAm12Y#0002</v>
      </c>
      <c r="G18" s="37" t="str">
        <f>_xll.ohRangeRetrieveError(F18)</f>
        <v/>
      </c>
      <c r="H18" s="40"/>
    </row>
    <row r="19" spans="2:8" s="26" customFormat="1" x14ac:dyDescent="0.2">
      <c r="B19" s="31"/>
      <c r="C19" s="52" t="s">
        <v>35</v>
      </c>
      <c r="D19" s="51" t="s">
        <v>91</v>
      </c>
      <c r="E19" s="38" t="str">
        <f t="shared" si="0"/>
        <v>UsdLiborSwapIsdaFixAm13Y</v>
      </c>
      <c r="F19" s="39" t="str">
        <f>_xll.qlLiborSwap($E19,Currency,FixingType,$C19,Currency&amp;$D19,Discounting,Permanent,Trigger,ObjectOverwrite)</f>
        <v>UsdLiborSwapIsdaFixAm13Y#0002</v>
      </c>
      <c r="G19" s="37" t="str">
        <f>_xll.ohRangeRetrieveError(F19)</f>
        <v/>
      </c>
      <c r="H19" s="40"/>
    </row>
    <row r="20" spans="2:8" s="26" customFormat="1" x14ac:dyDescent="0.2">
      <c r="B20" s="31"/>
      <c r="C20" s="52" t="s">
        <v>36</v>
      </c>
      <c r="D20" s="51" t="s">
        <v>91</v>
      </c>
      <c r="E20" s="38" t="str">
        <f t="shared" si="0"/>
        <v>UsdLiborSwapIsdaFixAm14Y</v>
      </c>
      <c r="F20" s="39" t="str">
        <f>_xll.qlLiborSwap($E20,Currency,FixingType,$C20,Currency&amp;$D20,Discounting,Permanent,Trigger,ObjectOverwrite)</f>
        <v>UsdLiborSwapIsdaFixAm14Y#0002</v>
      </c>
      <c r="G20" s="37" t="str">
        <f>_xll.ohRangeRetrieveError(F20)</f>
        <v/>
      </c>
      <c r="H20" s="40"/>
    </row>
    <row r="21" spans="2:8" s="26" customFormat="1" x14ac:dyDescent="0.2">
      <c r="B21" s="31"/>
      <c r="C21" s="52" t="s">
        <v>37</v>
      </c>
      <c r="D21" s="51" t="s">
        <v>91</v>
      </c>
      <c r="E21" s="38" t="str">
        <f t="shared" si="0"/>
        <v>UsdLiborSwapIsdaFixAm15Y</v>
      </c>
      <c r="F21" s="39" t="str">
        <f>_xll.qlLiborSwap($E21,Currency,FixingType,$C21,Currency&amp;$D21,Discounting,Permanent,Trigger,ObjectOverwrite)</f>
        <v>UsdLiborSwapIsdaFixAm15Y#0002</v>
      </c>
      <c r="G21" s="37" t="str">
        <f>_xll.ohRangeRetrieveError(F21)</f>
        <v/>
      </c>
      <c r="H21" s="40"/>
    </row>
    <row r="22" spans="2:8" s="26" customFormat="1" x14ac:dyDescent="0.2">
      <c r="B22" s="31"/>
      <c r="C22" s="52" t="s">
        <v>38</v>
      </c>
      <c r="D22" s="51" t="s">
        <v>91</v>
      </c>
      <c r="E22" s="38" t="str">
        <f t="shared" si="0"/>
        <v>UsdLiborSwapIsdaFixAm16Y</v>
      </c>
      <c r="F22" s="39" t="str">
        <f>_xll.qlLiborSwap($E22,Currency,FixingType,$C22,Currency&amp;$D22,Discounting,Permanent,Trigger,ObjectOverwrite)</f>
        <v>UsdLiborSwapIsdaFixAm16Y#0002</v>
      </c>
      <c r="G22" s="37" t="str">
        <f>_xll.ohRangeRetrieveError(F22)</f>
        <v/>
      </c>
      <c r="H22" s="40"/>
    </row>
    <row r="23" spans="2:8" s="26" customFormat="1" x14ac:dyDescent="0.2">
      <c r="B23" s="31"/>
      <c r="C23" s="52" t="s">
        <v>39</v>
      </c>
      <c r="D23" s="51" t="s">
        <v>91</v>
      </c>
      <c r="E23" s="38" t="str">
        <f t="shared" si="0"/>
        <v>UsdLiborSwapIsdaFixAm17Y</v>
      </c>
      <c r="F23" s="39" t="str">
        <f>_xll.qlLiborSwap($E23,Currency,FixingType,$C23,Currency&amp;$D23,Discounting,Permanent,Trigger,ObjectOverwrite)</f>
        <v>UsdLiborSwapIsdaFixAm17Y#0002</v>
      </c>
      <c r="G23" s="37" t="str">
        <f>_xll.ohRangeRetrieveError(F23)</f>
        <v/>
      </c>
      <c r="H23" s="40"/>
    </row>
    <row r="24" spans="2:8" s="26" customFormat="1" x14ac:dyDescent="0.2">
      <c r="B24" s="31"/>
      <c r="C24" s="52" t="s">
        <v>40</v>
      </c>
      <c r="D24" s="51" t="s">
        <v>91</v>
      </c>
      <c r="E24" s="38" t="str">
        <f t="shared" si="0"/>
        <v>UsdLiborSwapIsdaFixAm18Y</v>
      </c>
      <c r="F24" s="39" t="str">
        <f>_xll.qlLiborSwap($E24,Currency,FixingType,$C24,Currency&amp;$D24,Discounting,Permanent,Trigger,ObjectOverwrite)</f>
        <v>UsdLiborSwapIsdaFixAm18Y#0002</v>
      </c>
      <c r="G24" s="37" t="str">
        <f>_xll.ohRangeRetrieveError(F24)</f>
        <v/>
      </c>
      <c r="H24" s="40"/>
    </row>
    <row r="25" spans="2:8" s="26" customFormat="1" x14ac:dyDescent="0.2">
      <c r="B25" s="31"/>
      <c r="C25" s="52" t="s">
        <v>41</v>
      </c>
      <c r="D25" s="51" t="s">
        <v>91</v>
      </c>
      <c r="E25" s="38" t="str">
        <f t="shared" si="0"/>
        <v>UsdLiborSwapIsdaFixAm19Y</v>
      </c>
      <c r="F25" s="39" t="str">
        <f>_xll.qlLiborSwap($E25,Currency,FixingType,$C25,Currency&amp;$D25,Discounting,Permanent,Trigger,ObjectOverwrite)</f>
        <v>UsdLiborSwapIsdaFixAm19Y#0002</v>
      </c>
      <c r="G25" s="37" t="str">
        <f>_xll.ohRangeRetrieveError(F25)</f>
        <v/>
      </c>
      <c r="H25" s="40"/>
    </row>
    <row r="26" spans="2:8" s="26" customFormat="1" x14ac:dyDescent="0.2">
      <c r="B26" s="31"/>
      <c r="C26" s="52" t="s">
        <v>42</v>
      </c>
      <c r="D26" s="51" t="s">
        <v>91</v>
      </c>
      <c r="E26" s="38" t="str">
        <f t="shared" si="0"/>
        <v>UsdLiborSwapIsdaFixAm20Y</v>
      </c>
      <c r="F26" s="39" t="str">
        <f>_xll.qlLiborSwap($E26,Currency,FixingType,$C26,Currency&amp;$D26,Discounting,Permanent,Trigger,ObjectOverwrite)</f>
        <v>UsdLiborSwapIsdaFixAm20Y#0002</v>
      </c>
      <c r="G26" s="37" t="str">
        <f>_xll.ohRangeRetrieveError(F26)</f>
        <v/>
      </c>
      <c r="H26" s="40"/>
    </row>
    <row r="27" spans="2:8" s="26" customFormat="1" x14ac:dyDescent="0.2">
      <c r="B27" s="31"/>
      <c r="C27" s="52" t="s">
        <v>43</v>
      </c>
      <c r="D27" s="51" t="s">
        <v>91</v>
      </c>
      <c r="E27" s="38" t="str">
        <f t="shared" si="0"/>
        <v>UsdLiborSwapIsdaFixAm21Y</v>
      </c>
      <c r="F27" s="39" t="str">
        <f>_xll.qlLiborSwap($E27,Currency,FixingType,$C27,Currency&amp;$D27,Discounting,Permanent,Trigger,ObjectOverwrite)</f>
        <v>UsdLiborSwapIsdaFixAm21Y#0002</v>
      </c>
      <c r="G27" s="37" t="str">
        <f>_xll.ohRangeRetrieveError(F27)</f>
        <v/>
      </c>
      <c r="H27" s="40"/>
    </row>
    <row r="28" spans="2:8" s="26" customFormat="1" x14ac:dyDescent="0.2">
      <c r="B28" s="31"/>
      <c r="C28" s="52" t="s">
        <v>44</v>
      </c>
      <c r="D28" s="51" t="s">
        <v>91</v>
      </c>
      <c r="E28" s="38" t="str">
        <f t="shared" si="0"/>
        <v>UsdLiborSwapIsdaFixAm22Y</v>
      </c>
      <c r="F28" s="39" t="str">
        <f>_xll.qlLiborSwap($E28,Currency,FixingType,$C28,Currency&amp;$D28,Discounting,Permanent,Trigger,ObjectOverwrite)</f>
        <v>UsdLiborSwapIsdaFixAm22Y#0002</v>
      </c>
      <c r="G28" s="37" t="str">
        <f>_xll.ohRangeRetrieveError(F28)</f>
        <v/>
      </c>
      <c r="H28" s="40"/>
    </row>
    <row r="29" spans="2:8" s="26" customFormat="1" x14ac:dyDescent="0.2">
      <c r="B29" s="31"/>
      <c r="C29" s="52" t="s">
        <v>45</v>
      </c>
      <c r="D29" s="51" t="s">
        <v>91</v>
      </c>
      <c r="E29" s="38" t="str">
        <f t="shared" si="0"/>
        <v>UsdLiborSwapIsdaFixAm23Y</v>
      </c>
      <c r="F29" s="39" t="str">
        <f>_xll.qlLiborSwap($E29,Currency,FixingType,$C29,Currency&amp;$D29,Discounting,Permanent,Trigger,ObjectOverwrite)</f>
        <v>UsdLiborSwapIsdaFixAm23Y#0002</v>
      </c>
      <c r="G29" s="37" t="str">
        <f>_xll.ohRangeRetrieveError(F29)</f>
        <v/>
      </c>
      <c r="H29" s="40"/>
    </row>
    <row r="30" spans="2:8" s="26" customFormat="1" x14ac:dyDescent="0.2">
      <c r="B30" s="31"/>
      <c r="C30" s="52" t="s">
        <v>46</v>
      </c>
      <c r="D30" s="51" t="s">
        <v>91</v>
      </c>
      <c r="E30" s="38" t="str">
        <f t="shared" si="0"/>
        <v>UsdLiborSwapIsdaFixAm24Y</v>
      </c>
      <c r="F30" s="39" t="str">
        <f>_xll.qlLiborSwap($E30,Currency,FixingType,$C30,Currency&amp;$D30,Discounting,Permanent,Trigger,ObjectOverwrite)</f>
        <v>UsdLiborSwapIsdaFixAm24Y#0002</v>
      </c>
      <c r="G30" s="37" t="str">
        <f>_xll.ohRangeRetrieveError(F30)</f>
        <v/>
      </c>
      <c r="H30" s="40"/>
    </row>
    <row r="31" spans="2:8" s="26" customFormat="1" x14ac:dyDescent="0.2">
      <c r="B31" s="31"/>
      <c r="C31" s="52" t="s">
        <v>47</v>
      </c>
      <c r="D31" s="51" t="s">
        <v>91</v>
      </c>
      <c r="E31" s="38" t="str">
        <f t="shared" si="0"/>
        <v>UsdLiborSwapIsdaFixAm25Y</v>
      </c>
      <c r="F31" s="39" t="str">
        <f>_xll.qlLiborSwap($E31,Currency,FixingType,$C31,Currency&amp;$D31,Discounting,Permanent,Trigger,ObjectOverwrite)</f>
        <v>UsdLiborSwapIsdaFixAm25Y#0002</v>
      </c>
      <c r="G31" s="37" t="str">
        <f>_xll.ohRangeRetrieveError(F31)</f>
        <v/>
      </c>
      <c r="H31" s="40"/>
    </row>
    <row r="32" spans="2:8" s="26" customFormat="1" x14ac:dyDescent="0.2">
      <c r="B32" s="31"/>
      <c r="C32" s="52" t="s">
        <v>48</v>
      </c>
      <c r="D32" s="51" t="s">
        <v>91</v>
      </c>
      <c r="E32" s="38" t="str">
        <f t="shared" si="0"/>
        <v>UsdLiborSwapIsdaFixAm26Y</v>
      </c>
      <c r="F32" s="39" t="str">
        <f>_xll.qlLiborSwap($E32,Currency,FixingType,$C32,Currency&amp;$D32,Discounting,Permanent,Trigger,ObjectOverwrite)</f>
        <v>UsdLiborSwapIsdaFixAm26Y#0002</v>
      </c>
      <c r="G32" s="37" t="str">
        <f>_xll.ohRangeRetrieveError(F32)</f>
        <v/>
      </c>
      <c r="H32" s="40"/>
    </row>
    <row r="33" spans="2:8" s="26" customFormat="1" x14ac:dyDescent="0.2">
      <c r="B33" s="31"/>
      <c r="C33" s="52" t="s">
        <v>49</v>
      </c>
      <c r="D33" s="51" t="s">
        <v>91</v>
      </c>
      <c r="E33" s="38" t="str">
        <f t="shared" si="0"/>
        <v>UsdLiborSwapIsdaFixAm27Y</v>
      </c>
      <c r="F33" s="39" t="str">
        <f>_xll.qlLiborSwap($E33,Currency,FixingType,$C33,Currency&amp;$D33,Discounting,Permanent,Trigger,ObjectOverwrite)</f>
        <v>UsdLiborSwapIsdaFixAm27Y#0002</v>
      </c>
      <c r="G33" s="37" t="str">
        <f>_xll.ohRangeRetrieveError(F33)</f>
        <v/>
      </c>
      <c r="H33" s="40"/>
    </row>
    <row r="34" spans="2:8" s="26" customFormat="1" x14ac:dyDescent="0.2">
      <c r="B34" s="31"/>
      <c r="C34" s="52" t="s">
        <v>50</v>
      </c>
      <c r="D34" s="51" t="s">
        <v>91</v>
      </c>
      <c r="E34" s="38" t="str">
        <f t="shared" si="0"/>
        <v>UsdLiborSwapIsdaFixAm28Y</v>
      </c>
      <c r="F34" s="39" t="str">
        <f>_xll.qlLiborSwap($E34,Currency,FixingType,$C34,Currency&amp;$D34,Discounting,Permanent,Trigger,ObjectOverwrite)</f>
        <v>UsdLiborSwapIsdaFixAm28Y#0002</v>
      </c>
      <c r="G34" s="37" t="str">
        <f>_xll.ohRangeRetrieveError(F34)</f>
        <v/>
      </c>
      <c r="H34" s="40"/>
    </row>
    <row r="35" spans="2:8" s="26" customFormat="1" x14ac:dyDescent="0.2">
      <c r="B35" s="31"/>
      <c r="C35" s="52" t="s">
        <v>51</v>
      </c>
      <c r="D35" s="51" t="s">
        <v>91</v>
      </c>
      <c r="E35" s="38" t="str">
        <f t="shared" si="0"/>
        <v>UsdLiborSwapIsdaFixAm29Y</v>
      </c>
      <c r="F35" s="39" t="str">
        <f>_xll.qlLiborSwap($E35,Currency,FixingType,$C35,Currency&amp;$D35,Discounting,Permanent,Trigger,ObjectOverwrite)</f>
        <v>UsdLiborSwapIsdaFixAm29Y#0002</v>
      </c>
      <c r="G35" s="37" t="str">
        <f>_xll.ohRangeRetrieveError(F35)</f>
        <v/>
      </c>
      <c r="H35" s="40"/>
    </row>
    <row r="36" spans="2:8" s="26" customFormat="1" x14ac:dyDescent="0.2">
      <c r="B36" s="31"/>
      <c r="C36" s="52" t="s">
        <v>52</v>
      </c>
      <c r="D36" s="51" t="s">
        <v>91</v>
      </c>
      <c r="E36" s="38" t="str">
        <f t="shared" si="0"/>
        <v>UsdLiborSwapIsdaFixAm30Y</v>
      </c>
      <c r="F36" s="39" t="str">
        <f>_xll.qlLiborSwap($E36,Currency,FixingType,$C36,Currency&amp;$D36,Discounting,Permanent,Trigger,ObjectOverwrite)</f>
        <v>UsdLiborSwapIsdaFixAm30Y#0002</v>
      </c>
      <c r="G36" s="37" t="str">
        <f>_xll.ohRangeRetrieveError(F36)</f>
        <v/>
      </c>
      <c r="H36" s="40"/>
    </row>
    <row r="37" spans="2:8" s="26" customFormat="1" x14ac:dyDescent="0.2">
      <c r="B37" s="31"/>
      <c r="C37" s="52" t="s">
        <v>53</v>
      </c>
      <c r="D37" s="51" t="s">
        <v>91</v>
      </c>
      <c r="E37" s="38" t="str">
        <f t="shared" si="0"/>
        <v>UsdLiborSwapIsdaFixAm31Y</v>
      </c>
      <c r="F37" s="39" t="str">
        <f>_xll.qlLiborSwap($E37,Currency,FixingType,$C37,Currency&amp;$D37,Discounting,Permanent,Trigger,ObjectOverwrite)</f>
        <v>UsdLiborSwapIsdaFixAm31Y#0002</v>
      </c>
      <c r="G37" s="37" t="str">
        <f>_xll.ohRangeRetrieveError(F37)</f>
        <v/>
      </c>
      <c r="H37" s="40"/>
    </row>
    <row r="38" spans="2:8" s="26" customFormat="1" x14ac:dyDescent="0.2">
      <c r="B38" s="31"/>
      <c r="C38" s="52" t="s">
        <v>54</v>
      </c>
      <c r="D38" s="51" t="s">
        <v>91</v>
      </c>
      <c r="E38" s="38" t="str">
        <f t="shared" si="0"/>
        <v>UsdLiborSwapIsdaFixAm32Y</v>
      </c>
      <c r="F38" s="39" t="str">
        <f>_xll.qlLiborSwap($E38,Currency,FixingType,$C38,Currency&amp;$D38,Discounting,Permanent,Trigger,ObjectOverwrite)</f>
        <v>UsdLiborSwapIsdaFixAm32Y#0002</v>
      </c>
      <c r="G38" s="37" t="str">
        <f>_xll.ohRangeRetrieveError(F38)</f>
        <v/>
      </c>
      <c r="H38" s="40"/>
    </row>
    <row r="39" spans="2:8" s="26" customFormat="1" x14ac:dyDescent="0.2">
      <c r="B39" s="31"/>
      <c r="C39" s="52" t="s">
        <v>55</v>
      </c>
      <c r="D39" s="51" t="s">
        <v>91</v>
      </c>
      <c r="E39" s="38" t="str">
        <f t="shared" ref="E39:E66" si="1">PROPER(Currency)&amp;FamilyName&amp;FixingType&amp;$C39</f>
        <v>UsdLiborSwapIsdaFixAm33Y</v>
      </c>
      <c r="F39" s="39" t="str">
        <f>_xll.qlLiborSwap($E39,Currency,FixingType,$C39,Currency&amp;$D39,Discounting,Permanent,Trigger,ObjectOverwrite)</f>
        <v>UsdLiborSwapIsdaFixAm33Y#0002</v>
      </c>
      <c r="G39" s="37" t="str">
        <f>_xll.ohRangeRetrieveError(F39)</f>
        <v/>
      </c>
      <c r="H39" s="40"/>
    </row>
    <row r="40" spans="2:8" s="26" customFormat="1" x14ac:dyDescent="0.2">
      <c r="B40" s="31"/>
      <c r="C40" s="52" t="s">
        <v>56</v>
      </c>
      <c r="D40" s="51" t="s">
        <v>91</v>
      </c>
      <c r="E40" s="38" t="str">
        <f t="shared" si="1"/>
        <v>UsdLiborSwapIsdaFixAm34Y</v>
      </c>
      <c r="F40" s="39" t="str">
        <f>_xll.qlLiborSwap($E40,Currency,FixingType,$C40,Currency&amp;$D40,Discounting,Permanent,Trigger,ObjectOverwrite)</f>
        <v>UsdLiborSwapIsdaFixAm34Y#0002</v>
      </c>
      <c r="G40" s="37" t="str">
        <f>_xll.ohRangeRetrieveError(F40)</f>
        <v/>
      </c>
      <c r="H40" s="40"/>
    </row>
    <row r="41" spans="2:8" s="26" customFormat="1" x14ac:dyDescent="0.2">
      <c r="B41" s="31"/>
      <c r="C41" s="52" t="s">
        <v>57</v>
      </c>
      <c r="D41" s="51" t="s">
        <v>91</v>
      </c>
      <c r="E41" s="38" t="str">
        <f t="shared" si="1"/>
        <v>UsdLiborSwapIsdaFixAm35Y</v>
      </c>
      <c r="F41" s="39" t="str">
        <f>_xll.qlLiborSwap($E41,Currency,FixingType,$C41,Currency&amp;$D41,Discounting,Permanent,Trigger,ObjectOverwrite)</f>
        <v>UsdLiborSwapIsdaFixAm35Y#0002</v>
      </c>
      <c r="G41" s="37" t="str">
        <f>_xll.ohRangeRetrieveError(F41)</f>
        <v/>
      </c>
      <c r="H41" s="40"/>
    </row>
    <row r="42" spans="2:8" s="26" customFormat="1" x14ac:dyDescent="0.2">
      <c r="B42" s="31"/>
      <c r="C42" s="52" t="s">
        <v>58</v>
      </c>
      <c r="D42" s="51" t="s">
        <v>91</v>
      </c>
      <c r="E42" s="38" t="str">
        <f t="shared" si="1"/>
        <v>UsdLiborSwapIsdaFixAm36Y</v>
      </c>
      <c r="F42" s="39" t="str">
        <f>_xll.qlLiborSwap($E42,Currency,FixingType,$C42,Currency&amp;$D42,Discounting,Permanent,Trigger,ObjectOverwrite)</f>
        <v>UsdLiborSwapIsdaFixAm36Y#0002</v>
      </c>
      <c r="G42" s="37" t="str">
        <f>_xll.ohRangeRetrieveError(F42)</f>
        <v/>
      </c>
      <c r="H42" s="40"/>
    </row>
    <row r="43" spans="2:8" s="26" customFormat="1" x14ac:dyDescent="0.2">
      <c r="B43" s="31"/>
      <c r="C43" s="52" t="s">
        <v>59</v>
      </c>
      <c r="D43" s="51" t="s">
        <v>91</v>
      </c>
      <c r="E43" s="38" t="str">
        <f t="shared" si="1"/>
        <v>UsdLiborSwapIsdaFixAm37Y</v>
      </c>
      <c r="F43" s="39" t="str">
        <f>_xll.qlLiborSwap($E43,Currency,FixingType,$C43,Currency&amp;$D43,Discounting,Permanent,Trigger,ObjectOverwrite)</f>
        <v>UsdLiborSwapIsdaFixAm37Y#0002</v>
      </c>
      <c r="G43" s="37" t="str">
        <f>_xll.ohRangeRetrieveError(F43)</f>
        <v/>
      </c>
      <c r="H43" s="40"/>
    </row>
    <row r="44" spans="2:8" s="26" customFormat="1" x14ac:dyDescent="0.2">
      <c r="B44" s="31"/>
      <c r="C44" s="52" t="s">
        <v>60</v>
      </c>
      <c r="D44" s="51" t="s">
        <v>91</v>
      </c>
      <c r="E44" s="38" t="str">
        <f t="shared" si="1"/>
        <v>UsdLiborSwapIsdaFixAm38Y</v>
      </c>
      <c r="F44" s="39" t="str">
        <f>_xll.qlLiborSwap($E44,Currency,FixingType,$C44,Currency&amp;$D44,Discounting,Permanent,Trigger,ObjectOverwrite)</f>
        <v>UsdLiborSwapIsdaFixAm38Y#0002</v>
      </c>
      <c r="G44" s="37" t="str">
        <f>_xll.ohRangeRetrieveError(F44)</f>
        <v/>
      </c>
      <c r="H44" s="40"/>
    </row>
    <row r="45" spans="2:8" s="26" customFormat="1" x14ac:dyDescent="0.2">
      <c r="B45" s="31"/>
      <c r="C45" s="52" t="s">
        <v>61</v>
      </c>
      <c r="D45" s="51" t="s">
        <v>91</v>
      </c>
      <c r="E45" s="38" t="str">
        <f t="shared" si="1"/>
        <v>UsdLiborSwapIsdaFixAm39Y</v>
      </c>
      <c r="F45" s="39" t="str">
        <f>_xll.qlLiborSwap($E45,Currency,FixingType,$C45,Currency&amp;$D45,Discounting,Permanent,Trigger,ObjectOverwrite)</f>
        <v>UsdLiborSwapIsdaFixAm39Y#0002</v>
      </c>
      <c r="G45" s="37" t="str">
        <f>_xll.ohRangeRetrieveError(F45)</f>
        <v/>
      </c>
      <c r="H45" s="40"/>
    </row>
    <row r="46" spans="2:8" s="26" customFormat="1" x14ac:dyDescent="0.2">
      <c r="B46" s="31"/>
      <c r="C46" s="52" t="s">
        <v>62</v>
      </c>
      <c r="D46" s="51" t="s">
        <v>91</v>
      </c>
      <c r="E46" s="38" t="str">
        <f t="shared" si="1"/>
        <v>UsdLiborSwapIsdaFixAm40Y</v>
      </c>
      <c r="F46" s="39" t="str">
        <f>_xll.qlLiborSwap($E46,Currency,FixingType,$C46,Currency&amp;$D46,Discounting,Permanent,Trigger,ObjectOverwrite)</f>
        <v>UsdLiborSwapIsdaFixAm40Y#0002</v>
      </c>
      <c r="G46" s="37" t="str">
        <f>_xll.ohRangeRetrieveError(F46)</f>
        <v/>
      </c>
      <c r="H46" s="40"/>
    </row>
    <row r="47" spans="2:8" s="26" customFormat="1" x14ac:dyDescent="0.2">
      <c r="B47" s="31"/>
      <c r="C47" s="52" t="s">
        <v>63</v>
      </c>
      <c r="D47" s="51" t="s">
        <v>91</v>
      </c>
      <c r="E47" s="38" t="str">
        <f t="shared" si="1"/>
        <v>UsdLiborSwapIsdaFixAm41Y</v>
      </c>
      <c r="F47" s="39" t="str">
        <f>_xll.qlLiborSwap($E47,Currency,FixingType,$C47,Currency&amp;$D47,Discounting,Permanent,Trigger,ObjectOverwrite)</f>
        <v>UsdLiborSwapIsdaFixAm41Y#0002</v>
      </c>
      <c r="G47" s="37" t="str">
        <f>_xll.ohRangeRetrieveError(F47)</f>
        <v/>
      </c>
      <c r="H47" s="40"/>
    </row>
    <row r="48" spans="2:8" s="26" customFormat="1" x14ac:dyDescent="0.2">
      <c r="B48" s="31"/>
      <c r="C48" s="52" t="s">
        <v>64</v>
      </c>
      <c r="D48" s="51" t="s">
        <v>91</v>
      </c>
      <c r="E48" s="38" t="str">
        <f t="shared" si="1"/>
        <v>UsdLiborSwapIsdaFixAm42Y</v>
      </c>
      <c r="F48" s="39" t="str">
        <f>_xll.qlLiborSwap($E48,Currency,FixingType,$C48,Currency&amp;$D48,Discounting,Permanent,Trigger,ObjectOverwrite)</f>
        <v>UsdLiborSwapIsdaFixAm42Y#0002</v>
      </c>
      <c r="G48" s="37" t="str">
        <f>_xll.ohRangeRetrieveError(F48)</f>
        <v/>
      </c>
      <c r="H48" s="40"/>
    </row>
    <row r="49" spans="2:8" s="26" customFormat="1" x14ac:dyDescent="0.2">
      <c r="B49" s="31"/>
      <c r="C49" s="52" t="s">
        <v>65</v>
      </c>
      <c r="D49" s="51" t="s">
        <v>91</v>
      </c>
      <c r="E49" s="38" t="str">
        <f t="shared" si="1"/>
        <v>UsdLiborSwapIsdaFixAm43Y</v>
      </c>
      <c r="F49" s="39" t="str">
        <f>_xll.qlLiborSwap($E49,Currency,FixingType,$C49,Currency&amp;$D49,Discounting,Permanent,Trigger,ObjectOverwrite)</f>
        <v>UsdLiborSwapIsdaFixAm43Y#0002</v>
      </c>
      <c r="G49" s="37" t="str">
        <f>_xll.ohRangeRetrieveError(F49)</f>
        <v/>
      </c>
      <c r="H49" s="40"/>
    </row>
    <row r="50" spans="2:8" s="26" customFormat="1" x14ac:dyDescent="0.2">
      <c r="B50" s="31"/>
      <c r="C50" s="52" t="s">
        <v>66</v>
      </c>
      <c r="D50" s="51" t="s">
        <v>91</v>
      </c>
      <c r="E50" s="38" t="str">
        <f t="shared" si="1"/>
        <v>UsdLiborSwapIsdaFixAm44Y</v>
      </c>
      <c r="F50" s="39" t="str">
        <f>_xll.qlLiborSwap($E50,Currency,FixingType,$C50,Currency&amp;$D50,Discounting,Permanent,Trigger,ObjectOverwrite)</f>
        <v>UsdLiborSwapIsdaFixAm44Y#0002</v>
      </c>
      <c r="G50" s="37" t="str">
        <f>_xll.ohRangeRetrieveError(F50)</f>
        <v/>
      </c>
      <c r="H50" s="40"/>
    </row>
    <row r="51" spans="2:8" s="26" customFormat="1" x14ac:dyDescent="0.2">
      <c r="B51" s="31"/>
      <c r="C51" s="52" t="s">
        <v>67</v>
      </c>
      <c r="D51" s="51" t="s">
        <v>91</v>
      </c>
      <c r="E51" s="38" t="str">
        <f t="shared" si="1"/>
        <v>UsdLiborSwapIsdaFixAm45Y</v>
      </c>
      <c r="F51" s="39" t="str">
        <f>_xll.qlLiborSwap($E51,Currency,FixingType,$C51,Currency&amp;$D51,Discounting,Permanent,Trigger,ObjectOverwrite)</f>
        <v>UsdLiborSwapIsdaFixAm45Y#0002</v>
      </c>
      <c r="G51" s="37" t="str">
        <f>_xll.ohRangeRetrieveError(F51)</f>
        <v/>
      </c>
      <c r="H51" s="40"/>
    </row>
    <row r="52" spans="2:8" s="26" customFormat="1" x14ac:dyDescent="0.2">
      <c r="B52" s="31"/>
      <c r="C52" s="52" t="s">
        <v>68</v>
      </c>
      <c r="D52" s="51" t="s">
        <v>91</v>
      </c>
      <c r="E52" s="38" t="str">
        <f t="shared" si="1"/>
        <v>UsdLiborSwapIsdaFixAm46Y</v>
      </c>
      <c r="F52" s="39" t="str">
        <f>_xll.qlLiborSwap($E52,Currency,FixingType,$C52,Currency&amp;$D52,Discounting,Permanent,Trigger,ObjectOverwrite)</f>
        <v>UsdLiborSwapIsdaFixAm46Y#0002</v>
      </c>
      <c r="G52" s="37" t="str">
        <f>_xll.ohRangeRetrieveError(F52)</f>
        <v/>
      </c>
      <c r="H52" s="40"/>
    </row>
    <row r="53" spans="2:8" s="26" customFormat="1" x14ac:dyDescent="0.2">
      <c r="B53" s="31"/>
      <c r="C53" s="52" t="s">
        <v>69</v>
      </c>
      <c r="D53" s="51" t="s">
        <v>91</v>
      </c>
      <c r="E53" s="38" t="str">
        <f t="shared" si="1"/>
        <v>UsdLiborSwapIsdaFixAm47Y</v>
      </c>
      <c r="F53" s="39" t="str">
        <f>_xll.qlLiborSwap($E53,Currency,FixingType,$C53,Currency&amp;$D53,Discounting,Permanent,Trigger,ObjectOverwrite)</f>
        <v>UsdLiborSwapIsdaFixAm47Y#0002</v>
      </c>
      <c r="G53" s="37" t="str">
        <f>_xll.ohRangeRetrieveError(F53)</f>
        <v/>
      </c>
      <c r="H53" s="40"/>
    </row>
    <row r="54" spans="2:8" s="26" customFormat="1" x14ac:dyDescent="0.2">
      <c r="B54" s="31"/>
      <c r="C54" s="52" t="s">
        <v>70</v>
      </c>
      <c r="D54" s="51" t="s">
        <v>91</v>
      </c>
      <c r="E54" s="38" t="str">
        <f t="shared" si="1"/>
        <v>UsdLiborSwapIsdaFixAm48Y</v>
      </c>
      <c r="F54" s="39" t="str">
        <f>_xll.qlLiborSwap($E54,Currency,FixingType,$C54,Currency&amp;$D54,Discounting,Permanent,Trigger,ObjectOverwrite)</f>
        <v>UsdLiborSwapIsdaFixAm48Y#0002</v>
      </c>
      <c r="G54" s="37" t="str">
        <f>_xll.ohRangeRetrieveError(F54)</f>
        <v/>
      </c>
      <c r="H54" s="40"/>
    </row>
    <row r="55" spans="2:8" s="26" customFormat="1" x14ac:dyDescent="0.2">
      <c r="B55" s="31"/>
      <c r="C55" s="52" t="s">
        <v>71</v>
      </c>
      <c r="D55" s="51" t="s">
        <v>91</v>
      </c>
      <c r="E55" s="38" t="str">
        <f t="shared" si="1"/>
        <v>UsdLiborSwapIsdaFixAm49Y</v>
      </c>
      <c r="F55" s="39" t="str">
        <f>_xll.qlLiborSwap($E55,Currency,FixingType,$C55,Currency&amp;$D55,Discounting,Permanent,Trigger,ObjectOverwrite)</f>
        <v>UsdLiborSwapIsdaFixAm49Y#0002</v>
      </c>
      <c r="G55" s="37" t="str">
        <f>_xll.ohRangeRetrieveError(F55)</f>
        <v/>
      </c>
      <c r="H55" s="40"/>
    </row>
    <row r="56" spans="2:8" s="26" customFormat="1" x14ac:dyDescent="0.2">
      <c r="B56" s="31"/>
      <c r="C56" s="52" t="s">
        <v>72</v>
      </c>
      <c r="D56" s="51" t="s">
        <v>91</v>
      </c>
      <c r="E56" s="38" t="str">
        <f t="shared" si="1"/>
        <v>UsdLiborSwapIsdaFixAm50Y</v>
      </c>
      <c r="F56" s="39" t="str">
        <f>_xll.qlLiborSwap($E56,Currency,FixingType,$C56,Currency&amp;$D56,Discounting,Permanent,Trigger,ObjectOverwrite)</f>
        <v>UsdLiborSwapIsdaFixAm50Y#0002</v>
      </c>
      <c r="G56" s="37" t="str">
        <f>_xll.ohRangeRetrieveError(F56)</f>
        <v/>
      </c>
      <c r="H56" s="40"/>
    </row>
    <row r="57" spans="2:8" s="26" customFormat="1" x14ac:dyDescent="0.2">
      <c r="B57" s="31"/>
      <c r="C57" s="52" t="s">
        <v>73</v>
      </c>
      <c r="D57" s="51" t="s">
        <v>91</v>
      </c>
      <c r="E57" s="38" t="str">
        <f t="shared" si="1"/>
        <v>UsdLiborSwapIsdaFixAm51Y</v>
      </c>
      <c r="F57" s="39" t="str">
        <f>_xll.qlLiborSwap($E57,Currency,FixingType,$C57,Currency&amp;$D57,Discounting,Permanent,Trigger,ObjectOverwrite)</f>
        <v>UsdLiborSwapIsdaFixAm51Y#0002</v>
      </c>
      <c r="G57" s="37" t="str">
        <f>_xll.ohRangeRetrieveError(F57)</f>
        <v/>
      </c>
      <c r="H57" s="40"/>
    </row>
    <row r="58" spans="2:8" s="26" customFormat="1" x14ac:dyDescent="0.2">
      <c r="B58" s="31"/>
      <c r="C58" s="52" t="s">
        <v>74</v>
      </c>
      <c r="D58" s="51" t="s">
        <v>91</v>
      </c>
      <c r="E58" s="38" t="str">
        <f t="shared" si="1"/>
        <v>UsdLiborSwapIsdaFixAm52Y</v>
      </c>
      <c r="F58" s="39" t="str">
        <f>_xll.qlLiborSwap($E58,Currency,FixingType,$C58,Currency&amp;$D58,Discounting,Permanent,Trigger,ObjectOverwrite)</f>
        <v>UsdLiborSwapIsdaFixAm52Y#0002</v>
      </c>
      <c r="G58" s="37" t="str">
        <f>_xll.ohRangeRetrieveError(F58)</f>
        <v/>
      </c>
      <c r="H58" s="40"/>
    </row>
    <row r="59" spans="2:8" s="26" customFormat="1" x14ac:dyDescent="0.2">
      <c r="B59" s="31"/>
      <c r="C59" s="52" t="s">
        <v>75</v>
      </c>
      <c r="D59" s="51" t="s">
        <v>91</v>
      </c>
      <c r="E59" s="38" t="str">
        <f t="shared" si="1"/>
        <v>UsdLiborSwapIsdaFixAm53Y</v>
      </c>
      <c r="F59" s="39" t="str">
        <f>_xll.qlLiborSwap($E59,Currency,FixingType,$C59,Currency&amp;$D59,Discounting,Permanent,Trigger,ObjectOverwrite)</f>
        <v>UsdLiborSwapIsdaFixAm53Y#0002</v>
      </c>
      <c r="G59" s="37" t="str">
        <f>_xll.ohRangeRetrieveError(F59)</f>
        <v/>
      </c>
      <c r="H59" s="40"/>
    </row>
    <row r="60" spans="2:8" s="26" customFormat="1" x14ac:dyDescent="0.2">
      <c r="B60" s="31"/>
      <c r="C60" s="52" t="s">
        <v>76</v>
      </c>
      <c r="D60" s="51" t="s">
        <v>91</v>
      </c>
      <c r="E60" s="38" t="str">
        <f t="shared" si="1"/>
        <v>UsdLiborSwapIsdaFixAm54Y</v>
      </c>
      <c r="F60" s="39" t="str">
        <f>_xll.qlLiborSwap($E60,Currency,FixingType,$C60,Currency&amp;$D60,Discounting,Permanent,Trigger,ObjectOverwrite)</f>
        <v>UsdLiborSwapIsdaFixAm54Y#0002</v>
      </c>
      <c r="G60" s="37" t="str">
        <f>_xll.ohRangeRetrieveError(F60)</f>
        <v/>
      </c>
      <c r="H60" s="40"/>
    </row>
    <row r="61" spans="2:8" s="26" customFormat="1" x14ac:dyDescent="0.2">
      <c r="B61" s="31"/>
      <c r="C61" s="52" t="s">
        <v>77</v>
      </c>
      <c r="D61" s="51" t="s">
        <v>91</v>
      </c>
      <c r="E61" s="38" t="str">
        <f t="shared" si="1"/>
        <v>UsdLiborSwapIsdaFixAm55Y</v>
      </c>
      <c r="F61" s="39" t="str">
        <f>_xll.qlLiborSwap($E61,Currency,FixingType,$C61,Currency&amp;$D61,Discounting,Permanent,Trigger,ObjectOverwrite)</f>
        <v>UsdLiborSwapIsdaFixAm55Y#0002</v>
      </c>
      <c r="G61" s="37" t="str">
        <f>_xll.ohRangeRetrieveError(F61)</f>
        <v/>
      </c>
      <c r="H61" s="40"/>
    </row>
    <row r="62" spans="2:8" s="26" customFormat="1" x14ac:dyDescent="0.2">
      <c r="B62" s="31"/>
      <c r="C62" s="52" t="s">
        <v>78</v>
      </c>
      <c r="D62" s="51" t="s">
        <v>91</v>
      </c>
      <c r="E62" s="38" t="str">
        <f t="shared" si="1"/>
        <v>UsdLiborSwapIsdaFixAm56Y</v>
      </c>
      <c r="F62" s="39" t="str">
        <f>_xll.qlLiborSwap($E62,Currency,FixingType,$C62,Currency&amp;$D62,Discounting,Permanent,Trigger,ObjectOverwrite)</f>
        <v>UsdLiborSwapIsdaFixAm56Y#0002</v>
      </c>
      <c r="G62" s="37" t="str">
        <f>_xll.ohRangeRetrieveError(F62)</f>
        <v/>
      </c>
      <c r="H62" s="40"/>
    </row>
    <row r="63" spans="2:8" s="26" customFormat="1" x14ac:dyDescent="0.2">
      <c r="B63" s="31"/>
      <c r="C63" s="52" t="s">
        <v>79</v>
      </c>
      <c r="D63" s="51" t="s">
        <v>91</v>
      </c>
      <c r="E63" s="38" t="str">
        <f t="shared" si="1"/>
        <v>UsdLiborSwapIsdaFixAm57Y</v>
      </c>
      <c r="F63" s="39" t="str">
        <f>_xll.qlLiborSwap($E63,Currency,FixingType,$C63,Currency&amp;$D63,Discounting,Permanent,Trigger,ObjectOverwrite)</f>
        <v>UsdLiborSwapIsdaFixAm57Y#0002</v>
      </c>
      <c r="G63" s="37" t="str">
        <f>_xll.ohRangeRetrieveError(F63)</f>
        <v/>
      </c>
      <c r="H63" s="40"/>
    </row>
    <row r="64" spans="2:8" s="26" customFormat="1" x14ac:dyDescent="0.2">
      <c r="B64" s="31"/>
      <c r="C64" s="52" t="s">
        <v>80</v>
      </c>
      <c r="D64" s="51" t="s">
        <v>91</v>
      </c>
      <c r="E64" s="38" t="str">
        <f t="shared" si="1"/>
        <v>UsdLiborSwapIsdaFixAm58Y</v>
      </c>
      <c r="F64" s="39" t="str">
        <f>_xll.qlLiborSwap($E64,Currency,FixingType,$C64,Currency&amp;$D64,Discounting,Permanent,Trigger,ObjectOverwrite)</f>
        <v>UsdLiborSwapIsdaFixAm58Y#0002</v>
      </c>
      <c r="G64" s="37" t="str">
        <f>_xll.ohRangeRetrieveError(F64)</f>
        <v/>
      </c>
      <c r="H64" s="40"/>
    </row>
    <row r="65" spans="2:8" s="26" customFormat="1" x14ac:dyDescent="0.2">
      <c r="B65" s="31"/>
      <c r="C65" s="52" t="s">
        <v>81</v>
      </c>
      <c r="D65" s="51" t="s">
        <v>91</v>
      </c>
      <c r="E65" s="38" t="str">
        <f t="shared" si="1"/>
        <v>UsdLiborSwapIsdaFixAm59Y</v>
      </c>
      <c r="F65" s="39" t="str">
        <f>_xll.qlLiborSwap($E65,Currency,FixingType,$C65,Currency&amp;$D65,Discounting,Permanent,Trigger,ObjectOverwrite)</f>
        <v>UsdLiborSwapIsdaFixAm59Y#0002</v>
      </c>
      <c r="G65" s="37" t="str">
        <f>_xll.ohRangeRetrieveError(F65)</f>
        <v/>
      </c>
      <c r="H65" s="40"/>
    </row>
    <row r="66" spans="2:8" s="26" customFormat="1" x14ac:dyDescent="0.2">
      <c r="B66" s="31"/>
      <c r="C66" s="52" t="s">
        <v>82</v>
      </c>
      <c r="D66" s="51" t="s">
        <v>91</v>
      </c>
      <c r="E66" s="38" t="str">
        <f t="shared" si="1"/>
        <v>UsdLiborSwapIsdaFixAm60Y</v>
      </c>
      <c r="F66" s="39" t="str">
        <f>_xll.qlLiborSwap($E66,Currency,FixingType,$C66,Currency&amp;$D66,Discounting,Permanent,Trigger,ObjectOverwrite)</f>
        <v>UsdLiborSwapIsdaFixAm60Y#0002</v>
      </c>
      <c r="G66" s="37" t="str">
        <f>_xll.ohRangeRetrieveError(F66)</f>
        <v/>
      </c>
      <c r="H66" s="40"/>
    </row>
    <row r="67" spans="2:8" s="26" customFormat="1" ht="12" thickBot="1" x14ac:dyDescent="0.25">
      <c r="B67" s="41"/>
      <c r="C67" s="42"/>
      <c r="D67" s="42"/>
      <c r="E67" s="42"/>
      <c r="F67" s="42"/>
      <c r="G67" s="42"/>
      <c r="H67" s="43"/>
    </row>
    <row r="68" spans="2:8" s="26" customFormat="1" x14ac:dyDescent="0.2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H68"/>
  <sheetViews>
    <sheetView workbookViewId="0">
      <selection activeCell="F6" sqref="F6"/>
    </sheetView>
  </sheetViews>
  <sheetFormatPr defaultRowHeight="11.25" x14ac:dyDescent="0.2"/>
  <cols>
    <col min="1" max="1" width="3.140625" style="44" customWidth="1"/>
    <col min="2" max="2" width="4.42578125" style="44" customWidth="1"/>
    <col min="3" max="3" width="3.85546875" style="44" bestFit="1" customWidth="1"/>
    <col min="4" max="4" width="8.42578125" style="44" bestFit="1" customWidth="1"/>
    <col min="5" max="5" width="22.7109375" style="44" bestFit="1" customWidth="1"/>
    <col min="6" max="6" width="25.85546875" style="44" bestFit="1" customWidth="1"/>
    <col min="7" max="7" width="55" style="44" customWidth="1"/>
    <col min="8" max="8" width="5.28515625" style="44" customWidth="1"/>
    <col min="9" max="16384" width="9.140625" style="44"/>
  </cols>
  <sheetData>
    <row r="1" spans="2:8" s="26" customFormat="1" ht="12" thickBot="1" x14ac:dyDescent="0.25"/>
    <row r="2" spans="2:8" s="26" customFormat="1" x14ac:dyDescent="0.2">
      <c r="B2" s="27"/>
      <c r="C2" s="28"/>
      <c r="D2" s="28"/>
      <c r="E2" s="29"/>
      <c r="F2" s="28"/>
      <c r="G2" s="28"/>
      <c r="H2" s="30"/>
    </row>
    <row r="3" spans="2:8" s="26" customFormat="1" x14ac:dyDescent="0.2">
      <c r="B3" s="31"/>
      <c r="C3" s="32"/>
      <c r="D3" s="32"/>
      <c r="E3" s="33" t="s">
        <v>18</v>
      </c>
      <c r="F3" s="34" t="s">
        <v>86</v>
      </c>
      <c r="G3" s="32"/>
      <c r="H3" s="35"/>
    </row>
    <row r="4" spans="2:8" s="26" customFormat="1" x14ac:dyDescent="0.2">
      <c r="B4" s="31"/>
      <c r="C4" s="32"/>
      <c r="D4" s="32"/>
      <c r="E4" s="33" t="s">
        <v>84</v>
      </c>
      <c r="F4" s="34" t="s">
        <v>89</v>
      </c>
      <c r="G4" s="32"/>
      <c r="H4" s="35"/>
    </row>
    <row r="5" spans="2:8" s="26" customFormat="1" x14ac:dyDescent="0.2">
      <c r="B5" s="31"/>
      <c r="C5" s="32"/>
      <c r="D5" s="32"/>
      <c r="E5" s="32"/>
      <c r="F5" s="32"/>
      <c r="G5" s="32"/>
      <c r="H5" s="35"/>
    </row>
    <row r="6" spans="2:8" s="26" customFormat="1" x14ac:dyDescent="0.2">
      <c r="B6" s="31"/>
      <c r="C6" s="32"/>
      <c r="D6" s="58" t="s">
        <v>98</v>
      </c>
      <c r="E6" s="36" t="str">
        <f>PROPER(Currency)&amp;FamilyName&amp;FixingType&amp;".xml"</f>
        <v>UsdLiborSwapIsdaFixPm.xml</v>
      </c>
      <c r="F6" s="34">
        <f>IF(Serialize,_xll.ohObjectSave(F7:F66,SerializationPath&amp;FileName,FileOverwrite,Serialize),"---")</f>
        <v>60</v>
      </c>
      <c r="G6" s="37" t="str">
        <f>_xll.ohRangeRetrieveError(F6)</f>
        <v/>
      </c>
      <c r="H6" s="35"/>
    </row>
    <row r="7" spans="2:8" s="26" customFormat="1" x14ac:dyDescent="0.2">
      <c r="B7" s="31"/>
      <c r="C7" s="53" t="s">
        <v>15</v>
      </c>
      <c r="D7" s="54" t="s">
        <v>91</v>
      </c>
      <c r="E7" s="55" t="str">
        <f t="shared" ref="E7:E38" si="0">PROPER(Currency)&amp;FamilyName&amp;FixingType&amp;$C7</f>
        <v>UsdLiborSwapIsdaFixPm1Y</v>
      </c>
      <c r="F7" s="39" t="str">
        <f>_xll.qlLiborSwap($E7,Currency,FixingType,$C7,Currency&amp;$D7,Discounting,Permanent,Trigger,ObjectOverwrite)</f>
        <v>UsdLiborSwapIsdaFixPm1Y#0002</v>
      </c>
      <c r="G7" s="37" t="str">
        <f>_xll.ohRangeRetrieveError(F7)</f>
        <v/>
      </c>
      <c r="H7" s="40"/>
    </row>
    <row r="8" spans="2:8" s="26" customFormat="1" x14ac:dyDescent="0.2">
      <c r="B8" s="31"/>
      <c r="C8" s="53" t="s">
        <v>24</v>
      </c>
      <c r="D8" s="54" t="s">
        <v>91</v>
      </c>
      <c r="E8" s="55" t="str">
        <f t="shared" si="0"/>
        <v>UsdLiborSwapIsdaFixPm2Y</v>
      </c>
      <c r="F8" s="39" t="str">
        <f>_xll.qlLiborSwap($E8,Currency,FixingType,$C8,Currency&amp;$D8,Discounting,Permanent,Trigger,ObjectOverwrite)</f>
        <v>UsdLiborSwapIsdaFixPm2Y#0002</v>
      </c>
      <c r="G8" s="37" t="str">
        <f>_xll.ohRangeRetrieveError(F8)</f>
        <v/>
      </c>
      <c r="H8" s="40"/>
    </row>
    <row r="9" spans="2:8" s="26" customFormat="1" x14ac:dyDescent="0.2">
      <c r="B9" s="31"/>
      <c r="C9" s="53" t="s">
        <v>25</v>
      </c>
      <c r="D9" s="54" t="s">
        <v>91</v>
      </c>
      <c r="E9" s="55" t="str">
        <f t="shared" si="0"/>
        <v>UsdLiborSwapIsdaFixPm3Y</v>
      </c>
      <c r="F9" s="39" t="str">
        <f>_xll.qlLiborSwap($E9,Currency,FixingType,$C9,Currency&amp;$D9,Discounting,Permanent,Trigger,ObjectOverwrite)</f>
        <v>UsdLiborSwapIsdaFixPm3Y#0002</v>
      </c>
      <c r="G9" s="37" t="str">
        <f>_xll.ohRangeRetrieveError(F9)</f>
        <v/>
      </c>
      <c r="H9" s="40"/>
    </row>
    <row r="10" spans="2:8" s="26" customFormat="1" x14ac:dyDescent="0.2">
      <c r="B10" s="31"/>
      <c r="C10" s="53" t="s">
        <v>26</v>
      </c>
      <c r="D10" s="54" t="s">
        <v>91</v>
      </c>
      <c r="E10" s="55" t="str">
        <f t="shared" si="0"/>
        <v>UsdLiborSwapIsdaFixPm4Y</v>
      </c>
      <c r="F10" s="39" t="str">
        <f>_xll.qlLiborSwap($E10,Currency,FixingType,$C10,Currency&amp;$D10,Discounting,Permanent,Trigger,ObjectOverwrite)</f>
        <v>UsdLiborSwapIsdaFixPm4Y#0002</v>
      </c>
      <c r="G10" s="37" t="str">
        <f>_xll.ohRangeRetrieveError(F10)</f>
        <v/>
      </c>
      <c r="H10" s="40"/>
    </row>
    <row r="11" spans="2:8" s="26" customFormat="1" x14ac:dyDescent="0.2">
      <c r="B11" s="31"/>
      <c r="C11" s="53" t="s">
        <v>27</v>
      </c>
      <c r="D11" s="54" t="s">
        <v>91</v>
      </c>
      <c r="E11" s="55" t="str">
        <f t="shared" si="0"/>
        <v>UsdLiborSwapIsdaFixPm5Y</v>
      </c>
      <c r="F11" s="39" t="str">
        <f>_xll.qlLiborSwap($E11,Currency,FixingType,$C11,Currency&amp;$D11,Discounting,Permanent,Trigger,ObjectOverwrite)</f>
        <v>UsdLiborSwapIsdaFixPm5Y#0002</v>
      </c>
      <c r="G11" s="37" t="str">
        <f>_xll.ohRangeRetrieveError(F11)</f>
        <v/>
      </c>
      <c r="H11" s="40"/>
    </row>
    <row r="12" spans="2:8" s="26" customFormat="1" x14ac:dyDescent="0.2">
      <c r="B12" s="31"/>
      <c r="C12" s="53" t="s">
        <v>28</v>
      </c>
      <c r="D12" s="54" t="s">
        <v>91</v>
      </c>
      <c r="E12" s="55" t="str">
        <f t="shared" si="0"/>
        <v>UsdLiborSwapIsdaFixPm6Y</v>
      </c>
      <c r="F12" s="39" t="str">
        <f>_xll.qlLiborSwap($E12,Currency,FixingType,$C12,Currency&amp;$D12,Discounting,Permanent,Trigger,ObjectOverwrite)</f>
        <v>UsdLiborSwapIsdaFixPm6Y#0002</v>
      </c>
      <c r="G12" s="37" t="str">
        <f>_xll.ohRangeRetrieveError(F12)</f>
        <v/>
      </c>
      <c r="H12" s="40"/>
    </row>
    <row r="13" spans="2:8" s="26" customFormat="1" x14ac:dyDescent="0.2">
      <c r="B13" s="31"/>
      <c r="C13" s="53" t="s">
        <v>29</v>
      </c>
      <c r="D13" s="54" t="s">
        <v>91</v>
      </c>
      <c r="E13" s="55" t="str">
        <f t="shared" si="0"/>
        <v>UsdLiborSwapIsdaFixPm7Y</v>
      </c>
      <c r="F13" s="39" t="str">
        <f>_xll.qlLiborSwap($E13,Currency,FixingType,$C13,Currency&amp;$D13,Discounting,Permanent,Trigger,ObjectOverwrite)</f>
        <v>UsdLiborSwapIsdaFixPm7Y#0002</v>
      </c>
      <c r="G13" s="37" t="str">
        <f>_xll.ohRangeRetrieveError(F13)</f>
        <v/>
      </c>
      <c r="H13" s="40"/>
    </row>
    <row r="14" spans="2:8" s="26" customFormat="1" x14ac:dyDescent="0.2">
      <c r="B14" s="31"/>
      <c r="C14" s="53" t="s">
        <v>30</v>
      </c>
      <c r="D14" s="54" t="s">
        <v>91</v>
      </c>
      <c r="E14" s="55" t="str">
        <f t="shared" si="0"/>
        <v>UsdLiborSwapIsdaFixPm8Y</v>
      </c>
      <c r="F14" s="39" t="str">
        <f>_xll.qlLiborSwap($E14,Currency,FixingType,$C14,Currency&amp;$D14,Discounting,Permanent,Trigger,ObjectOverwrite)</f>
        <v>UsdLiborSwapIsdaFixPm8Y#0002</v>
      </c>
      <c r="G14" s="37" t="str">
        <f>_xll.ohRangeRetrieveError(F14)</f>
        <v/>
      </c>
      <c r="H14" s="40"/>
    </row>
    <row r="15" spans="2:8" s="26" customFormat="1" x14ac:dyDescent="0.2">
      <c r="B15" s="31"/>
      <c r="C15" s="53" t="s">
        <v>31</v>
      </c>
      <c r="D15" s="54" t="s">
        <v>91</v>
      </c>
      <c r="E15" s="55" t="str">
        <f t="shared" si="0"/>
        <v>UsdLiborSwapIsdaFixPm9Y</v>
      </c>
      <c r="F15" s="39" t="str">
        <f>_xll.qlLiborSwap($E15,Currency,FixingType,$C15,Currency&amp;$D15,Discounting,Permanent,Trigger,ObjectOverwrite)</f>
        <v>UsdLiborSwapIsdaFixPm9Y#0002</v>
      </c>
      <c r="G15" s="37" t="str">
        <f>_xll.ohRangeRetrieveError(F15)</f>
        <v/>
      </c>
      <c r="H15" s="40"/>
    </row>
    <row r="16" spans="2:8" s="26" customFormat="1" x14ac:dyDescent="0.2">
      <c r="B16" s="31"/>
      <c r="C16" s="53" t="s">
        <v>32</v>
      </c>
      <c r="D16" s="54" t="s">
        <v>91</v>
      </c>
      <c r="E16" s="55" t="str">
        <f t="shared" si="0"/>
        <v>UsdLiborSwapIsdaFixPm10Y</v>
      </c>
      <c r="F16" s="39" t="str">
        <f>_xll.qlLiborSwap($E16,Currency,FixingType,$C16,Currency&amp;$D16,Discounting,Permanent,Trigger,ObjectOverwrite)</f>
        <v>UsdLiborSwapIsdaFixPm10Y#0002</v>
      </c>
      <c r="G16" s="37" t="str">
        <f>_xll.ohRangeRetrieveError(F16)</f>
        <v/>
      </c>
      <c r="H16" s="40"/>
    </row>
    <row r="17" spans="2:8" s="26" customFormat="1" x14ac:dyDescent="0.2">
      <c r="B17" s="31"/>
      <c r="C17" s="53" t="s">
        <v>33</v>
      </c>
      <c r="D17" s="54" t="s">
        <v>91</v>
      </c>
      <c r="E17" s="55" t="str">
        <f t="shared" si="0"/>
        <v>UsdLiborSwapIsdaFixPm11Y</v>
      </c>
      <c r="F17" s="39" t="str">
        <f>_xll.qlLiborSwap($E17,Currency,FixingType,$C17,Currency&amp;$D17,Discounting,Permanent,Trigger,ObjectOverwrite)</f>
        <v>UsdLiborSwapIsdaFixPm11Y#0002</v>
      </c>
      <c r="G17" s="37" t="str">
        <f>_xll.ohRangeRetrieveError(F17)</f>
        <v/>
      </c>
      <c r="H17" s="40"/>
    </row>
    <row r="18" spans="2:8" s="26" customFormat="1" x14ac:dyDescent="0.2">
      <c r="B18" s="31"/>
      <c r="C18" s="53" t="s">
        <v>34</v>
      </c>
      <c r="D18" s="54" t="s">
        <v>91</v>
      </c>
      <c r="E18" s="55" t="str">
        <f t="shared" si="0"/>
        <v>UsdLiborSwapIsdaFixPm12Y</v>
      </c>
      <c r="F18" s="39" t="str">
        <f>_xll.qlLiborSwap($E18,Currency,FixingType,$C18,Currency&amp;$D18,Discounting,Permanent,Trigger,ObjectOverwrite)</f>
        <v>UsdLiborSwapIsdaFixPm12Y#0002</v>
      </c>
      <c r="G18" s="37" t="str">
        <f>_xll.ohRangeRetrieveError(F18)</f>
        <v/>
      </c>
      <c r="H18" s="40"/>
    </row>
    <row r="19" spans="2:8" s="26" customFormat="1" x14ac:dyDescent="0.2">
      <c r="B19" s="31"/>
      <c r="C19" s="53" t="s">
        <v>35</v>
      </c>
      <c r="D19" s="54" t="s">
        <v>91</v>
      </c>
      <c r="E19" s="55" t="str">
        <f t="shared" si="0"/>
        <v>UsdLiborSwapIsdaFixPm13Y</v>
      </c>
      <c r="F19" s="39" t="str">
        <f>_xll.qlLiborSwap($E19,Currency,FixingType,$C19,Currency&amp;$D19,Discounting,Permanent,Trigger,ObjectOverwrite)</f>
        <v>UsdLiborSwapIsdaFixPm13Y#0002</v>
      </c>
      <c r="G19" s="37" t="str">
        <f>_xll.ohRangeRetrieveError(F19)</f>
        <v/>
      </c>
      <c r="H19" s="40"/>
    </row>
    <row r="20" spans="2:8" s="26" customFormat="1" x14ac:dyDescent="0.2">
      <c r="B20" s="31"/>
      <c r="C20" s="53" t="s">
        <v>36</v>
      </c>
      <c r="D20" s="54" t="s">
        <v>91</v>
      </c>
      <c r="E20" s="55" t="str">
        <f t="shared" si="0"/>
        <v>UsdLiborSwapIsdaFixPm14Y</v>
      </c>
      <c r="F20" s="39" t="str">
        <f>_xll.qlLiborSwap($E20,Currency,FixingType,$C20,Currency&amp;$D20,Discounting,Permanent,Trigger,ObjectOverwrite)</f>
        <v>UsdLiborSwapIsdaFixPm14Y#0002</v>
      </c>
      <c r="G20" s="37" t="str">
        <f>_xll.ohRangeRetrieveError(F20)</f>
        <v/>
      </c>
      <c r="H20" s="40"/>
    </row>
    <row r="21" spans="2:8" s="26" customFormat="1" x14ac:dyDescent="0.2">
      <c r="B21" s="31"/>
      <c r="C21" s="53" t="s">
        <v>37</v>
      </c>
      <c r="D21" s="54" t="s">
        <v>91</v>
      </c>
      <c r="E21" s="55" t="str">
        <f t="shared" si="0"/>
        <v>UsdLiborSwapIsdaFixPm15Y</v>
      </c>
      <c r="F21" s="39" t="str">
        <f>_xll.qlLiborSwap($E21,Currency,FixingType,$C21,Currency&amp;$D21,Discounting,Permanent,Trigger,ObjectOverwrite)</f>
        <v>UsdLiborSwapIsdaFixPm15Y#0002</v>
      </c>
      <c r="G21" s="37" t="str">
        <f>_xll.ohRangeRetrieveError(F21)</f>
        <v/>
      </c>
      <c r="H21" s="40"/>
    </row>
    <row r="22" spans="2:8" s="26" customFormat="1" x14ac:dyDescent="0.2">
      <c r="B22" s="31"/>
      <c r="C22" s="53" t="s">
        <v>38</v>
      </c>
      <c r="D22" s="54" t="s">
        <v>91</v>
      </c>
      <c r="E22" s="55" t="str">
        <f t="shared" si="0"/>
        <v>UsdLiborSwapIsdaFixPm16Y</v>
      </c>
      <c r="F22" s="39" t="str">
        <f>_xll.qlLiborSwap($E22,Currency,FixingType,$C22,Currency&amp;$D22,Discounting,Permanent,Trigger,ObjectOverwrite)</f>
        <v>UsdLiborSwapIsdaFixPm16Y#0002</v>
      </c>
      <c r="G22" s="37" t="str">
        <f>_xll.ohRangeRetrieveError(F22)</f>
        <v/>
      </c>
      <c r="H22" s="40"/>
    </row>
    <row r="23" spans="2:8" s="26" customFormat="1" x14ac:dyDescent="0.2">
      <c r="B23" s="31"/>
      <c r="C23" s="53" t="s">
        <v>39</v>
      </c>
      <c r="D23" s="54" t="s">
        <v>91</v>
      </c>
      <c r="E23" s="55" t="str">
        <f t="shared" si="0"/>
        <v>UsdLiborSwapIsdaFixPm17Y</v>
      </c>
      <c r="F23" s="39" t="str">
        <f>_xll.qlLiborSwap($E23,Currency,FixingType,$C23,Currency&amp;$D23,Discounting,Permanent,Trigger,ObjectOverwrite)</f>
        <v>UsdLiborSwapIsdaFixPm17Y#0002</v>
      </c>
      <c r="G23" s="37" t="str">
        <f>_xll.ohRangeRetrieveError(F23)</f>
        <v/>
      </c>
      <c r="H23" s="40"/>
    </row>
    <row r="24" spans="2:8" s="26" customFormat="1" x14ac:dyDescent="0.2">
      <c r="B24" s="31"/>
      <c r="C24" s="53" t="s">
        <v>40</v>
      </c>
      <c r="D24" s="54" t="s">
        <v>91</v>
      </c>
      <c r="E24" s="55" t="str">
        <f t="shared" si="0"/>
        <v>UsdLiborSwapIsdaFixPm18Y</v>
      </c>
      <c r="F24" s="39" t="str">
        <f>_xll.qlLiborSwap($E24,Currency,FixingType,$C24,Currency&amp;$D24,Discounting,Permanent,Trigger,ObjectOverwrite)</f>
        <v>UsdLiborSwapIsdaFixPm18Y#0002</v>
      </c>
      <c r="G24" s="37" t="str">
        <f>_xll.ohRangeRetrieveError(F24)</f>
        <v/>
      </c>
      <c r="H24" s="40"/>
    </row>
    <row r="25" spans="2:8" s="26" customFormat="1" x14ac:dyDescent="0.2">
      <c r="B25" s="31"/>
      <c r="C25" s="53" t="s">
        <v>41</v>
      </c>
      <c r="D25" s="54" t="s">
        <v>91</v>
      </c>
      <c r="E25" s="55" t="str">
        <f t="shared" si="0"/>
        <v>UsdLiborSwapIsdaFixPm19Y</v>
      </c>
      <c r="F25" s="39" t="str">
        <f>_xll.qlLiborSwap($E25,Currency,FixingType,$C25,Currency&amp;$D25,Discounting,Permanent,Trigger,ObjectOverwrite)</f>
        <v>UsdLiborSwapIsdaFixPm19Y#0002</v>
      </c>
      <c r="G25" s="37" t="str">
        <f>_xll.ohRangeRetrieveError(F25)</f>
        <v/>
      </c>
      <c r="H25" s="40"/>
    </row>
    <row r="26" spans="2:8" s="26" customFormat="1" x14ac:dyDescent="0.2">
      <c r="B26" s="31"/>
      <c r="C26" s="53" t="s">
        <v>42</v>
      </c>
      <c r="D26" s="54" t="s">
        <v>91</v>
      </c>
      <c r="E26" s="55" t="str">
        <f t="shared" si="0"/>
        <v>UsdLiborSwapIsdaFixPm20Y</v>
      </c>
      <c r="F26" s="39" t="str">
        <f>_xll.qlLiborSwap($E26,Currency,FixingType,$C26,Currency&amp;$D26,Discounting,Permanent,Trigger,ObjectOverwrite)</f>
        <v>UsdLiborSwapIsdaFixPm20Y#0002</v>
      </c>
      <c r="G26" s="37" t="str">
        <f>_xll.ohRangeRetrieveError(F26)</f>
        <v/>
      </c>
      <c r="H26" s="40"/>
    </row>
    <row r="27" spans="2:8" s="26" customFormat="1" x14ac:dyDescent="0.2">
      <c r="B27" s="31"/>
      <c r="C27" s="53" t="s">
        <v>43</v>
      </c>
      <c r="D27" s="54" t="s">
        <v>91</v>
      </c>
      <c r="E27" s="55" t="str">
        <f t="shared" si="0"/>
        <v>UsdLiborSwapIsdaFixPm21Y</v>
      </c>
      <c r="F27" s="39" t="str">
        <f>_xll.qlLiborSwap($E27,Currency,FixingType,$C27,Currency&amp;$D27,Discounting,Permanent,Trigger,ObjectOverwrite)</f>
        <v>UsdLiborSwapIsdaFixPm21Y#0002</v>
      </c>
      <c r="G27" s="37" t="str">
        <f>_xll.ohRangeRetrieveError(F27)</f>
        <v/>
      </c>
      <c r="H27" s="40"/>
    </row>
    <row r="28" spans="2:8" s="26" customFormat="1" x14ac:dyDescent="0.2">
      <c r="B28" s="31"/>
      <c r="C28" s="53" t="s">
        <v>44</v>
      </c>
      <c r="D28" s="54" t="s">
        <v>91</v>
      </c>
      <c r="E28" s="55" t="str">
        <f t="shared" si="0"/>
        <v>UsdLiborSwapIsdaFixPm22Y</v>
      </c>
      <c r="F28" s="39" t="str">
        <f>_xll.qlLiborSwap($E28,Currency,FixingType,$C28,Currency&amp;$D28,Discounting,Permanent,Trigger,ObjectOverwrite)</f>
        <v>UsdLiborSwapIsdaFixPm22Y#0002</v>
      </c>
      <c r="G28" s="37" t="str">
        <f>_xll.ohRangeRetrieveError(F28)</f>
        <v/>
      </c>
      <c r="H28" s="40"/>
    </row>
    <row r="29" spans="2:8" s="26" customFormat="1" x14ac:dyDescent="0.2">
      <c r="B29" s="31"/>
      <c r="C29" s="53" t="s">
        <v>45</v>
      </c>
      <c r="D29" s="54" t="s">
        <v>91</v>
      </c>
      <c r="E29" s="55" t="str">
        <f t="shared" si="0"/>
        <v>UsdLiborSwapIsdaFixPm23Y</v>
      </c>
      <c r="F29" s="39" t="str">
        <f>_xll.qlLiborSwap($E29,Currency,FixingType,$C29,Currency&amp;$D29,Discounting,Permanent,Trigger,ObjectOverwrite)</f>
        <v>UsdLiborSwapIsdaFixPm23Y#0002</v>
      </c>
      <c r="G29" s="37" t="str">
        <f>_xll.ohRangeRetrieveError(F29)</f>
        <v/>
      </c>
      <c r="H29" s="40"/>
    </row>
    <row r="30" spans="2:8" s="26" customFormat="1" x14ac:dyDescent="0.2">
      <c r="B30" s="31"/>
      <c r="C30" s="53" t="s">
        <v>46</v>
      </c>
      <c r="D30" s="54" t="s">
        <v>91</v>
      </c>
      <c r="E30" s="55" t="str">
        <f t="shared" si="0"/>
        <v>UsdLiborSwapIsdaFixPm24Y</v>
      </c>
      <c r="F30" s="39" t="str">
        <f>_xll.qlLiborSwap($E30,Currency,FixingType,$C30,Currency&amp;$D30,Discounting,Permanent,Trigger,ObjectOverwrite)</f>
        <v>UsdLiborSwapIsdaFixPm24Y#0002</v>
      </c>
      <c r="G30" s="37" t="str">
        <f>_xll.ohRangeRetrieveError(F30)</f>
        <v/>
      </c>
      <c r="H30" s="40"/>
    </row>
    <row r="31" spans="2:8" s="26" customFormat="1" x14ac:dyDescent="0.2">
      <c r="B31" s="31"/>
      <c r="C31" s="53" t="s">
        <v>47</v>
      </c>
      <c r="D31" s="54" t="s">
        <v>91</v>
      </c>
      <c r="E31" s="55" t="str">
        <f t="shared" si="0"/>
        <v>UsdLiborSwapIsdaFixPm25Y</v>
      </c>
      <c r="F31" s="39" t="str">
        <f>_xll.qlLiborSwap($E31,Currency,FixingType,$C31,Currency&amp;$D31,Discounting,Permanent,Trigger,ObjectOverwrite)</f>
        <v>UsdLiborSwapIsdaFixPm25Y#0002</v>
      </c>
      <c r="G31" s="37" t="str">
        <f>_xll.ohRangeRetrieveError(F31)</f>
        <v/>
      </c>
      <c r="H31" s="40"/>
    </row>
    <row r="32" spans="2:8" s="26" customFormat="1" x14ac:dyDescent="0.2">
      <c r="B32" s="31"/>
      <c r="C32" s="53" t="s">
        <v>48</v>
      </c>
      <c r="D32" s="54" t="s">
        <v>91</v>
      </c>
      <c r="E32" s="55" t="str">
        <f t="shared" si="0"/>
        <v>UsdLiborSwapIsdaFixPm26Y</v>
      </c>
      <c r="F32" s="39" t="str">
        <f>_xll.qlLiborSwap($E32,Currency,FixingType,$C32,Currency&amp;$D32,Discounting,Permanent,Trigger,ObjectOverwrite)</f>
        <v>UsdLiborSwapIsdaFixPm26Y#0002</v>
      </c>
      <c r="G32" s="37" t="str">
        <f>_xll.ohRangeRetrieveError(F32)</f>
        <v/>
      </c>
      <c r="H32" s="40"/>
    </row>
    <row r="33" spans="2:8" s="26" customFormat="1" x14ac:dyDescent="0.2">
      <c r="B33" s="31"/>
      <c r="C33" s="53" t="s">
        <v>49</v>
      </c>
      <c r="D33" s="54" t="s">
        <v>91</v>
      </c>
      <c r="E33" s="55" t="str">
        <f t="shared" si="0"/>
        <v>UsdLiborSwapIsdaFixPm27Y</v>
      </c>
      <c r="F33" s="39" t="str">
        <f>_xll.qlLiborSwap($E33,Currency,FixingType,$C33,Currency&amp;$D33,Discounting,Permanent,Trigger,ObjectOverwrite)</f>
        <v>UsdLiborSwapIsdaFixPm27Y#0002</v>
      </c>
      <c r="G33" s="37" t="str">
        <f>_xll.ohRangeRetrieveError(F33)</f>
        <v/>
      </c>
      <c r="H33" s="40"/>
    </row>
    <row r="34" spans="2:8" s="26" customFormat="1" x14ac:dyDescent="0.2">
      <c r="B34" s="31"/>
      <c r="C34" s="53" t="s">
        <v>50</v>
      </c>
      <c r="D34" s="54" t="s">
        <v>91</v>
      </c>
      <c r="E34" s="55" t="str">
        <f t="shared" si="0"/>
        <v>UsdLiborSwapIsdaFixPm28Y</v>
      </c>
      <c r="F34" s="39" t="str">
        <f>_xll.qlLiborSwap($E34,Currency,FixingType,$C34,Currency&amp;$D34,Discounting,Permanent,Trigger,ObjectOverwrite)</f>
        <v>UsdLiborSwapIsdaFixPm28Y#0002</v>
      </c>
      <c r="G34" s="37" t="str">
        <f>_xll.ohRangeRetrieveError(F34)</f>
        <v/>
      </c>
      <c r="H34" s="40"/>
    </row>
    <row r="35" spans="2:8" s="26" customFormat="1" x14ac:dyDescent="0.2">
      <c r="B35" s="31"/>
      <c r="C35" s="53" t="s">
        <v>51</v>
      </c>
      <c r="D35" s="54" t="s">
        <v>91</v>
      </c>
      <c r="E35" s="55" t="str">
        <f t="shared" si="0"/>
        <v>UsdLiborSwapIsdaFixPm29Y</v>
      </c>
      <c r="F35" s="39" t="str">
        <f>_xll.qlLiborSwap($E35,Currency,FixingType,$C35,Currency&amp;$D35,Discounting,Permanent,Trigger,ObjectOverwrite)</f>
        <v>UsdLiborSwapIsdaFixPm29Y#0002</v>
      </c>
      <c r="G35" s="37" t="str">
        <f>_xll.ohRangeRetrieveError(F35)</f>
        <v/>
      </c>
      <c r="H35" s="40"/>
    </row>
    <row r="36" spans="2:8" s="26" customFormat="1" x14ac:dyDescent="0.2">
      <c r="B36" s="31"/>
      <c r="C36" s="53" t="s">
        <v>52</v>
      </c>
      <c r="D36" s="54" t="s">
        <v>91</v>
      </c>
      <c r="E36" s="55" t="str">
        <f t="shared" si="0"/>
        <v>UsdLiborSwapIsdaFixPm30Y</v>
      </c>
      <c r="F36" s="39" t="str">
        <f>_xll.qlLiborSwap($E36,Currency,FixingType,$C36,Currency&amp;$D36,Discounting,Permanent,Trigger,ObjectOverwrite)</f>
        <v>UsdLiborSwapIsdaFixPm30Y#0002</v>
      </c>
      <c r="G36" s="37" t="str">
        <f>_xll.ohRangeRetrieveError(F36)</f>
        <v/>
      </c>
      <c r="H36" s="40"/>
    </row>
    <row r="37" spans="2:8" s="26" customFormat="1" x14ac:dyDescent="0.2">
      <c r="B37" s="31"/>
      <c r="C37" s="53" t="s">
        <v>53</v>
      </c>
      <c r="D37" s="54" t="s">
        <v>91</v>
      </c>
      <c r="E37" s="55" t="str">
        <f t="shared" si="0"/>
        <v>UsdLiborSwapIsdaFixPm31Y</v>
      </c>
      <c r="F37" s="39" t="str">
        <f>_xll.qlLiborSwap($E37,Currency,FixingType,$C37,Currency&amp;$D37,Discounting,Permanent,Trigger,ObjectOverwrite)</f>
        <v>UsdLiborSwapIsdaFixPm31Y#0002</v>
      </c>
      <c r="G37" s="37" t="str">
        <f>_xll.ohRangeRetrieveError(F37)</f>
        <v/>
      </c>
      <c r="H37" s="40"/>
    </row>
    <row r="38" spans="2:8" s="26" customFormat="1" x14ac:dyDescent="0.2">
      <c r="B38" s="31"/>
      <c r="C38" s="53" t="s">
        <v>54</v>
      </c>
      <c r="D38" s="54" t="s">
        <v>91</v>
      </c>
      <c r="E38" s="55" t="str">
        <f t="shared" si="0"/>
        <v>UsdLiborSwapIsdaFixPm32Y</v>
      </c>
      <c r="F38" s="39" t="str">
        <f>_xll.qlLiborSwap($E38,Currency,FixingType,$C38,Currency&amp;$D38,Discounting,Permanent,Trigger,ObjectOverwrite)</f>
        <v>UsdLiborSwapIsdaFixPm32Y#0002</v>
      </c>
      <c r="G38" s="37" t="str">
        <f>_xll.ohRangeRetrieveError(F38)</f>
        <v/>
      </c>
      <c r="H38" s="40"/>
    </row>
    <row r="39" spans="2:8" s="26" customFormat="1" x14ac:dyDescent="0.2">
      <c r="B39" s="31"/>
      <c r="C39" s="53" t="s">
        <v>55</v>
      </c>
      <c r="D39" s="54" t="s">
        <v>91</v>
      </c>
      <c r="E39" s="55" t="str">
        <f t="shared" ref="E39:E66" si="1">PROPER(Currency)&amp;FamilyName&amp;FixingType&amp;$C39</f>
        <v>UsdLiborSwapIsdaFixPm33Y</v>
      </c>
      <c r="F39" s="39" t="str">
        <f>_xll.qlLiborSwap($E39,Currency,FixingType,$C39,Currency&amp;$D39,Discounting,Permanent,Trigger,ObjectOverwrite)</f>
        <v>UsdLiborSwapIsdaFixPm33Y#0002</v>
      </c>
      <c r="G39" s="37" t="str">
        <f>_xll.ohRangeRetrieveError(F39)</f>
        <v/>
      </c>
      <c r="H39" s="40"/>
    </row>
    <row r="40" spans="2:8" s="26" customFormat="1" x14ac:dyDescent="0.2">
      <c r="B40" s="31"/>
      <c r="C40" s="53" t="s">
        <v>56</v>
      </c>
      <c r="D40" s="54" t="s">
        <v>91</v>
      </c>
      <c r="E40" s="55" t="str">
        <f t="shared" si="1"/>
        <v>UsdLiborSwapIsdaFixPm34Y</v>
      </c>
      <c r="F40" s="39" t="str">
        <f>_xll.qlLiborSwap($E40,Currency,FixingType,$C40,Currency&amp;$D40,Discounting,Permanent,Trigger,ObjectOverwrite)</f>
        <v>UsdLiborSwapIsdaFixPm34Y#0002</v>
      </c>
      <c r="G40" s="37" t="str">
        <f>_xll.ohRangeRetrieveError(F40)</f>
        <v/>
      </c>
      <c r="H40" s="40"/>
    </row>
    <row r="41" spans="2:8" s="26" customFormat="1" x14ac:dyDescent="0.2">
      <c r="B41" s="31"/>
      <c r="C41" s="53" t="s">
        <v>57</v>
      </c>
      <c r="D41" s="54" t="s">
        <v>91</v>
      </c>
      <c r="E41" s="55" t="str">
        <f t="shared" si="1"/>
        <v>UsdLiborSwapIsdaFixPm35Y</v>
      </c>
      <c r="F41" s="39" t="str">
        <f>_xll.qlLiborSwap($E41,Currency,FixingType,$C41,Currency&amp;$D41,Discounting,Permanent,Trigger,ObjectOverwrite)</f>
        <v>UsdLiborSwapIsdaFixPm35Y#0002</v>
      </c>
      <c r="G41" s="37" t="str">
        <f>_xll.ohRangeRetrieveError(F41)</f>
        <v/>
      </c>
      <c r="H41" s="40"/>
    </row>
    <row r="42" spans="2:8" s="26" customFormat="1" x14ac:dyDescent="0.2">
      <c r="B42" s="31"/>
      <c r="C42" s="53" t="s">
        <v>58</v>
      </c>
      <c r="D42" s="54" t="s">
        <v>91</v>
      </c>
      <c r="E42" s="55" t="str">
        <f t="shared" si="1"/>
        <v>UsdLiborSwapIsdaFixPm36Y</v>
      </c>
      <c r="F42" s="39" t="str">
        <f>_xll.qlLiborSwap($E42,Currency,FixingType,$C42,Currency&amp;$D42,Discounting,Permanent,Trigger,ObjectOverwrite)</f>
        <v>UsdLiborSwapIsdaFixPm36Y#0002</v>
      </c>
      <c r="G42" s="37" t="str">
        <f>_xll.ohRangeRetrieveError(F42)</f>
        <v/>
      </c>
      <c r="H42" s="40"/>
    </row>
    <row r="43" spans="2:8" s="26" customFormat="1" x14ac:dyDescent="0.2">
      <c r="B43" s="31"/>
      <c r="C43" s="53" t="s">
        <v>59</v>
      </c>
      <c r="D43" s="54" t="s">
        <v>91</v>
      </c>
      <c r="E43" s="55" t="str">
        <f t="shared" si="1"/>
        <v>UsdLiborSwapIsdaFixPm37Y</v>
      </c>
      <c r="F43" s="39" t="str">
        <f>_xll.qlLiborSwap($E43,Currency,FixingType,$C43,Currency&amp;$D43,Discounting,Permanent,Trigger,ObjectOverwrite)</f>
        <v>UsdLiborSwapIsdaFixPm37Y#0002</v>
      </c>
      <c r="G43" s="37" t="str">
        <f>_xll.ohRangeRetrieveError(F43)</f>
        <v/>
      </c>
      <c r="H43" s="40"/>
    </row>
    <row r="44" spans="2:8" s="26" customFormat="1" x14ac:dyDescent="0.2">
      <c r="B44" s="31"/>
      <c r="C44" s="53" t="s">
        <v>60</v>
      </c>
      <c r="D44" s="54" t="s">
        <v>91</v>
      </c>
      <c r="E44" s="55" t="str">
        <f t="shared" si="1"/>
        <v>UsdLiborSwapIsdaFixPm38Y</v>
      </c>
      <c r="F44" s="39" t="str">
        <f>_xll.qlLiborSwap($E44,Currency,FixingType,$C44,Currency&amp;$D44,Discounting,Permanent,Trigger,ObjectOverwrite)</f>
        <v>UsdLiborSwapIsdaFixPm38Y#0002</v>
      </c>
      <c r="G44" s="37" t="str">
        <f>_xll.ohRangeRetrieveError(F44)</f>
        <v/>
      </c>
      <c r="H44" s="40"/>
    </row>
    <row r="45" spans="2:8" s="26" customFormat="1" x14ac:dyDescent="0.2">
      <c r="B45" s="31"/>
      <c r="C45" s="53" t="s">
        <v>61</v>
      </c>
      <c r="D45" s="54" t="s">
        <v>91</v>
      </c>
      <c r="E45" s="55" t="str">
        <f t="shared" si="1"/>
        <v>UsdLiborSwapIsdaFixPm39Y</v>
      </c>
      <c r="F45" s="39" t="str">
        <f>_xll.qlLiborSwap($E45,Currency,FixingType,$C45,Currency&amp;$D45,Discounting,Permanent,Trigger,ObjectOverwrite)</f>
        <v>UsdLiborSwapIsdaFixPm39Y#0002</v>
      </c>
      <c r="G45" s="37" t="str">
        <f>_xll.ohRangeRetrieveError(F45)</f>
        <v/>
      </c>
      <c r="H45" s="40"/>
    </row>
    <row r="46" spans="2:8" s="26" customFormat="1" x14ac:dyDescent="0.2">
      <c r="B46" s="31"/>
      <c r="C46" s="53" t="s">
        <v>62</v>
      </c>
      <c r="D46" s="54" t="s">
        <v>91</v>
      </c>
      <c r="E46" s="55" t="str">
        <f t="shared" si="1"/>
        <v>UsdLiborSwapIsdaFixPm40Y</v>
      </c>
      <c r="F46" s="39" t="str">
        <f>_xll.qlLiborSwap($E46,Currency,FixingType,$C46,Currency&amp;$D46,Discounting,Permanent,Trigger,ObjectOverwrite)</f>
        <v>UsdLiborSwapIsdaFixPm40Y#0002</v>
      </c>
      <c r="G46" s="37" t="str">
        <f>_xll.ohRangeRetrieveError(F46)</f>
        <v/>
      </c>
      <c r="H46" s="40"/>
    </row>
    <row r="47" spans="2:8" s="26" customFormat="1" x14ac:dyDescent="0.2">
      <c r="B47" s="31"/>
      <c r="C47" s="53" t="s">
        <v>63</v>
      </c>
      <c r="D47" s="54" t="s">
        <v>91</v>
      </c>
      <c r="E47" s="55" t="str">
        <f t="shared" si="1"/>
        <v>UsdLiborSwapIsdaFixPm41Y</v>
      </c>
      <c r="F47" s="39" t="str">
        <f>_xll.qlLiborSwap($E47,Currency,FixingType,$C47,Currency&amp;$D47,Discounting,Permanent,Trigger,ObjectOverwrite)</f>
        <v>UsdLiborSwapIsdaFixPm41Y#0002</v>
      </c>
      <c r="G47" s="37" t="str">
        <f>_xll.ohRangeRetrieveError(F47)</f>
        <v/>
      </c>
      <c r="H47" s="40"/>
    </row>
    <row r="48" spans="2:8" s="26" customFormat="1" x14ac:dyDescent="0.2">
      <c r="B48" s="31"/>
      <c r="C48" s="53" t="s">
        <v>64</v>
      </c>
      <c r="D48" s="54" t="s">
        <v>91</v>
      </c>
      <c r="E48" s="55" t="str">
        <f t="shared" si="1"/>
        <v>UsdLiborSwapIsdaFixPm42Y</v>
      </c>
      <c r="F48" s="39" t="str">
        <f>_xll.qlLiborSwap($E48,Currency,FixingType,$C48,Currency&amp;$D48,Discounting,Permanent,Trigger,ObjectOverwrite)</f>
        <v>UsdLiborSwapIsdaFixPm42Y#0002</v>
      </c>
      <c r="G48" s="37" t="str">
        <f>_xll.ohRangeRetrieveError(F48)</f>
        <v/>
      </c>
      <c r="H48" s="40"/>
    </row>
    <row r="49" spans="2:8" s="26" customFormat="1" x14ac:dyDescent="0.2">
      <c r="B49" s="31"/>
      <c r="C49" s="53" t="s">
        <v>65</v>
      </c>
      <c r="D49" s="54" t="s">
        <v>91</v>
      </c>
      <c r="E49" s="55" t="str">
        <f t="shared" si="1"/>
        <v>UsdLiborSwapIsdaFixPm43Y</v>
      </c>
      <c r="F49" s="39" t="str">
        <f>_xll.qlLiborSwap($E49,Currency,FixingType,$C49,Currency&amp;$D49,Discounting,Permanent,Trigger,ObjectOverwrite)</f>
        <v>UsdLiborSwapIsdaFixPm43Y#0002</v>
      </c>
      <c r="G49" s="37" t="str">
        <f>_xll.ohRangeRetrieveError(F49)</f>
        <v/>
      </c>
      <c r="H49" s="40"/>
    </row>
    <row r="50" spans="2:8" s="26" customFormat="1" x14ac:dyDescent="0.2">
      <c r="B50" s="31"/>
      <c r="C50" s="53" t="s">
        <v>66</v>
      </c>
      <c r="D50" s="54" t="s">
        <v>91</v>
      </c>
      <c r="E50" s="55" t="str">
        <f t="shared" si="1"/>
        <v>UsdLiborSwapIsdaFixPm44Y</v>
      </c>
      <c r="F50" s="39" t="str">
        <f>_xll.qlLiborSwap($E50,Currency,FixingType,$C50,Currency&amp;$D50,Discounting,Permanent,Trigger,ObjectOverwrite)</f>
        <v>UsdLiborSwapIsdaFixPm44Y#0002</v>
      </c>
      <c r="G50" s="37" t="str">
        <f>_xll.ohRangeRetrieveError(F50)</f>
        <v/>
      </c>
      <c r="H50" s="40"/>
    </row>
    <row r="51" spans="2:8" s="26" customFormat="1" x14ac:dyDescent="0.2">
      <c r="B51" s="31"/>
      <c r="C51" s="53" t="s">
        <v>67</v>
      </c>
      <c r="D51" s="54" t="s">
        <v>91</v>
      </c>
      <c r="E51" s="55" t="str">
        <f t="shared" si="1"/>
        <v>UsdLiborSwapIsdaFixPm45Y</v>
      </c>
      <c r="F51" s="39" t="str">
        <f>_xll.qlLiborSwap($E51,Currency,FixingType,$C51,Currency&amp;$D51,Discounting,Permanent,Trigger,ObjectOverwrite)</f>
        <v>UsdLiborSwapIsdaFixPm45Y#0002</v>
      </c>
      <c r="G51" s="37" t="str">
        <f>_xll.ohRangeRetrieveError(F51)</f>
        <v/>
      </c>
      <c r="H51" s="40"/>
    </row>
    <row r="52" spans="2:8" s="26" customFormat="1" x14ac:dyDescent="0.2">
      <c r="B52" s="31"/>
      <c r="C52" s="53" t="s">
        <v>68</v>
      </c>
      <c r="D52" s="54" t="s">
        <v>91</v>
      </c>
      <c r="E52" s="55" t="str">
        <f t="shared" si="1"/>
        <v>UsdLiborSwapIsdaFixPm46Y</v>
      </c>
      <c r="F52" s="39" t="str">
        <f>_xll.qlLiborSwap($E52,Currency,FixingType,$C52,Currency&amp;$D52,Discounting,Permanent,Trigger,ObjectOverwrite)</f>
        <v>UsdLiborSwapIsdaFixPm46Y#0002</v>
      </c>
      <c r="G52" s="37" t="str">
        <f>_xll.ohRangeRetrieveError(F52)</f>
        <v/>
      </c>
      <c r="H52" s="40"/>
    </row>
    <row r="53" spans="2:8" s="26" customFormat="1" x14ac:dyDescent="0.2">
      <c r="B53" s="31"/>
      <c r="C53" s="53" t="s">
        <v>69</v>
      </c>
      <c r="D53" s="54" t="s">
        <v>91</v>
      </c>
      <c r="E53" s="55" t="str">
        <f t="shared" si="1"/>
        <v>UsdLiborSwapIsdaFixPm47Y</v>
      </c>
      <c r="F53" s="39" t="str">
        <f>_xll.qlLiborSwap($E53,Currency,FixingType,$C53,Currency&amp;$D53,Discounting,Permanent,Trigger,ObjectOverwrite)</f>
        <v>UsdLiborSwapIsdaFixPm47Y#0002</v>
      </c>
      <c r="G53" s="37" t="str">
        <f>_xll.ohRangeRetrieveError(F53)</f>
        <v/>
      </c>
      <c r="H53" s="40"/>
    </row>
    <row r="54" spans="2:8" s="26" customFormat="1" x14ac:dyDescent="0.2">
      <c r="B54" s="31"/>
      <c r="C54" s="53" t="s">
        <v>70</v>
      </c>
      <c r="D54" s="54" t="s">
        <v>91</v>
      </c>
      <c r="E54" s="55" t="str">
        <f t="shared" si="1"/>
        <v>UsdLiborSwapIsdaFixPm48Y</v>
      </c>
      <c r="F54" s="39" t="str">
        <f>_xll.qlLiborSwap($E54,Currency,FixingType,$C54,Currency&amp;$D54,Discounting,Permanent,Trigger,ObjectOverwrite)</f>
        <v>UsdLiborSwapIsdaFixPm48Y#0002</v>
      </c>
      <c r="G54" s="37" t="str">
        <f>_xll.ohRangeRetrieveError(F54)</f>
        <v/>
      </c>
      <c r="H54" s="40"/>
    </row>
    <row r="55" spans="2:8" s="26" customFormat="1" x14ac:dyDescent="0.2">
      <c r="B55" s="31"/>
      <c r="C55" s="53" t="s">
        <v>71</v>
      </c>
      <c r="D55" s="54" t="s">
        <v>91</v>
      </c>
      <c r="E55" s="55" t="str">
        <f t="shared" si="1"/>
        <v>UsdLiborSwapIsdaFixPm49Y</v>
      </c>
      <c r="F55" s="39" t="str">
        <f>_xll.qlLiborSwap($E55,Currency,FixingType,$C55,Currency&amp;$D55,Discounting,Permanent,Trigger,ObjectOverwrite)</f>
        <v>UsdLiborSwapIsdaFixPm49Y#0002</v>
      </c>
      <c r="G55" s="37" t="str">
        <f>_xll.ohRangeRetrieveError(F55)</f>
        <v/>
      </c>
      <c r="H55" s="40"/>
    </row>
    <row r="56" spans="2:8" s="26" customFormat="1" x14ac:dyDescent="0.2">
      <c r="B56" s="31"/>
      <c r="C56" s="53" t="s">
        <v>72</v>
      </c>
      <c r="D56" s="54" t="s">
        <v>91</v>
      </c>
      <c r="E56" s="55" t="str">
        <f t="shared" si="1"/>
        <v>UsdLiborSwapIsdaFixPm50Y</v>
      </c>
      <c r="F56" s="39" t="str">
        <f>_xll.qlLiborSwap($E56,Currency,FixingType,$C56,Currency&amp;$D56,Discounting,Permanent,Trigger,ObjectOverwrite)</f>
        <v>UsdLiborSwapIsdaFixPm50Y#0002</v>
      </c>
      <c r="G56" s="37" t="str">
        <f>_xll.ohRangeRetrieveError(F56)</f>
        <v/>
      </c>
      <c r="H56" s="40"/>
    </row>
    <row r="57" spans="2:8" s="26" customFormat="1" x14ac:dyDescent="0.2">
      <c r="B57" s="31"/>
      <c r="C57" s="53" t="s">
        <v>73</v>
      </c>
      <c r="D57" s="54" t="s">
        <v>91</v>
      </c>
      <c r="E57" s="55" t="str">
        <f t="shared" si="1"/>
        <v>UsdLiborSwapIsdaFixPm51Y</v>
      </c>
      <c r="F57" s="39" t="str">
        <f>_xll.qlLiborSwap($E57,Currency,FixingType,$C57,Currency&amp;$D57,Discounting,Permanent,Trigger,ObjectOverwrite)</f>
        <v>UsdLiborSwapIsdaFixPm51Y#0002</v>
      </c>
      <c r="G57" s="37" t="str">
        <f>_xll.ohRangeRetrieveError(F57)</f>
        <v/>
      </c>
      <c r="H57" s="40"/>
    </row>
    <row r="58" spans="2:8" s="26" customFormat="1" x14ac:dyDescent="0.2">
      <c r="B58" s="31"/>
      <c r="C58" s="53" t="s">
        <v>74</v>
      </c>
      <c r="D58" s="54" t="s">
        <v>91</v>
      </c>
      <c r="E58" s="55" t="str">
        <f t="shared" si="1"/>
        <v>UsdLiborSwapIsdaFixPm52Y</v>
      </c>
      <c r="F58" s="39" t="str">
        <f>_xll.qlLiborSwap($E58,Currency,FixingType,$C58,Currency&amp;$D58,Discounting,Permanent,Trigger,ObjectOverwrite)</f>
        <v>UsdLiborSwapIsdaFixPm52Y#0002</v>
      </c>
      <c r="G58" s="37" t="str">
        <f>_xll.ohRangeRetrieveError(F58)</f>
        <v/>
      </c>
      <c r="H58" s="40"/>
    </row>
    <row r="59" spans="2:8" s="26" customFormat="1" x14ac:dyDescent="0.2">
      <c r="B59" s="31"/>
      <c r="C59" s="53" t="s">
        <v>75</v>
      </c>
      <c r="D59" s="54" t="s">
        <v>91</v>
      </c>
      <c r="E59" s="55" t="str">
        <f t="shared" si="1"/>
        <v>UsdLiborSwapIsdaFixPm53Y</v>
      </c>
      <c r="F59" s="39" t="str">
        <f>_xll.qlLiborSwap($E59,Currency,FixingType,$C59,Currency&amp;$D59,Discounting,Permanent,Trigger,ObjectOverwrite)</f>
        <v>UsdLiborSwapIsdaFixPm53Y#0002</v>
      </c>
      <c r="G59" s="37" t="str">
        <f>_xll.ohRangeRetrieveError(F59)</f>
        <v/>
      </c>
      <c r="H59" s="40"/>
    </row>
    <row r="60" spans="2:8" s="26" customFormat="1" x14ac:dyDescent="0.2">
      <c r="B60" s="31"/>
      <c r="C60" s="53" t="s">
        <v>76</v>
      </c>
      <c r="D60" s="54" t="s">
        <v>91</v>
      </c>
      <c r="E60" s="55" t="str">
        <f t="shared" si="1"/>
        <v>UsdLiborSwapIsdaFixPm54Y</v>
      </c>
      <c r="F60" s="39" t="str">
        <f>_xll.qlLiborSwap($E60,Currency,FixingType,$C60,Currency&amp;$D60,Discounting,Permanent,Trigger,ObjectOverwrite)</f>
        <v>UsdLiborSwapIsdaFixPm54Y#0002</v>
      </c>
      <c r="G60" s="37" t="str">
        <f>_xll.ohRangeRetrieveError(F60)</f>
        <v/>
      </c>
      <c r="H60" s="40"/>
    </row>
    <row r="61" spans="2:8" s="26" customFormat="1" x14ac:dyDescent="0.2">
      <c r="B61" s="31"/>
      <c r="C61" s="53" t="s">
        <v>77</v>
      </c>
      <c r="D61" s="54" t="s">
        <v>91</v>
      </c>
      <c r="E61" s="55" t="str">
        <f t="shared" si="1"/>
        <v>UsdLiborSwapIsdaFixPm55Y</v>
      </c>
      <c r="F61" s="39" t="str">
        <f>_xll.qlLiborSwap($E61,Currency,FixingType,$C61,Currency&amp;$D61,Discounting,Permanent,Trigger,ObjectOverwrite)</f>
        <v>UsdLiborSwapIsdaFixPm55Y#0002</v>
      </c>
      <c r="G61" s="37" t="str">
        <f>_xll.ohRangeRetrieveError(F61)</f>
        <v/>
      </c>
      <c r="H61" s="40"/>
    </row>
    <row r="62" spans="2:8" s="26" customFormat="1" x14ac:dyDescent="0.2">
      <c r="B62" s="31"/>
      <c r="C62" s="53" t="s">
        <v>78</v>
      </c>
      <c r="D62" s="54" t="s">
        <v>91</v>
      </c>
      <c r="E62" s="55" t="str">
        <f t="shared" si="1"/>
        <v>UsdLiborSwapIsdaFixPm56Y</v>
      </c>
      <c r="F62" s="39" t="str">
        <f>_xll.qlLiborSwap($E62,Currency,FixingType,$C62,Currency&amp;$D62,Discounting,Permanent,Trigger,ObjectOverwrite)</f>
        <v>UsdLiborSwapIsdaFixPm56Y#0002</v>
      </c>
      <c r="G62" s="37" t="str">
        <f>_xll.ohRangeRetrieveError(F62)</f>
        <v/>
      </c>
      <c r="H62" s="40"/>
    </row>
    <row r="63" spans="2:8" s="26" customFormat="1" x14ac:dyDescent="0.2">
      <c r="B63" s="31"/>
      <c r="C63" s="53" t="s">
        <v>79</v>
      </c>
      <c r="D63" s="54" t="s">
        <v>91</v>
      </c>
      <c r="E63" s="55" t="str">
        <f t="shared" si="1"/>
        <v>UsdLiborSwapIsdaFixPm57Y</v>
      </c>
      <c r="F63" s="39" t="str">
        <f>_xll.qlLiborSwap($E63,Currency,FixingType,$C63,Currency&amp;$D63,Discounting,Permanent,Trigger,ObjectOverwrite)</f>
        <v>UsdLiborSwapIsdaFixPm57Y#0002</v>
      </c>
      <c r="G63" s="37" t="str">
        <f>_xll.ohRangeRetrieveError(F63)</f>
        <v/>
      </c>
      <c r="H63" s="40"/>
    </row>
    <row r="64" spans="2:8" s="26" customFormat="1" x14ac:dyDescent="0.2">
      <c r="B64" s="31"/>
      <c r="C64" s="53" t="s">
        <v>80</v>
      </c>
      <c r="D64" s="54" t="s">
        <v>91</v>
      </c>
      <c r="E64" s="55" t="str">
        <f t="shared" si="1"/>
        <v>UsdLiborSwapIsdaFixPm58Y</v>
      </c>
      <c r="F64" s="39" t="str">
        <f>_xll.qlLiborSwap($E64,Currency,FixingType,$C64,Currency&amp;$D64,Discounting,Permanent,Trigger,ObjectOverwrite)</f>
        <v>UsdLiborSwapIsdaFixPm58Y#0002</v>
      </c>
      <c r="G64" s="37" t="str">
        <f>_xll.ohRangeRetrieveError(F64)</f>
        <v/>
      </c>
      <c r="H64" s="40"/>
    </row>
    <row r="65" spans="2:8" s="26" customFormat="1" x14ac:dyDescent="0.2">
      <c r="B65" s="31"/>
      <c r="C65" s="53" t="s">
        <v>81</v>
      </c>
      <c r="D65" s="54" t="s">
        <v>91</v>
      </c>
      <c r="E65" s="55" t="str">
        <f t="shared" si="1"/>
        <v>UsdLiborSwapIsdaFixPm59Y</v>
      </c>
      <c r="F65" s="39" t="str">
        <f>_xll.qlLiborSwap($E65,Currency,FixingType,$C65,Currency&amp;$D65,Discounting,Permanent,Trigger,ObjectOverwrite)</f>
        <v>UsdLiborSwapIsdaFixPm59Y#0002</v>
      </c>
      <c r="G65" s="37" t="str">
        <f>_xll.ohRangeRetrieveError(F65)</f>
        <v/>
      </c>
      <c r="H65" s="40"/>
    </row>
    <row r="66" spans="2:8" s="26" customFormat="1" x14ac:dyDescent="0.2">
      <c r="B66" s="31"/>
      <c r="C66" s="53" t="s">
        <v>82</v>
      </c>
      <c r="D66" s="54" t="s">
        <v>91</v>
      </c>
      <c r="E66" s="55" t="str">
        <f t="shared" si="1"/>
        <v>UsdLiborSwapIsdaFixPm60Y</v>
      </c>
      <c r="F66" s="39" t="str">
        <f>_xll.qlLiborSwap($E66,Currency,FixingType,$C66,Currency&amp;$D66,Discounting,Permanent,Trigger,ObjectOverwrite)</f>
        <v>UsdLiborSwapIsdaFixPm60Y#0002</v>
      </c>
      <c r="G66" s="37" t="str">
        <f>_xll.ohRangeRetrieveError(F66)</f>
        <v/>
      </c>
      <c r="H66" s="40"/>
    </row>
    <row r="67" spans="2:8" s="26" customFormat="1" ht="12" thickBot="1" x14ac:dyDescent="0.25">
      <c r="B67" s="41"/>
      <c r="C67" s="42"/>
      <c r="D67" s="42"/>
      <c r="E67" s="42"/>
      <c r="F67" s="42"/>
      <c r="G67" s="42"/>
      <c r="H67" s="43"/>
    </row>
    <row r="68" spans="2:8" s="26" customFormat="1" x14ac:dyDescent="0.2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H71"/>
  <sheetViews>
    <sheetView workbookViewId="0">
      <selection activeCell="F9" sqref="F9"/>
    </sheetView>
  </sheetViews>
  <sheetFormatPr defaultRowHeight="11.25" x14ac:dyDescent="0.2"/>
  <cols>
    <col min="1" max="1" width="3.140625" style="44" customWidth="1"/>
    <col min="2" max="2" width="4.42578125" style="44" customWidth="1"/>
    <col min="3" max="3" width="3.85546875" style="44" bestFit="1" customWidth="1"/>
    <col min="4" max="4" width="8.42578125" style="44" bestFit="1" customWidth="1"/>
    <col min="5" max="5" width="24.85546875" style="44" bestFit="1" customWidth="1"/>
    <col min="6" max="6" width="28.140625" style="44" bestFit="1" customWidth="1"/>
    <col min="7" max="7" width="55" style="44" customWidth="1"/>
    <col min="8" max="8" width="5.28515625" style="44" customWidth="1"/>
    <col min="9" max="9" width="22.7109375" style="44" customWidth="1"/>
    <col min="10" max="16384" width="9.140625" style="44"/>
  </cols>
  <sheetData>
    <row r="1" spans="2:8" s="26" customFormat="1" ht="12" thickBot="1" x14ac:dyDescent="0.25"/>
    <row r="2" spans="2:8" s="26" customFormat="1" x14ac:dyDescent="0.2">
      <c r="B2" s="27"/>
      <c r="C2" s="28"/>
      <c r="D2" s="28"/>
      <c r="E2" s="29"/>
      <c r="F2" s="28"/>
      <c r="G2" s="28"/>
      <c r="H2" s="30"/>
    </row>
    <row r="3" spans="2:8" s="26" customFormat="1" x14ac:dyDescent="0.2">
      <c r="B3" s="31"/>
      <c r="C3" s="32"/>
      <c r="D3" s="32"/>
      <c r="E3" s="33" t="s">
        <v>18</v>
      </c>
      <c r="F3" s="34" t="s">
        <v>86</v>
      </c>
      <c r="G3" s="32"/>
      <c r="H3" s="35"/>
    </row>
    <row r="4" spans="2:8" s="26" customFormat="1" x14ac:dyDescent="0.2">
      <c r="B4" s="31"/>
      <c r="C4" s="32"/>
      <c r="D4" s="32"/>
      <c r="E4" s="33" t="s">
        <v>84</v>
      </c>
      <c r="F4" s="34" t="s">
        <v>106</v>
      </c>
      <c r="G4" s="32"/>
      <c r="H4" s="35"/>
    </row>
    <row r="5" spans="2:8" s="26" customFormat="1" x14ac:dyDescent="0.2">
      <c r="B5" s="31"/>
      <c r="C5" s="32"/>
      <c r="D5" s="32"/>
      <c r="E5" s="63" t="s">
        <v>107</v>
      </c>
      <c r="F5" s="65" t="s">
        <v>109</v>
      </c>
      <c r="G5" s="32"/>
      <c r="H5" s="35"/>
    </row>
    <row r="6" spans="2:8" s="26" customFormat="1" x14ac:dyDescent="0.2">
      <c r="B6" s="31"/>
      <c r="C6" s="32"/>
      <c r="D6" s="32"/>
      <c r="E6" s="63" t="s">
        <v>108</v>
      </c>
      <c r="F6" s="64" t="s">
        <v>105</v>
      </c>
      <c r="G6" s="32"/>
      <c r="H6" s="35"/>
    </row>
    <row r="7" spans="2:8" s="26" customFormat="1" x14ac:dyDescent="0.2">
      <c r="B7" s="31"/>
      <c r="C7" s="32"/>
      <c r="D7" s="32"/>
      <c r="E7" s="63" t="s">
        <v>110</v>
      </c>
      <c r="F7" s="64">
        <f>TYPE(Libor!F13)</f>
        <v>2</v>
      </c>
      <c r="G7" s="32"/>
      <c r="H7" s="35"/>
    </row>
    <row r="8" spans="2:8" s="26" customFormat="1" x14ac:dyDescent="0.2">
      <c r="B8" s="31"/>
      <c r="C8" s="32"/>
      <c r="D8" s="32"/>
      <c r="E8" s="32"/>
      <c r="F8" s="32"/>
      <c r="G8" s="32"/>
      <c r="H8" s="35"/>
    </row>
    <row r="9" spans="2:8" s="26" customFormat="1" x14ac:dyDescent="0.2">
      <c r="B9" s="31"/>
      <c r="C9" s="32"/>
      <c r="D9" s="58" t="s">
        <v>98</v>
      </c>
      <c r="E9" s="36" t="str">
        <f>PROPER(Currency)&amp;FamilyName&amp;FixingType&amp;".xml"</f>
        <v>UsdLiborSwapForBasisCalc.xml</v>
      </c>
      <c r="F9" s="34">
        <f>IF(Serialize,_xll.ohObjectSave(F10:F69,SerializationPath&amp;FileName,FileOverwrite,Serialize),"---")</f>
        <v>60</v>
      </c>
      <c r="G9" s="37" t="str">
        <f>_xll.ohRangeRetrieveError(F9)</f>
        <v/>
      </c>
      <c r="H9" s="35"/>
    </row>
    <row r="10" spans="2:8" s="26" customFormat="1" x14ac:dyDescent="0.2">
      <c r="B10" s="31"/>
      <c r="C10" s="52" t="s">
        <v>15</v>
      </c>
      <c r="D10" s="51" t="s">
        <v>91</v>
      </c>
      <c r="E10" s="38" t="str">
        <f t="shared" ref="E10:E41" si="0">PROPER(Currency)&amp;FamilyName&amp;FixingType&amp;$C10</f>
        <v>UsdLiborSwapForBasisCalc1Y</v>
      </c>
      <c r="F10" s="39" t="str">
        <f>_xll.qlSwapIndex($E10,FixingType,C10,2,Currency,$F$6,"1Y","f","act/360","USDLibor3M",Discounting,Permanent,$F$7,ObjectOverwrite)</f>
        <v>UsdLiborSwapForBasisCalc1Y#0003</v>
      </c>
      <c r="G10" s="37" t="str">
        <f>_xll.ohRangeRetrieveError(F10)</f>
        <v/>
      </c>
      <c r="H10" s="40"/>
    </row>
    <row r="11" spans="2:8" s="26" customFormat="1" x14ac:dyDescent="0.2">
      <c r="B11" s="31"/>
      <c r="C11" s="52" t="s">
        <v>24</v>
      </c>
      <c r="D11" s="51" t="s">
        <v>91</v>
      </c>
      <c r="E11" s="38" t="str">
        <f t="shared" si="0"/>
        <v>UsdLiborSwapForBasisCalc2Y</v>
      </c>
      <c r="F11" s="39" t="str">
        <f>_xll.qlSwapIndex($E11,FixingType,C11,2,Currency,$F$6,"1Y","f","act/360","USDLibor3M",Discounting,Permanent,$F$7,ObjectOverwrite)</f>
        <v>UsdLiborSwapForBasisCalc2Y#0003</v>
      </c>
      <c r="G11" s="37" t="str">
        <f>_xll.ohRangeRetrieveError(F11)</f>
        <v/>
      </c>
      <c r="H11" s="40"/>
    </row>
    <row r="12" spans="2:8" s="26" customFormat="1" x14ac:dyDescent="0.2">
      <c r="B12" s="31"/>
      <c r="C12" s="52" t="s">
        <v>25</v>
      </c>
      <c r="D12" s="51" t="s">
        <v>91</v>
      </c>
      <c r="E12" s="38" t="str">
        <f t="shared" si="0"/>
        <v>UsdLiborSwapForBasisCalc3Y</v>
      </c>
      <c r="F12" s="39" t="str">
        <f>_xll.qlSwapIndex($E12,FixingType,C12,2,Currency,$F$6,"1Y","f","act/360","USDLibor3M",Discounting,Permanent,$F$7,ObjectOverwrite)</f>
        <v>UsdLiborSwapForBasisCalc3Y#0003</v>
      </c>
      <c r="G12" s="37" t="str">
        <f>_xll.ohRangeRetrieveError(F12)</f>
        <v/>
      </c>
      <c r="H12" s="40"/>
    </row>
    <row r="13" spans="2:8" s="26" customFormat="1" x14ac:dyDescent="0.2">
      <c r="B13" s="31"/>
      <c r="C13" s="52" t="s">
        <v>26</v>
      </c>
      <c r="D13" s="51" t="s">
        <v>91</v>
      </c>
      <c r="E13" s="38" t="str">
        <f t="shared" si="0"/>
        <v>UsdLiborSwapForBasisCalc4Y</v>
      </c>
      <c r="F13" s="39" t="str">
        <f>_xll.qlSwapIndex($E13,FixingType,C13,2,Currency,$F$6,"1Y","f","act/360","USDLibor3M",Discounting,Permanent,$F$7,ObjectOverwrite)</f>
        <v>UsdLiborSwapForBasisCalc4Y#0003</v>
      </c>
      <c r="G13" s="37" t="str">
        <f>_xll.ohRangeRetrieveError(F13)</f>
        <v/>
      </c>
      <c r="H13" s="40"/>
    </row>
    <row r="14" spans="2:8" s="26" customFormat="1" x14ac:dyDescent="0.2">
      <c r="B14" s="31"/>
      <c r="C14" s="52" t="s">
        <v>27</v>
      </c>
      <c r="D14" s="51" t="s">
        <v>91</v>
      </c>
      <c r="E14" s="38" t="str">
        <f t="shared" si="0"/>
        <v>UsdLiborSwapForBasisCalc5Y</v>
      </c>
      <c r="F14" s="39" t="str">
        <f>_xll.qlSwapIndex($E14,FixingType,C14,2,Currency,$F$6,"1Y","f","act/360","USDLibor3M",Discounting,Permanent,$F$7,ObjectOverwrite)</f>
        <v>UsdLiborSwapForBasisCalc5Y#0003</v>
      </c>
      <c r="G14" s="37" t="str">
        <f>_xll.ohRangeRetrieveError(F14)</f>
        <v/>
      </c>
      <c r="H14" s="40"/>
    </row>
    <row r="15" spans="2:8" s="26" customFormat="1" x14ac:dyDescent="0.2">
      <c r="B15" s="31"/>
      <c r="C15" s="52" t="s">
        <v>28</v>
      </c>
      <c r="D15" s="51" t="s">
        <v>91</v>
      </c>
      <c r="E15" s="38" t="str">
        <f t="shared" si="0"/>
        <v>UsdLiborSwapForBasisCalc6Y</v>
      </c>
      <c r="F15" s="39" t="str">
        <f>_xll.qlSwapIndex($E15,FixingType,C15,2,Currency,$F$6,"1Y","f","act/360","USDLibor3M",Discounting,Permanent,$F$7,ObjectOverwrite)</f>
        <v>UsdLiborSwapForBasisCalc6Y#0003</v>
      </c>
      <c r="G15" s="37" t="str">
        <f>_xll.ohRangeRetrieveError(F15)</f>
        <v/>
      </c>
      <c r="H15" s="40"/>
    </row>
    <row r="16" spans="2:8" s="26" customFormat="1" x14ac:dyDescent="0.2">
      <c r="B16" s="31"/>
      <c r="C16" s="52" t="s">
        <v>29</v>
      </c>
      <c r="D16" s="51" t="s">
        <v>91</v>
      </c>
      <c r="E16" s="38" t="str">
        <f t="shared" si="0"/>
        <v>UsdLiborSwapForBasisCalc7Y</v>
      </c>
      <c r="F16" s="39" t="str">
        <f>_xll.qlSwapIndex($E16,FixingType,C16,2,Currency,$F$6,"1Y","f","act/360","USDLibor3M",Discounting,Permanent,$F$7,ObjectOverwrite)</f>
        <v>UsdLiborSwapForBasisCalc7Y#0003</v>
      </c>
      <c r="G16" s="37" t="str">
        <f>_xll.ohRangeRetrieveError(F16)</f>
        <v/>
      </c>
      <c r="H16" s="40"/>
    </row>
    <row r="17" spans="2:8" s="26" customFormat="1" x14ac:dyDescent="0.2">
      <c r="B17" s="31"/>
      <c r="C17" s="52" t="s">
        <v>30</v>
      </c>
      <c r="D17" s="51" t="s">
        <v>91</v>
      </c>
      <c r="E17" s="38" t="str">
        <f t="shared" si="0"/>
        <v>UsdLiborSwapForBasisCalc8Y</v>
      </c>
      <c r="F17" s="39" t="str">
        <f>_xll.qlSwapIndex($E17,FixingType,C17,2,Currency,$F$6,"1Y","f","act/360","USDLibor3M",Discounting,Permanent,$F$7,ObjectOverwrite)</f>
        <v>UsdLiborSwapForBasisCalc8Y#0003</v>
      </c>
      <c r="G17" s="37" t="str">
        <f>_xll.ohRangeRetrieveError(F17)</f>
        <v/>
      </c>
      <c r="H17" s="40"/>
    </row>
    <row r="18" spans="2:8" s="26" customFormat="1" x14ac:dyDescent="0.2">
      <c r="B18" s="31"/>
      <c r="C18" s="52" t="s">
        <v>31</v>
      </c>
      <c r="D18" s="51" t="s">
        <v>91</v>
      </c>
      <c r="E18" s="38" t="str">
        <f t="shared" si="0"/>
        <v>UsdLiborSwapForBasisCalc9Y</v>
      </c>
      <c r="F18" s="39" t="str">
        <f>_xll.qlSwapIndex($E18,FixingType,C18,2,Currency,$F$6,"1Y","f","act/360","USDLibor3M",Discounting,Permanent,$F$7,ObjectOverwrite)</f>
        <v>UsdLiborSwapForBasisCalc9Y#0003</v>
      </c>
      <c r="G18" s="37" t="str">
        <f>_xll.ohRangeRetrieveError(F18)</f>
        <v/>
      </c>
      <c r="H18" s="40"/>
    </row>
    <row r="19" spans="2:8" s="26" customFormat="1" x14ac:dyDescent="0.2">
      <c r="B19" s="31"/>
      <c r="C19" s="52" t="s">
        <v>32</v>
      </c>
      <c r="D19" s="51" t="s">
        <v>91</v>
      </c>
      <c r="E19" s="38" t="str">
        <f t="shared" si="0"/>
        <v>UsdLiborSwapForBasisCalc10Y</v>
      </c>
      <c r="F19" s="39" t="str">
        <f>_xll.qlSwapIndex($E19,FixingType,C19,2,Currency,$F$6,"1Y","f","act/360","USDLibor3M",Discounting,Permanent,$F$7,ObjectOverwrite)</f>
        <v>UsdLiborSwapForBasisCalc10Y#0003</v>
      </c>
      <c r="G19" s="37" t="str">
        <f>_xll.ohRangeRetrieveError(F19)</f>
        <v/>
      </c>
      <c r="H19" s="40"/>
    </row>
    <row r="20" spans="2:8" s="26" customFormat="1" x14ac:dyDescent="0.2">
      <c r="B20" s="31"/>
      <c r="C20" s="52" t="s">
        <v>33</v>
      </c>
      <c r="D20" s="51" t="s">
        <v>91</v>
      </c>
      <c r="E20" s="38" t="str">
        <f t="shared" si="0"/>
        <v>UsdLiborSwapForBasisCalc11Y</v>
      </c>
      <c r="F20" s="39" t="str">
        <f>_xll.qlSwapIndex($E20,FixingType,C20,2,Currency,$F$6,"1Y","f","act/360","USDLibor3M",Discounting,Permanent,$F$7,ObjectOverwrite)</f>
        <v>UsdLiborSwapForBasisCalc11Y#0003</v>
      </c>
      <c r="G20" s="37" t="str">
        <f>_xll.ohRangeRetrieveError(F20)</f>
        <v/>
      </c>
      <c r="H20" s="40"/>
    </row>
    <row r="21" spans="2:8" s="26" customFormat="1" x14ac:dyDescent="0.2">
      <c r="B21" s="31"/>
      <c r="C21" s="52" t="s">
        <v>34</v>
      </c>
      <c r="D21" s="51" t="s">
        <v>91</v>
      </c>
      <c r="E21" s="38" t="str">
        <f t="shared" si="0"/>
        <v>UsdLiborSwapForBasisCalc12Y</v>
      </c>
      <c r="F21" s="39" t="str">
        <f>_xll.qlSwapIndex($E21,FixingType,C21,2,Currency,$F$6,"1Y","f","act/360","USDLibor3M",Discounting,Permanent,$F$7,ObjectOverwrite)</f>
        <v>UsdLiborSwapForBasisCalc12Y#0003</v>
      </c>
      <c r="G21" s="37" t="str">
        <f>_xll.ohRangeRetrieveError(F21)</f>
        <v/>
      </c>
      <c r="H21" s="40"/>
    </row>
    <row r="22" spans="2:8" s="26" customFormat="1" x14ac:dyDescent="0.2">
      <c r="B22" s="31"/>
      <c r="C22" s="52" t="s">
        <v>35</v>
      </c>
      <c r="D22" s="51" t="s">
        <v>91</v>
      </c>
      <c r="E22" s="38" t="str">
        <f t="shared" si="0"/>
        <v>UsdLiborSwapForBasisCalc13Y</v>
      </c>
      <c r="F22" s="39" t="str">
        <f>_xll.qlSwapIndex($E22,FixingType,C22,2,Currency,$F$6,"1Y","f","act/360","USDLibor3M",Discounting,Permanent,$F$7,ObjectOverwrite)</f>
        <v>UsdLiborSwapForBasisCalc13Y#0003</v>
      </c>
      <c r="G22" s="37" t="str">
        <f>_xll.ohRangeRetrieveError(F22)</f>
        <v/>
      </c>
      <c r="H22" s="40"/>
    </row>
    <row r="23" spans="2:8" s="26" customFormat="1" x14ac:dyDescent="0.2">
      <c r="B23" s="31"/>
      <c r="C23" s="52" t="s">
        <v>36</v>
      </c>
      <c r="D23" s="51" t="s">
        <v>91</v>
      </c>
      <c r="E23" s="38" t="str">
        <f t="shared" si="0"/>
        <v>UsdLiborSwapForBasisCalc14Y</v>
      </c>
      <c r="F23" s="39" t="str">
        <f>_xll.qlSwapIndex($E23,FixingType,C23,2,Currency,$F$6,"1Y","f","act/360","USDLibor3M",Discounting,Permanent,$F$7,ObjectOverwrite)</f>
        <v>UsdLiborSwapForBasisCalc14Y#0003</v>
      </c>
      <c r="G23" s="37" t="str">
        <f>_xll.ohRangeRetrieveError(F23)</f>
        <v/>
      </c>
      <c r="H23" s="40"/>
    </row>
    <row r="24" spans="2:8" s="26" customFormat="1" x14ac:dyDescent="0.2">
      <c r="B24" s="31"/>
      <c r="C24" s="52" t="s">
        <v>37</v>
      </c>
      <c r="D24" s="51" t="s">
        <v>91</v>
      </c>
      <c r="E24" s="38" t="str">
        <f t="shared" si="0"/>
        <v>UsdLiborSwapForBasisCalc15Y</v>
      </c>
      <c r="F24" s="39" t="str">
        <f>_xll.qlSwapIndex($E24,FixingType,C24,2,Currency,$F$6,"1Y","f","act/360","USDLibor3M",Discounting,Permanent,$F$7,ObjectOverwrite)</f>
        <v>UsdLiborSwapForBasisCalc15Y#0003</v>
      </c>
      <c r="G24" s="37" t="str">
        <f>_xll.ohRangeRetrieveError(F24)</f>
        <v/>
      </c>
      <c r="H24" s="40"/>
    </row>
    <row r="25" spans="2:8" s="26" customFormat="1" x14ac:dyDescent="0.2">
      <c r="B25" s="31"/>
      <c r="C25" s="52" t="s">
        <v>38</v>
      </c>
      <c r="D25" s="51" t="s">
        <v>91</v>
      </c>
      <c r="E25" s="38" t="str">
        <f t="shared" si="0"/>
        <v>UsdLiborSwapForBasisCalc16Y</v>
      </c>
      <c r="F25" s="39" t="str">
        <f>_xll.qlSwapIndex($E25,FixingType,C25,2,Currency,$F$6,"1Y","f","act/360","USDLibor3M",Discounting,Permanent,$F$7,ObjectOverwrite)</f>
        <v>UsdLiborSwapForBasisCalc16Y#0003</v>
      </c>
      <c r="G25" s="37" t="str">
        <f>_xll.ohRangeRetrieveError(F25)</f>
        <v/>
      </c>
      <c r="H25" s="40"/>
    </row>
    <row r="26" spans="2:8" s="26" customFormat="1" x14ac:dyDescent="0.2">
      <c r="B26" s="31"/>
      <c r="C26" s="52" t="s">
        <v>39</v>
      </c>
      <c r="D26" s="51" t="s">
        <v>91</v>
      </c>
      <c r="E26" s="38" t="str">
        <f t="shared" si="0"/>
        <v>UsdLiborSwapForBasisCalc17Y</v>
      </c>
      <c r="F26" s="39" t="str">
        <f>_xll.qlSwapIndex($E26,FixingType,C26,2,Currency,$F$6,"1Y","f","act/360","USDLibor3M",Discounting,Permanent,$F$7,ObjectOverwrite)</f>
        <v>UsdLiborSwapForBasisCalc17Y#0003</v>
      </c>
      <c r="G26" s="37" t="str">
        <f>_xll.ohRangeRetrieveError(F26)</f>
        <v/>
      </c>
      <c r="H26" s="40"/>
    </row>
    <row r="27" spans="2:8" s="26" customFormat="1" x14ac:dyDescent="0.2">
      <c r="B27" s="31"/>
      <c r="C27" s="52" t="s">
        <v>40</v>
      </c>
      <c r="D27" s="51" t="s">
        <v>91</v>
      </c>
      <c r="E27" s="38" t="str">
        <f t="shared" si="0"/>
        <v>UsdLiborSwapForBasisCalc18Y</v>
      </c>
      <c r="F27" s="39" t="str">
        <f>_xll.qlSwapIndex($E27,FixingType,C27,2,Currency,$F$6,"1Y","f","act/360","USDLibor3M",Discounting,Permanent,$F$7,ObjectOverwrite)</f>
        <v>UsdLiborSwapForBasisCalc18Y#0003</v>
      </c>
      <c r="G27" s="37" t="str">
        <f>_xll.ohRangeRetrieveError(F27)</f>
        <v/>
      </c>
      <c r="H27" s="40"/>
    </row>
    <row r="28" spans="2:8" s="26" customFormat="1" x14ac:dyDescent="0.2">
      <c r="B28" s="31"/>
      <c r="C28" s="52" t="s">
        <v>41</v>
      </c>
      <c r="D28" s="51" t="s">
        <v>91</v>
      </c>
      <c r="E28" s="38" t="str">
        <f t="shared" si="0"/>
        <v>UsdLiborSwapForBasisCalc19Y</v>
      </c>
      <c r="F28" s="39" t="str">
        <f>_xll.qlSwapIndex($E28,FixingType,C28,2,Currency,$F$6,"1Y","f","act/360","USDLibor3M",Discounting,Permanent,$F$7,ObjectOverwrite)</f>
        <v>UsdLiborSwapForBasisCalc19Y#0003</v>
      </c>
      <c r="G28" s="37" t="str">
        <f>_xll.ohRangeRetrieveError(F28)</f>
        <v/>
      </c>
      <c r="H28" s="40"/>
    </row>
    <row r="29" spans="2:8" s="26" customFormat="1" x14ac:dyDescent="0.2">
      <c r="B29" s="31"/>
      <c r="C29" s="52" t="s">
        <v>42</v>
      </c>
      <c r="D29" s="51" t="s">
        <v>91</v>
      </c>
      <c r="E29" s="38" t="str">
        <f t="shared" si="0"/>
        <v>UsdLiborSwapForBasisCalc20Y</v>
      </c>
      <c r="F29" s="39" t="str">
        <f>_xll.qlSwapIndex($E29,FixingType,C29,2,Currency,$F$6,"1Y","f","act/360","USDLibor3M",Discounting,Permanent,$F$7,ObjectOverwrite)</f>
        <v>UsdLiborSwapForBasisCalc20Y#0003</v>
      </c>
      <c r="G29" s="37" t="str">
        <f>_xll.ohRangeRetrieveError(F29)</f>
        <v/>
      </c>
      <c r="H29" s="40"/>
    </row>
    <row r="30" spans="2:8" s="26" customFormat="1" x14ac:dyDescent="0.2">
      <c r="B30" s="31"/>
      <c r="C30" s="52" t="s">
        <v>43</v>
      </c>
      <c r="D30" s="51" t="s">
        <v>91</v>
      </c>
      <c r="E30" s="38" t="str">
        <f t="shared" si="0"/>
        <v>UsdLiborSwapForBasisCalc21Y</v>
      </c>
      <c r="F30" s="39" t="str">
        <f>_xll.qlSwapIndex($E30,FixingType,C30,2,Currency,$F$6,"1Y","f","act/360","USDLibor3M",Discounting,Permanent,$F$7,ObjectOverwrite)</f>
        <v>UsdLiborSwapForBasisCalc21Y#0003</v>
      </c>
      <c r="G30" s="37" t="str">
        <f>_xll.ohRangeRetrieveError(F30)</f>
        <v/>
      </c>
      <c r="H30" s="40"/>
    </row>
    <row r="31" spans="2:8" s="26" customFormat="1" x14ac:dyDescent="0.2">
      <c r="B31" s="31"/>
      <c r="C31" s="52" t="s">
        <v>44</v>
      </c>
      <c r="D31" s="51" t="s">
        <v>91</v>
      </c>
      <c r="E31" s="38" t="str">
        <f t="shared" si="0"/>
        <v>UsdLiborSwapForBasisCalc22Y</v>
      </c>
      <c r="F31" s="39" t="str">
        <f>_xll.qlSwapIndex($E31,FixingType,C31,2,Currency,$F$6,"1Y","f","act/360","USDLibor3M",Discounting,Permanent,$F$7,ObjectOverwrite)</f>
        <v>UsdLiborSwapForBasisCalc22Y#0003</v>
      </c>
      <c r="G31" s="37" t="str">
        <f>_xll.ohRangeRetrieveError(F31)</f>
        <v/>
      </c>
      <c r="H31" s="40"/>
    </row>
    <row r="32" spans="2:8" s="26" customFormat="1" x14ac:dyDescent="0.2">
      <c r="B32" s="31"/>
      <c r="C32" s="52" t="s">
        <v>45</v>
      </c>
      <c r="D32" s="51" t="s">
        <v>91</v>
      </c>
      <c r="E32" s="38" t="str">
        <f t="shared" si="0"/>
        <v>UsdLiborSwapForBasisCalc23Y</v>
      </c>
      <c r="F32" s="39" t="str">
        <f>_xll.qlSwapIndex($E32,FixingType,C32,2,Currency,$F$6,"1Y","f","act/360","USDLibor3M",Discounting,Permanent,$F$7,ObjectOverwrite)</f>
        <v>UsdLiborSwapForBasisCalc23Y#0003</v>
      </c>
      <c r="G32" s="37" t="str">
        <f>_xll.ohRangeRetrieveError(F32)</f>
        <v/>
      </c>
      <c r="H32" s="40"/>
    </row>
    <row r="33" spans="2:8" s="26" customFormat="1" x14ac:dyDescent="0.2">
      <c r="B33" s="31"/>
      <c r="C33" s="52" t="s">
        <v>46</v>
      </c>
      <c r="D33" s="51" t="s">
        <v>91</v>
      </c>
      <c r="E33" s="38" t="str">
        <f t="shared" si="0"/>
        <v>UsdLiborSwapForBasisCalc24Y</v>
      </c>
      <c r="F33" s="39" t="str">
        <f>_xll.qlSwapIndex($E33,FixingType,C33,2,Currency,$F$6,"1Y","f","act/360","USDLibor3M",Discounting,Permanent,$F$7,ObjectOverwrite)</f>
        <v>UsdLiborSwapForBasisCalc24Y#0003</v>
      </c>
      <c r="G33" s="37" t="str">
        <f>_xll.ohRangeRetrieveError(F33)</f>
        <v/>
      </c>
      <c r="H33" s="40"/>
    </row>
    <row r="34" spans="2:8" s="26" customFormat="1" x14ac:dyDescent="0.2">
      <c r="B34" s="31"/>
      <c r="C34" s="52" t="s">
        <v>47</v>
      </c>
      <c r="D34" s="51" t="s">
        <v>91</v>
      </c>
      <c r="E34" s="38" t="str">
        <f t="shared" si="0"/>
        <v>UsdLiborSwapForBasisCalc25Y</v>
      </c>
      <c r="F34" s="39" t="str">
        <f>_xll.qlSwapIndex($E34,FixingType,C34,2,Currency,$F$6,"1Y","f","act/360","USDLibor3M",Discounting,Permanent,$F$7,ObjectOverwrite)</f>
        <v>UsdLiborSwapForBasisCalc25Y#0003</v>
      </c>
      <c r="G34" s="37" t="str">
        <f>_xll.ohRangeRetrieveError(F34)</f>
        <v/>
      </c>
      <c r="H34" s="40"/>
    </row>
    <row r="35" spans="2:8" s="26" customFormat="1" x14ac:dyDescent="0.2">
      <c r="B35" s="31"/>
      <c r="C35" s="52" t="s">
        <v>48</v>
      </c>
      <c r="D35" s="51" t="s">
        <v>91</v>
      </c>
      <c r="E35" s="38" t="str">
        <f t="shared" si="0"/>
        <v>UsdLiborSwapForBasisCalc26Y</v>
      </c>
      <c r="F35" s="39" t="str">
        <f>_xll.qlSwapIndex($E35,FixingType,C35,2,Currency,$F$6,"1Y","f","act/360","USDLibor3M",Discounting,Permanent,$F$7,ObjectOverwrite)</f>
        <v>UsdLiborSwapForBasisCalc26Y#0003</v>
      </c>
      <c r="G35" s="37" t="str">
        <f>_xll.ohRangeRetrieveError(F35)</f>
        <v/>
      </c>
      <c r="H35" s="40"/>
    </row>
    <row r="36" spans="2:8" s="26" customFormat="1" x14ac:dyDescent="0.2">
      <c r="B36" s="31"/>
      <c r="C36" s="52" t="s">
        <v>49</v>
      </c>
      <c r="D36" s="51" t="s">
        <v>91</v>
      </c>
      <c r="E36" s="38" t="str">
        <f t="shared" si="0"/>
        <v>UsdLiborSwapForBasisCalc27Y</v>
      </c>
      <c r="F36" s="39" t="str">
        <f>_xll.qlSwapIndex($E36,FixingType,C36,2,Currency,$F$6,"1Y","f","act/360","USDLibor3M",Discounting,Permanent,$F$7,ObjectOverwrite)</f>
        <v>UsdLiborSwapForBasisCalc27Y#0003</v>
      </c>
      <c r="G36" s="37" t="str">
        <f>_xll.ohRangeRetrieveError(F36)</f>
        <v/>
      </c>
      <c r="H36" s="40"/>
    </row>
    <row r="37" spans="2:8" s="26" customFormat="1" x14ac:dyDescent="0.2">
      <c r="B37" s="31"/>
      <c r="C37" s="52" t="s">
        <v>50</v>
      </c>
      <c r="D37" s="51" t="s">
        <v>91</v>
      </c>
      <c r="E37" s="38" t="str">
        <f t="shared" si="0"/>
        <v>UsdLiborSwapForBasisCalc28Y</v>
      </c>
      <c r="F37" s="39" t="str">
        <f>_xll.qlSwapIndex($E37,FixingType,C37,2,Currency,$F$6,"1Y","f","act/360","USDLibor3M",Discounting,Permanent,$F$7,ObjectOverwrite)</f>
        <v>UsdLiborSwapForBasisCalc28Y#0003</v>
      </c>
      <c r="G37" s="37" t="str">
        <f>_xll.ohRangeRetrieveError(F37)</f>
        <v/>
      </c>
      <c r="H37" s="40"/>
    </row>
    <row r="38" spans="2:8" s="26" customFormat="1" x14ac:dyDescent="0.2">
      <c r="B38" s="31"/>
      <c r="C38" s="52" t="s">
        <v>51</v>
      </c>
      <c r="D38" s="51" t="s">
        <v>91</v>
      </c>
      <c r="E38" s="38" t="str">
        <f t="shared" si="0"/>
        <v>UsdLiborSwapForBasisCalc29Y</v>
      </c>
      <c r="F38" s="39" t="str">
        <f>_xll.qlSwapIndex($E38,FixingType,C38,2,Currency,$F$6,"1Y","f","act/360","USDLibor3M",Discounting,Permanent,$F$7,ObjectOverwrite)</f>
        <v>UsdLiborSwapForBasisCalc29Y#0003</v>
      </c>
      <c r="G38" s="37" t="str">
        <f>_xll.ohRangeRetrieveError(F38)</f>
        <v/>
      </c>
      <c r="H38" s="40"/>
    </row>
    <row r="39" spans="2:8" s="26" customFormat="1" x14ac:dyDescent="0.2">
      <c r="B39" s="31"/>
      <c r="C39" s="52" t="s">
        <v>52</v>
      </c>
      <c r="D39" s="51" t="s">
        <v>91</v>
      </c>
      <c r="E39" s="38" t="str">
        <f t="shared" si="0"/>
        <v>UsdLiborSwapForBasisCalc30Y</v>
      </c>
      <c r="F39" s="39" t="str">
        <f>_xll.qlSwapIndex($E39,FixingType,C39,2,Currency,$F$6,"1Y","f","act/360","USDLibor3M",Discounting,Permanent,$F$7,ObjectOverwrite)</f>
        <v>UsdLiborSwapForBasisCalc30Y#0003</v>
      </c>
      <c r="G39" s="37" t="str">
        <f>_xll.ohRangeRetrieveError(F39)</f>
        <v/>
      </c>
      <c r="H39" s="40"/>
    </row>
    <row r="40" spans="2:8" s="26" customFormat="1" x14ac:dyDescent="0.2">
      <c r="B40" s="31"/>
      <c r="C40" s="52" t="s">
        <v>53</v>
      </c>
      <c r="D40" s="51" t="s">
        <v>91</v>
      </c>
      <c r="E40" s="38" t="str">
        <f t="shared" si="0"/>
        <v>UsdLiborSwapForBasisCalc31Y</v>
      </c>
      <c r="F40" s="39" t="str">
        <f>_xll.qlSwapIndex($E40,FixingType,C40,2,Currency,$F$6,"1Y","f","act/360","USDLibor3M",Discounting,Permanent,$F$7,ObjectOverwrite)</f>
        <v>UsdLiborSwapForBasisCalc31Y#0003</v>
      </c>
      <c r="G40" s="37" t="str">
        <f>_xll.ohRangeRetrieveError(F40)</f>
        <v/>
      </c>
      <c r="H40" s="40"/>
    </row>
    <row r="41" spans="2:8" s="26" customFormat="1" x14ac:dyDescent="0.2">
      <c r="B41" s="31"/>
      <c r="C41" s="52" t="s">
        <v>54</v>
      </c>
      <c r="D41" s="51" t="s">
        <v>91</v>
      </c>
      <c r="E41" s="38" t="str">
        <f t="shared" si="0"/>
        <v>UsdLiborSwapForBasisCalc32Y</v>
      </c>
      <c r="F41" s="39" t="str">
        <f>_xll.qlSwapIndex($E41,FixingType,C41,2,Currency,$F$6,"1Y","f","act/360","USDLibor3M",Discounting,Permanent,$F$7,ObjectOverwrite)</f>
        <v>UsdLiborSwapForBasisCalc32Y#0003</v>
      </c>
      <c r="G41" s="37" t="str">
        <f>_xll.ohRangeRetrieveError(F41)</f>
        <v/>
      </c>
      <c r="H41" s="40"/>
    </row>
    <row r="42" spans="2:8" s="26" customFormat="1" x14ac:dyDescent="0.2">
      <c r="B42" s="31"/>
      <c r="C42" s="52" t="s">
        <v>55</v>
      </c>
      <c r="D42" s="51" t="s">
        <v>91</v>
      </c>
      <c r="E42" s="38" t="str">
        <f t="shared" ref="E42:E69" si="1">PROPER(Currency)&amp;FamilyName&amp;FixingType&amp;$C42</f>
        <v>UsdLiborSwapForBasisCalc33Y</v>
      </c>
      <c r="F42" s="39" t="str">
        <f>_xll.qlSwapIndex($E42,FixingType,C42,2,Currency,$F$6,"1Y","f","act/360","USDLibor3M",Discounting,Permanent,$F$7,ObjectOverwrite)</f>
        <v>UsdLiborSwapForBasisCalc33Y#0003</v>
      </c>
      <c r="G42" s="37" t="str">
        <f>_xll.ohRangeRetrieveError(F42)</f>
        <v/>
      </c>
      <c r="H42" s="40"/>
    </row>
    <row r="43" spans="2:8" s="26" customFormat="1" x14ac:dyDescent="0.2">
      <c r="B43" s="31"/>
      <c r="C43" s="52" t="s">
        <v>56</v>
      </c>
      <c r="D43" s="51" t="s">
        <v>91</v>
      </c>
      <c r="E43" s="38" t="str">
        <f t="shared" si="1"/>
        <v>UsdLiborSwapForBasisCalc34Y</v>
      </c>
      <c r="F43" s="39" t="str">
        <f>_xll.qlSwapIndex($E43,FixingType,C43,2,Currency,$F$6,"1Y","f","act/360","USDLibor3M",Discounting,Permanent,$F$7,ObjectOverwrite)</f>
        <v>UsdLiborSwapForBasisCalc34Y#0003</v>
      </c>
      <c r="G43" s="37" t="str">
        <f>_xll.ohRangeRetrieveError(F43)</f>
        <v/>
      </c>
      <c r="H43" s="40"/>
    </row>
    <row r="44" spans="2:8" s="26" customFormat="1" x14ac:dyDescent="0.2">
      <c r="B44" s="31"/>
      <c r="C44" s="52" t="s">
        <v>57</v>
      </c>
      <c r="D44" s="51" t="s">
        <v>91</v>
      </c>
      <c r="E44" s="38" t="str">
        <f t="shared" si="1"/>
        <v>UsdLiborSwapForBasisCalc35Y</v>
      </c>
      <c r="F44" s="39" t="str">
        <f>_xll.qlSwapIndex($E44,FixingType,C44,2,Currency,$F$6,"1Y","f","act/360","USDLibor3M",Discounting,Permanent,$F$7,ObjectOverwrite)</f>
        <v>UsdLiborSwapForBasisCalc35Y#0003</v>
      </c>
      <c r="G44" s="37" t="str">
        <f>_xll.ohRangeRetrieveError(F44)</f>
        <v/>
      </c>
      <c r="H44" s="40"/>
    </row>
    <row r="45" spans="2:8" s="26" customFormat="1" x14ac:dyDescent="0.2">
      <c r="B45" s="31"/>
      <c r="C45" s="52" t="s">
        <v>58</v>
      </c>
      <c r="D45" s="51" t="s">
        <v>91</v>
      </c>
      <c r="E45" s="38" t="str">
        <f t="shared" si="1"/>
        <v>UsdLiborSwapForBasisCalc36Y</v>
      </c>
      <c r="F45" s="39" t="str">
        <f>_xll.qlSwapIndex($E45,FixingType,C45,2,Currency,$F$6,"1Y","f","act/360","USDLibor3M",Discounting,Permanent,$F$7,ObjectOverwrite)</f>
        <v>UsdLiborSwapForBasisCalc36Y#0003</v>
      </c>
      <c r="G45" s="37" t="str">
        <f>_xll.ohRangeRetrieveError(F45)</f>
        <v/>
      </c>
      <c r="H45" s="40"/>
    </row>
    <row r="46" spans="2:8" s="26" customFormat="1" x14ac:dyDescent="0.2">
      <c r="B46" s="31"/>
      <c r="C46" s="52" t="s">
        <v>59</v>
      </c>
      <c r="D46" s="51" t="s">
        <v>91</v>
      </c>
      <c r="E46" s="38" t="str">
        <f t="shared" si="1"/>
        <v>UsdLiborSwapForBasisCalc37Y</v>
      </c>
      <c r="F46" s="39" t="str">
        <f>_xll.qlSwapIndex($E46,FixingType,C46,2,Currency,$F$6,"1Y","f","act/360","USDLibor3M",Discounting,Permanent,$F$7,ObjectOverwrite)</f>
        <v>UsdLiborSwapForBasisCalc37Y#0003</v>
      </c>
      <c r="G46" s="37" t="str">
        <f>_xll.ohRangeRetrieveError(F46)</f>
        <v/>
      </c>
      <c r="H46" s="40"/>
    </row>
    <row r="47" spans="2:8" s="26" customFormat="1" x14ac:dyDescent="0.2">
      <c r="B47" s="31"/>
      <c r="C47" s="52" t="s">
        <v>60</v>
      </c>
      <c r="D47" s="51" t="s">
        <v>91</v>
      </c>
      <c r="E47" s="38" t="str">
        <f t="shared" si="1"/>
        <v>UsdLiborSwapForBasisCalc38Y</v>
      </c>
      <c r="F47" s="39" t="str">
        <f>_xll.qlSwapIndex($E47,FixingType,C47,2,Currency,$F$6,"1Y","f","act/360","USDLibor3M",Discounting,Permanent,$F$7,ObjectOverwrite)</f>
        <v>UsdLiborSwapForBasisCalc38Y#0003</v>
      </c>
      <c r="G47" s="37" t="str">
        <f>_xll.ohRangeRetrieveError(F47)</f>
        <v/>
      </c>
      <c r="H47" s="40"/>
    </row>
    <row r="48" spans="2:8" s="26" customFormat="1" x14ac:dyDescent="0.2">
      <c r="B48" s="31"/>
      <c r="C48" s="52" t="s">
        <v>61</v>
      </c>
      <c r="D48" s="51" t="s">
        <v>91</v>
      </c>
      <c r="E48" s="38" t="str">
        <f t="shared" si="1"/>
        <v>UsdLiborSwapForBasisCalc39Y</v>
      </c>
      <c r="F48" s="39" t="str">
        <f>_xll.qlSwapIndex($E48,FixingType,C48,2,Currency,$F$6,"1Y","f","act/360","USDLibor3M",Discounting,Permanent,$F$7,ObjectOverwrite)</f>
        <v>UsdLiborSwapForBasisCalc39Y#0003</v>
      </c>
      <c r="G48" s="37" t="str">
        <f>_xll.ohRangeRetrieveError(F48)</f>
        <v/>
      </c>
      <c r="H48" s="40"/>
    </row>
    <row r="49" spans="2:8" s="26" customFormat="1" x14ac:dyDescent="0.2">
      <c r="B49" s="31"/>
      <c r="C49" s="52" t="s">
        <v>62</v>
      </c>
      <c r="D49" s="51" t="s">
        <v>91</v>
      </c>
      <c r="E49" s="38" t="str">
        <f t="shared" si="1"/>
        <v>UsdLiborSwapForBasisCalc40Y</v>
      </c>
      <c r="F49" s="39" t="str">
        <f>_xll.qlSwapIndex($E49,FixingType,C49,2,Currency,$F$6,"1Y","f","act/360","USDLibor3M",Discounting,Permanent,$F$7,ObjectOverwrite)</f>
        <v>UsdLiborSwapForBasisCalc40Y#0003</v>
      </c>
      <c r="G49" s="37" t="str">
        <f>_xll.ohRangeRetrieveError(F49)</f>
        <v/>
      </c>
      <c r="H49" s="40"/>
    </row>
    <row r="50" spans="2:8" s="26" customFormat="1" x14ac:dyDescent="0.2">
      <c r="B50" s="31"/>
      <c r="C50" s="52" t="s">
        <v>63</v>
      </c>
      <c r="D50" s="51" t="s">
        <v>91</v>
      </c>
      <c r="E50" s="38" t="str">
        <f t="shared" si="1"/>
        <v>UsdLiborSwapForBasisCalc41Y</v>
      </c>
      <c r="F50" s="39" t="str">
        <f>_xll.qlSwapIndex($E50,FixingType,C50,2,Currency,$F$6,"1Y","f","act/360","USDLibor3M",Discounting,Permanent,$F$7,ObjectOverwrite)</f>
        <v>UsdLiborSwapForBasisCalc41Y#0003</v>
      </c>
      <c r="G50" s="37" t="str">
        <f>_xll.ohRangeRetrieveError(F50)</f>
        <v/>
      </c>
      <c r="H50" s="40"/>
    </row>
    <row r="51" spans="2:8" s="26" customFormat="1" x14ac:dyDescent="0.2">
      <c r="B51" s="31"/>
      <c r="C51" s="52" t="s">
        <v>64</v>
      </c>
      <c r="D51" s="51" t="s">
        <v>91</v>
      </c>
      <c r="E51" s="38" t="str">
        <f t="shared" si="1"/>
        <v>UsdLiborSwapForBasisCalc42Y</v>
      </c>
      <c r="F51" s="39" t="str">
        <f>_xll.qlSwapIndex($E51,FixingType,C51,2,Currency,$F$6,"1Y","f","act/360","USDLibor3M",Discounting,Permanent,$F$7,ObjectOverwrite)</f>
        <v>UsdLiborSwapForBasisCalc42Y#0003</v>
      </c>
      <c r="G51" s="37" t="str">
        <f>_xll.ohRangeRetrieveError(F51)</f>
        <v/>
      </c>
      <c r="H51" s="40"/>
    </row>
    <row r="52" spans="2:8" s="26" customFormat="1" x14ac:dyDescent="0.2">
      <c r="B52" s="31"/>
      <c r="C52" s="52" t="s">
        <v>65</v>
      </c>
      <c r="D52" s="51" t="s">
        <v>91</v>
      </c>
      <c r="E52" s="38" t="str">
        <f t="shared" si="1"/>
        <v>UsdLiborSwapForBasisCalc43Y</v>
      </c>
      <c r="F52" s="39" t="str">
        <f>_xll.qlSwapIndex($E52,FixingType,C52,2,Currency,$F$6,"1Y","f","act/360","USDLibor3M",Discounting,Permanent,$F$7,ObjectOverwrite)</f>
        <v>UsdLiborSwapForBasisCalc43Y#0003</v>
      </c>
      <c r="G52" s="37" t="str">
        <f>_xll.ohRangeRetrieveError(F52)</f>
        <v/>
      </c>
      <c r="H52" s="40"/>
    </row>
    <row r="53" spans="2:8" s="26" customFormat="1" x14ac:dyDescent="0.2">
      <c r="B53" s="31"/>
      <c r="C53" s="52" t="s">
        <v>66</v>
      </c>
      <c r="D53" s="51" t="s">
        <v>91</v>
      </c>
      <c r="E53" s="38" t="str">
        <f t="shared" si="1"/>
        <v>UsdLiborSwapForBasisCalc44Y</v>
      </c>
      <c r="F53" s="39" t="str">
        <f>_xll.qlSwapIndex($E53,FixingType,C53,2,Currency,$F$6,"1Y","f","act/360","USDLibor3M",Discounting,Permanent,$F$7,ObjectOverwrite)</f>
        <v>UsdLiborSwapForBasisCalc44Y#0003</v>
      </c>
      <c r="G53" s="37" t="str">
        <f>_xll.ohRangeRetrieveError(F53)</f>
        <v/>
      </c>
      <c r="H53" s="40"/>
    </row>
    <row r="54" spans="2:8" s="26" customFormat="1" x14ac:dyDescent="0.2">
      <c r="B54" s="31"/>
      <c r="C54" s="52" t="s">
        <v>67</v>
      </c>
      <c r="D54" s="51" t="s">
        <v>91</v>
      </c>
      <c r="E54" s="38" t="str">
        <f t="shared" si="1"/>
        <v>UsdLiborSwapForBasisCalc45Y</v>
      </c>
      <c r="F54" s="39" t="str">
        <f>_xll.qlSwapIndex($E54,FixingType,C54,2,Currency,$F$6,"1Y","f","act/360","USDLibor3M",Discounting,Permanent,$F$7,ObjectOverwrite)</f>
        <v>UsdLiborSwapForBasisCalc45Y#0003</v>
      </c>
      <c r="G54" s="37" t="str">
        <f>_xll.ohRangeRetrieveError(F54)</f>
        <v/>
      </c>
      <c r="H54" s="40"/>
    </row>
    <row r="55" spans="2:8" s="26" customFormat="1" x14ac:dyDescent="0.2">
      <c r="B55" s="31"/>
      <c r="C55" s="52" t="s">
        <v>68</v>
      </c>
      <c r="D55" s="51" t="s">
        <v>91</v>
      </c>
      <c r="E55" s="38" t="str">
        <f t="shared" si="1"/>
        <v>UsdLiborSwapForBasisCalc46Y</v>
      </c>
      <c r="F55" s="39" t="str">
        <f>_xll.qlSwapIndex($E55,FixingType,C55,2,Currency,$F$6,"1Y","f","act/360","USDLibor3M",Discounting,Permanent,$F$7,ObjectOverwrite)</f>
        <v>UsdLiborSwapForBasisCalc46Y#0003</v>
      </c>
      <c r="G55" s="37" t="str">
        <f>_xll.ohRangeRetrieveError(F55)</f>
        <v/>
      </c>
      <c r="H55" s="40"/>
    </row>
    <row r="56" spans="2:8" s="26" customFormat="1" x14ac:dyDescent="0.2">
      <c r="B56" s="31"/>
      <c r="C56" s="52" t="s">
        <v>69</v>
      </c>
      <c r="D56" s="51" t="s">
        <v>91</v>
      </c>
      <c r="E56" s="38" t="str">
        <f t="shared" si="1"/>
        <v>UsdLiborSwapForBasisCalc47Y</v>
      </c>
      <c r="F56" s="39" t="str">
        <f>_xll.qlSwapIndex($E56,FixingType,C56,2,Currency,$F$6,"1Y","f","act/360","USDLibor3M",Discounting,Permanent,$F$7,ObjectOverwrite)</f>
        <v>UsdLiborSwapForBasisCalc47Y#0003</v>
      </c>
      <c r="G56" s="37" t="str">
        <f>_xll.ohRangeRetrieveError(F56)</f>
        <v/>
      </c>
      <c r="H56" s="40"/>
    </row>
    <row r="57" spans="2:8" s="26" customFormat="1" x14ac:dyDescent="0.2">
      <c r="B57" s="31"/>
      <c r="C57" s="52" t="s">
        <v>70</v>
      </c>
      <c r="D57" s="51" t="s">
        <v>91</v>
      </c>
      <c r="E57" s="38" t="str">
        <f t="shared" si="1"/>
        <v>UsdLiborSwapForBasisCalc48Y</v>
      </c>
      <c r="F57" s="39" t="str">
        <f>_xll.qlSwapIndex($E57,FixingType,C57,2,Currency,$F$6,"1Y","f","act/360","USDLibor3M",Discounting,Permanent,$F$7,ObjectOverwrite)</f>
        <v>UsdLiborSwapForBasisCalc48Y#0003</v>
      </c>
      <c r="G57" s="37" t="str">
        <f>_xll.ohRangeRetrieveError(F57)</f>
        <v/>
      </c>
      <c r="H57" s="40"/>
    </row>
    <row r="58" spans="2:8" s="26" customFormat="1" x14ac:dyDescent="0.2">
      <c r="B58" s="31"/>
      <c r="C58" s="52" t="s">
        <v>71</v>
      </c>
      <c r="D58" s="51" t="s">
        <v>91</v>
      </c>
      <c r="E58" s="38" t="str">
        <f t="shared" si="1"/>
        <v>UsdLiborSwapForBasisCalc49Y</v>
      </c>
      <c r="F58" s="39" t="str">
        <f>_xll.qlSwapIndex($E58,FixingType,C58,2,Currency,$F$6,"1Y","f","act/360","USDLibor3M",Discounting,Permanent,$F$7,ObjectOverwrite)</f>
        <v>UsdLiborSwapForBasisCalc49Y#0003</v>
      </c>
      <c r="G58" s="37" t="str">
        <f>_xll.ohRangeRetrieveError(F58)</f>
        <v/>
      </c>
      <c r="H58" s="40"/>
    </row>
    <row r="59" spans="2:8" s="26" customFormat="1" x14ac:dyDescent="0.2">
      <c r="B59" s="31"/>
      <c r="C59" s="52" t="s">
        <v>72</v>
      </c>
      <c r="D59" s="51" t="s">
        <v>91</v>
      </c>
      <c r="E59" s="38" t="str">
        <f t="shared" si="1"/>
        <v>UsdLiborSwapForBasisCalc50Y</v>
      </c>
      <c r="F59" s="39" t="str">
        <f>_xll.qlSwapIndex($E59,FixingType,C59,2,Currency,$F$6,"1Y","f","act/360","USDLibor3M",Discounting,Permanent,$F$7,ObjectOverwrite)</f>
        <v>UsdLiborSwapForBasisCalc50Y#0003</v>
      </c>
      <c r="G59" s="37" t="str">
        <f>_xll.ohRangeRetrieveError(F59)</f>
        <v/>
      </c>
      <c r="H59" s="40"/>
    </row>
    <row r="60" spans="2:8" s="26" customFormat="1" x14ac:dyDescent="0.2">
      <c r="B60" s="31"/>
      <c r="C60" s="52" t="s">
        <v>73</v>
      </c>
      <c r="D60" s="51" t="s">
        <v>91</v>
      </c>
      <c r="E60" s="38" t="str">
        <f t="shared" si="1"/>
        <v>UsdLiborSwapForBasisCalc51Y</v>
      </c>
      <c r="F60" s="39" t="str">
        <f>_xll.qlSwapIndex($E60,FixingType,C60,2,Currency,$F$6,"1Y","f","act/360","USDLibor3M",Discounting,Permanent,$F$7,ObjectOverwrite)</f>
        <v>UsdLiborSwapForBasisCalc51Y#0003</v>
      </c>
      <c r="G60" s="37" t="str">
        <f>_xll.ohRangeRetrieveError(F60)</f>
        <v/>
      </c>
      <c r="H60" s="40"/>
    </row>
    <row r="61" spans="2:8" s="26" customFormat="1" x14ac:dyDescent="0.2">
      <c r="B61" s="31"/>
      <c r="C61" s="52" t="s">
        <v>74</v>
      </c>
      <c r="D61" s="51" t="s">
        <v>91</v>
      </c>
      <c r="E61" s="38" t="str">
        <f t="shared" si="1"/>
        <v>UsdLiborSwapForBasisCalc52Y</v>
      </c>
      <c r="F61" s="39" t="str">
        <f>_xll.qlSwapIndex($E61,FixingType,C61,2,Currency,$F$6,"1Y","f","act/360","USDLibor3M",Discounting,Permanent,$F$7,ObjectOverwrite)</f>
        <v>UsdLiborSwapForBasisCalc52Y#0003</v>
      </c>
      <c r="G61" s="37" t="str">
        <f>_xll.ohRangeRetrieveError(F61)</f>
        <v/>
      </c>
      <c r="H61" s="40"/>
    </row>
    <row r="62" spans="2:8" s="26" customFormat="1" x14ac:dyDescent="0.2">
      <c r="B62" s="31"/>
      <c r="C62" s="52" t="s">
        <v>75</v>
      </c>
      <c r="D62" s="51" t="s">
        <v>91</v>
      </c>
      <c r="E62" s="38" t="str">
        <f t="shared" si="1"/>
        <v>UsdLiborSwapForBasisCalc53Y</v>
      </c>
      <c r="F62" s="39" t="str">
        <f>_xll.qlSwapIndex($E62,FixingType,C62,2,Currency,$F$6,"1Y","f","act/360","USDLibor3M",Discounting,Permanent,$F$7,ObjectOverwrite)</f>
        <v>UsdLiborSwapForBasisCalc53Y#0003</v>
      </c>
      <c r="G62" s="37" t="str">
        <f>_xll.ohRangeRetrieveError(F62)</f>
        <v/>
      </c>
      <c r="H62" s="40"/>
    </row>
    <row r="63" spans="2:8" s="26" customFormat="1" x14ac:dyDescent="0.2">
      <c r="B63" s="31"/>
      <c r="C63" s="52" t="s">
        <v>76</v>
      </c>
      <c r="D63" s="51" t="s">
        <v>91</v>
      </c>
      <c r="E63" s="38" t="str">
        <f t="shared" si="1"/>
        <v>UsdLiborSwapForBasisCalc54Y</v>
      </c>
      <c r="F63" s="39" t="str">
        <f>_xll.qlSwapIndex($E63,FixingType,C63,2,Currency,$F$6,"1Y","f","act/360","USDLibor3M",Discounting,Permanent,$F$7,ObjectOverwrite)</f>
        <v>UsdLiborSwapForBasisCalc54Y#0003</v>
      </c>
      <c r="G63" s="37" t="str">
        <f>_xll.ohRangeRetrieveError(F63)</f>
        <v/>
      </c>
      <c r="H63" s="40"/>
    </row>
    <row r="64" spans="2:8" s="26" customFormat="1" x14ac:dyDescent="0.2">
      <c r="B64" s="31"/>
      <c r="C64" s="52" t="s">
        <v>77</v>
      </c>
      <c r="D64" s="51" t="s">
        <v>91</v>
      </c>
      <c r="E64" s="38" t="str">
        <f t="shared" si="1"/>
        <v>UsdLiborSwapForBasisCalc55Y</v>
      </c>
      <c r="F64" s="39" t="str">
        <f>_xll.qlSwapIndex($E64,FixingType,C64,2,Currency,$F$6,"1Y","f","act/360","USDLibor3M",Discounting,Permanent,$F$7,ObjectOverwrite)</f>
        <v>UsdLiborSwapForBasisCalc55Y#0003</v>
      </c>
      <c r="G64" s="37" t="str">
        <f>_xll.ohRangeRetrieveError(F64)</f>
        <v/>
      </c>
      <c r="H64" s="40"/>
    </row>
    <row r="65" spans="2:8" s="26" customFormat="1" x14ac:dyDescent="0.2">
      <c r="B65" s="31"/>
      <c r="C65" s="52" t="s">
        <v>78</v>
      </c>
      <c r="D65" s="51" t="s">
        <v>91</v>
      </c>
      <c r="E65" s="38" t="str">
        <f t="shared" si="1"/>
        <v>UsdLiborSwapForBasisCalc56Y</v>
      </c>
      <c r="F65" s="39" t="str">
        <f>_xll.qlSwapIndex($E65,FixingType,C65,2,Currency,$F$6,"1Y","f","act/360","USDLibor3M",Discounting,Permanent,$F$7,ObjectOverwrite)</f>
        <v>UsdLiborSwapForBasisCalc56Y#0003</v>
      </c>
      <c r="G65" s="37" t="str">
        <f>_xll.ohRangeRetrieveError(F65)</f>
        <v/>
      </c>
      <c r="H65" s="40"/>
    </row>
    <row r="66" spans="2:8" s="26" customFormat="1" x14ac:dyDescent="0.2">
      <c r="B66" s="31"/>
      <c r="C66" s="52" t="s">
        <v>79</v>
      </c>
      <c r="D66" s="51" t="s">
        <v>91</v>
      </c>
      <c r="E66" s="38" t="str">
        <f t="shared" si="1"/>
        <v>UsdLiborSwapForBasisCalc57Y</v>
      </c>
      <c r="F66" s="39" t="str">
        <f>_xll.qlSwapIndex($E66,FixingType,C66,2,Currency,$F$6,"1Y","f","act/360","USDLibor3M",Discounting,Permanent,$F$7,ObjectOverwrite)</f>
        <v>UsdLiborSwapForBasisCalc57Y#0003</v>
      </c>
      <c r="G66" s="37" t="str">
        <f>_xll.ohRangeRetrieveError(F66)</f>
        <v/>
      </c>
      <c r="H66" s="40"/>
    </row>
    <row r="67" spans="2:8" s="26" customFormat="1" x14ac:dyDescent="0.2">
      <c r="B67" s="31"/>
      <c r="C67" s="52" t="s">
        <v>80</v>
      </c>
      <c r="D67" s="51" t="s">
        <v>91</v>
      </c>
      <c r="E67" s="38" t="str">
        <f t="shared" si="1"/>
        <v>UsdLiborSwapForBasisCalc58Y</v>
      </c>
      <c r="F67" s="39" t="str">
        <f>_xll.qlSwapIndex($E67,FixingType,C67,2,Currency,$F$6,"1Y","f","act/360","USDLibor3M",Discounting,Permanent,$F$7,ObjectOverwrite)</f>
        <v>UsdLiborSwapForBasisCalc58Y#0003</v>
      </c>
      <c r="G67" s="37" t="str">
        <f>_xll.ohRangeRetrieveError(F67)</f>
        <v/>
      </c>
      <c r="H67" s="40"/>
    </row>
    <row r="68" spans="2:8" s="26" customFormat="1" x14ac:dyDescent="0.2">
      <c r="B68" s="31"/>
      <c r="C68" s="52" t="s">
        <v>81</v>
      </c>
      <c r="D68" s="51" t="s">
        <v>91</v>
      </c>
      <c r="E68" s="38" t="str">
        <f t="shared" si="1"/>
        <v>UsdLiborSwapForBasisCalc59Y</v>
      </c>
      <c r="F68" s="39" t="str">
        <f>_xll.qlSwapIndex($E68,FixingType,C68,2,Currency,$F$6,"1Y","f","act/360","USDLibor3M",Discounting,Permanent,$F$7,ObjectOverwrite)</f>
        <v>UsdLiborSwapForBasisCalc59Y#0003</v>
      </c>
      <c r="G68" s="37" t="str">
        <f>_xll.ohRangeRetrieveError(F68)</f>
        <v/>
      </c>
      <c r="H68" s="40"/>
    </row>
    <row r="69" spans="2:8" s="26" customFormat="1" x14ac:dyDescent="0.2">
      <c r="B69" s="31"/>
      <c r="C69" s="52" t="s">
        <v>82</v>
      </c>
      <c r="D69" s="51" t="s">
        <v>91</v>
      </c>
      <c r="E69" s="38" t="str">
        <f t="shared" si="1"/>
        <v>UsdLiborSwapForBasisCalc60Y</v>
      </c>
      <c r="F69" s="39" t="str">
        <f>_xll.qlSwapIndex($E69,FixingType,C69,2,Currency,$F$6,"1Y","f","act/360","USDLibor3M",Discounting,Permanent,$F$7,ObjectOverwrite)</f>
        <v>UsdLiborSwapForBasisCalc60Y#0003</v>
      </c>
      <c r="G69" s="37" t="str">
        <f>_xll.ohRangeRetrieveError(F69)</f>
        <v/>
      </c>
      <c r="H69" s="40"/>
    </row>
    <row r="70" spans="2:8" s="26" customFormat="1" ht="12" thickBot="1" x14ac:dyDescent="0.25">
      <c r="B70" s="41"/>
      <c r="C70" s="42"/>
      <c r="D70" s="42"/>
      <c r="E70" s="42"/>
      <c r="F70" s="42"/>
      <c r="G70" s="42"/>
      <c r="H70" s="43"/>
    </row>
    <row r="71" spans="2:8" s="26" customFormat="1" x14ac:dyDescent="0.2"/>
  </sheetData>
  <phoneticPr fontId="2" type="noConversion"/>
  <dataValidations count="1">
    <dataValidation type="list" allowBlank="1" showInputMessage="1" showErrorMessage="1" sqref="F6">
      <formula1>"TARGET,UnitedKingdom::Exchange,UnitedKingdom::Metals,UnitedKingdom::Settlement,UnitedStates::GovernmentBond,UnitedStates::NERC,UnitedStates::NYSE,UnitedStates::Settlement,Switzerland,Japan,Italy::Exchange,NullCalendar"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J24"/>
  <sheetViews>
    <sheetView workbookViewId="0">
      <selection activeCell="F5" sqref="F5"/>
    </sheetView>
  </sheetViews>
  <sheetFormatPr defaultRowHeight="12.75" x14ac:dyDescent="0.2"/>
  <cols>
    <col min="1" max="1" width="3.140625" style="8" customWidth="1"/>
    <col min="2" max="2" width="4" style="8" bestFit="1" customWidth="1"/>
    <col min="3" max="3" width="7.85546875" style="8" bestFit="1" customWidth="1"/>
    <col min="4" max="4" width="12.5703125" style="8" bestFit="1" customWidth="1"/>
    <col min="5" max="5" width="10.140625" style="8" bestFit="1" customWidth="1"/>
    <col min="6" max="6" width="14.5703125" style="8" bestFit="1" customWidth="1"/>
    <col min="7" max="7" width="26" style="8" bestFit="1" customWidth="1"/>
    <col min="8" max="9" width="54.7109375" style="8" customWidth="1"/>
    <col min="10" max="16384" width="9.140625" style="8"/>
  </cols>
  <sheetData>
    <row r="1" spans="2:10" s="14" customFormat="1" ht="12" thickBot="1" x14ac:dyDescent="0.25"/>
    <row r="2" spans="2:10" s="14" customFormat="1" x14ac:dyDescent="0.2">
      <c r="B2" s="16"/>
      <c r="C2" s="24"/>
      <c r="D2" s="24"/>
      <c r="E2" s="17"/>
      <c r="F2" s="18"/>
      <c r="G2" s="18"/>
      <c r="H2" s="18"/>
      <c r="I2" s="18"/>
      <c r="J2" s="19"/>
    </row>
    <row r="3" spans="2:10" s="14" customFormat="1" x14ac:dyDescent="0.2">
      <c r="B3" s="6"/>
      <c r="C3" s="25"/>
      <c r="D3" s="25"/>
      <c r="E3" s="10" t="s">
        <v>18</v>
      </c>
      <c r="F3" s="22" t="s">
        <v>101</v>
      </c>
      <c r="G3" s="20"/>
      <c r="H3" s="20"/>
      <c r="I3" s="20"/>
      <c r="J3" s="21"/>
    </row>
    <row r="4" spans="2:10" s="14" customFormat="1" x14ac:dyDescent="0.2">
      <c r="B4" s="6"/>
      <c r="C4" s="25"/>
      <c r="D4" s="25"/>
      <c r="E4" s="20"/>
      <c r="F4" s="20"/>
      <c r="G4" s="20"/>
      <c r="H4" s="20"/>
      <c r="I4" s="20"/>
      <c r="J4" s="21"/>
    </row>
    <row r="5" spans="2:10" s="14" customFormat="1" x14ac:dyDescent="0.2">
      <c r="B5" s="6"/>
      <c r="C5" s="45" t="s">
        <v>83</v>
      </c>
      <c r="D5" s="48" t="s">
        <v>99</v>
      </c>
      <c r="E5" s="46" t="str">
        <f>PROPER(Currency)&amp;FamilyName&amp;".xml"</f>
        <v>UsdLibor-Mx.xml</v>
      </c>
      <c r="F5" s="49">
        <f>IF(Serialize,_xll.ohObjectSave(F6:G22,SerializationPath&amp;FileName,FileOverwrite,Serialize),"---")</f>
        <v>30</v>
      </c>
      <c r="G5" s="22"/>
      <c r="H5" s="47" t="str">
        <f>_xll.ohRangeRetrieveError(F5)</f>
        <v/>
      </c>
      <c r="I5" s="47" t="str">
        <f>_xll.ohRangeRetrieveError(G5)</f>
        <v/>
      </c>
      <c r="J5" s="21"/>
    </row>
    <row r="6" spans="2:10" s="14" customFormat="1" x14ac:dyDescent="0.2">
      <c r="B6" s="6"/>
      <c r="C6" s="56" t="s">
        <v>97</v>
      </c>
      <c r="D6" s="54" t="s">
        <v>94</v>
      </c>
      <c r="E6" s="59"/>
      <c r="F6" s="50"/>
      <c r="G6" s="50"/>
      <c r="H6" s="47" t="str">
        <f>_xll.ohRangeRetrieveError(F6)</f>
        <v/>
      </c>
      <c r="I6" s="47" t="str">
        <f>_xll.ohRangeRetrieveError(G6)</f>
        <v/>
      </c>
      <c r="J6" s="21"/>
    </row>
    <row r="7" spans="2:10" s="14" customFormat="1" x14ac:dyDescent="0.2">
      <c r="B7" s="6"/>
      <c r="C7" s="56" t="s">
        <v>96</v>
      </c>
      <c r="D7" s="54" t="s">
        <v>95</v>
      </c>
      <c r="E7" s="59" t="s">
        <v>96</v>
      </c>
      <c r="F7" s="50"/>
      <c r="G7" s="50"/>
      <c r="H7" s="47" t="str">
        <f>_xll.ohRangeRetrieveError(F7)</f>
        <v/>
      </c>
      <c r="I7" s="47" t="str">
        <f>_xll.ohRangeRetrieveError(G7)</f>
        <v/>
      </c>
      <c r="J7" s="3"/>
    </row>
    <row r="8" spans="2:10" s="14" customFormat="1" x14ac:dyDescent="0.2">
      <c r="B8" s="6"/>
      <c r="C8" s="56" t="s">
        <v>1</v>
      </c>
      <c r="D8" s="54" t="s">
        <v>95</v>
      </c>
      <c r="E8" s="57" t="str">
        <f t="shared" ref="E8:E22" si="0">PROPER(Currency)&amp;FamilyName&amp;$C8</f>
        <v>UsdLibor-MxSW</v>
      </c>
      <c r="F8" s="50" t="str">
        <f>_xll.qlLibor($E8,Currency,$C8,Currency&amp;$D8,Permanent,Trigger,ObjectOverwrite)</f>
        <v>UsdLibor-MxSW#0002</v>
      </c>
      <c r="G8" s="50" t="str">
        <f>_xll.qlLastFixingQuote(E8&amp;"LastFixing_Quote",F8,Permanent,Trigger,ObjectOverwrite)</f>
        <v>UsdLibor-MxSWLastFixing_Quote#0002</v>
      </c>
      <c r="H8" s="47" t="str">
        <f>_xll.ohRangeRetrieveError(F8)</f>
        <v/>
      </c>
      <c r="I8" s="47" t="str">
        <f>_xll.ohRangeRetrieveError(G8)</f>
        <v/>
      </c>
      <c r="J8" s="3"/>
    </row>
    <row r="9" spans="2:10" s="14" customFormat="1" x14ac:dyDescent="0.2">
      <c r="B9" s="6"/>
      <c r="C9" s="56" t="s">
        <v>2</v>
      </c>
      <c r="D9" s="54" t="s">
        <v>95</v>
      </c>
      <c r="E9" s="57" t="str">
        <f t="shared" si="0"/>
        <v>UsdLibor-Mx2W</v>
      </c>
      <c r="F9" s="50" t="str">
        <f>_xll.qlLibor($E9,Currency,$C9,Currency&amp;$D9,Permanent,Trigger,ObjectOverwrite)</f>
        <v>UsdLibor-Mx2W#0002</v>
      </c>
      <c r="G9" s="50" t="str">
        <f>_xll.qlLastFixingQuote(E9&amp;"LastFixing_Quote",F9,Permanent,Trigger,ObjectOverwrite)</f>
        <v>UsdLibor-Mx2WLastFixing_Quote#0002</v>
      </c>
      <c r="H9" s="47" t="str">
        <f>_xll.ohRangeRetrieveError(F9)</f>
        <v/>
      </c>
      <c r="I9" s="47" t="str">
        <f>_xll.ohRangeRetrieveError(G9)</f>
        <v/>
      </c>
      <c r="J9" s="3"/>
    </row>
    <row r="10" spans="2:10" s="14" customFormat="1" x14ac:dyDescent="0.2">
      <c r="B10" s="6"/>
      <c r="C10" s="56" t="s">
        <v>3</v>
      </c>
      <c r="D10" s="54" t="s">
        <v>90</v>
      </c>
      <c r="E10" s="57" t="str">
        <f t="shared" si="0"/>
        <v>UsdLibor-Mx3W</v>
      </c>
      <c r="F10" s="50" t="str">
        <f>_xll.qlLibor($E10,Currency,$C10,Currency&amp;$D10,Permanent,Trigger,ObjectOverwrite)</f>
        <v>UsdLibor-Mx3W#0002</v>
      </c>
      <c r="G10" s="50" t="str">
        <f>_xll.qlLastFixingQuote(E10&amp;"LastFixing_Quote",F10,Permanent,Trigger,ObjectOverwrite)</f>
        <v>UsdLibor-Mx3WLastFixing_Quote#0002</v>
      </c>
      <c r="H10" s="47" t="str">
        <f>_xll.ohRangeRetrieveError(F10)</f>
        <v/>
      </c>
      <c r="I10" s="47" t="str">
        <f>_xll.ohRangeRetrieveError(G10)</f>
        <v/>
      </c>
      <c r="J10" s="3"/>
    </row>
    <row r="11" spans="2:10" s="14" customFormat="1" x14ac:dyDescent="0.2">
      <c r="B11" s="6"/>
      <c r="C11" s="56" t="s">
        <v>4</v>
      </c>
      <c r="D11" s="54" t="s">
        <v>90</v>
      </c>
      <c r="E11" s="57" t="str">
        <f t="shared" si="0"/>
        <v>UsdLibor-Mx1M</v>
      </c>
      <c r="F11" s="50" t="str">
        <f>_xll.qlLibor($E11,Currency,$C11,Currency&amp;$D11,Permanent,Trigger,ObjectOverwrite)</f>
        <v>UsdLibor-Mx1M#0002</v>
      </c>
      <c r="G11" s="50" t="str">
        <f>_xll.qlLastFixingQuote(E11&amp;"LastFixing_Quote",F11,Permanent,Trigger,ObjectOverwrite)</f>
        <v>UsdLibor-Mx1MLastFixing_Quote#0002</v>
      </c>
      <c r="H11" s="47" t="str">
        <f>_xll.ohRangeRetrieveError(F11)</f>
        <v/>
      </c>
      <c r="I11" s="47" t="str">
        <f>_xll.ohRangeRetrieveError(G11)</f>
        <v/>
      </c>
      <c r="J11" s="3"/>
    </row>
    <row r="12" spans="2:10" s="14" customFormat="1" x14ac:dyDescent="0.2">
      <c r="B12" s="6"/>
      <c r="C12" s="56" t="s">
        <v>5</v>
      </c>
      <c r="D12" s="54" t="s">
        <v>91</v>
      </c>
      <c r="E12" s="57" t="str">
        <f t="shared" si="0"/>
        <v>UsdLibor-Mx2M</v>
      </c>
      <c r="F12" s="50" t="str">
        <f>_xll.qlLibor($E12,Currency,$C12,Currency&amp;$D12,Permanent,Trigger,ObjectOverwrite)</f>
        <v>UsdLibor-Mx2M#0002</v>
      </c>
      <c r="G12" s="50" t="str">
        <f>_xll.qlLastFixingQuote(E12&amp;"LastFixing_Quote",F12,Permanent,Trigger,ObjectOverwrite)</f>
        <v>UsdLibor-Mx2MLastFixing_Quote#0002</v>
      </c>
      <c r="H12" s="47" t="str">
        <f>_xll.ohRangeRetrieveError(F12)</f>
        <v/>
      </c>
      <c r="I12" s="47" t="str">
        <f>_xll.ohRangeRetrieveError(G12)</f>
        <v/>
      </c>
      <c r="J12" s="3"/>
    </row>
    <row r="13" spans="2:10" s="14" customFormat="1" x14ac:dyDescent="0.2">
      <c r="B13" s="6"/>
      <c r="C13" s="56" t="s">
        <v>6</v>
      </c>
      <c r="D13" s="54" t="s">
        <v>91</v>
      </c>
      <c r="E13" s="57" t="str">
        <f t="shared" si="0"/>
        <v>UsdLibor-Mx3M</v>
      </c>
      <c r="F13" s="50" t="str">
        <f>_xll.qlLibor($E13,Currency,$C13,Currency&amp;$D13,Permanent,Trigger,ObjectOverwrite)</f>
        <v>UsdLibor-Mx3M#0002</v>
      </c>
      <c r="G13" s="50" t="str">
        <f>_xll.qlLastFixingQuote(E13&amp;"LastFixing_Quote",F13,Permanent,Trigger,ObjectOverwrite)</f>
        <v>UsdLibor-Mx3MLastFixing_Quote#0002</v>
      </c>
      <c r="H13" s="47" t="str">
        <f>_xll.ohRangeRetrieveError(F13)</f>
        <v/>
      </c>
      <c r="I13" s="47" t="str">
        <f>_xll.ohRangeRetrieveError(G13)</f>
        <v/>
      </c>
      <c r="J13" s="3"/>
    </row>
    <row r="14" spans="2:10" s="14" customFormat="1" x14ac:dyDescent="0.2">
      <c r="B14" s="6"/>
      <c r="C14" s="56" t="s">
        <v>7</v>
      </c>
      <c r="D14" s="54" t="s">
        <v>91</v>
      </c>
      <c r="E14" s="57" t="str">
        <f t="shared" si="0"/>
        <v>UsdLibor-Mx4M</v>
      </c>
      <c r="F14" s="50" t="str">
        <f>_xll.qlLibor($E14,Currency,$C14,Currency&amp;$D14,Permanent,Trigger,ObjectOverwrite)</f>
        <v>UsdLibor-Mx4M#0002</v>
      </c>
      <c r="G14" s="50" t="str">
        <f>_xll.qlLastFixingQuote(E14&amp;"LastFixing_Quote",F14,Permanent,Trigger,ObjectOverwrite)</f>
        <v>UsdLibor-Mx4MLastFixing_Quote#0002</v>
      </c>
      <c r="H14" s="47" t="str">
        <f>_xll.ohRangeRetrieveError(F14)</f>
        <v/>
      </c>
      <c r="I14" s="47" t="str">
        <f>_xll.ohRangeRetrieveError(G14)</f>
        <v/>
      </c>
      <c r="J14" s="3"/>
    </row>
    <row r="15" spans="2:10" s="14" customFormat="1" x14ac:dyDescent="0.2">
      <c r="B15" s="6"/>
      <c r="C15" s="56" t="s">
        <v>8</v>
      </c>
      <c r="D15" s="54" t="s">
        <v>92</v>
      </c>
      <c r="E15" s="57" t="str">
        <f t="shared" si="0"/>
        <v>UsdLibor-Mx5M</v>
      </c>
      <c r="F15" s="50" t="str">
        <f>_xll.qlLibor($E15,Currency,$C15,Currency&amp;$D15,Permanent,Trigger,ObjectOverwrite)</f>
        <v>UsdLibor-Mx5M#0002</v>
      </c>
      <c r="G15" s="50" t="str">
        <f>_xll.qlLastFixingQuote(E15&amp;"LastFixing_Quote",F15,Permanent,Trigger,ObjectOverwrite)</f>
        <v>UsdLibor-Mx5MLastFixing_Quote#0002</v>
      </c>
      <c r="H15" s="47" t="str">
        <f>_xll.ohRangeRetrieveError(F15)</f>
        <v/>
      </c>
      <c r="I15" s="47" t="str">
        <f>_xll.ohRangeRetrieveError(G15)</f>
        <v/>
      </c>
      <c r="J15" s="3"/>
    </row>
    <row r="16" spans="2:10" s="14" customFormat="1" x14ac:dyDescent="0.2">
      <c r="B16" s="6"/>
      <c r="C16" s="56" t="s">
        <v>9</v>
      </c>
      <c r="D16" s="54" t="s">
        <v>92</v>
      </c>
      <c r="E16" s="57" t="str">
        <f t="shared" si="0"/>
        <v>UsdLibor-Mx6M</v>
      </c>
      <c r="F16" s="50" t="str">
        <f>_xll.qlLibor($E16,Currency,$C16,Currency&amp;$D16,Permanent,Trigger,ObjectOverwrite)</f>
        <v>UsdLibor-Mx6M#0002</v>
      </c>
      <c r="G16" s="50" t="str">
        <f>_xll.qlLastFixingQuote(E16&amp;"LastFixing_Quote",F16,Permanent,Trigger,ObjectOverwrite)</f>
        <v>UsdLibor-Mx6MLastFixing_Quote#0002</v>
      </c>
      <c r="H16" s="47" t="str">
        <f>_xll.ohRangeRetrieveError(F16)</f>
        <v/>
      </c>
      <c r="I16" s="47" t="str">
        <f>_xll.ohRangeRetrieveError(G16)</f>
        <v/>
      </c>
      <c r="J16" s="3"/>
    </row>
    <row r="17" spans="2:10" s="14" customFormat="1" x14ac:dyDescent="0.2">
      <c r="B17" s="6"/>
      <c r="C17" s="56" t="s">
        <v>10</v>
      </c>
      <c r="D17" s="54" t="s">
        <v>92</v>
      </c>
      <c r="E17" s="57" t="str">
        <f t="shared" si="0"/>
        <v>UsdLibor-Mx7M</v>
      </c>
      <c r="F17" s="50" t="str">
        <f>_xll.qlLibor($E17,Currency,$C17,Currency&amp;$D17,Permanent,Trigger,ObjectOverwrite)</f>
        <v>UsdLibor-Mx7M#0002</v>
      </c>
      <c r="G17" s="50" t="str">
        <f>_xll.qlLastFixingQuote(E17&amp;"LastFixing_Quote",F17,Permanent,Trigger,ObjectOverwrite)</f>
        <v>UsdLibor-Mx7MLastFixing_Quote#0002</v>
      </c>
      <c r="H17" s="47" t="str">
        <f>_xll.ohRangeRetrieveError(F17)</f>
        <v/>
      </c>
      <c r="I17" s="47" t="str">
        <f>_xll.ohRangeRetrieveError(G17)</f>
        <v/>
      </c>
      <c r="J17" s="3"/>
    </row>
    <row r="18" spans="2:10" s="14" customFormat="1" x14ac:dyDescent="0.2">
      <c r="B18" s="6"/>
      <c r="C18" s="56" t="s">
        <v>11</v>
      </c>
      <c r="D18" s="54" t="s">
        <v>92</v>
      </c>
      <c r="E18" s="57" t="str">
        <f t="shared" si="0"/>
        <v>UsdLibor-Mx8M</v>
      </c>
      <c r="F18" s="50" t="str">
        <f>_xll.qlLibor($E18,Currency,$C18,Currency&amp;$D18,Permanent,Trigger,ObjectOverwrite)</f>
        <v>UsdLibor-Mx8M#0002</v>
      </c>
      <c r="G18" s="50" t="str">
        <f>_xll.qlLastFixingQuote(E18&amp;"LastFixing_Quote",F18,Permanent,Trigger,ObjectOverwrite)</f>
        <v>UsdLibor-Mx8MLastFixing_Quote#0002</v>
      </c>
      <c r="H18" s="47" t="str">
        <f>_xll.ohRangeRetrieveError(F18)</f>
        <v/>
      </c>
      <c r="I18" s="47" t="str">
        <f>_xll.ohRangeRetrieveError(G18)</f>
        <v/>
      </c>
      <c r="J18" s="3"/>
    </row>
    <row r="19" spans="2:10" s="14" customFormat="1" x14ac:dyDescent="0.2">
      <c r="B19" s="6"/>
      <c r="C19" s="56" t="s">
        <v>12</v>
      </c>
      <c r="D19" s="54" t="s">
        <v>93</v>
      </c>
      <c r="E19" s="57" t="str">
        <f t="shared" si="0"/>
        <v>UsdLibor-Mx9M</v>
      </c>
      <c r="F19" s="50" t="str">
        <f>_xll.qlLibor($E19,Currency,$C19,Currency&amp;$D19,Permanent,Trigger,ObjectOverwrite)</f>
        <v>UsdLibor-Mx9M#0002</v>
      </c>
      <c r="G19" s="50" t="str">
        <f>_xll.qlLastFixingQuote(E19&amp;"LastFixing_Quote",F19,Permanent,Trigger,ObjectOverwrite)</f>
        <v>UsdLibor-Mx9MLastFixing_Quote#0002</v>
      </c>
      <c r="H19" s="47" t="str">
        <f>_xll.ohRangeRetrieveError(F19)</f>
        <v/>
      </c>
      <c r="I19" s="47" t="str">
        <f>_xll.ohRangeRetrieveError(G19)</f>
        <v/>
      </c>
      <c r="J19" s="3"/>
    </row>
    <row r="20" spans="2:10" s="14" customFormat="1" x14ac:dyDescent="0.2">
      <c r="B20" s="6"/>
      <c r="C20" s="56" t="s">
        <v>13</v>
      </c>
      <c r="D20" s="54" t="s">
        <v>93</v>
      </c>
      <c r="E20" s="57" t="str">
        <f t="shared" si="0"/>
        <v>UsdLibor-Mx10M</v>
      </c>
      <c r="F20" s="50" t="str">
        <f>_xll.qlLibor($E20,Currency,$C20,Currency&amp;$D20,Permanent,Trigger,ObjectOverwrite)</f>
        <v>UsdLibor-Mx10M#0002</v>
      </c>
      <c r="G20" s="50" t="str">
        <f>_xll.qlLastFixingQuote(E20&amp;"LastFixing_Quote",F20,Permanent,Trigger,ObjectOverwrite)</f>
        <v>UsdLibor-Mx10MLastFixing_Quote#0002</v>
      </c>
      <c r="H20" s="47" t="str">
        <f>_xll.ohRangeRetrieveError(F20)</f>
        <v/>
      </c>
      <c r="I20" s="47" t="str">
        <f>_xll.ohRangeRetrieveError(G20)</f>
        <v/>
      </c>
      <c r="J20" s="3"/>
    </row>
    <row r="21" spans="2:10" s="14" customFormat="1" x14ac:dyDescent="0.2">
      <c r="B21" s="6"/>
      <c r="C21" s="56" t="s">
        <v>14</v>
      </c>
      <c r="D21" s="54" t="s">
        <v>93</v>
      </c>
      <c r="E21" s="57" t="str">
        <f t="shared" si="0"/>
        <v>UsdLibor-Mx11M</v>
      </c>
      <c r="F21" s="50" t="str">
        <f>_xll.qlLibor($E21,Currency,$C21,Currency&amp;$D21,Permanent,Trigger,ObjectOverwrite)</f>
        <v>UsdLibor-Mx11M#0002</v>
      </c>
      <c r="G21" s="50" t="str">
        <f>_xll.qlLastFixingQuote(E21&amp;"LastFixing_Quote",F21,Permanent,Trigger,ObjectOverwrite)</f>
        <v>UsdLibor-Mx11MLastFixing_Quote#0002</v>
      </c>
      <c r="H21" s="47" t="str">
        <f>_xll.ohRangeRetrieveError(F21)</f>
        <v/>
      </c>
      <c r="I21" s="47" t="str">
        <f>_xll.ohRangeRetrieveError(G21)</f>
        <v/>
      </c>
      <c r="J21" s="3"/>
    </row>
    <row r="22" spans="2:10" s="14" customFormat="1" x14ac:dyDescent="0.2">
      <c r="B22" s="6"/>
      <c r="C22" s="56" t="s">
        <v>15</v>
      </c>
      <c r="D22" s="54" t="s">
        <v>93</v>
      </c>
      <c r="E22" s="57" t="str">
        <f t="shared" si="0"/>
        <v>UsdLibor-Mx1Y</v>
      </c>
      <c r="F22" s="50" t="str">
        <f>_xll.qlLibor($E22,Currency,$C22,Currency&amp;$D22,Permanent,Trigger,ObjectOverwrite)</f>
        <v>UsdLibor-Mx1Y#0002</v>
      </c>
      <c r="G22" s="50" t="str">
        <f>_xll.qlLastFixingQuote(E22&amp;"LastFixing_Quote",F22,Permanent,Trigger,ObjectOverwrite)</f>
        <v>UsdLibor-Mx1YLastFixing_Quote#0002</v>
      </c>
      <c r="H22" s="47" t="str">
        <f>_xll.ohRangeRetrieveError(F22)</f>
        <v/>
      </c>
      <c r="I22" s="47" t="str">
        <f>_xll.ohRangeRetrieveError(G22)</f>
        <v/>
      </c>
      <c r="J22" s="3"/>
    </row>
    <row r="23" spans="2:10" s="14" customFormat="1" ht="12" thickBot="1" x14ac:dyDescent="0.25">
      <c r="B23" s="4"/>
      <c r="C23" s="1"/>
      <c r="D23" s="1"/>
      <c r="E23" s="1"/>
      <c r="F23" s="1"/>
      <c r="G23" s="1"/>
      <c r="H23" s="1"/>
      <c r="I23" s="1"/>
      <c r="J23" s="5"/>
    </row>
    <row r="24" spans="2:10" s="14" customFormat="1" ht="11.25" x14ac:dyDescent="0.2"/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H68"/>
  <sheetViews>
    <sheetView workbookViewId="0">
      <selection activeCell="F6" sqref="F6"/>
    </sheetView>
  </sheetViews>
  <sheetFormatPr defaultRowHeight="11.25" x14ac:dyDescent="0.2"/>
  <cols>
    <col min="1" max="1" width="3.140625" style="44" customWidth="1"/>
    <col min="2" max="2" width="4.42578125" style="44" customWidth="1"/>
    <col min="3" max="3" width="3.85546875" style="44" bestFit="1" customWidth="1"/>
    <col min="4" max="4" width="10.85546875" style="44" bestFit="1" customWidth="1"/>
    <col min="5" max="5" width="25.42578125" style="44" bestFit="1" customWidth="1"/>
    <col min="6" max="6" width="27.85546875" style="44" bestFit="1" customWidth="1"/>
    <col min="7" max="7" width="55" style="44" customWidth="1"/>
    <col min="8" max="8" width="5.28515625" style="44" customWidth="1"/>
    <col min="9" max="16384" width="9.140625" style="44"/>
  </cols>
  <sheetData>
    <row r="1" spans="2:8" s="26" customFormat="1" ht="12" thickBot="1" x14ac:dyDescent="0.25"/>
    <row r="2" spans="2:8" s="26" customFormat="1" x14ac:dyDescent="0.2">
      <c r="B2" s="27"/>
      <c r="C2" s="28"/>
      <c r="D2" s="28"/>
      <c r="E2" s="29"/>
      <c r="F2" s="28"/>
      <c r="G2" s="28"/>
      <c r="H2" s="30"/>
    </row>
    <row r="3" spans="2:8" s="26" customFormat="1" x14ac:dyDescent="0.2">
      <c r="B3" s="31"/>
      <c r="C3" s="32"/>
      <c r="D3" s="32"/>
      <c r="E3" s="33" t="s">
        <v>18</v>
      </c>
      <c r="F3" s="34" t="s">
        <v>100</v>
      </c>
      <c r="G3" s="32"/>
      <c r="H3" s="35"/>
    </row>
    <row r="4" spans="2:8" s="26" customFormat="1" x14ac:dyDescent="0.2">
      <c r="B4" s="31"/>
      <c r="C4" s="32"/>
      <c r="D4" s="32"/>
      <c r="E4" s="33" t="s">
        <v>84</v>
      </c>
      <c r="F4" s="34" t="s">
        <v>88</v>
      </c>
      <c r="G4" s="32"/>
      <c r="H4" s="35"/>
    </row>
    <row r="5" spans="2:8" s="26" customFormat="1" x14ac:dyDescent="0.2">
      <c r="B5" s="31"/>
      <c r="C5" s="32"/>
      <c r="D5" s="32"/>
      <c r="E5" s="32"/>
      <c r="F5" s="32"/>
      <c r="G5" s="32"/>
      <c r="H5" s="35"/>
    </row>
    <row r="6" spans="2:8" s="26" customFormat="1" x14ac:dyDescent="0.2">
      <c r="B6" s="31"/>
      <c r="C6" s="32"/>
      <c r="D6" s="58" t="s">
        <v>98</v>
      </c>
      <c r="E6" s="36" t="str">
        <f>PROPER(Currency)&amp;FamilyName&amp;FixingType&amp;".xml"</f>
        <v>UsdLiborSwap-MxIsdaFixAm.xml</v>
      </c>
      <c r="F6" s="34">
        <f>IF(Serialize,_xll.ohObjectSave(F7:F66,SerializationPath&amp;FileName,FileOverwrite,Serialize),"---")</f>
        <v>60</v>
      </c>
      <c r="G6" s="37" t="str">
        <f>_xll.ohRangeRetrieveError(F6)</f>
        <v/>
      </c>
      <c r="H6" s="35"/>
    </row>
    <row r="7" spans="2:8" s="26" customFormat="1" x14ac:dyDescent="0.2">
      <c r="B7" s="31"/>
      <c r="C7" s="52" t="s">
        <v>15</v>
      </c>
      <c r="D7" s="51" t="s">
        <v>104</v>
      </c>
      <c r="E7" s="38" t="str">
        <f t="shared" ref="E7:E38" si="0">PROPER(Currency)&amp;FamilyName&amp;FixingType&amp;$C7</f>
        <v>UsdLiborSwap-MxIsdaFixAm1Y</v>
      </c>
      <c r="F7" s="39" t="str">
        <f>_xll.qlLiborSwap($E7,Currency,FixingType,$C7,Currency&amp;$D7,Discounting2,Permanent,Trigger,ObjectOverwrite)</f>
        <v>UsdLiborSwap-MxIsdaFixAm1Y#0002</v>
      </c>
      <c r="G7" s="37" t="str">
        <f>_xll.ohRangeRetrieveError(F7)</f>
        <v/>
      </c>
      <c r="H7" s="40"/>
    </row>
    <row r="8" spans="2:8" s="26" customFormat="1" x14ac:dyDescent="0.2">
      <c r="B8" s="31"/>
      <c r="C8" s="52" t="s">
        <v>24</v>
      </c>
      <c r="D8" s="51" t="s">
        <v>104</v>
      </c>
      <c r="E8" s="38" t="str">
        <f t="shared" si="0"/>
        <v>UsdLiborSwap-MxIsdaFixAm2Y</v>
      </c>
      <c r="F8" s="39" t="str">
        <f>_xll.qlLiborSwap($E8,Currency,FixingType,$C8,Currency&amp;$D8,Discounting2,Permanent,Trigger,ObjectOverwrite)</f>
        <v>UsdLiborSwap-MxIsdaFixAm2Y#0002</v>
      </c>
      <c r="G8" s="37" t="str">
        <f>_xll.ohRangeRetrieveError(F8)</f>
        <v/>
      </c>
      <c r="H8" s="40"/>
    </row>
    <row r="9" spans="2:8" s="26" customFormat="1" x14ac:dyDescent="0.2">
      <c r="B9" s="31"/>
      <c r="C9" s="52" t="s">
        <v>25</v>
      </c>
      <c r="D9" s="51" t="s">
        <v>104</v>
      </c>
      <c r="E9" s="38" t="str">
        <f t="shared" si="0"/>
        <v>UsdLiborSwap-MxIsdaFixAm3Y</v>
      </c>
      <c r="F9" s="39" t="str">
        <f>_xll.qlLiborSwap($E9,Currency,FixingType,$C9,Currency&amp;$D9,Discounting2,Permanent,Trigger,ObjectOverwrite)</f>
        <v>UsdLiborSwap-MxIsdaFixAm3Y#0002</v>
      </c>
      <c r="G9" s="37" t="str">
        <f>_xll.ohRangeRetrieveError(F9)</f>
        <v/>
      </c>
      <c r="H9" s="40"/>
    </row>
    <row r="10" spans="2:8" s="26" customFormat="1" x14ac:dyDescent="0.2">
      <c r="B10" s="31"/>
      <c r="C10" s="52" t="s">
        <v>26</v>
      </c>
      <c r="D10" s="51" t="s">
        <v>104</v>
      </c>
      <c r="E10" s="38" t="str">
        <f t="shared" si="0"/>
        <v>UsdLiborSwap-MxIsdaFixAm4Y</v>
      </c>
      <c r="F10" s="39" t="str">
        <f>_xll.qlLiborSwap($E10,Currency,FixingType,$C10,Currency&amp;$D10,Discounting2,Permanent,Trigger,ObjectOverwrite)</f>
        <v>UsdLiborSwap-MxIsdaFixAm4Y#0002</v>
      </c>
      <c r="G10" s="37" t="str">
        <f>_xll.ohRangeRetrieveError(F10)</f>
        <v/>
      </c>
      <c r="H10" s="40"/>
    </row>
    <row r="11" spans="2:8" s="26" customFormat="1" x14ac:dyDescent="0.2">
      <c r="B11" s="31"/>
      <c r="C11" s="52" t="s">
        <v>27</v>
      </c>
      <c r="D11" s="51" t="s">
        <v>104</v>
      </c>
      <c r="E11" s="38" t="str">
        <f t="shared" si="0"/>
        <v>UsdLiborSwap-MxIsdaFixAm5Y</v>
      </c>
      <c r="F11" s="39" t="str">
        <f>_xll.qlLiborSwap($E11,Currency,FixingType,$C11,Currency&amp;$D11,Discounting2,Permanent,Trigger,ObjectOverwrite)</f>
        <v>UsdLiborSwap-MxIsdaFixAm5Y#0002</v>
      </c>
      <c r="G11" s="37" t="str">
        <f>_xll.ohRangeRetrieveError(F11)</f>
        <v/>
      </c>
      <c r="H11" s="40"/>
    </row>
    <row r="12" spans="2:8" s="26" customFormat="1" x14ac:dyDescent="0.2">
      <c r="B12" s="31"/>
      <c r="C12" s="52" t="s">
        <v>28</v>
      </c>
      <c r="D12" s="51" t="s">
        <v>104</v>
      </c>
      <c r="E12" s="38" t="str">
        <f t="shared" si="0"/>
        <v>UsdLiborSwap-MxIsdaFixAm6Y</v>
      </c>
      <c r="F12" s="39" t="str">
        <f>_xll.qlLiborSwap($E12,Currency,FixingType,$C12,Currency&amp;$D12,Discounting2,Permanent,Trigger,ObjectOverwrite)</f>
        <v>UsdLiborSwap-MxIsdaFixAm6Y#0002</v>
      </c>
      <c r="G12" s="37" t="str">
        <f>_xll.ohRangeRetrieveError(F12)</f>
        <v/>
      </c>
      <c r="H12" s="40"/>
    </row>
    <row r="13" spans="2:8" s="26" customFormat="1" x14ac:dyDescent="0.2">
      <c r="B13" s="31"/>
      <c r="C13" s="52" t="s">
        <v>29</v>
      </c>
      <c r="D13" s="51" t="s">
        <v>104</v>
      </c>
      <c r="E13" s="38" t="str">
        <f t="shared" si="0"/>
        <v>UsdLiborSwap-MxIsdaFixAm7Y</v>
      </c>
      <c r="F13" s="39" t="str">
        <f>_xll.qlLiborSwap($E13,Currency,FixingType,$C13,Currency&amp;$D13,Discounting2,Permanent,Trigger,ObjectOverwrite)</f>
        <v>UsdLiborSwap-MxIsdaFixAm7Y#0002</v>
      </c>
      <c r="G13" s="37" t="str">
        <f>_xll.ohRangeRetrieveError(F13)</f>
        <v/>
      </c>
      <c r="H13" s="40"/>
    </row>
    <row r="14" spans="2:8" s="26" customFormat="1" x14ac:dyDescent="0.2">
      <c r="B14" s="31"/>
      <c r="C14" s="52" t="s">
        <v>30</v>
      </c>
      <c r="D14" s="51" t="s">
        <v>104</v>
      </c>
      <c r="E14" s="38" t="str">
        <f t="shared" si="0"/>
        <v>UsdLiborSwap-MxIsdaFixAm8Y</v>
      </c>
      <c r="F14" s="39" t="str">
        <f>_xll.qlLiborSwap($E14,Currency,FixingType,$C14,Currency&amp;$D14,Discounting2,Permanent,Trigger,ObjectOverwrite)</f>
        <v>UsdLiborSwap-MxIsdaFixAm8Y#0002</v>
      </c>
      <c r="G14" s="37" t="str">
        <f>_xll.ohRangeRetrieveError(F14)</f>
        <v/>
      </c>
      <c r="H14" s="40"/>
    </row>
    <row r="15" spans="2:8" s="26" customFormat="1" x14ac:dyDescent="0.2">
      <c r="B15" s="31"/>
      <c r="C15" s="52" t="s">
        <v>31</v>
      </c>
      <c r="D15" s="51" t="s">
        <v>104</v>
      </c>
      <c r="E15" s="38" t="str">
        <f t="shared" si="0"/>
        <v>UsdLiborSwap-MxIsdaFixAm9Y</v>
      </c>
      <c r="F15" s="39" t="str">
        <f>_xll.qlLiborSwap($E15,Currency,FixingType,$C15,Currency&amp;$D15,Discounting2,Permanent,Trigger,ObjectOverwrite)</f>
        <v>UsdLiborSwap-MxIsdaFixAm9Y#0002</v>
      </c>
      <c r="G15" s="37" t="str">
        <f>_xll.ohRangeRetrieveError(F15)</f>
        <v/>
      </c>
      <c r="H15" s="40"/>
    </row>
    <row r="16" spans="2:8" s="26" customFormat="1" x14ac:dyDescent="0.2">
      <c r="B16" s="31"/>
      <c r="C16" s="52" t="s">
        <v>32</v>
      </c>
      <c r="D16" s="51" t="s">
        <v>104</v>
      </c>
      <c r="E16" s="38" t="str">
        <f t="shared" si="0"/>
        <v>UsdLiborSwap-MxIsdaFixAm10Y</v>
      </c>
      <c r="F16" s="39" t="str">
        <f>_xll.qlLiborSwap($E16,Currency,FixingType,$C16,Currency&amp;$D16,Discounting2,Permanent,Trigger,ObjectOverwrite)</f>
        <v>UsdLiborSwap-MxIsdaFixAm10Y#0002</v>
      </c>
      <c r="G16" s="37" t="str">
        <f>_xll.ohRangeRetrieveError(F16)</f>
        <v/>
      </c>
      <c r="H16" s="40"/>
    </row>
    <row r="17" spans="2:8" s="26" customFormat="1" x14ac:dyDescent="0.2">
      <c r="B17" s="31"/>
      <c r="C17" s="52" t="s">
        <v>33</v>
      </c>
      <c r="D17" s="51" t="s">
        <v>104</v>
      </c>
      <c r="E17" s="38" t="str">
        <f t="shared" si="0"/>
        <v>UsdLiborSwap-MxIsdaFixAm11Y</v>
      </c>
      <c r="F17" s="39" t="str">
        <f>_xll.qlLiborSwap($E17,Currency,FixingType,$C17,Currency&amp;$D17,Discounting2,Permanent,Trigger,ObjectOverwrite)</f>
        <v>UsdLiborSwap-MxIsdaFixAm11Y#0002</v>
      </c>
      <c r="G17" s="37" t="str">
        <f>_xll.ohRangeRetrieveError(F17)</f>
        <v/>
      </c>
      <c r="H17" s="40"/>
    </row>
    <row r="18" spans="2:8" s="26" customFormat="1" x14ac:dyDescent="0.2">
      <c r="B18" s="31"/>
      <c r="C18" s="52" t="s">
        <v>34</v>
      </c>
      <c r="D18" s="51" t="s">
        <v>104</v>
      </c>
      <c r="E18" s="38" t="str">
        <f t="shared" si="0"/>
        <v>UsdLiborSwap-MxIsdaFixAm12Y</v>
      </c>
      <c r="F18" s="39" t="str">
        <f>_xll.qlLiborSwap($E18,Currency,FixingType,$C18,Currency&amp;$D18,Discounting2,Permanent,Trigger,ObjectOverwrite)</f>
        <v>UsdLiborSwap-MxIsdaFixAm12Y#0002</v>
      </c>
      <c r="G18" s="37" t="str">
        <f>_xll.ohRangeRetrieveError(F18)</f>
        <v/>
      </c>
      <c r="H18" s="40"/>
    </row>
    <row r="19" spans="2:8" s="26" customFormat="1" x14ac:dyDescent="0.2">
      <c r="B19" s="31"/>
      <c r="C19" s="52" t="s">
        <v>35</v>
      </c>
      <c r="D19" s="51" t="s">
        <v>104</v>
      </c>
      <c r="E19" s="38" t="str">
        <f t="shared" si="0"/>
        <v>UsdLiborSwap-MxIsdaFixAm13Y</v>
      </c>
      <c r="F19" s="39" t="str">
        <f>_xll.qlLiborSwap($E19,Currency,FixingType,$C19,Currency&amp;$D19,Discounting2,Permanent,Trigger,ObjectOverwrite)</f>
        <v>UsdLiborSwap-MxIsdaFixAm13Y#0002</v>
      </c>
      <c r="G19" s="37" t="str">
        <f>_xll.ohRangeRetrieveError(F19)</f>
        <v/>
      </c>
      <c r="H19" s="40"/>
    </row>
    <row r="20" spans="2:8" s="26" customFormat="1" x14ac:dyDescent="0.2">
      <c r="B20" s="31"/>
      <c r="C20" s="52" t="s">
        <v>36</v>
      </c>
      <c r="D20" s="51" t="s">
        <v>104</v>
      </c>
      <c r="E20" s="38" t="str">
        <f t="shared" si="0"/>
        <v>UsdLiborSwap-MxIsdaFixAm14Y</v>
      </c>
      <c r="F20" s="39" t="str">
        <f>_xll.qlLiborSwap($E20,Currency,FixingType,$C20,Currency&amp;$D20,Discounting2,Permanent,Trigger,ObjectOverwrite)</f>
        <v>UsdLiborSwap-MxIsdaFixAm14Y#0002</v>
      </c>
      <c r="G20" s="37" t="str">
        <f>_xll.ohRangeRetrieveError(F20)</f>
        <v/>
      </c>
      <c r="H20" s="40"/>
    </row>
    <row r="21" spans="2:8" s="26" customFormat="1" x14ac:dyDescent="0.2">
      <c r="B21" s="31"/>
      <c r="C21" s="52" t="s">
        <v>37</v>
      </c>
      <c r="D21" s="51" t="s">
        <v>104</v>
      </c>
      <c r="E21" s="38" t="str">
        <f t="shared" si="0"/>
        <v>UsdLiborSwap-MxIsdaFixAm15Y</v>
      </c>
      <c r="F21" s="39" t="str">
        <f>_xll.qlLiborSwap($E21,Currency,FixingType,$C21,Currency&amp;$D21,Discounting2,Permanent,Trigger,ObjectOverwrite)</f>
        <v>UsdLiborSwap-MxIsdaFixAm15Y#0002</v>
      </c>
      <c r="G21" s="37" t="str">
        <f>_xll.ohRangeRetrieveError(F21)</f>
        <v/>
      </c>
      <c r="H21" s="40"/>
    </row>
    <row r="22" spans="2:8" s="26" customFormat="1" x14ac:dyDescent="0.2">
      <c r="B22" s="31"/>
      <c r="C22" s="52" t="s">
        <v>38</v>
      </c>
      <c r="D22" s="51" t="s">
        <v>104</v>
      </c>
      <c r="E22" s="38" t="str">
        <f t="shared" si="0"/>
        <v>UsdLiborSwap-MxIsdaFixAm16Y</v>
      </c>
      <c r="F22" s="39" t="str">
        <f>_xll.qlLiborSwap($E22,Currency,FixingType,$C22,Currency&amp;$D22,Discounting2,Permanent,Trigger,ObjectOverwrite)</f>
        <v>UsdLiborSwap-MxIsdaFixAm16Y#0002</v>
      </c>
      <c r="G22" s="37" t="str">
        <f>_xll.ohRangeRetrieveError(F22)</f>
        <v/>
      </c>
      <c r="H22" s="40"/>
    </row>
    <row r="23" spans="2:8" s="26" customFormat="1" x14ac:dyDescent="0.2">
      <c r="B23" s="31"/>
      <c r="C23" s="52" t="s">
        <v>39</v>
      </c>
      <c r="D23" s="51" t="s">
        <v>104</v>
      </c>
      <c r="E23" s="38" t="str">
        <f t="shared" si="0"/>
        <v>UsdLiborSwap-MxIsdaFixAm17Y</v>
      </c>
      <c r="F23" s="39" t="str">
        <f>_xll.qlLiborSwap($E23,Currency,FixingType,$C23,Currency&amp;$D23,Discounting2,Permanent,Trigger,ObjectOverwrite)</f>
        <v>UsdLiborSwap-MxIsdaFixAm17Y#0002</v>
      </c>
      <c r="G23" s="37" t="str">
        <f>_xll.ohRangeRetrieveError(F23)</f>
        <v/>
      </c>
      <c r="H23" s="40"/>
    </row>
    <row r="24" spans="2:8" s="26" customFormat="1" x14ac:dyDescent="0.2">
      <c r="B24" s="31"/>
      <c r="C24" s="52" t="s">
        <v>40</v>
      </c>
      <c r="D24" s="51" t="s">
        <v>104</v>
      </c>
      <c r="E24" s="38" t="str">
        <f t="shared" si="0"/>
        <v>UsdLiborSwap-MxIsdaFixAm18Y</v>
      </c>
      <c r="F24" s="39" t="str">
        <f>_xll.qlLiborSwap($E24,Currency,FixingType,$C24,Currency&amp;$D24,Discounting2,Permanent,Trigger,ObjectOverwrite)</f>
        <v>UsdLiborSwap-MxIsdaFixAm18Y#0002</v>
      </c>
      <c r="G24" s="37" t="str">
        <f>_xll.ohRangeRetrieveError(F24)</f>
        <v/>
      </c>
      <c r="H24" s="40"/>
    </row>
    <row r="25" spans="2:8" s="26" customFormat="1" x14ac:dyDescent="0.2">
      <c r="B25" s="31"/>
      <c r="C25" s="52" t="s">
        <v>41</v>
      </c>
      <c r="D25" s="51" t="s">
        <v>104</v>
      </c>
      <c r="E25" s="38" t="str">
        <f t="shared" si="0"/>
        <v>UsdLiborSwap-MxIsdaFixAm19Y</v>
      </c>
      <c r="F25" s="39" t="str">
        <f>_xll.qlLiborSwap($E25,Currency,FixingType,$C25,Currency&amp;$D25,Discounting2,Permanent,Trigger,ObjectOverwrite)</f>
        <v>UsdLiborSwap-MxIsdaFixAm19Y#0002</v>
      </c>
      <c r="G25" s="37" t="str">
        <f>_xll.ohRangeRetrieveError(F25)</f>
        <v/>
      </c>
      <c r="H25" s="40"/>
    </row>
    <row r="26" spans="2:8" s="26" customFormat="1" x14ac:dyDescent="0.2">
      <c r="B26" s="31"/>
      <c r="C26" s="52" t="s">
        <v>42</v>
      </c>
      <c r="D26" s="51" t="s">
        <v>104</v>
      </c>
      <c r="E26" s="38" t="str">
        <f t="shared" si="0"/>
        <v>UsdLiborSwap-MxIsdaFixAm20Y</v>
      </c>
      <c r="F26" s="39" t="str">
        <f>_xll.qlLiborSwap($E26,Currency,FixingType,$C26,Currency&amp;$D26,Discounting2,Permanent,Trigger,ObjectOverwrite)</f>
        <v>UsdLiborSwap-MxIsdaFixAm20Y#0002</v>
      </c>
      <c r="G26" s="37" t="str">
        <f>_xll.ohRangeRetrieveError(F26)</f>
        <v/>
      </c>
      <c r="H26" s="40"/>
    </row>
    <row r="27" spans="2:8" s="26" customFormat="1" x14ac:dyDescent="0.2">
      <c r="B27" s="31"/>
      <c r="C27" s="52" t="s">
        <v>43</v>
      </c>
      <c r="D27" s="51" t="s">
        <v>104</v>
      </c>
      <c r="E27" s="38" t="str">
        <f t="shared" si="0"/>
        <v>UsdLiborSwap-MxIsdaFixAm21Y</v>
      </c>
      <c r="F27" s="39" t="str">
        <f>_xll.qlLiborSwap($E27,Currency,FixingType,$C27,Currency&amp;$D27,Discounting2,Permanent,Trigger,ObjectOverwrite)</f>
        <v>UsdLiborSwap-MxIsdaFixAm21Y#0002</v>
      </c>
      <c r="G27" s="37" t="str">
        <f>_xll.ohRangeRetrieveError(F27)</f>
        <v/>
      </c>
      <c r="H27" s="40"/>
    </row>
    <row r="28" spans="2:8" s="26" customFormat="1" x14ac:dyDescent="0.2">
      <c r="B28" s="31"/>
      <c r="C28" s="52" t="s">
        <v>44</v>
      </c>
      <c r="D28" s="51" t="s">
        <v>104</v>
      </c>
      <c r="E28" s="38" t="str">
        <f t="shared" si="0"/>
        <v>UsdLiborSwap-MxIsdaFixAm22Y</v>
      </c>
      <c r="F28" s="39" t="str">
        <f>_xll.qlLiborSwap($E28,Currency,FixingType,$C28,Currency&amp;$D28,Discounting2,Permanent,Trigger,ObjectOverwrite)</f>
        <v>UsdLiborSwap-MxIsdaFixAm22Y#0002</v>
      </c>
      <c r="G28" s="37" t="str">
        <f>_xll.ohRangeRetrieveError(F28)</f>
        <v/>
      </c>
      <c r="H28" s="40"/>
    </row>
    <row r="29" spans="2:8" s="26" customFormat="1" x14ac:dyDescent="0.2">
      <c r="B29" s="31"/>
      <c r="C29" s="52" t="s">
        <v>45</v>
      </c>
      <c r="D29" s="51" t="s">
        <v>104</v>
      </c>
      <c r="E29" s="38" t="str">
        <f t="shared" si="0"/>
        <v>UsdLiborSwap-MxIsdaFixAm23Y</v>
      </c>
      <c r="F29" s="39" t="str">
        <f>_xll.qlLiborSwap($E29,Currency,FixingType,$C29,Currency&amp;$D29,Discounting2,Permanent,Trigger,ObjectOverwrite)</f>
        <v>UsdLiborSwap-MxIsdaFixAm23Y#0002</v>
      </c>
      <c r="G29" s="37" t="str">
        <f>_xll.ohRangeRetrieveError(F29)</f>
        <v/>
      </c>
      <c r="H29" s="40"/>
    </row>
    <row r="30" spans="2:8" s="26" customFormat="1" x14ac:dyDescent="0.2">
      <c r="B30" s="31"/>
      <c r="C30" s="52" t="s">
        <v>46</v>
      </c>
      <c r="D30" s="51" t="s">
        <v>104</v>
      </c>
      <c r="E30" s="38" t="str">
        <f t="shared" si="0"/>
        <v>UsdLiborSwap-MxIsdaFixAm24Y</v>
      </c>
      <c r="F30" s="39" t="str">
        <f>_xll.qlLiborSwap($E30,Currency,FixingType,$C30,Currency&amp;$D30,Discounting2,Permanent,Trigger,ObjectOverwrite)</f>
        <v>UsdLiborSwap-MxIsdaFixAm24Y#0002</v>
      </c>
      <c r="G30" s="37" t="str">
        <f>_xll.ohRangeRetrieveError(F30)</f>
        <v/>
      </c>
      <c r="H30" s="40"/>
    </row>
    <row r="31" spans="2:8" s="26" customFormat="1" x14ac:dyDescent="0.2">
      <c r="B31" s="31"/>
      <c r="C31" s="52" t="s">
        <v>47</v>
      </c>
      <c r="D31" s="51" t="s">
        <v>104</v>
      </c>
      <c r="E31" s="38" t="str">
        <f t="shared" si="0"/>
        <v>UsdLiborSwap-MxIsdaFixAm25Y</v>
      </c>
      <c r="F31" s="39" t="str">
        <f>_xll.qlLiborSwap($E31,Currency,FixingType,$C31,Currency&amp;$D31,Discounting2,Permanent,Trigger,ObjectOverwrite)</f>
        <v>UsdLiborSwap-MxIsdaFixAm25Y#0002</v>
      </c>
      <c r="G31" s="37" t="str">
        <f>_xll.ohRangeRetrieveError(F31)</f>
        <v/>
      </c>
      <c r="H31" s="40"/>
    </row>
    <row r="32" spans="2:8" s="26" customFormat="1" x14ac:dyDescent="0.2">
      <c r="B32" s="31"/>
      <c r="C32" s="52" t="s">
        <v>48</v>
      </c>
      <c r="D32" s="51" t="s">
        <v>104</v>
      </c>
      <c r="E32" s="38" t="str">
        <f t="shared" si="0"/>
        <v>UsdLiborSwap-MxIsdaFixAm26Y</v>
      </c>
      <c r="F32" s="39" t="str">
        <f>_xll.qlLiborSwap($E32,Currency,FixingType,$C32,Currency&amp;$D32,Discounting2,Permanent,Trigger,ObjectOverwrite)</f>
        <v>UsdLiborSwap-MxIsdaFixAm26Y#0002</v>
      </c>
      <c r="G32" s="37" t="str">
        <f>_xll.ohRangeRetrieveError(F32)</f>
        <v/>
      </c>
      <c r="H32" s="40"/>
    </row>
    <row r="33" spans="2:8" s="26" customFormat="1" x14ac:dyDescent="0.2">
      <c r="B33" s="31"/>
      <c r="C33" s="52" t="s">
        <v>49</v>
      </c>
      <c r="D33" s="51" t="s">
        <v>104</v>
      </c>
      <c r="E33" s="38" t="str">
        <f t="shared" si="0"/>
        <v>UsdLiborSwap-MxIsdaFixAm27Y</v>
      </c>
      <c r="F33" s="39" t="str">
        <f>_xll.qlLiborSwap($E33,Currency,FixingType,$C33,Currency&amp;$D33,Discounting2,Permanent,Trigger,ObjectOverwrite)</f>
        <v>UsdLiborSwap-MxIsdaFixAm27Y#0002</v>
      </c>
      <c r="G33" s="37" t="str">
        <f>_xll.ohRangeRetrieveError(F33)</f>
        <v/>
      </c>
      <c r="H33" s="40"/>
    </row>
    <row r="34" spans="2:8" s="26" customFormat="1" x14ac:dyDescent="0.2">
      <c r="B34" s="31"/>
      <c r="C34" s="52" t="s">
        <v>50</v>
      </c>
      <c r="D34" s="51" t="s">
        <v>104</v>
      </c>
      <c r="E34" s="38" t="str">
        <f t="shared" si="0"/>
        <v>UsdLiborSwap-MxIsdaFixAm28Y</v>
      </c>
      <c r="F34" s="39" t="str">
        <f>_xll.qlLiborSwap($E34,Currency,FixingType,$C34,Currency&amp;$D34,Discounting2,Permanent,Trigger,ObjectOverwrite)</f>
        <v>UsdLiborSwap-MxIsdaFixAm28Y#0002</v>
      </c>
      <c r="G34" s="37" t="str">
        <f>_xll.ohRangeRetrieveError(F34)</f>
        <v/>
      </c>
      <c r="H34" s="40"/>
    </row>
    <row r="35" spans="2:8" s="26" customFormat="1" x14ac:dyDescent="0.2">
      <c r="B35" s="31"/>
      <c r="C35" s="52" t="s">
        <v>51</v>
      </c>
      <c r="D35" s="51" t="s">
        <v>104</v>
      </c>
      <c r="E35" s="38" t="str">
        <f t="shared" si="0"/>
        <v>UsdLiborSwap-MxIsdaFixAm29Y</v>
      </c>
      <c r="F35" s="39" t="str">
        <f>_xll.qlLiborSwap($E35,Currency,FixingType,$C35,Currency&amp;$D35,Discounting2,Permanent,Trigger,ObjectOverwrite)</f>
        <v>UsdLiborSwap-MxIsdaFixAm29Y#0002</v>
      </c>
      <c r="G35" s="37" t="str">
        <f>_xll.ohRangeRetrieveError(F35)</f>
        <v/>
      </c>
      <c r="H35" s="40"/>
    </row>
    <row r="36" spans="2:8" s="26" customFormat="1" x14ac:dyDescent="0.2">
      <c r="B36" s="31"/>
      <c r="C36" s="52" t="s">
        <v>52</v>
      </c>
      <c r="D36" s="51" t="s">
        <v>104</v>
      </c>
      <c r="E36" s="38" t="str">
        <f t="shared" si="0"/>
        <v>UsdLiborSwap-MxIsdaFixAm30Y</v>
      </c>
      <c r="F36" s="39" t="str">
        <f>_xll.qlLiborSwap($E36,Currency,FixingType,$C36,Currency&amp;$D36,Discounting2,Permanent,Trigger,ObjectOverwrite)</f>
        <v>UsdLiborSwap-MxIsdaFixAm30Y#0002</v>
      </c>
      <c r="G36" s="37" t="str">
        <f>_xll.ohRangeRetrieveError(F36)</f>
        <v/>
      </c>
      <c r="H36" s="40"/>
    </row>
    <row r="37" spans="2:8" s="26" customFormat="1" x14ac:dyDescent="0.2">
      <c r="B37" s="31"/>
      <c r="C37" s="52" t="s">
        <v>53</v>
      </c>
      <c r="D37" s="51" t="s">
        <v>104</v>
      </c>
      <c r="E37" s="38" t="str">
        <f t="shared" si="0"/>
        <v>UsdLiborSwap-MxIsdaFixAm31Y</v>
      </c>
      <c r="F37" s="39" t="str">
        <f>_xll.qlLiborSwap($E37,Currency,FixingType,$C37,Currency&amp;$D37,Discounting2,Permanent,Trigger,ObjectOverwrite)</f>
        <v>UsdLiborSwap-MxIsdaFixAm31Y#0002</v>
      </c>
      <c r="G37" s="37" t="str">
        <f>_xll.ohRangeRetrieveError(F37)</f>
        <v/>
      </c>
      <c r="H37" s="40"/>
    </row>
    <row r="38" spans="2:8" s="26" customFormat="1" x14ac:dyDescent="0.2">
      <c r="B38" s="31"/>
      <c r="C38" s="52" t="s">
        <v>54</v>
      </c>
      <c r="D38" s="51" t="s">
        <v>104</v>
      </c>
      <c r="E38" s="38" t="str">
        <f t="shared" si="0"/>
        <v>UsdLiborSwap-MxIsdaFixAm32Y</v>
      </c>
      <c r="F38" s="39" t="str">
        <f>_xll.qlLiborSwap($E38,Currency,FixingType,$C38,Currency&amp;$D38,Discounting2,Permanent,Trigger,ObjectOverwrite)</f>
        <v>UsdLiborSwap-MxIsdaFixAm32Y#0002</v>
      </c>
      <c r="G38" s="37" t="str">
        <f>_xll.ohRangeRetrieveError(F38)</f>
        <v/>
      </c>
      <c r="H38" s="40"/>
    </row>
    <row r="39" spans="2:8" s="26" customFormat="1" x14ac:dyDescent="0.2">
      <c r="B39" s="31"/>
      <c r="C39" s="52" t="s">
        <v>55</v>
      </c>
      <c r="D39" s="51" t="s">
        <v>104</v>
      </c>
      <c r="E39" s="38" t="str">
        <f t="shared" ref="E39:E66" si="1">PROPER(Currency)&amp;FamilyName&amp;FixingType&amp;$C39</f>
        <v>UsdLiborSwap-MxIsdaFixAm33Y</v>
      </c>
      <c r="F39" s="39" t="str">
        <f>_xll.qlLiborSwap($E39,Currency,FixingType,$C39,Currency&amp;$D39,Discounting2,Permanent,Trigger,ObjectOverwrite)</f>
        <v>UsdLiborSwap-MxIsdaFixAm33Y#0002</v>
      </c>
      <c r="G39" s="37" t="str">
        <f>_xll.ohRangeRetrieveError(F39)</f>
        <v/>
      </c>
      <c r="H39" s="40"/>
    </row>
    <row r="40" spans="2:8" s="26" customFormat="1" x14ac:dyDescent="0.2">
      <c r="B40" s="31"/>
      <c r="C40" s="52" t="s">
        <v>56</v>
      </c>
      <c r="D40" s="51" t="s">
        <v>104</v>
      </c>
      <c r="E40" s="38" t="str">
        <f t="shared" si="1"/>
        <v>UsdLiborSwap-MxIsdaFixAm34Y</v>
      </c>
      <c r="F40" s="39" t="str">
        <f>_xll.qlLiborSwap($E40,Currency,FixingType,$C40,Currency&amp;$D40,Discounting2,Permanent,Trigger,ObjectOverwrite)</f>
        <v>UsdLiborSwap-MxIsdaFixAm34Y#0002</v>
      </c>
      <c r="G40" s="37" t="str">
        <f>_xll.ohRangeRetrieveError(F40)</f>
        <v/>
      </c>
      <c r="H40" s="40"/>
    </row>
    <row r="41" spans="2:8" s="26" customFormat="1" x14ac:dyDescent="0.2">
      <c r="B41" s="31"/>
      <c r="C41" s="52" t="s">
        <v>57</v>
      </c>
      <c r="D41" s="51" t="s">
        <v>104</v>
      </c>
      <c r="E41" s="38" t="str">
        <f t="shared" si="1"/>
        <v>UsdLiborSwap-MxIsdaFixAm35Y</v>
      </c>
      <c r="F41" s="39" t="str">
        <f>_xll.qlLiborSwap($E41,Currency,FixingType,$C41,Currency&amp;$D41,Discounting2,Permanent,Trigger,ObjectOverwrite)</f>
        <v>UsdLiborSwap-MxIsdaFixAm35Y#0002</v>
      </c>
      <c r="G41" s="37" t="str">
        <f>_xll.ohRangeRetrieveError(F41)</f>
        <v/>
      </c>
      <c r="H41" s="40"/>
    </row>
    <row r="42" spans="2:8" s="26" customFormat="1" x14ac:dyDescent="0.2">
      <c r="B42" s="31"/>
      <c r="C42" s="52" t="s">
        <v>58</v>
      </c>
      <c r="D42" s="51" t="s">
        <v>104</v>
      </c>
      <c r="E42" s="38" t="str">
        <f t="shared" si="1"/>
        <v>UsdLiborSwap-MxIsdaFixAm36Y</v>
      </c>
      <c r="F42" s="39" t="str">
        <f>_xll.qlLiborSwap($E42,Currency,FixingType,$C42,Currency&amp;$D42,Discounting2,Permanent,Trigger,ObjectOverwrite)</f>
        <v>UsdLiborSwap-MxIsdaFixAm36Y#0002</v>
      </c>
      <c r="G42" s="37" t="str">
        <f>_xll.ohRangeRetrieveError(F42)</f>
        <v/>
      </c>
      <c r="H42" s="40"/>
    </row>
    <row r="43" spans="2:8" s="26" customFormat="1" x14ac:dyDescent="0.2">
      <c r="B43" s="31"/>
      <c r="C43" s="52" t="s">
        <v>59</v>
      </c>
      <c r="D43" s="51" t="s">
        <v>104</v>
      </c>
      <c r="E43" s="38" t="str">
        <f t="shared" si="1"/>
        <v>UsdLiborSwap-MxIsdaFixAm37Y</v>
      </c>
      <c r="F43" s="39" t="str">
        <f>_xll.qlLiborSwap($E43,Currency,FixingType,$C43,Currency&amp;$D43,Discounting2,Permanent,Trigger,ObjectOverwrite)</f>
        <v>UsdLiborSwap-MxIsdaFixAm37Y#0002</v>
      </c>
      <c r="G43" s="37" t="str">
        <f>_xll.ohRangeRetrieveError(F43)</f>
        <v/>
      </c>
      <c r="H43" s="40"/>
    </row>
    <row r="44" spans="2:8" s="26" customFormat="1" x14ac:dyDescent="0.2">
      <c r="B44" s="31"/>
      <c r="C44" s="52" t="s">
        <v>60</v>
      </c>
      <c r="D44" s="51" t="s">
        <v>104</v>
      </c>
      <c r="E44" s="38" t="str">
        <f t="shared" si="1"/>
        <v>UsdLiborSwap-MxIsdaFixAm38Y</v>
      </c>
      <c r="F44" s="39" t="str">
        <f>_xll.qlLiborSwap($E44,Currency,FixingType,$C44,Currency&amp;$D44,Discounting2,Permanent,Trigger,ObjectOverwrite)</f>
        <v>UsdLiborSwap-MxIsdaFixAm38Y#0002</v>
      </c>
      <c r="G44" s="37" t="str">
        <f>_xll.ohRangeRetrieveError(F44)</f>
        <v/>
      </c>
      <c r="H44" s="40"/>
    </row>
    <row r="45" spans="2:8" s="26" customFormat="1" x14ac:dyDescent="0.2">
      <c r="B45" s="31"/>
      <c r="C45" s="52" t="s">
        <v>61</v>
      </c>
      <c r="D45" s="51" t="s">
        <v>104</v>
      </c>
      <c r="E45" s="38" t="str">
        <f t="shared" si="1"/>
        <v>UsdLiborSwap-MxIsdaFixAm39Y</v>
      </c>
      <c r="F45" s="39" t="str">
        <f>_xll.qlLiborSwap($E45,Currency,FixingType,$C45,Currency&amp;$D45,Discounting2,Permanent,Trigger,ObjectOverwrite)</f>
        <v>UsdLiborSwap-MxIsdaFixAm39Y#0002</v>
      </c>
      <c r="G45" s="37" t="str">
        <f>_xll.ohRangeRetrieveError(F45)</f>
        <v/>
      </c>
      <c r="H45" s="40"/>
    </row>
    <row r="46" spans="2:8" s="26" customFormat="1" x14ac:dyDescent="0.2">
      <c r="B46" s="31"/>
      <c r="C46" s="52" t="s">
        <v>62</v>
      </c>
      <c r="D46" s="51" t="s">
        <v>104</v>
      </c>
      <c r="E46" s="38" t="str">
        <f t="shared" si="1"/>
        <v>UsdLiborSwap-MxIsdaFixAm40Y</v>
      </c>
      <c r="F46" s="39" t="str">
        <f>_xll.qlLiborSwap($E46,Currency,FixingType,$C46,Currency&amp;$D46,Discounting2,Permanent,Trigger,ObjectOverwrite)</f>
        <v>UsdLiborSwap-MxIsdaFixAm40Y#0002</v>
      </c>
      <c r="G46" s="37" t="str">
        <f>_xll.ohRangeRetrieveError(F46)</f>
        <v/>
      </c>
      <c r="H46" s="40"/>
    </row>
    <row r="47" spans="2:8" s="26" customFormat="1" x14ac:dyDescent="0.2">
      <c r="B47" s="31"/>
      <c r="C47" s="52" t="s">
        <v>63</v>
      </c>
      <c r="D47" s="51" t="s">
        <v>104</v>
      </c>
      <c r="E47" s="38" t="str">
        <f t="shared" si="1"/>
        <v>UsdLiborSwap-MxIsdaFixAm41Y</v>
      </c>
      <c r="F47" s="39" t="str">
        <f>_xll.qlLiborSwap($E47,Currency,FixingType,$C47,Currency&amp;$D47,Discounting2,Permanent,Trigger,ObjectOverwrite)</f>
        <v>UsdLiborSwap-MxIsdaFixAm41Y#0002</v>
      </c>
      <c r="G47" s="37" t="str">
        <f>_xll.ohRangeRetrieveError(F47)</f>
        <v/>
      </c>
      <c r="H47" s="40"/>
    </row>
    <row r="48" spans="2:8" s="26" customFormat="1" x14ac:dyDescent="0.2">
      <c r="B48" s="31"/>
      <c r="C48" s="52" t="s">
        <v>64</v>
      </c>
      <c r="D48" s="51" t="s">
        <v>104</v>
      </c>
      <c r="E48" s="38" t="str">
        <f t="shared" si="1"/>
        <v>UsdLiborSwap-MxIsdaFixAm42Y</v>
      </c>
      <c r="F48" s="39" t="str">
        <f>_xll.qlLiborSwap($E48,Currency,FixingType,$C48,Currency&amp;$D48,Discounting2,Permanent,Trigger,ObjectOverwrite)</f>
        <v>UsdLiborSwap-MxIsdaFixAm42Y#0002</v>
      </c>
      <c r="G48" s="37" t="str">
        <f>_xll.ohRangeRetrieveError(F48)</f>
        <v/>
      </c>
      <c r="H48" s="40"/>
    </row>
    <row r="49" spans="2:8" s="26" customFormat="1" x14ac:dyDescent="0.2">
      <c r="B49" s="31"/>
      <c r="C49" s="52" t="s">
        <v>65</v>
      </c>
      <c r="D49" s="51" t="s">
        <v>104</v>
      </c>
      <c r="E49" s="38" t="str">
        <f t="shared" si="1"/>
        <v>UsdLiborSwap-MxIsdaFixAm43Y</v>
      </c>
      <c r="F49" s="39" t="str">
        <f>_xll.qlLiborSwap($E49,Currency,FixingType,$C49,Currency&amp;$D49,Discounting2,Permanent,Trigger,ObjectOverwrite)</f>
        <v>UsdLiborSwap-MxIsdaFixAm43Y#0002</v>
      </c>
      <c r="G49" s="37" t="str">
        <f>_xll.ohRangeRetrieveError(F49)</f>
        <v/>
      </c>
      <c r="H49" s="40"/>
    </row>
    <row r="50" spans="2:8" s="26" customFormat="1" x14ac:dyDescent="0.2">
      <c r="B50" s="31"/>
      <c r="C50" s="52" t="s">
        <v>66</v>
      </c>
      <c r="D50" s="51" t="s">
        <v>104</v>
      </c>
      <c r="E50" s="38" t="str">
        <f t="shared" si="1"/>
        <v>UsdLiborSwap-MxIsdaFixAm44Y</v>
      </c>
      <c r="F50" s="39" t="str">
        <f>_xll.qlLiborSwap($E50,Currency,FixingType,$C50,Currency&amp;$D50,Discounting2,Permanent,Trigger,ObjectOverwrite)</f>
        <v>UsdLiborSwap-MxIsdaFixAm44Y#0002</v>
      </c>
      <c r="G50" s="37" t="str">
        <f>_xll.ohRangeRetrieveError(F50)</f>
        <v/>
      </c>
      <c r="H50" s="40"/>
    </row>
    <row r="51" spans="2:8" s="26" customFormat="1" x14ac:dyDescent="0.2">
      <c r="B51" s="31"/>
      <c r="C51" s="52" t="s">
        <v>67</v>
      </c>
      <c r="D51" s="51" t="s">
        <v>104</v>
      </c>
      <c r="E51" s="38" t="str">
        <f t="shared" si="1"/>
        <v>UsdLiborSwap-MxIsdaFixAm45Y</v>
      </c>
      <c r="F51" s="39" t="str">
        <f>_xll.qlLiborSwap($E51,Currency,FixingType,$C51,Currency&amp;$D51,Discounting2,Permanent,Trigger,ObjectOverwrite)</f>
        <v>UsdLiborSwap-MxIsdaFixAm45Y#0002</v>
      </c>
      <c r="G51" s="37" t="str">
        <f>_xll.ohRangeRetrieveError(F51)</f>
        <v/>
      </c>
      <c r="H51" s="40"/>
    </row>
    <row r="52" spans="2:8" s="26" customFormat="1" x14ac:dyDescent="0.2">
      <c r="B52" s="31"/>
      <c r="C52" s="52" t="s">
        <v>68</v>
      </c>
      <c r="D52" s="51" t="s">
        <v>104</v>
      </c>
      <c r="E52" s="38" t="str">
        <f t="shared" si="1"/>
        <v>UsdLiborSwap-MxIsdaFixAm46Y</v>
      </c>
      <c r="F52" s="39" t="str">
        <f>_xll.qlLiborSwap($E52,Currency,FixingType,$C52,Currency&amp;$D52,Discounting2,Permanent,Trigger,ObjectOverwrite)</f>
        <v>UsdLiborSwap-MxIsdaFixAm46Y#0002</v>
      </c>
      <c r="G52" s="37" t="str">
        <f>_xll.ohRangeRetrieveError(F52)</f>
        <v/>
      </c>
      <c r="H52" s="40"/>
    </row>
    <row r="53" spans="2:8" s="26" customFormat="1" x14ac:dyDescent="0.2">
      <c r="B53" s="31"/>
      <c r="C53" s="52" t="s">
        <v>69</v>
      </c>
      <c r="D53" s="51" t="s">
        <v>104</v>
      </c>
      <c r="E53" s="38" t="str">
        <f t="shared" si="1"/>
        <v>UsdLiborSwap-MxIsdaFixAm47Y</v>
      </c>
      <c r="F53" s="39" t="str">
        <f>_xll.qlLiborSwap($E53,Currency,FixingType,$C53,Currency&amp;$D53,Discounting2,Permanent,Trigger,ObjectOverwrite)</f>
        <v>UsdLiborSwap-MxIsdaFixAm47Y#0002</v>
      </c>
      <c r="G53" s="37" t="str">
        <f>_xll.ohRangeRetrieveError(F53)</f>
        <v/>
      </c>
      <c r="H53" s="40"/>
    </row>
    <row r="54" spans="2:8" s="26" customFormat="1" x14ac:dyDescent="0.2">
      <c r="B54" s="31"/>
      <c r="C54" s="52" t="s">
        <v>70</v>
      </c>
      <c r="D54" s="51" t="s">
        <v>104</v>
      </c>
      <c r="E54" s="38" t="str">
        <f t="shared" si="1"/>
        <v>UsdLiborSwap-MxIsdaFixAm48Y</v>
      </c>
      <c r="F54" s="39" t="str">
        <f>_xll.qlLiborSwap($E54,Currency,FixingType,$C54,Currency&amp;$D54,Discounting2,Permanent,Trigger,ObjectOverwrite)</f>
        <v>UsdLiborSwap-MxIsdaFixAm48Y#0002</v>
      </c>
      <c r="G54" s="37" t="str">
        <f>_xll.ohRangeRetrieveError(F54)</f>
        <v/>
      </c>
      <c r="H54" s="40"/>
    </row>
    <row r="55" spans="2:8" s="26" customFormat="1" x14ac:dyDescent="0.2">
      <c r="B55" s="31"/>
      <c r="C55" s="52" t="s">
        <v>71</v>
      </c>
      <c r="D55" s="51" t="s">
        <v>104</v>
      </c>
      <c r="E55" s="38" t="str">
        <f t="shared" si="1"/>
        <v>UsdLiborSwap-MxIsdaFixAm49Y</v>
      </c>
      <c r="F55" s="39" t="str">
        <f>_xll.qlLiborSwap($E55,Currency,FixingType,$C55,Currency&amp;$D55,Discounting2,Permanent,Trigger,ObjectOverwrite)</f>
        <v>UsdLiborSwap-MxIsdaFixAm49Y#0002</v>
      </c>
      <c r="G55" s="37" t="str">
        <f>_xll.ohRangeRetrieveError(F55)</f>
        <v/>
      </c>
      <c r="H55" s="40"/>
    </row>
    <row r="56" spans="2:8" s="26" customFormat="1" x14ac:dyDescent="0.2">
      <c r="B56" s="31"/>
      <c r="C56" s="52" t="s">
        <v>72</v>
      </c>
      <c r="D56" s="51" t="s">
        <v>104</v>
      </c>
      <c r="E56" s="38" t="str">
        <f t="shared" si="1"/>
        <v>UsdLiborSwap-MxIsdaFixAm50Y</v>
      </c>
      <c r="F56" s="39" t="str">
        <f>_xll.qlLiborSwap($E56,Currency,FixingType,$C56,Currency&amp;$D56,Discounting2,Permanent,Trigger,ObjectOverwrite)</f>
        <v>UsdLiborSwap-MxIsdaFixAm50Y#0002</v>
      </c>
      <c r="G56" s="37" t="str">
        <f>_xll.ohRangeRetrieveError(F56)</f>
        <v/>
      </c>
      <c r="H56" s="40"/>
    </row>
    <row r="57" spans="2:8" s="26" customFormat="1" x14ac:dyDescent="0.2">
      <c r="B57" s="31"/>
      <c r="C57" s="52" t="s">
        <v>73</v>
      </c>
      <c r="D57" s="51" t="s">
        <v>104</v>
      </c>
      <c r="E57" s="38" t="str">
        <f t="shared" si="1"/>
        <v>UsdLiborSwap-MxIsdaFixAm51Y</v>
      </c>
      <c r="F57" s="39" t="str">
        <f>_xll.qlLiborSwap($E57,Currency,FixingType,$C57,Currency&amp;$D57,Discounting2,Permanent,Trigger,ObjectOverwrite)</f>
        <v>UsdLiborSwap-MxIsdaFixAm51Y#0002</v>
      </c>
      <c r="G57" s="37" t="str">
        <f>_xll.ohRangeRetrieveError(F57)</f>
        <v/>
      </c>
      <c r="H57" s="40"/>
    </row>
    <row r="58" spans="2:8" s="26" customFormat="1" x14ac:dyDescent="0.2">
      <c r="B58" s="31"/>
      <c r="C58" s="52" t="s">
        <v>74</v>
      </c>
      <c r="D58" s="51" t="s">
        <v>104</v>
      </c>
      <c r="E58" s="38" t="str">
        <f t="shared" si="1"/>
        <v>UsdLiborSwap-MxIsdaFixAm52Y</v>
      </c>
      <c r="F58" s="39" t="str">
        <f>_xll.qlLiborSwap($E58,Currency,FixingType,$C58,Currency&amp;$D58,Discounting2,Permanent,Trigger,ObjectOverwrite)</f>
        <v>UsdLiborSwap-MxIsdaFixAm52Y#0002</v>
      </c>
      <c r="G58" s="37" t="str">
        <f>_xll.ohRangeRetrieveError(F58)</f>
        <v/>
      </c>
      <c r="H58" s="40"/>
    </row>
    <row r="59" spans="2:8" s="26" customFormat="1" x14ac:dyDescent="0.2">
      <c r="B59" s="31"/>
      <c r="C59" s="52" t="s">
        <v>75</v>
      </c>
      <c r="D59" s="51" t="s">
        <v>104</v>
      </c>
      <c r="E59" s="38" t="str">
        <f t="shared" si="1"/>
        <v>UsdLiborSwap-MxIsdaFixAm53Y</v>
      </c>
      <c r="F59" s="39" t="str">
        <f>_xll.qlLiborSwap($E59,Currency,FixingType,$C59,Currency&amp;$D59,Discounting2,Permanent,Trigger,ObjectOverwrite)</f>
        <v>UsdLiborSwap-MxIsdaFixAm53Y#0002</v>
      </c>
      <c r="G59" s="37" t="str">
        <f>_xll.ohRangeRetrieveError(F59)</f>
        <v/>
      </c>
      <c r="H59" s="40"/>
    </row>
    <row r="60" spans="2:8" s="26" customFormat="1" x14ac:dyDescent="0.2">
      <c r="B60" s="31"/>
      <c r="C60" s="52" t="s">
        <v>76</v>
      </c>
      <c r="D60" s="51" t="s">
        <v>104</v>
      </c>
      <c r="E60" s="38" t="str">
        <f t="shared" si="1"/>
        <v>UsdLiborSwap-MxIsdaFixAm54Y</v>
      </c>
      <c r="F60" s="39" t="str">
        <f>_xll.qlLiborSwap($E60,Currency,FixingType,$C60,Currency&amp;$D60,Discounting2,Permanent,Trigger,ObjectOverwrite)</f>
        <v>UsdLiborSwap-MxIsdaFixAm54Y#0002</v>
      </c>
      <c r="G60" s="37" t="str">
        <f>_xll.ohRangeRetrieveError(F60)</f>
        <v/>
      </c>
      <c r="H60" s="40"/>
    </row>
    <row r="61" spans="2:8" s="26" customFormat="1" x14ac:dyDescent="0.2">
      <c r="B61" s="31"/>
      <c r="C61" s="52" t="s">
        <v>77</v>
      </c>
      <c r="D61" s="51" t="s">
        <v>104</v>
      </c>
      <c r="E61" s="38" t="str">
        <f t="shared" si="1"/>
        <v>UsdLiborSwap-MxIsdaFixAm55Y</v>
      </c>
      <c r="F61" s="39" t="str">
        <f>_xll.qlLiborSwap($E61,Currency,FixingType,$C61,Currency&amp;$D61,Discounting2,Permanent,Trigger,ObjectOverwrite)</f>
        <v>UsdLiborSwap-MxIsdaFixAm55Y#0002</v>
      </c>
      <c r="G61" s="37" t="str">
        <f>_xll.ohRangeRetrieveError(F61)</f>
        <v/>
      </c>
      <c r="H61" s="40"/>
    </row>
    <row r="62" spans="2:8" s="26" customFormat="1" x14ac:dyDescent="0.2">
      <c r="B62" s="31"/>
      <c r="C62" s="52" t="s">
        <v>78</v>
      </c>
      <c r="D62" s="51" t="s">
        <v>104</v>
      </c>
      <c r="E62" s="38" t="str">
        <f t="shared" si="1"/>
        <v>UsdLiborSwap-MxIsdaFixAm56Y</v>
      </c>
      <c r="F62" s="39" t="str">
        <f>_xll.qlLiborSwap($E62,Currency,FixingType,$C62,Currency&amp;$D62,Discounting2,Permanent,Trigger,ObjectOverwrite)</f>
        <v>UsdLiborSwap-MxIsdaFixAm56Y#0002</v>
      </c>
      <c r="G62" s="37" t="str">
        <f>_xll.ohRangeRetrieveError(F62)</f>
        <v/>
      </c>
      <c r="H62" s="40"/>
    </row>
    <row r="63" spans="2:8" s="26" customFormat="1" x14ac:dyDescent="0.2">
      <c r="B63" s="31"/>
      <c r="C63" s="52" t="s">
        <v>79</v>
      </c>
      <c r="D63" s="51" t="s">
        <v>104</v>
      </c>
      <c r="E63" s="38" t="str">
        <f t="shared" si="1"/>
        <v>UsdLiborSwap-MxIsdaFixAm57Y</v>
      </c>
      <c r="F63" s="39" t="str">
        <f>_xll.qlLiborSwap($E63,Currency,FixingType,$C63,Currency&amp;$D63,Discounting2,Permanent,Trigger,ObjectOverwrite)</f>
        <v>UsdLiborSwap-MxIsdaFixAm57Y#0002</v>
      </c>
      <c r="G63" s="37" t="str">
        <f>_xll.ohRangeRetrieveError(F63)</f>
        <v/>
      </c>
      <c r="H63" s="40"/>
    </row>
    <row r="64" spans="2:8" s="26" customFormat="1" x14ac:dyDescent="0.2">
      <c r="B64" s="31"/>
      <c r="C64" s="52" t="s">
        <v>80</v>
      </c>
      <c r="D64" s="51" t="s">
        <v>104</v>
      </c>
      <c r="E64" s="38" t="str">
        <f t="shared" si="1"/>
        <v>UsdLiborSwap-MxIsdaFixAm58Y</v>
      </c>
      <c r="F64" s="39" t="str">
        <f>_xll.qlLiborSwap($E64,Currency,FixingType,$C64,Currency&amp;$D64,Discounting2,Permanent,Trigger,ObjectOverwrite)</f>
        <v>UsdLiborSwap-MxIsdaFixAm58Y#0002</v>
      </c>
      <c r="G64" s="37" t="str">
        <f>_xll.ohRangeRetrieveError(F64)</f>
        <v/>
      </c>
      <c r="H64" s="40"/>
    </row>
    <row r="65" spans="2:8" s="26" customFormat="1" x14ac:dyDescent="0.2">
      <c r="B65" s="31"/>
      <c r="C65" s="52" t="s">
        <v>81</v>
      </c>
      <c r="D65" s="51" t="s">
        <v>104</v>
      </c>
      <c r="E65" s="38" t="str">
        <f t="shared" si="1"/>
        <v>UsdLiborSwap-MxIsdaFixAm59Y</v>
      </c>
      <c r="F65" s="39" t="str">
        <f>_xll.qlLiborSwap($E65,Currency,FixingType,$C65,Currency&amp;$D65,Discounting2,Permanent,Trigger,ObjectOverwrite)</f>
        <v>UsdLiborSwap-MxIsdaFixAm59Y#0002</v>
      </c>
      <c r="G65" s="37" t="str">
        <f>_xll.ohRangeRetrieveError(F65)</f>
        <v/>
      </c>
      <c r="H65" s="40"/>
    </row>
    <row r="66" spans="2:8" s="26" customFormat="1" x14ac:dyDescent="0.2">
      <c r="B66" s="31"/>
      <c r="C66" s="52" t="s">
        <v>82</v>
      </c>
      <c r="D66" s="51" t="s">
        <v>104</v>
      </c>
      <c r="E66" s="38" t="str">
        <f t="shared" si="1"/>
        <v>UsdLiborSwap-MxIsdaFixAm60Y</v>
      </c>
      <c r="F66" s="39" t="str">
        <f>_xll.qlLiborSwap($E66,Currency,FixingType,$C66,Currency&amp;$D66,Discounting2,Permanent,Trigger,ObjectOverwrite)</f>
        <v>UsdLiborSwap-MxIsdaFixAm60Y#0002</v>
      </c>
      <c r="G66" s="37" t="str">
        <f>_xll.ohRangeRetrieveError(F66)</f>
        <v/>
      </c>
      <c r="H66" s="40"/>
    </row>
    <row r="67" spans="2:8" s="26" customFormat="1" ht="12" thickBot="1" x14ac:dyDescent="0.25">
      <c r="B67" s="41"/>
      <c r="C67" s="42"/>
      <c r="D67" s="42"/>
      <c r="E67" s="42"/>
      <c r="F67" s="42"/>
      <c r="G67" s="42"/>
      <c r="H67" s="43"/>
    </row>
    <row r="68" spans="2:8" s="26" customFormat="1" x14ac:dyDescent="0.2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H68"/>
  <sheetViews>
    <sheetView workbookViewId="0">
      <selection activeCell="F6" sqref="F6"/>
    </sheetView>
  </sheetViews>
  <sheetFormatPr defaultRowHeight="11.25" x14ac:dyDescent="0.2"/>
  <cols>
    <col min="1" max="1" width="3.140625" style="44" customWidth="1"/>
    <col min="2" max="2" width="4.42578125" style="44" customWidth="1"/>
    <col min="3" max="3" width="3.85546875" style="44" bestFit="1" customWidth="1"/>
    <col min="4" max="4" width="10.85546875" style="44" bestFit="1" customWidth="1"/>
    <col min="5" max="5" width="25.42578125" style="44" bestFit="1" customWidth="1"/>
    <col min="6" max="6" width="27.5703125" style="44" bestFit="1" customWidth="1"/>
    <col min="7" max="7" width="55" style="44" customWidth="1"/>
    <col min="8" max="8" width="5.28515625" style="44" customWidth="1"/>
    <col min="9" max="16384" width="9.140625" style="44"/>
  </cols>
  <sheetData>
    <row r="1" spans="2:8" s="26" customFormat="1" ht="12" thickBot="1" x14ac:dyDescent="0.25"/>
    <row r="2" spans="2:8" s="26" customFormat="1" x14ac:dyDescent="0.2">
      <c r="B2" s="27"/>
      <c r="C2" s="28"/>
      <c r="D2" s="28"/>
      <c r="E2" s="29"/>
      <c r="F2" s="28"/>
      <c r="G2" s="28"/>
      <c r="H2" s="30"/>
    </row>
    <row r="3" spans="2:8" s="26" customFormat="1" x14ac:dyDescent="0.2">
      <c r="B3" s="31"/>
      <c r="C3" s="32"/>
      <c r="D3" s="32"/>
      <c r="E3" s="33" t="s">
        <v>18</v>
      </c>
      <c r="F3" s="34" t="s">
        <v>100</v>
      </c>
      <c r="G3" s="32"/>
      <c r="H3" s="35"/>
    </row>
    <row r="4" spans="2:8" s="26" customFormat="1" x14ac:dyDescent="0.2">
      <c r="B4" s="31"/>
      <c r="C4" s="32"/>
      <c r="D4" s="32"/>
      <c r="E4" s="33" t="s">
        <v>84</v>
      </c>
      <c r="F4" s="34" t="s">
        <v>89</v>
      </c>
      <c r="G4" s="32"/>
      <c r="H4" s="35"/>
    </row>
    <row r="5" spans="2:8" s="26" customFormat="1" x14ac:dyDescent="0.2">
      <c r="B5" s="31"/>
      <c r="C5" s="32"/>
      <c r="D5" s="32"/>
      <c r="E5" s="32"/>
      <c r="F5" s="32"/>
      <c r="G5" s="32"/>
      <c r="H5" s="35"/>
    </row>
    <row r="6" spans="2:8" s="26" customFormat="1" x14ac:dyDescent="0.2">
      <c r="B6" s="31"/>
      <c r="C6" s="32"/>
      <c r="D6" s="58" t="s">
        <v>98</v>
      </c>
      <c r="E6" s="36" t="str">
        <f>PROPER(Currency)&amp;FamilyName&amp;FixingType&amp;".xml"</f>
        <v>UsdLiborSwap-MxIsdaFixPm.xml</v>
      </c>
      <c r="F6" s="34">
        <f>IF(Serialize,_xll.ohObjectSave(F7:F66,SerializationPath&amp;FileName,FileOverwrite,Serialize),"---")</f>
        <v>60</v>
      </c>
      <c r="G6" s="37" t="str">
        <f>_xll.ohRangeRetrieveError(F6)</f>
        <v/>
      </c>
      <c r="H6" s="35"/>
    </row>
    <row r="7" spans="2:8" s="26" customFormat="1" x14ac:dyDescent="0.2">
      <c r="B7" s="31"/>
      <c r="C7" s="53" t="s">
        <v>15</v>
      </c>
      <c r="D7" s="54" t="s">
        <v>104</v>
      </c>
      <c r="E7" s="55" t="str">
        <f t="shared" ref="E7:E38" si="0">PROPER(Currency)&amp;FamilyName&amp;FixingType&amp;$C7</f>
        <v>UsdLiborSwap-MxIsdaFixPm1Y</v>
      </c>
      <c r="F7" s="39" t="str">
        <f>_xll.qlLiborSwap($E7,Currency,FixingType,$C7,Currency&amp;$D7,Discounting2,Permanent,Trigger,ObjectOverwrite)</f>
        <v>UsdLiborSwap-MxIsdaFixPm1Y#0002</v>
      </c>
      <c r="G7" s="37" t="str">
        <f>_xll.ohRangeRetrieveError(F7)</f>
        <v/>
      </c>
      <c r="H7" s="40"/>
    </row>
    <row r="8" spans="2:8" s="26" customFormat="1" x14ac:dyDescent="0.2">
      <c r="B8" s="31"/>
      <c r="C8" s="53" t="s">
        <v>24</v>
      </c>
      <c r="D8" s="54" t="s">
        <v>104</v>
      </c>
      <c r="E8" s="55" t="str">
        <f t="shared" si="0"/>
        <v>UsdLiborSwap-MxIsdaFixPm2Y</v>
      </c>
      <c r="F8" s="39" t="str">
        <f>_xll.qlLiborSwap($E8,Currency,FixingType,$C8,Currency&amp;$D8,Discounting2,Permanent,Trigger,ObjectOverwrite)</f>
        <v>UsdLiborSwap-MxIsdaFixPm2Y#0002</v>
      </c>
      <c r="G8" s="37" t="str">
        <f>_xll.ohRangeRetrieveError(F8)</f>
        <v/>
      </c>
      <c r="H8" s="40"/>
    </row>
    <row r="9" spans="2:8" s="26" customFormat="1" x14ac:dyDescent="0.2">
      <c r="B9" s="31"/>
      <c r="C9" s="53" t="s">
        <v>25</v>
      </c>
      <c r="D9" s="54" t="s">
        <v>104</v>
      </c>
      <c r="E9" s="55" t="str">
        <f t="shared" si="0"/>
        <v>UsdLiborSwap-MxIsdaFixPm3Y</v>
      </c>
      <c r="F9" s="39" t="str">
        <f>_xll.qlLiborSwap($E9,Currency,FixingType,$C9,Currency&amp;$D9,Discounting2,Permanent,Trigger,ObjectOverwrite)</f>
        <v>UsdLiborSwap-MxIsdaFixPm3Y#0002</v>
      </c>
      <c r="G9" s="37" t="str">
        <f>_xll.ohRangeRetrieveError(F9)</f>
        <v/>
      </c>
      <c r="H9" s="40"/>
    </row>
    <row r="10" spans="2:8" s="26" customFormat="1" x14ac:dyDescent="0.2">
      <c r="B10" s="31"/>
      <c r="C10" s="53" t="s">
        <v>26</v>
      </c>
      <c r="D10" s="54" t="s">
        <v>104</v>
      </c>
      <c r="E10" s="55" t="str">
        <f t="shared" si="0"/>
        <v>UsdLiborSwap-MxIsdaFixPm4Y</v>
      </c>
      <c r="F10" s="39" t="str">
        <f>_xll.qlLiborSwap($E10,Currency,FixingType,$C10,Currency&amp;$D10,Discounting2,Permanent,Trigger,ObjectOverwrite)</f>
        <v>UsdLiborSwap-MxIsdaFixPm4Y#0002</v>
      </c>
      <c r="G10" s="37" t="str">
        <f>_xll.ohRangeRetrieveError(F10)</f>
        <v/>
      </c>
      <c r="H10" s="40"/>
    </row>
    <row r="11" spans="2:8" s="26" customFormat="1" x14ac:dyDescent="0.2">
      <c r="B11" s="31"/>
      <c r="C11" s="53" t="s">
        <v>27</v>
      </c>
      <c r="D11" s="54" t="s">
        <v>104</v>
      </c>
      <c r="E11" s="55" t="str">
        <f t="shared" si="0"/>
        <v>UsdLiborSwap-MxIsdaFixPm5Y</v>
      </c>
      <c r="F11" s="39" t="str">
        <f>_xll.qlLiborSwap($E11,Currency,FixingType,$C11,Currency&amp;$D11,Discounting2,Permanent,Trigger,ObjectOverwrite)</f>
        <v>UsdLiborSwap-MxIsdaFixPm5Y#0002</v>
      </c>
      <c r="G11" s="37" t="str">
        <f>_xll.ohRangeRetrieveError(F11)</f>
        <v/>
      </c>
      <c r="H11" s="40"/>
    </row>
    <row r="12" spans="2:8" s="26" customFormat="1" x14ac:dyDescent="0.2">
      <c r="B12" s="31"/>
      <c r="C12" s="53" t="s">
        <v>28</v>
      </c>
      <c r="D12" s="54" t="s">
        <v>104</v>
      </c>
      <c r="E12" s="55" t="str">
        <f t="shared" si="0"/>
        <v>UsdLiborSwap-MxIsdaFixPm6Y</v>
      </c>
      <c r="F12" s="39" t="str">
        <f>_xll.qlLiborSwap($E12,Currency,FixingType,$C12,Currency&amp;$D12,Discounting2,Permanent,Trigger,ObjectOverwrite)</f>
        <v>UsdLiborSwap-MxIsdaFixPm6Y#0002</v>
      </c>
      <c r="G12" s="37" t="str">
        <f>_xll.ohRangeRetrieveError(F12)</f>
        <v/>
      </c>
      <c r="H12" s="40"/>
    </row>
    <row r="13" spans="2:8" s="26" customFormat="1" x14ac:dyDescent="0.2">
      <c r="B13" s="31"/>
      <c r="C13" s="53" t="s">
        <v>29</v>
      </c>
      <c r="D13" s="54" t="s">
        <v>104</v>
      </c>
      <c r="E13" s="55" t="str">
        <f t="shared" si="0"/>
        <v>UsdLiborSwap-MxIsdaFixPm7Y</v>
      </c>
      <c r="F13" s="39" t="str">
        <f>_xll.qlLiborSwap($E13,Currency,FixingType,$C13,Currency&amp;$D13,Discounting2,Permanent,Trigger,ObjectOverwrite)</f>
        <v>UsdLiborSwap-MxIsdaFixPm7Y#0002</v>
      </c>
      <c r="G13" s="37" t="str">
        <f>_xll.ohRangeRetrieveError(F13)</f>
        <v/>
      </c>
      <c r="H13" s="40"/>
    </row>
    <row r="14" spans="2:8" s="26" customFormat="1" x14ac:dyDescent="0.2">
      <c r="B14" s="31"/>
      <c r="C14" s="53" t="s">
        <v>30</v>
      </c>
      <c r="D14" s="54" t="s">
        <v>104</v>
      </c>
      <c r="E14" s="55" t="str">
        <f t="shared" si="0"/>
        <v>UsdLiborSwap-MxIsdaFixPm8Y</v>
      </c>
      <c r="F14" s="39" t="str">
        <f>_xll.qlLiborSwap($E14,Currency,FixingType,$C14,Currency&amp;$D14,Discounting2,Permanent,Trigger,ObjectOverwrite)</f>
        <v>UsdLiborSwap-MxIsdaFixPm8Y#0002</v>
      </c>
      <c r="G14" s="37" t="str">
        <f>_xll.ohRangeRetrieveError(F14)</f>
        <v/>
      </c>
      <c r="H14" s="40"/>
    </row>
    <row r="15" spans="2:8" s="26" customFormat="1" x14ac:dyDescent="0.2">
      <c r="B15" s="31"/>
      <c r="C15" s="53" t="s">
        <v>31</v>
      </c>
      <c r="D15" s="54" t="s">
        <v>104</v>
      </c>
      <c r="E15" s="55" t="str">
        <f t="shared" si="0"/>
        <v>UsdLiborSwap-MxIsdaFixPm9Y</v>
      </c>
      <c r="F15" s="39" t="str">
        <f>_xll.qlLiborSwap($E15,Currency,FixingType,$C15,Currency&amp;$D15,Discounting2,Permanent,Trigger,ObjectOverwrite)</f>
        <v>UsdLiborSwap-MxIsdaFixPm9Y#0002</v>
      </c>
      <c r="G15" s="37" t="str">
        <f>_xll.ohRangeRetrieveError(F15)</f>
        <v/>
      </c>
      <c r="H15" s="40"/>
    </row>
    <row r="16" spans="2:8" s="26" customFormat="1" x14ac:dyDescent="0.2">
      <c r="B16" s="31"/>
      <c r="C16" s="53" t="s">
        <v>32</v>
      </c>
      <c r="D16" s="54" t="s">
        <v>104</v>
      </c>
      <c r="E16" s="55" t="str">
        <f t="shared" si="0"/>
        <v>UsdLiborSwap-MxIsdaFixPm10Y</v>
      </c>
      <c r="F16" s="39" t="str">
        <f>_xll.qlLiborSwap($E16,Currency,FixingType,$C16,Currency&amp;$D16,Discounting2,Permanent,Trigger,ObjectOverwrite)</f>
        <v>UsdLiborSwap-MxIsdaFixPm10Y#0002</v>
      </c>
      <c r="G16" s="37" t="str">
        <f>_xll.ohRangeRetrieveError(F16)</f>
        <v/>
      </c>
      <c r="H16" s="40"/>
    </row>
    <row r="17" spans="2:8" s="26" customFormat="1" x14ac:dyDescent="0.2">
      <c r="B17" s="31"/>
      <c r="C17" s="53" t="s">
        <v>33</v>
      </c>
      <c r="D17" s="54" t="s">
        <v>104</v>
      </c>
      <c r="E17" s="55" t="str">
        <f t="shared" si="0"/>
        <v>UsdLiborSwap-MxIsdaFixPm11Y</v>
      </c>
      <c r="F17" s="39" t="str">
        <f>_xll.qlLiborSwap($E17,Currency,FixingType,$C17,Currency&amp;$D17,Discounting2,Permanent,Trigger,ObjectOverwrite)</f>
        <v>UsdLiborSwap-MxIsdaFixPm11Y#0002</v>
      </c>
      <c r="G17" s="37" t="str">
        <f>_xll.ohRangeRetrieveError(F17)</f>
        <v/>
      </c>
      <c r="H17" s="40"/>
    </row>
    <row r="18" spans="2:8" s="26" customFormat="1" x14ac:dyDescent="0.2">
      <c r="B18" s="31"/>
      <c r="C18" s="53" t="s">
        <v>34</v>
      </c>
      <c r="D18" s="54" t="s">
        <v>104</v>
      </c>
      <c r="E18" s="55" t="str">
        <f t="shared" si="0"/>
        <v>UsdLiborSwap-MxIsdaFixPm12Y</v>
      </c>
      <c r="F18" s="39" t="str">
        <f>_xll.qlLiborSwap($E18,Currency,FixingType,$C18,Currency&amp;$D18,Discounting2,Permanent,Trigger,ObjectOverwrite)</f>
        <v>UsdLiborSwap-MxIsdaFixPm12Y#0002</v>
      </c>
      <c r="G18" s="37" t="str">
        <f>_xll.ohRangeRetrieveError(F18)</f>
        <v/>
      </c>
      <c r="H18" s="40"/>
    </row>
    <row r="19" spans="2:8" s="26" customFormat="1" x14ac:dyDescent="0.2">
      <c r="B19" s="31"/>
      <c r="C19" s="53" t="s">
        <v>35</v>
      </c>
      <c r="D19" s="54" t="s">
        <v>104</v>
      </c>
      <c r="E19" s="55" t="str">
        <f t="shared" si="0"/>
        <v>UsdLiborSwap-MxIsdaFixPm13Y</v>
      </c>
      <c r="F19" s="39" t="str">
        <f>_xll.qlLiborSwap($E19,Currency,FixingType,$C19,Currency&amp;$D19,Discounting2,Permanent,Trigger,ObjectOverwrite)</f>
        <v>UsdLiborSwap-MxIsdaFixPm13Y#0002</v>
      </c>
      <c r="G19" s="37" t="str">
        <f>_xll.ohRangeRetrieveError(F19)</f>
        <v/>
      </c>
      <c r="H19" s="40"/>
    </row>
    <row r="20" spans="2:8" s="26" customFormat="1" x14ac:dyDescent="0.2">
      <c r="B20" s="31"/>
      <c r="C20" s="53" t="s">
        <v>36</v>
      </c>
      <c r="D20" s="54" t="s">
        <v>104</v>
      </c>
      <c r="E20" s="55" t="str">
        <f t="shared" si="0"/>
        <v>UsdLiborSwap-MxIsdaFixPm14Y</v>
      </c>
      <c r="F20" s="39" t="str">
        <f>_xll.qlLiborSwap($E20,Currency,FixingType,$C20,Currency&amp;$D20,Discounting2,Permanent,Trigger,ObjectOverwrite)</f>
        <v>UsdLiborSwap-MxIsdaFixPm14Y#0002</v>
      </c>
      <c r="G20" s="37" t="str">
        <f>_xll.ohRangeRetrieveError(F20)</f>
        <v/>
      </c>
      <c r="H20" s="40"/>
    </row>
    <row r="21" spans="2:8" s="26" customFormat="1" x14ac:dyDescent="0.2">
      <c r="B21" s="31"/>
      <c r="C21" s="53" t="s">
        <v>37</v>
      </c>
      <c r="D21" s="54" t="s">
        <v>104</v>
      </c>
      <c r="E21" s="55" t="str">
        <f t="shared" si="0"/>
        <v>UsdLiborSwap-MxIsdaFixPm15Y</v>
      </c>
      <c r="F21" s="39" t="str">
        <f>_xll.qlLiborSwap($E21,Currency,FixingType,$C21,Currency&amp;$D21,Discounting2,Permanent,Trigger,ObjectOverwrite)</f>
        <v>UsdLiborSwap-MxIsdaFixPm15Y#0002</v>
      </c>
      <c r="G21" s="37" t="str">
        <f>_xll.ohRangeRetrieveError(F21)</f>
        <v/>
      </c>
      <c r="H21" s="40"/>
    </row>
    <row r="22" spans="2:8" s="26" customFormat="1" x14ac:dyDescent="0.2">
      <c r="B22" s="31"/>
      <c r="C22" s="53" t="s">
        <v>38</v>
      </c>
      <c r="D22" s="54" t="s">
        <v>104</v>
      </c>
      <c r="E22" s="55" t="str">
        <f t="shared" si="0"/>
        <v>UsdLiborSwap-MxIsdaFixPm16Y</v>
      </c>
      <c r="F22" s="39" t="str">
        <f>_xll.qlLiborSwap($E22,Currency,FixingType,$C22,Currency&amp;$D22,Discounting2,Permanent,Trigger,ObjectOverwrite)</f>
        <v>UsdLiborSwap-MxIsdaFixPm16Y#0002</v>
      </c>
      <c r="G22" s="37" t="str">
        <f>_xll.ohRangeRetrieveError(F22)</f>
        <v/>
      </c>
      <c r="H22" s="40"/>
    </row>
    <row r="23" spans="2:8" s="26" customFormat="1" x14ac:dyDescent="0.2">
      <c r="B23" s="31"/>
      <c r="C23" s="53" t="s">
        <v>39</v>
      </c>
      <c r="D23" s="54" t="s">
        <v>104</v>
      </c>
      <c r="E23" s="55" t="str">
        <f t="shared" si="0"/>
        <v>UsdLiborSwap-MxIsdaFixPm17Y</v>
      </c>
      <c r="F23" s="39" t="str">
        <f>_xll.qlLiborSwap($E23,Currency,FixingType,$C23,Currency&amp;$D23,Discounting2,Permanent,Trigger,ObjectOverwrite)</f>
        <v>UsdLiborSwap-MxIsdaFixPm17Y#0002</v>
      </c>
      <c r="G23" s="37" t="str">
        <f>_xll.ohRangeRetrieveError(F23)</f>
        <v/>
      </c>
      <c r="H23" s="40"/>
    </row>
    <row r="24" spans="2:8" s="26" customFormat="1" x14ac:dyDescent="0.2">
      <c r="B24" s="31"/>
      <c r="C24" s="53" t="s">
        <v>40</v>
      </c>
      <c r="D24" s="54" t="s">
        <v>104</v>
      </c>
      <c r="E24" s="55" t="str">
        <f t="shared" si="0"/>
        <v>UsdLiborSwap-MxIsdaFixPm18Y</v>
      </c>
      <c r="F24" s="39" t="str">
        <f>_xll.qlLiborSwap($E24,Currency,FixingType,$C24,Currency&amp;$D24,Discounting2,Permanent,Trigger,ObjectOverwrite)</f>
        <v>UsdLiborSwap-MxIsdaFixPm18Y#0002</v>
      </c>
      <c r="G24" s="37" t="str">
        <f>_xll.ohRangeRetrieveError(F24)</f>
        <v/>
      </c>
      <c r="H24" s="40"/>
    </row>
    <row r="25" spans="2:8" s="26" customFormat="1" x14ac:dyDescent="0.2">
      <c r="B25" s="31"/>
      <c r="C25" s="53" t="s">
        <v>41</v>
      </c>
      <c r="D25" s="54" t="s">
        <v>104</v>
      </c>
      <c r="E25" s="55" t="str">
        <f t="shared" si="0"/>
        <v>UsdLiborSwap-MxIsdaFixPm19Y</v>
      </c>
      <c r="F25" s="39" t="str">
        <f>_xll.qlLiborSwap($E25,Currency,FixingType,$C25,Currency&amp;$D25,Discounting2,Permanent,Trigger,ObjectOverwrite)</f>
        <v>UsdLiborSwap-MxIsdaFixPm19Y#0002</v>
      </c>
      <c r="G25" s="37" t="str">
        <f>_xll.ohRangeRetrieveError(F25)</f>
        <v/>
      </c>
      <c r="H25" s="40"/>
    </row>
    <row r="26" spans="2:8" s="26" customFormat="1" x14ac:dyDescent="0.2">
      <c r="B26" s="31"/>
      <c r="C26" s="53" t="s">
        <v>42</v>
      </c>
      <c r="D26" s="54" t="s">
        <v>104</v>
      </c>
      <c r="E26" s="55" t="str">
        <f t="shared" si="0"/>
        <v>UsdLiborSwap-MxIsdaFixPm20Y</v>
      </c>
      <c r="F26" s="39" t="str">
        <f>_xll.qlLiborSwap($E26,Currency,FixingType,$C26,Currency&amp;$D26,Discounting2,Permanent,Trigger,ObjectOverwrite)</f>
        <v>UsdLiborSwap-MxIsdaFixPm20Y#0002</v>
      </c>
      <c r="G26" s="37" t="str">
        <f>_xll.ohRangeRetrieveError(F26)</f>
        <v/>
      </c>
      <c r="H26" s="40"/>
    </row>
    <row r="27" spans="2:8" s="26" customFormat="1" x14ac:dyDescent="0.2">
      <c r="B27" s="31"/>
      <c r="C27" s="53" t="s">
        <v>43</v>
      </c>
      <c r="D27" s="54" t="s">
        <v>104</v>
      </c>
      <c r="E27" s="55" t="str">
        <f t="shared" si="0"/>
        <v>UsdLiborSwap-MxIsdaFixPm21Y</v>
      </c>
      <c r="F27" s="39" t="str">
        <f>_xll.qlLiborSwap($E27,Currency,FixingType,$C27,Currency&amp;$D27,Discounting2,Permanent,Trigger,ObjectOverwrite)</f>
        <v>UsdLiborSwap-MxIsdaFixPm21Y#0002</v>
      </c>
      <c r="G27" s="37" t="str">
        <f>_xll.ohRangeRetrieveError(F27)</f>
        <v/>
      </c>
      <c r="H27" s="40"/>
    </row>
    <row r="28" spans="2:8" s="26" customFormat="1" x14ac:dyDescent="0.2">
      <c r="B28" s="31"/>
      <c r="C28" s="53" t="s">
        <v>44</v>
      </c>
      <c r="D28" s="54" t="s">
        <v>104</v>
      </c>
      <c r="E28" s="55" t="str">
        <f t="shared" si="0"/>
        <v>UsdLiborSwap-MxIsdaFixPm22Y</v>
      </c>
      <c r="F28" s="39" t="str">
        <f>_xll.qlLiborSwap($E28,Currency,FixingType,$C28,Currency&amp;$D28,Discounting2,Permanent,Trigger,ObjectOverwrite)</f>
        <v>UsdLiborSwap-MxIsdaFixPm22Y#0002</v>
      </c>
      <c r="G28" s="37" t="str">
        <f>_xll.ohRangeRetrieveError(F28)</f>
        <v/>
      </c>
      <c r="H28" s="40"/>
    </row>
    <row r="29" spans="2:8" s="26" customFormat="1" x14ac:dyDescent="0.2">
      <c r="B29" s="31"/>
      <c r="C29" s="53" t="s">
        <v>45</v>
      </c>
      <c r="D29" s="54" t="s">
        <v>104</v>
      </c>
      <c r="E29" s="55" t="str">
        <f t="shared" si="0"/>
        <v>UsdLiborSwap-MxIsdaFixPm23Y</v>
      </c>
      <c r="F29" s="39" t="str">
        <f>_xll.qlLiborSwap($E29,Currency,FixingType,$C29,Currency&amp;$D29,Discounting2,Permanent,Trigger,ObjectOverwrite)</f>
        <v>UsdLiborSwap-MxIsdaFixPm23Y#0002</v>
      </c>
      <c r="G29" s="37" t="str">
        <f>_xll.ohRangeRetrieveError(F29)</f>
        <v/>
      </c>
      <c r="H29" s="40"/>
    </row>
    <row r="30" spans="2:8" s="26" customFormat="1" x14ac:dyDescent="0.2">
      <c r="B30" s="31"/>
      <c r="C30" s="53" t="s">
        <v>46</v>
      </c>
      <c r="D30" s="54" t="s">
        <v>104</v>
      </c>
      <c r="E30" s="55" t="str">
        <f t="shared" si="0"/>
        <v>UsdLiborSwap-MxIsdaFixPm24Y</v>
      </c>
      <c r="F30" s="39" t="str">
        <f>_xll.qlLiborSwap($E30,Currency,FixingType,$C30,Currency&amp;$D30,Discounting2,Permanent,Trigger,ObjectOverwrite)</f>
        <v>UsdLiborSwap-MxIsdaFixPm24Y#0002</v>
      </c>
      <c r="G30" s="37" t="str">
        <f>_xll.ohRangeRetrieveError(F30)</f>
        <v/>
      </c>
      <c r="H30" s="40"/>
    </row>
    <row r="31" spans="2:8" s="26" customFormat="1" x14ac:dyDescent="0.2">
      <c r="B31" s="31"/>
      <c r="C31" s="53" t="s">
        <v>47</v>
      </c>
      <c r="D31" s="54" t="s">
        <v>104</v>
      </c>
      <c r="E31" s="55" t="str">
        <f t="shared" si="0"/>
        <v>UsdLiborSwap-MxIsdaFixPm25Y</v>
      </c>
      <c r="F31" s="39" t="str">
        <f>_xll.qlLiborSwap($E31,Currency,FixingType,$C31,Currency&amp;$D31,Discounting2,Permanent,Trigger,ObjectOverwrite)</f>
        <v>UsdLiborSwap-MxIsdaFixPm25Y#0002</v>
      </c>
      <c r="G31" s="37" t="str">
        <f>_xll.ohRangeRetrieveError(F31)</f>
        <v/>
      </c>
      <c r="H31" s="40"/>
    </row>
    <row r="32" spans="2:8" s="26" customFormat="1" x14ac:dyDescent="0.2">
      <c r="B32" s="31"/>
      <c r="C32" s="53" t="s">
        <v>48</v>
      </c>
      <c r="D32" s="54" t="s">
        <v>104</v>
      </c>
      <c r="E32" s="55" t="str">
        <f t="shared" si="0"/>
        <v>UsdLiborSwap-MxIsdaFixPm26Y</v>
      </c>
      <c r="F32" s="39" t="str">
        <f>_xll.qlLiborSwap($E32,Currency,FixingType,$C32,Currency&amp;$D32,Discounting2,Permanent,Trigger,ObjectOverwrite)</f>
        <v>UsdLiborSwap-MxIsdaFixPm26Y#0002</v>
      </c>
      <c r="G32" s="37" t="str">
        <f>_xll.ohRangeRetrieveError(F32)</f>
        <v/>
      </c>
      <c r="H32" s="40"/>
    </row>
    <row r="33" spans="2:8" s="26" customFormat="1" x14ac:dyDescent="0.2">
      <c r="B33" s="31"/>
      <c r="C33" s="53" t="s">
        <v>49</v>
      </c>
      <c r="D33" s="54" t="s">
        <v>104</v>
      </c>
      <c r="E33" s="55" t="str">
        <f t="shared" si="0"/>
        <v>UsdLiborSwap-MxIsdaFixPm27Y</v>
      </c>
      <c r="F33" s="39" t="str">
        <f>_xll.qlLiborSwap($E33,Currency,FixingType,$C33,Currency&amp;$D33,Discounting2,Permanent,Trigger,ObjectOverwrite)</f>
        <v>UsdLiborSwap-MxIsdaFixPm27Y#0002</v>
      </c>
      <c r="G33" s="37" t="str">
        <f>_xll.ohRangeRetrieveError(F33)</f>
        <v/>
      </c>
      <c r="H33" s="40"/>
    </row>
    <row r="34" spans="2:8" s="26" customFormat="1" x14ac:dyDescent="0.2">
      <c r="B34" s="31"/>
      <c r="C34" s="53" t="s">
        <v>50</v>
      </c>
      <c r="D34" s="54" t="s">
        <v>104</v>
      </c>
      <c r="E34" s="55" t="str">
        <f t="shared" si="0"/>
        <v>UsdLiborSwap-MxIsdaFixPm28Y</v>
      </c>
      <c r="F34" s="39" t="str">
        <f>_xll.qlLiborSwap($E34,Currency,FixingType,$C34,Currency&amp;$D34,Discounting2,Permanent,Trigger,ObjectOverwrite)</f>
        <v>UsdLiborSwap-MxIsdaFixPm28Y#0002</v>
      </c>
      <c r="G34" s="37" t="str">
        <f>_xll.ohRangeRetrieveError(F34)</f>
        <v/>
      </c>
      <c r="H34" s="40"/>
    </row>
    <row r="35" spans="2:8" s="26" customFormat="1" x14ac:dyDescent="0.2">
      <c r="B35" s="31"/>
      <c r="C35" s="53" t="s">
        <v>51</v>
      </c>
      <c r="D35" s="54" t="s">
        <v>104</v>
      </c>
      <c r="E35" s="55" t="str">
        <f t="shared" si="0"/>
        <v>UsdLiborSwap-MxIsdaFixPm29Y</v>
      </c>
      <c r="F35" s="39" t="str">
        <f>_xll.qlLiborSwap($E35,Currency,FixingType,$C35,Currency&amp;$D35,Discounting2,Permanent,Trigger,ObjectOverwrite)</f>
        <v>UsdLiborSwap-MxIsdaFixPm29Y#0002</v>
      </c>
      <c r="G35" s="37" t="str">
        <f>_xll.ohRangeRetrieveError(F35)</f>
        <v/>
      </c>
      <c r="H35" s="40"/>
    </row>
    <row r="36" spans="2:8" s="26" customFormat="1" x14ac:dyDescent="0.2">
      <c r="B36" s="31"/>
      <c r="C36" s="53" t="s">
        <v>52</v>
      </c>
      <c r="D36" s="54" t="s">
        <v>104</v>
      </c>
      <c r="E36" s="55" t="str">
        <f t="shared" si="0"/>
        <v>UsdLiborSwap-MxIsdaFixPm30Y</v>
      </c>
      <c r="F36" s="39" t="str">
        <f>_xll.qlLiborSwap($E36,Currency,FixingType,$C36,Currency&amp;$D36,Discounting2,Permanent,Trigger,ObjectOverwrite)</f>
        <v>UsdLiborSwap-MxIsdaFixPm30Y#0002</v>
      </c>
      <c r="G36" s="37" t="str">
        <f>_xll.ohRangeRetrieveError(F36)</f>
        <v/>
      </c>
      <c r="H36" s="40"/>
    </row>
    <row r="37" spans="2:8" s="26" customFormat="1" x14ac:dyDescent="0.2">
      <c r="B37" s="31"/>
      <c r="C37" s="53" t="s">
        <v>53</v>
      </c>
      <c r="D37" s="54" t="s">
        <v>104</v>
      </c>
      <c r="E37" s="55" t="str">
        <f t="shared" si="0"/>
        <v>UsdLiborSwap-MxIsdaFixPm31Y</v>
      </c>
      <c r="F37" s="39" t="str">
        <f>_xll.qlLiborSwap($E37,Currency,FixingType,$C37,Currency&amp;$D37,Discounting2,Permanent,Trigger,ObjectOverwrite)</f>
        <v>UsdLiborSwap-MxIsdaFixPm31Y#0002</v>
      </c>
      <c r="G37" s="37" t="str">
        <f>_xll.ohRangeRetrieveError(F37)</f>
        <v/>
      </c>
      <c r="H37" s="40"/>
    </row>
    <row r="38" spans="2:8" s="26" customFormat="1" x14ac:dyDescent="0.2">
      <c r="B38" s="31"/>
      <c r="C38" s="53" t="s">
        <v>54</v>
      </c>
      <c r="D38" s="54" t="s">
        <v>104</v>
      </c>
      <c r="E38" s="55" t="str">
        <f t="shared" si="0"/>
        <v>UsdLiborSwap-MxIsdaFixPm32Y</v>
      </c>
      <c r="F38" s="39" t="str">
        <f>_xll.qlLiborSwap($E38,Currency,FixingType,$C38,Currency&amp;$D38,Discounting2,Permanent,Trigger,ObjectOverwrite)</f>
        <v>UsdLiborSwap-MxIsdaFixPm32Y#0002</v>
      </c>
      <c r="G38" s="37" t="str">
        <f>_xll.ohRangeRetrieveError(F38)</f>
        <v/>
      </c>
      <c r="H38" s="40"/>
    </row>
    <row r="39" spans="2:8" s="26" customFormat="1" x14ac:dyDescent="0.2">
      <c r="B39" s="31"/>
      <c r="C39" s="53" t="s">
        <v>55</v>
      </c>
      <c r="D39" s="54" t="s">
        <v>104</v>
      </c>
      <c r="E39" s="55" t="str">
        <f t="shared" ref="E39:E66" si="1">PROPER(Currency)&amp;FamilyName&amp;FixingType&amp;$C39</f>
        <v>UsdLiborSwap-MxIsdaFixPm33Y</v>
      </c>
      <c r="F39" s="39" t="str">
        <f>_xll.qlLiborSwap($E39,Currency,FixingType,$C39,Currency&amp;$D39,Discounting2,Permanent,Trigger,ObjectOverwrite)</f>
        <v>UsdLiborSwap-MxIsdaFixPm33Y#0002</v>
      </c>
      <c r="G39" s="37" t="str">
        <f>_xll.ohRangeRetrieveError(F39)</f>
        <v/>
      </c>
      <c r="H39" s="40"/>
    </row>
    <row r="40" spans="2:8" s="26" customFormat="1" x14ac:dyDescent="0.2">
      <c r="B40" s="31"/>
      <c r="C40" s="53" t="s">
        <v>56</v>
      </c>
      <c r="D40" s="54" t="s">
        <v>104</v>
      </c>
      <c r="E40" s="55" t="str">
        <f t="shared" si="1"/>
        <v>UsdLiborSwap-MxIsdaFixPm34Y</v>
      </c>
      <c r="F40" s="39" t="str">
        <f>_xll.qlLiborSwap($E40,Currency,FixingType,$C40,Currency&amp;$D40,Discounting2,Permanent,Trigger,ObjectOverwrite)</f>
        <v>UsdLiborSwap-MxIsdaFixPm34Y#0002</v>
      </c>
      <c r="G40" s="37" t="str">
        <f>_xll.ohRangeRetrieveError(F40)</f>
        <v/>
      </c>
      <c r="H40" s="40"/>
    </row>
    <row r="41" spans="2:8" s="26" customFormat="1" x14ac:dyDescent="0.2">
      <c r="B41" s="31"/>
      <c r="C41" s="53" t="s">
        <v>57</v>
      </c>
      <c r="D41" s="54" t="s">
        <v>104</v>
      </c>
      <c r="E41" s="55" t="str">
        <f t="shared" si="1"/>
        <v>UsdLiborSwap-MxIsdaFixPm35Y</v>
      </c>
      <c r="F41" s="39" t="str">
        <f>_xll.qlLiborSwap($E41,Currency,FixingType,$C41,Currency&amp;$D41,Discounting2,Permanent,Trigger,ObjectOverwrite)</f>
        <v>UsdLiborSwap-MxIsdaFixPm35Y#0002</v>
      </c>
      <c r="G41" s="37" t="str">
        <f>_xll.ohRangeRetrieveError(F41)</f>
        <v/>
      </c>
      <c r="H41" s="40"/>
    </row>
    <row r="42" spans="2:8" s="26" customFormat="1" x14ac:dyDescent="0.2">
      <c r="B42" s="31"/>
      <c r="C42" s="53" t="s">
        <v>58</v>
      </c>
      <c r="D42" s="54" t="s">
        <v>104</v>
      </c>
      <c r="E42" s="55" t="str">
        <f t="shared" si="1"/>
        <v>UsdLiborSwap-MxIsdaFixPm36Y</v>
      </c>
      <c r="F42" s="39" t="str">
        <f>_xll.qlLiborSwap($E42,Currency,FixingType,$C42,Currency&amp;$D42,Discounting2,Permanent,Trigger,ObjectOverwrite)</f>
        <v>UsdLiborSwap-MxIsdaFixPm36Y#0002</v>
      </c>
      <c r="G42" s="37" t="str">
        <f>_xll.ohRangeRetrieveError(F42)</f>
        <v/>
      </c>
      <c r="H42" s="40"/>
    </row>
    <row r="43" spans="2:8" s="26" customFormat="1" x14ac:dyDescent="0.2">
      <c r="B43" s="31"/>
      <c r="C43" s="53" t="s">
        <v>59</v>
      </c>
      <c r="D43" s="54" t="s">
        <v>104</v>
      </c>
      <c r="E43" s="55" t="str">
        <f t="shared" si="1"/>
        <v>UsdLiborSwap-MxIsdaFixPm37Y</v>
      </c>
      <c r="F43" s="39" t="str">
        <f>_xll.qlLiborSwap($E43,Currency,FixingType,$C43,Currency&amp;$D43,Discounting2,Permanent,Trigger,ObjectOverwrite)</f>
        <v>UsdLiborSwap-MxIsdaFixPm37Y#0002</v>
      </c>
      <c r="G43" s="37" t="str">
        <f>_xll.ohRangeRetrieveError(F43)</f>
        <v/>
      </c>
      <c r="H43" s="40"/>
    </row>
    <row r="44" spans="2:8" s="26" customFormat="1" x14ac:dyDescent="0.2">
      <c r="B44" s="31"/>
      <c r="C44" s="53" t="s">
        <v>60</v>
      </c>
      <c r="D44" s="54" t="s">
        <v>104</v>
      </c>
      <c r="E44" s="55" t="str">
        <f t="shared" si="1"/>
        <v>UsdLiborSwap-MxIsdaFixPm38Y</v>
      </c>
      <c r="F44" s="39" t="str">
        <f>_xll.qlLiborSwap($E44,Currency,FixingType,$C44,Currency&amp;$D44,Discounting2,Permanent,Trigger,ObjectOverwrite)</f>
        <v>UsdLiborSwap-MxIsdaFixPm38Y#0002</v>
      </c>
      <c r="G44" s="37" t="str">
        <f>_xll.ohRangeRetrieveError(F44)</f>
        <v/>
      </c>
      <c r="H44" s="40"/>
    </row>
    <row r="45" spans="2:8" s="26" customFormat="1" x14ac:dyDescent="0.2">
      <c r="B45" s="31"/>
      <c r="C45" s="53" t="s">
        <v>61</v>
      </c>
      <c r="D45" s="54" t="s">
        <v>104</v>
      </c>
      <c r="E45" s="55" t="str">
        <f t="shared" si="1"/>
        <v>UsdLiborSwap-MxIsdaFixPm39Y</v>
      </c>
      <c r="F45" s="39" t="str">
        <f>_xll.qlLiborSwap($E45,Currency,FixingType,$C45,Currency&amp;$D45,Discounting2,Permanent,Trigger,ObjectOverwrite)</f>
        <v>UsdLiborSwap-MxIsdaFixPm39Y#0002</v>
      </c>
      <c r="G45" s="37" t="str">
        <f>_xll.ohRangeRetrieveError(F45)</f>
        <v/>
      </c>
      <c r="H45" s="40"/>
    </row>
    <row r="46" spans="2:8" s="26" customFormat="1" x14ac:dyDescent="0.2">
      <c r="B46" s="31"/>
      <c r="C46" s="53" t="s">
        <v>62</v>
      </c>
      <c r="D46" s="54" t="s">
        <v>104</v>
      </c>
      <c r="E46" s="55" t="str">
        <f t="shared" si="1"/>
        <v>UsdLiborSwap-MxIsdaFixPm40Y</v>
      </c>
      <c r="F46" s="39" t="str">
        <f>_xll.qlLiborSwap($E46,Currency,FixingType,$C46,Currency&amp;$D46,Discounting2,Permanent,Trigger,ObjectOverwrite)</f>
        <v>UsdLiborSwap-MxIsdaFixPm40Y#0002</v>
      </c>
      <c r="G46" s="37" t="str">
        <f>_xll.ohRangeRetrieveError(F46)</f>
        <v/>
      </c>
      <c r="H46" s="40"/>
    </row>
    <row r="47" spans="2:8" s="26" customFormat="1" x14ac:dyDescent="0.2">
      <c r="B47" s="31"/>
      <c r="C47" s="53" t="s">
        <v>63</v>
      </c>
      <c r="D47" s="54" t="s">
        <v>104</v>
      </c>
      <c r="E47" s="55" t="str">
        <f t="shared" si="1"/>
        <v>UsdLiborSwap-MxIsdaFixPm41Y</v>
      </c>
      <c r="F47" s="39" t="str">
        <f>_xll.qlLiborSwap($E47,Currency,FixingType,$C47,Currency&amp;$D47,Discounting2,Permanent,Trigger,ObjectOverwrite)</f>
        <v>UsdLiborSwap-MxIsdaFixPm41Y#0002</v>
      </c>
      <c r="G47" s="37" t="str">
        <f>_xll.ohRangeRetrieveError(F47)</f>
        <v/>
      </c>
      <c r="H47" s="40"/>
    </row>
    <row r="48" spans="2:8" s="26" customFormat="1" x14ac:dyDescent="0.2">
      <c r="B48" s="31"/>
      <c r="C48" s="53" t="s">
        <v>64</v>
      </c>
      <c r="D48" s="54" t="s">
        <v>104</v>
      </c>
      <c r="E48" s="55" t="str">
        <f t="shared" si="1"/>
        <v>UsdLiborSwap-MxIsdaFixPm42Y</v>
      </c>
      <c r="F48" s="39" t="str">
        <f>_xll.qlLiborSwap($E48,Currency,FixingType,$C48,Currency&amp;$D48,Discounting2,Permanent,Trigger,ObjectOverwrite)</f>
        <v>UsdLiborSwap-MxIsdaFixPm42Y#0002</v>
      </c>
      <c r="G48" s="37" t="str">
        <f>_xll.ohRangeRetrieveError(F48)</f>
        <v/>
      </c>
      <c r="H48" s="40"/>
    </row>
    <row r="49" spans="2:8" s="26" customFormat="1" x14ac:dyDescent="0.2">
      <c r="B49" s="31"/>
      <c r="C49" s="53" t="s">
        <v>65</v>
      </c>
      <c r="D49" s="54" t="s">
        <v>104</v>
      </c>
      <c r="E49" s="55" t="str">
        <f t="shared" si="1"/>
        <v>UsdLiborSwap-MxIsdaFixPm43Y</v>
      </c>
      <c r="F49" s="39" t="str">
        <f>_xll.qlLiborSwap($E49,Currency,FixingType,$C49,Currency&amp;$D49,Discounting2,Permanent,Trigger,ObjectOverwrite)</f>
        <v>UsdLiborSwap-MxIsdaFixPm43Y#0002</v>
      </c>
      <c r="G49" s="37" t="str">
        <f>_xll.ohRangeRetrieveError(F49)</f>
        <v/>
      </c>
      <c r="H49" s="40"/>
    </row>
    <row r="50" spans="2:8" s="26" customFormat="1" x14ac:dyDescent="0.2">
      <c r="B50" s="31"/>
      <c r="C50" s="53" t="s">
        <v>66</v>
      </c>
      <c r="D50" s="54" t="s">
        <v>104</v>
      </c>
      <c r="E50" s="55" t="str">
        <f t="shared" si="1"/>
        <v>UsdLiborSwap-MxIsdaFixPm44Y</v>
      </c>
      <c r="F50" s="39" t="str">
        <f>_xll.qlLiborSwap($E50,Currency,FixingType,$C50,Currency&amp;$D50,Discounting2,Permanent,Trigger,ObjectOverwrite)</f>
        <v>UsdLiborSwap-MxIsdaFixPm44Y#0002</v>
      </c>
      <c r="G50" s="37" t="str">
        <f>_xll.ohRangeRetrieveError(F50)</f>
        <v/>
      </c>
      <c r="H50" s="40"/>
    </row>
    <row r="51" spans="2:8" s="26" customFormat="1" x14ac:dyDescent="0.2">
      <c r="B51" s="31"/>
      <c r="C51" s="53" t="s">
        <v>67</v>
      </c>
      <c r="D51" s="54" t="s">
        <v>104</v>
      </c>
      <c r="E51" s="55" t="str">
        <f t="shared" si="1"/>
        <v>UsdLiborSwap-MxIsdaFixPm45Y</v>
      </c>
      <c r="F51" s="39" t="str">
        <f>_xll.qlLiborSwap($E51,Currency,FixingType,$C51,Currency&amp;$D51,Discounting2,Permanent,Trigger,ObjectOverwrite)</f>
        <v>UsdLiborSwap-MxIsdaFixPm45Y#0002</v>
      </c>
      <c r="G51" s="37" t="str">
        <f>_xll.ohRangeRetrieveError(F51)</f>
        <v/>
      </c>
      <c r="H51" s="40"/>
    </row>
    <row r="52" spans="2:8" s="26" customFormat="1" x14ac:dyDescent="0.2">
      <c r="B52" s="31"/>
      <c r="C52" s="53" t="s">
        <v>68</v>
      </c>
      <c r="D52" s="54" t="s">
        <v>104</v>
      </c>
      <c r="E52" s="55" t="str">
        <f t="shared" si="1"/>
        <v>UsdLiborSwap-MxIsdaFixPm46Y</v>
      </c>
      <c r="F52" s="39" t="str">
        <f>_xll.qlLiborSwap($E52,Currency,FixingType,$C52,Currency&amp;$D52,Discounting2,Permanent,Trigger,ObjectOverwrite)</f>
        <v>UsdLiborSwap-MxIsdaFixPm46Y#0002</v>
      </c>
      <c r="G52" s="37" t="str">
        <f>_xll.ohRangeRetrieveError(F52)</f>
        <v/>
      </c>
      <c r="H52" s="40"/>
    </row>
    <row r="53" spans="2:8" s="26" customFormat="1" x14ac:dyDescent="0.2">
      <c r="B53" s="31"/>
      <c r="C53" s="53" t="s">
        <v>69</v>
      </c>
      <c r="D53" s="54" t="s">
        <v>104</v>
      </c>
      <c r="E53" s="55" t="str">
        <f t="shared" si="1"/>
        <v>UsdLiborSwap-MxIsdaFixPm47Y</v>
      </c>
      <c r="F53" s="39" t="str">
        <f>_xll.qlLiborSwap($E53,Currency,FixingType,$C53,Currency&amp;$D53,Discounting2,Permanent,Trigger,ObjectOverwrite)</f>
        <v>UsdLiborSwap-MxIsdaFixPm47Y#0002</v>
      </c>
      <c r="G53" s="37" t="str">
        <f>_xll.ohRangeRetrieveError(F53)</f>
        <v/>
      </c>
      <c r="H53" s="40"/>
    </row>
    <row r="54" spans="2:8" s="26" customFormat="1" x14ac:dyDescent="0.2">
      <c r="B54" s="31"/>
      <c r="C54" s="53" t="s">
        <v>70</v>
      </c>
      <c r="D54" s="54" t="s">
        <v>104</v>
      </c>
      <c r="E54" s="55" t="str">
        <f t="shared" si="1"/>
        <v>UsdLiborSwap-MxIsdaFixPm48Y</v>
      </c>
      <c r="F54" s="39" t="str">
        <f>_xll.qlLiborSwap($E54,Currency,FixingType,$C54,Currency&amp;$D54,Discounting2,Permanent,Trigger,ObjectOverwrite)</f>
        <v>UsdLiborSwap-MxIsdaFixPm48Y#0002</v>
      </c>
      <c r="G54" s="37" t="str">
        <f>_xll.ohRangeRetrieveError(F54)</f>
        <v/>
      </c>
      <c r="H54" s="40"/>
    </row>
    <row r="55" spans="2:8" s="26" customFormat="1" x14ac:dyDescent="0.2">
      <c r="B55" s="31"/>
      <c r="C55" s="53" t="s">
        <v>71</v>
      </c>
      <c r="D55" s="54" t="s">
        <v>104</v>
      </c>
      <c r="E55" s="55" t="str">
        <f t="shared" si="1"/>
        <v>UsdLiborSwap-MxIsdaFixPm49Y</v>
      </c>
      <c r="F55" s="39" t="str">
        <f>_xll.qlLiborSwap($E55,Currency,FixingType,$C55,Currency&amp;$D55,Discounting2,Permanent,Trigger,ObjectOverwrite)</f>
        <v>UsdLiborSwap-MxIsdaFixPm49Y#0002</v>
      </c>
      <c r="G55" s="37" t="str">
        <f>_xll.ohRangeRetrieveError(F55)</f>
        <v/>
      </c>
      <c r="H55" s="40"/>
    </row>
    <row r="56" spans="2:8" s="26" customFormat="1" x14ac:dyDescent="0.2">
      <c r="B56" s="31"/>
      <c r="C56" s="53" t="s">
        <v>72</v>
      </c>
      <c r="D56" s="54" t="s">
        <v>104</v>
      </c>
      <c r="E56" s="55" t="str">
        <f t="shared" si="1"/>
        <v>UsdLiborSwap-MxIsdaFixPm50Y</v>
      </c>
      <c r="F56" s="39" t="str">
        <f>_xll.qlLiborSwap($E56,Currency,FixingType,$C56,Currency&amp;$D56,Discounting2,Permanent,Trigger,ObjectOverwrite)</f>
        <v>UsdLiborSwap-MxIsdaFixPm50Y#0002</v>
      </c>
      <c r="G56" s="37" t="str">
        <f>_xll.ohRangeRetrieveError(F56)</f>
        <v/>
      </c>
      <c r="H56" s="40"/>
    </row>
    <row r="57" spans="2:8" s="26" customFormat="1" x14ac:dyDescent="0.2">
      <c r="B57" s="31"/>
      <c r="C57" s="53" t="s">
        <v>73</v>
      </c>
      <c r="D57" s="54" t="s">
        <v>104</v>
      </c>
      <c r="E57" s="55" t="str">
        <f t="shared" si="1"/>
        <v>UsdLiborSwap-MxIsdaFixPm51Y</v>
      </c>
      <c r="F57" s="39" t="str">
        <f>_xll.qlLiborSwap($E57,Currency,FixingType,$C57,Currency&amp;$D57,Discounting2,Permanent,Trigger,ObjectOverwrite)</f>
        <v>UsdLiborSwap-MxIsdaFixPm51Y#0002</v>
      </c>
      <c r="G57" s="37" t="str">
        <f>_xll.ohRangeRetrieveError(F57)</f>
        <v/>
      </c>
      <c r="H57" s="40"/>
    </row>
    <row r="58" spans="2:8" s="26" customFormat="1" x14ac:dyDescent="0.2">
      <c r="B58" s="31"/>
      <c r="C58" s="53" t="s">
        <v>74</v>
      </c>
      <c r="D58" s="54" t="s">
        <v>104</v>
      </c>
      <c r="E58" s="55" t="str">
        <f t="shared" si="1"/>
        <v>UsdLiborSwap-MxIsdaFixPm52Y</v>
      </c>
      <c r="F58" s="39" t="str">
        <f>_xll.qlLiborSwap($E58,Currency,FixingType,$C58,Currency&amp;$D58,Discounting2,Permanent,Trigger,ObjectOverwrite)</f>
        <v>UsdLiborSwap-MxIsdaFixPm52Y#0002</v>
      </c>
      <c r="G58" s="37" t="str">
        <f>_xll.ohRangeRetrieveError(F58)</f>
        <v/>
      </c>
      <c r="H58" s="40"/>
    </row>
    <row r="59" spans="2:8" s="26" customFormat="1" x14ac:dyDescent="0.2">
      <c r="B59" s="31"/>
      <c r="C59" s="53" t="s">
        <v>75</v>
      </c>
      <c r="D59" s="54" t="s">
        <v>104</v>
      </c>
      <c r="E59" s="55" t="str">
        <f t="shared" si="1"/>
        <v>UsdLiborSwap-MxIsdaFixPm53Y</v>
      </c>
      <c r="F59" s="39" t="str">
        <f>_xll.qlLiborSwap($E59,Currency,FixingType,$C59,Currency&amp;$D59,Discounting2,Permanent,Trigger,ObjectOverwrite)</f>
        <v>UsdLiborSwap-MxIsdaFixPm53Y#0002</v>
      </c>
      <c r="G59" s="37" t="str">
        <f>_xll.ohRangeRetrieveError(F59)</f>
        <v/>
      </c>
      <c r="H59" s="40"/>
    </row>
    <row r="60" spans="2:8" s="26" customFormat="1" x14ac:dyDescent="0.2">
      <c r="B60" s="31"/>
      <c r="C60" s="53" t="s">
        <v>76</v>
      </c>
      <c r="D60" s="54" t="s">
        <v>104</v>
      </c>
      <c r="E60" s="55" t="str">
        <f t="shared" si="1"/>
        <v>UsdLiborSwap-MxIsdaFixPm54Y</v>
      </c>
      <c r="F60" s="39" t="str">
        <f>_xll.qlLiborSwap($E60,Currency,FixingType,$C60,Currency&amp;$D60,Discounting2,Permanent,Trigger,ObjectOverwrite)</f>
        <v>UsdLiborSwap-MxIsdaFixPm54Y#0002</v>
      </c>
      <c r="G60" s="37" t="str">
        <f>_xll.ohRangeRetrieveError(F60)</f>
        <v/>
      </c>
      <c r="H60" s="40"/>
    </row>
    <row r="61" spans="2:8" s="26" customFormat="1" x14ac:dyDescent="0.2">
      <c r="B61" s="31"/>
      <c r="C61" s="53" t="s">
        <v>77</v>
      </c>
      <c r="D61" s="54" t="s">
        <v>104</v>
      </c>
      <c r="E61" s="55" t="str">
        <f t="shared" si="1"/>
        <v>UsdLiborSwap-MxIsdaFixPm55Y</v>
      </c>
      <c r="F61" s="39" t="str">
        <f>_xll.qlLiborSwap($E61,Currency,FixingType,$C61,Currency&amp;$D61,Discounting2,Permanent,Trigger,ObjectOverwrite)</f>
        <v>UsdLiborSwap-MxIsdaFixPm55Y#0002</v>
      </c>
      <c r="G61" s="37" t="str">
        <f>_xll.ohRangeRetrieveError(F61)</f>
        <v/>
      </c>
      <c r="H61" s="40"/>
    </row>
    <row r="62" spans="2:8" s="26" customFormat="1" x14ac:dyDescent="0.2">
      <c r="B62" s="31"/>
      <c r="C62" s="53" t="s">
        <v>78</v>
      </c>
      <c r="D62" s="54" t="s">
        <v>104</v>
      </c>
      <c r="E62" s="55" t="str">
        <f t="shared" si="1"/>
        <v>UsdLiborSwap-MxIsdaFixPm56Y</v>
      </c>
      <c r="F62" s="39" t="str">
        <f>_xll.qlLiborSwap($E62,Currency,FixingType,$C62,Currency&amp;$D62,Discounting2,Permanent,Trigger,ObjectOverwrite)</f>
        <v>UsdLiborSwap-MxIsdaFixPm56Y#0002</v>
      </c>
      <c r="G62" s="37" t="str">
        <f>_xll.ohRangeRetrieveError(F62)</f>
        <v/>
      </c>
      <c r="H62" s="40"/>
    </row>
    <row r="63" spans="2:8" s="26" customFormat="1" x14ac:dyDescent="0.2">
      <c r="B63" s="31"/>
      <c r="C63" s="53" t="s">
        <v>79</v>
      </c>
      <c r="D63" s="54" t="s">
        <v>104</v>
      </c>
      <c r="E63" s="55" t="str">
        <f t="shared" si="1"/>
        <v>UsdLiborSwap-MxIsdaFixPm57Y</v>
      </c>
      <c r="F63" s="39" t="str">
        <f>_xll.qlLiborSwap($E63,Currency,FixingType,$C63,Currency&amp;$D63,Discounting2,Permanent,Trigger,ObjectOverwrite)</f>
        <v>UsdLiborSwap-MxIsdaFixPm57Y#0002</v>
      </c>
      <c r="G63" s="37" t="str">
        <f>_xll.ohRangeRetrieveError(F63)</f>
        <v/>
      </c>
      <c r="H63" s="40"/>
    </row>
    <row r="64" spans="2:8" s="26" customFormat="1" x14ac:dyDescent="0.2">
      <c r="B64" s="31"/>
      <c r="C64" s="53" t="s">
        <v>80</v>
      </c>
      <c r="D64" s="54" t="s">
        <v>104</v>
      </c>
      <c r="E64" s="55" t="str">
        <f t="shared" si="1"/>
        <v>UsdLiborSwap-MxIsdaFixPm58Y</v>
      </c>
      <c r="F64" s="39" t="str">
        <f>_xll.qlLiborSwap($E64,Currency,FixingType,$C64,Currency&amp;$D64,Discounting2,Permanent,Trigger,ObjectOverwrite)</f>
        <v>UsdLiborSwap-MxIsdaFixPm58Y#0002</v>
      </c>
      <c r="G64" s="37" t="str">
        <f>_xll.ohRangeRetrieveError(F64)</f>
        <v/>
      </c>
      <c r="H64" s="40"/>
    </row>
    <row r="65" spans="2:8" s="26" customFormat="1" x14ac:dyDescent="0.2">
      <c r="B65" s="31"/>
      <c r="C65" s="53" t="s">
        <v>81</v>
      </c>
      <c r="D65" s="54" t="s">
        <v>104</v>
      </c>
      <c r="E65" s="55" t="str">
        <f t="shared" si="1"/>
        <v>UsdLiborSwap-MxIsdaFixPm59Y</v>
      </c>
      <c r="F65" s="39" t="str">
        <f>_xll.qlLiborSwap($E65,Currency,FixingType,$C65,Currency&amp;$D65,Discounting2,Permanent,Trigger,ObjectOverwrite)</f>
        <v>UsdLiborSwap-MxIsdaFixPm59Y#0002</v>
      </c>
      <c r="G65" s="37" t="str">
        <f>_xll.ohRangeRetrieveError(F65)</f>
        <v/>
      </c>
      <c r="H65" s="40"/>
    </row>
    <row r="66" spans="2:8" s="26" customFormat="1" x14ac:dyDescent="0.2">
      <c r="B66" s="31"/>
      <c r="C66" s="53" t="s">
        <v>82</v>
      </c>
      <c r="D66" s="54" t="s">
        <v>104</v>
      </c>
      <c r="E66" s="55" t="str">
        <f t="shared" si="1"/>
        <v>UsdLiborSwap-MxIsdaFixPm60Y</v>
      </c>
      <c r="F66" s="39" t="str">
        <f>_xll.qlLiborSwap($E66,Currency,FixingType,$C66,Currency&amp;$D66,Discounting2,Permanent,Trigger,ObjectOverwrite)</f>
        <v>UsdLiborSwap-MxIsdaFixPm60Y#0002</v>
      </c>
      <c r="G66" s="37" t="str">
        <f>_xll.ohRangeRetrieveError(F66)</f>
        <v/>
      </c>
      <c r="H66" s="40"/>
    </row>
    <row r="67" spans="2:8" s="26" customFormat="1" ht="12" thickBot="1" x14ac:dyDescent="0.25">
      <c r="B67" s="41"/>
      <c r="C67" s="42"/>
      <c r="D67" s="42"/>
      <c r="E67" s="42"/>
      <c r="F67" s="42"/>
      <c r="G67" s="42"/>
      <c r="H67" s="43"/>
    </row>
    <row r="68" spans="2:8" s="26" customFormat="1" x14ac:dyDescent="0.2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28</vt:i4>
      </vt:variant>
    </vt:vector>
  </HeadingPairs>
  <TitlesOfParts>
    <vt:vector size="36" baseType="lpstr">
      <vt:lpstr>General Settings</vt:lpstr>
      <vt:lpstr>Libor</vt:lpstr>
      <vt:lpstr>LiborSwapIsdaFixAm</vt:lpstr>
      <vt:lpstr>LiborSwapIsdaFixPm</vt:lpstr>
      <vt:lpstr>LiborSwapForBasisCalc</vt:lpstr>
      <vt:lpstr>Libor (2)</vt:lpstr>
      <vt:lpstr>LiborSwapIsdaFixAm (2)</vt:lpstr>
      <vt:lpstr>LiborSwapIsdaFixPm (2)</vt:lpstr>
      <vt:lpstr>Currency</vt:lpstr>
      <vt:lpstr>Discounting</vt:lpstr>
      <vt:lpstr>Discounting2</vt:lpstr>
      <vt:lpstr>Libor!FamilyName</vt:lpstr>
      <vt:lpstr>'Libor (2)'!FamilyName</vt:lpstr>
      <vt:lpstr>LiborSwapForBasisCalc!FamilyName</vt:lpstr>
      <vt:lpstr>LiborSwapIsdaFixAm!FamilyName</vt:lpstr>
      <vt:lpstr>'LiborSwapIsdaFixAm (2)'!FamilyName</vt:lpstr>
      <vt:lpstr>LiborSwapIsdaFixPm!FamilyName</vt:lpstr>
      <vt:lpstr>'LiborSwapIsdaFixPm (2)'!FamilyName</vt:lpstr>
      <vt:lpstr>Libor!FileName</vt:lpstr>
      <vt:lpstr>'Libor (2)'!FileName</vt:lpstr>
      <vt:lpstr>LiborSwapForBasisCalc!FileName</vt:lpstr>
      <vt:lpstr>LiborSwapIsdaFixAm!FileName</vt:lpstr>
      <vt:lpstr>'LiborSwapIsdaFixAm (2)'!FileName</vt:lpstr>
      <vt:lpstr>LiborSwapIsdaFixPm!FileName</vt:lpstr>
      <vt:lpstr>'LiborSwapIsdaFixPm (2)'!FileName</vt:lpstr>
      <vt:lpstr>FileOverwrite</vt:lpstr>
      <vt:lpstr>LiborSwapForBasisCalc!FixingType</vt:lpstr>
      <vt:lpstr>LiborSwapIsdaFixAm!FixingType</vt:lpstr>
      <vt:lpstr>'LiborSwapIsdaFixAm (2)'!FixingType</vt:lpstr>
      <vt:lpstr>LiborSwapIsdaFixPm!FixingType</vt:lpstr>
      <vt:lpstr>'LiborSwapIsdaFixPm (2)'!FixingType</vt:lpstr>
      <vt:lpstr>ObjectOverwrite</vt:lpstr>
      <vt:lpstr>Permanent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Federico Targetti</cp:lastModifiedBy>
  <cp:lastPrinted>2006-06-05T17:15:30Z</cp:lastPrinted>
  <dcterms:created xsi:type="dcterms:W3CDTF">2006-04-26T09:45:07Z</dcterms:created>
  <dcterms:modified xsi:type="dcterms:W3CDTF">2013-07-31T14:21:26Z</dcterms:modified>
</cp:coreProperties>
</file>