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80" yWindow="-15" windowWidth="15480" windowHeight="11640"/>
  </bookViews>
  <sheets>
    <sheet name="General Settings" sheetId="9" r:id="rId1"/>
    <sheet name="Additional Settings" sheetId="5" r:id="rId2"/>
    <sheet name="Quotes" sheetId="1" r:id="rId3"/>
    <sheet name="Guess" sheetId="8" r:id="rId4"/>
  </sheets>
  <externalReferences>
    <externalReference r:id="rId5"/>
  </externalReferences>
  <definedNames>
    <definedName name="areParametersFixed">'Additional Settings'!$D$20:$D$23</definedName>
    <definedName name="Currency">'Additional Settings'!$D$4</definedName>
    <definedName name="Expiries">'Additional Settings'!$D$6:$D$11</definedName>
    <definedName name="FileOverwrite">'General Settings'!$D$9</definedName>
    <definedName name="HandleSwaptionATMvols">'Additional Settings'!$D$5</definedName>
    <definedName name="Index">'Additional Settings'!$D$17</definedName>
    <definedName name="ObjectOverwrite">'General Settings'!$D$6</definedName>
    <definedName name="Permanent">'General Settings'!$D$5</definedName>
    <definedName name="SerializationPath">'General Settings'!$D$8</definedName>
    <definedName name="Serialize">'General Settings'!$D$7</definedName>
    <definedName name="ShortIndex">'Additional Settings'!$D$18</definedName>
    <definedName name="SkewCubeEffective">Quotes!$B$2:$J$31</definedName>
    <definedName name="StrikeSpreads">Quotes!$B$1:$J$1</definedName>
    <definedName name="SwapLengths">'Additional Settings'!$D$12:$D$16</definedName>
    <definedName name="Trigger">'General Settings'!$D$4</definedName>
    <definedName name="VegaWeightedSmileFit">'Additional Settings'!$D$19</definedName>
    <definedName name="VolCube">'Additional Settings'!$D$28</definedName>
  </definedNames>
  <calcPr calcId="145621"/>
</workbook>
</file>

<file path=xl/calcChain.xml><?xml version="1.0" encoding="utf-8"?>
<calcChain xmlns="http://schemas.openxmlformats.org/spreadsheetml/2006/main">
  <c r="B4" i="1" l="1"/>
  <c r="B3" i="1"/>
  <c r="B2" i="1"/>
  <c r="F1" i="8"/>
  <c r="E1" i="8"/>
  <c r="C1" i="8"/>
  <c r="D1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28" i="5"/>
  <c r="H5" i="5"/>
  <c r="H24" i="5"/>
  <c r="D5" i="5"/>
  <c r="H32" i="5"/>
  <c r="C34" i="8"/>
  <c r="H15" i="5"/>
  <c r="F35" i="8"/>
  <c r="E35" i="8"/>
  <c r="K27" i="8"/>
  <c r="K19" i="8"/>
  <c r="K11" i="8"/>
  <c r="K3" i="8"/>
  <c r="K18" i="8"/>
  <c r="K10" i="8"/>
  <c r="K2" i="8"/>
  <c r="K9" i="8"/>
  <c r="B1" i="9"/>
  <c r="K8" i="8"/>
  <c r="K26" i="8"/>
  <c r="H3" i="5"/>
  <c r="K25" i="8"/>
  <c r="K17" i="8"/>
  <c r="K24" i="8"/>
  <c r="K16" i="8"/>
  <c r="F7" i="8"/>
  <c r="F23" i="8"/>
  <c r="H22" i="5"/>
  <c r="H13" i="5"/>
  <c r="K21" i="8"/>
  <c r="K5" i="8"/>
  <c r="F28" i="8"/>
  <c r="K20" i="8"/>
  <c r="F13" i="8"/>
  <c r="F30" i="8"/>
  <c r="K30" i="8"/>
  <c r="K14" i="8"/>
  <c r="E12" i="8"/>
  <c r="F15" i="8"/>
  <c r="K29" i="8"/>
  <c r="C25" i="8"/>
  <c r="F20" i="8"/>
  <c r="K28" i="8"/>
  <c r="C26" i="8"/>
  <c r="F21" i="8"/>
  <c r="K23" i="8"/>
  <c r="C9" i="8"/>
  <c r="F6" i="8"/>
  <c r="K6" i="8"/>
  <c r="F12" i="8"/>
  <c r="H14" i="5"/>
  <c r="K4" i="8"/>
  <c r="F29" i="8"/>
  <c r="K31" i="8"/>
  <c r="K15" i="8"/>
  <c r="F8" i="8"/>
  <c r="F14" i="8"/>
  <c r="E29" i="8"/>
  <c r="F31" i="8"/>
  <c r="K13" i="8"/>
  <c r="C2" i="8"/>
  <c r="F4" i="8"/>
  <c r="K12" i="8"/>
  <c r="E19" i="8"/>
  <c r="H23" i="5"/>
  <c r="K7" i="8"/>
  <c r="C27" i="8"/>
  <c r="F22" i="8"/>
  <c r="E13" i="8"/>
  <c r="C3" i="8"/>
  <c r="F5" i="8"/>
  <c r="E20" i="8"/>
  <c r="K22" i="8"/>
  <c r="C11" i="8"/>
  <c r="H4" i="5"/>
  <c r="D8" i="9"/>
  <c r="C45" i="8" l="1"/>
  <c r="E54" i="8"/>
  <c r="F39" i="8"/>
  <c r="C37" i="8"/>
  <c r="E47" i="8"/>
  <c r="F56" i="8"/>
  <c r="C61" i="8"/>
  <c r="E53" i="8"/>
  <c r="F38" i="8"/>
  <c r="C36" i="8"/>
  <c r="F65" i="8"/>
  <c r="E63" i="8"/>
  <c r="F48" i="8"/>
  <c r="F42" i="8"/>
  <c r="F63" i="8"/>
  <c r="F46" i="8"/>
  <c r="F40" i="8"/>
  <c r="C43" i="8"/>
  <c r="F55" i="8"/>
  <c r="C60" i="8"/>
  <c r="F54" i="8"/>
  <c r="C59" i="8"/>
  <c r="F49" i="8"/>
  <c r="E46" i="8"/>
  <c r="F64" i="8"/>
  <c r="F47" i="8"/>
  <c r="F62" i="8"/>
  <c r="G33" i="5"/>
  <c r="G34" i="5"/>
  <c r="D27" i="5"/>
  <c r="F57" i="8"/>
  <c r="F41" i="8"/>
  <c r="G32" i="5"/>
  <c r="C35" i="8"/>
  <c r="E23" i="8"/>
  <c r="E24" i="8"/>
  <c r="E26" i="8"/>
  <c r="C29" i="8"/>
  <c r="C24" i="8"/>
  <c r="F19" i="8"/>
  <c r="F16" i="8"/>
  <c r="E9" i="8"/>
  <c r="E4" i="8"/>
  <c r="C14" i="8"/>
  <c r="E21" i="8"/>
  <c r="E16" i="8"/>
  <c r="E25" i="8"/>
  <c r="C30" i="8"/>
  <c r="E3" i="8"/>
  <c r="E17" i="8"/>
  <c r="C12" i="8"/>
  <c r="C22" i="8"/>
  <c r="C10" i="8"/>
  <c r="E14" i="8"/>
  <c r="E28" i="8"/>
  <c r="C15" i="8"/>
  <c r="F27" i="8"/>
  <c r="E22" i="8"/>
  <c r="E18" i="8"/>
  <c r="C31" i="8"/>
  <c r="F11" i="8"/>
  <c r="E15" i="8"/>
  <c r="C13" i="8"/>
  <c r="F10" i="8"/>
  <c r="E27" i="8"/>
  <c r="C16" i="8"/>
  <c r="F24" i="8"/>
  <c r="E31" i="8"/>
  <c r="C5" i="8"/>
  <c r="F3" i="8"/>
  <c r="C4" i="8"/>
  <c r="C6" i="8"/>
  <c r="F26" i="8"/>
  <c r="E6" i="8"/>
  <c r="E10" i="8"/>
  <c r="C7" i="8"/>
  <c r="F18" i="8"/>
  <c r="E2" i="8"/>
  <c r="C20" i="8"/>
  <c r="C23" i="8"/>
  <c r="F2" i="8"/>
  <c r="E11" i="8"/>
  <c r="C19" i="8"/>
  <c r="F17" i="8"/>
  <c r="C18" i="8"/>
  <c r="E5" i="8"/>
  <c r="E8" i="8"/>
  <c r="C17" i="8"/>
  <c r="C28" i="8"/>
  <c r="E30" i="8"/>
  <c r="C8" i="8"/>
  <c r="F9" i="8"/>
  <c r="E7" i="8"/>
  <c r="C21" i="8"/>
  <c r="F25" i="8"/>
  <c r="D28" i="5"/>
  <c r="D29" i="5"/>
  <c r="D30" i="5"/>
  <c r="F59" i="8" l="1"/>
  <c r="C55" i="8"/>
  <c r="E41" i="8"/>
  <c r="F43" i="8"/>
  <c r="C42" i="8"/>
  <c r="E64" i="8"/>
  <c r="C62" i="8"/>
  <c r="C51" i="8"/>
  <c r="E42" i="8"/>
  <c r="E39" i="8"/>
  <c r="C52" i="8"/>
  <c r="F51" i="8"/>
  <c r="C53" i="8"/>
  <c r="E45" i="8"/>
  <c r="F36" i="8"/>
  <c r="C57" i="8"/>
  <c r="C54" i="8"/>
  <c r="F52" i="8"/>
  <c r="C41" i="8"/>
  <c r="E44" i="8"/>
  <c r="E40" i="8"/>
  <c r="F60" i="8"/>
  <c r="C40" i="8"/>
  <c r="C38" i="8"/>
  <c r="F37" i="8"/>
  <c r="C39" i="8"/>
  <c r="E65" i="8"/>
  <c r="F58" i="8"/>
  <c r="C50" i="8"/>
  <c r="E61" i="8"/>
  <c r="G35" i="5"/>
  <c r="E36" i="8"/>
  <c r="F44" i="8"/>
  <c r="C47" i="8"/>
  <c r="E49" i="8"/>
  <c r="F45" i="8"/>
  <c r="C65" i="8"/>
  <c r="E52" i="8"/>
  <c r="E56" i="8"/>
  <c r="F61" i="8"/>
  <c r="C49" i="8"/>
  <c r="E62" i="8"/>
  <c r="E48" i="8"/>
  <c r="C44" i="8"/>
  <c r="C56" i="8"/>
  <c r="C46" i="8"/>
  <c r="E51" i="8"/>
  <c r="E37" i="8"/>
  <c r="C64" i="8"/>
  <c r="E59" i="8"/>
  <c r="E50" i="8"/>
  <c r="E55" i="8"/>
  <c r="C48" i="8"/>
  <c r="E38" i="8"/>
  <c r="E43" i="8"/>
  <c r="F50" i="8"/>
  <c r="F53" i="8"/>
  <c r="C58" i="8"/>
  <c r="C63" i="8"/>
  <c r="E60" i="8"/>
  <c r="E58" i="8"/>
  <c r="E57" i="8"/>
  <c r="I32" i="5"/>
  <c r="D34" i="8"/>
</calcChain>
</file>

<file path=xl/comments1.xml><?xml version="1.0" encoding="utf-8"?>
<comments xmlns="http://schemas.openxmlformats.org/spreadsheetml/2006/main">
  <authors>
    <author>biancm1c</author>
    <author>Marco Bianchetti</author>
  </authors>
  <commentList>
    <comment ref="H5" authorId="0">
      <text>
        <r>
          <rPr>
            <sz val="8"/>
            <color indexed="81"/>
            <rFont val="Tahoma"/>
          </rPr>
          <t>id of the object to be created. If missing a unique id will be automatically assigned.</t>
        </r>
      </text>
    </comment>
    <comment ref="H6" authorId="0">
      <text>
        <r>
          <rPr>
            <sz val="8"/>
            <color indexed="81"/>
            <rFont val="Tahoma"/>
          </rPr>
          <t>max number of iterations.</t>
        </r>
      </text>
    </comment>
    <comment ref="H7" authorId="0">
      <text>
        <r>
          <rPr>
            <sz val="8"/>
            <color indexed="81"/>
            <rFont val="Tahoma"/>
          </rPr>
          <t>max number of iterations in a stationary state.</t>
        </r>
      </text>
    </comment>
    <comment ref="H8" authorId="0">
      <text>
        <r>
          <rPr>
            <sz val="8"/>
            <color indexed="81"/>
            <rFont val="Tahoma"/>
          </rPr>
          <t>tolerance on the root value.</t>
        </r>
      </text>
    </comment>
    <comment ref="H9" authorId="0">
      <text>
        <r>
          <rPr>
            <sz val="8"/>
            <color indexed="81"/>
            <rFont val="Tahoma"/>
          </rPr>
          <t>tolerance on the function value.</t>
        </r>
      </text>
    </comment>
    <comment ref="H10" authorId="0">
      <text>
        <r>
          <rPr>
            <sz val="8"/>
            <color indexed="81"/>
            <rFont val="Tahoma"/>
          </rPr>
          <t>tolerance on the function gradient norm value.</t>
        </r>
      </text>
    </comment>
    <comment ref="H11" authorId="0">
      <text>
        <r>
          <rPr>
            <sz val="8"/>
            <color indexed="81"/>
            <rFont val="Tahoma"/>
          </rPr>
          <t>TRUE if the object must be permanent (i.e. resistant to garbage collection). Default is FALSE.</t>
        </r>
      </text>
    </comment>
    <comment ref="H15" authorId="1">
      <text>
        <r>
          <rPr>
            <sz val="8"/>
            <color indexed="81"/>
            <rFont val="Tahoma"/>
          </rPr>
          <t>id of the object to be created. If missing a unique id will be automatically assigned.</t>
        </r>
      </text>
    </comment>
    <comment ref="H16" authorId="1">
      <text>
        <r>
          <rPr>
            <sz val="8"/>
            <color indexed="81"/>
            <rFont val="Tahoma"/>
          </rPr>
          <t>epsfcn. If omitted, default = 1.0e-8 is used.</t>
        </r>
      </text>
    </comment>
    <comment ref="H17" authorId="1">
      <text>
        <r>
          <rPr>
            <sz val="8"/>
            <color indexed="81"/>
            <rFont val="Tahoma"/>
          </rPr>
          <t>xtol. If omitted, default = 1.0e-8 is used.</t>
        </r>
      </text>
    </comment>
    <comment ref="H18" authorId="1">
      <text>
        <r>
          <rPr>
            <sz val="8"/>
            <color indexed="81"/>
            <rFont val="Tahoma"/>
          </rPr>
          <t>gtol. If omitted, default = 1.0e-8 is used.</t>
        </r>
      </text>
    </comment>
    <comment ref="H19" authorId="1">
      <text>
        <r>
          <rPr>
            <sz val="8"/>
            <color indexed="81"/>
            <rFont val="Tahoma"/>
          </rPr>
          <t>TRUE if the object must be permanent (i.e. resistant to garbage collection). Default is FALSE.</t>
        </r>
      </text>
    </comment>
    <comment ref="H20" authorId="1">
      <text>
        <r>
          <rPr>
            <sz val="8"/>
            <color indexed="81"/>
            <rFont val="Tahoma"/>
          </rPr>
          <t>Dependancy tracking trigger</t>
        </r>
      </text>
    </comment>
    <comment ref="H24" authorId="1">
      <text>
        <r>
          <rPr>
            <sz val="8"/>
            <color indexed="81"/>
            <rFont val="Tahoma"/>
          </rPr>
          <t>id of the object to be created. If missing a unique id will be automatically assigned.</t>
        </r>
      </text>
    </comment>
    <comment ref="H25" authorId="1">
      <text>
        <r>
          <rPr>
            <sz val="8"/>
            <color indexed="81"/>
            <rFont val="Tahoma"/>
          </rPr>
          <t>lambda (typical scale length of the problem)</t>
        </r>
      </text>
    </comment>
    <comment ref="H26" authorId="1">
      <text>
        <r>
          <rPr>
            <sz val="8"/>
            <color indexed="81"/>
            <rFont val="Tahoma"/>
          </rPr>
          <t>TRUE if the object must be permanent (i.e. resistant to garbage collection). Default is FALSE.</t>
        </r>
      </text>
    </comment>
    <comment ref="H27" authorId="1">
      <text>
        <r>
          <rPr>
            <sz val="8"/>
            <color indexed="81"/>
            <rFont val="Tahoma"/>
          </rPr>
          <t>Dependancy tracking trigger</t>
        </r>
      </text>
    </comment>
  </commentList>
</comments>
</file>

<file path=xl/sharedStrings.xml><?xml version="1.0" encoding="utf-8"?>
<sst xmlns="http://schemas.openxmlformats.org/spreadsheetml/2006/main" count="494" uniqueCount="356">
  <si>
    <t>General Settings</t>
  </si>
  <si>
    <t>Currency</t>
  </si>
  <si>
    <t>EUR</t>
  </si>
  <si>
    <t>Handle&lt;SwaptionATMvol&gt;</t>
  </si>
  <si>
    <t>3M</t>
  </si>
  <si>
    <t>1Y</t>
  </si>
  <si>
    <t>5Y</t>
  </si>
  <si>
    <t>10Y</t>
  </si>
  <si>
    <t>20Y</t>
  </si>
  <si>
    <t>30Y</t>
  </si>
  <si>
    <t>2Y</t>
  </si>
  <si>
    <t>3M2Y</t>
  </si>
  <si>
    <t>3M5Y</t>
  </si>
  <si>
    <t>3M10Y</t>
  </si>
  <si>
    <t>3M20Y</t>
  </si>
  <si>
    <t>3M30Y</t>
  </si>
  <si>
    <t>1Y2Y</t>
  </si>
  <si>
    <t>1Y5Y</t>
  </si>
  <si>
    <t>1Y10Y</t>
  </si>
  <si>
    <t>1Y20Y</t>
  </si>
  <si>
    <t>1Y30Y</t>
  </si>
  <si>
    <t>5Y2Y</t>
  </si>
  <si>
    <t>5Y5Y</t>
  </si>
  <si>
    <t>5Y10Y</t>
  </si>
  <si>
    <t>5Y20Y</t>
  </si>
  <si>
    <t>5Y30Y</t>
  </si>
  <si>
    <t>10Y2Y</t>
  </si>
  <si>
    <t>10Y5Y</t>
  </si>
  <si>
    <t>10Y10Y</t>
  </si>
  <si>
    <t>10Y20Y</t>
  </si>
  <si>
    <t>10Y30Y</t>
  </si>
  <si>
    <t>20Y2Y</t>
  </si>
  <si>
    <t>20Y5Y</t>
  </si>
  <si>
    <t>20Y10Y</t>
  </si>
  <si>
    <t>20Y20Y</t>
  </si>
  <si>
    <t>20Y30Y</t>
  </si>
  <si>
    <t>30Y2Y</t>
  </si>
  <si>
    <t>30Y5Y</t>
  </si>
  <si>
    <t>30Y10Y</t>
  </si>
  <si>
    <t>30Y20Y</t>
  </si>
  <si>
    <t>30Y30Y</t>
  </si>
  <si>
    <t>Expiry Periods</t>
  </si>
  <si>
    <t>Swap Lengths</t>
  </si>
  <si>
    <t>isBetaFixed</t>
  </si>
  <si>
    <t>Expiriy</t>
  </si>
  <si>
    <t>Alpha</t>
  </si>
  <si>
    <t>Beta</t>
  </si>
  <si>
    <t>Nu</t>
  </si>
  <si>
    <t>Rho</t>
  </si>
  <si>
    <t>3m</t>
  </si>
  <si>
    <t>isAlphaFixed</t>
  </si>
  <si>
    <t>isNuFixed</t>
  </si>
  <si>
    <t>isRhoFixed</t>
  </si>
  <si>
    <t>isAtmCalibrated</t>
  </si>
  <si>
    <t>Trigger</t>
  </si>
  <si>
    <t>VegaWeightedSmileFit</t>
  </si>
  <si>
    <t>Swap Length</t>
  </si>
  <si>
    <t>EndCriteria</t>
  </si>
  <si>
    <t>MaxErrorTolerance</t>
  </si>
  <si>
    <t>ObjectID</t>
  </si>
  <si>
    <t>MaxIterations</t>
  </si>
  <si>
    <t>MaxStationaryStateIterations</t>
  </si>
  <si>
    <t>RootEpsilon</t>
  </si>
  <si>
    <t>FunctionEpsilon</t>
  </si>
  <si>
    <t>GradientNormEpsilon</t>
  </si>
  <si>
    <t>Permanent</t>
  </si>
  <si>
    <t>Error</t>
  </si>
  <si>
    <t>Epsfcn</t>
  </si>
  <si>
    <t>Xtol</t>
  </si>
  <si>
    <t>Gtol</t>
  </si>
  <si>
    <t>LevenbergMarquardt</t>
  </si>
  <si>
    <t>Lambda</t>
  </si>
  <si>
    <t>Simplex</t>
  </si>
  <si>
    <t>OptimizationMethod</t>
  </si>
  <si>
    <t>OptimizationObject</t>
  </si>
  <si>
    <t>Test Swaption Vol</t>
  </si>
  <si>
    <t>Object Overwrite</t>
  </si>
  <si>
    <t>Serialize</t>
  </si>
  <si>
    <t>SerializationPath</t>
  </si>
  <si>
    <t>FileOverwrite</t>
  </si>
  <si>
    <t>Additional Settings</t>
  </si>
  <si>
    <t>Error check</t>
  </si>
  <si>
    <t>Object IDs</t>
  </si>
  <si>
    <t>File name</t>
  </si>
  <si>
    <t>Serialization area</t>
  </si>
  <si>
    <t>SwapIndexBase</t>
  </si>
  <si>
    <t>ShortSwapIndexBase</t>
  </si>
  <si>
    <t>EuriborSwapIsdaFixA2Y</t>
  </si>
  <si>
    <t>EuriborSwapIsdaFixA1Y</t>
  </si>
  <si>
    <t>EUR_3Mx2Y_-100bp_Quote</t>
  </si>
  <si>
    <t>EUR_3Mx2Y_-50bp_Quote</t>
  </si>
  <si>
    <t>EUR_3Mx2Y_-25bp_Quote</t>
  </si>
  <si>
    <t>EUR_3Mx2Y_ATM_Quote</t>
  </si>
  <si>
    <t>EUR_3Mx2Y_25bp_Quote</t>
  </si>
  <si>
    <t>EUR_3Mx2Y_50bp_Quote</t>
  </si>
  <si>
    <t>EUR_3Mx2Y_100bp_Quote</t>
  </si>
  <si>
    <t>EUR_3Mx2Y_200bp_Quote</t>
  </si>
  <si>
    <t>EUR_3Mx5Y_-100bp_Quote</t>
  </si>
  <si>
    <t>EUR_3Mx5Y_-50bp_Quote</t>
  </si>
  <si>
    <t>EUR_3Mx5Y_-25bp_Quote</t>
  </si>
  <si>
    <t>EUR_3Mx5Y_ATM_Quote</t>
  </si>
  <si>
    <t>EUR_3Mx5Y_25bp_Quote</t>
  </si>
  <si>
    <t>EUR_3Mx5Y_50bp_Quote</t>
  </si>
  <si>
    <t>EUR_3Mx5Y_100bp_Quote</t>
  </si>
  <si>
    <t>EUR_3Mx5Y_200bp_Quote</t>
  </si>
  <si>
    <t>EUR_3Mx10Y_-100bp_Quote</t>
  </si>
  <si>
    <t>EUR_3Mx10Y_-50bp_Quote</t>
  </si>
  <si>
    <t>EUR_3Mx10Y_-25bp_Quote</t>
  </si>
  <si>
    <t>EUR_3Mx10Y_ATM_Quote</t>
  </si>
  <si>
    <t>EUR_3Mx10Y_25bp_Quote</t>
  </si>
  <si>
    <t>EUR_3Mx10Y_50bp_Quote</t>
  </si>
  <si>
    <t>EUR_3Mx10Y_100bp_Quote</t>
  </si>
  <si>
    <t>EUR_3Mx10Y_200bp_Quote</t>
  </si>
  <si>
    <t>EUR_3Mx20Y_-200bp_Quote</t>
  </si>
  <si>
    <t>EUR_3Mx20Y_-100bp_Quote</t>
  </si>
  <si>
    <t>EUR_3Mx20Y_-50bp_Quote</t>
  </si>
  <si>
    <t>EUR_3Mx20Y_-25bp_Quote</t>
  </si>
  <si>
    <t>EUR_3Mx20Y_ATM_Quote</t>
  </si>
  <si>
    <t>EUR_3Mx20Y_25bp_Quote</t>
  </si>
  <si>
    <t>EUR_3Mx20Y_50bp_Quote</t>
  </si>
  <si>
    <t>EUR_3Mx20Y_100bp_Quote</t>
  </si>
  <si>
    <t>EUR_3Mx20Y_200bp_Quote</t>
  </si>
  <si>
    <t>EUR_3Mx30Y_-200bp_Quote</t>
  </si>
  <si>
    <t>EUR_3Mx30Y_-100bp_Quote</t>
  </si>
  <si>
    <t>EUR_3Mx30Y_-50bp_Quote</t>
  </si>
  <si>
    <t>EUR_3Mx30Y_-25bp_Quote</t>
  </si>
  <si>
    <t>EUR_3Mx30Y_ATM_Quote</t>
  </si>
  <si>
    <t>EUR_3Mx30Y_25bp_Quote</t>
  </si>
  <si>
    <t>EUR_3Mx30Y_50bp_Quote</t>
  </si>
  <si>
    <t>EUR_3Mx30Y_100bp_Quote</t>
  </si>
  <si>
    <t>EUR_3Mx30Y_200bp_Quote</t>
  </si>
  <si>
    <t>EUR_1Yx2Y_-200bp_Quote</t>
  </si>
  <si>
    <t>EUR_1Yx2Y_-100bp_Quote</t>
  </si>
  <si>
    <t>EUR_1Yx2Y_-50bp_Quote</t>
  </si>
  <si>
    <t>EUR_1Yx2Y_-25bp_Quote</t>
  </si>
  <si>
    <t>EUR_1Yx2Y_ATM_Quote</t>
  </si>
  <si>
    <t>EUR_1Yx2Y_25bp_Quote</t>
  </si>
  <si>
    <t>EUR_1Yx2Y_50bp_Quote</t>
  </si>
  <si>
    <t>EUR_1Yx2Y_100bp_Quote</t>
  </si>
  <si>
    <t>EUR_1Yx2Y_200bp_Quote</t>
  </si>
  <si>
    <t>EUR_1Yx5Y_-200bp_Quote</t>
  </si>
  <si>
    <t>EUR_1Yx5Y_-100bp_Quote</t>
  </si>
  <si>
    <t>EUR_1Yx5Y_-50bp_Quote</t>
  </si>
  <si>
    <t>EUR_1Yx5Y_-25bp_Quote</t>
  </si>
  <si>
    <t>EUR_1Yx5Y_ATM_Quote</t>
  </si>
  <si>
    <t>EUR_1Yx5Y_25bp_Quote</t>
  </si>
  <si>
    <t>EUR_1Yx5Y_50bp_Quote</t>
  </si>
  <si>
    <t>EUR_1Yx5Y_100bp_Quote</t>
  </si>
  <si>
    <t>EUR_1Yx5Y_200bp_Quote</t>
  </si>
  <si>
    <t>EUR_1Yx10Y_-200bp_Quote</t>
  </si>
  <si>
    <t>EUR_1Yx10Y_-100bp_Quote</t>
  </si>
  <si>
    <t>EUR_1Yx10Y_-50bp_Quote</t>
  </si>
  <si>
    <t>EUR_1Yx10Y_-25bp_Quote</t>
  </si>
  <si>
    <t>EUR_1Yx10Y_ATM_Quote</t>
  </si>
  <si>
    <t>EUR_1Yx10Y_25bp_Quote</t>
  </si>
  <si>
    <t>EUR_1Yx10Y_50bp_Quote</t>
  </si>
  <si>
    <t>EUR_1Yx10Y_100bp_Quote</t>
  </si>
  <si>
    <t>EUR_1Yx10Y_200bp_Quote</t>
  </si>
  <si>
    <t>EUR_1Yx20Y_-200bp_Quote</t>
  </si>
  <si>
    <t>EUR_1Yx20Y_-100bp_Quote</t>
  </si>
  <si>
    <t>EUR_1Yx20Y_-50bp_Quote</t>
  </si>
  <si>
    <t>EUR_1Yx20Y_-25bp_Quote</t>
  </si>
  <si>
    <t>EUR_1Yx20Y_ATM_Quote</t>
  </si>
  <si>
    <t>EUR_1Yx20Y_25bp_Quote</t>
  </si>
  <si>
    <t>EUR_1Yx20Y_50bp_Quote</t>
  </si>
  <si>
    <t>EUR_1Yx20Y_100bp_Quote</t>
  </si>
  <si>
    <t>EUR_1Yx20Y_200bp_Quote</t>
  </si>
  <si>
    <t>EUR_1Yx30Y_-200bp_Quote</t>
  </si>
  <si>
    <t>EUR_1Yx30Y_-100bp_Quote</t>
  </si>
  <si>
    <t>EUR_1Yx30Y_-50bp_Quote</t>
  </si>
  <si>
    <t>EUR_1Yx30Y_-25bp_Quote</t>
  </si>
  <si>
    <t>EUR_1Yx30Y_ATM_Quote</t>
  </si>
  <si>
    <t>EUR_1Yx30Y_25bp_Quote</t>
  </si>
  <si>
    <t>EUR_1Yx30Y_50bp_Quote</t>
  </si>
  <si>
    <t>EUR_1Yx30Y_100bp_Quote</t>
  </si>
  <si>
    <t>EUR_1Yx30Y_200bp_Quote</t>
  </si>
  <si>
    <t>EUR_5Yx2Y_-200bp_Quote</t>
  </si>
  <si>
    <t>EUR_5Yx2Y_-100bp_Quote</t>
  </si>
  <si>
    <t>EUR_5Yx2Y_-50bp_Quote</t>
  </si>
  <si>
    <t>EUR_5Yx2Y_-25bp_Quote</t>
  </si>
  <si>
    <t>EUR_5Yx2Y_ATM_Quote</t>
  </si>
  <si>
    <t>EUR_5Yx2Y_25bp_Quote</t>
  </si>
  <si>
    <t>EUR_5Yx2Y_50bp_Quote</t>
  </si>
  <si>
    <t>EUR_5Yx2Y_100bp_Quote</t>
  </si>
  <si>
    <t>EUR_5Yx2Y_200bp_Quote</t>
  </si>
  <si>
    <t>EUR_5Yx5Y_-200bp_Quote</t>
  </si>
  <si>
    <t>EUR_5Yx5Y_-100bp_Quote</t>
  </si>
  <si>
    <t>EUR_5Yx5Y_-50bp_Quote</t>
  </si>
  <si>
    <t>EUR_5Yx5Y_-25bp_Quote</t>
  </si>
  <si>
    <t>EUR_5Yx5Y_ATM_Quote</t>
  </si>
  <si>
    <t>EUR_5Yx5Y_25bp_Quote</t>
  </si>
  <si>
    <t>EUR_5Yx5Y_50bp_Quote</t>
  </si>
  <si>
    <t>EUR_5Yx5Y_100bp_Quote</t>
  </si>
  <si>
    <t>EUR_5Yx5Y_200bp_Quote</t>
  </si>
  <si>
    <t>EUR_5Yx10Y_-200bp_Quote</t>
  </si>
  <si>
    <t>EUR_5Yx10Y_-100bp_Quote</t>
  </si>
  <si>
    <t>EUR_5Yx10Y_-50bp_Quote</t>
  </si>
  <si>
    <t>EUR_5Yx10Y_-25bp_Quote</t>
  </si>
  <si>
    <t>EUR_5Yx10Y_ATM_Quote</t>
  </si>
  <si>
    <t>EUR_5Yx10Y_25bp_Quote</t>
  </si>
  <si>
    <t>EUR_5Yx10Y_50bp_Quote</t>
  </si>
  <si>
    <t>EUR_5Yx10Y_100bp_Quote</t>
  </si>
  <si>
    <t>EUR_5Yx10Y_200bp_Quote</t>
  </si>
  <si>
    <t>EUR_5Yx20Y_-200bp_Quote</t>
  </si>
  <si>
    <t>EUR_5Yx20Y_-100bp_Quote</t>
  </si>
  <si>
    <t>EUR_5Yx20Y_-50bp_Quote</t>
  </si>
  <si>
    <t>EUR_5Yx20Y_-25bp_Quote</t>
  </si>
  <si>
    <t>EUR_5Yx20Y_ATM_Quote</t>
  </si>
  <si>
    <t>EUR_5Yx20Y_25bp_Quote</t>
  </si>
  <si>
    <t>EUR_5Yx20Y_50bp_Quote</t>
  </si>
  <si>
    <t>EUR_5Yx20Y_100bp_Quote</t>
  </si>
  <si>
    <t>EUR_5Yx20Y_200bp_Quote</t>
  </si>
  <si>
    <t>EUR_5Yx30Y_-200bp_Quote</t>
  </si>
  <si>
    <t>EUR_5Yx30Y_-100bp_Quote</t>
  </si>
  <si>
    <t>EUR_5Yx30Y_-50bp_Quote</t>
  </si>
  <si>
    <t>EUR_5Yx30Y_-25bp_Quote</t>
  </si>
  <si>
    <t>EUR_5Yx30Y_ATM_Quote</t>
  </si>
  <si>
    <t>EUR_5Yx30Y_25bp_Quote</t>
  </si>
  <si>
    <t>EUR_5Yx30Y_50bp_Quote</t>
  </si>
  <si>
    <t>EUR_5Yx30Y_100bp_Quote</t>
  </si>
  <si>
    <t>EUR_5Yx30Y_200bp_Quote</t>
  </si>
  <si>
    <t>EUR_10Yx2Y_-200bp_Quote</t>
  </si>
  <si>
    <t>EUR_10Yx2Y_-100bp_Quote</t>
  </si>
  <si>
    <t>EUR_10Yx2Y_-50bp_Quote</t>
  </si>
  <si>
    <t>EUR_10Yx2Y_-25bp_Quote</t>
  </si>
  <si>
    <t>EUR_10Yx2Y_ATM_Quote</t>
  </si>
  <si>
    <t>EUR_10Yx2Y_25bp_Quote</t>
  </si>
  <si>
    <t>EUR_10Yx2Y_50bp_Quote</t>
  </si>
  <si>
    <t>EUR_10Yx2Y_100bp_Quote</t>
  </si>
  <si>
    <t>EUR_10Yx2Y_200bp_Quote</t>
  </si>
  <si>
    <t>EUR_10Yx5Y_-200bp_Quote</t>
  </si>
  <si>
    <t>EUR_10Yx5Y_-100bp_Quote</t>
  </si>
  <si>
    <t>EUR_10Yx5Y_-50bp_Quote</t>
  </si>
  <si>
    <t>EUR_10Yx5Y_-25bp_Quote</t>
  </si>
  <si>
    <t>EUR_10Yx5Y_ATM_Quote</t>
  </si>
  <si>
    <t>EUR_10Yx5Y_25bp_Quote</t>
  </si>
  <si>
    <t>EUR_10Yx5Y_50bp_Quote</t>
  </si>
  <si>
    <t>EUR_10Yx5Y_100bp_Quote</t>
  </si>
  <si>
    <t>EUR_10Yx5Y_200bp_Quote</t>
  </si>
  <si>
    <t>EUR_10Yx10Y_-200bp_Quote</t>
  </si>
  <si>
    <t>EUR_10Yx10Y_-100bp_Quote</t>
  </si>
  <si>
    <t>EUR_10Yx10Y_-50bp_Quote</t>
  </si>
  <si>
    <t>EUR_10Yx10Y_-25bp_Quote</t>
  </si>
  <si>
    <t>EUR_10Yx10Y_ATM_Quote</t>
  </si>
  <si>
    <t>EUR_10Yx10Y_25bp_Quote</t>
  </si>
  <si>
    <t>EUR_10Yx10Y_50bp_Quote</t>
  </si>
  <si>
    <t>EUR_10Yx10Y_100bp_Quote</t>
  </si>
  <si>
    <t>EUR_10Yx10Y_200bp_Quote</t>
  </si>
  <si>
    <t>EUR_10Yx20Y_-200bp_Quote</t>
  </si>
  <si>
    <t>EUR_10Yx20Y_-100bp_Quote</t>
  </si>
  <si>
    <t>EUR_10Yx20Y_-50bp_Quote</t>
  </si>
  <si>
    <t>EUR_10Yx20Y_-25bp_Quote</t>
  </si>
  <si>
    <t>EUR_10Yx20Y_ATM_Quote</t>
  </si>
  <si>
    <t>EUR_10Yx20Y_25bp_Quote</t>
  </si>
  <si>
    <t>EUR_10Yx20Y_50bp_Quote</t>
  </si>
  <si>
    <t>EUR_10Yx20Y_100bp_Quote</t>
  </si>
  <si>
    <t>EUR_10Yx20Y_200bp_Quote</t>
  </si>
  <si>
    <t>EUR_10Yx30Y_-200bp_Quote</t>
  </si>
  <si>
    <t>EUR_10Yx30Y_-100bp_Quote</t>
  </si>
  <si>
    <t>EUR_10Yx30Y_-50bp_Quote</t>
  </si>
  <si>
    <t>EUR_10Yx30Y_-25bp_Quote</t>
  </si>
  <si>
    <t>EUR_10Yx30Y_ATM_Quote</t>
  </si>
  <si>
    <t>EUR_10Yx30Y_25bp_Quote</t>
  </si>
  <si>
    <t>EUR_10Yx30Y_50bp_Quote</t>
  </si>
  <si>
    <t>EUR_10Yx30Y_100bp_Quote</t>
  </si>
  <si>
    <t>EUR_10Yx30Y_200bp_Quote</t>
  </si>
  <si>
    <t>EUR_20Yx2Y_-200bp_Quote</t>
  </si>
  <si>
    <t>EUR_20Yx2Y_-100bp_Quote</t>
  </si>
  <si>
    <t>EUR_20Yx2Y_-50bp_Quote</t>
  </si>
  <si>
    <t>EUR_20Yx2Y_-25bp_Quote</t>
  </si>
  <si>
    <t>EUR_20Yx2Y_ATM_Quote</t>
  </si>
  <si>
    <t>EUR_20Yx2Y_25bp_Quote</t>
  </si>
  <si>
    <t>EUR_20Yx2Y_50bp_Quote</t>
  </si>
  <si>
    <t>EUR_20Yx2Y_100bp_Quote</t>
  </si>
  <si>
    <t>EUR_20Yx2Y_200bp_Quote</t>
  </si>
  <si>
    <t>EUR_20Yx5Y_-200bp_Quote</t>
  </si>
  <si>
    <t>EUR_20Yx5Y_-100bp_Quote</t>
  </si>
  <si>
    <t>EUR_20Yx5Y_-50bp_Quote</t>
  </si>
  <si>
    <t>EUR_20Yx5Y_-25bp_Quote</t>
  </si>
  <si>
    <t>EUR_20Yx5Y_ATM_Quote</t>
  </si>
  <si>
    <t>EUR_20Yx5Y_25bp_Quote</t>
  </si>
  <si>
    <t>EUR_20Yx5Y_50bp_Quote</t>
  </si>
  <si>
    <t>EUR_20Yx5Y_100bp_Quote</t>
  </si>
  <si>
    <t>EUR_20Yx5Y_200bp_Quote</t>
  </si>
  <si>
    <t>EUR_20Yx10Y_-200bp_Quote</t>
  </si>
  <si>
    <t>EUR_20Yx10Y_-100bp_Quote</t>
  </si>
  <si>
    <t>EUR_20Yx10Y_-50bp_Quote</t>
  </si>
  <si>
    <t>EUR_20Yx10Y_-25bp_Quote</t>
  </si>
  <si>
    <t>EUR_20Yx10Y_ATM_Quote</t>
  </si>
  <si>
    <t>EUR_20Yx10Y_25bp_Quote</t>
  </si>
  <si>
    <t>EUR_20Yx10Y_50bp_Quote</t>
  </si>
  <si>
    <t>EUR_20Yx10Y_100bp_Quote</t>
  </si>
  <si>
    <t>EUR_20Yx10Y_200bp_Quote</t>
  </si>
  <si>
    <t>EUR_20Yx20Y_-200bp_Quote</t>
  </si>
  <si>
    <t>EUR_20Yx20Y_-100bp_Quote</t>
  </si>
  <si>
    <t>EUR_20Yx20Y_-50bp_Quote</t>
  </si>
  <si>
    <t>EUR_20Yx20Y_-25bp_Quote</t>
  </si>
  <si>
    <t>EUR_20Yx20Y_ATM_Quote</t>
  </si>
  <si>
    <t>EUR_20Yx20Y_25bp_Quote</t>
  </si>
  <si>
    <t>EUR_20Yx20Y_50bp_Quote</t>
  </si>
  <si>
    <t>EUR_20Yx20Y_100bp_Quote</t>
  </si>
  <si>
    <t>EUR_20Yx20Y_200bp_Quote</t>
  </si>
  <si>
    <t>EUR_20Yx30Y_-200bp_Quote</t>
  </si>
  <si>
    <t>EUR_20Yx30Y_-100bp_Quote</t>
  </si>
  <si>
    <t>EUR_20Yx30Y_-50bp_Quote</t>
  </si>
  <si>
    <t>EUR_20Yx30Y_-25bp_Quote</t>
  </si>
  <si>
    <t>EUR_20Yx30Y_ATM_Quote</t>
  </si>
  <si>
    <t>EUR_20Yx30Y_25bp_Quote</t>
  </si>
  <si>
    <t>EUR_20Yx30Y_50bp_Quote</t>
  </si>
  <si>
    <t>EUR_20Yx30Y_100bp_Quote</t>
  </si>
  <si>
    <t>EUR_20Yx30Y_200bp_Quote</t>
  </si>
  <si>
    <t>EUR_30Yx2Y_-200bp_Quote</t>
  </si>
  <si>
    <t>EUR_30Yx2Y_-100bp_Quote</t>
  </si>
  <si>
    <t>EUR_30Yx2Y_-50bp_Quote</t>
  </si>
  <si>
    <t>EUR_30Yx2Y_-25bp_Quote</t>
  </si>
  <si>
    <t>EUR_30Yx2Y_ATM_Quote</t>
  </si>
  <si>
    <t>EUR_30Yx2Y_25bp_Quote</t>
  </si>
  <si>
    <t>EUR_30Yx2Y_50bp_Quote</t>
  </si>
  <si>
    <t>EUR_30Yx2Y_100bp_Quote</t>
  </si>
  <si>
    <t>EUR_30Yx2Y_200bp_Quote</t>
  </si>
  <si>
    <t>EUR_30Yx5Y_-200bp_Quote</t>
  </si>
  <si>
    <t>EUR_30Yx5Y_-100bp_Quote</t>
  </si>
  <si>
    <t>EUR_30Yx5Y_-50bp_Quote</t>
  </si>
  <si>
    <t>EUR_30Yx5Y_-25bp_Quote</t>
  </si>
  <si>
    <t>EUR_30Yx5Y_ATM_Quote</t>
  </si>
  <si>
    <t>EUR_30Yx5Y_25bp_Quote</t>
  </si>
  <si>
    <t>EUR_30Yx5Y_50bp_Quote</t>
  </si>
  <si>
    <t>EUR_30Yx5Y_100bp_Quote</t>
  </si>
  <si>
    <t>EUR_30Yx5Y_200bp_Quote</t>
  </si>
  <si>
    <t>EUR_30Yx10Y_-200bp_Quote</t>
  </si>
  <si>
    <t>EUR_30Yx10Y_-100bp_Quote</t>
  </si>
  <si>
    <t>EUR_30Yx10Y_-50bp_Quote</t>
  </si>
  <si>
    <t>EUR_30Yx10Y_-25bp_Quote</t>
  </si>
  <si>
    <t>EUR_30Yx10Y_ATM_Quote</t>
  </si>
  <si>
    <t>EUR_30Yx10Y_25bp_Quote</t>
  </si>
  <si>
    <t>EUR_30Yx10Y_50bp_Quote</t>
  </si>
  <si>
    <t>EUR_30Yx10Y_100bp_Quote</t>
  </si>
  <si>
    <t>EUR_30Yx10Y_200bp_Quote</t>
  </si>
  <si>
    <t>EUR_30Yx20Y_-200bp_Quote</t>
  </si>
  <si>
    <t>EUR_30Yx20Y_-100bp_Quote</t>
  </si>
  <si>
    <t>EUR_30Yx20Y_-50bp_Quote</t>
  </si>
  <si>
    <t>EUR_30Yx20Y_-25bp_Quote</t>
  </si>
  <si>
    <t>EUR_30Yx20Y_ATM_Quote</t>
  </si>
  <si>
    <t>EUR_30Yx20Y_25bp_Quote</t>
  </si>
  <si>
    <t>EUR_30Yx20Y_50bp_Quote</t>
  </si>
  <si>
    <t>EUR_30Yx20Y_100bp_Quote</t>
  </si>
  <si>
    <t>EUR_30Yx20Y_200bp_Quote</t>
  </si>
  <si>
    <t>EUR_30Yx30Y_-200bp_Quote</t>
  </si>
  <si>
    <t>EUR_30Yx30Y_-100bp_Quote</t>
  </si>
  <si>
    <t>EUR_30Yx30Y_-50bp_Quote</t>
  </si>
  <si>
    <t>EUR_30Yx30Y_-25bp_Quote</t>
  </si>
  <si>
    <t>EUR_30Yx30Y_ATM_Quote</t>
  </si>
  <si>
    <t>EUR_30Yx30Y_25bp_Quote</t>
  </si>
  <si>
    <t>EUR_30Yx30Y_50bp_Quote</t>
  </si>
  <si>
    <t>EUR_30Yx30Y_100bp_Quote</t>
  </si>
  <si>
    <t>EUR_30Yx30Y_200bp_Quote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</si>
</sst>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&quot;£&quot;\ #,##0;[Red]\-&quot;£&quot;\ #,##0"/>
    <numFmt numFmtId="165" formatCode="&quot;£&quot;\ #,##0.00;[Red]\-&quot;£&quot;\ #,##0.00"/>
    <numFmt numFmtId="166" formatCode="[$-409]d\-mmm\-yy;@"/>
    <numFmt numFmtId="167" formatCode="0.0000%"/>
    <numFmt numFmtId="168" formatCode="0.0000"/>
    <numFmt numFmtId="169" formatCode="#,##0.0;#,##0.0"/>
    <numFmt numFmtId="170" formatCode="0.000%"/>
    <numFmt numFmtId="171" formatCode="ddd\,\ d\-mmm\-yyyy\,\ hh:mm:ss"/>
  </numFmts>
  <fonts count="15">
    <font>
      <sz val="8"/>
      <name val="Arial"/>
    </font>
    <font>
      <sz val="8"/>
      <name val="Arial"/>
    </font>
    <font>
      <sz val="10"/>
      <name val="MS Sans Serif"/>
    </font>
    <font>
      <sz val="8"/>
      <name val="Microsoft Sans Serif"/>
      <family val="2"/>
    </font>
    <font>
      <b/>
      <sz val="8"/>
      <name val="Arial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S Sans Serif"/>
      <family val="2"/>
    </font>
    <font>
      <sz val="8"/>
      <name val="Arial"/>
      <family val="2"/>
    </font>
    <font>
      <sz val="10"/>
      <name val="Arial"/>
    </font>
    <font>
      <b/>
      <sz val="12"/>
      <color indexed="16"/>
      <name val="MS Sans Serif"/>
    </font>
    <font>
      <sz val="8"/>
      <color indexed="81"/>
      <name val="Tahoma"/>
    </font>
    <font>
      <sz val="8"/>
      <color indexed="10"/>
      <name val="Arial"/>
      <family val="2"/>
    </font>
    <font>
      <sz val="8"/>
      <color indexed="10"/>
      <name val="Microsoft Sans Serif"/>
      <family val="2"/>
    </font>
  </fonts>
  <fills count="13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55"/>
        <bgColor indexed="26"/>
      </patternFill>
    </fill>
    <fill>
      <patternFill patternType="mediumGray">
        <fgColor indexed="22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5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2" fillId="0" borderId="0">
      <alignment wrapText="1"/>
    </xf>
    <xf numFmtId="0" fontId="2" fillId="0" borderId="0"/>
    <xf numFmtId="9" fontId="1" fillId="0" borderId="0" applyFont="0" applyFill="0" applyBorder="0" applyAlignment="0" applyProtection="0"/>
    <xf numFmtId="169" fontId="11" fillId="2" borderId="0">
      <alignment horizontal="center" vertical="center"/>
    </xf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31">
    <xf numFmtId="0" fontId="0" fillId="0" borderId="0" xfId="0"/>
    <xf numFmtId="0" fontId="0" fillId="3" borderId="0" xfId="0" applyFill="1" applyBorder="1"/>
    <xf numFmtId="0" fontId="0" fillId="4" borderId="0" xfId="0" applyFill="1"/>
    <xf numFmtId="0" fontId="6" fillId="3" borderId="1" xfId="0" applyFont="1" applyFill="1" applyBorder="1"/>
    <xf numFmtId="0" fontId="7" fillId="3" borderId="0" xfId="0" applyFont="1" applyFill="1" applyBorder="1"/>
    <xf numFmtId="0" fontId="6" fillId="3" borderId="0" xfId="0" applyFont="1" applyFill="1" applyBorder="1"/>
    <xf numFmtId="0" fontId="6" fillId="3" borderId="2" xfId="0" applyFont="1" applyFill="1" applyBorder="1"/>
    <xf numFmtId="0" fontId="8" fillId="3" borderId="2" xfId="0" applyFont="1" applyFill="1" applyBorder="1"/>
    <xf numFmtId="0" fontId="0" fillId="0" borderId="2" xfId="0" applyBorder="1"/>
    <xf numFmtId="0" fontId="6" fillId="3" borderId="3" xfId="0" applyFont="1" applyFill="1" applyBorder="1"/>
    <xf numFmtId="0" fontId="0" fillId="3" borderId="4" xfId="0" applyFill="1" applyBorder="1"/>
    <xf numFmtId="0" fontId="8" fillId="3" borderId="5" xfId="0" applyFont="1" applyFill="1" applyBorder="1"/>
    <xf numFmtId="0" fontId="0" fillId="3" borderId="0" xfId="0" applyFill="1"/>
    <xf numFmtId="0" fontId="8" fillId="5" borderId="6" xfId="0" applyFont="1" applyFill="1" applyBorder="1"/>
    <xf numFmtId="0" fontId="0" fillId="3" borderId="7" xfId="0" applyFill="1" applyBorder="1" applyAlignment="1">
      <alignment horizontal="center"/>
    </xf>
    <xf numFmtId="0" fontId="3" fillId="6" borderId="8" xfId="0" applyNumberFormat="1" applyFont="1" applyFill="1" applyBorder="1" applyAlignment="1" applyProtection="1">
      <alignment horizontal="center"/>
    </xf>
    <xf numFmtId="0" fontId="0" fillId="3" borderId="9" xfId="0" applyFill="1" applyBorder="1"/>
    <xf numFmtId="0" fontId="4" fillId="7" borderId="7" xfId="4" applyFont="1" applyFill="1" applyBorder="1" applyAlignment="1">
      <alignment horizontal="center" vertical="center" wrapText="1"/>
    </xf>
    <xf numFmtId="0" fontId="4" fillId="7" borderId="8" xfId="4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8" fillId="5" borderId="10" xfId="0" applyFont="1" applyFill="1" applyBorder="1"/>
    <xf numFmtId="0" fontId="0" fillId="3" borderId="9" xfId="0" applyFill="1" applyBorder="1" applyAlignment="1">
      <alignment horizontal="center"/>
    </xf>
    <xf numFmtId="0" fontId="3" fillId="5" borderId="9" xfId="0" applyFont="1" applyFill="1" applyBorder="1" applyAlignment="1">
      <alignment horizontal="left"/>
    </xf>
    <xf numFmtId="10" fontId="8" fillId="3" borderId="2" xfId="6" applyNumberFormat="1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0" fontId="9" fillId="8" borderId="12" xfId="6" applyNumberFormat="1" applyFont="1" applyFill="1" applyBorder="1" applyAlignment="1">
      <alignment horizontal="center"/>
    </xf>
    <xf numFmtId="10" fontId="9" fillId="8" borderId="0" xfId="6" applyNumberFormat="1" applyFont="1" applyFill="1" applyBorder="1" applyAlignment="1">
      <alignment horizontal="center"/>
    </xf>
    <xf numFmtId="10" fontId="9" fillId="8" borderId="14" xfId="6" applyNumberFormat="1" applyFont="1" applyFill="1" applyBorder="1" applyAlignment="1">
      <alignment horizontal="center"/>
    </xf>
    <xf numFmtId="10" fontId="9" fillId="0" borderId="12" xfId="6" applyNumberFormat="1" applyFont="1" applyBorder="1" applyAlignment="1">
      <alignment horizontal="center"/>
    </xf>
    <xf numFmtId="10" fontId="9" fillId="0" borderId="0" xfId="6" applyNumberFormat="1" applyFont="1" applyBorder="1" applyAlignment="1">
      <alignment horizontal="center"/>
    </xf>
    <xf numFmtId="10" fontId="9" fillId="0" borderId="14" xfId="6" applyNumberFormat="1" applyFont="1" applyBorder="1" applyAlignment="1">
      <alignment horizontal="center"/>
    </xf>
    <xf numFmtId="2" fontId="9" fillId="8" borderId="12" xfId="0" applyNumberFormat="1" applyFont="1" applyFill="1" applyBorder="1" applyAlignment="1">
      <alignment horizontal="center"/>
    </xf>
    <xf numFmtId="2" fontId="9" fillId="8" borderId="0" xfId="0" applyNumberFormat="1" applyFont="1" applyFill="1" applyBorder="1" applyAlignment="1">
      <alignment horizontal="center"/>
    </xf>
    <xf numFmtId="2" fontId="9" fillId="8" borderId="14" xfId="0" applyNumberFormat="1" applyFont="1" applyFill="1" applyBorder="1" applyAlignment="1">
      <alignment horizontal="center"/>
    </xf>
    <xf numFmtId="2" fontId="9" fillId="0" borderId="1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14" xfId="0" applyNumberFormat="1" applyFont="1" applyBorder="1" applyAlignment="1">
      <alignment horizontal="center"/>
    </xf>
    <xf numFmtId="167" fontId="0" fillId="3" borderId="0" xfId="6" applyNumberFormat="1" applyFont="1" applyFill="1" applyBorder="1" applyAlignment="1"/>
    <xf numFmtId="167" fontId="0" fillId="3" borderId="15" xfId="6" applyNumberFormat="1" applyFont="1" applyFill="1" applyBorder="1" applyAlignment="1"/>
    <xf numFmtId="167" fontId="0" fillId="3" borderId="6" xfId="6" applyNumberFormat="1" applyFont="1" applyFill="1" applyBorder="1" applyAlignment="1"/>
    <xf numFmtId="167" fontId="0" fillId="3" borderId="14" xfId="6" applyNumberFormat="1" applyFont="1" applyFill="1" applyBorder="1" applyAlignment="1"/>
    <xf numFmtId="167" fontId="0" fillId="3" borderId="16" xfId="6" applyNumberFormat="1" applyFont="1" applyFill="1" applyBorder="1" applyAlignment="1"/>
    <xf numFmtId="10" fontId="4" fillId="7" borderId="10" xfId="6" applyNumberFormat="1" applyFont="1" applyFill="1" applyBorder="1" applyAlignment="1">
      <alignment horizontal="left" vertical="center" wrapText="1"/>
    </xf>
    <xf numFmtId="10" fontId="4" fillId="7" borderId="17" xfId="6" applyNumberFormat="1" applyFont="1" applyFill="1" applyBorder="1" applyAlignment="1">
      <alignment horizontal="left" vertical="center" wrapText="1"/>
    </xf>
    <xf numFmtId="10" fontId="4" fillId="7" borderId="18" xfId="6" applyNumberFormat="1" applyFont="1" applyFill="1" applyBorder="1" applyAlignment="1">
      <alignment horizontal="left" vertical="center" wrapText="1"/>
    </xf>
    <xf numFmtId="0" fontId="10" fillId="4" borderId="0" xfId="0" applyFont="1" applyFill="1"/>
    <xf numFmtId="2" fontId="9" fillId="8" borderId="19" xfId="0" applyNumberFormat="1" applyFont="1" applyFill="1" applyBorder="1" applyAlignment="1">
      <alignment horizontal="center"/>
    </xf>
    <xf numFmtId="2" fontId="9" fillId="8" borderId="15" xfId="0" applyNumberFormat="1" applyFont="1" applyFill="1" applyBorder="1" applyAlignment="1">
      <alignment horizontal="center"/>
    </xf>
    <xf numFmtId="2" fontId="9" fillId="8" borderId="16" xfId="0" applyNumberFormat="1" applyFont="1" applyFill="1" applyBorder="1" applyAlignment="1">
      <alignment horizontal="center"/>
    </xf>
    <xf numFmtId="2" fontId="9" fillId="0" borderId="19" xfId="0" applyNumberFormat="1" applyFont="1" applyBorder="1" applyAlignment="1">
      <alignment horizontal="center"/>
    </xf>
    <xf numFmtId="2" fontId="9" fillId="0" borderId="15" xfId="0" applyNumberFormat="1" applyFont="1" applyBorder="1" applyAlignment="1">
      <alignment horizontal="center"/>
    </xf>
    <xf numFmtId="2" fontId="9" fillId="0" borderId="16" xfId="0" applyNumberFormat="1" applyFont="1" applyBorder="1" applyAlignment="1">
      <alignment horizontal="center"/>
    </xf>
    <xf numFmtId="166" fontId="0" fillId="3" borderId="18" xfId="0" applyNumberFormat="1" applyFill="1" applyBorder="1" applyAlignment="1" applyProtection="1">
      <alignment horizontal="center"/>
      <protection locked="0"/>
    </xf>
    <xf numFmtId="0" fontId="4" fillId="9" borderId="9" xfId="0" applyFont="1" applyFill="1" applyBorder="1" applyAlignment="1">
      <alignment horizontal="center"/>
    </xf>
    <xf numFmtId="10" fontId="0" fillId="3" borderId="8" xfId="6" applyNumberFormat="1" applyFont="1" applyFill="1" applyBorder="1" applyAlignment="1">
      <alignment horizontal="center"/>
    </xf>
    <xf numFmtId="0" fontId="4" fillId="5" borderId="20" xfId="0" applyFont="1" applyFill="1" applyBorder="1" applyAlignment="1">
      <alignment horizontal="right"/>
    </xf>
    <xf numFmtId="0" fontId="4" fillId="5" borderId="21" xfId="0" applyFont="1" applyFill="1" applyBorder="1" applyAlignment="1">
      <alignment horizontal="right"/>
    </xf>
    <xf numFmtId="0" fontId="4" fillId="5" borderId="22" xfId="0" applyFont="1" applyFill="1" applyBorder="1" applyAlignment="1">
      <alignment horizontal="right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11" fontId="9" fillId="10" borderId="21" xfId="0" applyNumberFormat="1" applyFont="1" applyFill="1" applyBorder="1" applyAlignment="1">
      <alignment horizontal="center"/>
    </xf>
    <xf numFmtId="0" fontId="9" fillId="10" borderId="22" xfId="0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13" fillId="11" borderId="22" xfId="0" applyFont="1" applyFill="1" applyBorder="1" applyAlignment="1">
      <alignment horizontal="center"/>
    </xf>
    <xf numFmtId="10" fontId="9" fillId="8" borderId="12" xfId="6" applyNumberFormat="1" applyFont="1" applyFill="1" applyBorder="1" applyAlignment="1">
      <alignment horizontal="left"/>
    </xf>
    <xf numFmtId="2" fontId="9" fillId="8" borderId="12" xfId="0" applyNumberFormat="1" applyFont="1" applyFill="1" applyBorder="1" applyAlignment="1">
      <alignment horizontal="left"/>
    </xf>
    <xf numFmtId="2" fontId="9" fillId="8" borderId="19" xfId="0" applyNumberFormat="1" applyFont="1" applyFill="1" applyBorder="1" applyAlignment="1">
      <alignment horizontal="left"/>
    </xf>
    <xf numFmtId="10" fontId="9" fillId="8" borderId="0" xfId="6" applyNumberFormat="1" applyFont="1" applyFill="1" applyBorder="1" applyAlignment="1">
      <alignment horizontal="left"/>
    </xf>
    <xf numFmtId="2" fontId="9" fillId="8" borderId="0" xfId="0" applyNumberFormat="1" applyFont="1" applyFill="1" applyBorder="1" applyAlignment="1">
      <alignment horizontal="left"/>
    </xf>
    <xf numFmtId="2" fontId="9" fillId="8" borderId="15" xfId="0" applyNumberFormat="1" applyFont="1" applyFill="1" applyBorder="1" applyAlignment="1">
      <alignment horizontal="left"/>
    </xf>
    <xf numFmtId="10" fontId="9" fillId="8" borderId="14" xfId="6" applyNumberFormat="1" applyFont="1" applyFill="1" applyBorder="1" applyAlignment="1">
      <alignment horizontal="left"/>
    </xf>
    <xf numFmtId="2" fontId="9" fillId="8" borderId="14" xfId="0" applyNumberFormat="1" applyFont="1" applyFill="1" applyBorder="1" applyAlignment="1">
      <alignment horizontal="left"/>
    </xf>
    <xf numFmtId="2" fontId="9" fillId="8" borderId="16" xfId="0" applyNumberFormat="1" applyFont="1" applyFill="1" applyBorder="1" applyAlignment="1">
      <alignment horizontal="left"/>
    </xf>
    <xf numFmtId="10" fontId="9" fillId="0" borderId="12" xfId="6" applyNumberFormat="1" applyFont="1" applyBorder="1" applyAlignment="1">
      <alignment horizontal="left"/>
    </xf>
    <xf numFmtId="2" fontId="9" fillId="0" borderId="12" xfId="0" applyNumberFormat="1" applyFont="1" applyBorder="1" applyAlignment="1">
      <alignment horizontal="left"/>
    </xf>
    <xf numFmtId="2" fontId="9" fillId="0" borderId="19" xfId="0" applyNumberFormat="1" applyFont="1" applyBorder="1" applyAlignment="1">
      <alignment horizontal="left"/>
    </xf>
    <xf numFmtId="10" fontId="9" fillId="0" borderId="0" xfId="6" applyNumberFormat="1" applyFont="1" applyBorder="1" applyAlignment="1">
      <alignment horizontal="left"/>
    </xf>
    <xf numFmtId="2" fontId="9" fillId="0" borderId="0" xfId="0" applyNumberFormat="1" applyFont="1" applyBorder="1" applyAlignment="1">
      <alignment horizontal="left"/>
    </xf>
    <xf numFmtId="2" fontId="9" fillId="0" borderId="15" xfId="0" applyNumberFormat="1" applyFont="1" applyBorder="1" applyAlignment="1">
      <alignment horizontal="left"/>
    </xf>
    <xf numFmtId="10" fontId="9" fillId="0" borderId="14" xfId="6" applyNumberFormat="1" applyFont="1" applyBorder="1" applyAlignment="1">
      <alignment horizontal="left"/>
    </xf>
    <xf numFmtId="2" fontId="9" fillId="0" borderId="14" xfId="0" applyNumberFormat="1" applyFont="1" applyBorder="1" applyAlignment="1">
      <alignment horizontal="left"/>
    </xf>
    <xf numFmtId="2" fontId="9" fillId="0" borderId="16" xfId="0" applyNumberFormat="1" applyFont="1" applyBorder="1" applyAlignment="1">
      <alignment horizontal="left"/>
    </xf>
    <xf numFmtId="168" fontId="9" fillId="8" borderId="12" xfId="0" applyNumberFormat="1" applyFont="1" applyFill="1" applyBorder="1" applyAlignment="1">
      <alignment horizontal="center"/>
    </xf>
    <xf numFmtId="168" fontId="9" fillId="8" borderId="0" xfId="0" applyNumberFormat="1" applyFont="1" applyFill="1" applyBorder="1" applyAlignment="1">
      <alignment horizontal="center"/>
    </xf>
    <xf numFmtId="168" fontId="9" fillId="0" borderId="12" xfId="0" applyNumberFormat="1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8" fontId="9" fillId="8" borderId="14" xfId="0" applyNumberFormat="1" applyFont="1" applyFill="1" applyBorder="1" applyAlignment="1">
      <alignment horizontal="center"/>
    </xf>
    <xf numFmtId="168" fontId="9" fillId="0" borderId="14" xfId="0" applyNumberFormat="1" applyFont="1" applyBorder="1" applyAlignment="1">
      <alignment horizontal="center"/>
    </xf>
    <xf numFmtId="3" fontId="9" fillId="10" borderId="21" xfId="1" applyNumberFormat="1" applyFont="1" applyFill="1" applyBorder="1" applyAlignment="1">
      <alignment horizontal="center"/>
    </xf>
    <xf numFmtId="170" fontId="3" fillId="6" borderId="8" xfId="6" applyNumberFormat="1" applyFont="1" applyFill="1" applyBorder="1" applyAlignment="1" applyProtection="1">
      <alignment horizontal="center"/>
    </xf>
    <xf numFmtId="0" fontId="14" fillId="6" borderId="8" xfId="0" applyNumberFormat="1" applyFont="1" applyFill="1" applyBorder="1" applyAlignment="1" applyProtection="1"/>
    <xf numFmtId="0" fontId="13" fillId="11" borderId="22" xfId="0" applyFont="1" applyFill="1" applyBorder="1" applyAlignment="1">
      <alignment horizontal="left"/>
    </xf>
    <xf numFmtId="0" fontId="3" fillId="5" borderId="9" xfId="0" applyNumberFormat="1" applyFont="1" applyFill="1" applyBorder="1"/>
    <xf numFmtId="171" fontId="3" fillId="11" borderId="18" xfId="0" quotePrefix="1" applyNumberFormat="1" applyFont="1" applyFill="1" applyBorder="1" applyAlignment="1" applyProtection="1">
      <alignment horizontal="center"/>
    </xf>
    <xf numFmtId="171" fontId="3" fillId="11" borderId="18" xfId="0" applyNumberFormat="1" applyFont="1" applyFill="1" applyBorder="1" applyAlignment="1" applyProtection="1">
      <alignment horizontal="center"/>
    </xf>
    <xf numFmtId="0" fontId="0" fillId="5" borderId="0" xfId="0" applyFill="1"/>
    <xf numFmtId="0" fontId="10" fillId="5" borderId="0" xfId="0" applyFont="1" applyFill="1"/>
    <xf numFmtId="0" fontId="4" fillId="0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0" fillId="0" borderId="23" xfId="0" applyFill="1" applyBorder="1"/>
    <xf numFmtId="0" fontId="0" fillId="3" borderId="2" xfId="0" applyFill="1" applyBorder="1" applyAlignment="1">
      <alignment horizontal="center"/>
    </xf>
    <xf numFmtId="0" fontId="0" fillId="0" borderId="25" xfId="0" applyFill="1" applyBorder="1"/>
    <xf numFmtId="0" fontId="0" fillId="3" borderId="5" xfId="0" applyFill="1" applyBorder="1"/>
    <xf numFmtId="0" fontId="0" fillId="0" borderId="24" xfId="0" applyFill="1" applyBorder="1" applyAlignment="1">
      <alignment horizontal="center"/>
    </xf>
    <xf numFmtId="10" fontId="0" fillId="0" borderId="26" xfId="0" applyNumberFormat="1" applyFill="1" applyBorder="1"/>
    <xf numFmtId="0" fontId="4" fillId="0" borderId="26" xfId="0" applyFont="1" applyFill="1" applyBorder="1" applyAlignment="1">
      <alignment horizontal="center"/>
    </xf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0" borderId="27" xfId="0" applyFill="1" applyBorder="1"/>
    <xf numFmtId="0" fontId="0" fillId="0" borderId="9" xfId="0" applyFill="1" applyBorder="1" applyAlignment="1"/>
    <xf numFmtId="0" fontId="5" fillId="12" borderId="28" xfId="0" applyFont="1" applyFill="1" applyBorder="1" applyAlignment="1">
      <alignment horizontal="center"/>
    </xf>
    <xf numFmtId="0" fontId="5" fillId="12" borderId="29" xfId="0" applyFont="1" applyFill="1" applyBorder="1" applyAlignment="1">
      <alignment horizontal="center"/>
    </xf>
    <xf numFmtId="0" fontId="5" fillId="12" borderId="30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left" vertical="center"/>
    </xf>
    <xf numFmtId="0" fontId="8" fillId="5" borderId="26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10">
    <cellStyle name="Comma" xfId="1" builtinId="3"/>
    <cellStyle name="Migliaia (0)_BENCH2" xfId="2"/>
    <cellStyle name="Migliaia_BENCH2" xfId="3"/>
    <cellStyle name="Normal" xfId="0" builtinId="0"/>
    <cellStyle name="Normal_CMS_PAGE" xfId="4"/>
    <cellStyle name="Normale_BENCH2" xfId="5"/>
    <cellStyle name="Percent" xfId="6" builtinId="5"/>
    <cellStyle name="result" xfId="7"/>
    <cellStyle name="Valuta (0)_BENCH2" xfId="8"/>
    <cellStyle name="Valuta_BENCH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E48"/>
  <sheetViews>
    <sheetView tabSelected="1" workbookViewId="0">
      <selection activeCell="D4" sqref="D4"/>
    </sheetView>
  </sheetViews>
  <sheetFormatPr defaultRowHeight="11.25"/>
  <cols>
    <col min="2" max="2" width="4.1640625" customWidth="1"/>
    <col min="3" max="3" width="14.5" bestFit="1" customWidth="1"/>
    <col min="4" max="4" width="110.83203125" bestFit="1" customWidth="1"/>
    <col min="5" max="5" width="4.6640625" customWidth="1"/>
  </cols>
  <sheetData>
    <row r="1" spans="2:5" s="106" customFormat="1" ht="13.5" thickBot="1">
      <c r="B1" s="107" t="str">
        <f>_xll.qlxlVersion(TRUE,Trigger)</f>
        <v>QuantLibXL 1.2.0 - MS VC++ 9.0 - Multithreaded Dynamic Runtime library - Release Configuration - Jan 18 2013 12:11:06</v>
      </c>
    </row>
    <row r="2" spans="2:5" s="106" customFormat="1" ht="15.75">
      <c r="B2" s="123" t="s">
        <v>0</v>
      </c>
      <c r="C2" s="124"/>
      <c r="D2" s="124"/>
      <c r="E2" s="125"/>
    </row>
    <row r="3" spans="2:5" s="106" customFormat="1" ht="12.75">
      <c r="B3" s="3"/>
      <c r="C3" s="4"/>
      <c r="D3" s="5"/>
      <c r="E3" s="6"/>
    </row>
    <row r="4" spans="2:5" s="106" customFormat="1" ht="12.75">
      <c r="B4" s="3"/>
      <c r="C4" s="103" t="s">
        <v>54</v>
      </c>
      <c r="D4" s="104"/>
      <c r="E4" s="7"/>
    </row>
    <row r="5" spans="2:5" s="106" customFormat="1" ht="12.75">
      <c r="B5" s="3"/>
      <c r="C5" s="103" t="s">
        <v>65</v>
      </c>
      <c r="D5" s="104" t="b">
        <v>1</v>
      </c>
      <c r="E5" s="7"/>
    </row>
    <row r="6" spans="2:5" s="106" customFormat="1" ht="12.75">
      <c r="B6" s="3"/>
      <c r="C6" s="103" t="s">
        <v>76</v>
      </c>
      <c r="D6" s="104" t="b">
        <v>0</v>
      </c>
      <c r="E6" s="7"/>
    </row>
    <row r="7" spans="2:5" s="106" customFormat="1" ht="12.75">
      <c r="B7" s="3"/>
      <c r="C7" s="103" t="s">
        <v>77</v>
      </c>
      <c r="D7" s="105" t="b">
        <v>1</v>
      </c>
      <c r="E7" s="7"/>
    </row>
    <row r="8" spans="2:5" s="106" customFormat="1" ht="12.75">
      <c r="B8" s="3"/>
      <c r="C8" s="103" t="s">
        <v>78</v>
      </c>
      <c r="D8" s="104" t="str">
        <f>[1]!qlSerializationPath(Trigger)</f>
        <v>\\srv0001\risorse\WorkGroup\IMI_Workbooks\Production\QLXL_R01030x\Data\XML\040_SwaptionVolBootstrap\030_MarketMetaData\</v>
      </c>
      <c r="E8" s="7"/>
    </row>
    <row r="9" spans="2:5" s="106" customFormat="1" ht="12.75">
      <c r="B9" s="3"/>
      <c r="C9" s="103" t="s">
        <v>79</v>
      </c>
      <c r="D9" s="104" t="b">
        <v>1</v>
      </c>
      <c r="E9" s="7"/>
    </row>
    <row r="10" spans="2:5" s="106" customFormat="1" ht="13.5" thickBot="1">
      <c r="B10" s="9"/>
      <c r="C10" s="10"/>
      <c r="D10" s="10"/>
      <c r="E10" s="11"/>
    </row>
    <row r="11" spans="2:5" s="106" customFormat="1"/>
    <row r="12" spans="2:5" s="106" customFormat="1"/>
    <row r="13" spans="2:5" s="106" customFormat="1"/>
    <row r="14" spans="2:5" s="106" customFormat="1"/>
    <row r="15" spans="2:5" s="106" customFormat="1"/>
    <row r="16" spans="2:5" s="106" customFormat="1"/>
    <row r="17" s="106" customFormat="1"/>
    <row r="18" s="106" customFormat="1"/>
    <row r="19" s="106" customFormat="1"/>
    <row r="20" s="106" customFormat="1"/>
    <row r="21" s="106" customFormat="1"/>
    <row r="22" s="106" customFormat="1"/>
    <row r="23" s="106" customFormat="1"/>
    <row r="24" s="106" customFormat="1"/>
    <row r="25" s="106" customFormat="1"/>
    <row r="26" s="106" customFormat="1"/>
    <row r="27" s="106" customFormat="1"/>
    <row r="28" s="106" customFormat="1"/>
    <row r="29" s="106" customFormat="1"/>
    <row r="30" s="106" customFormat="1"/>
    <row r="31" s="106" customFormat="1"/>
    <row r="32" s="106" customFormat="1"/>
    <row r="33" s="106" customFormat="1"/>
    <row r="34" s="106" customFormat="1"/>
    <row r="35" s="106" customFormat="1"/>
    <row r="36" s="106" customFormat="1"/>
    <row r="37" s="106" customFormat="1"/>
    <row r="38" s="106" customFormat="1"/>
    <row r="39" s="106" customFormat="1"/>
    <row r="40" s="106" customFormat="1"/>
    <row r="41" s="106" customFormat="1"/>
    <row r="42" s="106" customFormat="1"/>
    <row r="43" s="106" customFormat="1"/>
    <row r="44" s="106" customFormat="1"/>
    <row r="45" s="106" customFormat="1"/>
    <row r="46" s="106" customFormat="1"/>
    <row r="47" s="106" customFormat="1"/>
    <row r="48" s="106" customFormat="1"/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I35"/>
  <sheetViews>
    <sheetView workbookViewId="0">
      <selection activeCell="I32" sqref="I32"/>
    </sheetView>
  </sheetViews>
  <sheetFormatPr defaultRowHeight="11.25"/>
  <cols>
    <col min="1" max="1" width="5.83203125" style="2" customWidth="1"/>
    <col min="2" max="2" width="4.5" style="2" customWidth="1"/>
    <col min="3" max="3" width="25.1640625" style="2" bestFit="1" customWidth="1"/>
    <col min="4" max="4" width="27.6640625" style="2" bestFit="1" customWidth="1"/>
    <col min="5" max="5" width="4.83203125" style="2" customWidth="1"/>
    <col min="6" max="6" width="5.6640625" style="2" customWidth="1"/>
    <col min="7" max="8" width="38.83203125" style="2" bestFit="1" customWidth="1"/>
    <col min="9" max="9" width="14.33203125" style="2" customWidth="1"/>
    <col min="10" max="16384" width="9.33203125" style="2"/>
  </cols>
  <sheetData>
    <row r="1" spans="2:8" ht="15.75" customHeight="1" thickBot="1">
      <c r="B1" s="56"/>
    </row>
    <row r="2" spans="2:8" ht="16.5" thickBot="1">
      <c r="B2" s="123" t="s">
        <v>80</v>
      </c>
      <c r="C2" s="124"/>
      <c r="D2" s="124"/>
      <c r="E2" s="125"/>
    </row>
    <row r="3" spans="2:8" ht="12.75">
      <c r="B3" s="3"/>
      <c r="C3" s="4"/>
      <c r="D3" s="5"/>
      <c r="E3" s="6"/>
      <c r="G3" s="66" t="s">
        <v>57</v>
      </c>
      <c r="H3" s="73" t="str">
        <f>_xll.qlEndCriteria(H5,H6,H7,H8,H9,H10,Permanent,Trigger,ObjectOverwrite)</f>
        <v>EurSwaptionVol1EndCriteria#0001</v>
      </c>
    </row>
    <row r="4" spans="2:8" ht="13.5" thickBot="1">
      <c r="B4" s="3"/>
      <c r="C4" s="20" t="s">
        <v>1</v>
      </c>
      <c r="D4" s="21" t="s">
        <v>2</v>
      </c>
      <c r="E4" s="8"/>
      <c r="G4" s="68" t="s">
        <v>66</v>
      </c>
      <c r="H4" s="102" t="str">
        <f>_xll.ohRangeRetrieveError(H3)</f>
        <v/>
      </c>
    </row>
    <row r="5" spans="2:8" ht="12.75">
      <c r="B5" s="3"/>
      <c r="C5" s="13" t="s">
        <v>3</v>
      </c>
      <c r="D5" s="15" t="str">
        <f>PROPER(Currency)&amp;"SwaptionATMVol"</f>
        <v>EurSwaptionATMVol</v>
      </c>
      <c r="E5" s="23"/>
      <c r="G5" s="66" t="s">
        <v>59</v>
      </c>
      <c r="H5" s="69" t="str">
        <f>$C$28&amp;G3</f>
        <v>EurSwaptionVol1EndCriteria</v>
      </c>
    </row>
    <row r="6" spans="2:8" ht="12.75">
      <c r="B6" s="3"/>
      <c r="C6" s="126" t="s">
        <v>41</v>
      </c>
      <c r="D6" s="14" t="s">
        <v>4</v>
      </c>
      <c r="E6" s="7"/>
      <c r="G6" s="67" t="s">
        <v>60</v>
      </c>
      <c r="H6" s="99">
        <v>300000</v>
      </c>
    </row>
    <row r="7" spans="2:8" ht="12.75">
      <c r="B7" s="3"/>
      <c r="C7" s="126"/>
      <c r="D7" s="14" t="s">
        <v>5</v>
      </c>
      <c r="E7" s="7"/>
      <c r="G7" s="67" t="s">
        <v>61</v>
      </c>
      <c r="H7" s="70">
        <v>100</v>
      </c>
    </row>
    <row r="8" spans="2:8" ht="12.75">
      <c r="B8" s="3"/>
      <c r="C8" s="126"/>
      <c r="D8" s="14" t="s">
        <v>6</v>
      </c>
      <c r="E8" s="7"/>
      <c r="G8" s="67" t="s">
        <v>62</v>
      </c>
      <c r="H8" s="71">
        <v>1E-8</v>
      </c>
    </row>
    <row r="9" spans="2:8" ht="12.75">
      <c r="B9" s="3"/>
      <c r="C9" s="126"/>
      <c r="D9" s="14" t="s">
        <v>7</v>
      </c>
      <c r="E9" s="7"/>
      <c r="G9" s="67" t="s">
        <v>63</v>
      </c>
      <c r="H9" s="71">
        <v>1E-8</v>
      </c>
    </row>
    <row r="10" spans="2:8" ht="12.75">
      <c r="B10" s="3"/>
      <c r="C10" s="126"/>
      <c r="D10" s="14" t="s">
        <v>8</v>
      </c>
      <c r="E10" s="7"/>
      <c r="G10" s="67" t="s">
        <v>64</v>
      </c>
      <c r="H10" s="71">
        <v>1E-8</v>
      </c>
    </row>
    <row r="11" spans="2:8" ht="13.5" thickBot="1">
      <c r="B11" s="3"/>
      <c r="C11" s="127"/>
      <c r="D11" s="19" t="s">
        <v>9</v>
      </c>
      <c r="E11" s="7"/>
      <c r="G11" s="68" t="s">
        <v>65</v>
      </c>
      <c r="H11" s="72"/>
    </row>
    <row r="12" spans="2:8" ht="13.5" thickBot="1">
      <c r="B12" s="3"/>
      <c r="C12" s="128" t="s">
        <v>42</v>
      </c>
      <c r="D12" s="14" t="s">
        <v>10</v>
      </c>
      <c r="E12" s="7"/>
    </row>
    <row r="13" spans="2:8" ht="12.75">
      <c r="B13" s="3"/>
      <c r="C13" s="129"/>
      <c r="D13" s="14" t="s">
        <v>6</v>
      </c>
      <c r="E13" s="7"/>
      <c r="G13" s="66" t="s">
        <v>70</v>
      </c>
      <c r="H13" s="73" t="str">
        <f>_xll.qlLevenbergMarquardt(H15,H16,H17,H18,Permanent,Trigger,ObjectOverwrite)</f>
        <v>EurSwaptionVol1LevenbergMarquardt#0001</v>
      </c>
    </row>
    <row r="14" spans="2:8" ht="13.5" thickBot="1">
      <c r="B14" s="3"/>
      <c r="C14" s="129"/>
      <c r="D14" s="14" t="s">
        <v>7</v>
      </c>
      <c r="E14" s="7"/>
      <c r="G14" s="68" t="s">
        <v>66</v>
      </c>
      <c r="H14" s="74" t="str">
        <f>_xll.ohRangeRetrieveError(H13)</f>
        <v/>
      </c>
    </row>
    <row r="15" spans="2:8" ht="12.75">
      <c r="B15" s="3"/>
      <c r="C15" s="129"/>
      <c r="D15" s="14" t="s">
        <v>8</v>
      </c>
      <c r="E15" s="7"/>
      <c r="G15" s="66" t="s">
        <v>59</v>
      </c>
      <c r="H15" s="69" t="str">
        <f>$C$28&amp;G13</f>
        <v>EurSwaptionVol1LevenbergMarquardt</v>
      </c>
    </row>
    <row r="16" spans="2:8" ht="12.75">
      <c r="B16" s="3"/>
      <c r="C16" s="130"/>
      <c r="D16" s="19" t="s">
        <v>9</v>
      </c>
      <c r="E16" s="7"/>
      <c r="G16" s="67" t="s">
        <v>67</v>
      </c>
      <c r="H16" s="70"/>
    </row>
    <row r="17" spans="2:9" ht="12.75">
      <c r="B17" s="3"/>
      <c r="C17" s="22" t="s">
        <v>85</v>
      </c>
      <c r="D17" s="63" t="s">
        <v>87</v>
      </c>
      <c r="E17" s="7"/>
      <c r="G17" s="67" t="s">
        <v>68</v>
      </c>
      <c r="H17" s="70"/>
    </row>
    <row r="18" spans="2:9" ht="12.75">
      <c r="B18" s="3"/>
      <c r="C18" s="22" t="s">
        <v>86</v>
      </c>
      <c r="D18" s="63" t="s">
        <v>88</v>
      </c>
      <c r="E18" s="7"/>
      <c r="G18" s="67" t="s">
        <v>69</v>
      </c>
      <c r="H18" s="70"/>
    </row>
    <row r="19" spans="2:9" ht="12.75">
      <c r="B19" s="3"/>
      <c r="C19" s="13" t="s">
        <v>55</v>
      </c>
      <c r="D19" s="19" t="b">
        <v>1</v>
      </c>
      <c r="E19" s="7"/>
      <c r="G19" s="67" t="s">
        <v>65</v>
      </c>
      <c r="H19" s="70"/>
    </row>
    <row r="20" spans="2:9" ht="13.5" thickBot="1">
      <c r="B20" s="3"/>
      <c r="C20" s="13" t="s">
        <v>50</v>
      </c>
      <c r="D20" s="19" t="b">
        <v>0</v>
      </c>
      <c r="E20" s="7"/>
      <c r="G20" s="68" t="s">
        <v>54</v>
      </c>
      <c r="H20" s="72"/>
    </row>
    <row r="21" spans="2:9" ht="13.5" thickBot="1">
      <c r="B21" s="3"/>
      <c r="C21" s="13" t="s">
        <v>43</v>
      </c>
      <c r="D21" s="19" t="b">
        <v>1</v>
      </c>
      <c r="E21" s="7"/>
    </row>
    <row r="22" spans="2:9" ht="12.75">
      <c r="B22" s="3"/>
      <c r="C22" s="13" t="s">
        <v>51</v>
      </c>
      <c r="D22" s="19" t="b">
        <v>0</v>
      </c>
      <c r="E22" s="7"/>
      <c r="G22" s="66" t="s">
        <v>72</v>
      </c>
      <c r="H22" s="73" t="str">
        <f>_xll.qlSimplex(H24,H25,Permanent,Trigger,ObjectOverwrite)</f>
        <v>EurSwaptionVol1Simplex#0001</v>
      </c>
    </row>
    <row r="23" spans="2:9" ht="13.5" thickBot="1">
      <c r="B23" s="3"/>
      <c r="C23" s="13" t="s">
        <v>52</v>
      </c>
      <c r="D23" s="19" t="b">
        <v>0</v>
      </c>
      <c r="E23" s="7"/>
      <c r="G23" s="68" t="s">
        <v>66</v>
      </c>
      <c r="H23" s="74" t="str">
        <f>_xll.ohRangeRetrieveError(H22)</f>
        <v/>
      </c>
    </row>
    <row r="24" spans="2:9" ht="12.75">
      <c r="B24" s="3"/>
      <c r="C24" s="13" t="s">
        <v>53</v>
      </c>
      <c r="D24" s="19" t="b">
        <v>1</v>
      </c>
      <c r="E24" s="7"/>
      <c r="G24" s="66" t="s">
        <v>59</v>
      </c>
      <c r="H24" s="69" t="str">
        <f>$C$28&amp;G22</f>
        <v>EurSwaptionVol1Simplex</v>
      </c>
    </row>
    <row r="25" spans="2:9" ht="12.75">
      <c r="B25" s="3"/>
      <c r="C25" s="13" t="s">
        <v>58</v>
      </c>
      <c r="D25" s="65">
        <v>0.1</v>
      </c>
      <c r="E25" s="7"/>
      <c r="G25" s="67" t="s">
        <v>71</v>
      </c>
      <c r="H25" s="70">
        <v>0.01</v>
      </c>
    </row>
    <row r="26" spans="2:9" ht="12.75">
      <c r="B26" s="3"/>
      <c r="C26" s="13" t="s">
        <v>73</v>
      </c>
      <c r="D26" s="65" t="s">
        <v>72</v>
      </c>
      <c r="E26" s="7"/>
      <c r="G26" s="67" t="s">
        <v>65</v>
      </c>
      <c r="H26" s="70"/>
    </row>
    <row r="27" spans="2:9" ht="13.5" thickBot="1">
      <c r="B27" s="3"/>
      <c r="C27" s="13" t="s">
        <v>74</v>
      </c>
      <c r="D27" s="21" t="str">
        <f>IF(D26="Simplex",H22,H13)</f>
        <v>EurSwaptionVol1Simplex#0001</v>
      </c>
      <c r="E27" s="7"/>
      <c r="G27" s="68" t="s">
        <v>54</v>
      </c>
      <c r="H27" s="72"/>
    </row>
    <row r="28" spans="2:9" ht="12.75">
      <c r="B28" s="3"/>
      <c r="C28" s="13" t="str">
        <f>PROPER(Currency)&amp;"SwaptionVol1"</f>
        <v>EurSwaptionVol1</v>
      </c>
      <c r="D28" s="15" t="e">
        <f>_xll.qlSwaptionVolCube1(C28,HandleSwaptionATMvols,Expiries,SwapLengths,StrikeSpreads,SkewCubeEffective,Index,ShortIndex,VegaWeightedSmileFit,Guess!C2:F31,areParametersFixed,D24,H3,D25,D27,Permanent,,ObjectOverwrite)</f>
        <v>#NUM!</v>
      </c>
      <c r="E28" s="7"/>
    </row>
    <row r="29" spans="2:9" ht="13.5" thickBot="1">
      <c r="B29" s="3"/>
      <c r="C29" s="13" t="s">
        <v>75</v>
      </c>
      <c r="D29" s="100" t="e">
        <f>_xll.qlSwaptionVTSVolatility2(VolCube,D10,D13,D25)</f>
        <v>#VALUE!</v>
      </c>
      <c r="E29" s="7"/>
    </row>
    <row r="30" spans="2:9" ht="15.75">
      <c r="B30" s="3"/>
      <c r="C30" s="13" t="s">
        <v>81</v>
      </c>
      <c r="D30" s="101" t="str">
        <f ca="1">_xll.ohRangeRetrieveError(D29) &amp; _xll.ohRangeRetrieveError(VolCube)</f>
        <v/>
      </c>
      <c r="E30" s="7"/>
      <c r="G30" s="123" t="s">
        <v>84</v>
      </c>
      <c r="H30" s="124"/>
      <c r="I30" s="125"/>
    </row>
    <row r="31" spans="2:9" ht="13.5" thickBot="1">
      <c r="B31" s="9"/>
      <c r="C31" s="10"/>
      <c r="D31" s="10"/>
      <c r="E31" s="11"/>
      <c r="G31" s="110" t="s">
        <v>82</v>
      </c>
      <c r="H31" s="108" t="s">
        <v>83</v>
      </c>
      <c r="I31" s="111" t="s">
        <v>77</v>
      </c>
    </row>
    <row r="32" spans="2:9">
      <c r="G32" s="112" t="str">
        <f>H3</f>
        <v>EurSwaptionVol1EndCriteria#0001</v>
      </c>
      <c r="H32" s="109" t="str">
        <f>Currency&amp;"_015_SwaptionVols1.xml"</f>
        <v>EUR_015_SwaptionVols1.xml</v>
      </c>
      <c r="I32" s="116" t="e">
        <f>IF(Serialize,_xll.ohObjectSave(G32:G35,SerializationPath&amp;H32,FileOverwrite,Serialize),"--")</f>
        <v>#NUM!</v>
      </c>
    </row>
    <row r="33" spans="7:9">
      <c r="G33" s="112" t="str">
        <f>H13</f>
        <v>EurSwaptionVol1LevenbergMarquardt#0001</v>
      </c>
      <c r="H33" s="1"/>
      <c r="I33" s="113"/>
    </row>
    <row r="34" spans="7:9">
      <c r="G34" s="121" t="str">
        <f>H22</f>
        <v>EurSwaptionVol1Simplex#0001</v>
      </c>
      <c r="H34" s="1"/>
      <c r="I34" s="113"/>
    </row>
    <row r="35" spans="7:9" ht="12" thickBot="1">
      <c r="G35" s="114" t="e">
        <f>VolCube</f>
        <v>#NUM!</v>
      </c>
      <c r="H35" s="10"/>
      <c r="I35" s="115"/>
    </row>
  </sheetData>
  <mergeCells count="4">
    <mergeCell ref="B2:E2"/>
    <mergeCell ref="C6:C11"/>
    <mergeCell ref="C12:C16"/>
    <mergeCell ref="G30:I30"/>
  </mergeCells>
  <phoneticPr fontId="0" type="noConversion"/>
  <dataValidations count="2">
    <dataValidation type="list" allowBlank="1" showInputMessage="1" showErrorMessage="1" sqref="D4">
      <formula1>"EUR,USD,GBP,JPY,CHF"</formula1>
    </dataValidation>
    <dataValidation type="list" allowBlank="1" showInputMessage="1" showErrorMessage="1" sqref="D26">
      <formula1>"LevenbergMarquardt,Simplex"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2"/>
  <sheetViews>
    <sheetView workbookViewId="0">
      <selection activeCell="B5" sqref="B5"/>
    </sheetView>
  </sheetViews>
  <sheetFormatPr defaultRowHeight="11.25"/>
  <cols>
    <col min="1" max="1" width="9.33203125" style="12"/>
    <col min="2" max="2" width="26.33203125" style="12" bestFit="1" customWidth="1"/>
    <col min="3" max="3" width="19.5" style="12" bestFit="1" customWidth="1"/>
    <col min="4" max="5" width="18.5" style="12" bestFit="1" customWidth="1"/>
    <col min="6" max="6" width="17.5" style="12" bestFit="1" customWidth="1"/>
    <col min="7" max="8" width="17.83203125" style="12" bestFit="1" customWidth="1"/>
    <col min="9" max="10" width="18.83203125" style="12" bestFit="1" customWidth="1"/>
    <col min="11" max="13" width="9.33203125" style="12"/>
    <col min="14" max="14" width="10.1640625" style="12" customWidth="1"/>
    <col min="15" max="20" width="9.33203125" style="12"/>
    <col min="21" max="21" width="10.33203125" style="12" bestFit="1" customWidth="1"/>
    <col min="22" max="16384" width="9.33203125" style="12"/>
  </cols>
  <sheetData>
    <row r="1" spans="1:10">
      <c r="A1" s="16"/>
      <c r="B1" s="53">
        <v>-0.02</v>
      </c>
      <c r="C1" s="54">
        <v>-0.01</v>
      </c>
      <c r="D1" s="54">
        <v>-5.0000000000000001E-3</v>
      </c>
      <c r="E1" s="54">
        <v>-2.5000000000000001E-3</v>
      </c>
      <c r="F1" s="54">
        <v>0</v>
      </c>
      <c r="G1" s="54">
        <v>2.5000000000000001E-3</v>
      </c>
      <c r="H1" s="54">
        <v>5.0000000000000001E-3</v>
      </c>
      <c r="I1" s="54">
        <v>0.01</v>
      </c>
      <c r="J1" s="55">
        <v>0.02</v>
      </c>
    </row>
    <row r="2" spans="1:10">
      <c r="A2" s="17" t="s">
        <v>11</v>
      </c>
      <c r="B2" s="48" t="str">
        <f>PROPER(Currency)&amp;"_3Mx2Y_-200bp_Quote"</f>
        <v>Eur_3Mx2Y_-200bp_Quote</v>
      </c>
      <c r="C2" s="48" t="s">
        <v>89</v>
      </c>
      <c r="D2" s="48" t="s">
        <v>90</v>
      </c>
      <c r="E2" s="48" t="s">
        <v>91</v>
      </c>
      <c r="F2" s="48" t="s">
        <v>92</v>
      </c>
      <c r="G2" s="48" t="s">
        <v>93</v>
      </c>
      <c r="H2" s="48" t="s">
        <v>94</v>
      </c>
      <c r="I2" s="48" t="s">
        <v>95</v>
      </c>
      <c r="J2" s="49" t="s">
        <v>96</v>
      </c>
    </row>
    <row r="3" spans="1:10">
      <c r="A3" s="17" t="s">
        <v>12</v>
      </c>
      <c r="B3" s="48" t="str">
        <f>PROPER(Currency)&amp;"_3Mx5Y_-200bp_Quote"</f>
        <v>Eur_3Mx5Y_-200bp_Quote</v>
      </c>
      <c r="C3" s="48" t="s">
        <v>97</v>
      </c>
      <c r="D3" s="48" t="s">
        <v>98</v>
      </c>
      <c r="E3" s="48" t="s">
        <v>99</v>
      </c>
      <c r="F3" s="48" t="s">
        <v>100</v>
      </c>
      <c r="G3" s="48" t="s">
        <v>101</v>
      </c>
      <c r="H3" s="48" t="s">
        <v>102</v>
      </c>
      <c r="I3" s="48" t="s">
        <v>103</v>
      </c>
      <c r="J3" s="49" t="s">
        <v>104</v>
      </c>
    </row>
    <row r="4" spans="1:10">
      <c r="A4" s="17" t="s">
        <v>13</v>
      </c>
      <c r="B4" s="48" t="str">
        <f>PROPER(Currency)&amp;"_3Mx10Y_-200bp_Quote"</f>
        <v>Eur_3Mx10Y_-200bp_Quote</v>
      </c>
      <c r="C4" s="48" t="s">
        <v>105</v>
      </c>
      <c r="D4" s="48" t="s">
        <v>106</v>
      </c>
      <c r="E4" s="48" t="s">
        <v>107</v>
      </c>
      <c r="F4" s="48" t="s">
        <v>108</v>
      </c>
      <c r="G4" s="48" t="s">
        <v>109</v>
      </c>
      <c r="H4" s="48" t="s">
        <v>110</v>
      </c>
      <c r="I4" s="48" t="s">
        <v>111</v>
      </c>
      <c r="J4" s="49" t="s">
        <v>112</v>
      </c>
    </row>
    <row r="5" spans="1:10">
      <c r="A5" s="17" t="s">
        <v>14</v>
      </c>
      <c r="B5" s="48" t="s">
        <v>113</v>
      </c>
      <c r="C5" s="48" t="s">
        <v>114</v>
      </c>
      <c r="D5" s="48" t="s">
        <v>115</v>
      </c>
      <c r="E5" s="48" t="s">
        <v>116</v>
      </c>
      <c r="F5" s="48" t="s">
        <v>117</v>
      </c>
      <c r="G5" s="48" t="s">
        <v>118</v>
      </c>
      <c r="H5" s="48" t="s">
        <v>119</v>
      </c>
      <c r="I5" s="48" t="s">
        <v>120</v>
      </c>
      <c r="J5" s="49" t="s">
        <v>121</v>
      </c>
    </row>
    <row r="6" spans="1:10">
      <c r="A6" s="18" t="s">
        <v>15</v>
      </c>
      <c r="B6" s="50" t="s">
        <v>122</v>
      </c>
      <c r="C6" s="51" t="s">
        <v>123</v>
      </c>
      <c r="D6" s="51" t="s">
        <v>124</v>
      </c>
      <c r="E6" s="51" t="s">
        <v>125</v>
      </c>
      <c r="F6" s="51" t="s">
        <v>126</v>
      </c>
      <c r="G6" s="51" t="s">
        <v>127</v>
      </c>
      <c r="H6" s="51" t="s">
        <v>128</v>
      </c>
      <c r="I6" s="51" t="s">
        <v>129</v>
      </c>
      <c r="J6" s="52" t="s">
        <v>130</v>
      </c>
    </row>
    <row r="7" spans="1:10">
      <c r="A7" s="17" t="s">
        <v>16</v>
      </c>
      <c r="B7" s="48" t="s">
        <v>131</v>
      </c>
      <c r="C7" s="48" t="s">
        <v>132</v>
      </c>
      <c r="D7" s="48" t="s">
        <v>133</v>
      </c>
      <c r="E7" s="48" t="s">
        <v>134</v>
      </c>
      <c r="F7" s="48" t="s">
        <v>135</v>
      </c>
      <c r="G7" s="48" t="s">
        <v>136</v>
      </c>
      <c r="H7" s="48" t="s">
        <v>137</v>
      </c>
      <c r="I7" s="48" t="s">
        <v>138</v>
      </c>
      <c r="J7" s="49" t="s">
        <v>139</v>
      </c>
    </row>
    <row r="8" spans="1:10">
      <c r="A8" s="17" t="s">
        <v>17</v>
      </c>
      <c r="B8" s="48" t="s">
        <v>140</v>
      </c>
      <c r="C8" s="48" t="s">
        <v>141</v>
      </c>
      <c r="D8" s="48" t="s">
        <v>142</v>
      </c>
      <c r="E8" s="48" t="s">
        <v>143</v>
      </c>
      <c r="F8" s="48" t="s">
        <v>144</v>
      </c>
      <c r="G8" s="48" t="s">
        <v>145</v>
      </c>
      <c r="H8" s="48" t="s">
        <v>146</v>
      </c>
      <c r="I8" s="48" t="s">
        <v>147</v>
      </c>
      <c r="J8" s="49" t="s">
        <v>148</v>
      </c>
    </row>
    <row r="9" spans="1:10">
      <c r="A9" s="17" t="s">
        <v>18</v>
      </c>
      <c r="B9" s="48" t="s">
        <v>149</v>
      </c>
      <c r="C9" s="48" t="s">
        <v>150</v>
      </c>
      <c r="D9" s="48" t="s">
        <v>151</v>
      </c>
      <c r="E9" s="48" t="s">
        <v>152</v>
      </c>
      <c r="F9" s="48" t="s">
        <v>153</v>
      </c>
      <c r="G9" s="48" t="s">
        <v>154</v>
      </c>
      <c r="H9" s="48" t="s">
        <v>155</v>
      </c>
      <c r="I9" s="48" t="s">
        <v>156</v>
      </c>
      <c r="J9" s="49" t="s">
        <v>157</v>
      </c>
    </row>
    <row r="10" spans="1:10">
      <c r="A10" s="17" t="s">
        <v>19</v>
      </c>
      <c r="B10" s="48" t="s">
        <v>158</v>
      </c>
      <c r="C10" s="48" t="s">
        <v>159</v>
      </c>
      <c r="D10" s="48" t="s">
        <v>160</v>
      </c>
      <c r="E10" s="48" t="s">
        <v>161</v>
      </c>
      <c r="F10" s="48" t="s">
        <v>162</v>
      </c>
      <c r="G10" s="48" t="s">
        <v>163</v>
      </c>
      <c r="H10" s="48" t="s">
        <v>164</v>
      </c>
      <c r="I10" s="48" t="s">
        <v>165</v>
      </c>
      <c r="J10" s="49" t="s">
        <v>166</v>
      </c>
    </row>
    <row r="11" spans="1:10">
      <c r="A11" s="18" t="s">
        <v>20</v>
      </c>
      <c r="B11" s="50" t="s">
        <v>167</v>
      </c>
      <c r="C11" s="51" t="s">
        <v>168</v>
      </c>
      <c r="D11" s="51" t="s">
        <v>169</v>
      </c>
      <c r="E11" s="51" t="s">
        <v>170</v>
      </c>
      <c r="F11" s="51" t="s">
        <v>171</v>
      </c>
      <c r="G11" s="51" t="s">
        <v>172</v>
      </c>
      <c r="H11" s="51" t="s">
        <v>173</v>
      </c>
      <c r="I11" s="51" t="s">
        <v>174</v>
      </c>
      <c r="J11" s="52" t="s">
        <v>175</v>
      </c>
    </row>
    <row r="12" spans="1:10">
      <c r="A12" s="17" t="s">
        <v>21</v>
      </c>
      <c r="B12" s="48" t="s">
        <v>176</v>
      </c>
      <c r="C12" s="48" t="s">
        <v>177</v>
      </c>
      <c r="D12" s="48" t="s">
        <v>178</v>
      </c>
      <c r="E12" s="48" t="s">
        <v>179</v>
      </c>
      <c r="F12" s="48" t="s">
        <v>180</v>
      </c>
      <c r="G12" s="48" t="s">
        <v>181</v>
      </c>
      <c r="H12" s="48" t="s">
        <v>182</v>
      </c>
      <c r="I12" s="48" t="s">
        <v>183</v>
      </c>
      <c r="J12" s="49" t="s">
        <v>184</v>
      </c>
    </row>
    <row r="13" spans="1:10">
      <c r="A13" s="17" t="s">
        <v>22</v>
      </c>
      <c r="B13" s="48" t="s">
        <v>185</v>
      </c>
      <c r="C13" s="48" t="s">
        <v>186</v>
      </c>
      <c r="D13" s="48" t="s">
        <v>187</v>
      </c>
      <c r="E13" s="48" t="s">
        <v>188</v>
      </c>
      <c r="F13" s="48" t="s">
        <v>189</v>
      </c>
      <c r="G13" s="48" t="s">
        <v>190</v>
      </c>
      <c r="H13" s="48" t="s">
        <v>191</v>
      </c>
      <c r="I13" s="48" t="s">
        <v>192</v>
      </c>
      <c r="J13" s="49" t="s">
        <v>193</v>
      </c>
    </row>
    <row r="14" spans="1:10">
      <c r="A14" s="17" t="s">
        <v>23</v>
      </c>
      <c r="B14" s="48" t="s">
        <v>194</v>
      </c>
      <c r="C14" s="48" t="s">
        <v>195</v>
      </c>
      <c r="D14" s="48" t="s">
        <v>196</v>
      </c>
      <c r="E14" s="48" t="s">
        <v>197</v>
      </c>
      <c r="F14" s="48" t="s">
        <v>198</v>
      </c>
      <c r="G14" s="48" t="s">
        <v>199</v>
      </c>
      <c r="H14" s="48" t="s">
        <v>200</v>
      </c>
      <c r="I14" s="48" t="s">
        <v>201</v>
      </c>
      <c r="J14" s="49" t="s">
        <v>202</v>
      </c>
    </row>
    <row r="15" spans="1:10">
      <c r="A15" s="17" t="s">
        <v>24</v>
      </c>
      <c r="B15" s="48" t="s">
        <v>203</v>
      </c>
      <c r="C15" s="48" t="s">
        <v>204</v>
      </c>
      <c r="D15" s="48" t="s">
        <v>205</v>
      </c>
      <c r="E15" s="48" t="s">
        <v>206</v>
      </c>
      <c r="F15" s="48" t="s">
        <v>207</v>
      </c>
      <c r="G15" s="48" t="s">
        <v>208</v>
      </c>
      <c r="H15" s="48" t="s">
        <v>209</v>
      </c>
      <c r="I15" s="48" t="s">
        <v>210</v>
      </c>
      <c r="J15" s="49" t="s">
        <v>211</v>
      </c>
    </row>
    <row r="16" spans="1:10">
      <c r="A16" s="18" t="s">
        <v>25</v>
      </c>
      <c r="B16" s="50" t="s">
        <v>212</v>
      </c>
      <c r="C16" s="51" t="s">
        <v>213</v>
      </c>
      <c r="D16" s="51" t="s">
        <v>214</v>
      </c>
      <c r="E16" s="51" t="s">
        <v>215</v>
      </c>
      <c r="F16" s="51" t="s">
        <v>216</v>
      </c>
      <c r="G16" s="51" t="s">
        <v>217</v>
      </c>
      <c r="H16" s="51" t="s">
        <v>218</v>
      </c>
      <c r="I16" s="51" t="s">
        <v>219</v>
      </c>
      <c r="J16" s="52" t="s">
        <v>220</v>
      </c>
    </row>
    <row r="17" spans="1:10">
      <c r="A17" s="17" t="s">
        <v>26</v>
      </c>
      <c r="B17" s="48" t="s">
        <v>221</v>
      </c>
      <c r="C17" s="48" t="s">
        <v>222</v>
      </c>
      <c r="D17" s="48" t="s">
        <v>223</v>
      </c>
      <c r="E17" s="48" t="s">
        <v>224</v>
      </c>
      <c r="F17" s="48" t="s">
        <v>225</v>
      </c>
      <c r="G17" s="48" t="s">
        <v>226</v>
      </c>
      <c r="H17" s="48" t="s">
        <v>227</v>
      </c>
      <c r="I17" s="48" t="s">
        <v>228</v>
      </c>
      <c r="J17" s="49" t="s">
        <v>229</v>
      </c>
    </row>
    <row r="18" spans="1:10">
      <c r="A18" s="17" t="s">
        <v>27</v>
      </c>
      <c r="B18" s="48" t="s">
        <v>230</v>
      </c>
      <c r="C18" s="48" t="s">
        <v>231</v>
      </c>
      <c r="D18" s="48" t="s">
        <v>232</v>
      </c>
      <c r="E18" s="48" t="s">
        <v>233</v>
      </c>
      <c r="F18" s="48" t="s">
        <v>234</v>
      </c>
      <c r="G18" s="48" t="s">
        <v>235</v>
      </c>
      <c r="H18" s="48" t="s">
        <v>236</v>
      </c>
      <c r="I18" s="48" t="s">
        <v>237</v>
      </c>
      <c r="J18" s="49" t="s">
        <v>238</v>
      </c>
    </row>
    <row r="19" spans="1:10">
      <c r="A19" s="17" t="s">
        <v>28</v>
      </c>
      <c r="B19" s="48" t="s">
        <v>239</v>
      </c>
      <c r="C19" s="48" t="s">
        <v>240</v>
      </c>
      <c r="D19" s="48" t="s">
        <v>241</v>
      </c>
      <c r="E19" s="48" t="s">
        <v>242</v>
      </c>
      <c r="F19" s="48" t="s">
        <v>243</v>
      </c>
      <c r="G19" s="48" t="s">
        <v>244</v>
      </c>
      <c r="H19" s="48" t="s">
        <v>245</v>
      </c>
      <c r="I19" s="48" t="s">
        <v>246</v>
      </c>
      <c r="J19" s="49" t="s">
        <v>247</v>
      </c>
    </row>
    <row r="20" spans="1:10">
      <c r="A20" s="17" t="s">
        <v>29</v>
      </c>
      <c r="B20" s="48" t="s">
        <v>248</v>
      </c>
      <c r="C20" s="48" t="s">
        <v>249</v>
      </c>
      <c r="D20" s="48" t="s">
        <v>250</v>
      </c>
      <c r="E20" s="48" t="s">
        <v>251</v>
      </c>
      <c r="F20" s="48" t="s">
        <v>252</v>
      </c>
      <c r="G20" s="48" t="s">
        <v>253</v>
      </c>
      <c r="H20" s="48" t="s">
        <v>254</v>
      </c>
      <c r="I20" s="48" t="s">
        <v>255</v>
      </c>
      <c r="J20" s="49" t="s">
        <v>256</v>
      </c>
    </row>
    <row r="21" spans="1:10">
      <c r="A21" s="18" t="s">
        <v>30</v>
      </c>
      <c r="B21" s="50" t="s">
        <v>257</v>
      </c>
      <c r="C21" s="51" t="s">
        <v>258</v>
      </c>
      <c r="D21" s="51" t="s">
        <v>259</v>
      </c>
      <c r="E21" s="51" t="s">
        <v>260</v>
      </c>
      <c r="F21" s="51" t="s">
        <v>261</v>
      </c>
      <c r="G21" s="51" t="s">
        <v>262</v>
      </c>
      <c r="H21" s="51" t="s">
        <v>263</v>
      </c>
      <c r="I21" s="51" t="s">
        <v>264</v>
      </c>
      <c r="J21" s="52" t="s">
        <v>265</v>
      </c>
    </row>
    <row r="22" spans="1:10">
      <c r="A22" s="17" t="s">
        <v>31</v>
      </c>
      <c r="B22" s="48" t="s">
        <v>266</v>
      </c>
      <c r="C22" s="48" t="s">
        <v>267</v>
      </c>
      <c r="D22" s="48" t="s">
        <v>268</v>
      </c>
      <c r="E22" s="48" t="s">
        <v>269</v>
      </c>
      <c r="F22" s="48" t="s">
        <v>270</v>
      </c>
      <c r="G22" s="48" t="s">
        <v>271</v>
      </c>
      <c r="H22" s="48" t="s">
        <v>272</v>
      </c>
      <c r="I22" s="48" t="s">
        <v>273</v>
      </c>
      <c r="J22" s="49" t="s">
        <v>274</v>
      </c>
    </row>
    <row r="23" spans="1:10">
      <c r="A23" s="17" t="s">
        <v>32</v>
      </c>
      <c r="B23" s="48" t="s">
        <v>275</v>
      </c>
      <c r="C23" s="48" t="s">
        <v>276</v>
      </c>
      <c r="D23" s="48" t="s">
        <v>277</v>
      </c>
      <c r="E23" s="48" t="s">
        <v>278</v>
      </c>
      <c r="F23" s="48" t="s">
        <v>279</v>
      </c>
      <c r="G23" s="48" t="s">
        <v>280</v>
      </c>
      <c r="H23" s="48" t="s">
        <v>281</v>
      </c>
      <c r="I23" s="48" t="s">
        <v>282</v>
      </c>
      <c r="J23" s="49" t="s">
        <v>283</v>
      </c>
    </row>
    <row r="24" spans="1:10">
      <c r="A24" s="17" t="s">
        <v>33</v>
      </c>
      <c r="B24" s="48" t="s">
        <v>284</v>
      </c>
      <c r="C24" s="48" t="s">
        <v>285</v>
      </c>
      <c r="D24" s="48" t="s">
        <v>286</v>
      </c>
      <c r="E24" s="48" t="s">
        <v>287</v>
      </c>
      <c r="F24" s="48" t="s">
        <v>288</v>
      </c>
      <c r="G24" s="48" t="s">
        <v>289</v>
      </c>
      <c r="H24" s="48" t="s">
        <v>290</v>
      </c>
      <c r="I24" s="48" t="s">
        <v>291</v>
      </c>
      <c r="J24" s="49" t="s">
        <v>292</v>
      </c>
    </row>
    <row r="25" spans="1:10">
      <c r="A25" s="17" t="s">
        <v>34</v>
      </c>
      <c r="B25" s="48" t="s">
        <v>293</v>
      </c>
      <c r="C25" s="48" t="s">
        <v>294</v>
      </c>
      <c r="D25" s="48" t="s">
        <v>295</v>
      </c>
      <c r="E25" s="48" t="s">
        <v>296</v>
      </c>
      <c r="F25" s="48" t="s">
        <v>297</v>
      </c>
      <c r="G25" s="48" t="s">
        <v>298</v>
      </c>
      <c r="H25" s="48" t="s">
        <v>299</v>
      </c>
      <c r="I25" s="48" t="s">
        <v>300</v>
      </c>
      <c r="J25" s="49" t="s">
        <v>301</v>
      </c>
    </row>
    <row r="26" spans="1:10">
      <c r="A26" s="18" t="s">
        <v>35</v>
      </c>
      <c r="B26" s="50" t="s">
        <v>302</v>
      </c>
      <c r="C26" s="51" t="s">
        <v>303</v>
      </c>
      <c r="D26" s="51" t="s">
        <v>304</v>
      </c>
      <c r="E26" s="51" t="s">
        <v>305</v>
      </c>
      <c r="F26" s="51" t="s">
        <v>306</v>
      </c>
      <c r="G26" s="51" t="s">
        <v>307</v>
      </c>
      <c r="H26" s="51" t="s">
        <v>308</v>
      </c>
      <c r="I26" s="51" t="s">
        <v>309</v>
      </c>
      <c r="J26" s="52" t="s">
        <v>310</v>
      </c>
    </row>
    <row r="27" spans="1:10">
      <c r="A27" s="17" t="s">
        <v>36</v>
      </c>
      <c r="B27" s="48" t="s">
        <v>311</v>
      </c>
      <c r="C27" s="48" t="s">
        <v>312</v>
      </c>
      <c r="D27" s="48" t="s">
        <v>313</v>
      </c>
      <c r="E27" s="48" t="s">
        <v>314</v>
      </c>
      <c r="F27" s="48" t="s">
        <v>315</v>
      </c>
      <c r="G27" s="48" t="s">
        <v>316</v>
      </c>
      <c r="H27" s="48" t="s">
        <v>317</v>
      </c>
      <c r="I27" s="48" t="s">
        <v>318</v>
      </c>
      <c r="J27" s="49" t="s">
        <v>319</v>
      </c>
    </row>
    <row r="28" spans="1:10">
      <c r="A28" s="17" t="s">
        <v>37</v>
      </c>
      <c r="B28" s="48" t="s">
        <v>320</v>
      </c>
      <c r="C28" s="48" t="s">
        <v>321</v>
      </c>
      <c r="D28" s="48" t="s">
        <v>322</v>
      </c>
      <c r="E28" s="48" t="s">
        <v>323</v>
      </c>
      <c r="F28" s="48" t="s">
        <v>324</v>
      </c>
      <c r="G28" s="48" t="s">
        <v>325</v>
      </c>
      <c r="H28" s="48" t="s">
        <v>326</v>
      </c>
      <c r="I28" s="48" t="s">
        <v>327</v>
      </c>
      <c r="J28" s="49" t="s">
        <v>328</v>
      </c>
    </row>
    <row r="29" spans="1:10">
      <c r="A29" s="17" t="s">
        <v>38</v>
      </c>
      <c r="B29" s="48" t="s">
        <v>329</v>
      </c>
      <c r="C29" s="48" t="s">
        <v>330</v>
      </c>
      <c r="D29" s="48" t="s">
        <v>331</v>
      </c>
      <c r="E29" s="48" t="s">
        <v>332</v>
      </c>
      <c r="F29" s="48" t="s">
        <v>333</v>
      </c>
      <c r="G29" s="48" t="s">
        <v>334</v>
      </c>
      <c r="H29" s="48" t="s">
        <v>335</v>
      </c>
      <c r="I29" s="48" t="s">
        <v>336</v>
      </c>
      <c r="J29" s="49" t="s">
        <v>337</v>
      </c>
    </row>
    <row r="30" spans="1:10">
      <c r="A30" s="17" t="s">
        <v>39</v>
      </c>
      <c r="B30" s="48" t="s">
        <v>338</v>
      </c>
      <c r="C30" s="48" t="s">
        <v>339</v>
      </c>
      <c r="D30" s="48" t="s">
        <v>340</v>
      </c>
      <c r="E30" s="48" t="s">
        <v>341</v>
      </c>
      <c r="F30" s="48" t="s">
        <v>342</v>
      </c>
      <c r="G30" s="48" t="s">
        <v>343</v>
      </c>
      <c r="H30" s="48" t="s">
        <v>344</v>
      </c>
      <c r="I30" s="48" t="s">
        <v>345</v>
      </c>
      <c r="J30" s="49" t="s">
        <v>346</v>
      </c>
    </row>
    <row r="31" spans="1:10">
      <c r="A31" s="18" t="s">
        <v>40</v>
      </c>
      <c r="B31" s="50" t="s">
        <v>347</v>
      </c>
      <c r="C31" s="51" t="s">
        <v>348</v>
      </c>
      <c r="D31" s="51" t="s">
        <v>349</v>
      </c>
      <c r="E31" s="51" t="s">
        <v>350</v>
      </c>
      <c r="F31" s="51" t="s">
        <v>351</v>
      </c>
      <c r="G31" s="51" t="s">
        <v>352</v>
      </c>
      <c r="H31" s="51" t="s">
        <v>353</v>
      </c>
      <c r="I31" s="51" t="s">
        <v>354</v>
      </c>
      <c r="J31" s="52" t="s">
        <v>355</v>
      </c>
    </row>
    <row r="32" spans="1:10">
      <c r="A32" s="1"/>
      <c r="B32" s="1"/>
      <c r="C32" s="1"/>
      <c r="D32" s="1"/>
      <c r="E32" s="1"/>
      <c r="F32" s="1"/>
      <c r="G32" s="1"/>
      <c r="H32" s="1"/>
      <c r="I32" s="1"/>
      <c r="J32" s="1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65"/>
  <sheetViews>
    <sheetView workbookViewId="0">
      <selection activeCell="C39" sqref="C39"/>
    </sheetView>
  </sheetViews>
  <sheetFormatPr defaultRowHeight="11.25"/>
  <cols>
    <col min="1" max="1" width="13.33203125" bestFit="1" customWidth="1"/>
    <col min="2" max="2" width="7.1640625" bestFit="1" customWidth="1"/>
    <col min="3" max="3" width="43.6640625" bestFit="1" customWidth="1"/>
    <col min="4" max="4" width="24.83203125" bestFit="1" customWidth="1"/>
    <col min="5" max="5" width="34.33203125" bestFit="1" customWidth="1"/>
    <col min="6" max="6" width="35.33203125" bestFit="1" customWidth="1"/>
    <col min="7" max="7" width="9" bestFit="1" customWidth="1"/>
    <col min="8" max="8" width="13.33203125" bestFit="1" customWidth="1"/>
    <col min="9" max="9" width="7.1640625" bestFit="1" customWidth="1"/>
    <col min="10" max="10" width="6.33203125" bestFit="1" customWidth="1"/>
    <col min="11" max="11" width="6.6640625" bestFit="1" customWidth="1"/>
    <col min="12" max="13" width="4.6640625" bestFit="1" customWidth="1"/>
    <col min="14" max="14" width="4.6640625" customWidth="1"/>
    <col min="15" max="15" width="13.33203125" bestFit="1" customWidth="1"/>
  </cols>
  <sheetData>
    <row r="1" spans="1:13">
      <c r="A1" s="64" t="s">
        <v>56</v>
      </c>
      <c r="B1" s="64" t="s">
        <v>44</v>
      </c>
      <c r="C1" s="64" t="str">
        <f>PROPER(Currency)&amp;"SwaptionAlpha"</f>
        <v>EurSwaptionAlpha</v>
      </c>
      <c r="D1" s="64" t="str">
        <f>PROPER(Currency)&amp;"SwaptionBeta"</f>
        <v>EurSwaptionBeta</v>
      </c>
      <c r="E1" s="64" t="str">
        <f>PROPER(Currency)&amp;"SwaptionNu"</f>
        <v>EurSwaptionNu</v>
      </c>
      <c r="F1" s="64" t="str">
        <f>PROPER(Currency)&amp;"SwaptionRho"</f>
        <v>EurSwaptionRho</v>
      </c>
      <c r="H1" s="64" t="s">
        <v>56</v>
      </c>
      <c r="I1" s="64" t="s">
        <v>44</v>
      </c>
      <c r="J1" s="64" t="s">
        <v>45</v>
      </c>
      <c r="K1" s="64" t="s">
        <v>46</v>
      </c>
      <c r="L1" s="64" t="s">
        <v>47</v>
      </c>
      <c r="M1" s="64" t="s">
        <v>48</v>
      </c>
    </row>
    <row r="2" spans="1:13">
      <c r="A2" s="24" t="s">
        <v>10</v>
      </c>
      <c r="B2" s="25" t="s">
        <v>49</v>
      </c>
      <c r="C2" s="75" t="str">
        <f>_xll.qlSimpleQuote(C$1&amp;"_guess_"&amp;$A2&amp;"_"&amp;$B2,$J2,,Permanent,Trigger,ObjectOverwrite)</f>
        <v>EurSwaptionAlpha_guess_2Y_3m#0001</v>
      </c>
      <c r="D2" s="76" t="str">
        <f t="shared" ref="D2:D31" si="0">PROPER(Currency)&amp;"SwaptionBeta"&amp;A2&amp;"_Quote"</f>
        <v>EurSwaptionBeta2Y_Quote</v>
      </c>
      <c r="E2" s="76" t="str">
        <f>_xll.qlSimpleQuote(E$1&amp;"_guess_"&amp;$A2&amp;"_"&amp;$B2,$L2,,Permanent,Trigger,ObjectOverwrite)</f>
        <v>EurSwaptionNu_guess_2Y_3m#0001</v>
      </c>
      <c r="F2" s="77" t="str">
        <f>_xll.qlSimpleQuote(F$1&amp;"_guess_"&amp;$A2&amp;"_"&amp;$B2,$M2,,Permanent,Trigger,ObjectOverwrite)</f>
        <v>EurSwaptionRho_guess_2Y_3m#0000</v>
      </c>
      <c r="H2" s="24" t="s">
        <v>10</v>
      </c>
      <c r="I2" s="25" t="s">
        <v>49</v>
      </c>
      <c r="J2" s="36">
        <v>2.5975278927454899E-2</v>
      </c>
      <c r="K2" s="93" t="e">
        <f>_xll.qlQuoteValue("EURSwaptionBeta"&amp;H2&amp;"_Quote",Trigger)</f>
        <v>#NUM!</v>
      </c>
      <c r="L2" s="42">
        <v>0.39229981420495785</v>
      </c>
      <c r="M2" s="57">
        <v>0</v>
      </c>
    </row>
    <row r="3" spans="1:13">
      <c r="A3" s="26" t="s">
        <v>10</v>
      </c>
      <c r="B3" s="27" t="s">
        <v>5</v>
      </c>
      <c r="C3" s="78" t="str">
        <f>_xll.qlSimpleQuote(C$1&amp;"_guess_"&amp;$A3&amp;"_"&amp;$B3,$J3,,Permanent,Trigger,ObjectOverwrite)</f>
        <v>EurSwaptionAlpha_guess_2Y_1Y#0001</v>
      </c>
      <c r="D3" s="79" t="str">
        <f t="shared" si="0"/>
        <v>EurSwaptionBeta2Y_Quote</v>
      </c>
      <c r="E3" s="79" t="str">
        <f>_xll.qlSimpleQuote(E$1&amp;"_guess_"&amp;$A3&amp;"_"&amp;$B3,$L3,,Permanent,Trigger,ObjectOverwrite)</f>
        <v>EurSwaptionNu_guess_2Y_1Y#0001</v>
      </c>
      <c r="F3" s="80" t="str">
        <f>_xll.qlSimpleQuote(F$1&amp;"_guess_"&amp;$A3&amp;"_"&amp;$B3,$M3,,Permanent,Trigger,ObjectOverwrite)</f>
        <v>EurSwaptionRho_guess_2Y_1Y#0001</v>
      </c>
      <c r="H3" s="26" t="s">
        <v>10</v>
      </c>
      <c r="I3" s="27" t="s">
        <v>5</v>
      </c>
      <c r="J3" s="37">
        <v>2.9485952058048014E-2</v>
      </c>
      <c r="K3" s="94" t="e">
        <f>_xll.qlQuoteValue("EURSwaptionBeta"&amp;H3&amp;"_Quote",Trigger)</f>
        <v>#NUM!</v>
      </c>
      <c r="L3" s="43">
        <v>0.34576358337637741</v>
      </c>
      <c r="M3" s="58">
        <v>0</v>
      </c>
    </row>
    <row r="4" spans="1:13">
      <c r="A4" s="26" t="s">
        <v>10</v>
      </c>
      <c r="B4" s="27" t="s">
        <v>6</v>
      </c>
      <c r="C4" s="78" t="str">
        <f>_xll.qlSimpleQuote(C$1&amp;"_guess_"&amp;$A4&amp;"_"&amp;$B4,$J4,,Permanent,Trigger,ObjectOverwrite)</f>
        <v>EurSwaptionAlpha_guess_2Y_5Y#0001</v>
      </c>
      <c r="D4" s="79" t="str">
        <f t="shared" si="0"/>
        <v>EurSwaptionBeta2Y_Quote</v>
      </c>
      <c r="E4" s="79" t="str">
        <f>_xll.qlSimpleQuote(E$1&amp;"_guess_"&amp;$A4&amp;"_"&amp;$B4,$L4,,Permanent,Trigger,ObjectOverwrite)</f>
        <v>EurSwaptionNu_guess_2Y_5Y#0001</v>
      </c>
      <c r="F4" s="80" t="str">
        <f>_xll.qlSimpleQuote(F$1&amp;"_guess_"&amp;$A4&amp;"_"&amp;$B4,$M4,,Permanent,Trigger,ObjectOverwrite)</f>
        <v>EurSwaptionRho_guess_2Y_5Y#0001</v>
      </c>
      <c r="H4" s="26" t="s">
        <v>10</v>
      </c>
      <c r="I4" s="27" t="s">
        <v>6</v>
      </c>
      <c r="J4" s="37">
        <v>3.0921803371487366E-2</v>
      </c>
      <c r="K4" s="94" t="e">
        <f>_xll.qlQuoteValue("EURSwaptionBeta"&amp;H4&amp;"_Quote",Trigger)</f>
        <v>#NUM!</v>
      </c>
      <c r="L4" s="43">
        <v>0.27161508426761299</v>
      </c>
      <c r="M4" s="58">
        <v>0</v>
      </c>
    </row>
    <row r="5" spans="1:13">
      <c r="A5" s="26" t="s">
        <v>10</v>
      </c>
      <c r="B5" s="27" t="s">
        <v>7</v>
      </c>
      <c r="C5" s="78" t="str">
        <f>_xll.qlSimpleQuote(C$1&amp;"_guess_"&amp;$A5&amp;"_"&amp;$B5,$J5,,Permanent,Trigger,ObjectOverwrite)</f>
        <v>EurSwaptionAlpha_guess_2Y_10Y#0001</v>
      </c>
      <c r="D5" s="79" t="str">
        <f t="shared" si="0"/>
        <v>EurSwaptionBeta2Y_Quote</v>
      </c>
      <c r="E5" s="79" t="str">
        <f>_xll.qlSimpleQuote(E$1&amp;"_guess_"&amp;$A5&amp;"_"&amp;$B5,$L5,,Permanent,Trigger,ObjectOverwrite)</f>
        <v>EurSwaptionNu_guess_2Y_10Y#0000</v>
      </c>
      <c r="F5" s="80" t="str">
        <f>_xll.qlSimpleQuote(F$1&amp;"_guess_"&amp;$A5&amp;"_"&amp;$B5,$M5,,Permanent,Trigger,ObjectOverwrite)</f>
        <v>EurSwaptionRho_guess_2Y_10Y#0001</v>
      </c>
      <c r="H5" s="26" t="s">
        <v>10</v>
      </c>
      <c r="I5" s="27" t="s">
        <v>7</v>
      </c>
      <c r="J5" s="37">
        <v>2.7621740776066332E-2</v>
      </c>
      <c r="K5" s="94" t="e">
        <f>_xll.qlQuoteValue("EURSwaptionBeta"&amp;H5&amp;"_Quote",Trigger)</f>
        <v>#NUM!</v>
      </c>
      <c r="L5" s="43">
        <v>0.2486621327365077</v>
      </c>
      <c r="M5" s="58">
        <v>0</v>
      </c>
    </row>
    <row r="6" spans="1:13">
      <c r="A6" s="26" t="s">
        <v>10</v>
      </c>
      <c r="B6" s="27" t="s">
        <v>8</v>
      </c>
      <c r="C6" s="78" t="str">
        <f>_xll.qlSimpleQuote(C$1&amp;"_guess_"&amp;$A6&amp;"_"&amp;$B6,$J6,,Permanent,Trigger,ObjectOverwrite)</f>
        <v>EurSwaptionAlpha_guess_2Y_20Y#0001</v>
      </c>
      <c r="D6" s="79" t="str">
        <f t="shared" si="0"/>
        <v>EurSwaptionBeta2Y_Quote</v>
      </c>
      <c r="E6" s="79" t="str">
        <f>_xll.qlSimpleQuote(E$1&amp;"_guess_"&amp;$A6&amp;"_"&amp;$B6,$L6,,Permanent,Trigger,ObjectOverwrite)</f>
        <v>EurSwaptionNu_guess_2Y_20Y#0001</v>
      </c>
      <c r="F6" s="80" t="str">
        <f>_xll.qlSimpleQuote(F$1&amp;"_guess_"&amp;$A6&amp;"_"&amp;$B6,$M6,,Permanent,Trigger,ObjectOverwrite)</f>
        <v>EurSwaptionRho_guess_2Y_20Y#0001</v>
      </c>
      <c r="H6" s="26" t="s">
        <v>10</v>
      </c>
      <c r="I6" s="27" t="s">
        <v>8</v>
      </c>
      <c r="J6" s="37">
        <v>2.3365664859604143E-2</v>
      </c>
      <c r="K6" s="94" t="e">
        <f>_xll.qlQuoteValue("EURSwaptionBeta"&amp;H6&amp;"_Quote",Trigger)</f>
        <v>#NUM!</v>
      </c>
      <c r="L6" s="43">
        <v>0.21545705521887931</v>
      </c>
      <c r="M6" s="58">
        <v>0</v>
      </c>
    </row>
    <row r="7" spans="1:13">
      <c r="A7" s="28" t="s">
        <v>10</v>
      </c>
      <c r="B7" s="29" t="s">
        <v>9</v>
      </c>
      <c r="C7" s="81" t="str">
        <f>_xll.qlSimpleQuote(C$1&amp;"_guess_"&amp;$A7&amp;"_"&amp;$B7,$J7,,Permanent,Trigger,ObjectOverwrite)</f>
        <v>EurSwaptionAlpha_guess_2Y_30Y#0001</v>
      </c>
      <c r="D7" s="82" t="str">
        <f t="shared" si="0"/>
        <v>EurSwaptionBeta2Y_Quote</v>
      </c>
      <c r="E7" s="82" t="str">
        <f>_xll.qlSimpleQuote(E$1&amp;"_guess_"&amp;$A7&amp;"_"&amp;$B7,$L7,,Permanent,Trigger,ObjectOverwrite)</f>
        <v>EurSwaptionNu_guess_2Y_30Y#0000</v>
      </c>
      <c r="F7" s="83" t="str">
        <f>_xll.qlSimpleQuote(F$1&amp;"_guess_"&amp;$A7&amp;"_"&amp;$B7,$M7,,Permanent,Trigger,ObjectOverwrite)</f>
        <v>EurSwaptionRho_guess_2Y_30Y#0001</v>
      </c>
      <c r="H7" s="28" t="s">
        <v>10</v>
      </c>
      <c r="I7" s="29" t="s">
        <v>9</v>
      </c>
      <c r="J7" s="38">
        <v>2.0864062509268512E-2</v>
      </c>
      <c r="K7" s="94" t="e">
        <f>_xll.qlQuoteValue("EURSwaptionBeta"&amp;H7&amp;"_Quote",Trigger)</f>
        <v>#NUM!</v>
      </c>
      <c r="L7" s="44">
        <v>0.20791154949835383</v>
      </c>
      <c r="M7" s="59">
        <v>0</v>
      </c>
    </row>
    <row r="8" spans="1:13">
      <c r="A8" s="30" t="s">
        <v>6</v>
      </c>
      <c r="B8" s="31" t="s">
        <v>49</v>
      </c>
      <c r="C8" s="84" t="str">
        <f>_xll.qlSimpleQuote(C$1&amp;"_guess_"&amp;$A8&amp;"_"&amp;$B8,$J8,,Permanent,Trigger,ObjectOverwrite)</f>
        <v>EurSwaptionAlpha_guess_5Y_3m#0000</v>
      </c>
      <c r="D8" s="85" t="str">
        <f t="shared" si="0"/>
        <v>EurSwaptionBeta5Y_Quote</v>
      </c>
      <c r="E8" s="85" t="str">
        <f>_xll.qlSimpleQuote(E$1&amp;"_guess_"&amp;$A8&amp;"_"&amp;$B8,$L8,,Permanent,Trigger,ObjectOverwrite)</f>
        <v>EurSwaptionNu_guess_5Y_3m#0000</v>
      </c>
      <c r="F8" s="86" t="str">
        <f>_xll.qlSimpleQuote(F$1&amp;"_guess_"&amp;$A8&amp;"_"&amp;$B8,$M8,,Permanent,Trigger,ObjectOverwrite)</f>
        <v>EurSwaptionRho_guess_5Y_3m#0001</v>
      </c>
      <c r="H8" s="30" t="s">
        <v>6</v>
      </c>
      <c r="I8" s="31" t="s">
        <v>49</v>
      </c>
      <c r="J8" s="39">
        <v>2.8638348588890344E-2</v>
      </c>
      <c r="K8" s="95" t="e">
        <f>_xll.qlQuoteValue("EURSwaptionBeta"&amp;H8&amp;"_Quote",Trigger)</f>
        <v>#NUM!</v>
      </c>
      <c r="L8" s="45">
        <v>0.40729871586768773</v>
      </c>
      <c r="M8" s="60">
        <v>0</v>
      </c>
    </row>
    <row r="9" spans="1:13">
      <c r="A9" s="32" t="s">
        <v>6</v>
      </c>
      <c r="B9" s="33" t="s">
        <v>5</v>
      </c>
      <c r="C9" s="87" t="str">
        <f>_xll.qlSimpleQuote(C$1&amp;"_guess_"&amp;$A9&amp;"_"&amp;$B9,$J9,,Permanent,Trigger,ObjectOverwrite)</f>
        <v>EurSwaptionAlpha_guess_5Y_1Y#0001</v>
      </c>
      <c r="D9" s="88" t="str">
        <f t="shared" si="0"/>
        <v>EurSwaptionBeta5Y_Quote</v>
      </c>
      <c r="E9" s="88" t="str">
        <f>_xll.qlSimpleQuote(E$1&amp;"_guess_"&amp;$A9&amp;"_"&amp;$B9,$L9,,Permanent,Trigger,ObjectOverwrite)</f>
        <v>EurSwaptionNu_guess_5Y_1Y#0001</v>
      </c>
      <c r="F9" s="89" t="str">
        <f>_xll.qlSimpleQuote(F$1&amp;"_guess_"&amp;$A9&amp;"_"&amp;$B9,$M9,,Permanent,Trigger,ObjectOverwrite)</f>
        <v>EurSwaptionRho_guess_5Y_1Y#0000</v>
      </c>
      <c r="H9" s="32" t="s">
        <v>6</v>
      </c>
      <c r="I9" s="33" t="s">
        <v>5</v>
      </c>
      <c r="J9" s="40">
        <v>3.0137858035372056E-2</v>
      </c>
      <c r="K9" s="96" t="e">
        <f>_xll.qlQuoteValue("EURSwaptionBeta"&amp;H9&amp;"_Quote",Trigger)</f>
        <v>#NUM!</v>
      </c>
      <c r="L9" s="46">
        <v>0.38502862361470702</v>
      </c>
      <c r="M9" s="61">
        <v>0</v>
      </c>
    </row>
    <row r="10" spans="1:13">
      <c r="A10" s="32" t="s">
        <v>6</v>
      </c>
      <c r="B10" s="33" t="s">
        <v>6</v>
      </c>
      <c r="C10" s="87" t="str">
        <f>_xll.qlSimpleQuote(C$1&amp;"_guess_"&amp;$A10&amp;"_"&amp;$B10,$J10,,Permanent,Trigger,ObjectOverwrite)</f>
        <v>EurSwaptionAlpha_guess_5Y_5Y#0001</v>
      </c>
      <c r="D10" s="88" t="str">
        <f t="shared" si="0"/>
        <v>EurSwaptionBeta5Y_Quote</v>
      </c>
      <c r="E10" s="88" t="str">
        <f>_xll.qlSimpleQuote(E$1&amp;"_guess_"&amp;$A10&amp;"_"&amp;$B10,$L10,,Permanent,Trigger,ObjectOverwrite)</f>
        <v>EurSwaptionNu_guess_5Y_5Y#0001</v>
      </c>
      <c r="F10" s="89" t="str">
        <f>_xll.qlSimpleQuote(F$1&amp;"_guess_"&amp;$A10&amp;"_"&amp;$B10,$M10,,Permanent,Trigger,ObjectOverwrite)</f>
        <v>EurSwaptionRho_guess_5Y_5Y#0001</v>
      </c>
      <c r="H10" s="32" t="s">
        <v>6</v>
      </c>
      <c r="I10" s="33" t="s">
        <v>6</v>
      </c>
      <c r="J10" s="40">
        <v>2.9322224785150956E-2</v>
      </c>
      <c r="K10" s="96" t="e">
        <f>_xll.qlQuoteValue("EURSwaptionBeta"&amp;H10&amp;"_Quote",Trigger)</f>
        <v>#NUM!</v>
      </c>
      <c r="L10" s="46">
        <v>0.29173773406479714</v>
      </c>
      <c r="M10" s="61">
        <v>0</v>
      </c>
    </row>
    <row r="11" spans="1:13">
      <c r="A11" s="32" t="s">
        <v>6</v>
      </c>
      <c r="B11" s="33" t="s">
        <v>7</v>
      </c>
      <c r="C11" s="87" t="str">
        <f>_xll.qlSimpleQuote(C$1&amp;"_guess_"&amp;$A11&amp;"_"&amp;$B11,$J11,,Permanent,Trigger,ObjectOverwrite)</f>
        <v>EurSwaptionAlpha_guess_5Y_10Y#0001</v>
      </c>
      <c r="D11" s="88" t="str">
        <f t="shared" si="0"/>
        <v>EurSwaptionBeta5Y_Quote</v>
      </c>
      <c r="E11" s="88" t="str">
        <f>_xll.qlSimpleQuote(E$1&amp;"_guess_"&amp;$A11&amp;"_"&amp;$B11,$L11,,Permanent,Trigger,ObjectOverwrite)</f>
        <v>EurSwaptionNu_guess_5Y_10Y#0000</v>
      </c>
      <c r="F11" s="89" t="str">
        <f>_xll.qlSimpleQuote(F$1&amp;"_guess_"&amp;$A11&amp;"_"&amp;$B11,$M11,,Permanent,Trigger,ObjectOverwrite)</f>
        <v>EurSwaptionRho_guess_5Y_10Y#0001</v>
      </c>
      <c r="H11" s="32" t="s">
        <v>6</v>
      </c>
      <c r="I11" s="33" t="s">
        <v>7</v>
      </c>
      <c r="J11" s="40">
        <v>2.6317439394081155E-2</v>
      </c>
      <c r="K11" s="96" t="e">
        <f>_xll.qlQuoteValue("EURSwaptionBeta"&amp;H11&amp;"_Quote",Trigger)</f>
        <v>#NUM!</v>
      </c>
      <c r="L11" s="46">
        <v>0.2642997699580365</v>
      </c>
      <c r="M11" s="61">
        <v>0</v>
      </c>
    </row>
    <row r="12" spans="1:13">
      <c r="A12" s="32" t="s">
        <v>6</v>
      </c>
      <c r="B12" s="33" t="s">
        <v>8</v>
      </c>
      <c r="C12" s="87" t="str">
        <f>_xll.qlSimpleQuote(C$1&amp;"_guess_"&amp;$A12&amp;"_"&amp;$B12,$J12,,Permanent,Trigger,ObjectOverwrite)</f>
        <v>EurSwaptionAlpha_guess_5Y_20Y#0001</v>
      </c>
      <c r="D12" s="88" t="str">
        <f t="shared" si="0"/>
        <v>EurSwaptionBeta5Y_Quote</v>
      </c>
      <c r="E12" s="88" t="str">
        <f>_xll.qlSimpleQuote(E$1&amp;"_guess_"&amp;$A12&amp;"_"&amp;$B12,$L12,,Permanent,Trigger,ObjectOverwrite)</f>
        <v>EurSwaptionNu_guess_5Y_20Y#0001</v>
      </c>
      <c r="F12" s="89" t="str">
        <f>_xll.qlSimpleQuote(F$1&amp;"_guess_"&amp;$A12&amp;"_"&amp;$B12,$M12,,Permanent,Trigger,ObjectOverwrite)</f>
        <v>EurSwaptionRho_guess_5Y_20Y#0001</v>
      </c>
      <c r="H12" s="32" t="s">
        <v>6</v>
      </c>
      <c r="I12" s="33" t="s">
        <v>8</v>
      </c>
      <c r="J12" s="40">
        <v>2.3222419803923342E-2</v>
      </c>
      <c r="K12" s="96" t="e">
        <f>_xll.qlQuoteValue("EURSwaptionBeta"&amp;H12&amp;"_Quote",Trigger)</f>
        <v>#NUM!</v>
      </c>
      <c r="L12" s="46">
        <v>0.22657637952349111</v>
      </c>
      <c r="M12" s="61">
        <v>0</v>
      </c>
    </row>
    <row r="13" spans="1:13">
      <c r="A13" s="34" t="s">
        <v>6</v>
      </c>
      <c r="B13" s="35" t="s">
        <v>9</v>
      </c>
      <c r="C13" s="90" t="str">
        <f>_xll.qlSimpleQuote(C$1&amp;"_guess_"&amp;$A13&amp;"_"&amp;$B13,$J13,,Permanent,Trigger,ObjectOverwrite)</f>
        <v>EurSwaptionAlpha_guess_5Y_30Y#0001</v>
      </c>
      <c r="D13" s="91" t="str">
        <f t="shared" si="0"/>
        <v>EurSwaptionBeta5Y_Quote</v>
      </c>
      <c r="E13" s="91" t="str">
        <f>_xll.qlSimpleQuote(E$1&amp;"_guess_"&amp;$A13&amp;"_"&amp;$B13,$L13,,Permanent,Trigger,ObjectOverwrite)</f>
        <v>EurSwaptionNu_guess_5Y_30Y#0001</v>
      </c>
      <c r="F13" s="92" t="str">
        <f>_xll.qlSimpleQuote(F$1&amp;"_guess_"&amp;$A13&amp;"_"&amp;$B13,$M13,,Permanent,Trigger,ObjectOverwrite)</f>
        <v>EurSwaptionRho_guess_5Y_30Y#0001</v>
      </c>
      <c r="H13" s="34" t="s">
        <v>6</v>
      </c>
      <c r="I13" s="35" t="s">
        <v>9</v>
      </c>
      <c r="J13" s="41">
        <v>2.0680067677241735E-2</v>
      </c>
      <c r="K13" s="96" t="e">
        <f>_xll.qlQuoteValue("EURSwaptionBeta"&amp;H13&amp;"_Quote",Trigger)</f>
        <v>#NUM!</v>
      </c>
      <c r="L13" s="47">
        <v>0.21777852192379268</v>
      </c>
      <c r="M13" s="62">
        <v>0</v>
      </c>
    </row>
    <row r="14" spans="1:13">
      <c r="A14" s="24" t="s">
        <v>7</v>
      </c>
      <c r="B14" s="25" t="s">
        <v>49</v>
      </c>
      <c r="C14" s="75" t="str">
        <f>_xll.qlSimpleQuote(C$1&amp;"_guess_"&amp;$A14&amp;"_"&amp;$B14,$J14,,Permanent,Trigger,ObjectOverwrite)</f>
        <v>EurSwaptionAlpha_guess_10Y_3m#0001</v>
      </c>
      <c r="D14" s="76" t="str">
        <f t="shared" si="0"/>
        <v>EurSwaptionBeta10Y_Quote</v>
      </c>
      <c r="E14" s="76" t="str">
        <f>_xll.qlSimpleQuote(E$1&amp;"_guess_"&amp;$A14&amp;"_"&amp;$B14,$L14,,Permanent,Trigger,ObjectOverwrite)</f>
        <v>EurSwaptionNu_guess_10Y_3m#0001</v>
      </c>
      <c r="F14" s="77" t="str">
        <f>_xll.qlSimpleQuote(F$1&amp;"_guess_"&amp;$A14&amp;"_"&amp;$B14,$M14,,Permanent,Trigger,ObjectOverwrite)</f>
        <v>EurSwaptionRho_guess_10Y_3m#0001</v>
      </c>
      <c r="H14" s="24" t="s">
        <v>7</v>
      </c>
      <c r="I14" s="25" t="s">
        <v>49</v>
      </c>
      <c r="J14" s="36">
        <v>2.7191015994830987E-2</v>
      </c>
      <c r="K14" s="93" t="e">
        <f>_xll.qlQuoteValue("EURSwaptionBeta"&amp;H14&amp;"_Quote",Trigger)</f>
        <v>#NUM!</v>
      </c>
      <c r="L14" s="42">
        <v>0.45187275271941324</v>
      </c>
      <c r="M14" s="57">
        <v>0</v>
      </c>
    </row>
    <row r="15" spans="1:13">
      <c r="A15" s="26" t="s">
        <v>7</v>
      </c>
      <c r="B15" s="27" t="s">
        <v>5</v>
      </c>
      <c r="C15" s="78" t="str">
        <f>_xll.qlSimpleQuote(C$1&amp;"_guess_"&amp;$A15&amp;"_"&amp;$B15,$J15,,Permanent,Trigger,ObjectOverwrite)</f>
        <v>EurSwaptionAlpha_guess_10Y_1Y#0001</v>
      </c>
      <c r="D15" s="79" t="str">
        <f t="shared" si="0"/>
        <v>EurSwaptionBeta10Y_Quote</v>
      </c>
      <c r="E15" s="79" t="str">
        <f>_xll.qlSimpleQuote(E$1&amp;"_guess_"&amp;$A15&amp;"_"&amp;$B15,$L15,,Permanent,Trigger,ObjectOverwrite)</f>
        <v>EurSwaptionNu_guess_10Y_1Y#0001</v>
      </c>
      <c r="F15" s="80" t="str">
        <f>_xll.qlSimpleQuote(F$1&amp;"_guess_"&amp;$A15&amp;"_"&amp;$B15,$M15,,Permanent,Trigger,ObjectOverwrite)</f>
        <v>EurSwaptionRho_guess_10Y_1Y#0001</v>
      </c>
      <c r="H15" s="26" t="s">
        <v>7</v>
      </c>
      <c r="I15" s="27" t="s">
        <v>5</v>
      </c>
      <c r="J15" s="37">
        <v>2.8778737795176257E-2</v>
      </c>
      <c r="K15" s="94" t="e">
        <f>_xll.qlQuoteValue("EURSwaptionBeta"&amp;H15&amp;"_Quote",Trigger)</f>
        <v>#NUM!</v>
      </c>
      <c r="L15" s="43">
        <v>0.40012306833289241</v>
      </c>
      <c r="M15" s="58">
        <v>0</v>
      </c>
    </row>
    <row r="16" spans="1:13">
      <c r="A16" s="26" t="s">
        <v>7</v>
      </c>
      <c r="B16" s="27" t="s">
        <v>6</v>
      </c>
      <c r="C16" s="78" t="str">
        <f>_xll.qlSimpleQuote(C$1&amp;"_guess_"&amp;$A16&amp;"_"&amp;$B16,$J16,,Permanent,Trigger,ObjectOverwrite)</f>
        <v>EurSwaptionAlpha_guess_10Y_5Y#0001</v>
      </c>
      <c r="D16" s="79" t="str">
        <f t="shared" si="0"/>
        <v>EurSwaptionBeta10Y_Quote</v>
      </c>
      <c r="E16" s="79" t="str">
        <f>_xll.qlSimpleQuote(E$1&amp;"_guess_"&amp;$A16&amp;"_"&amp;$B16,$L16,,Permanent,Trigger,ObjectOverwrite)</f>
        <v>EurSwaptionNu_guess_10Y_5Y#0001</v>
      </c>
      <c r="F16" s="80" t="str">
        <f>_xll.qlSimpleQuote(F$1&amp;"_guess_"&amp;$A16&amp;"_"&amp;$B16,$M16,,Permanent,Trigger,ObjectOverwrite)</f>
        <v>EurSwaptionRho_guess_10Y_5Y#0001</v>
      </c>
      <c r="H16" s="26" t="s">
        <v>7</v>
      </c>
      <c r="I16" s="27" t="s">
        <v>6</v>
      </c>
      <c r="J16" s="37">
        <v>2.7786704923776048E-2</v>
      </c>
      <c r="K16" s="94" t="e">
        <f>_xll.qlQuoteValue("EURSwaptionBeta"&amp;H16&amp;"_Quote",Trigger)</f>
        <v>#NUM!</v>
      </c>
      <c r="L16" s="43">
        <v>0.30777169005064525</v>
      </c>
      <c r="M16" s="58">
        <v>0</v>
      </c>
    </row>
    <row r="17" spans="1:13">
      <c r="A17" s="26" t="s">
        <v>7</v>
      </c>
      <c r="B17" s="27" t="s">
        <v>7</v>
      </c>
      <c r="C17" s="78" t="str">
        <f>_xll.qlSimpleQuote(C$1&amp;"_guess_"&amp;$A17&amp;"_"&amp;$B17,$J17,,Permanent,Trigger,ObjectOverwrite)</f>
        <v>EurSwaptionAlpha_guess_10Y_10Y#0000</v>
      </c>
      <c r="D17" s="79" t="str">
        <f t="shared" si="0"/>
        <v>EurSwaptionBeta10Y_Quote</v>
      </c>
      <c r="E17" s="79" t="str">
        <f>_xll.qlSimpleQuote(E$1&amp;"_guess_"&amp;$A17&amp;"_"&amp;$B17,$L17,,Permanent,Trigger,ObjectOverwrite)</f>
        <v>EurSwaptionNu_guess_10Y_10Y#0001</v>
      </c>
      <c r="F17" s="80" t="str">
        <f>_xll.qlSimpleQuote(F$1&amp;"_guess_"&amp;$A17&amp;"_"&amp;$B17,$M17,,Permanent,Trigger,ObjectOverwrite)</f>
        <v>EurSwaptionRho_guess_10Y_10Y#0000</v>
      </c>
      <c r="H17" s="26" t="s">
        <v>7</v>
      </c>
      <c r="I17" s="27" t="s">
        <v>7</v>
      </c>
      <c r="J17" s="37">
        <v>2.5186383703028968E-2</v>
      </c>
      <c r="K17" s="94" t="e">
        <f>_xll.qlQuoteValue("EURSwaptionBeta"&amp;H17&amp;"_Quote",Trigger)</f>
        <v>#NUM!</v>
      </c>
      <c r="L17" s="43">
        <v>0.2822784528169458</v>
      </c>
      <c r="M17" s="58">
        <v>0</v>
      </c>
    </row>
    <row r="18" spans="1:13">
      <c r="A18" s="26" t="s">
        <v>7</v>
      </c>
      <c r="B18" s="27" t="s">
        <v>8</v>
      </c>
      <c r="C18" s="78" t="str">
        <f>_xll.qlSimpleQuote(C$1&amp;"_guess_"&amp;$A18&amp;"_"&amp;$B18,$J18,,Permanent,Trigger,ObjectOverwrite)</f>
        <v>EurSwaptionAlpha_guess_10Y_20Y#0000</v>
      </c>
      <c r="D18" s="79" t="str">
        <f t="shared" si="0"/>
        <v>EurSwaptionBeta10Y_Quote</v>
      </c>
      <c r="E18" s="79" t="str">
        <f>_xll.qlSimpleQuote(E$1&amp;"_guess_"&amp;$A18&amp;"_"&amp;$B18,$L18,,Permanent,Trigger,ObjectOverwrite)</f>
        <v>EurSwaptionNu_guess_10Y_20Y#0001</v>
      </c>
      <c r="F18" s="80" t="str">
        <f>_xll.qlSimpleQuote(F$1&amp;"_guess_"&amp;$A18&amp;"_"&amp;$B18,$M18,,Permanent,Trigger,ObjectOverwrite)</f>
        <v>EurSwaptionRho_guess_10Y_20Y#0001</v>
      </c>
      <c r="H18" s="26" t="s">
        <v>7</v>
      </c>
      <c r="I18" s="27" t="s">
        <v>8</v>
      </c>
      <c r="J18" s="37">
        <v>2.2508925748424991E-2</v>
      </c>
      <c r="K18" s="94" t="e">
        <f>_xll.qlQuoteValue("EURSwaptionBeta"&amp;H18&amp;"_Quote",Trigger)</f>
        <v>#NUM!</v>
      </c>
      <c r="L18" s="43">
        <v>0.22926974069523368</v>
      </c>
      <c r="M18" s="58">
        <v>0</v>
      </c>
    </row>
    <row r="19" spans="1:13">
      <c r="A19" s="28" t="s">
        <v>7</v>
      </c>
      <c r="B19" s="29" t="s">
        <v>9</v>
      </c>
      <c r="C19" s="81" t="str">
        <f>_xll.qlSimpleQuote(C$1&amp;"_guess_"&amp;$A19&amp;"_"&amp;$B19,$J19,,Permanent,Trigger,ObjectOverwrite)</f>
        <v>EurSwaptionAlpha_guess_10Y_30Y#0000</v>
      </c>
      <c r="D19" s="82" t="str">
        <f t="shared" si="0"/>
        <v>EurSwaptionBeta10Y_Quote</v>
      </c>
      <c r="E19" s="82" t="str">
        <f>_xll.qlSimpleQuote(E$1&amp;"_guess_"&amp;$A19&amp;"_"&amp;$B19,$L19,,Permanent,Trigger,ObjectOverwrite)</f>
        <v>EurSwaptionNu_guess_10Y_30Y#0001</v>
      </c>
      <c r="F19" s="83" t="str">
        <f>_xll.qlSimpleQuote(F$1&amp;"_guess_"&amp;$A19&amp;"_"&amp;$B19,$M19,,Permanent,Trigger,ObjectOverwrite)</f>
        <v>EurSwaptionRho_guess_10Y_30Y#0001</v>
      </c>
      <c r="H19" s="28" t="s">
        <v>7</v>
      </c>
      <c r="I19" s="29" t="s">
        <v>9</v>
      </c>
      <c r="J19" s="38">
        <v>2.0545965024415788E-2</v>
      </c>
      <c r="K19" s="97" t="e">
        <f>_xll.qlQuoteValue("EURSwaptionBeta"&amp;H19&amp;"_Quote",Trigger)</f>
        <v>#NUM!</v>
      </c>
      <c r="L19" s="44">
        <v>0.20971481303375888</v>
      </c>
      <c r="M19" s="59">
        <v>0</v>
      </c>
    </row>
    <row r="20" spans="1:13">
      <c r="A20" s="30" t="s">
        <v>8</v>
      </c>
      <c r="B20" s="31" t="s">
        <v>49</v>
      </c>
      <c r="C20" s="84" t="str">
        <f>_xll.qlSimpleQuote(C$1&amp;"_guess_"&amp;$A20&amp;"_"&amp;$B20,$J20,,Permanent,Trigger,ObjectOverwrite)</f>
        <v>EurSwaptionAlpha_guess_20Y_3m#0000</v>
      </c>
      <c r="D20" s="85" t="str">
        <f t="shared" si="0"/>
        <v>EurSwaptionBeta20Y_Quote</v>
      </c>
      <c r="E20" s="85" t="str">
        <f>_xll.qlSimpleQuote(E$1&amp;"_guess_"&amp;$A20&amp;"_"&amp;$B20,$L20,,Permanent,Trigger,ObjectOverwrite)</f>
        <v>EurSwaptionNu_guess_20Y_3m#0001</v>
      </c>
      <c r="F20" s="86" t="str">
        <f>_xll.qlSimpleQuote(F$1&amp;"_guess_"&amp;$A20&amp;"_"&amp;$B20,$M20,,Permanent,Trigger,ObjectOverwrite)</f>
        <v>EurSwaptionRho_guess_20Y_3m#0001</v>
      </c>
      <c r="H20" s="30" t="s">
        <v>8</v>
      </c>
      <c r="I20" s="31" t="s">
        <v>49</v>
      </c>
      <c r="J20" s="39">
        <v>2.5799689348539455E-2</v>
      </c>
      <c r="K20" s="95" t="e">
        <f>_xll.qlQuoteValue("EURSwaptionBeta"&amp;H20&amp;"_Quote",Trigger)</f>
        <v>#NUM!</v>
      </c>
      <c r="L20" s="45">
        <v>0.41757228114673173</v>
      </c>
      <c r="M20" s="60">
        <v>0</v>
      </c>
    </row>
    <row r="21" spans="1:13">
      <c r="A21" s="32" t="s">
        <v>8</v>
      </c>
      <c r="B21" s="33" t="s">
        <v>5</v>
      </c>
      <c r="C21" s="87" t="str">
        <f>_xll.qlSimpleQuote(C$1&amp;"_guess_"&amp;$A21&amp;"_"&amp;$B21,$J21,,Permanent,Trigger,ObjectOverwrite)</f>
        <v>EurSwaptionAlpha_guess_20Y_1Y#0000</v>
      </c>
      <c r="D21" s="88" t="str">
        <f t="shared" si="0"/>
        <v>EurSwaptionBeta20Y_Quote</v>
      </c>
      <c r="E21" s="88" t="str">
        <f>_xll.qlSimpleQuote(E$1&amp;"_guess_"&amp;$A21&amp;"_"&amp;$B21,$L21,,Permanent,Trigger,ObjectOverwrite)</f>
        <v>EurSwaptionNu_guess_20Y_1Y#0001</v>
      </c>
      <c r="F21" s="89" t="str">
        <f>_xll.qlSimpleQuote(F$1&amp;"_guess_"&amp;$A21&amp;"_"&amp;$B21,$M21,,Permanent,Trigger,ObjectOverwrite)</f>
        <v>EurSwaptionRho_guess_20Y_1Y#0001</v>
      </c>
      <c r="H21" s="32" t="s">
        <v>8</v>
      </c>
      <c r="I21" s="33" t="s">
        <v>5</v>
      </c>
      <c r="J21" s="40">
        <v>2.7187772136969546E-2</v>
      </c>
      <c r="K21" s="96" t="e">
        <f>_xll.qlQuoteValue("EURSwaptionBeta"&amp;H21&amp;"_Quote",Trigger)</f>
        <v>#NUM!</v>
      </c>
      <c r="L21" s="46">
        <v>0.40017884523422331</v>
      </c>
      <c r="M21" s="61">
        <v>0</v>
      </c>
    </row>
    <row r="22" spans="1:13">
      <c r="A22" s="32" t="s">
        <v>8</v>
      </c>
      <c r="B22" s="33" t="s">
        <v>6</v>
      </c>
      <c r="C22" s="87" t="str">
        <f>_xll.qlSimpleQuote(C$1&amp;"_guess_"&amp;$A22&amp;"_"&amp;$B22,$J22,,Permanent,Trigger,ObjectOverwrite)</f>
        <v>EurSwaptionAlpha_guess_20Y_5Y#0001</v>
      </c>
      <c r="D22" s="88" t="str">
        <f t="shared" si="0"/>
        <v>EurSwaptionBeta20Y_Quote</v>
      </c>
      <c r="E22" s="88" t="str">
        <f>_xll.qlSimpleQuote(E$1&amp;"_guess_"&amp;$A22&amp;"_"&amp;$B22,$L22,,Permanent,Trigger,ObjectOverwrite)</f>
        <v>EurSwaptionNu_guess_20Y_5Y#0001</v>
      </c>
      <c r="F22" s="89" t="str">
        <f>_xll.qlSimpleQuote(F$1&amp;"_guess_"&amp;$A22&amp;"_"&amp;$B22,$M22,,Permanent,Trigger,ObjectOverwrite)</f>
        <v>EurSwaptionRho_guess_20Y_5Y#0001</v>
      </c>
      <c r="H22" s="32" t="s">
        <v>8</v>
      </c>
      <c r="I22" s="33" t="s">
        <v>6</v>
      </c>
      <c r="J22" s="40">
        <v>2.6065247810039424E-2</v>
      </c>
      <c r="K22" s="96" t="e">
        <f>_xll.qlQuoteValue("EURSwaptionBeta"&amp;H22&amp;"_Quote",Trigger)</f>
        <v>#NUM!</v>
      </c>
      <c r="L22" s="46">
        <v>0.31188431811802209</v>
      </c>
      <c r="M22" s="61">
        <v>0</v>
      </c>
    </row>
    <row r="23" spans="1:13">
      <c r="A23" s="32" t="s">
        <v>8</v>
      </c>
      <c r="B23" s="33" t="s">
        <v>7</v>
      </c>
      <c r="C23" s="87" t="str">
        <f>_xll.qlSimpleQuote(C$1&amp;"_guess_"&amp;$A23&amp;"_"&amp;$B23,$J23,,Permanent,Trigger,ObjectOverwrite)</f>
        <v>EurSwaptionAlpha_guess_20Y_10Y#0000</v>
      </c>
      <c r="D23" s="88" t="str">
        <f t="shared" si="0"/>
        <v>EurSwaptionBeta20Y_Quote</v>
      </c>
      <c r="E23" s="88" t="str">
        <f>_xll.qlSimpleQuote(E$1&amp;"_guess_"&amp;$A23&amp;"_"&amp;$B23,$L23,,Permanent,Trigger,ObjectOverwrite)</f>
        <v>EurSwaptionNu_guess_20Y_10Y#0001</v>
      </c>
      <c r="F23" s="89" t="str">
        <f>_xll.qlSimpleQuote(F$1&amp;"_guess_"&amp;$A23&amp;"_"&amp;$B23,$M23,,Permanent,Trigger,ObjectOverwrite)</f>
        <v>EurSwaptionRho_guess_20Y_10Y#0001</v>
      </c>
      <c r="H23" s="32" t="s">
        <v>8</v>
      </c>
      <c r="I23" s="33" t="s">
        <v>7</v>
      </c>
      <c r="J23" s="40">
        <v>2.3460162835698628E-2</v>
      </c>
      <c r="K23" s="96" t="e">
        <f>_xll.qlQuoteValue("EURSwaptionBeta"&amp;H23&amp;"_Quote",Trigger)</f>
        <v>#NUM!</v>
      </c>
      <c r="L23" s="46">
        <v>0.2782038326980707</v>
      </c>
      <c r="M23" s="61">
        <v>0</v>
      </c>
    </row>
    <row r="24" spans="1:13">
      <c r="A24" s="32" t="s">
        <v>8</v>
      </c>
      <c r="B24" s="33" t="s">
        <v>8</v>
      </c>
      <c r="C24" s="87" t="str">
        <f>_xll.qlSimpleQuote(C$1&amp;"_guess_"&amp;$A24&amp;"_"&amp;$B24,$J24,,Permanent,Trigger,ObjectOverwrite)</f>
        <v>EurSwaptionAlpha_guess_20Y_20Y#0001</v>
      </c>
      <c r="D24" s="88" t="str">
        <f t="shared" si="0"/>
        <v>EurSwaptionBeta20Y_Quote</v>
      </c>
      <c r="E24" s="88" t="str">
        <f>_xll.qlSimpleQuote(E$1&amp;"_guess_"&amp;$A24&amp;"_"&amp;$B24,$L24,,Permanent,Trigger,ObjectOverwrite)</f>
        <v>EurSwaptionNu_guess_20Y_20Y#0001</v>
      </c>
      <c r="F24" s="89" t="str">
        <f>_xll.qlSimpleQuote(F$1&amp;"_guess_"&amp;$A24&amp;"_"&amp;$B24,$M24,,Permanent,Trigger,ObjectOverwrite)</f>
        <v>EurSwaptionRho_guess_20Y_20Y#0001</v>
      </c>
      <c r="H24" s="32" t="s">
        <v>8</v>
      </c>
      <c r="I24" s="33" t="s">
        <v>8</v>
      </c>
      <c r="J24" s="40">
        <v>2.0412586142855751E-2</v>
      </c>
      <c r="K24" s="96" t="e">
        <f>_xll.qlQuoteValue("EURSwaptionBeta"&amp;H24&amp;"_Quote",Trigger)</f>
        <v>#NUM!</v>
      </c>
      <c r="L24" s="46">
        <v>0.23055254623707203</v>
      </c>
      <c r="M24" s="61">
        <v>0</v>
      </c>
    </row>
    <row r="25" spans="1:13">
      <c r="A25" s="34" t="s">
        <v>8</v>
      </c>
      <c r="B25" s="35" t="s">
        <v>9</v>
      </c>
      <c r="C25" s="90" t="str">
        <f>_xll.qlSimpleQuote(C$1&amp;"_guess_"&amp;$A25&amp;"_"&amp;$B25,$J25,,Permanent,Trigger,ObjectOverwrite)</f>
        <v>EurSwaptionAlpha_guess_20Y_30Y#0001</v>
      </c>
      <c r="D25" s="91" t="str">
        <f t="shared" si="0"/>
        <v>EurSwaptionBeta20Y_Quote</v>
      </c>
      <c r="E25" s="91" t="str">
        <f>_xll.qlSimpleQuote(E$1&amp;"_guess_"&amp;$A25&amp;"_"&amp;$B25,$L25,,Permanent,Trigger,ObjectOverwrite)</f>
        <v>EurSwaptionNu_guess_20Y_30Y#0001</v>
      </c>
      <c r="F25" s="92" t="str">
        <f>_xll.qlSimpleQuote(F$1&amp;"_guess_"&amp;$A25&amp;"_"&amp;$B25,$M25,,Permanent,Trigger,ObjectOverwrite)</f>
        <v>EurSwaptionRho_guess_20Y_30Y#0000</v>
      </c>
      <c r="H25" s="34" t="s">
        <v>8</v>
      </c>
      <c r="I25" s="35" t="s">
        <v>9</v>
      </c>
      <c r="J25" s="41">
        <v>1.8890162697306319E-2</v>
      </c>
      <c r="K25" s="98" t="e">
        <f>_xll.qlQuoteValue("EURSwaptionBeta"&amp;H25&amp;"_Quote",Trigger)</f>
        <v>#NUM!</v>
      </c>
      <c r="L25" s="47">
        <v>0.21544416045407791</v>
      </c>
      <c r="M25" s="62">
        <v>0</v>
      </c>
    </row>
    <row r="26" spans="1:13">
      <c r="A26" s="26" t="s">
        <v>9</v>
      </c>
      <c r="B26" s="27" t="s">
        <v>49</v>
      </c>
      <c r="C26" s="78" t="str">
        <f>_xll.qlSimpleQuote(C$1&amp;"_guess_"&amp;$A26&amp;"_"&amp;$B26,$J26,,Permanent,Trigger,ObjectOverwrite)</f>
        <v>EurSwaptionAlpha_guess_30Y_3m#0001</v>
      </c>
      <c r="D26" s="79" t="str">
        <f t="shared" si="0"/>
        <v>EurSwaptionBeta30Y_Quote</v>
      </c>
      <c r="E26" s="79" t="str">
        <f>_xll.qlSimpleQuote(E$1&amp;"_guess_"&amp;$A26&amp;"_"&amp;$B26,$L26,,Permanent,Trigger,ObjectOverwrite)</f>
        <v>EurSwaptionNu_guess_30Y_3m#0001</v>
      </c>
      <c r="F26" s="80" t="str">
        <f>_xll.qlSimpleQuote(F$1&amp;"_guess_"&amp;$A26&amp;"_"&amp;$B26,$M26,,Permanent,Trigger,ObjectOverwrite)</f>
        <v>EurSwaptionRho_guess_30Y_3m#0001</v>
      </c>
      <c r="H26" s="26" t="s">
        <v>9</v>
      </c>
      <c r="I26" s="27" t="s">
        <v>49</v>
      </c>
      <c r="J26" s="37">
        <v>2.5156171560776083E-2</v>
      </c>
      <c r="K26" s="94" t="e">
        <f>_xll.qlQuoteValue("EURSwaptionBeta"&amp;H26&amp;"_Quote",Trigger)</f>
        <v>#NUM!</v>
      </c>
      <c r="L26" s="43">
        <v>0.41176244733408734</v>
      </c>
      <c r="M26" s="58">
        <v>0</v>
      </c>
    </row>
    <row r="27" spans="1:13">
      <c r="A27" s="26" t="s">
        <v>9</v>
      </c>
      <c r="B27" s="27" t="s">
        <v>5</v>
      </c>
      <c r="C27" s="78" t="str">
        <f>_xll.qlSimpleQuote(C$1&amp;"_guess_"&amp;$A27&amp;"_"&amp;$B27,$J27,,Permanent,Trigger,ObjectOverwrite)</f>
        <v>EurSwaptionAlpha_guess_30Y_1Y#0001</v>
      </c>
      <c r="D27" s="79" t="str">
        <f t="shared" si="0"/>
        <v>EurSwaptionBeta30Y_Quote</v>
      </c>
      <c r="E27" s="79" t="str">
        <f>_xll.qlSimpleQuote(E$1&amp;"_guess_"&amp;$A27&amp;"_"&amp;$B27,$L27,,Permanent,Trigger,ObjectOverwrite)</f>
        <v>EurSwaptionNu_guess_30Y_1Y#0001</v>
      </c>
      <c r="F27" s="80" t="str">
        <f>_xll.qlSimpleQuote(F$1&amp;"_guess_"&amp;$A27&amp;"_"&amp;$B27,$M27,,Permanent,Trigger,ObjectOverwrite)</f>
        <v>EurSwaptionRho_guess_30Y_1Y#0001</v>
      </c>
      <c r="H27" s="26" t="s">
        <v>9</v>
      </c>
      <c r="I27" s="27" t="s">
        <v>5</v>
      </c>
      <c r="J27" s="37">
        <v>2.6155136783695639E-2</v>
      </c>
      <c r="K27" s="94" t="e">
        <f>_xll.qlQuoteValue("EURSwaptionBeta"&amp;H27&amp;"_Quote",Trigger)</f>
        <v>#NUM!</v>
      </c>
      <c r="L27" s="43">
        <v>0.39516350595996441</v>
      </c>
      <c r="M27" s="58">
        <v>0</v>
      </c>
    </row>
    <row r="28" spans="1:13">
      <c r="A28" s="26" t="s">
        <v>9</v>
      </c>
      <c r="B28" s="27" t="s">
        <v>6</v>
      </c>
      <c r="C28" s="78" t="str">
        <f>_xll.qlSimpleQuote(C$1&amp;"_guess_"&amp;$A28&amp;"_"&amp;$B28,$J28,,Permanent,Trigger,ObjectOverwrite)</f>
        <v>EurSwaptionAlpha_guess_30Y_5Y#0000</v>
      </c>
      <c r="D28" s="79" t="str">
        <f t="shared" si="0"/>
        <v>EurSwaptionBeta30Y_Quote</v>
      </c>
      <c r="E28" s="79" t="str">
        <f>_xll.qlSimpleQuote(E$1&amp;"_guess_"&amp;$A28&amp;"_"&amp;$B28,$L28,,Permanent,Trigger,ObjectOverwrite)</f>
        <v>EurSwaptionNu_guess_30Y_5Y#0001</v>
      </c>
      <c r="F28" s="80" t="str">
        <f>_xll.qlSimpleQuote(F$1&amp;"_guess_"&amp;$A28&amp;"_"&amp;$B28,$M28,,Permanent,Trigger,ObjectOverwrite)</f>
        <v>EurSwaptionRho_guess_30Y_5Y#0001</v>
      </c>
      <c r="H28" s="26" t="s">
        <v>9</v>
      </c>
      <c r="I28" s="27" t="s">
        <v>6</v>
      </c>
      <c r="J28" s="37">
        <v>2.5352080011779896E-2</v>
      </c>
      <c r="K28" s="94" t="e">
        <f>_xll.qlQuoteValue("EURSwaptionBeta"&amp;H28&amp;"_Quote",Trigger)</f>
        <v>#NUM!</v>
      </c>
      <c r="L28" s="43">
        <v>0.30708162455013638</v>
      </c>
      <c r="M28" s="58">
        <v>0</v>
      </c>
    </row>
    <row r="29" spans="1:13">
      <c r="A29" s="26" t="s">
        <v>9</v>
      </c>
      <c r="B29" s="27" t="s">
        <v>7</v>
      </c>
      <c r="C29" s="78" t="str">
        <f>_xll.qlSimpleQuote(C$1&amp;"_guess_"&amp;$A29&amp;"_"&amp;$B29,$J29,,Permanent,Trigger,ObjectOverwrite)</f>
        <v>EurSwaptionAlpha_guess_30Y_10Y#0001</v>
      </c>
      <c r="D29" s="79" t="str">
        <f t="shared" si="0"/>
        <v>EurSwaptionBeta30Y_Quote</v>
      </c>
      <c r="E29" s="79" t="str">
        <f>_xll.qlSimpleQuote(E$1&amp;"_guess_"&amp;$A29&amp;"_"&amp;$B29,$L29,,Permanent,Trigger,ObjectOverwrite)</f>
        <v>EurSwaptionNu_guess_30Y_10Y#0001</v>
      </c>
      <c r="F29" s="80" t="str">
        <f>_xll.qlSimpleQuote(F$1&amp;"_guess_"&amp;$A29&amp;"_"&amp;$B29,$M29,,Permanent,Trigger,ObjectOverwrite)</f>
        <v>EurSwaptionRho_guess_30Y_10Y#0001</v>
      </c>
      <c r="H29" s="26" t="s">
        <v>9</v>
      </c>
      <c r="I29" s="27" t="s">
        <v>7</v>
      </c>
      <c r="J29" s="37">
        <v>2.2283698991458108E-2</v>
      </c>
      <c r="K29" s="94" t="e">
        <f>_xll.qlQuoteValue("EURSwaptionBeta"&amp;H29&amp;"_Quote",Trigger)</f>
        <v>#NUM!</v>
      </c>
      <c r="L29" s="43">
        <v>0.27978707431876854</v>
      </c>
      <c r="M29" s="58">
        <v>0</v>
      </c>
    </row>
    <row r="30" spans="1:13">
      <c r="A30" s="26" t="s">
        <v>9</v>
      </c>
      <c r="B30" s="27" t="s">
        <v>8</v>
      </c>
      <c r="C30" s="78" t="str">
        <f>_xll.qlSimpleQuote(C$1&amp;"_guess_"&amp;$A30&amp;"_"&amp;$B30,$J30,,Permanent,Trigger,ObjectOverwrite)</f>
        <v>EurSwaptionAlpha_guess_30Y_20Y#0001</v>
      </c>
      <c r="D30" s="79" t="str">
        <f t="shared" si="0"/>
        <v>EurSwaptionBeta30Y_Quote</v>
      </c>
      <c r="E30" s="79" t="str">
        <f>_xll.qlSimpleQuote(E$1&amp;"_guess_"&amp;$A30&amp;"_"&amp;$B30,$L30,,Permanent,Trigger,ObjectOverwrite)</f>
        <v>EurSwaptionNu_guess_30Y_20Y#0000</v>
      </c>
      <c r="F30" s="80" t="str">
        <f>_xll.qlSimpleQuote(F$1&amp;"_guess_"&amp;$A30&amp;"_"&amp;$B30,$M30,,Permanent,Trigger,ObjectOverwrite)</f>
        <v>EurSwaptionRho_guess_30Y_20Y#0001</v>
      </c>
      <c r="H30" s="26" t="s">
        <v>9</v>
      </c>
      <c r="I30" s="27" t="s">
        <v>8</v>
      </c>
      <c r="J30" s="37">
        <v>1.9586296982303637E-2</v>
      </c>
      <c r="K30" s="94" t="e">
        <f>_xll.qlQuoteValue("EURSwaptionBeta"&amp;H30&amp;"_Quote",Trigger)</f>
        <v>#NUM!</v>
      </c>
      <c r="L30" s="43">
        <v>0.22588773406642551</v>
      </c>
      <c r="M30" s="58">
        <v>0</v>
      </c>
    </row>
    <row r="31" spans="1:13">
      <c r="A31" s="28" t="s">
        <v>9</v>
      </c>
      <c r="B31" s="29" t="s">
        <v>9</v>
      </c>
      <c r="C31" s="81" t="str">
        <f>_xll.qlSimpleQuote(C$1&amp;"_guess_"&amp;$A31&amp;"_"&amp;$B31,$J31,,Permanent,Trigger,ObjectOverwrite)</f>
        <v>EurSwaptionAlpha_guess_30Y_30Y#0001</v>
      </c>
      <c r="D31" s="82" t="str">
        <f t="shared" si="0"/>
        <v>EurSwaptionBeta30Y_Quote</v>
      </c>
      <c r="E31" s="82" t="str">
        <f>_xll.qlSimpleQuote(E$1&amp;"_guess_"&amp;$A31&amp;"_"&amp;$B31,$L31,,Permanent,Trigger,ObjectOverwrite)</f>
        <v>EurSwaptionNu_guess_30Y_30Y#0001</v>
      </c>
      <c r="F31" s="83" t="str">
        <f>_xll.qlSimpleQuote(F$1&amp;"_guess_"&amp;$A31&amp;"_"&amp;$B31,$M31,,Permanent,Trigger,ObjectOverwrite)</f>
        <v>EurSwaptionRho_guess_30Y_30Y#0001</v>
      </c>
      <c r="H31" s="28" t="s">
        <v>9</v>
      </c>
      <c r="I31" s="29" t="s">
        <v>9</v>
      </c>
      <c r="J31" s="38">
        <v>1.8956762914666078E-2</v>
      </c>
      <c r="K31" s="97" t="e">
        <f>_xll.qlQuoteValue("EURSwaptionBeta"&amp;H31&amp;"_Quote",Trigger)</f>
        <v>#NUM!</v>
      </c>
      <c r="L31" s="44">
        <v>0.20821144576805534</v>
      </c>
      <c r="M31" s="59">
        <v>0</v>
      </c>
    </row>
    <row r="33" spans="3:6">
      <c r="C33" s="108" t="s">
        <v>83</v>
      </c>
      <c r="D33" s="108" t="s">
        <v>77</v>
      </c>
    </row>
    <row r="34" spans="3:6">
      <c r="C34" s="122" t="str">
        <f>Currency&amp;"_010_CalibrationParameterGuessesQuotes.xml"</f>
        <v>EUR_010_CalibrationParameterGuessesQuotes.xml</v>
      </c>
      <c r="D34" s="109" t="e">
        <f>IF(Serialize,_xll.ohObjectSave(C36:F65,SerializationPath&amp;C34,FileOverwrite,Serialize),"--")</f>
        <v>#NUM!</v>
      </c>
    </row>
    <row r="35" spans="3:6">
      <c r="C35" s="118" t="str">
        <f>C1&amp;"_Object Ids"</f>
        <v>EurSwaptionAlpha_Object Ids</v>
      </c>
      <c r="E35" s="118" t="str">
        <f>E1&amp;"_Object Ids"</f>
        <v>EurSwaptionNu_Object Ids</v>
      </c>
      <c r="F35" s="118" t="str">
        <f>F1&amp;"_Object Ids"</f>
        <v>EurSwaptionRho_Object Ids</v>
      </c>
    </row>
    <row r="36" spans="3:6">
      <c r="C36" s="117" t="str">
        <f>C2</f>
        <v>EurSwaptionAlpha_guess_2Y_3m#0001</v>
      </c>
      <c r="E36" s="117" t="str">
        <f t="shared" ref="E36:F65" si="1">E2</f>
        <v>EurSwaptionNu_guess_2Y_3m#0001</v>
      </c>
      <c r="F36" s="117" t="str">
        <f t="shared" si="1"/>
        <v>EurSwaptionRho_guess_2Y_3m#0000</v>
      </c>
    </row>
    <row r="37" spans="3:6">
      <c r="C37" s="119" t="str">
        <f t="shared" ref="C37:C65" si="2">C3</f>
        <v>EurSwaptionAlpha_guess_2Y_1Y#0001</v>
      </c>
      <c r="E37" s="119" t="str">
        <f t="shared" si="1"/>
        <v>EurSwaptionNu_guess_2Y_1Y#0001</v>
      </c>
      <c r="F37" s="119" t="str">
        <f t="shared" si="1"/>
        <v>EurSwaptionRho_guess_2Y_1Y#0001</v>
      </c>
    </row>
    <row r="38" spans="3:6">
      <c r="C38" s="119" t="str">
        <f t="shared" si="2"/>
        <v>EurSwaptionAlpha_guess_2Y_5Y#0001</v>
      </c>
      <c r="E38" s="119" t="str">
        <f t="shared" si="1"/>
        <v>EurSwaptionNu_guess_2Y_5Y#0001</v>
      </c>
      <c r="F38" s="119" t="str">
        <f t="shared" si="1"/>
        <v>EurSwaptionRho_guess_2Y_5Y#0001</v>
      </c>
    </row>
    <row r="39" spans="3:6">
      <c r="C39" s="119" t="str">
        <f t="shared" si="2"/>
        <v>EurSwaptionAlpha_guess_2Y_10Y#0001</v>
      </c>
      <c r="E39" s="119" t="str">
        <f t="shared" si="1"/>
        <v>EurSwaptionNu_guess_2Y_10Y#0000</v>
      </c>
      <c r="F39" s="119" t="str">
        <f t="shared" si="1"/>
        <v>EurSwaptionRho_guess_2Y_10Y#0001</v>
      </c>
    </row>
    <row r="40" spans="3:6">
      <c r="C40" s="119" t="str">
        <f t="shared" si="2"/>
        <v>EurSwaptionAlpha_guess_2Y_20Y#0001</v>
      </c>
      <c r="E40" s="119" t="str">
        <f t="shared" si="1"/>
        <v>EurSwaptionNu_guess_2Y_20Y#0001</v>
      </c>
      <c r="F40" s="119" t="str">
        <f t="shared" si="1"/>
        <v>EurSwaptionRho_guess_2Y_20Y#0001</v>
      </c>
    </row>
    <row r="41" spans="3:6">
      <c r="C41" s="119" t="str">
        <f t="shared" si="2"/>
        <v>EurSwaptionAlpha_guess_2Y_30Y#0001</v>
      </c>
      <c r="E41" s="119" t="str">
        <f t="shared" si="1"/>
        <v>EurSwaptionNu_guess_2Y_30Y#0000</v>
      </c>
      <c r="F41" s="119" t="str">
        <f t="shared" si="1"/>
        <v>EurSwaptionRho_guess_2Y_30Y#0001</v>
      </c>
    </row>
    <row r="42" spans="3:6">
      <c r="C42" s="119" t="str">
        <f t="shared" si="2"/>
        <v>EurSwaptionAlpha_guess_5Y_3m#0000</v>
      </c>
      <c r="E42" s="119" t="str">
        <f t="shared" si="1"/>
        <v>EurSwaptionNu_guess_5Y_3m#0000</v>
      </c>
      <c r="F42" s="119" t="str">
        <f t="shared" si="1"/>
        <v>EurSwaptionRho_guess_5Y_3m#0001</v>
      </c>
    </row>
    <row r="43" spans="3:6">
      <c r="C43" s="119" t="str">
        <f t="shared" si="2"/>
        <v>EurSwaptionAlpha_guess_5Y_1Y#0001</v>
      </c>
      <c r="E43" s="119" t="str">
        <f t="shared" si="1"/>
        <v>EurSwaptionNu_guess_5Y_1Y#0001</v>
      </c>
      <c r="F43" s="119" t="str">
        <f t="shared" si="1"/>
        <v>EurSwaptionRho_guess_5Y_1Y#0000</v>
      </c>
    </row>
    <row r="44" spans="3:6">
      <c r="C44" s="119" t="str">
        <f t="shared" si="2"/>
        <v>EurSwaptionAlpha_guess_5Y_5Y#0001</v>
      </c>
      <c r="E44" s="119" t="str">
        <f t="shared" si="1"/>
        <v>EurSwaptionNu_guess_5Y_5Y#0001</v>
      </c>
      <c r="F44" s="119" t="str">
        <f t="shared" si="1"/>
        <v>EurSwaptionRho_guess_5Y_5Y#0001</v>
      </c>
    </row>
    <row r="45" spans="3:6">
      <c r="C45" s="119" t="str">
        <f t="shared" si="2"/>
        <v>EurSwaptionAlpha_guess_5Y_10Y#0001</v>
      </c>
      <c r="E45" s="119" t="str">
        <f t="shared" si="1"/>
        <v>EurSwaptionNu_guess_5Y_10Y#0000</v>
      </c>
      <c r="F45" s="119" t="str">
        <f t="shared" si="1"/>
        <v>EurSwaptionRho_guess_5Y_10Y#0001</v>
      </c>
    </row>
    <row r="46" spans="3:6">
      <c r="C46" s="119" t="str">
        <f t="shared" si="2"/>
        <v>EurSwaptionAlpha_guess_5Y_20Y#0001</v>
      </c>
      <c r="E46" s="119" t="str">
        <f t="shared" si="1"/>
        <v>EurSwaptionNu_guess_5Y_20Y#0001</v>
      </c>
      <c r="F46" s="119" t="str">
        <f t="shared" si="1"/>
        <v>EurSwaptionRho_guess_5Y_20Y#0001</v>
      </c>
    </row>
    <row r="47" spans="3:6">
      <c r="C47" s="119" t="str">
        <f t="shared" si="2"/>
        <v>EurSwaptionAlpha_guess_5Y_30Y#0001</v>
      </c>
      <c r="E47" s="119" t="str">
        <f t="shared" si="1"/>
        <v>EurSwaptionNu_guess_5Y_30Y#0001</v>
      </c>
      <c r="F47" s="119" t="str">
        <f t="shared" si="1"/>
        <v>EurSwaptionRho_guess_5Y_30Y#0001</v>
      </c>
    </row>
    <row r="48" spans="3:6">
      <c r="C48" s="119" t="str">
        <f t="shared" si="2"/>
        <v>EurSwaptionAlpha_guess_10Y_3m#0001</v>
      </c>
      <c r="E48" s="119" t="str">
        <f t="shared" si="1"/>
        <v>EurSwaptionNu_guess_10Y_3m#0001</v>
      </c>
      <c r="F48" s="119" t="str">
        <f t="shared" si="1"/>
        <v>EurSwaptionRho_guess_10Y_3m#0001</v>
      </c>
    </row>
    <row r="49" spans="3:6">
      <c r="C49" s="119" t="str">
        <f t="shared" si="2"/>
        <v>EurSwaptionAlpha_guess_10Y_1Y#0001</v>
      </c>
      <c r="E49" s="119" t="str">
        <f t="shared" si="1"/>
        <v>EurSwaptionNu_guess_10Y_1Y#0001</v>
      </c>
      <c r="F49" s="119" t="str">
        <f t="shared" si="1"/>
        <v>EurSwaptionRho_guess_10Y_1Y#0001</v>
      </c>
    </row>
    <row r="50" spans="3:6">
      <c r="C50" s="119" t="str">
        <f t="shared" si="2"/>
        <v>EurSwaptionAlpha_guess_10Y_5Y#0001</v>
      </c>
      <c r="E50" s="119" t="str">
        <f t="shared" si="1"/>
        <v>EurSwaptionNu_guess_10Y_5Y#0001</v>
      </c>
      <c r="F50" s="119" t="str">
        <f t="shared" si="1"/>
        <v>EurSwaptionRho_guess_10Y_5Y#0001</v>
      </c>
    </row>
    <row r="51" spans="3:6">
      <c r="C51" s="119" t="str">
        <f t="shared" si="2"/>
        <v>EurSwaptionAlpha_guess_10Y_10Y#0000</v>
      </c>
      <c r="E51" s="119" t="str">
        <f t="shared" si="1"/>
        <v>EurSwaptionNu_guess_10Y_10Y#0001</v>
      </c>
      <c r="F51" s="119" t="str">
        <f t="shared" si="1"/>
        <v>EurSwaptionRho_guess_10Y_10Y#0000</v>
      </c>
    </row>
    <row r="52" spans="3:6">
      <c r="C52" s="119" t="str">
        <f t="shared" si="2"/>
        <v>EurSwaptionAlpha_guess_10Y_20Y#0000</v>
      </c>
      <c r="E52" s="119" t="str">
        <f t="shared" si="1"/>
        <v>EurSwaptionNu_guess_10Y_20Y#0001</v>
      </c>
      <c r="F52" s="119" t="str">
        <f t="shared" si="1"/>
        <v>EurSwaptionRho_guess_10Y_20Y#0001</v>
      </c>
    </row>
    <row r="53" spans="3:6">
      <c r="C53" s="119" t="str">
        <f t="shared" si="2"/>
        <v>EurSwaptionAlpha_guess_10Y_30Y#0000</v>
      </c>
      <c r="E53" s="119" t="str">
        <f t="shared" si="1"/>
        <v>EurSwaptionNu_guess_10Y_30Y#0001</v>
      </c>
      <c r="F53" s="119" t="str">
        <f t="shared" si="1"/>
        <v>EurSwaptionRho_guess_10Y_30Y#0001</v>
      </c>
    </row>
    <row r="54" spans="3:6">
      <c r="C54" s="119" t="str">
        <f t="shared" si="2"/>
        <v>EurSwaptionAlpha_guess_20Y_3m#0000</v>
      </c>
      <c r="E54" s="119" t="str">
        <f t="shared" si="1"/>
        <v>EurSwaptionNu_guess_20Y_3m#0001</v>
      </c>
      <c r="F54" s="119" t="str">
        <f t="shared" si="1"/>
        <v>EurSwaptionRho_guess_20Y_3m#0001</v>
      </c>
    </row>
    <row r="55" spans="3:6">
      <c r="C55" s="119" t="str">
        <f t="shared" si="2"/>
        <v>EurSwaptionAlpha_guess_20Y_1Y#0000</v>
      </c>
      <c r="E55" s="119" t="str">
        <f t="shared" si="1"/>
        <v>EurSwaptionNu_guess_20Y_1Y#0001</v>
      </c>
      <c r="F55" s="119" t="str">
        <f t="shared" si="1"/>
        <v>EurSwaptionRho_guess_20Y_1Y#0001</v>
      </c>
    </row>
    <row r="56" spans="3:6">
      <c r="C56" s="119" t="str">
        <f t="shared" si="2"/>
        <v>EurSwaptionAlpha_guess_20Y_5Y#0001</v>
      </c>
      <c r="E56" s="119" t="str">
        <f t="shared" si="1"/>
        <v>EurSwaptionNu_guess_20Y_5Y#0001</v>
      </c>
      <c r="F56" s="119" t="str">
        <f t="shared" si="1"/>
        <v>EurSwaptionRho_guess_20Y_5Y#0001</v>
      </c>
    </row>
    <row r="57" spans="3:6">
      <c r="C57" s="119" t="str">
        <f t="shared" si="2"/>
        <v>EurSwaptionAlpha_guess_20Y_10Y#0000</v>
      </c>
      <c r="E57" s="119" t="str">
        <f t="shared" si="1"/>
        <v>EurSwaptionNu_guess_20Y_10Y#0001</v>
      </c>
      <c r="F57" s="119" t="str">
        <f t="shared" si="1"/>
        <v>EurSwaptionRho_guess_20Y_10Y#0001</v>
      </c>
    </row>
    <row r="58" spans="3:6">
      <c r="C58" s="119" t="str">
        <f t="shared" si="2"/>
        <v>EurSwaptionAlpha_guess_20Y_20Y#0001</v>
      </c>
      <c r="E58" s="119" t="str">
        <f t="shared" si="1"/>
        <v>EurSwaptionNu_guess_20Y_20Y#0001</v>
      </c>
      <c r="F58" s="119" t="str">
        <f t="shared" si="1"/>
        <v>EurSwaptionRho_guess_20Y_20Y#0001</v>
      </c>
    </row>
    <row r="59" spans="3:6">
      <c r="C59" s="119" t="str">
        <f t="shared" si="2"/>
        <v>EurSwaptionAlpha_guess_20Y_30Y#0001</v>
      </c>
      <c r="E59" s="119" t="str">
        <f t="shared" si="1"/>
        <v>EurSwaptionNu_guess_20Y_30Y#0001</v>
      </c>
      <c r="F59" s="119" t="str">
        <f t="shared" si="1"/>
        <v>EurSwaptionRho_guess_20Y_30Y#0000</v>
      </c>
    </row>
    <row r="60" spans="3:6">
      <c r="C60" s="119" t="str">
        <f t="shared" si="2"/>
        <v>EurSwaptionAlpha_guess_30Y_3m#0001</v>
      </c>
      <c r="E60" s="119" t="str">
        <f t="shared" si="1"/>
        <v>EurSwaptionNu_guess_30Y_3m#0001</v>
      </c>
      <c r="F60" s="119" t="str">
        <f t="shared" si="1"/>
        <v>EurSwaptionRho_guess_30Y_3m#0001</v>
      </c>
    </row>
    <row r="61" spans="3:6">
      <c r="C61" s="119" t="str">
        <f t="shared" si="2"/>
        <v>EurSwaptionAlpha_guess_30Y_1Y#0001</v>
      </c>
      <c r="E61" s="119" t="str">
        <f t="shared" si="1"/>
        <v>EurSwaptionNu_guess_30Y_1Y#0001</v>
      </c>
      <c r="F61" s="119" t="str">
        <f t="shared" si="1"/>
        <v>EurSwaptionRho_guess_30Y_1Y#0001</v>
      </c>
    </row>
    <row r="62" spans="3:6">
      <c r="C62" s="119" t="str">
        <f t="shared" si="2"/>
        <v>EurSwaptionAlpha_guess_30Y_5Y#0000</v>
      </c>
      <c r="E62" s="119" t="str">
        <f t="shared" si="1"/>
        <v>EurSwaptionNu_guess_30Y_5Y#0001</v>
      </c>
      <c r="F62" s="119" t="str">
        <f t="shared" si="1"/>
        <v>EurSwaptionRho_guess_30Y_5Y#0001</v>
      </c>
    </row>
    <row r="63" spans="3:6">
      <c r="C63" s="119" t="str">
        <f t="shared" si="2"/>
        <v>EurSwaptionAlpha_guess_30Y_10Y#0001</v>
      </c>
      <c r="E63" s="119" t="str">
        <f t="shared" si="1"/>
        <v>EurSwaptionNu_guess_30Y_10Y#0001</v>
      </c>
      <c r="F63" s="119" t="str">
        <f t="shared" si="1"/>
        <v>EurSwaptionRho_guess_30Y_10Y#0001</v>
      </c>
    </row>
    <row r="64" spans="3:6">
      <c r="C64" s="119" t="str">
        <f t="shared" si="2"/>
        <v>EurSwaptionAlpha_guess_30Y_20Y#0001</v>
      </c>
      <c r="E64" s="119" t="str">
        <f t="shared" si="1"/>
        <v>EurSwaptionNu_guess_30Y_20Y#0000</v>
      </c>
      <c r="F64" s="119" t="str">
        <f t="shared" si="1"/>
        <v>EurSwaptionRho_guess_30Y_20Y#0001</v>
      </c>
    </row>
    <row r="65" spans="3:6">
      <c r="C65" s="120" t="str">
        <f t="shared" si="2"/>
        <v>EurSwaptionAlpha_guess_30Y_30Y#0001</v>
      </c>
      <c r="E65" s="120" t="str">
        <f t="shared" si="1"/>
        <v>EurSwaptionNu_guess_30Y_30Y#0001</v>
      </c>
      <c r="F65" s="120" t="str">
        <f t="shared" si="1"/>
        <v>EurSwaptionRho_guess_30Y_30Y#0001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General Settings</vt:lpstr>
      <vt:lpstr>Additional Settings</vt:lpstr>
      <vt:lpstr>Quotes</vt:lpstr>
      <vt:lpstr>Guess</vt:lpstr>
      <vt:lpstr>areParametersFixed</vt:lpstr>
      <vt:lpstr>Currency</vt:lpstr>
      <vt:lpstr>Expiries</vt:lpstr>
      <vt:lpstr>FileOverwrite</vt:lpstr>
      <vt:lpstr>HandleSwaptionATMvols</vt:lpstr>
      <vt:lpstr>Index</vt:lpstr>
      <vt:lpstr>ObjectOverwrite</vt:lpstr>
      <vt:lpstr>Permanent</vt:lpstr>
      <vt:lpstr>SerializationPath</vt:lpstr>
      <vt:lpstr>Serialize</vt:lpstr>
      <vt:lpstr>ShortIndex</vt:lpstr>
      <vt:lpstr>SkewCubeEffective</vt:lpstr>
      <vt:lpstr>StrikeSpreads</vt:lpstr>
      <vt:lpstr>SwapLengths</vt:lpstr>
      <vt:lpstr>Trigger</vt:lpstr>
      <vt:lpstr>VegaWeightedSmileFit</vt:lpstr>
      <vt:lpstr>VolCube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Katiuscia Manzoni</dc:creator>
  <cp:lastModifiedBy>Federico Targetti</cp:lastModifiedBy>
  <dcterms:created xsi:type="dcterms:W3CDTF">2006-06-15T13:50:07Z</dcterms:created>
  <dcterms:modified xsi:type="dcterms:W3CDTF">2013-07-30T15:49:27Z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3Mx2Y_" linkTarget="prop_3Mx2Y_">
    <vt:r8>6.46328446110059E+266</vt:r8>
  </property>
</Properties>
</file>