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30585" windowHeight="448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L27" i="2"/>
  <c r="K27" i="2"/>
  <c r="J27" i="2"/>
  <c r="I27" i="2"/>
  <c r="H27" i="2"/>
  <c r="E28" i="2"/>
  <c r="E24" i="2"/>
  <c r="E23" i="2"/>
  <c r="B1" i="1"/>
  <c r="E25" i="2"/>
  <c r="E26" i="2"/>
  <c r="E27" i="2"/>
  <c r="E29" i="2"/>
  <c r="E30" i="2" s="1"/>
  <c r="D8" i="1"/>
  <c r="D30" i="2" l="1"/>
  <c r="D29" i="2"/>
  <c r="D27" i="2"/>
  <c r="D26" i="2"/>
  <c r="D25" i="2"/>
  <c r="D23" i="2"/>
  <c r="D24" i="2"/>
  <c r="D28" i="2"/>
  <c r="D20" i="2"/>
  <c r="E20" i="2" l="1"/>
</calcChain>
</file>

<file path=xl/sharedStrings.xml><?xml version="1.0" encoding="utf-8"?>
<sst xmlns="http://schemas.openxmlformats.org/spreadsheetml/2006/main" count="82" uniqueCount="77">
  <si>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</si>
  <si>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</si>
  <si>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</si>
  <si>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</si>
  <si>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</si>
  <si>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</si>
  <si>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</si>
  <si>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</si>
  <si>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</si>
  <si>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</si>
  <si>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</si>
  <si>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</si>
  <si>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</si>
  <si>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</si>
  <si>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</si>
  <si>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</si>
  <si>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</si>
  <si>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</si>
  <si>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</si>
  <si>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</si>
  <si>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</si>
  <si>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</si>
  <si>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</si>
  <si>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</si>
  <si>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</si>
  <si>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</si>
  <si>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</si>
  <si>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</si>
  <si>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</si>
  <si>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</si>
  <si>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</si>
  <si>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</si>
  <si>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</si>
  <si>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</si>
  <si>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</si>
  <si>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</si>
  <si>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</si>
  <si>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</si>
  <si>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</si>
  <si>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</si>
  <si>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</si>
  <si>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</si>
  <si>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</si>
  <si>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</si>
  <si>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</si>
  <si>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</si>
  <si>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</si>
  <si>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</si>
  <si>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</si>
  <si>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</si>
  <si>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</si>
  <si>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</si>
  <si>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</si>
  <si>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</si>
  <si>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</si>
  <si>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</si>
  <si>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</si>
  <si>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</si>
  <si>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</si>
  <si>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</si>
  <si>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</si>
  <si>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</si>
  <si>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</si>
  <si>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</si>
  <si>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</si>
  <si>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</si>
  <si>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Euribor6M</t>
  </si>
  <si>
    <t>1Y</t>
  </si>
  <si>
    <t>ISPIM 2.3 12/30/10</t>
  </si>
  <si>
    <t>IT0003747364</t>
  </si>
  <si>
    <t>Real issue date: 12/30/04 step up to 2006</t>
  </si>
  <si>
    <t>3.30%,3.60%,4.10%,4.3%</t>
  </si>
  <si>
    <t>N</t>
  </si>
  <si>
    <t>Short Call Cash-or-Nothing</t>
  </si>
  <si>
    <t>Long Fixed Step Up Cpn</t>
  </si>
  <si>
    <t>2.40%,2.7%,3.2%,3.4%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</si>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</sst>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0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1" t="s">
        <v>0</v>
      </c>
      <c r="C2" s="52"/>
      <c r="D2" s="52"/>
      <c r="E2" s="53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/>
    <row r="2" spans="2:30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>
      <c r="B3" s="20"/>
      <c r="C3" s="23" t="s">
        <v>9</v>
      </c>
      <c r="D3" s="24" t="s">
        <v>39</v>
      </c>
      <c r="E3" s="21"/>
      <c r="F3" s="54" t="s">
        <v>57</v>
      </c>
      <c r="G3" s="55"/>
      <c r="H3" s="21"/>
      <c r="I3" s="54" t="s">
        <v>58</v>
      </c>
      <c r="J3" s="55"/>
      <c r="K3" s="21"/>
      <c r="L3" s="23" t="s">
        <v>30</v>
      </c>
      <c r="M3" s="50" t="s">
        <v>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>
      <c r="B4" s="20"/>
      <c r="C4" s="23" t="s">
        <v>40</v>
      </c>
      <c r="D4" s="24" t="s">
        <v>69</v>
      </c>
      <c r="E4" s="21"/>
      <c r="F4" s="23" t="s">
        <v>22</v>
      </c>
      <c r="G4" s="25">
        <v>39081</v>
      </c>
      <c r="H4" s="21"/>
      <c r="I4" s="23" t="s">
        <v>54</v>
      </c>
      <c r="J4" s="43" t="s">
        <v>56</v>
      </c>
      <c r="K4" s="21"/>
      <c r="L4" s="23" t="s">
        <v>36</v>
      </c>
      <c r="M4" s="48" t="s">
        <v>72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>
      <c r="B5" s="20"/>
      <c r="C5" s="23" t="s">
        <v>20</v>
      </c>
      <c r="D5" s="24" t="s">
        <v>68</v>
      </c>
      <c r="E5" s="21"/>
      <c r="F5" s="23" t="s">
        <v>10</v>
      </c>
      <c r="G5" s="25">
        <v>40542</v>
      </c>
      <c r="H5" s="21"/>
      <c r="I5" s="23" t="s">
        <v>55</v>
      </c>
      <c r="J5" s="44">
        <v>1E-4</v>
      </c>
      <c r="K5" s="21"/>
      <c r="L5" s="23" t="s">
        <v>63</v>
      </c>
      <c r="M5" s="48" t="s">
        <v>64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>
      <c r="B6" s="20"/>
      <c r="C6" s="23" t="s">
        <v>7</v>
      </c>
      <c r="D6" s="24" t="s">
        <v>8</v>
      </c>
      <c r="E6" s="21"/>
      <c r="F6" s="23" t="s">
        <v>23</v>
      </c>
      <c r="G6" s="25" t="s">
        <v>67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>
      <c r="B7" s="20"/>
      <c r="C7" s="23" t="s">
        <v>28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>
      <c r="B8" s="20"/>
      <c r="C8" s="40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>
      <c r="B9" s="20"/>
      <c r="C9" s="40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>
      <c r="B10" s="20"/>
      <c r="C10" s="40" t="s">
        <v>10</v>
      </c>
      <c r="D10" s="42">
        <v>40542</v>
      </c>
      <c r="E10" s="21"/>
      <c r="F10" s="23" t="s">
        <v>25</v>
      </c>
      <c r="G10" s="26" t="s">
        <v>76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>
      <c r="B11" s="20"/>
      <c r="C11" s="40" t="s">
        <v>11</v>
      </c>
      <c r="D11" s="42">
        <v>39081</v>
      </c>
      <c r="E11" s="21"/>
      <c r="F11" s="23" t="s">
        <v>26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>
      <c r="B12" s="20"/>
      <c r="C12" s="40" t="s">
        <v>41</v>
      </c>
      <c r="D12" s="41" t="s">
        <v>15</v>
      </c>
      <c r="E12" s="21"/>
      <c r="F12" s="23" t="s">
        <v>27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>
      <c r="B13" s="20"/>
      <c r="C13" s="40" t="s">
        <v>42</v>
      </c>
      <c r="D13" s="41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>
      <c r="B14" s="20"/>
      <c r="C14" s="40" t="s">
        <v>37</v>
      </c>
      <c r="D14" s="41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>
      <c r="B15" s="20"/>
      <c r="C15" s="40" t="s">
        <v>43</v>
      </c>
      <c r="D15" s="41" t="b">
        <v>1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>
      <c r="B16" s="20"/>
      <c r="C16" s="40" t="s">
        <v>44</v>
      </c>
      <c r="D16" s="41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>
      <c r="B17" s="20"/>
      <c r="C17" s="40" t="s">
        <v>45</v>
      </c>
      <c r="D17" s="41" t="s">
        <v>66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>
      <c r="B19" s="20"/>
      <c r="C19" s="32" t="s">
        <v>32</v>
      </c>
      <c r="D19" s="24" t="str">
        <f>Currency&amp;"_"&amp;BondType&amp;"_"&amp;Isin&amp;".xml"</f>
        <v>EUR_Digital_IT0003747364.xml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>
      <c r="B20" s="20"/>
      <c r="C20" s="31" t="s">
        <v>29</v>
      </c>
      <c r="D20" s="24">
        <f>IF(Serialize,_xll.ohObjectSave(E23:E30,SerializationPath&amp;FileName,FileOverwrite,Serialize),"---")</f>
        <v>8</v>
      </c>
      <c r="E20" s="33" t="str">
        <f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>
      <c r="B22" s="20"/>
      <c r="C22" s="49"/>
      <c r="D22" s="46" t="s">
        <v>65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>
      <c r="B23" s="20"/>
      <c r="C23" s="46" t="s">
        <v>31</v>
      </c>
      <c r="D23" s="46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IT0003747364_Sch#0001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>
      <c r="B24" s="20"/>
      <c r="C24" s="46" t="s">
        <v>46</v>
      </c>
      <c r="D24" s="46" t="str">
        <f t="shared" si="0"/>
        <v>---</v>
      </c>
      <c r="E24" s="28" t="str">
        <f>_xll.qlDigitalReplication(Isin&amp;"_Replication",$J$4,$J$5,Permanent,Trigger,ObjectOverwrite)</f>
        <v>IT0003747364_Replication#0001</v>
      </c>
      <c r="F24" s="45" t="s">
        <v>38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>
      <c r="B25" s="20"/>
      <c r="C25" s="46" t="s">
        <v>74</v>
      </c>
      <c r="D25" s="46" t="str">
        <f t="shared" si="0"/>
        <v>---</v>
      </c>
      <c r="E25" s="28" t="str">
        <f>_xll.qlFixedRateLeg(Isin&amp;"_1stCpn",$D$12,$D$13,Schedule,$G$25,DayCounter,Permanent,Trigger,ObjectOverwrite)</f>
        <v>IT0003747364_1stCpn#0001</v>
      </c>
      <c r="F25" s="35">
        <v>1</v>
      </c>
      <c r="G25" s="39" t="s">
        <v>71</v>
      </c>
      <c r="H25" s="29" t="e">
        <v>#N/A</v>
      </c>
      <c r="I25" s="36" t="s">
        <v>60</v>
      </c>
      <c r="J25" s="37" t="e">
        <v>#N/A</v>
      </c>
      <c r="K25" s="29"/>
      <c r="L25" s="38" t="s">
        <v>61</v>
      </c>
      <c r="M25" s="3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>
      <c r="B26" s="20"/>
      <c r="C26" s="46" t="s">
        <v>73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IT0003747364_2ndCpn#0001</v>
      </c>
      <c r="F26" s="35">
        <v>1</v>
      </c>
      <c r="G26" s="29">
        <v>0</v>
      </c>
      <c r="H26" s="29">
        <v>4.2999999999999997E-2</v>
      </c>
      <c r="I26" s="36" t="s">
        <v>62</v>
      </c>
      <c r="J26" s="29" t="s">
        <v>75</v>
      </c>
      <c r="K26" s="29" t="e">
        <v>#N/A</v>
      </c>
      <c r="L26" s="38" t="s">
        <v>62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>
      <c r="B27" s="20"/>
      <c r="C27" s="46" t="s">
        <v>59</v>
      </c>
      <c r="D27" s="46" t="str">
        <f t="shared" si="0"/>
        <v>---</v>
      </c>
      <c r="E27" s="28" t="str">
        <f>_xll.qlIborLeg(Isin&amp;"_Netting",$D$12,$D$13,Schedule,$D$14,$D$15,$D$16,,$F$27,$D$17,$G$27,,Permanent,Trigger,ObjectOverwrite)</f>
        <v>IT0003747364_Netting#0001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9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>
      <c r="B28" s="20"/>
      <c r="C28" s="46" t="s">
        <v>33</v>
      </c>
      <c r="D28" s="46" t="str">
        <f t="shared" si="0"/>
        <v>---</v>
      </c>
      <c r="E28" s="30" t="str">
        <f>_xll.qlLeg(Isin&amp;"_Red",$D$18,_xll.qlCalendarAdjust(Calendar,Maturity,$D$12,Trigger),,Permanent,Trigger,ObjectOverwrite)</f>
        <v>IT0003747364_Red#0001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>
      <c r="B29" s="34"/>
      <c r="C29" s="46" t="s">
        <v>34</v>
      </c>
      <c r="D29" s="46" t="str">
        <f t="shared" si="0"/>
        <v>---</v>
      </c>
      <c r="E29" s="30" t="str">
        <f>_xll.qlMultiPhaseLeg(Isin&amp;"_MultiLeg",E25:E28,,Permanent,Trigger,ObjectOverwrite)</f>
        <v>IT0003747364_MultiLeg#0001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>
      <c r="B30" s="20"/>
      <c r="C30" s="46" t="s">
        <v>35</v>
      </c>
      <c r="D30" s="46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IT0003747364#0001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2013-07-30T16:54:44Z</dcterms:modified>
</cp:coreProperties>
</file>