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10" windowHeight="12345"/>
  </bookViews>
  <sheets>
    <sheet name="General Settings" sheetId="3" r:id="rId1"/>
    <sheet name="Libor" sheetId="5" r:id="rId2"/>
    <sheet name="LiborSwapIsda" sheetId="6" r:id="rId3"/>
    <sheet name="Libor (2)" sheetId="7" r:id="rId4"/>
    <sheet name="LiborSwapIsda (2)" sheetId="8" r:id="rId5"/>
  </sheets>
  <definedNames>
    <definedName name="Currency">'General Settings'!$D$5</definedName>
    <definedName name="Discounting">'General Settings'!$D$11</definedName>
    <definedName name="Discounting2">'General Settings'!$D$12</definedName>
    <definedName name="FamilyName" localSheetId="1">Libor!$F$3</definedName>
    <definedName name="FamilyName" localSheetId="3">'Libor (2)'!$F$3</definedName>
    <definedName name="FamilyName" localSheetId="2">LiborSwapIsda!$F$3</definedName>
    <definedName name="FamilyName" localSheetId="4">'LiborSwapIsda (2)'!$F$3</definedName>
    <definedName name="FileName" localSheetId="1">Libor!$E$5</definedName>
    <definedName name="FileName" localSheetId="3">'Libor (2)'!$E$5</definedName>
    <definedName name="FileName" localSheetId="2">LiborSwapIsda!$E$6</definedName>
    <definedName name="FileName" localSheetId="4">'LiborSwapIsda (2)'!$E$6</definedName>
    <definedName name="FileOverwrite">'General Settings'!$D$10</definedName>
    <definedName name="FixingType" localSheetId="2">LiborSwapIsda!$F$4</definedName>
    <definedName name="FixingType" localSheetId="4">'LiborSwapIsda (2)'!$F$4</definedName>
    <definedName name="ObjectOverwrite">'General Settings'!$D$7</definedName>
    <definedName name="Permanent">'General Settings'!$D$6</definedName>
    <definedName name="SerializationPath">'General Settings'!$D$9</definedName>
    <definedName name="Serialize">'General Settings'!$D$8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9" i="3" l="1"/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22" i="7"/>
  <c r="E65" i="8"/>
  <c r="D12" i="3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8" i="6"/>
  <c r="D11" i="3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" i="6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66" i="8"/>
  <c r="E6" i="8"/>
  <c r="E5" i="7"/>
  <c r="E6" i="6"/>
  <c r="E5" i="5"/>
  <c r="H6" i="7"/>
  <c r="I7" i="7"/>
  <c r="I6" i="7"/>
  <c r="I5" i="5"/>
  <c r="L7" i="7"/>
  <c r="H7" i="7"/>
  <c r="L6" i="7"/>
  <c r="I5" i="7"/>
  <c r="F44" i="8"/>
  <c r="F10" i="6"/>
  <c r="F62" i="6"/>
  <c r="F62" i="8"/>
  <c r="F19" i="5"/>
  <c r="F40" i="6"/>
  <c r="F15" i="7"/>
  <c r="F24" i="6"/>
  <c r="F56" i="8"/>
  <c r="F27" i="6"/>
  <c r="F53" i="8"/>
  <c r="F34" i="8"/>
  <c r="F39" i="8"/>
  <c r="F36" i="6"/>
  <c r="J39" i="8"/>
  <c r="J36" i="6"/>
  <c r="F48" i="8"/>
  <c r="F45" i="8"/>
  <c r="F31" i="8"/>
  <c r="B1" i="3"/>
  <c r="J31" i="8"/>
  <c r="F10" i="5"/>
  <c r="F40" i="8"/>
  <c r="F23" i="8"/>
  <c r="G23" i="8" s="1"/>
  <c r="H15" i="7"/>
  <c r="F23" i="6"/>
  <c r="J44" i="8"/>
  <c r="F48" i="6"/>
  <c r="F38" i="8"/>
  <c r="F51" i="8"/>
  <c r="F32" i="8"/>
  <c r="F14" i="7"/>
  <c r="F15" i="8"/>
  <c r="G15" i="8" s="1"/>
  <c r="F7" i="5"/>
  <c r="H7" i="5" s="1"/>
  <c r="F44" i="6"/>
  <c r="J44" i="6" s="1"/>
  <c r="F21" i="7"/>
  <c r="F10" i="7"/>
  <c r="F12" i="7"/>
  <c r="G12" i="7" s="1"/>
  <c r="F60" i="8"/>
  <c r="F11" i="5"/>
  <c r="F11" i="6"/>
  <c r="G60" i="8"/>
  <c r="G27" i="6"/>
  <c r="F9" i="8"/>
  <c r="F54" i="6"/>
  <c r="G36" i="6"/>
  <c r="F36" i="8"/>
  <c r="F65" i="8"/>
  <c r="G65" i="8" s="1"/>
  <c r="F16" i="5"/>
  <c r="F20" i="5"/>
  <c r="F21" i="6"/>
  <c r="J21" i="6" s="1"/>
  <c r="L10" i="7"/>
  <c r="J40" i="6"/>
  <c r="J51" i="8"/>
  <c r="J48" i="8"/>
  <c r="F10" i="8"/>
  <c r="J34" i="8"/>
  <c r="G62" i="6"/>
  <c r="H16" i="5"/>
  <c r="G31" i="8"/>
  <c r="G44" i="6"/>
  <c r="F32" i="6"/>
  <c r="F18" i="6"/>
  <c r="J18" i="6" s="1"/>
  <c r="F54" i="8"/>
  <c r="G10" i="7"/>
  <c r="F9" i="5"/>
  <c r="G9" i="8"/>
  <c r="F18" i="8"/>
  <c r="J62" i="8"/>
  <c r="G44" i="8"/>
  <c r="G10" i="5"/>
  <c r="F37" i="8"/>
  <c r="G7" i="5"/>
  <c r="J23" i="8"/>
  <c r="F33" i="6"/>
  <c r="F60" i="6"/>
  <c r="F43" i="6"/>
  <c r="F34" i="6"/>
  <c r="F57" i="6"/>
  <c r="F12" i="5"/>
  <c r="F49" i="6"/>
  <c r="F29" i="8"/>
  <c r="G29" i="8" s="1"/>
  <c r="J62" i="6"/>
  <c r="G54" i="6"/>
  <c r="G21" i="6"/>
  <c r="G15" i="7"/>
  <c r="J15" i="8"/>
  <c r="F55" i="8"/>
  <c r="J60" i="6"/>
  <c r="F21" i="5"/>
  <c r="F14" i="6"/>
  <c r="G19" i="5"/>
  <c r="F66" i="6"/>
  <c r="F38" i="6"/>
  <c r="F18" i="5"/>
  <c r="F8" i="5"/>
  <c r="J56" i="8"/>
  <c r="J33" i="6"/>
  <c r="G39" i="8"/>
  <c r="F28" i="8"/>
  <c r="J60" i="8"/>
  <c r="L21" i="5"/>
  <c r="F64" i="6"/>
  <c r="F42" i="8"/>
  <c r="F20" i="8"/>
  <c r="F22" i="5"/>
  <c r="F57" i="8"/>
  <c r="J23" i="6"/>
  <c r="F29" i="6"/>
  <c r="F65" i="6"/>
  <c r="H10" i="5"/>
  <c r="F19" i="8"/>
  <c r="F12" i="8"/>
  <c r="F26" i="6"/>
  <c r="H22" i="5"/>
  <c r="F17" i="6"/>
  <c r="F46" i="8"/>
  <c r="J34" i="6"/>
  <c r="G10" i="6"/>
  <c r="G11" i="5"/>
  <c r="F59" i="8"/>
  <c r="F61" i="8"/>
  <c r="F15" i="6"/>
  <c r="J32" i="6"/>
  <c r="F49" i="8"/>
  <c r="F8" i="6"/>
  <c r="F41" i="6"/>
  <c r="F37" i="6"/>
  <c r="G18" i="6"/>
  <c r="G43" i="6"/>
  <c r="J54" i="8"/>
  <c r="F30" i="6"/>
  <c r="J32" i="8"/>
  <c r="J18" i="8"/>
  <c r="L10" i="5"/>
  <c r="F64" i="8"/>
  <c r="F31" i="6"/>
  <c r="F17" i="5"/>
  <c r="F41" i="8"/>
  <c r="F56" i="6"/>
  <c r="F45" i="6"/>
  <c r="G34" i="6"/>
  <c r="F19" i="6"/>
  <c r="F6" i="5"/>
  <c r="J46" i="8"/>
  <c r="L6" i="5"/>
  <c r="F19" i="7"/>
  <c r="J10" i="8"/>
  <c r="G9" i="5"/>
  <c r="F52" i="6"/>
  <c r="G52" i="6" s="1"/>
  <c r="G28" i="8"/>
  <c r="G29" i="6"/>
  <c r="L9" i="5"/>
  <c r="J52" i="6"/>
  <c r="F39" i="6"/>
  <c r="F22" i="6"/>
  <c r="J22" i="6" s="1"/>
  <c r="J36" i="8"/>
  <c r="F42" i="6"/>
  <c r="J42" i="6" s="1"/>
  <c r="F14" i="5"/>
  <c r="F30" i="8"/>
  <c r="G42" i="6"/>
  <c r="F35" i="6"/>
  <c r="F43" i="8"/>
  <c r="F25" i="6"/>
  <c r="F24" i="8"/>
  <c r="F21" i="8"/>
  <c r="L14" i="7"/>
  <c r="F7" i="8"/>
  <c r="G7" i="8" s="1"/>
  <c r="J65" i="6"/>
  <c r="J29" i="6"/>
  <c r="H9" i="5"/>
  <c r="J7" i="8"/>
  <c r="G18" i="5"/>
  <c r="G55" i="8"/>
  <c r="G60" i="6"/>
  <c r="F16" i="7"/>
  <c r="F15" i="5"/>
  <c r="L15" i="5" s="1"/>
  <c r="F14" i="8"/>
  <c r="F27" i="8"/>
  <c r="F22" i="7"/>
  <c r="F50" i="8"/>
  <c r="G38" i="6"/>
  <c r="J55" i="8"/>
  <c r="F17" i="8"/>
  <c r="G17" i="8" s="1"/>
  <c r="J9" i="8"/>
  <c r="J8" i="6"/>
  <c r="J45" i="8"/>
  <c r="J25" i="6"/>
  <c r="H14" i="7"/>
  <c r="F66" i="8"/>
  <c r="G66" i="8" s="1"/>
  <c r="J10" i="6"/>
  <c r="G22" i="5"/>
  <c r="I22" i="5" s="1"/>
  <c r="F28" i="6"/>
  <c r="G28" i="6" s="1"/>
  <c r="L19" i="5"/>
  <c r="J28" i="6"/>
  <c r="F52" i="8"/>
  <c r="J52" i="8" s="1"/>
  <c r="F46" i="6"/>
  <c r="J46" i="6" s="1"/>
  <c r="H21" i="7"/>
  <c r="J24" i="6"/>
  <c r="J42" i="8"/>
  <c r="G20" i="8"/>
  <c r="J29" i="8"/>
  <c r="F47" i="6"/>
  <c r="G47" i="6" s="1"/>
  <c r="J43" i="6"/>
  <c r="F33" i="8"/>
  <c r="J47" i="6"/>
  <c r="F51" i="6"/>
  <c r="G22" i="6"/>
  <c r="F53" i="6"/>
  <c r="J53" i="6" s="1"/>
  <c r="J48" i="6"/>
  <c r="J38" i="8"/>
  <c r="J19" i="8"/>
  <c r="F17" i="7"/>
  <c r="J61" i="8"/>
  <c r="F11" i="7"/>
  <c r="G52" i="8"/>
  <c r="G12" i="8"/>
  <c r="G46" i="6"/>
  <c r="J45" i="6"/>
  <c r="H18" i="5"/>
  <c r="F55" i="6"/>
  <c r="L17" i="5"/>
  <c r="J28" i="8"/>
  <c r="F50" i="6"/>
  <c r="F7" i="6"/>
  <c r="J7" i="6" s="1"/>
  <c r="L21" i="7"/>
  <c r="F22" i="8"/>
  <c r="J56" i="6"/>
  <c r="G37" i="6"/>
  <c r="F35" i="8"/>
  <c r="G14" i="5"/>
  <c r="I14" i="5" s="1"/>
  <c r="F16" i="8"/>
  <c r="L12" i="7"/>
  <c r="F13" i="8"/>
  <c r="F58" i="8"/>
  <c r="F63" i="8"/>
  <c r="G63" i="8" s="1"/>
  <c r="F12" i="6"/>
  <c r="G12" i="6" s="1"/>
  <c r="G23" i="6"/>
  <c r="H19" i="5"/>
  <c r="G45" i="6"/>
  <c r="J63" i="8"/>
  <c r="J12" i="6"/>
  <c r="L18" i="5"/>
  <c r="F63" i="6"/>
  <c r="G63" i="6" s="1"/>
  <c r="F26" i="8"/>
  <c r="F25" i="8"/>
  <c r="J55" i="6"/>
  <c r="L22" i="5"/>
  <c r="F18" i="7"/>
  <c r="J17" i="8"/>
  <c r="F61" i="6"/>
  <c r="G66" i="6"/>
  <c r="F59" i="6"/>
  <c r="F9" i="6"/>
  <c r="J30" i="8"/>
  <c r="F20" i="7"/>
  <c r="F9" i="7"/>
  <c r="J53" i="8"/>
  <c r="J58" i="8"/>
  <c r="J17" i="6"/>
  <c r="G55" i="6"/>
  <c r="G15" i="5"/>
  <c r="L7" i="5"/>
  <c r="G53" i="6"/>
  <c r="H12" i="7"/>
  <c r="F13" i="5"/>
  <c r="J20" i="8"/>
  <c r="F58" i="6"/>
  <c r="J66" i="6"/>
  <c r="H15" i="5"/>
  <c r="L15" i="7"/>
  <c r="F8" i="8"/>
  <c r="J11" i="6"/>
  <c r="F20" i="6"/>
  <c r="G20" i="6" s="1"/>
  <c r="G36" i="8"/>
  <c r="J20" i="6"/>
  <c r="F8" i="7"/>
  <c r="J63" i="6"/>
  <c r="L8" i="5"/>
  <c r="L20" i="5"/>
  <c r="J64" i="8"/>
  <c r="J50" i="8"/>
  <c r="J57" i="6"/>
  <c r="J27" i="6"/>
  <c r="J12" i="8"/>
  <c r="G16" i="7"/>
  <c r="I16" i="7" s="1"/>
  <c r="F16" i="6"/>
  <c r="G16" i="6" s="1"/>
  <c r="F47" i="8"/>
  <c r="G47" i="8" s="1"/>
  <c r="G7" i="6"/>
  <c r="J47" i="8"/>
  <c r="F13" i="7"/>
  <c r="J65" i="8"/>
  <c r="F13" i="6"/>
  <c r="J37" i="6"/>
  <c r="F11" i="8"/>
  <c r="J37" i="8"/>
  <c r="H22" i="7"/>
  <c r="J16" i="6"/>
  <c r="J40" i="8"/>
  <c r="H11" i="5"/>
  <c r="L16" i="5"/>
  <c r="G16" i="5"/>
  <c r="H20" i="5"/>
  <c r="G20" i="5"/>
  <c r="G12" i="5"/>
  <c r="H12" i="5"/>
  <c r="J49" i="6"/>
  <c r="G21" i="5"/>
  <c r="H21" i="5"/>
  <c r="J14" i="6"/>
  <c r="H8" i="5"/>
  <c r="J64" i="6"/>
  <c r="J57" i="8"/>
  <c r="G26" i="6"/>
  <c r="J26" i="6"/>
  <c r="J59" i="8"/>
  <c r="G15" i="6"/>
  <c r="J15" i="6"/>
  <c r="J49" i="8"/>
  <c r="G49" i="8"/>
  <c r="J41" i="6"/>
  <c r="G30" i="6"/>
  <c r="J31" i="6"/>
  <c r="G31" i="6"/>
  <c r="H17" i="5"/>
  <c r="G17" i="5"/>
  <c r="J41" i="8"/>
  <c r="G41" i="8"/>
  <c r="J19" i="6"/>
  <c r="G6" i="5"/>
  <c r="H6" i="5"/>
  <c r="L19" i="7"/>
  <c r="H19" i="7"/>
  <c r="G19" i="7"/>
  <c r="J39" i="6"/>
  <c r="G39" i="6"/>
  <c r="L14" i="5"/>
  <c r="J35" i="6"/>
  <c r="J43" i="8"/>
  <c r="G43" i="8"/>
  <c r="J24" i="8"/>
  <c r="J21" i="8"/>
  <c r="H16" i="7"/>
  <c r="L16" i="7"/>
  <c r="G14" i="8"/>
  <c r="J14" i="8"/>
  <c r="J27" i="8"/>
  <c r="L22" i="7"/>
  <c r="G33" i="8"/>
  <c r="J33" i="8"/>
  <c r="J51" i="6"/>
  <c r="G17" i="7"/>
  <c r="L17" i="7"/>
  <c r="L11" i="7"/>
  <c r="G11" i="7"/>
  <c r="H11" i="7"/>
  <c r="G50" i="6"/>
  <c r="J50" i="6"/>
  <c r="J22" i="8"/>
  <c r="G35" i="8"/>
  <c r="J35" i="8"/>
  <c r="J16" i="8"/>
  <c r="J13" i="8"/>
  <c r="G13" i="8"/>
  <c r="G26" i="8"/>
  <c r="J26" i="8"/>
  <c r="J25" i="8"/>
  <c r="L18" i="7"/>
  <c r="G18" i="7"/>
  <c r="G61" i="6"/>
  <c r="J61" i="6"/>
  <c r="J59" i="6"/>
  <c r="J9" i="6"/>
  <c r="G20" i="7"/>
  <c r="H20" i="7"/>
  <c r="L20" i="7"/>
  <c r="L9" i="7"/>
  <c r="G9" i="7"/>
  <c r="G13" i="5"/>
  <c r="L13" i="5"/>
  <c r="H13" i="5"/>
  <c r="G58" i="6"/>
  <c r="J58" i="6"/>
  <c r="J8" i="8"/>
  <c r="G8" i="7"/>
  <c r="H8" i="7"/>
  <c r="L8" i="7"/>
  <c r="L13" i="7"/>
  <c r="G13" i="7"/>
  <c r="G13" i="6"/>
  <c r="J13" i="6"/>
  <c r="J11" i="8"/>
  <c r="I13" i="7" l="1"/>
  <c r="H13" i="7"/>
  <c r="I18" i="5"/>
  <c r="I11" i="5"/>
  <c r="G33" i="6"/>
  <c r="G32" i="8"/>
  <c r="G21" i="7"/>
  <c r="I21" i="7" s="1"/>
  <c r="I8" i="7"/>
  <c r="G8" i="8"/>
  <c r="G21" i="8"/>
  <c r="G46" i="8"/>
  <c r="I7" i="5"/>
  <c r="G51" i="8"/>
  <c r="I13" i="5"/>
  <c r="I15" i="5"/>
  <c r="G24" i="8"/>
  <c r="G17" i="6"/>
  <c r="G37" i="8"/>
  <c r="G38" i="8"/>
  <c r="I9" i="7"/>
  <c r="H9" i="7"/>
  <c r="G25" i="6"/>
  <c r="G19" i="8"/>
  <c r="I10" i="5"/>
  <c r="G48" i="6"/>
  <c r="I20" i="7"/>
  <c r="G9" i="6"/>
  <c r="G35" i="6"/>
  <c r="G65" i="6"/>
  <c r="G18" i="8"/>
  <c r="G40" i="8"/>
  <c r="I18" i="7"/>
  <c r="G59" i="6"/>
  <c r="G30" i="8"/>
  <c r="G57" i="8"/>
  <c r="I10" i="7"/>
  <c r="G45" i="8"/>
  <c r="I11" i="7"/>
  <c r="H18" i="7"/>
  <c r="G42" i="8"/>
  <c r="G54" i="8"/>
  <c r="I17" i="7"/>
  <c r="I9" i="5"/>
  <c r="G32" i="6"/>
  <c r="I19" i="7"/>
  <c r="G19" i="6"/>
  <c r="G10" i="8"/>
  <c r="G53" i="8"/>
  <c r="I16" i="5"/>
  <c r="G22" i="7"/>
  <c r="G27" i="8"/>
  <c r="G57" i="6"/>
  <c r="H14" i="5"/>
  <c r="G48" i="8"/>
  <c r="G25" i="8"/>
  <c r="G64" i="6"/>
  <c r="G34" i="8"/>
  <c r="G58" i="8"/>
  <c r="G8" i="5"/>
  <c r="I8" i="5" s="1"/>
  <c r="L12" i="5"/>
  <c r="G11" i="8"/>
  <c r="G59" i="8"/>
  <c r="G14" i="7"/>
  <c r="I6" i="5"/>
  <c r="G16" i="8"/>
  <c r="G56" i="6"/>
  <c r="J38" i="6"/>
  <c r="J54" i="6"/>
  <c r="G56" i="8"/>
  <c r="I17" i="5"/>
  <c r="G22" i="8"/>
  <c r="G64" i="8"/>
  <c r="I19" i="5"/>
  <c r="G11" i="6"/>
  <c r="G24" i="6"/>
  <c r="I21" i="5"/>
  <c r="H17" i="7"/>
  <c r="J30" i="6"/>
  <c r="G14" i="6"/>
  <c r="L11" i="5"/>
  <c r="G40" i="6"/>
  <c r="I12" i="5"/>
  <c r="G51" i="6"/>
  <c r="G41" i="6"/>
  <c r="I15" i="7"/>
  <c r="I12" i="7"/>
  <c r="G62" i="8"/>
  <c r="I20" i="5"/>
  <c r="G50" i="8"/>
  <c r="G8" i="6"/>
  <c r="G49" i="6"/>
  <c r="H10" i="7"/>
  <c r="G61" i="8"/>
  <c r="I14" i="7"/>
  <c r="I22" i="7"/>
  <c r="F5" i="5"/>
  <c r="F5" i="7"/>
  <c r="F6" i="6"/>
  <c r="F6" i="8"/>
  <c r="H5" i="5"/>
  <c r="G6" i="6"/>
  <c r="H5" i="7"/>
  <c r="G6" i="8"/>
</calcChain>
</file>

<file path=xl/sharedStrings.xml><?xml version="1.0" encoding="utf-8"?>
<sst xmlns="http://schemas.openxmlformats.org/spreadsheetml/2006/main" count="339" uniqueCount="106">
  <si>
    <t>Trigger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</si>
  <si>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</si>
  <si>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</si>
  <si>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</si>
  <si>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</si>
  <si>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</si>
  <si>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</si>
  <si>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</si>
  <si>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</si>
  <si>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</si>
  <si>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</si>
  <si>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</si>
  <si>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</si>
  <si>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</si>
  <si>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</si>
  <si>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</si>
  <si>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General Settings</t>
  </si>
  <si>
    <t>Currency</t>
  </si>
  <si>
    <t>FamilyName</t>
  </si>
  <si>
    <t>Permanent</t>
  </si>
  <si>
    <t>Serialize</t>
  </si>
  <si>
    <t>SerializationPath</t>
  </si>
  <si>
    <t>FileOverwrite</t>
  </si>
  <si>
    <t>ObjectOverwrite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</si>
  <si>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</si>
  <si>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</si>
  <si>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</si>
  <si>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</si>
  <si>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</si>
  <si>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</si>
  <si>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</si>
  <si>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</si>
  <si>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</si>
  <si>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</si>
  <si>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</si>
  <si>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</si>
  <si>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</si>
  <si>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</si>
  <si>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</si>
  <si>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</si>
  <si>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</si>
  <si>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</si>
  <si>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</si>
  <si>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</si>
  <si>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</si>
  <si>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</si>
  <si>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</si>
  <si>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</si>
  <si>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</si>
  <si>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</si>
  <si>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</si>
  <si>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</si>
  <si>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</si>
  <si>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</si>
  <si>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</si>
  <si>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</si>
  <si>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34Y</t>
  </si>
  <si>
    <t>35Y</t>
  </si>
  <si>
    <t>36Y</t>
  </si>
  <si>
    <t>37Y</t>
  </si>
  <si>
    <t>38Y</t>
  </si>
  <si>
    <t>39Y</t>
  </si>
  <si>
    <t>40Y</t>
  </si>
  <si>
    <t>41Y</t>
  </si>
  <si>
    <t>42Y</t>
  </si>
  <si>
    <t>43Y</t>
  </si>
  <si>
    <t>44Y</t>
  </si>
  <si>
    <t>45Y</t>
  </si>
  <si>
    <t>46Y</t>
  </si>
  <si>
    <t>47Y</t>
  </si>
  <si>
    <t>48Y</t>
  </si>
  <si>
    <t>49Y</t>
  </si>
  <si>
    <t>50Y</t>
  </si>
  <si>
    <t>51Y</t>
  </si>
  <si>
    <t>52Y</t>
  </si>
  <si>
    <t>53Y</t>
  </si>
  <si>
    <t>54Y</t>
  </si>
  <si>
    <t>55Y</t>
  </si>
  <si>
    <t>56Y</t>
  </si>
  <si>
    <t>57Y</t>
  </si>
  <si>
    <t>58Y</t>
  </si>
  <si>
    <t>59Y</t>
  </si>
  <si>
    <t>60Y</t>
  </si>
  <si>
    <t>Tenor</t>
  </si>
  <si>
    <t>Yield Curve</t>
  </si>
  <si>
    <t>FixingType</t>
  </si>
  <si>
    <t>Libor</t>
  </si>
  <si>
    <t>LiborSwap</t>
  </si>
  <si>
    <t>GBP</t>
  </si>
  <si>
    <t>Isda</t>
  </si>
  <si>
    <t>LiborYC1M</t>
  </si>
  <si>
    <t>LiborYC3M</t>
  </si>
  <si>
    <t>LiborYC6M</t>
  </si>
  <si>
    <t>LiborYC1Y</t>
  </si>
  <si>
    <t>Sonia</t>
  </si>
  <si>
    <t>LiborYCON</t>
  </si>
  <si>
    <t>YC</t>
  </si>
  <si>
    <t>Sonia2</t>
  </si>
  <si>
    <t>Libor-Mx</t>
  </si>
  <si>
    <t>LiborSwap-Mx</t>
  </si>
  <si>
    <t>LiborYC3M-Mx</t>
  </si>
  <si>
    <t>LiborYC6M-Mx</t>
  </si>
  <si>
    <t>LiborYC1M-Mx</t>
  </si>
  <si>
    <t>LiborYC1Y-Mx</t>
  </si>
  <si>
    <t>Discounting</t>
  </si>
  <si>
    <t>Discounting2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</si>
</sst>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;#,##0.0"/>
    <numFmt numFmtId="165" formatCode="&quot;£&quot;\ #,##0;[Red]\-&quot;£&quot;\ #,##0"/>
    <numFmt numFmtId="166" formatCode="&quot;£&quot;\ #,##0.00;[Red]\-&quot;£&quot;\ #,##0.00"/>
    <numFmt numFmtId="167" formatCode="ddd\,\ d\-mmm\-yyyy\,\ hh:mm:ss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i/>
      <sz val="8"/>
      <name val="Microsoft Sans Serif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2" fillId="0" borderId="0"/>
    <xf numFmtId="0" fontId="4" fillId="0" borderId="0"/>
    <xf numFmtId="164" fontId="5" fillId="2" borderId="0">
      <alignment horizontal="center"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61">
    <xf numFmtId="0" fontId="0" fillId="0" borderId="0" xfId="0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7" fillId="3" borderId="2" xfId="3" applyFont="1" applyFill="1" applyBorder="1"/>
    <xf numFmtId="0" fontId="3" fillId="4" borderId="0" xfId="0" applyFont="1" applyFill="1"/>
    <xf numFmtId="0" fontId="0" fillId="4" borderId="0" xfId="0" applyFill="1"/>
    <xf numFmtId="0" fontId="3" fillId="3" borderId="0" xfId="0" applyFont="1" applyFill="1" applyBorder="1"/>
    <xf numFmtId="0" fontId="3" fillId="4" borderId="6" xfId="0" applyNumberFormat="1" applyFont="1" applyFill="1" applyBorder="1"/>
    <xf numFmtId="167" fontId="3" fillId="5" borderId="7" xfId="0" applyNumberFormat="1" applyFont="1" applyFill="1" applyBorder="1" applyAlignment="1" applyProtection="1">
      <alignment horizontal="center"/>
    </xf>
    <xf numFmtId="15" fontId="3" fillId="3" borderId="3" xfId="0" applyNumberFormat="1" applyFont="1" applyFill="1" applyBorder="1"/>
    <xf numFmtId="167" fontId="3" fillId="5" borderId="7" xfId="0" quotePrefix="1" applyNumberFormat="1" applyFont="1" applyFill="1" applyBorder="1" applyAlignment="1" applyProtection="1">
      <alignment horizontal="center"/>
    </xf>
    <xf numFmtId="0" fontId="2" fillId="4" borderId="0" xfId="3" applyFill="1"/>
    <xf numFmtId="0" fontId="1" fillId="4" borderId="0" xfId="3" applyFont="1" applyFill="1"/>
    <xf numFmtId="0" fontId="7" fillId="3" borderId="8" xfId="3" applyFont="1" applyFill="1" applyBorder="1"/>
    <xf numFmtId="0" fontId="8" fillId="3" borderId="9" xfId="3" applyFont="1" applyFill="1" applyBorder="1"/>
    <xf numFmtId="0" fontId="2" fillId="3" borderId="9" xfId="3" applyFill="1" applyBorder="1"/>
    <xf numFmtId="0" fontId="2" fillId="3" borderId="10" xfId="3" applyFill="1" applyBorder="1"/>
    <xf numFmtId="0" fontId="2" fillId="3" borderId="0" xfId="3" applyFill="1" applyBorder="1"/>
    <xf numFmtId="0" fontId="2" fillId="3" borderId="3" xfId="3" applyFill="1" applyBorder="1"/>
    <xf numFmtId="0" fontId="3" fillId="5" borderId="7" xfId="0" applyNumberFormat="1" applyFont="1" applyFill="1" applyBorder="1" applyAlignment="1" applyProtection="1">
      <alignment horizontal="center"/>
    </xf>
    <xf numFmtId="167" fontId="3" fillId="5" borderId="7" xfId="0" quotePrefix="1" applyNumberFormat="1" applyFont="1" applyFill="1" applyBorder="1" applyAlignment="1" applyProtection="1">
      <alignment horizontal="left"/>
    </xf>
    <xf numFmtId="0" fontId="7" fillId="3" borderId="9" xfId="3" applyFont="1" applyFill="1" applyBorder="1"/>
    <xf numFmtId="0" fontId="7" fillId="3" borderId="0" xfId="3" applyFont="1" applyFill="1" applyBorder="1"/>
    <xf numFmtId="0" fontId="10" fillId="4" borderId="0" xfId="3" applyFont="1" applyFill="1"/>
    <xf numFmtId="0" fontId="10" fillId="3" borderId="8" xfId="3" applyFont="1" applyFill="1" applyBorder="1"/>
    <xf numFmtId="0" fontId="10" fillId="3" borderId="9" xfId="3" applyFont="1" applyFill="1" applyBorder="1"/>
    <xf numFmtId="0" fontId="11" fillId="3" borderId="9" xfId="3" applyFont="1" applyFill="1" applyBorder="1"/>
    <xf numFmtId="0" fontId="10" fillId="3" borderId="10" xfId="3" applyFont="1" applyFill="1" applyBorder="1"/>
    <xf numFmtId="0" fontId="10" fillId="3" borderId="2" xfId="3" applyFont="1" applyFill="1" applyBorder="1"/>
    <xf numFmtId="0" fontId="10" fillId="3" borderId="0" xfId="3" applyFont="1" applyFill="1" applyBorder="1"/>
    <xf numFmtId="0" fontId="10" fillId="4" borderId="6" xfId="0" applyNumberFormat="1" applyFont="1" applyFill="1" applyBorder="1"/>
    <xf numFmtId="0" fontId="10" fillId="5" borderId="7" xfId="0" applyNumberFormat="1" applyFont="1" applyFill="1" applyBorder="1" applyAlignment="1" applyProtection="1">
      <alignment horizontal="center"/>
    </xf>
    <xf numFmtId="0" fontId="10" fillId="3" borderId="3" xfId="3" applyFont="1" applyFill="1" applyBorder="1"/>
    <xf numFmtId="0" fontId="12" fillId="3" borderId="6" xfId="0" applyFont="1" applyFill="1" applyBorder="1" applyAlignment="1">
      <alignment horizontal="center"/>
    </xf>
    <xf numFmtId="0" fontId="10" fillId="5" borderId="6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/>
    <xf numFmtId="0" fontId="10" fillId="3" borderId="3" xfId="0" applyFont="1" applyFill="1" applyBorder="1"/>
    <xf numFmtId="0" fontId="10" fillId="3" borderId="4" xfId="0" applyFont="1" applyFill="1" applyBorder="1"/>
    <xf numFmtId="0" fontId="10" fillId="3" borderId="1" xfId="0" applyFont="1" applyFill="1" applyBorder="1"/>
    <xf numFmtId="0" fontId="10" fillId="3" borderId="5" xfId="0" applyFont="1" applyFill="1" applyBorder="1"/>
    <xf numFmtId="0" fontId="10" fillId="4" borderId="0" xfId="0" applyFont="1" applyFill="1"/>
    <xf numFmtId="0" fontId="9" fillId="3" borderId="11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/>
    <xf numFmtId="0" fontId="9" fillId="3" borderId="6" xfId="0" applyFont="1" applyFill="1" applyBorder="1" applyAlignment="1">
      <alignment horizontal="center"/>
    </xf>
    <xf numFmtId="0" fontId="3" fillId="5" borderId="6" xfId="0" applyNumberFormat="1" applyFont="1" applyFill="1" applyBorder="1" applyAlignment="1" applyProtection="1">
      <alignment horizontal="center"/>
    </xf>
    <xf numFmtId="0" fontId="3" fillId="5" borderId="13" xfId="0" applyNumberFormat="1" applyFont="1" applyFill="1" applyBorder="1" applyAlignment="1" applyProtection="1"/>
    <xf numFmtId="0" fontId="3" fillId="4" borderId="11" xfId="0" applyFont="1" applyFill="1" applyBorder="1" applyAlignment="1"/>
    <xf numFmtId="0" fontId="3" fillId="4" borderId="6" xfId="0" applyFont="1" applyFill="1" applyBorder="1" applyAlignment="1"/>
    <xf numFmtId="0" fontId="2" fillId="4" borderId="14" xfId="3" applyFill="1" applyBorder="1" applyAlignment="1"/>
    <xf numFmtId="0" fontId="10" fillId="4" borderId="6" xfId="0" applyFont="1" applyFill="1" applyBorder="1" applyAlignment="1"/>
    <xf numFmtId="0" fontId="10" fillId="4" borderId="7" xfId="0" applyFont="1" applyFill="1" applyBorder="1" applyAlignment="1"/>
    <xf numFmtId="0" fontId="10" fillId="4" borderId="6" xfId="3" applyFont="1" applyFill="1" applyBorder="1" applyAlignment="1"/>
    <xf numFmtId="0" fontId="10" fillId="6" borderId="7" xfId="0" applyFont="1" applyFill="1" applyBorder="1" applyAlignment="1"/>
    <xf numFmtId="0" fontId="2" fillId="4" borderId="14" xfId="3" applyFont="1" applyFill="1" applyBorder="1" applyAlignment="1"/>
    <xf numFmtId="0" fontId="6" fillId="7" borderId="15" xfId="3" applyFont="1" applyFill="1" applyBorder="1" applyAlignment="1">
      <alignment horizontal="center"/>
    </xf>
    <xf numFmtId="0" fontId="6" fillId="7" borderId="16" xfId="3" applyFont="1" applyFill="1" applyBorder="1" applyAlignment="1">
      <alignment horizontal="center"/>
    </xf>
    <xf numFmtId="0" fontId="6" fillId="7" borderId="17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4" customWidth="1"/>
    <col min="2" max="2" width="4.28515625" style="14" customWidth="1"/>
    <col min="3" max="3" width="15.5703125" style="14" bestFit="1" customWidth="1"/>
    <col min="4" max="4" width="75.42578125" style="14" bestFit="1" customWidth="1"/>
    <col min="5" max="5" width="4.7109375" style="14" customWidth="1"/>
    <col min="6" max="6" width="35.28515625" style="14" customWidth="1"/>
    <col min="7" max="7" width="4.28515625" style="14" customWidth="1"/>
    <col min="8" max="16384" width="8" style="14"/>
  </cols>
  <sheetData>
    <row r="1" spans="1:5" ht="13.5" thickBot="1" x14ac:dyDescent="0.25">
      <c r="B1" s="15" t="str">
        <f>_xll.qlxlVersion(TRUE,Trigger)</f>
        <v>QuantLibXL 1.3.0 - MS VC++ 9.0 - Multithreaded Dynamic Runtime library - Release Configuration - Nov  4 2013 11:55:45</v>
      </c>
    </row>
    <row r="2" spans="1:5" s="8" customFormat="1" ht="15.75" x14ac:dyDescent="0.25">
      <c r="A2" s="7"/>
      <c r="B2" s="58" t="s">
        <v>16</v>
      </c>
      <c r="C2" s="59"/>
      <c r="D2" s="59"/>
      <c r="E2" s="60"/>
    </row>
    <row r="3" spans="1:5" s="8" customFormat="1" ht="12.75" x14ac:dyDescent="0.2">
      <c r="A3" s="7"/>
      <c r="B3" s="2"/>
      <c r="C3" s="9"/>
      <c r="D3" s="9"/>
      <c r="E3" s="3"/>
    </row>
    <row r="4" spans="1:5" s="8" customFormat="1" ht="12.75" x14ac:dyDescent="0.2">
      <c r="A4" s="7"/>
      <c r="B4" s="2"/>
      <c r="C4" s="10" t="s">
        <v>0</v>
      </c>
      <c r="D4" s="11"/>
      <c r="E4" s="12"/>
    </row>
    <row r="5" spans="1:5" s="8" customFormat="1" ht="12.75" x14ac:dyDescent="0.2">
      <c r="A5" s="7"/>
      <c r="B5" s="2"/>
      <c r="C5" s="10" t="s">
        <v>17</v>
      </c>
      <c r="D5" s="22" t="s">
        <v>88</v>
      </c>
      <c r="E5" s="12"/>
    </row>
    <row r="6" spans="1:5" s="8" customFormat="1" ht="12.75" x14ac:dyDescent="0.2">
      <c r="A6" s="7"/>
      <c r="B6" s="2"/>
      <c r="C6" s="10" t="s">
        <v>19</v>
      </c>
      <c r="D6" s="11" t="b">
        <v>1</v>
      </c>
      <c r="E6" s="12"/>
    </row>
    <row r="7" spans="1:5" s="8" customFormat="1" ht="12.75" x14ac:dyDescent="0.2">
      <c r="A7" s="7"/>
      <c r="B7" s="2"/>
      <c r="C7" s="10" t="s">
        <v>23</v>
      </c>
      <c r="D7" s="11" t="b">
        <v>0</v>
      </c>
      <c r="E7" s="12"/>
    </row>
    <row r="8" spans="1:5" s="8" customFormat="1" ht="12.75" x14ac:dyDescent="0.2">
      <c r="A8" s="7"/>
      <c r="B8" s="2"/>
      <c r="C8" s="10" t="s">
        <v>20</v>
      </c>
      <c r="D8" s="11" t="b">
        <v>1</v>
      </c>
      <c r="E8" s="12"/>
    </row>
    <row r="9" spans="1:5" s="8" customFormat="1" ht="12.75" x14ac:dyDescent="0.2">
      <c r="A9" s="7"/>
      <c r="B9" s="2"/>
      <c r="C9" s="10" t="s">
        <v>21</v>
      </c>
      <c r="D9" s="23" t="str">
        <f ca="1">SUBSTITUTE(LEFT(CELL("filename",A1),FIND("[",CELL("filename",A1),1)-1),"\XLS\","\XML\")</f>
        <v>C:\Users\erik\Documents\repos\quantlib_nando\QuantLibXL\Data\XML\010_StartUp\020_Indexes\</v>
      </c>
      <c r="E9" s="12"/>
    </row>
    <row r="10" spans="1:5" s="8" customFormat="1" ht="12.75" x14ac:dyDescent="0.2">
      <c r="A10" s="7"/>
      <c r="B10" s="2"/>
      <c r="C10" s="10" t="s">
        <v>22</v>
      </c>
      <c r="D10" s="13" t="b">
        <v>1</v>
      </c>
      <c r="E10" s="12"/>
    </row>
    <row r="11" spans="1:5" s="8" customFormat="1" ht="12.75" x14ac:dyDescent="0.2">
      <c r="A11" s="7"/>
      <c r="B11" s="2"/>
      <c r="C11" s="10" t="s">
        <v>104</v>
      </c>
      <c r="D11" s="11" t="str">
        <f>Currency&amp;"YC"</f>
        <v>GBPYC</v>
      </c>
      <c r="E11" s="12"/>
    </row>
    <row r="12" spans="1:5" s="8" customFormat="1" ht="12.75" x14ac:dyDescent="0.2">
      <c r="A12" s="7"/>
      <c r="B12" s="2"/>
      <c r="C12" s="10" t="s">
        <v>105</v>
      </c>
      <c r="D12" s="11" t="str">
        <f>Currency&amp;"YCSTD"</f>
        <v>GBPYCSTD</v>
      </c>
      <c r="E12" s="12"/>
    </row>
    <row r="13" spans="1:5" s="8" customFormat="1" ht="13.5" thickBot="1" x14ac:dyDescent="0.25">
      <c r="A13" s="7"/>
      <c r="B13" s="4"/>
      <c r="C13" s="1"/>
      <c r="D13" s="1"/>
      <c r="E13" s="5"/>
    </row>
  </sheetData>
  <mergeCells count="1">
    <mergeCell ref="B2:E2"/>
  </mergeCells>
  <phoneticPr fontId="2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3.5703125" style="8" customWidth="1"/>
    <col min="3" max="3" width="5.5703125" style="8" bestFit="1" customWidth="1"/>
    <col min="4" max="4" width="9.28515625" style="8" bestFit="1" customWidth="1"/>
    <col min="5" max="5" width="10.28515625" style="8" bestFit="1" customWidth="1"/>
    <col min="6" max="6" width="14.7109375" style="8" bestFit="1" customWidth="1"/>
    <col min="7" max="7" width="26.140625" style="8" bestFit="1" customWidth="1"/>
    <col min="8" max="8" width="31.42578125" style="8" customWidth="1"/>
    <col min="9" max="9" width="28" style="8" customWidth="1"/>
    <col min="10" max="12" width="3.57031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86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GbpLibor.xml</v>
      </c>
      <c r="F5" s="48" t="e">
        <f ca="1">IF(Serialize,_xll.ohObjectSave(F7:G22,SerializationPath&amp;FileName,FileOverwrite,Serialize),"---")</f>
        <v>#NAME?</v>
      </c>
      <c r="G5" s="22"/>
      <c r="H5" s="46" t="e">
        <f ca="1">_xll.ohRangeRetrieveError(F5)</f>
        <v>#NAME?</v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 t="str">
        <f>_xll.qlSonia($E6,Currency&amp;$D6,Permanent,Trigger,ObjectOverwrite)</f>
        <v>Sonia2#0001</v>
      </c>
      <c r="G6" s="49" t="str">
        <f>_xll.qlLastFixingQuote(E6&amp;"LastFixing_Quote",F6,Permanent,Trigger,ObjectOverwrite)</f>
        <v>Sonia2LastFixing_Quote#0001</v>
      </c>
      <c r="H6" s="46" t="str">
        <f>_xll.ohRangeRetrieveError(F6)</f>
        <v/>
      </c>
      <c r="I6" s="46" t="str">
        <f>_xll.ohRangeRetrieveError(G6)</f>
        <v/>
      </c>
      <c r="J6" s="21"/>
      <c r="L6" s="14">
        <f>_xll.qlInterestRateIndexFixingDays(F6)</f>
        <v>0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 t="str">
        <f>_xll.qlSonia($E7,Currency&amp;$D7,Permanent,Trigger,ObjectOverwrite)</f>
        <v>Sonia#0001</v>
      </c>
      <c r="G7" s="49" t="str">
        <f>_xll.qlLastFixingQuote(E7&amp;"LastFixing_Quote",F7,Permanent,Trigger,ObjectOverwrite)</f>
        <v>SoniaLastFixing_Quote#0001</v>
      </c>
      <c r="H7" s="46" t="str">
        <f>_xll.ohRangeRetrieveError(F7)</f>
        <v/>
      </c>
      <c r="I7" s="46" t="str">
        <f>_xll.ohRangeRetrieveError(G7)</f>
        <v/>
      </c>
      <c r="J7" s="3"/>
      <c r="L7" s="14">
        <f>_xll.qlInterestRateIndexFixingDays(F7)</f>
        <v>0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GbpLiborSW</v>
      </c>
      <c r="F8" s="49" t="str">
        <f>_xll.qlLibor($E8,Currency,$C8,Currency&amp;$D8,Permanent,Trigger,ObjectOverwrite)</f>
        <v>GbpLiborSW#0001</v>
      </c>
      <c r="G8" s="49" t="str">
        <f>_xll.qlLastFixingQuote(E8&amp;"LastFixing_Quote",F8,Permanent,Trigger,ObjectOverwrite)</f>
        <v>GbpLiborSWLastFixing_Quote#0001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GbpLibor2W</v>
      </c>
      <c r="F9" s="49" t="str">
        <f>_xll.qlLibor($E9,Currency,$C9,Currency&amp;$D9,Permanent,Trigger,ObjectOverwrite)</f>
        <v>GbpLibor2W#0001</v>
      </c>
      <c r="G9" s="49" t="str">
        <f>_xll.qlLastFixingQuote(E9&amp;"LastFixing_Quote",F9,Permanent,Trigger,ObjectOverwrite)</f>
        <v>GbpLibor2WLastFixing_Quote#0001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90</v>
      </c>
      <c r="E10" s="52" t="str">
        <f t="shared" si="0"/>
        <v>GbpLibor3W</v>
      </c>
      <c r="F10" s="49" t="str">
        <f>_xll.qlLibor($E10,Currency,$C10,Currency&amp;$D10,Permanent,Trigger,ObjectOverwrite)</f>
        <v>GbpLibor3W#0001</v>
      </c>
      <c r="G10" s="49" t="str">
        <f>_xll.qlLastFixingQuote(E10&amp;"LastFixing_Quote",F10,Permanent,Trigger,ObjectOverwrite)</f>
        <v>GbpLibor3WLastFixing_Quote#0001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90</v>
      </c>
      <c r="E11" s="52" t="str">
        <f t="shared" si="0"/>
        <v>GbpLibor1M</v>
      </c>
      <c r="F11" s="49" t="str">
        <f>_xll.qlLibor($E11,Currency,$C11,Currency&amp;$D11,Permanent,Trigger,ObjectOverwrite)</f>
        <v>GbpLibor1M#0001</v>
      </c>
      <c r="G11" s="49" t="str">
        <f>_xll.qlLastFixingQuote(E11&amp;"LastFixing_Quote",F11,Permanent,Trigger,ObjectOverwrite)</f>
        <v>GbpLibor1MLastFixing_Quote#0001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91</v>
      </c>
      <c r="E12" s="52" t="str">
        <f t="shared" si="0"/>
        <v>GbpLibor2M</v>
      </c>
      <c r="F12" s="49" t="str">
        <f>_xll.qlLibor($E12,Currency,$C12,Currency&amp;$D12,Permanent,Trigger,ObjectOverwrite)</f>
        <v>GbpLibor2M#0001</v>
      </c>
      <c r="G12" s="49" t="str">
        <f>_xll.qlLastFixingQuote(E12&amp;"LastFixing_Quote",F12,Permanent,Trigger,ObjectOverwrite)</f>
        <v>GbpLibor2MLastFixing_Quote#0001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91</v>
      </c>
      <c r="E13" s="52" t="str">
        <f t="shared" si="0"/>
        <v>GbpLibor3M</v>
      </c>
      <c r="F13" s="49" t="str">
        <f>_xll.qlLibor($E13,Currency,$C13,Currency&amp;$D13,Permanent,Trigger,ObjectOverwrite)</f>
        <v>GbpLibor3M#0001</v>
      </c>
      <c r="G13" s="49" t="str">
        <f>_xll.qlLastFixingQuote(E13&amp;"LastFixing_Quote",F13,Permanent,Trigger,ObjectOverwrite)</f>
        <v>GbpLibor3MLastFixing_Quote#0001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91</v>
      </c>
      <c r="E14" s="52" t="str">
        <f t="shared" si="0"/>
        <v>GbpLibor4M</v>
      </c>
      <c r="F14" s="49" t="str">
        <f>_xll.qlLibor($E14,Currency,$C14,Currency&amp;$D14,Permanent,Trigger,ObjectOverwrite)</f>
        <v>GbpLibor4M#0001</v>
      </c>
      <c r="G14" s="49" t="str">
        <f>_xll.qlLastFixingQuote(E14&amp;"LastFixing_Quote",F14,Permanent,Trigger,ObjectOverwrite)</f>
        <v>GbpLibor4MLastFixing_Quote#0001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92</v>
      </c>
      <c r="E15" s="52" t="str">
        <f t="shared" si="0"/>
        <v>GbpLibor5M</v>
      </c>
      <c r="F15" s="49" t="str">
        <f>_xll.qlLibor($E15,Currency,$C15,Currency&amp;$D15,Permanent,Trigger,ObjectOverwrite)</f>
        <v>GbpLibor5M#0001</v>
      </c>
      <c r="G15" s="49" t="str">
        <f>_xll.qlLastFixingQuote(E15&amp;"LastFixing_Quote",F15,Permanent,Trigger,ObjectOverwrite)</f>
        <v>GbpLibor5MLastFixing_Quote#0001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92</v>
      </c>
      <c r="E16" s="52" t="str">
        <f t="shared" si="0"/>
        <v>GbpLibor6M</v>
      </c>
      <c r="F16" s="49" t="str">
        <f>_xll.qlLibor($E16,Currency,$C16,Currency&amp;$D16,Permanent,Trigger,ObjectOverwrite)</f>
        <v>GbpLibor6M#0001</v>
      </c>
      <c r="G16" s="49" t="str">
        <f>_xll.qlLastFixingQuote(E16&amp;"LastFixing_Quote",F16,Permanent,Trigger,ObjectOverwrite)</f>
        <v>GbpLibor6MLastFixing_Quote#0001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92</v>
      </c>
      <c r="E17" s="52" t="str">
        <f t="shared" si="0"/>
        <v>GbpLibor7M</v>
      </c>
      <c r="F17" s="49" t="str">
        <f>_xll.qlLibor($E17,Currency,$C17,Currency&amp;$D17,Permanent,Trigger,ObjectOverwrite)</f>
        <v>GbpLibor7M#0001</v>
      </c>
      <c r="G17" s="49" t="str">
        <f>_xll.qlLastFixingQuote(E17&amp;"LastFixing_Quote",F17,Permanent,Trigger,ObjectOverwrite)</f>
        <v>GbpLibor7MLastFixing_Quote#0001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92</v>
      </c>
      <c r="E18" s="52" t="str">
        <f t="shared" si="0"/>
        <v>GbpLibor8M</v>
      </c>
      <c r="F18" s="49" t="str">
        <f>_xll.qlLibor($E18,Currency,$C18,Currency&amp;$D18,Permanent,Trigger,ObjectOverwrite)</f>
        <v>GbpLibor8M#0001</v>
      </c>
      <c r="G18" s="49" t="str">
        <f>_xll.qlLastFixingQuote(E18&amp;"LastFixing_Quote",F18,Permanent,Trigger,ObjectOverwrite)</f>
        <v>GbpLibor8MLastFixing_Quote#0001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93</v>
      </c>
      <c r="E19" s="52" t="str">
        <f t="shared" si="0"/>
        <v>GbpLibor9M</v>
      </c>
      <c r="F19" s="49" t="str">
        <f>_xll.qlLibor($E19,Currency,$C19,Currency&amp;$D19,Permanent,Trigger,ObjectOverwrite)</f>
        <v>GbpLibor9M#0001</v>
      </c>
      <c r="G19" s="49" t="str">
        <f>_xll.qlLastFixingQuote(E19&amp;"LastFixing_Quote",F19,Permanent,Trigger,ObjectOverwrite)</f>
        <v>GbpLibor9MLastFixing_Quote#0001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93</v>
      </c>
      <c r="E20" s="52" t="str">
        <f t="shared" si="0"/>
        <v>GbpLibor10M</v>
      </c>
      <c r="F20" s="49" t="str">
        <f>_xll.qlLibor($E20,Currency,$C20,Currency&amp;$D20,Permanent,Trigger,ObjectOverwrite)</f>
        <v>GbpLibor10M#0001</v>
      </c>
      <c r="G20" s="49" t="str">
        <f>_xll.qlLastFixingQuote(E20&amp;"LastFixing_Quote",F20,Permanent,Trigger,ObjectOverwrite)</f>
        <v>GbpLibor10MLastFixing_Quote#0001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93</v>
      </c>
      <c r="E21" s="52" t="str">
        <f t="shared" si="0"/>
        <v>GbpLibor11M</v>
      </c>
      <c r="F21" s="49" t="str">
        <f>_xll.qlLibor($E21,Currency,$C21,Currency&amp;$D21,Permanent,Trigger,ObjectOverwrite)</f>
        <v>GbpLibor11M#0001</v>
      </c>
      <c r="G21" s="49" t="str">
        <f>_xll.qlLastFixingQuote(E21&amp;"LastFixing_Quote",F21,Permanent,Trigger,ObjectOverwrite)</f>
        <v>GbpLibor11MLastFixing_Quote#0001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93</v>
      </c>
      <c r="E22" s="52" t="str">
        <f t="shared" si="0"/>
        <v>GbpLibor1Y</v>
      </c>
      <c r="F22" s="49" t="str">
        <f>_xll.qlLibor($E22,Currency,$C22,Currency&amp;$D22,Permanent,Trigger,ObjectOverwrite)</f>
        <v>GbpLibor1Y#0001</v>
      </c>
      <c r="G22" s="49" t="str">
        <f>_xll.qlLastFixingQuote(E22&amp;"LastFixing_Quote",F22,Permanent,Trigger,ObjectOverwrite)</f>
        <v>GbpLibor1YLastFixing_Quote#0001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8.5703125" style="43" bestFit="1" customWidth="1"/>
    <col min="5" max="5" width="18.425781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4.1406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87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GbpLiborSwapIsda.xml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  <c r="J6" s="14"/>
    </row>
    <row r="7" spans="2:10" s="26" customFormat="1" x14ac:dyDescent="0.2">
      <c r="B7" s="31"/>
      <c r="C7" s="53" t="s">
        <v>15</v>
      </c>
      <c r="D7" s="56" t="s">
        <v>91</v>
      </c>
      <c r="E7" s="55" t="str">
        <f t="shared" ref="E7:E38" si="0">PROPER(Currency)&amp;FamilyName&amp;FixingType&amp;$C7</f>
        <v>GbpLiborSwapIsda1Y</v>
      </c>
      <c r="F7" s="38" t="str">
        <f>_xll.qlLiborSwap($E7,Currency,FixingType,$C7,Currency&amp;$D7,Discounting,Permanent,Trigger,ObjectOverwrite)</f>
        <v>GbpLiborSwapIsda1Y#0001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92</v>
      </c>
      <c r="E8" s="55" t="str">
        <f t="shared" si="0"/>
        <v>GbpLiborSwapIsda2Y</v>
      </c>
      <c r="F8" s="38" t="str">
        <f>_xll.qlLiborSwap($E8,Currency,FixingType,$C8,Currency&amp;$D8,Discounting,Permanent,Trigger,ObjectOverwrite)</f>
        <v>GbpLiborSwapIsda2Y#0001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92</v>
      </c>
      <c r="E9" s="55" t="str">
        <f t="shared" si="0"/>
        <v>GbpLiborSwapIsda3Y</v>
      </c>
      <c r="F9" s="38" t="str">
        <f>_xll.qlLiborSwap($E9,Currency,FixingType,$C9,Currency&amp;$D9,Discounting,Permanent,Trigger,ObjectOverwrite)</f>
        <v>GbpLiborSwapIsda3Y#0001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92</v>
      </c>
      <c r="E10" s="55" t="str">
        <f t="shared" si="0"/>
        <v>GbpLiborSwapIsda4Y</v>
      </c>
      <c r="F10" s="38" t="str">
        <f>_xll.qlLiborSwap($E10,Currency,FixingType,$C10,Currency&amp;$D10,Discounting,Permanent,Trigger,ObjectOverwrite)</f>
        <v>GbpLiborSwapIsda4Y#0001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92</v>
      </c>
      <c r="E11" s="55" t="str">
        <f t="shared" si="0"/>
        <v>GbpLiborSwapIsda5Y</v>
      </c>
      <c r="F11" s="38" t="str">
        <f>_xll.qlLiborSwap($E11,Currency,FixingType,$C11,Currency&amp;$D11,Discounting,Permanent,Trigger,ObjectOverwrite)</f>
        <v>GbpLiborSwapIsda5Y#0001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92</v>
      </c>
      <c r="E12" s="55" t="str">
        <f t="shared" si="0"/>
        <v>GbpLiborSwapIsda6Y</v>
      </c>
      <c r="F12" s="38" t="str">
        <f>_xll.qlLiborSwap($E12,Currency,FixingType,$C12,Currency&amp;$D12,Discounting,Permanent,Trigger,ObjectOverwrite)</f>
        <v>GbpLiborSwapIsda6Y#0001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92</v>
      </c>
      <c r="E13" s="55" t="str">
        <f t="shared" si="0"/>
        <v>GbpLiborSwapIsda7Y</v>
      </c>
      <c r="F13" s="38" t="str">
        <f>_xll.qlLiborSwap($E13,Currency,FixingType,$C13,Currency&amp;$D13,Discounting,Permanent,Trigger,ObjectOverwrite)</f>
        <v>GbpLiborSwapIsda7Y#0001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92</v>
      </c>
      <c r="E14" s="55" t="str">
        <f t="shared" si="0"/>
        <v>GbpLiborSwapIsda8Y</v>
      </c>
      <c r="F14" s="38" t="str">
        <f>_xll.qlLiborSwap($E14,Currency,FixingType,$C14,Currency&amp;$D14,Discounting,Permanent,Trigger,ObjectOverwrite)</f>
        <v>GbpLiborSwapIsda8Y#0001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92</v>
      </c>
      <c r="E15" s="55" t="str">
        <f t="shared" si="0"/>
        <v>GbpLiborSwapIsda9Y</v>
      </c>
      <c r="F15" s="38" t="str">
        <f>_xll.qlLiborSwap($E15,Currency,FixingType,$C15,Currency&amp;$D15,Discounting,Permanent,Trigger,ObjectOverwrite)</f>
        <v>GbpLiborSwapIsda9Y#0001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92</v>
      </c>
      <c r="E16" s="55" t="str">
        <f t="shared" si="0"/>
        <v>GbpLiborSwapIsda10Y</v>
      </c>
      <c r="F16" s="38" t="str">
        <f>_xll.qlLiborSwap($E16,Currency,FixingType,$C16,Currency&amp;$D16,Discounting,Permanent,Trigger,ObjectOverwrite)</f>
        <v>GbpLiborSwapIsda10Y#0001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92</v>
      </c>
      <c r="E17" s="55" t="str">
        <f t="shared" si="0"/>
        <v>GbpLiborSwapIsda11Y</v>
      </c>
      <c r="F17" s="38" t="str">
        <f>_xll.qlLiborSwap($E17,Currency,FixingType,$C17,Currency&amp;$D17,Discounting,Permanent,Trigger,ObjectOverwrite)</f>
        <v>GbpLiborSwapIsda11Y#0001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92</v>
      </c>
      <c r="E18" s="55" t="str">
        <f t="shared" si="0"/>
        <v>GbpLiborSwapIsda12Y</v>
      </c>
      <c r="F18" s="38" t="str">
        <f>_xll.qlLiborSwap($E18,Currency,FixingType,$C18,Currency&amp;$D18,Discounting,Permanent,Trigger,ObjectOverwrite)</f>
        <v>GbpLiborSwapIsda12Y#0001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92</v>
      </c>
      <c r="E19" s="55" t="str">
        <f t="shared" si="0"/>
        <v>GbpLiborSwapIsda13Y</v>
      </c>
      <c r="F19" s="38" t="str">
        <f>_xll.qlLiborSwap($E19,Currency,FixingType,$C19,Currency&amp;$D19,Discounting,Permanent,Trigger,ObjectOverwrite)</f>
        <v>GbpLiborSwapIsda13Y#0001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92</v>
      </c>
      <c r="E20" s="55" t="str">
        <f t="shared" si="0"/>
        <v>GbpLiborSwapIsda14Y</v>
      </c>
      <c r="F20" s="38" t="str">
        <f>_xll.qlLiborSwap($E20,Currency,FixingType,$C20,Currency&amp;$D20,Discounting,Permanent,Trigger,ObjectOverwrite)</f>
        <v>GbpLiborSwapIsda14Y#0001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92</v>
      </c>
      <c r="E21" s="55" t="str">
        <f t="shared" si="0"/>
        <v>GbpLiborSwapIsda15Y</v>
      </c>
      <c r="F21" s="38" t="str">
        <f>_xll.qlLiborSwap($E21,Currency,FixingType,$C21,Currency&amp;$D21,Discounting,Permanent,Trigger,ObjectOverwrite)</f>
        <v>GbpLiborSwapIsda15Y#0001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92</v>
      </c>
      <c r="E22" s="55" t="str">
        <f t="shared" si="0"/>
        <v>GbpLiborSwapIsda16Y</v>
      </c>
      <c r="F22" s="38" t="str">
        <f>_xll.qlLiborSwap($E22,Currency,FixingType,$C22,Currency&amp;$D22,Discounting,Permanent,Trigger,ObjectOverwrite)</f>
        <v>GbpLiborSwapIsda16Y#0001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92</v>
      </c>
      <c r="E23" s="55" t="str">
        <f t="shared" si="0"/>
        <v>GbpLiborSwapIsda17Y</v>
      </c>
      <c r="F23" s="38" t="str">
        <f>_xll.qlLiborSwap($E23,Currency,FixingType,$C23,Currency&amp;$D23,Discounting,Permanent,Trigger,ObjectOverwrite)</f>
        <v>GbpLiborSwapIsda17Y#0001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92</v>
      </c>
      <c r="E24" s="55" t="str">
        <f t="shared" si="0"/>
        <v>GbpLiborSwapIsda18Y</v>
      </c>
      <c r="F24" s="38" t="str">
        <f>_xll.qlLiborSwap($E24,Currency,FixingType,$C24,Currency&amp;$D24,Discounting,Permanent,Trigger,ObjectOverwrite)</f>
        <v>GbpLiborSwapIsda18Y#0001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92</v>
      </c>
      <c r="E25" s="55" t="str">
        <f t="shared" si="0"/>
        <v>GbpLiborSwapIsda19Y</v>
      </c>
      <c r="F25" s="38" t="str">
        <f>_xll.qlLiborSwap($E25,Currency,FixingType,$C25,Currency&amp;$D25,Discounting,Permanent,Trigger,ObjectOverwrite)</f>
        <v>GbpLiborSwapIsda19Y#0001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92</v>
      </c>
      <c r="E26" s="55" t="str">
        <f t="shared" si="0"/>
        <v>GbpLiborSwapIsda20Y</v>
      </c>
      <c r="F26" s="38" t="str">
        <f>_xll.qlLiborSwap($E26,Currency,FixingType,$C26,Currency&amp;$D26,Discounting,Permanent,Trigger,ObjectOverwrite)</f>
        <v>GbpLiborSwapIsda20Y#0001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92</v>
      </c>
      <c r="E27" s="55" t="str">
        <f t="shared" si="0"/>
        <v>GbpLiborSwapIsda21Y</v>
      </c>
      <c r="F27" s="38" t="str">
        <f>_xll.qlLiborSwap($E27,Currency,FixingType,$C27,Currency&amp;$D27,Discounting,Permanent,Trigger,ObjectOverwrite)</f>
        <v>GbpLiborSwapIsda21Y#0001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92</v>
      </c>
      <c r="E28" s="55" t="str">
        <f t="shared" si="0"/>
        <v>GbpLiborSwapIsda22Y</v>
      </c>
      <c r="F28" s="38" t="str">
        <f>_xll.qlLiborSwap($E28,Currency,FixingType,$C28,Currency&amp;$D28,Discounting,Permanent,Trigger,ObjectOverwrite)</f>
        <v>GbpLiborSwapIsda22Y#0001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92</v>
      </c>
      <c r="E29" s="55" t="str">
        <f t="shared" si="0"/>
        <v>GbpLiborSwapIsda23Y</v>
      </c>
      <c r="F29" s="38" t="str">
        <f>_xll.qlLiborSwap($E29,Currency,FixingType,$C29,Currency&amp;$D29,Discounting,Permanent,Trigger,ObjectOverwrite)</f>
        <v>GbpLiborSwapIsda23Y#0001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92</v>
      </c>
      <c r="E30" s="55" t="str">
        <f t="shared" si="0"/>
        <v>GbpLiborSwapIsda24Y</v>
      </c>
      <c r="F30" s="38" t="str">
        <f>_xll.qlLiborSwap($E30,Currency,FixingType,$C30,Currency&amp;$D30,Discounting,Permanent,Trigger,ObjectOverwrite)</f>
        <v>GbpLiborSwapIsda24Y#0001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92</v>
      </c>
      <c r="E31" s="55" t="str">
        <f t="shared" si="0"/>
        <v>GbpLiborSwapIsda25Y</v>
      </c>
      <c r="F31" s="38" t="str">
        <f>_xll.qlLiborSwap($E31,Currency,FixingType,$C31,Currency&amp;$D31,Discounting,Permanent,Trigger,ObjectOverwrite)</f>
        <v>GbpLiborSwapIsda25Y#0001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92</v>
      </c>
      <c r="E32" s="55" t="str">
        <f t="shared" si="0"/>
        <v>GbpLiborSwapIsda26Y</v>
      </c>
      <c r="F32" s="38" t="str">
        <f>_xll.qlLiborSwap($E32,Currency,FixingType,$C32,Currency&amp;$D32,Discounting,Permanent,Trigger,ObjectOverwrite)</f>
        <v>GbpLiborSwapIsda26Y#0001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92</v>
      </c>
      <c r="E33" s="55" t="str">
        <f t="shared" si="0"/>
        <v>GbpLiborSwapIsda27Y</v>
      </c>
      <c r="F33" s="38" t="str">
        <f>_xll.qlLiborSwap($E33,Currency,FixingType,$C33,Currency&amp;$D33,Discounting,Permanent,Trigger,ObjectOverwrite)</f>
        <v>GbpLiborSwapIsda27Y#0001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92</v>
      </c>
      <c r="E34" s="55" t="str">
        <f t="shared" si="0"/>
        <v>GbpLiborSwapIsda28Y</v>
      </c>
      <c r="F34" s="38" t="str">
        <f>_xll.qlLiborSwap($E34,Currency,FixingType,$C34,Currency&amp;$D34,Discounting,Permanent,Trigger,ObjectOverwrite)</f>
        <v>GbpLiborSwapIsda28Y#0001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92</v>
      </c>
      <c r="E35" s="55" t="str">
        <f t="shared" si="0"/>
        <v>GbpLiborSwapIsda29Y</v>
      </c>
      <c r="F35" s="38" t="str">
        <f>_xll.qlLiborSwap($E35,Currency,FixingType,$C35,Currency&amp;$D35,Discounting,Permanent,Trigger,ObjectOverwrite)</f>
        <v>GbpLiborSwapIsda29Y#0001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92</v>
      </c>
      <c r="E36" s="55" t="str">
        <f t="shared" si="0"/>
        <v>GbpLiborSwapIsda30Y</v>
      </c>
      <c r="F36" s="38" t="str">
        <f>_xll.qlLiborSwap($E36,Currency,FixingType,$C36,Currency&amp;$D36,Discounting,Permanent,Trigger,ObjectOverwrite)</f>
        <v>GbpLiborSwapIsda30Y#0001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92</v>
      </c>
      <c r="E37" s="55" t="str">
        <f t="shared" si="0"/>
        <v>GbpLiborSwapIsda31Y</v>
      </c>
      <c r="F37" s="38" t="str">
        <f>_xll.qlLiborSwap($E37,Currency,FixingType,$C37,Currency&amp;$D37,Discounting,Permanent,Trigger,ObjectOverwrite)</f>
        <v>GbpLiborSwapIsda31Y#0001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92</v>
      </c>
      <c r="E38" s="55" t="str">
        <f t="shared" si="0"/>
        <v>GbpLiborSwapIsda32Y</v>
      </c>
      <c r="F38" s="38" t="str">
        <f>_xll.qlLiborSwap($E38,Currency,FixingType,$C38,Currency&amp;$D38,Discounting,Permanent,Trigger,ObjectOverwrite)</f>
        <v>GbpLiborSwapIsda32Y#0001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92</v>
      </c>
      <c r="E39" s="55" t="str">
        <f t="shared" ref="E39:E66" si="1">PROPER(Currency)&amp;FamilyName&amp;FixingType&amp;$C39</f>
        <v>GbpLiborSwapIsda33Y</v>
      </c>
      <c r="F39" s="38" t="str">
        <f>_xll.qlLiborSwap($E39,Currency,FixingType,$C39,Currency&amp;$D39,Discounting,Permanent,Trigger,ObjectOverwrite)</f>
        <v>GbpLiborSwapIsda33Y#0001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92</v>
      </c>
      <c r="E40" s="55" t="str">
        <f t="shared" si="1"/>
        <v>GbpLiborSwapIsda34Y</v>
      </c>
      <c r="F40" s="38" t="str">
        <f>_xll.qlLiborSwap($E40,Currency,FixingType,$C40,Currency&amp;$D40,Discounting,Permanent,Trigger,ObjectOverwrite)</f>
        <v>GbpLiborSwapIsda34Y#0001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92</v>
      </c>
      <c r="E41" s="55" t="str">
        <f t="shared" si="1"/>
        <v>GbpLiborSwapIsda35Y</v>
      </c>
      <c r="F41" s="38" t="str">
        <f>_xll.qlLiborSwap($E41,Currency,FixingType,$C41,Currency&amp;$D41,Discounting,Permanent,Trigger,ObjectOverwrite)</f>
        <v>GbpLiborSwapIsda35Y#0001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92</v>
      </c>
      <c r="E42" s="55" t="str">
        <f t="shared" si="1"/>
        <v>GbpLiborSwapIsda36Y</v>
      </c>
      <c r="F42" s="38" t="str">
        <f>_xll.qlLiborSwap($E42,Currency,FixingType,$C42,Currency&amp;$D42,Discounting,Permanent,Trigger,ObjectOverwrite)</f>
        <v>GbpLiborSwapIsda36Y#0001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92</v>
      </c>
      <c r="E43" s="55" t="str">
        <f t="shared" si="1"/>
        <v>GbpLiborSwapIsda37Y</v>
      </c>
      <c r="F43" s="38" t="str">
        <f>_xll.qlLiborSwap($E43,Currency,FixingType,$C43,Currency&amp;$D43,Discounting,Permanent,Trigger,ObjectOverwrite)</f>
        <v>GbpLiborSwapIsda37Y#0001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92</v>
      </c>
      <c r="E44" s="55" t="str">
        <f t="shared" si="1"/>
        <v>GbpLiborSwapIsda38Y</v>
      </c>
      <c r="F44" s="38" t="str">
        <f>_xll.qlLiborSwap($E44,Currency,FixingType,$C44,Currency&amp;$D44,Discounting,Permanent,Trigger,ObjectOverwrite)</f>
        <v>GbpLiborSwapIsda38Y#0001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92</v>
      </c>
      <c r="E45" s="55" t="str">
        <f t="shared" si="1"/>
        <v>GbpLiborSwapIsda39Y</v>
      </c>
      <c r="F45" s="38" t="str">
        <f>_xll.qlLiborSwap($E45,Currency,FixingType,$C45,Currency&amp;$D45,Discounting,Permanent,Trigger,ObjectOverwrite)</f>
        <v>GbpLiborSwapIsda39Y#0001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92</v>
      </c>
      <c r="E46" s="55" t="str">
        <f t="shared" si="1"/>
        <v>GbpLiborSwapIsda40Y</v>
      </c>
      <c r="F46" s="38" t="str">
        <f>_xll.qlLiborSwap($E46,Currency,FixingType,$C46,Currency&amp;$D46,Discounting,Permanent,Trigger,ObjectOverwrite)</f>
        <v>GbpLiborSwapIsda40Y#0001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92</v>
      </c>
      <c r="E47" s="55" t="str">
        <f t="shared" si="1"/>
        <v>GbpLiborSwapIsda41Y</v>
      </c>
      <c r="F47" s="38" t="str">
        <f>_xll.qlLiborSwap($E47,Currency,FixingType,$C47,Currency&amp;$D47,Discounting,Permanent,Trigger,ObjectOverwrite)</f>
        <v>GbpLiborSwapIsda41Y#0001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92</v>
      </c>
      <c r="E48" s="55" t="str">
        <f t="shared" si="1"/>
        <v>GbpLiborSwapIsda42Y</v>
      </c>
      <c r="F48" s="38" t="str">
        <f>_xll.qlLiborSwap($E48,Currency,FixingType,$C48,Currency&amp;$D48,Discounting,Permanent,Trigger,ObjectOverwrite)</f>
        <v>GbpLiborSwapIsda42Y#0001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92</v>
      </c>
      <c r="E49" s="55" t="str">
        <f t="shared" si="1"/>
        <v>GbpLiborSwapIsda43Y</v>
      </c>
      <c r="F49" s="38" t="str">
        <f>_xll.qlLiborSwap($E49,Currency,FixingType,$C49,Currency&amp;$D49,Discounting,Permanent,Trigger,ObjectOverwrite)</f>
        <v>GbpLiborSwapIsda43Y#0001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92</v>
      </c>
      <c r="E50" s="55" t="str">
        <f t="shared" si="1"/>
        <v>GbpLiborSwapIsda44Y</v>
      </c>
      <c r="F50" s="38" t="str">
        <f>_xll.qlLiborSwap($E50,Currency,FixingType,$C50,Currency&amp;$D50,Discounting,Permanent,Trigger,ObjectOverwrite)</f>
        <v>GbpLiborSwapIsda44Y#0001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92</v>
      </c>
      <c r="E51" s="55" t="str">
        <f t="shared" si="1"/>
        <v>GbpLiborSwapIsda45Y</v>
      </c>
      <c r="F51" s="38" t="str">
        <f>_xll.qlLiborSwap($E51,Currency,FixingType,$C51,Currency&amp;$D51,Discounting,Permanent,Trigger,ObjectOverwrite)</f>
        <v>GbpLiborSwapIsda45Y#0001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92</v>
      </c>
      <c r="E52" s="55" t="str">
        <f t="shared" si="1"/>
        <v>GbpLiborSwapIsda46Y</v>
      </c>
      <c r="F52" s="38" t="str">
        <f>_xll.qlLiborSwap($E52,Currency,FixingType,$C52,Currency&amp;$D52,Discounting,Permanent,Trigger,ObjectOverwrite)</f>
        <v>GbpLiborSwapIsda46Y#0001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92</v>
      </c>
      <c r="E53" s="55" t="str">
        <f t="shared" si="1"/>
        <v>GbpLiborSwapIsda47Y</v>
      </c>
      <c r="F53" s="38" t="str">
        <f>_xll.qlLiborSwap($E53,Currency,FixingType,$C53,Currency&amp;$D53,Discounting,Permanent,Trigger,ObjectOverwrite)</f>
        <v>GbpLiborSwapIsda47Y#0001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92</v>
      </c>
      <c r="E54" s="55" t="str">
        <f t="shared" si="1"/>
        <v>GbpLiborSwapIsda48Y</v>
      </c>
      <c r="F54" s="38" t="str">
        <f>_xll.qlLiborSwap($E54,Currency,FixingType,$C54,Currency&amp;$D54,Discounting,Permanent,Trigger,ObjectOverwrite)</f>
        <v>GbpLiborSwapIsda48Y#0001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92</v>
      </c>
      <c r="E55" s="55" t="str">
        <f t="shared" si="1"/>
        <v>GbpLiborSwapIsda49Y</v>
      </c>
      <c r="F55" s="38" t="str">
        <f>_xll.qlLiborSwap($E55,Currency,FixingType,$C55,Currency&amp;$D55,Discounting,Permanent,Trigger,ObjectOverwrite)</f>
        <v>GbpLiborSwapIsda49Y#0001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92</v>
      </c>
      <c r="E56" s="55" t="str">
        <f t="shared" si="1"/>
        <v>GbpLiborSwapIsda50Y</v>
      </c>
      <c r="F56" s="38" t="str">
        <f>_xll.qlLiborSwap($E56,Currency,FixingType,$C56,Currency&amp;$D56,Discounting,Permanent,Trigger,ObjectOverwrite)</f>
        <v>GbpLiborSwapIsda50Y#0001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92</v>
      </c>
      <c r="E57" s="55" t="str">
        <f t="shared" si="1"/>
        <v>GbpLiborSwapIsda51Y</v>
      </c>
      <c r="F57" s="38" t="str">
        <f>_xll.qlLiborSwap($E57,Currency,FixingType,$C57,Currency&amp;$D57,Discounting,Permanent,Trigger,ObjectOverwrite)</f>
        <v>GbpLiborSwapIsda51Y#0001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92</v>
      </c>
      <c r="E58" s="55" t="str">
        <f t="shared" si="1"/>
        <v>GbpLiborSwapIsda52Y</v>
      </c>
      <c r="F58" s="38" t="str">
        <f>_xll.qlLiborSwap($E58,Currency,FixingType,$C58,Currency&amp;$D58,Discounting,Permanent,Trigger,ObjectOverwrite)</f>
        <v>GbpLiborSwapIsda52Y#0001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92</v>
      </c>
      <c r="E59" s="55" t="str">
        <f t="shared" si="1"/>
        <v>GbpLiborSwapIsda53Y</v>
      </c>
      <c r="F59" s="38" t="str">
        <f>_xll.qlLiborSwap($E59,Currency,FixingType,$C59,Currency&amp;$D59,Discounting,Permanent,Trigger,ObjectOverwrite)</f>
        <v>GbpLiborSwapIsda53Y#0001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92</v>
      </c>
      <c r="E60" s="55" t="str">
        <f t="shared" si="1"/>
        <v>GbpLiborSwapIsda54Y</v>
      </c>
      <c r="F60" s="38" t="str">
        <f>_xll.qlLiborSwap($E60,Currency,FixingType,$C60,Currency&amp;$D60,Discounting,Permanent,Trigger,ObjectOverwrite)</f>
        <v>GbpLiborSwapIsda54Y#0001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92</v>
      </c>
      <c r="E61" s="55" t="str">
        <f t="shared" si="1"/>
        <v>GbpLiborSwapIsda55Y</v>
      </c>
      <c r="F61" s="38" t="str">
        <f>_xll.qlLiborSwap($E61,Currency,FixingType,$C61,Currency&amp;$D61,Discounting,Permanent,Trigger,ObjectOverwrite)</f>
        <v>GbpLiborSwapIsda55Y#0001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92</v>
      </c>
      <c r="E62" s="55" t="str">
        <f t="shared" si="1"/>
        <v>GbpLiborSwapIsda56Y</v>
      </c>
      <c r="F62" s="38" t="str">
        <f>_xll.qlLiborSwap($E62,Currency,FixingType,$C62,Currency&amp;$D62,Discounting,Permanent,Trigger,ObjectOverwrite)</f>
        <v>GbpLiborSwapIsda56Y#0001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92</v>
      </c>
      <c r="E63" s="55" t="str">
        <f t="shared" si="1"/>
        <v>GbpLiborSwapIsda57Y</v>
      </c>
      <c r="F63" s="38" t="str">
        <f>_xll.qlLiborSwap($E63,Currency,FixingType,$C63,Currency&amp;$D63,Discounting,Permanent,Trigger,ObjectOverwrite)</f>
        <v>GbpLiborSwapIsda57Y#0001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92</v>
      </c>
      <c r="E64" s="55" t="str">
        <f t="shared" si="1"/>
        <v>GbpLiborSwapIsda58Y</v>
      </c>
      <c r="F64" s="38" t="str">
        <f>_xll.qlLiborSwap($E64,Currency,FixingType,$C64,Currency&amp;$D64,Discounting,Permanent,Trigger,ObjectOverwrite)</f>
        <v>GbpLiborSwapIsda58Y#0001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92</v>
      </c>
      <c r="E65" s="55" t="str">
        <f t="shared" si="1"/>
        <v>GbpLiborSwapIsda59Y</v>
      </c>
      <c r="F65" s="38" t="str">
        <f>_xll.qlLiborSwap($E65,Currency,FixingType,$C65,Currency&amp;$D65,Discounting,Permanent,Trigger,ObjectOverwrite)</f>
        <v>GbpLiborSwapIsda59Y#0001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92</v>
      </c>
      <c r="E66" s="55" t="str">
        <f t="shared" si="1"/>
        <v>GbpLiborSwapIsda60Y</v>
      </c>
      <c r="F66" s="38" t="str">
        <f>_xll.qlLiborSwap($E66,Currency,FixingType,$C66,Currency&amp;$D66,Discounting,Permanent,Trigger,ObjectOverwrite)</f>
        <v>GbpLiborSwapIsda60Y#0001</v>
      </c>
      <c r="G66" s="37" t="str">
        <f>_xll.ohRangeRetrieveError(F66)</f>
        <v/>
      </c>
      <c r="H66" s="39"/>
      <c r="J66" s="14">
        <f>_xll.qlInterestRateIndexFixingDays(F66)</f>
        <v>0</v>
      </c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L24"/>
  <sheetViews>
    <sheetView workbookViewId="0">
      <selection activeCell="F5" sqref="F5"/>
    </sheetView>
  </sheetViews>
  <sheetFormatPr defaultRowHeight="12.75" x14ac:dyDescent="0.2"/>
  <cols>
    <col min="1" max="1" width="3.140625" style="8" customWidth="1"/>
    <col min="2" max="2" width="5.28515625" style="8" customWidth="1"/>
    <col min="3" max="3" width="5.5703125" style="8" bestFit="1" customWidth="1"/>
    <col min="4" max="4" width="10.85546875" style="8" bestFit="1" customWidth="1"/>
    <col min="5" max="5" width="12.7109375" style="8" bestFit="1" customWidth="1"/>
    <col min="6" max="6" width="17.28515625" style="8" bestFit="1" customWidth="1"/>
    <col min="7" max="7" width="29.28515625" style="8" bestFit="1" customWidth="1"/>
    <col min="8" max="8" width="22.28515625" style="8" customWidth="1"/>
    <col min="9" max="9" width="27.28515625" style="8" customWidth="1"/>
    <col min="10" max="12" width="5.28515625" style="8" customWidth="1"/>
    <col min="13" max="16384" width="9.140625" style="8"/>
  </cols>
  <sheetData>
    <row r="1" spans="2:12" s="14" customFormat="1" ht="12" thickBot="1" x14ac:dyDescent="0.25"/>
    <row r="2" spans="2:12" s="14" customFormat="1" x14ac:dyDescent="0.2">
      <c r="B2" s="16"/>
      <c r="C2" s="24"/>
      <c r="D2" s="24"/>
      <c r="E2" s="17"/>
      <c r="F2" s="18"/>
      <c r="G2" s="18"/>
      <c r="H2" s="18"/>
      <c r="I2" s="18"/>
      <c r="J2" s="19"/>
    </row>
    <row r="3" spans="2:12" s="14" customFormat="1" x14ac:dyDescent="0.2">
      <c r="B3" s="6"/>
      <c r="C3" s="25"/>
      <c r="D3" s="25"/>
      <c r="E3" s="10" t="s">
        <v>18</v>
      </c>
      <c r="F3" s="22" t="s">
        <v>98</v>
      </c>
      <c r="G3" s="20"/>
      <c r="H3" s="20"/>
      <c r="I3" s="20"/>
      <c r="J3" s="21"/>
    </row>
    <row r="4" spans="2:12" s="14" customFormat="1" x14ac:dyDescent="0.2">
      <c r="B4" s="6"/>
      <c r="C4" s="25"/>
      <c r="D4" s="25"/>
      <c r="E4" s="20"/>
      <c r="F4" s="20"/>
      <c r="G4" s="20"/>
      <c r="H4" s="20"/>
      <c r="I4" s="20"/>
      <c r="J4" s="21"/>
    </row>
    <row r="5" spans="2:12" s="14" customFormat="1" x14ac:dyDescent="0.2">
      <c r="B5" s="6"/>
      <c r="C5" s="44" t="s">
        <v>83</v>
      </c>
      <c r="D5" s="47" t="s">
        <v>84</v>
      </c>
      <c r="E5" s="45" t="str">
        <f>PROPER(Currency)&amp;FamilyName&amp;".xml"</f>
        <v>GbpLibor-Mx.xml</v>
      </c>
      <c r="F5" s="48" t="e">
        <f ca="1">IF(Serialize,_xll.ohObjectSave(F7:G22,SerializationPath&amp;FileName,FileOverwrite,Serialize),"---")</f>
        <v>#NAME?</v>
      </c>
      <c r="G5" s="22"/>
      <c r="H5" s="46" t="e">
        <f ca="1">_xll.ohRangeRetrieveError(F5)</f>
        <v>#NAME?</v>
      </c>
      <c r="I5" s="46" t="str">
        <f>_xll.ohRangeRetrieveError(G5)</f>
        <v/>
      </c>
      <c r="J5" s="21"/>
    </row>
    <row r="6" spans="2:12" s="14" customFormat="1" x14ac:dyDescent="0.2">
      <c r="B6" s="6"/>
      <c r="C6" s="50" t="s">
        <v>97</v>
      </c>
      <c r="D6" s="51" t="s">
        <v>96</v>
      </c>
      <c r="E6" s="57" t="s">
        <v>97</v>
      </c>
      <c r="F6" s="49"/>
      <c r="G6" s="49"/>
      <c r="H6" s="46" t="str">
        <f>_xll.ohRangeRetrieveError(F6)</f>
        <v/>
      </c>
      <c r="I6" s="46" t="str">
        <f>_xll.ohRangeRetrieveError(G6)</f>
        <v/>
      </c>
      <c r="J6" s="21"/>
      <c r="L6" s="14" t="e">
        <f>_xll.qlInterestRateIndexFixingDays(F6)</f>
        <v>#NUM!</v>
      </c>
    </row>
    <row r="7" spans="2:12" s="14" customFormat="1" x14ac:dyDescent="0.2">
      <c r="B7" s="6"/>
      <c r="C7" s="50" t="s">
        <v>94</v>
      </c>
      <c r="D7" s="51" t="s">
        <v>95</v>
      </c>
      <c r="E7" s="57" t="s">
        <v>94</v>
      </c>
      <c r="F7" s="49"/>
      <c r="G7" s="49"/>
      <c r="H7" s="46" t="str">
        <f>_xll.ohRangeRetrieveError(F7)</f>
        <v/>
      </c>
      <c r="I7" s="46" t="str">
        <f>_xll.ohRangeRetrieveError(G7)</f>
        <v/>
      </c>
      <c r="J7" s="3"/>
      <c r="L7" s="14" t="e">
        <f>_xll.qlInterestRateIndexFixingDays(F7)</f>
        <v>#NUM!</v>
      </c>
    </row>
    <row r="8" spans="2:12" s="14" customFormat="1" x14ac:dyDescent="0.2">
      <c r="B8" s="6"/>
      <c r="C8" s="50" t="s">
        <v>1</v>
      </c>
      <c r="D8" s="51" t="s">
        <v>95</v>
      </c>
      <c r="E8" s="52" t="str">
        <f t="shared" ref="E8:E22" si="0">PROPER(Currency)&amp;FamilyName&amp;$C8</f>
        <v>GbpLibor-MxSW</v>
      </c>
      <c r="F8" s="49" t="str">
        <f>_xll.qlLibor($E8,Currency,$C8,Currency&amp;$D8,Permanent,Trigger,ObjectOverwrite)</f>
        <v>GbpLibor-MxSW#0001</v>
      </c>
      <c r="G8" s="49" t="str">
        <f>_xll.qlLastFixingQuote(E8&amp;"LastFixing_Quote",F8,Permanent,Trigger,ObjectOverwrite)</f>
        <v>GbpLibor-MxSWLastFixing_Quote#0001</v>
      </c>
      <c r="H8" s="46" t="str">
        <f>_xll.ohRangeRetrieveError(F8)</f>
        <v/>
      </c>
      <c r="I8" s="46" t="str">
        <f>_xll.ohRangeRetrieveError(G8)</f>
        <v/>
      </c>
      <c r="J8" s="3"/>
      <c r="L8" s="14">
        <f>_xll.qlInterestRateIndexFixingDays(F8)</f>
        <v>0</v>
      </c>
    </row>
    <row r="9" spans="2:12" s="14" customFormat="1" x14ac:dyDescent="0.2">
      <c r="B9" s="6"/>
      <c r="C9" s="50" t="s">
        <v>2</v>
      </c>
      <c r="D9" s="51" t="s">
        <v>95</v>
      </c>
      <c r="E9" s="52" t="str">
        <f t="shared" si="0"/>
        <v>GbpLibor-Mx2W</v>
      </c>
      <c r="F9" s="49" t="str">
        <f>_xll.qlLibor($E9,Currency,$C9,Currency&amp;$D9,Permanent,Trigger,ObjectOverwrite)</f>
        <v>GbpLibor-Mx2W#0001</v>
      </c>
      <c r="G9" s="49" t="str">
        <f>_xll.qlLastFixingQuote(E9&amp;"LastFixing_Quote",F9,Permanent,Trigger,ObjectOverwrite)</f>
        <v>GbpLibor-Mx2WLastFixing_Quote#0001</v>
      </c>
      <c r="H9" s="46" t="str">
        <f>_xll.ohRangeRetrieveError(F9)</f>
        <v/>
      </c>
      <c r="I9" s="46" t="str">
        <f>_xll.ohRangeRetrieveError(G9)</f>
        <v/>
      </c>
      <c r="J9" s="3"/>
      <c r="L9" s="14">
        <f>_xll.qlInterestRateIndexFixingDays(F9)</f>
        <v>0</v>
      </c>
    </row>
    <row r="10" spans="2:12" s="14" customFormat="1" x14ac:dyDescent="0.2">
      <c r="B10" s="6"/>
      <c r="C10" s="50" t="s">
        <v>3</v>
      </c>
      <c r="D10" s="51" t="s">
        <v>102</v>
      </c>
      <c r="E10" s="52" t="str">
        <f t="shared" si="0"/>
        <v>GbpLibor-Mx3W</v>
      </c>
      <c r="F10" s="49" t="str">
        <f>_xll.qlLibor($E10,Currency,$C10,Currency&amp;$D10,Permanent,Trigger,ObjectOverwrite)</f>
        <v>GbpLibor-Mx3W#0001</v>
      </c>
      <c r="G10" s="49" t="str">
        <f>_xll.qlLastFixingQuote(E10&amp;"LastFixing_Quote",F10,Permanent,Trigger,ObjectOverwrite)</f>
        <v>GbpLibor-Mx3WLastFixing_Quote#0001</v>
      </c>
      <c r="H10" s="46" t="str">
        <f>_xll.ohRangeRetrieveError(F10)</f>
        <v/>
      </c>
      <c r="I10" s="46" t="str">
        <f>_xll.ohRangeRetrieveError(G10)</f>
        <v/>
      </c>
      <c r="J10" s="3"/>
      <c r="L10" s="14">
        <f>_xll.qlInterestRateIndexFixingDays(F10)</f>
        <v>0</v>
      </c>
    </row>
    <row r="11" spans="2:12" s="14" customFormat="1" x14ac:dyDescent="0.2">
      <c r="B11" s="6"/>
      <c r="C11" s="50" t="s">
        <v>4</v>
      </c>
      <c r="D11" s="51" t="s">
        <v>102</v>
      </c>
      <c r="E11" s="52" t="str">
        <f t="shared" si="0"/>
        <v>GbpLibor-Mx1M</v>
      </c>
      <c r="F11" s="49" t="str">
        <f>_xll.qlLibor($E11,Currency,$C11,Currency&amp;$D11,Permanent,Trigger,ObjectOverwrite)</f>
        <v>GbpLibor-Mx1M#0001</v>
      </c>
      <c r="G11" s="49" t="str">
        <f>_xll.qlLastFixingQuote(E11&amp;"LastFixing_Quote",F11,Permanent,Trigger,ObjectOverwrite)</f>
        <v>GbpLibor-Mx1MLastFixing_Quote#0001</v>
      </c>
      <c r="H11" s="46" t="str">
        <f>_xll.ohRangeRetrieveError(F11)</f>
        <v/>
      </c>
      <c r="I11" s="46" t="str">
        <f>_xll.ohRangeRetrieveError(G11)</f>
        <v/>
      </c>
      <c r="J11" s="3"/>
      <c r="L11" s="14">
        <f>_xll.qlInterestRateIndexFixingDays(F11)</f>
        <v>0</v>
      </c>
    </row>
    <row r="12" spans="2:12" s="14" customFormat="1" x14ac:dyDescent="0.2">
      <c r="B12" s="6"/>
      <c r="C12" s="50" t="s">
        <v>5</v>
      </c>
      <c r="D12" s="51" t="s">
        <v>100</v>
      </c>
      <c r="E12" s="52" t="str">
        <f t="shared" si="0"/>
        <v>GbpLibor-Mx2M</v>
      </c>
      <c r="F12" s="49" t="str">
        <f>_xll.qlLibor($E12,Currency,$C12,Currency&amp;$D12,Permanent,Trigger,ObjectOverwrite)</f>
        <v>GbpLibor-Mx2M#0001</v>
      </c>
      <c r="G12" s="49" t="str">
        <f>_xll.qlLastFixingQuote(E12&amp;"LastFixing_Quote",F12,Permanent,Trigger,ObjectOverwrite)</f>
        <v>GbpLibor-Mx2MLastFixing_Quote#0001</v>
      </c>
      <c r="H12" s="46" t="str">
        <f>_xll.ohRangeRetrieveError(F12)</f>
        <v/>
      </c>
      <c r="I12" s="46" t="str">
        <f>_xll.ohRangeRetrieveError(G12)</f>
        <v/>
      </c>
      <c r="J12" s="3"/>
      <c r="L12" s="14">
        <f>_xll.qlInterestRateIndexFixingDays(F12)</f>
        <v>0</v>
      </c>
    </row>
    <row r="13" spans="2:12" s="14" customFormat="1" x14ac:dyDescent="0.2">
      <c r="B13" s="6"/>
      <c r="C13" s="50" t="s">
        <v>6</v>
      </c>
      <c r="D13" s="51" t="s">
        <v>100</v>
      </c>
      <c r="E13" s="52" t="str">
        <f t="shared" si="0"/>
        <v>GbpLibor-Mx3M</v>
      </c>
      <c r="F13" s="49" t="str">
        <f>_xll.qlLibor($E13,Currency,$C13,Currency&amp;$D13,Permanent,Trigger,ObjectOverwrite)</f>
        <v>GbpLibor-Mx3M#0001</v>
      </c>
      <c r="G13" s="49" t="str">
        <f>_xll.qlLastFixingQuote(E13&amp;"LastFixing_Quote",F13,Permanent,Trigger,ObjectOverwrite)</f>
        <v>GbpLibor-Mx3MLastFixing_Quote#0001</v>
      </c>
      <c r="H13" s="46" t="str">
        <f>_xll.ohRangeRetrieveError(F13)</f>
        <v/>
      </c>
      <c r="I13" s="46" t="str">
        <f>_xll.ohRangeRetrieveError(G13)</f>
        <v/>
      </c>
      <c r="J13" s="3"/>
      <c r="L13" s="14">
        <f>_xll.qlInterestRateIndexFixingDays(F13)</f>
        <v>0</v>
      </c>
    </row>
    <row r="14" spans="2:12" s="14" customFormat="1" x14ac:dyDescent="0.2">
      <c r="B14" s="6"/>
      <c r="C14" s="50" t="s">
        <v>7</v>
      </c>
      <c r="D14" s="51" t="s">
        <v>100</v>
      </c>
      <c r="E14" s="52" t="str">
        <f t="shared" si="0"/>
        <v>GbpLibor-Mx4M</v>
      </c>
      <c r="F14" s="49" t="str">
        <f>_xll.qlLibor($E14,Currency,$C14,Currency&amp;$D14,Permanent,Trigger,ObjectOverwrite)</f>
        <v>GbpLibor-Mx4M#0001</v>
      </c>
      <c r="G14" s="49" t="str">
        <f>_xll.qlLastFixingQuote(E14&amp;"LastFixing_Quote",F14,Permanent,Trigger,ObjectOverwrite)</f>
        <v>GbpLibor-Mx4MLastFixing_Quote#0001</v>
      </c>
      <c r="H14" s="46" t="str">
        <f>_xll.ohRangeRetrieveError(F14)</f>
        <v/>
      </c>
      <c r="I14" s="46" t="str">
        <f>_xll.ohRangeRetrieveError(G14)</f>
        <v/>
      </c>
      <c r="J14" s="3"/>
      <c r="L14" s="14">
        <f>_xll.qlInterestRateIndexFixingDays(F14)</f>
        <v>0</v>
      </c>
    </row>
    <row r="15" spans="2:12" s="14" customFormat="1" x14ac:dyDescent="0.2">
      <c r="B15" s="6"/>
      <c r="C15" s="50" t="s">
        <v>8</v>
      </c>
      <c r="D15" s="51" t="s">
        <v>101</v>
      </c>
      <c r="E15" s="52" t="str">
        <f t="shared" si="0"/>
        <v>GbpLibor-Mx5M</v>
      </c>
      <c r="F15" s="49" t="str">
        <f>_xll.qlLibor($E15,Currency,$C15,Currency&amp;$D15,Permanent,Trigger,ObjectOverwrite)</f>
        <v>GbpLibor-Mx5M#0001</v>
      </c>
      <c r="G15" s="49" t="str">
        <f>_xll.qlLastFixingQuote(E15&amp;"LastFixing_Quote",F15,Permanent,Trigger,ObjectOverwrite)</f>
        <v>GbpLibor-Mx5MLastFixing_Quote#0001</v>
      </c>
      <c r="H15" s="46" t="str">
        <f>_xll.ohRangeRetrieveError(F15)</f>
        <v/>
      </c>
      <c r="I15" s="46" t="str">
        <f>_xll.ohRangeRetrieveError(G15)</f>
        <v/>
      </c>
      <c r="J15" s="3"/>
      <c r="L15" s="14">
        <f>_xll.qlInterestRateIndexFixingDays(F15)</f>
        <v>0</v>
      </c>
    </row>
    <row r="16" spans="2:12" s="14" customFormat="1" x14ac:dyDescent="0.2">
      <c r="B16" s="6"/>
      <c r="C16" s="50" t="s">
        <v>9</v>
      </c>
      <c r="D16" s="51" t="s">
        <v>101</v>
      </c>
      <c r="E16" s="52" t="str">
        <f t="shared" si="0"/>
        <v>GbpLibor-Mx6M</v>
      </c>
      <c r="F16" s="49" t="str">
        <f>_xll.qlLibor($E16,Currency,$C16,Currency&amp;$D16,Permanent,Trigger,ObjectOverwrite)</f>
        <v>GbpLibor-Mx6M#0001</v>
      </c>
      <c r="G16" s="49" t="str">
        <f>_xll.qlLastFixingQuote(E16&amp;"LastFixing_Quote",F16,Permanent,Trigger,ObjectOverwrite)</f>
        <v>GbpLibor-Mx6MLastFixing_Quote#0001</v>
      </c>
      <c r="H16" s="46" t="str">
        <f>_xll.ohRangeRetrieveError(F16)</f>
        <v/>
      </c>
      <c r="I16" s="46" t="str">
        <f>_xll.ohRangeRetrieveError(G16)</f>
        <v/>
      </c>
      <c r="J16" s="3"/>
      <c r="L16" s="14">
        <f>_xll.qlInterestRateIndexFixingDays(F16)</f>
        <v>0</v>
      </c>
    </row>
    <row r="17" spans="2:12" s="14" customFormat="1" x14ac:dyDescent="0.2">
      <c r="B17" s="6"/>
      <c r="C17" s="50" t="s">
        <v>10</v>
      </c>
      <c r="D17" s="51" t="s">
        <v>101</v>
      </c>
      <c r="E17" s="52" t="str">
        <f t="shared" si="0"/>
        <v>GbpLibor-Mx7M</v>
      </c>
      <c r="F17" s="49" t="str">
        <f>_xll.qlLibor($E17,Currency,$C17,Currency&amp;$D17,Permanent,Trigger,ObjectOverwrite)</f>
        <v>GbpLibor-Mx7M#0001</v>
      </c>
      <c r="G17" s="49" t="str">
        <f>_xll.qlLastFixingQuote(E17&amp;"LastFixing_Quote",F17,Permanent,Trigger,ObjectOverwrite)</f>
        <v>GbpLibor-Mx7MLastFixing_Quote#0001</v>
      </c>
      <c r="H17" s="46" t="str">
        <f>_xll.ohRangeRetrieveError(F17)</f>
        <v/>
      </c>
      <c r="I17" s="46" t="str">
        <f>_xll.ohRangeRetrieveError(G17)</f>
        <v/>
      </c>
      <c r="J17" s="3"/>
      <c r="L17" s="14">
        <f>_xll.qlInterestRateIndexFixingDays(F17)</f>
        <v>0</v>
      </c>
    </row>
    <row r="18" spans="2:12" s="14" customFormat="1" x14ac:dyDescent="0.2">
      <c r="B18" s="6"/>
      <c r="C18" s="50" t="s">
        <v>11</v>
      </c>
      <c r="D18" s="51" t="s">
        <v>101</v>
      </c>
      <c r="E18" s="52" t="str">
        <f t="shared" si="0"/>
        <v>GbpLibor-Mx8M</v>
      </c>
      <c r="F18" s="49" t="str">
        <f>_xll.qlLibor($E18,Currency,$C18,Currency&amp;$D18,Permanent,Trigger,ObjectOverwrite)</f>
        <v>GbpLibor-Mx8M#0001</v>
      </c>
      <c r="G18" s="49" t="str">
        <f>_xll.qlLastFixingQuote(E18&amp;"LastFixing_Quote",F18,Permanent,Trigger,ObjectOverwrite)</f>
        <v>GbpLibor-Mx8MLastFixing_Quote#0001</v>
      </c>
      <c r="H18" s="46" t="str">
        <f>_xll.ohRangeRetrieveError(F18)</f>
        <v/>
      </c>
      <c r="I18" s="46" t="str">
        <f>_xll.ohRangeRetrieveError(G18)</f>
        <v/>
      </c>
      <c r="J18" s="3"/>
      <c r="L18" s="14">
        <f>_xll.qlInterestRateIndexFixingDays(F18)</f>
        <v>0</v>
      </c>
    </row>
    <row r="19" spans="2:12" s="14" customFormat="1" x14ac:dyDescent="0.2">
      <c r="B19" s="6"/>
      <c r="C19" s="50" t="s">
        <v>12</v>
      </c>
      <c r="D19" s="51" t="s">
        <v>103</v>
      </c>
      <c r="E19" s="52" t="str">
        <f t="shared" si="0"/>
        <v>GbpLibor-Mx9M</v>
      </c>
      <c r="F19" s="49" t="str">
        <f>_xll.qlLibor($E19,Currency,$C19,Currency&amp;$D19,Permanent,Trigger,ObjectOverwrite)</f>
        <v>GbpLibor-Mx9M#0001</v>
      </c>
      <c r="G19" s="49" t="str">
        <f>_xll.qlLastFixingQuote(E19&amp;"LastFixing_Quote",F19,Permanent,Trigger,ObjectOverwrite)</f>
        <v>GbpLibor-Mx9MLastFixing_Quote#0001</v>
      </c>
      <c r="H19" s="46" t="str">
        <f>_xll.ohRangeRetrieveError(F19)</f>
        <v/>
      </c>
      <c r="I19" s="46" t="str">
        <f>_xll.ohRangeRetrieveError(G19)</f>
        <v/>
      </c>
      <c r="J19" s="3"/>
      <c r="L19" s="14">
        <f>_xll.qlInterestRateIndexFixingDays(F19)</f>
        <v>0</v>
      </c>
    </row>
    <row r="20" spans="2:12" s="14" customFormat="1" x14ac:dyDescent="0.2">
      <c r="B20" s="6"/>
      <c r="C20" s="50" t="s">
        <v>13</v>
      </c>
      <c r="D20" s="51" t="s">
        <v>103</v>
      </c>
      <c r="E20" s="52" t="str">
        <f t="shared" si="0"/>
        <v>GbpLibor-Mx10M</v>
      </c>
      <c r="F20" s="49" t="str">
        <f>_xll.qlLibor($E20,Currency,$C20,Currency&amp;$D20,Permanent,Trigger,ObjectOverwrite)</f>
        <v>GbpLibor-Mx10M#0001</v>
      </c>
      <c r="G20" s="49" t="str">
        <f>_xll.qlLastFixingQuote(E20&amp;"LastFixing_Quote",F20,Permanent,Trigger,ObjectOverwrite)</f>
        <v>GbpLibor-Mx10MLastFixing_Quote#0001</v>
      </c>
      <c r="H20" s="46" t="str">
        <f>_xll.ohRangeRetrieveError(F20)</f>
        <v/>
      </c>
      <c r="I20" s="46" t="str">
        <f>_xll.ohRangeRetrieveError(G20)</f>
        <v/>
      </c>
      <c r="J20" s="3"/>
      <c r="L20" s="14">
        <f>_xll.qlInterestRateIndexFixingDays(F20)</f>
        <v>0</v>
      </c>
    </row>
    <row r="21" spans="2:12" s="14" customFormat="1" x14ac:dyDescent="0.2">
      <c r="B21" s="6"/>
      <c r="C21" s="50" t="s">
        <v>14</v>
      </c>
      <c r="D21" s="51" t="s">
        <v>103</v>
      </c>
      <c r="E21" s="52" t="str">
        <f t="shared" si="0"/>
        <v>GbpLibor-Mx11M</v>
      </c>
      <c r="F21" s="49" t="str">
        <f>_xll.qlLibor($E21,Currency,$C21,Currency&amp;$D21,Permanent,Trigger,ObjectOverwrite)</f>
        <v>GbpLibor-Mx11M#0001</v>
      </c>
      <c r="G21" s="49" t="str">
        <f>_xll.qlLastFixingQuote(E21&amp;"LastFixing_Quote",F21,Permanent,Trigger,ObjectOverwrite)</f>
        <v>GbpLibor-Mx11MLastFixing_Quote#0001</v>
      </c>
      <c r="H21" s="46" t="str">
        <f>_xll.ohRangeRetrieveError(F21)</f>
        <v/>
      </c>
      <c r="I21" s="46" t="str">
        <f>_xll.ohRangeRetrieveError(G21)</f>
        <v/>
      </c>
      <c r="J21" s="3"/>
      <c r="L21" s="14">
        <f>_xll.qlInterestRateIndexFixingDays(F21)</f>
        <v>0</v>
      </c>
    </row>
    <row r="22" spans="2:12" s="14" customFormat="1" x14ac:dyDescent="0.2">
      <c r="B22" s="6"/>
      <c r="C22" s="50" t="s">
        <v>15</v>
      </c>
      <c r="D22" s="51" t="s">
        <v>103</v>
      </c>
      <c r="E22" s="52" t="str">
        <f t="shared" si="0"/>
        <v>GbpLibor-Mx1Y</v>
      </c>
      <c r="F22" s="49" t="str">
        <f>_xll.qlLibor($E22,Currency,$C22,Currency&amp;$D22,Permanent,Trigger,ObjectOverwrite)</f>
        <v>GbpLibor-Mx1Y#0001</v>
      </c>
      <c r="G22" s="49" t="str">
        <f>_xll.qlLastFixingQuote(E22&amp;"LastFixing_Quote",F22,Permanent,Trigger,ObjectOverwrite)</f>
        <v>GbpLibor-Mx1YLastFixing_Quote#0001</v>
      </c>
      <c r="H22" s="46" t="str">
        <f>_xll.ohRangeRetrieveError(F22)</f>
        <v/>
      </c>
      <c r="I22" s="46" t="str">
        <f>_xll.ohRangeRetrieveError(G22)</f>
        <v/>
      </c>
      <c r="J22" s="3"/>
      <c r="L22" s="14">
        <f>_xll.qlInterestRateIndexFixingDays(F22)</f>
        <v>0</v>
      </c>
    </row>
    <row r="23" spans="2:12" s="14" customFormat="1" ht="12" thickBot="1" x14ac:dyDescent="0.25">
      <c r="B23" s="4"/>
      <c r="C23" s="1"/>
      <c r="D23" s="1"/>
      <c r="E23" s="1"/>
      <c r="F23" s="1"/>
      <c r="G23" s="1"/>
      <c r="H23" s="1"/>
      <c r="I23" s="1"/>
      <c r="J23" s="5"/>
    </row>
    <row r="24" spans="2:12" s="14" customFormat="1" ht="11.25" x14ac:dyDescent="0.2"/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J68"/>
  <sheetViews>
    <sheetView workbookViewId="0">
      <selection activeCell="F6" sqref="F6"/>
    </sheetView>
  </sheetViews>
  <sheetFormatPr defaultRowHeight="11.25" x14ac:dyDescent="0.2"/>
  <cols>
    <col min="1" max="1" width="3.140625" style="43" customWidth="1"/>
    <col min="2" max="2" width="4.42578125" style="43" customWidth="1"/>
    <col min="3" max="3" width="3.85546875" style="43" bestFit="1" customWidth="1"/>
    <col min="4" max="4" width="11.140625" style="43" bestFit="1" customWidth="1"/>
    <col min="5" max="5" width="21.140625" style="43" bestFit="1" customWidth="1"/>
    <col min="6" max="6" width="24.42578125" style="43" bestFit="1" customWidth="1"/>
    <col min="7" max="7" width="55" style="43" customWidth="1"/>
    <col min="8" max="8" width="5.28515625" style="43" customWidth="1"/>
    <col min="9" max="9" width="1.42578125" style="43" customWidth="1"/>
    <col min="10" max="10" width="1.85546875" style="43" bestFit="1" customWidth="1"/>
    <col min="11" max="16384" width="9.140625" style="43"/>
  </cols>
  <sheetData>
    <row r="1" spans="2:10" s="26" customFormat="1" ht="12" thickBot="1" x14ac:dyDescent="0.25"/>
    <row r="2" spans="2:10" s="26" customFormat="1" x14ac:dyDescent="0.2">
      <c r="B2" s="27"/>
      <c r="C2" s="28"/>
      <c r="D2" s="28"/>
      <c r="E2" s="29"/>
      <c r="F2" s="28"/>
      <c r="G2" s="28"/>
      <c r="H2" s="30"/>
    </row>
    <row r="3" spans="2:10" s="26" customFormat="1" x14ac:dyDescent="0.2">
      <c r="B3" s="31"/>
      <c r="C3" s="32"/>
      <c r="D3" s="32"/>
      <c r="E3" s="33" t="s">
        <v>18</v>
      </c>
      <c r="F3" s="34" t="s">
        <v>99</v>
      </c>
      <c r="G3" s="32"/>
      <c r="H3" s="35"/>
    </row>
    <row r="4" spans="2:10" s="26" customFormat="1" x14ac:dyDescent="0.2">
      <c r="B4" s="31"/>
      <c r="C4" s="32"/>
      <c r="D4" s="32"/>
      <c r="E4" s="33" t="s">
        <v>85</v>
      </c>
      <c r="F4" s="34" t="s">
        <v>89</v>
      </c>
      <c r="G4" s="32"/>
      <c r="H4" s="35"/>
    </row>
    <row r="5" spans="2:10" s="26" customFormat="1" x14ac:dyDescent="0.2">
      <c r="B5" s="31"/>
      <c r="C5" s="32"/>
      <c r="D5" s="32"/>
      <c r="E5" s="32"/>
      <c r="F5" s="32"/>
      <c r="G5" s="32"/>
      <c r="H5" s="35"/>
    </row>
    <row r="6" spans="2:10" s="26" customFormat="1" x14ac:dyDescent="0.2">
      <c r="B6" s="31"/>
      <c r="C6" s="32"/>
      <c r="D6" s="32"/>
      <c r="E6" s="36" t="str">
        <f>PROPER(Currency)&amp;FamilyName&amp;FixingType&amp;".xml"</f>
        <v>GbpLiborSwap-MxIsda.xml</v>
      </c>
      <c r="F6" s="34" t="e">
        <f ca="1">IF(Serialize,_xll.ohObjectSave(F7:F66,SerializationPath&amp;FileName,FileOverwrite,Serialize),"---")</f>
        <v>#NAME?</v>
      </c>
      <c r="G6" s="37" t="e">
        <f ca="1">_xll.ohRangeRetrieveError(F6)</f>
        <v>#NAME?</v>
      </c>
      <c r="H6" s="35"/>
      <c r="J6" s="14"/>
    </row>
    <row r="7" spans="2:10" s="26" customFormat="1" x14ac:dyDescent="0.2">
      <c r="B7" s="31"/>
      <c r="C7" s="53" t="s">
        <v>15</v>
      </c>
      <c r="D7" s="56" t="s">
        <v>100</v>
      </c>
      <c r="E7" s="55" t="str">
        <f t="shared" ref="E7:E38" si="0">PROPER(Currency)&amp;FamilyName&amp;FixingType&amp;$C7</f>
        <v>GbpLiborSwap-MxIsda1Y</v>
      </c>
      <c r="F7" s="38" t="str">
        <f>_xll.qlLiborSwap($E7,Currency,FixingType,$C7,Currency&amp;$D7,Discounting2,Permanent,Trigger,ObjectOverwrite)</f>
        <v>GbpLiborSwap-MxIsda1Y#0001</v>
      </c>
      <c r="G7" s="37" t="str">
        <f>_xll.ohRangeRetrieveError(F7)</f>
        <v/>
      </c>
      <c r="H7" s="39"/>
      <c r="J7" s="14">
        <f>_xll.qlInterestRateIndexFixingDays(F7)</f>
        <v>0</v>
      </c>
    </row>
    <row r="8" spans="2:10" s="26" customFormat="1" x14ac:dyDescent="0.2">
      <c r="B8" s="31"/>
      <c r="C8" s="53" t="s">
        <v>24</v>
      </c>
      <c r="D8" s="54" t="s">
        <v>101</v>
      </c>
      <c r="E8" s="55" t="str">
        <f t="shared" si="0"/>
        <v>GbpLiborSwap-MxIsda2Y</v>
      </c>
      <c r="F8" s="38" t="str">
        <f>_xll.qlLiborSwap($E8,Currency,FixingType,$C8,Currency&amp;$D8,Discounting2,Permanent,Trigger,ObjectOverwrite)</f>
        <v>GbpLiborSwap-MxIsda2Y#0001</v>
      </c>
      <c r="G8" s="37" t="str">
        <f>_xll.ohRangeRetrieveError(F8)</f>
        <v/>
      </c>
      <c r="H8" s="39"/>
      <c r="J8" s="14">
        <f>_xll.qlInterestRateIndexFixingDays(F8)</f>
        <v>0</v>
      </c>
    </row>
    <row r="9" spans="2:10" s="26" customFormat="1" x14ac:dyDescent="0.2">
      <c r="B9" s="31"/>
      <c r="C9" s="53" t="s">
        <v>25</v>
      </c>
      <c r="D9" s="54" t="s">
        <v>101</v>
      </c>
      <c r="E9" s="55" t="str">
        <f t="shared" si="0"/>
        <v>GbpLiborSwap-MxIsda3Y</v>
      </c>
      <c r="F9" s="38" t="str">
        <f>_xll.qlLiborSwap($E9,Currency,FixingType,$C9,Currency&amp;$D9,Discounting2,Permanent,Trigger,ObjectOverwrite)</f>
        <v>GbpLiborSwap-MxIsda3Y#0001</v>
      </c>
      <c r="G9" s="37" t="str">
        <f>_xll.ohRangeRetrieveError(F9)</f>
        <v/>
      </c>
      <c r="H9" s="39"/>
      <c r="J9" s="14">
        <f>_xll.qlInterestRateIndexFixingDays(F9)</f>
        <v>0</v>
      </c>
    </row>
    <row r="10" spans="2:10" s="26" customFormat="1" x14ac:dyDescent="0.2">
      <c r="B10" s="31"/>
      <c r="C10" s="53" t="s">
        <v>26</v>
      </c>
      <c r="D10" s="54" t="s">
        <v>101</v>
      </c>
      <c r="E10" s="55" t="str">
        <f t="shared" si="0"/>
        <v>GbpLiborSwap-MxIsda4Y</v>
      </c>
      <c r="F10" s="38" t="str">
        <f>_xll.qlLiborSwap($E10,Currency,FixingType,$C10,Currency&amp;$D10,Discounting2,Permanent,Trigger,ObjectOverwrite)</f>
        <v>GbpLiborSwap-MxIsda4Y#0001</v>
      </c>
      <c r="G10" s="37" t="str">
        <f>_xll.ohRangeRetrieveError(F10)</f>
        <v/>
      </c>
      <c r="H10" s="39"/>
      <c r="J10" s="14">
        <f>_xll.qlInterestRateIndexFixingDays(F10)</f>
        <v>0</v>
      </c>
    </row>
    <row r="11" spans="2:10" s="26" customFormat="1" x14ac:dyDescent="0.2">
      <c r="B11" s="31"/>
      <c r="C11" s="53" t="s">
        <v>27</v>
      </c>
      <c r="D11" s="54" t="s">
        <v>101</v>
      </c>
      <c r="E11" s="55" t="str">
        <f t="shared" si="0"/>
        <v>GbpLiborSwap-MxIsda5Y</v>
      </c>
      <c r="F11" s="38" t="str">
        <f>_xll.qlLiborSwap($E11,Currency,FixingType,$C11,Currency&amp;$D11,Discounting2,Permanent,Trigger,ObjectOverwrite)</f>
        <v>GbpLiborSwap-MxIsda5Y#0001</v>
      </c>
      <c r="G11" s="37" t="str">
        <f>_xll.ohRangeRetrieveError(F11)</f>
        <v/>
      </c>
      <c r="H11" s="39"/>
      <c r="J11" s="14">
        <f>_xll.qlInterestRateIndexFixingDays(F11)</f>
        <v>0</v>
      </c>
    </row>
    <row r="12" spans="2:10" s="26" customFormat="1" x14ac:dyDescent="0.2">
      <c r="B12" s="31"/>
      <c r="C12" s="53" t="s">
        <v>28</v>
      </c>
      <c r="D12" s="54" t="s">
        <v>101</v>
      </c>
      <c r="E12" s="55" t="str">
        <f t="shared" si="0"/>
        <v>GbpLiborSwap-MxIsda6Y</v>
      </c>
      <c r="F12" s="38" t="str">
        <f>_xll.qlLiborSwap($E12,Currency,FixingType,$C12,Currency&amp;$D12,Discounting2,Permanent,Trigger,ObjectOverwrite)</f>
        <v>GbpLiborSwap-MxIsda6Y#0001</v>
      </c>
      <c r="G12" s="37" t="str">
        <f>_xll.ohRangeRetrieveError(F12)</f>
        <v/>
      </c>
      <c r="H12" s="39"/>
      <c r="J12" s="14">
        <f>_xll.qlInterestRateIndexFixingDays(F12)</f>
        <v>0</v>
      </c>
    </row>
    <row r="13" spans="2:10" s="26" customFormat="1" x14ac:dyDescent="0.2">
      <c r="B13" s="31"/>
      <c r="C13" s="53" t="s">
        <v>29</v>
      </c>
      <c r="D13" s="54" t="s">
        <v>101</v>
      </c>
      <c r="E13" s="55" t="str">
        <f t="shared" si="0"/>
        <v>GbpLiborSwap-MxIsda7Y</v>
      </c>
      <c r="F13" s="38" t="str">
        <f>_xll.qlLiborSwap($E13,Currency,FixingType,$C13,Currency&amp;$D13,Discounting2,Permanent,Trigger,ObjectOverwrite)</f>
        <v>GbpLiborSwap-MxIsda7Y#0001</v>
      </c>
      <c r="G13" s="37" t="str">
        <f>_xll.ohRangeRetrieveError(F13)</f>
        <v/>
      </c>
      <c r="H13" s="39"/>
      <c r="J13" s="14">
        <f>_xll.qlInterestRateIndexFixingDays(F13)</f>
        <v>0</v>
      </c>
    </row>
    <row r="14" spans="2:10" s="26" customFormat="1" x14ac:dyDescent="0.2">
      <c r="B14" s="31"/>
      <c r="C14" s="53" t="s">
        <v>30</v>
      </c>
      <c r="D14" s="54" t="s">
        <v>101</v>
      </c>
      <c r="E14" s="55" t="str">
        <f t="shared" si="0"/>
        <v>GbpLiborSwap-MxIsda8Y</v>
      </c>
      <c r="F14" s="38" t="str">
        <f>_xll.qlLiborSwap($E14,Currency,FixingType,$C14,Currency&amp;$D14,Discounting2,Permanent,Trigger,ObjectOverwrite)</f>
        <v>GbpLiborSwap-MxIsda8Y#0001</v>
      </c>
      <c r="G14" s="37" t="str">
        <f>_xll.ohRangeRetrieveError(F14)</f>
        <v/>
      </c>
      <c r="H14" s="39"/>
      <c r="J14" s="14">
        <f>_xll.qlInterestRateIndexFixingDays(F14)</f>
        <v>0</v>
      </c>
    </row>
    <row r="15" spans="2:10" s="26" customFormat="1" x14ac:dyDescent="0.2">
      <c r="B15" s="31"/>
      <c r="C15" s="53" t="s">
        <v>31</v>
      </c>
      <c r="D15" s="54" t="s">
        <v>101</v>
      </c>
      <c r="E15" s="55" t="str">
        <f t="shared" si="0"/>
        <v>GbpLiborSwap-MxIsda9Y</v>
      </c>
      <c r="F15" s="38" t="str">
        <f>_xll.qlLiborSwap($E15,Currency,FixingType,$C15,Currency&amp;$D15,Discounting2,Permanent,Trigger,ObjectOverwrite)</f>
        <v>GbpLiborSwap-MxIsda9Y#0001</v>
      </c>
      <c r="G15" s="37" t="str">
        <f>_xll.ohRangeRetrieveError(F15)</f>
        <v/>
      </c>
      <c r="H15" s="39"/>
      <c r="J15" s="14">
        <f>_xll.qlInterestRateIndexFixingDays(F15)</f>
        <v>0</v>
      </c>
    </row>
    <row r="16" spans="2:10" s="26" customFormat="1" x14ac:dyDescent="0.2">
      <c r="B16" s="31"/>
      <c r="C16" s="53" t="s">
        <v>32</v>
      </c>
      <c r="D16" s="54" t="s">
        <v>101</v>
      </c>
      <c r="E16" s="55" t="str">
        <f t="shared" si="0"/>
        <v>GbpLiborSwap-MxIsda10Y</v>
      </c>
      <c r="F16" s="38" t="str">
        <f>_xll.qlLiborSwap($E16,Currency,FixingType,$C16,Currency&amp;$D16,Discounting2,Permanent,Trigger,ObjectOverwrite)</f>
        <v>GbpLiborSwap-MxIsda10Y#0001</v>
      </c>
      <c r="G16" s="37" t="str">
        <f>_xll.ohRangeRetrieveError(F16)</f>
        <v/>
      </c>
      <c r="H16" s="39"/>
      <c r="J16" s="14">
        <f>_xll.qlInterestRateIndexFixingDays(F16)</f>
        <v>0</v>
      </c>
    </row>
    <row r="17" spans="2:10" s="26" customFormat="1" x14ac:dyDescent="0.2">
      <c r="B17" s="31"/>
      <c r="C17" s="53" t="s">
        <v>33</v>
      </c>
      <c r="D17" s="54" t="s">
        <v>101</v>
      </c>
      <c r="E17" s="55" t="str">
        <f t="shared" si="0"/>
        <v>GbpLiborSwap-MxIsda11Y</v>
      </c>
      <c r="F17" s="38" t="str">
        <f>_xll.qlLiborSwap($E17,Currency,FixingType,$C17,Currency&amp;$D17,Discounting2,Permanent,Trigger,ObjectOverwrite)</f>
        <v>GbpLiborSwap-MxIsda11Y#0001</v>
      </c>
      <c r="G17" s="37" t="str">
        <f>_xll.ohRangeRetrieveError(F17)</f>
        <v/>
      </c>
      <c r="H17" s="39"/>
      <c r="J17" s="14">
        <f>_xll.qlInterestRateIndexFixingDays(F17)</f>
        <v>0</v>
      </c>
    </row>
    <row r="18" spans="2:10" s="26" customFormat="1" x14ac:dyDescent="0.2">
      <c r="B18" s="31"/>
      <c r="C18" s="53" t="s">
        <v>34</v>
      </c>
      <c r="D18" s="54" t="s">
        <v>101</v>
      </c>
      <c r="E18" s="55" t="str">
        <f t="shared" si="0"/>
        <v>GbpLiborSwap-MxIsda12Y</v>
      </c>
      <c r="F18" s="38" t="str">
        <f>_xll.qlLiborSwap($E18,Currency,FixingType,$C18,Currency&amp;$D18,Discounting2,Permanent,Trigger,ObjectOverwrite)</f>
        <v>GbpLiborSwap-MxIsda12Y#0001</v>
      </c>
      <c r="G18" s="37" t="str">
        <f>_xll.ohRangeRetrieveError(F18)</f>
        <v/>
      </c>
      <c r="H18" s="39"/>
      <c r="J18" s="14">
        <f>_xll.qlInterestRateIndexFixingDays(F18)</f>
        <v>0</v>
      </c>
    </row>
    <row r="19" spans="2:10" s="26" customFormat="1" x14ac:dyDescent="0.2">
      <c r="B19" s="31"/>
      <c r="C19" s="53" t="s">
        <v>35</v>
      </c>
      <c r="D19" s="54" t="s">
        <v>101</v>
      </c>
      <c r="E19" s="55" t="str">
        <f t="shared" si="0"/>
        <v>GbpLiborSwap-MxIsda13Y</v>
      </c>
      <c r="F19" s="38" t="str">
        <f>_xll.qlLiborSwap($E19,Currency,FixingType,$C19,Currency&amp;$D19,Discounting2,Permanent,Trigger,ObjectOverwrite)</f>
        <v>GbpLiborSwap-MxIsda13Y#0001</v>
      </c>
      <c r="G19" s="37" t="str">
        <f>_xll.ohRangeRetrieveError(F19)</f>
        <v/>
      </c>
      <c r="H19" s="39"/>
      <c r="J19" s="14">
        <f>_xll.qlInterestRateIndexFixingDays(F19)</f>
        <v>0</v>
      </c>
    </row>
    <row r="20" spans="2:10" s="26" customFormat="1" x14ac:dyDescent="0.2">
      <c r="B20" s="31"/>
      <c r="C20" s="53" t="s">
        <v>36</v>
      </c>
      <c r="D20" s="54" t="s">
        <v>101</v>
      </c>
      <c r="E20" s="55" t="str">
        <f t="shared" si="0"/>
        <v>GbpLiborSwap-MxIsda14Y</v>
      </c>
      <c r="F20" s="38" t="str">
        <f>_xll.qlLiborSwap($E20,Currency,FixingType,$C20,Currency&amp;$D20,Discounting2,Permanent,Trigger,ObjectOverwrite)</f>
        <v>GbpLiborSwap-MxIsda14Y#0001</v>
      </c>
      <c r="G20" s="37" t="str">
        <f>_xll.ohRangeRetrieveError(F20)</f>
        <v/>
      </c>
      <c r="H20" s="39"/>
      <c r="J20" s="14">
        <f>_xll.qlInterestRateIndexFixingDays(F20)</f>
        <v>0</v>
      </c>
    </row>
    <row r="21" spans="2:10" s="26" customFormat="1" x14ac:dyDescent="0.2">
      <c r="B21" s="31"/>
      <c r="C21" s="53" t="s">
        <v>37</v>
      </c>
      <c r="D21" s="54" t="s">
        <v>101</v>
      </c>
      <c r="E21" s="55" t="str">
        <f t="shared" si="0"/>
        <v>GbpLiborSwap-MxIsda15Y</v>
      </c>
      <c r="F21" s="38" t="str">
        <f>_xll.qlLiborSwap($E21,Currency,FixingType,$C21,Currency&amp;$D21,Discounting2,Permanent,Trigger,ObjectOverwrite)</f>
        <v>GbpLiborSwap-MxIsda15Y#0001</v>
      </c>
      <c r="G21" s="37" t="str">
        <f>_xll.ohRangeRetrieveError(F21)</f>
        <v/>
      </c>
      <c r="H21" s="39"/>
      <c r="J21" s="14">
        <f>_xll.qlInterestRateIndexFixingDays(F21)</f>
        <v>0</v>
      </c>
    </row>
    <row r="22" spans="2:10" s="26" customFormat="1" x14ac:dyDescent="0.2">
      <c r="B22" s="31"/>
      <c r="C22" s="53" t="s">
        <v>38</v>
      </c>
      <c r="D22" s="54" t="s">
        <v>101</v>
      </c>
      <c r="E22" s="55" t="str">
        <f t="shared" si="0"/>
        <v>GbpLiborSwap-MxIsda16Y</v>
      </c>
      <c r="F22" s="38" t="str">
        <f>_xll.qlLiborSwap($E22,Currency,FixingType,$C22,Currency&amp;$D22,Discounting2,Permanent,Trigger,ObjectOverwrite)</f>
        <v>GbpLiborSwap-MxIsda16Y#0001</v>
      </c>
      <c r="G22" s="37" t="str">
        <f>_xll.ohRangeRetrieveError(F22)</f>
        <v/>
      </c>
      <c r="H22" s="39"/>
      <c r="J22" s="14">
        <f>_xll.qlInterestRateIndexFixingDays(F22)</f>
        <v>0</v>
      </c>
    </row>
    <row r="23" spans="2:10" s="26" customFormat="1" x14ac:dyDescent="0.2">
      <c r="B23" s="31"/>
      <c r="C23" s="53" t="s">
        <v>39</v>
      </c>
      <c r="D23" s="54" t="s">
        <v>101</v>
      </c>
      <c r="E23" s="55" t="str">
        <f t="shared" si="0"/>
        <v>GbpLiborSwap-MxIsda17Y</v>
      </c>
      <c r="F23" s="38" t="str">
        <f>_xll.qlLiborSwap($E23,Currency,FixingType,$C23,Currency&amp;$D23,Discounting2,Permanent,Trigger,ObjectOverwrite)</f>
        <v>GbpLiborSwap-MxIsda17Y#0001</v>
      </c>
      <c r="G23" s="37" t="str">
        <f>_xll.ohRangeRetrieveError(F23)</f>
        <v/>
      </c>
      <c r="H23" s="39"/>
      <c r="J23" s="14">
        <f>_xll.qlInterestRateIndexFixingDays(F23)</f>
        <v>0</v>
      </c>
    </row>
    <row r="24" spans="2:10" s="26" customFormat="1" x14ac:dyDescent="0.2">
      <c r="B24" s="31"/>
      <c r="C24" s="53" t="s">
        <v>40</v>
      </c>
      <c r="D24" s="54" t="s">
        <v>101</v>
      </c>
      <c r="E24" s="55" t="str">
        <f t="shared" si="0"/>
        <v>GbpLiborSwap-MxIsda18Y</v>
      </c>
      <c r="F24" s="38" t="str">
        <f>_xll.qlLiborSwap($E24,Currency,FixingType,$C24,Currency&amp;$D24,Discounting2,Permanent,Trigger,ObjectOverwrite)</f>
        <v>GbpLiborSwap-MxIsda18Y#0001</v>
      </c>
      <c r="G24" s="37" t="str">
        <f>_xll.ohRangeRetrieveError(F24)</f>
        <v/>
      </c>
      <c r="H24" s="39"/>
      <c r="J24" s="14">
        <f>_xll.qlInterestRateIndexFixingDays(F24)</f>
        <v>0</v>
      </c>
    </row>
    <row r="25" spans="2:10" s="26" customFormat="1" x14ac:dyDescent="0.2">
      <c r="B25" s="31"/>
      <c r="C25" s="53" t="s">
        <v>41</v>
      </c>
      <c r="D25" s="54" t="s">
        <v>101</v>
      </c>
      <c r="E25" s="55" t="str">
        <f t="shared" si="0"/>
        <v>GbpLiborSwap-MxIsda19Y</v>
      </c>
      <c r="F25" s="38" t="str">
        <f>_xll.qlLiborSwap($E25,Currency,FixingType,$C25,Currency&amp;$D25,Discounting2,Permanent,Trigger,ObjectOverwrite)</f>
        <v>GbpLiborSwap-MxIsda19Y#0001</v>
      </c>
      <c r="G25" s="37" t="str">
        <f>_xll.ohRangeRetrieveError(F25)</f>
        <v/>
      </c>
      <c r="H25" s="39"/>
      <c r="J25" s="14">
        <f>_xll.qlInterestRateIndexFixingDays(F25)</f>
        <v>0</v>
      </c>
    </row>
    <row r="26" spans="2:10" s="26" customFormat="1" x14ac:dyDescent="0.2">
      <c r="B26" s="31"/>
      <c r="C26" s="53" t="s">
        <v>42</v>
      </c>
      <c r="D26" s="54" t="s">
        <v>101</v>
      </c>
      <c r="E26" s="55" t="str">
        <f t="shared" si="0"/>
        <v>GbpLiborSwap-MxIsda20Y</v>
      </c>
      <c r="F26" s="38" t="str">
        <f>_xll.qlLiborSwap($E26,Currency,FixingType,$C26,Currency&amp;$D26,Discounting2,Permanent,Trigger,ObjectOverwrite)</f>
        <v>GbpLiborSwap-MxIsda20Y#0001</v>
      </c>
      <c r="G26" s="37" t="str">
        <f>_xll.ohRangeRetrieveError(F26)</f>
        <v/>
      </c>
      <c r="H26" s="39"/>
      <c r="J26" s="14">
        <f>_xll.qlInterestRateIndexFixingDays(F26)</f>
        <v>0</v>
      </c>
    </row>
    <row r="27" spans="2:10" s="26" customFormat="1" x14ac:dyDescent="0.2">
      <c r="B27" s="31"/>
      <c r="C27" s="53" t="s">
        <v>43</v>
      </c>
      <c r="D27" s="54" t="s">
        <v>101</v>
      </c>
      <c r="E27" s="55" t="str">
        <f t="shared" si="0"/>
        <v>GbpLiborSwap-MxIsda21Y</v>
      </c>
      <c r="F27" s="38" t="str">
        <f>_xll.qlLiborSwap($E27,Currency,FixingType,$C27,Currency&amp;$D27,Discounting2,Permanent,Trigger,ObjectOverwrite)</f>
        <v>GbpLiborSwap-MxIsda21Y#0001</v>
      </c>
      <c r="G27" s="37" t="str">
        <f>_xll.ohRangeRetrieveError(F27)</f>
        <v/>
      </c>
      <c r="H27" s="39"/>
      <c r="J27" s="14">
        <f>_xll.qlInterestRateIndexFixingDays(F27)</f>
        <v>0</v>
      </c>
    </row>
    <row r="28" spans="2:10" s="26" customFormat="1" x14ac:dyDescent="0.2">
      <c r="B28" s="31"/>
      <c r="C28" s="53" t="s">
        <v>44</v>
      </c>
      <c r="D28" s="54" t="s">
        <v>101</v>
      </c>
      <c r="E28" s="55" t="str">
        <f t="shared" si="0"/>
        <v>GbpLiborSwap-MxIsda22Y</v>
      </c>
      <c r="F28" s="38" t="str">
        <f>_xll.qlLiborSwap($E28,Currency,FixingType,$C28,Currency&amp;$D28,Discounting2,Permanent,Trigger,ObjectOverwrite)</f>
        <v>GbpLiborSwap-MxIsda22Y#0001</v>
      </c>
      <c r="G28" s="37" t="str">
        <f>_xll.ohRangeRetrieveError(F28)</f>
        <v/>
      </c>
      <c r="H28" s="39"/>
      <c r="J28" s="14">
        <f>_xll.qlInterestRateIndexFixingDays(F28)</f>
        <v>0</v>
      </c>
    </row>
    <row r="29" spans="2:10" s="26" customFormat="1" x14ac:dyDescent="0.2">
      <c r="B29" s="31"/>
      <c r="C29" s="53" t="s">
        <v>45</v>
      </c>
      <c r="D29" s="54" t="s">
        <v>101</v>
      </c>
      <c r="E29" s="55" t="str">
        <f t="shared" si="0"/>
        <v>GbpLiborSwap-MxIsda23Y</v>
      </c>
      <c r="F29" s="38" t="str">
        <f>_xll.qlLiborSwap($E29,Currency,FixingType,$C29,Currency&amp;$D29,Discounting2,Permanent,Trigger,ObjectOverwrite)</f>
        <v>GbpLiborSwap-MxIsda23Y#0001</v>
      </c>
      <c r="G29" s="37" t="str">
        <f>_xll.ohRangeRetrieveError(F29)</f>
        <v/>
      </c>
      <c r="H29" s="39"/>
      <c r="J29" s="14">
        <f>_xll.qlInterestRateIndexFixingDays(F29)</f>
        <v>0</v>
      </c>
    </row>
    <row r="30" spans="2:10" s="26" customFormat="1" x14ac:dyDescent="0.2">
      <c r="B30" s="31"/>
      <c r="C30" s="53" t="s">
        <v>46</v>
      </c>
      <c r="D30" s="54" t="s">
        <v>101</v>
      </c>
      <c r="E30" s="55" t="str">
        <f t="shared" si="0"/>
        <v>GbpLiborSwap-MxIsda24Y</v>
      </c>
      <c r="F30" s="38" t="str">
        <f>_xll.qlLiborSwap($E30,Currency,FixingType,$C30,Currency&amp;$D30,Discounting2,Permanent,Trigger,ObjectOverwrite)</f>
        <v>GbpLiborSwap-MxIsda24Y#0001</v>
      </c>
      <c r="G30" s="37" t="str">
        <f>_xll.ohRangeRetrieveError(F30)</f>
        <v/>
      </c>
      <c r="H30" s="39"/>
      <c r="J30" s="14">
        <f>_xll.qlInterestRateIndexFixingDays(F30)</f>
        <v>0</v>
      </c>
    </row>
    <row r="31" spans="2:10" s="26" customFormat="1" x14ac:dyDescent="0.2">
      <c r="B31" s="31"/>
      <c r="C31" s="53" t="s">
        <v>47</v>
      </c>
      <c r="D31" s="54" t="s">
        <v>101</v>
      </c>
      <c r="E31" s="55" t="str">
        <f t="shared" si="0"/>
        <v>GbpLiborSwap-MxIsda25Y</v>
      </c>
      <c r="F31" s="38" t="str">
        <f>_xll.qlLiborSwap($E31,Currency,FixingType,$C31,Currency&amp;$D31,Discounting2,Permanent,Trigger,ObjectOverwrite)</f>
        <v>GbpLiborSwap-MxIsda25Y#0001</v>
      </c>
      <c r="G31" s="37" t="str">
        <f>_xll.ohRangeRetrieveError(F31)</f>
        <v/>
      </c>
      <c r="H31" s="39"/>
      <c r="J31" s="14">
        <f>_xll.qlInterestRateIndexFixingDays(F31)</f>
        <v>0</v>
      </c>
    </row>
    <row r="32" spans="2:10" s="26" customFormat="1" x14ac:dyDescent="0.2">
      <c r="B32" s="31"/>
      <c r="C32" s="53" t="s">
        <v>48</v>
      </c>
      <c r="D32" s="54" t="s">
        <v>101</v>
      </c>
      <c r="E32" s="55" t="str">
        <f t="shared" si="0"/>
        <v>GbpLiborSwap-MxIsda26Y</v>
      </c>
      <c r="F32" s="38" t="str">
        <f>_xll.qlLiborSwap($E32,Currency,FixingType,$C32,Currency&amp;$D32,Discounting2,Permanent,Trigger,ObjectOverwrite)</f>
        <v>GbpLiborSwap-MxIsda26Y#0001</v>
      </c>
      <c r="G32" s="37" t="str">
        <f>_xll.ohRangeRetrieveError(F32)</f>
        <v/>
      </c>
      <c r="H32" s="39"/>
      <c r="J32" s="14">
        <f>_xll.qlInterestRateIndexFixingDays(F32)</f>
        <v>0</v>
      </c>
    </row>
    <row r="33" spans="2:10" s="26" customFormat="1" x14ac:dyDescent="0.2">
      <c r="B33" s="31"/>
      <c r="C33" s="53" t="s">
        <v>49</v>
      </c>
      <c r="D33" s="54" t="s">
        <v>101</v>
      </c>
      <c r="E33" s="55" t="str">
        <f t="shared" si="0"/>
        <v>GbpLiborSwap-MxIsda27Y</v>
      </c>
      <c r="F33" s="38" t="str">
        <f>_xll.qlLiborSwap($E33,Currency,FixingType,$C33,Currency&amp;$D33,Discounting2,Permanent,Trigger,ObjectOverwrite)</f>
        <v>GbpLiborSwap-MxIsda27Y#0001</v>
      </c>
      <c r="G33" s="37" t="str">
        <f>_xll.ohRangeRetrieveError(F33)</f>
        <v/>
      </c>
      <c r="H33" s="39"/>
      <c r="J33" s="14">
        <f>_xll.qlInterestRateIndexFixingDays(F33)</f>
        <v>0</v>
      </c>
    </row>
    <row r="34" spans="2:10" s="26" customFormat="1" x14ac:dyDescent="0.2">
      <c r="B34" s="31"/>
      <c r="C34" s="53" t="s">
        <v>50</v>
      </c>
      <c r="D34" s="54" t="s">
        <v>101</v>
      </c>
      <c r="E34" s="55" t="str">
        <f t="shared" si="0"/>
        <v>GbpLiborSwap-MxIsda28Y</v>
      </c>
      <c r="F34" s="38" t="str">
        <f>_xll.qlLiborSwap($E34,Currency,FixingType,$C34,Currency&amp;$D34,Discounting2,Permanent,Trigger,ObjectOverwrite)</f>
        <v>GbpLiborSwap-MxIsda28Y#0001</v>
      </c>
      <c r="G34" s="37" t="str">
        <f>_xll.ohRangeRetrieveError(F34)</f>
        <v/>
      </c>
      <c r="H34" s="39"/>
      <c r="J34" s="14">
        <f>_xll.qlInterestRateIndexFixingDays(F34)</f>
        <v>0</v>
      </c>
    </row>
    <row r="35" spans="2:10" s="26" customFormat="1" x14ac:dyDescent="0.2">
      <c r="B35" s="31"/>
      <c r="C35" s="53" t="s">
        <v>51</v>
      </c>
      <c r="D35" s="54" t="s">
        <v>101</v>
      </c>
      <c r="E35" s="55" t="str">
        <f t="shared" si="0"/>
        <v>GbpLiborSwap-MxIsda29Y</v>
      </c>
      <c r="F35" s="38" t="str">
        <f>_xll.qlLiborSwap($E35,Currency,FixingType,$C35,Currency&amp;$D35,Discounting2,Permanent,Trigger,ObjectOverwrite)</f>
        <v>GbpLiborSwap-MxIsda29Y#0001</v>
      </c>
      <c r="G35" s="37" t="str">
        <f>_xll.ohRangeRetrieveError(F35)</f>
        <v/>
      </c>
      <c r="H35" s="39"/>
      <c r="J35" s="14">
        <f>_xll.qlInterestRateIndexFixingDays(F35)</f>
        <v>0</v>
      </c>
    </row>
    <row r="36" spans="2:10" s="26" customFormat="1" x14ac:dyDescent="0.2">
      <c r="B36" s="31"/>
      <c r="C36" s="53" t="s">
        <v>52</v>
      </c>
      <c r="D36" s="54" t="s">
        <v>101</v>
      </c>
      <c r="E36" s="55" t="str">
        <f t="shared" si="0"/>
        <v>GbpLiborSwap-MxIsda30Y</v>
      </c>
      <c r="F36" s="38" t="str">
        <f>_xll.qlLiborSwap($E36,Currency,FixingType,$C36,Currency&amp;$D36,Discounting2,Permanent,Trigger,ObjectOverwrite)</f>
        <v>GbpLiborSwap-MxIsda30Y#0001</v>
      </c>
      <c r="G36" s="37" t="str">
        <f>_xll.ohRangeRetrieveError(F36)</f>
        <v/>
      </c>
      <c r="H36" s="39"/>
      <c r="J36" s="14">
        <f>_xll.qlInterestRateIndexFixingDays(F36)</f>
        <v>0</v>
      </c>
    </row>
    <row r="37" spans="2:10" s="26" customFormat="1" x14ac:dyDescent="0.2">
      <c r="B37" s="31"/>
      <c r="C37" s="53" t="s">
        <v>53</v>
      </c>
      <c r="D37" s="54" t="s">
        <v>101</v>
      </c>
      <c r="E37" s="55" t="str">
        <f t="shared" si="0"/>
        <v>GbpLiborSwap-MxIsda31Y</v>
      </c>
      <c r="F37" s="38" t="str">
        <f>_xll.qlLiborSwap($E37,Currency,FixingType,$C37,Currency&amp;$D37,Discounting2,Permanent,Trigger,ObjectOverwrite)</f>
        <v>GbpLiborSwap-MxIsda31Y#0001</v>
      </c>
      <c r="G37" s="37" t="str">
        <f>_xll.ohRangeRetrieveError(F37)</f>
        <v/>
      </c>
      <c r="H37" s="39"/>
      <c r="J37" s="14">
        <f>_xll.qlInterestRateIndexFixingDays(F37)</f>
        <v>0</v>
      </c>
    </row>
    <row r="38" spans="2:10" s="26" customFormat="1" x14ac:dyDescent="0.2">
      <c r="B38" s="31"/>
      <c r="C38" s="53" t="s">
        <v>54</v>
      </c>
      <c r="D38" s="54" t="s">
        <v>101</v>
      </c>
      <c r="E38" s="55" t="str">
        <f t="shared" si="0"/>
        <v>GbpLiborSwap-MxIsda32Y</v>
      </c>
      <c r="F38" s="38" t="str">
        <f>_xll.qlLiborSwap($E38,Currency,FixingType,$C38,Currency&amp;$D38,Discounting2,Permanent,Trigger,ObjectOverwrite)</f>
        <v>GbpLiborSwap-MxIsda32Y#0001</v>
      </c>
      <c r="G38" s="37" t="str">
        <f>_xll.ohRangeRetrieveError(F38)</f>
        <v/>
      </c>
      <c r="H38" s="39"/>
      <c r="J38" s="14">
        <f>_xll.qlInterestRateIndexFixingDays(F38)</f>
        <v>0</v>
      </c>
    </row>
    <row r="39" spans="2:10" s="26" customFormat="1" x14ac:dyDescent="0.2">
      <c r="B39" s="31"/>
      <c r="C39" s="53" t="s">
        <v>55</v>
      </c>
      <c r="D39" s="54" t="s">
        <v>101</v>
      </c>
      <c r="E39" s="55" t="str">
        <f t="shared" ref="E39:E66" si="1">PROPER(Currency)&amp;FamilyName&amp;FixingType&amp;$C39</f>
        <v>GbpLiborSwap-MxIsda33Y</v>
      </c>
      <c r="F39" s="38" t="str">
        <f>_xll.qlLiborSwap($E39,Currency,FixingType,$C39,Currency&amp;$D39,Discounting2,Permanent,Trigger,ObjectOverwrite)</f>
        <v>GbpLiborSwap-MxIsda33Y#0001</v>
      </c>
      <c r="G39" s="37" t="str">
        <f>_xll.ohRangeRetrieveError(F39)</f>
        <v/>
      </c>
      <c r="H39" s="39"/>
      <c r="J39" s="14">
        <f>_xll.qlInterestRateIndexFixingDays(F39)</f>
        <v>0</v>
      </c>
    </row>
    <row r="40" spans="2:10" s="26" customFormat="1" x14ac:dyDescent="0.2">
      <c r="B40" s="31"/>
      <c r="C40" s="53" t="s">
        <v>56</v>
      </c>
      <c r="D40" s="54" t="s">
        <v>101</v>
      </c>
      <c r="E40" s="55" t="str">
        <f t="shared" si="1"/>
        <v>GbpLiborSwap-MxIsda34Y</v>
      </c>
      <c r="F40" s="38" t="str">
        <f>_xll.qlLiborSwap($E40,Currency,FixingType,$C40,Currency&amp;$D40,Discounting2,Permanent,Trigger,ObjectOverwrite)</f>
        <v>GbpLiborSwap-MxIsda34Y#0001</v>
      </c>
      <c r="G40" s="37" t="str">
        <f>_xll.ohRangeRetrieveError(F40)</f>
        <v/>
      </c>
      <c r="H40" s="39"/>
      <c r="J40" s="14">
        <f>_xll.qlInterestRateIndexFixingDays(F40)</f>
        <v>0</v>
      </c>
    </row>
    <row r="41" spans="2:10" s="26" customFormat="1" x14ac:dyDescent="0.2">
      <c r="B41" s="31"/>
      <c r="C41" s="53" t="s">
        <v>57</v>
      </c>
      <c r="D41" s="54" t="s">
        <v>101</v>
      </c>
      <c r="E41" s="55" t="str">
        <f t="shared" si="1"/>
        <v>GbpLiborSwap-MxIsda35Y</v>
      </c>
      <c r="F41" s="38" t="str">
        <f>_xll.qlLiborSwap($E41,Currency,FixingType,$C41,Currency&amp;$D41,Discounting2,Permanent,Trigger,ObjectOverwrite)</f>
        <v>GbpLiborSwap-MxIsda35Y#0001</v>
      </c>
      <c r="G41" s="37" t="str">
        <f>_xll.ohRangeRetrieveError(F41)</f>
        <v/>
      </c>
      <c r="H41" s="39"/>
      <c r="J41" s="14">
        <f>_xll.qlInterestRateIndexFixingDays(F41)</f>
        <v>0</v>
      </c>
    </row>
    <row r="42" spans="2:10" s="26" customFormat="1" x14ac:dyDescent="0.2">
      <c r="B42" s="31"/>
      <c r="C42" s="53" t="s">
        <v>58</v>
      </c>
      <c r="D42" s="54" t="s">
        <v>101</v>
      </c>
      <c r="E42" s="55" t="str">
        <f t="shared" si="1"/>
        <v>GbpLiborSwap-MxIsda36Y</v>
      </c>
      <c r="F42" s="38" t="str">
        <f>_xll.qlLiborSwap($E42,Currency,FixingType,$C42,Currency&amp;$D42,Discounting2,Permanent,Trigger,ObjectOverwrite)</f>
        <v>GbpLiborSwap-MxIsda36Y#0001</v>
      </c>
      <c r="G42" s="37" t="str">
        <f>_xll.ohRangeRetrieveError(F42)</f>
        <v/>
      </c>
      <c r="H42" s="39"/>
      <c r="J42" s="14">
        <f>_xll.qlInterestRateIndexFixingDays(F42)</f>
        <v>0</v>
      </c>
    </row>
    <row r="43" spans="2:10" s="26" customFormat="1" x14ac:dyDescent="0.2">
      <c r="B43" s="31"/>
      <c r="C43" s="53" t="s">
        <v>59</v>
      </c>
      <c r="D43" s="54" t="s">
        <v>101</v>
      </c>
      <c r="E43" s="55" t="str">
        <f t="shared" si="1"/>
        <v>GbpLiborSwap-MxIsda37Y</v>
      </c>
      <c r="F43" s="38" t="str">
        <f>_xll.qlLiborSwap($E43,Currency,FixingType,$C43,Currency&amp;$D43,Discounting2,Permanent,Trigger,ObjectOverwrite)</f>
        <v>GbpLiborSwap-MxIsda37Y#0001</v>
      </c>
      <c r="G43" s="37" t="str">
        <f>_xll.ohRangeRetrieveError(F43)</f>
        <v/>
      </c>
      <c r="H43" s="39"/>
      <c r="J43" s="14">
        <f>_xll.qlInterestRateIndexFixingDays(F43)</f>
        <v>0</v>
      </c>
    </row>
    <row r="44" spans="2:10" s="26" customFormat="1" x14ac:dyDescent="0.2">
      <c r="B44" s="31"/>
      <c r="C44" s="53" t="s">
        <v>60</v>
      </c>
      <c r="D44" s="54" t="s">
        <v>101</v>
      </c>
      <c r="E44" s="55" t="str">
        <f t="shared" si="1"/>
        <v>GbpLiborSwap-MxIsda38Y</v>
      </c>
      <c r="F44" s="38" t="str">
        <f>_xll.qlLiborSwap($E44,Currency,FixingType,$C44,Currency&amp;$D44,Discounting2,Permanent,Trigger,ObjectOverwrite)</f>
        <v>GbpLiborSwap-MxIsda38Y#0001</v>
      </c>
      <c r="G44" s="37" t="str">
        <f>_xll.ohRangeRetrieveError(F44)</f>
        <v/>
      </c>
      <c r="H44" s="39"/>
      <c r="J44" s="14">
        <f>_xll.qlInterestRateIndexFixingDays(F44)</f>
        <v>0</v>
      </c>
    </row>
    <row r="45" spans="2:10" s="26" customFormat="1" x14ac:dyDescent="0.2">
      <c r="B45" s="31"/>
      <c r="C45" s="53" t="s">
        <v>61</v>
      </c>
      <c r="D45" s="54" t="s">
        <v>101</v>
      </c>
      <c r="E45" s="55" t="str">
        <f t="shared" si="1"/>
        <v>GbpLiborSwap-MxIsda39Y</v>
      </c>
      <c r="F45" s="38" t="str">
        <f>_xll.qlLiborSwap($E45,Currency,FixingType,$C45,Currency&amp;$D45,Discounting2,Permanent,Trigger,ObjectOverwrite)</f>
        <v>GbpLiborSwap-MxIsda39Y#0001</v>
      </c>
      <c r="G45" s="37" t="str">
        <f>_xll.ohRangeRetrieveError(F45)</f>
        <v/>
      </c>
      <c r="H45" s="39"/>
      <c r="J45" s="14">
        <f>_xll.qlInterestRateIndexFixingDays(F45)</f>
        <v>0</v>
      </c>
    </row>
    <row r="46" spans="2:10" s="26" customFormat="1" x14ac:dyDescent="0.2">
      <c r="B46" s="31"/>
      <c r="C46" s="53" t="s">
        <v>62</v>
      </c>
      <c r="D46" s="54" t="s">
        <v>101</v>
      </c>
      <c r="E46" s="55" t="str">
        <f t="shared" si="1"/>
        <v>GbpLiborSwap-MxIsda40Y</v>
      </c>
      <c r="F46" s="38" t="str">
        <f>_xll.qlLiborSwap($E46,Currency,FixingType,$C46,Currency&amp;$D46,Discounting2,Permanent,Trigger,ObjectOverwrite)</f>
        <v>GbpLiborSwap-MxIsda40Y#0001</v>
      </c>
      <c r="G46" s="37" t="str">
        <f>_xll.ohRangeRetrieveError(F46)</f>
        <v/>
      </c>
      <c r="H46" s="39"/>
      <c r="J46" s="14">
        <f>_xll.qlInterestRateIndexFixingDays(F46)</f>
        <v>0</v>
      </c>
    </row>
    <row r="47" spans="2:10" s="26" customFormat="1" x14ac:dyDescent="0.2">
      <c r="B47" s="31"/>
      <c r="C47" s="53" t="s">
        <v>63</v>
      </c>
      <c r="D47" s="54" t="s">
        <v>101</v>
      </c>
      <c r="E47" s="55" t="str">
        <f t="shared" si="1"/>
        <v>GbpLiborSwap-MxIsda41Y</v>
      </c>
      <c r="F47" s="38" t="str">
        <f>_xll.qlLiborSwap($E47,Currency,FixingType,$C47,Currency&amp;$D47,Discounting2,Permanent,Trigger,ObjectOverwrite)</f>
        <v>GbpLiborSwap-MxIsda41Y#0001</v>
      </c>
      <c r="G47" s="37" t="str">
        <f>_xll.ohRangeRetrieveError(F47)</f>
        <v/>
      </c>
      <c r="H47" s="39"/>
      <c r="J47" s="14">
        <f>_xll.qlInterestRateIndexFixingDays(F47)</f>
        <v>0</v>
      </c>
    </row>
    <row r="48" spans="2:10" s="26" customFormat="1" x14ac:dyDescent="0.2">
      <c r="B48" s="31"/>
      <c r="C48" s="53" t="s">
        <v>64</v>
      </c>
      <c r="D48" s="54" t="s">
        <v>101</v>
      </c>
      <c r="E48" s="55" t="str">
        <f t="shared" si="1"/>
        <v>GbpLiborSwap-MxIsda42Y</v>
      </c>
      <c r="F48" s="38" t="str">
        <f>_xll.qlLiborSwap($E48,Currency,FixingType,$C48,Currency&amp;$D48,Discounting2,Permanent,Trigger,ObjectOverwrite)</f>
        <v>GbpLiborSwap-MxIsda42Y#0001</v>
      </c>
      <c r="G48" s="37" t="str">
        <f>_xll.ohRangeRetrieveError(F48)</f>
        <v/>
      </c>
      <c r="H48" s="39"/>
      <c r="J48" s="14">
        <f>_xll.qlInterestRateIndexFixingDays(F48)</f>
        <v>0</v>
      </c>
    </row>
    <row r="49" spans="2:10" s="26" customFormat="1" x14ac:dyDescent="0.2">
      <c r="B49" s="31"/>
      <c r="C49" s="53" t="s">
        <v>65</v>
      </c>
      <c r="D49" s="54" t="s">
        <v>101</v>
      </c>
      <c r="E49" s="55" t="str">
        <f t="shared" si="1"/>
        <v>GbpLiborSwap-MxIsda43Y</v>
      </c>
      <c r="F49" s="38" t="str">
        <f>_xll.qlLiborSwap($E49,Currency,FixingType,$C49,Currency&amp;$D49,Discounting2,Permanent,Trigger,ObjectOverwrite)</f>
        <v>GbpLiborSwap-MxIsda43Y#0001</v>
      </c>
      <c r="G49" s="37" t="str">
        <f>_xll.ohRangeRetrieveError(F49)</f>
        <v/>
      </c>
      <c r="H49" s="39"/>
      <c r="J49" s="14">
        <f>_xll.qlInterestRateIndexFixingDays(F49)</f>
        <v>0</v>
      </c>
    </row>
    <row r="50" spans="2:10" s="26" customFormat="1" x14ac:dyDescent="0.2">
      <c r="B50" s="31"/>
      <c r="C50" s="53" t="s">
        <v>66</v>
      </c>
      <c r="D50" s="54" t="s">
        <v>101</v>
      </c>
      <c r="E50" s="55" t="str">
        <f t="shared" si="1"/>
        <v>GbpLiborSwap-MxIsda44Y</v>
      </c>
      <c r="F50" s="38" t="str">
        <f>_xll.qlLiborSwap($E50,Currency,FixingType,$C50,Currency&amp;$D50,Discounting2,Permanent,Trigger,ObjectOverwrite)</f>
        <v>GbpLiborSwap-MxIsda44Y#0001</v>
      </c>
      <c r="G50" s="37" t="str">
        <f>_xll.ohRangeRetrieveError(F50)</f>
        <v/>
      </c>
      <c r="H50" s="39"/>
      <c r="J50" s="14">
        <f>_xll.qlInterestRateIndexFixingDays(F50)</f>
        <v>0</v>
      </c>
    </row>
    <row r="51" spans="2:10" s="26" customFormat="1" x14ac:dyDescent="0.2">
      <c r="B51" s="31"/>
      <c r="C51" s="53" t="s">
        <v>67</v>
      </c>
      <c r="D51" s="54" t="s">
        <v>101</v>
      </c>
      <c r="E51" s="55" t="str">
        <f t="shared" si="1"/>
        <v>GbpLiborSwap-MxIsda45Y</v>
      </c>
      <c r="F51" s="38" t="str">
        <f>_xll.qlLiborSwap($E51,Currency,FixingType,$C51,Currency&amp;$D51,Discounting2,Permanent,Trigger,ObjectOverwrite)</f>
        <v>GbpLiborSwap-MxIsda45Y#0001</v>
      </c>
      <c r="G51" s="37" t="str">
        <f>_xll.ohRangeRetrieveError(F51)</f>
        <v/>
      </c>
      <c r="H51" s="39"/>
      <c r="J51" s="14">
        <f>_xll.qlInterestRateIndexFixingDays(F51)</f>
        <v>0</v>
      </c>
    </row>
    <row r="52" spans="2:10" s="26" customFormat="1" x14ac:dyDescent="0.2">
      <c r="B52" s="31"/>
      <c r="C52" s="53" t="s">
        <v>68</v>
      </c>
      <c r="D52" s="54" t="s">
        <v>101</v>
      </c>
      <c r="E52" s="55" t="str">
        <f t="shared" si="1"/>
        <v>GbpLiborSwap-MxIsda46Y</v>
      </c>
      <c r="F52" s="38" t="str">
        <f>_xll.qlLiborSwap($E52,Currency,FixingType,$C52,Currency&amp;$D52,Discounting2,Permanent,Trigger,ObjectOverwrite)</f>
        <v>GbpLiborSwap-MxIsda46Y#0001</v>
      </c>
      <c r="G52" s="37" t="str">
        <f>_xll.ohRangeRetrieveError(F52)</f>
        <v/>
      </c>
      <c r="H52" s="39"/>
      <c r="J52" s="14">
        <f>_xll.qlInterestRateIndexFixingDays(F52)</f>
        <v>0</v>
      </c>
    </row>
    <row r="53" spans="2:10" s="26" customFormat="1" x14ac:dyDescent="0.2">
      <c r="B53" s="31"/>
      <c r="C53" s="53" t="s">
        <v>69</v>
      </c>
      <c r="D53" s="54" t="s">
        <v>101</v>
      </c>
      <c r="E53" s="55" t="str">
        <f t="shared" si="1"/>
        <v>GbpLiborSwap-MxIsda47Y</v>
      </c>
      <c r="F53" s="38" t="str">
        <f>_xll.qlLiborSwap($E53,Currency,FixingType,$C53,Currency&amp;$D53,Discounting2,Permanent,Trigger,ObjectOverwrite)</f>
        <v>GbpLiborSwap-MxIsda47Y#0001</v>
      </c>
      <c r="G53" s="37" t="str">
        <f>_xll.ohRangeRetrieveError(F53)</f>
        <v/>
      </c>
      <c r="H53" s="39"/>
      <c r="J53" s="14">
        <f>_xll.qlInterestRateIndexFixingDays(F53)</f>
        <v>0</v>
      </c>
    </row>
    <row r="54" spans="2:10" s="26" customFormat="1" x14ac:dyDescent="0.2">
      <c r="B54" s="31"/>
      <c r="C54" s="53" t="s">
        <v>70</v>
      </c>
      <c r="D54" s="54" t="s">
        <v>101</v>
      </c>
      <c r="E54" s="55" t="str">
        <f t="shared" si="1"/>
        <v>GbpLiborSwap-MxIsda48Y</v>
      </c>
      <c r="F54" s="38" t="str">
        <f>_xll.qlLiborSwap($E54,Currency,FixingType,$C54,Currency&amp;$D54,Discounting2,Permanent,Trigger,ObjectOverwrite)</f>
        <v>GbpLiborSwap-MxIsda48Y#0001</v>
      </c>
      <c r="G54" s="37" t="str">
        <f>_xll.ohRangeRetrieveError(F54)</f>
        <v/>
      </c>
      <c r="H54" s="39"/>
      <c r="J54" s="14">
        <f>_xll.qlInterestRateIndexFixingDays(F54)</f>
        <v>0</v>
      </c>
    </row>
    <row r="55" spans="2:10" s="26" customFormat="1" x14ac:dyDescent="0.2">
      <c r="B55" s="31"/>
      <c r="C55" s="53" t="s">
        <v>71</v>
      </c>
      <c r="D55" s="54" t="s">
        <v>101</v>
      </c>
      <c r="E55" s="55" t="str">
        <f t="shared" si="1"/>
        <v>GbpLiborSwap-MxIsda49Y</v>
      </c>
      <c r="F55" s="38" t="str">
        <f>_xll.qlLiborSwap($E55,Currency,FixingType,$C55,Currency&amp;$D55,Discounting2,Permanent,Trigger,ObjectOverwrite)</f>
        <v>GbpLiborSwap-MxIsda49Y#0001</v>
      </c>
      <c r="G55" s="37" t="str">
        <f>_xll.ohRangeRetrieveError(F55)</f>
        <v/>
      </c>
      <c r="H55" s="39"/>
      <c r="J55" s="14">
        <f>_xll.qlInterestRateIndexFixingDays(F55)</f>
        <v>0</v>
      </c>
    </row>
    <row r="56" spans="2:10" s="26" customFormat="1" x14ac:dyDescent="0.2">
      <c r="B56" s="31"/>
      <c r="C56" s="53" t="s">
        <v>72</v>
      </c>
      <c r="D56" s="54" t="s">
        <v>101</v>
      </c>
      <c r="E56" s="55" t="str">
        <f t="shared" si="1"/>
        <v>GbpLiborSwap-MxIsda50Y</v>
      </c>
      <c r="F56" s="38" t="str">
        <f>_xll.qlLiborSwap($E56,Currency,FixingType,$C56,Currency&amp;$D56,Discounting2,Permanent,Trigger,ObjectOverwrite)</f>
        <v>GbpLiborSwap-MxIsda50Y#0001</v>
      </c>
      <c r="G56" s="37" t="str">
        <f>_xll.ohRangeRetrieveError(F56)</f>
        <v/>
      </c>
      <c r="H56" s="39"/>
      <c r="J56" s="14">
        <f>_xll.qlInterestRateIndexFixingDays(F56)</f>
        <v>0</v>
      </c>
    </row>
    <row r="57" spans="2:10" s="26" customFormat="1" x14ac:dyDescent="0.2">
      <c r="B57" s="31"/>
      <c r="C57" s="53" t="s">
        <v>73</v>
      </c>
      <c r="D57" s="54" t="s">
        <v>101</v>
      </c>
      <c r="E57" s="55" t="str">
        <f t="shared" si="1"/>
        <v>GbpLiborSwap-MxIsda51Y</v>
      </c>
      <c r="F57" s="38" t="str">
        <f>_xll.qlLiborSwap($E57,Currency,FixingType,$C57,Currency&amp;$D57,Discounting2,Permanent,Trigger,ObjectOverwrite)</f>
        <v>GbpLiborSwap-MxIsda51Y#0001</v>
      </c>
      <c r="G57" s="37" t="str">
        <f>_xll.ohRangeRetrieveError(F57)</f>
        <v/>
      </c>
      <c r="H57" s="39"/>
      <c r="J57" s="14">
        <f>_xll.qlInterestRateIndexFixingDays(F57)</f>
        <v>0</v>
      </c>
    </row>
    <row r="58" spans="2:10" s="26" customFormat="1" x14ac:dyDescent="0.2">
      <c r="B58" s="31"/>
      <c r="C58" s="53" t="s">
        <v>74</v>
      </c>
      <c r="D58" s="54" t="s">
        <v>101</v>
      </c>
      <c r="E58" s="55" t="str">
        <f t="shared" si="1"/>
        <v>GbpLiborSwap-MxIsda52Y</v>
      </c>
      <c r="F58" s="38" t="str">
        <f>_xll.qlLiborSwap($E58,Currency,FixingType,$C58,Currency&amp;$D58,Discounting2,Permanent,Trigger,ObjectOverwrite)</f>
        <v>GbpLiborSwap-MxIsda52Y#0001</v>
      </c>
      <c r="G58" s="37" t="str">
        <f>_xll.ohRangeRetrieveError(F58)</f>
        <v/>
      </c>
      <c r="H58" s="39"/>
      <c r="J58" s="14">
        <f>_xll.qlInterestRateIndexFixingDays(F58)</f>
        <v>0</v>
      </c>
    </row>
    <row r="59" spans="2:10" s="26" customFormat="1" x14ac:dyDescent="0.2">
      <c r="B59" s="31"/>
      <c r="C59" s="53" t="s">
        <v>75</v>
      </c>
      <c r="D59" s="54" t="s">
        <v>101</v>
      </c>
      <c r="E59" s="55" t="str">
        <f t="shared" si="1"/>
        <v>GbpLiborSwap-MxIsda53Y</v>
      </c>
      <c r="F59" s="38" t="str">
        <f>_xll.qlLiborSwap($E59,Currency,FixingType,$C59,Currency&amp;$D59,Discounting2,Permanent,Trigger,ObjectOverwrite)</f>
        <v>GbpLiborSwap-MxIsda53Y#0001</v>
      </c>
      <c r="G59" s="37" t="str">
        <f>_xll.ohRangeRetrieveError(F59)</f>
        <v/>
      </c>
      <c r="H59" s="39"/>
      <c r="J59" s="14">
        <f>_xll.qlInterestRateIndexFixingDays(F59)</f>
        <v>0</v>
      </c>
    </row>
    <row r="60" spans="2:10" s="26" customFormat="1" x14ac:dyDescent="0.2">
      <c r="B60" s="31"/>
      <c r="C60" s="53" t="s">
        <v>76</v>
      </c>
      <c r="D60" s="54" t="s">
        <v>101</v>
      </c>
      <c r="E60" s="55" t="str">
        <f t="shared" si="1"/>
        <v>GbpLiborSwap-MxIsda54Y</v>
      </c>
      <c r="F60" s="38" t="str">
        <f>_xll.qlLiborSwap($E60,Currency,FixingType,$C60,Currency&amp;$D60,Discounting2,Permanent,Trigger,ObjectOverwrite)</f>
        <v>GbpLiborSwap-MxIsda54Y#0001</v>
      </c>
      <c r="G60" s="37" t="str">
        <f>_xll.ohRangeRetrieveError(F60)</f>
        <v/>
      </c>
      <c r="H60" s="39"/>
      <c r="J60" s="14">
        <f>_xll.qlInterestRateIndexFixingDays(F60)</f>
        <v>0</v>
      </c>
    </row>
    <row r="61" spans="2:10" s="26" customFormat="1" x14ac:dyDescent="0.2">
      <c r="B61" s="31"/>
      <c r="C61" s="53" t="s">
        <v>77</v>
      </c>
      <c r="D61" s="54" t="s">
        <v>101</v>
      </c>
      <c r="E61" s="55" t="str">
        <f t="shared" si="1"/>
        <v>GbpLiborSwap-MxIsda55Y</v>
      </c>
      <c r="F61" s="38" t="str">
        <f>_xll.qlLiborSwap($E61,Currency,FixingType,$C61,Currency&amp;$D61,Discounting2,Permanent,Trigger,ObjectOverwrite)</f>
        <v>GbpLiborSwap-MxIsda55Y#0001</v>
      </c>
      <c r="G61" s="37" t="str">
        <f>_xll.ohRangeRetrieveError(F61)</f>
        <v/>
      </c>
      <c r="H61" s="39"/>
      <c r="J61" s="14">
        <f>_xll.qlInterestRateIndexFixingDays(F61)</f>
        <v>0</v>
      </c>
    </row>
    <row r="62" spans="2:10" s="26" customFormat="1" x14ac:dyDescent="0.2">
      <c r="B62" s="31"/>
      <c r="C62" s="53" t="s">
        <v>78</v>
      </c>
      <c r="D62" s="54" t="s">
        <v>101</v>
      </c>
      <c r="E62" s="55" t="str">
        <f t="shared" si="1"/>
        <v>GbpLiborSwap-MxIsda56Y</v>
      </c>
      <c r="F62" s="38" t="str">
        <f>_xll.qlLiborSwap($E62,Currency,FixingType,$C62,Currency&amp;$D62,Discounting2,Permanent,Trigger,ObjectOverwrite)</f>
        <v>GbpLiborSwap-MxIsda56Y#0001</v>
      </c>
      <c r="G62" s="37" t="str">
        <f>_xll.ohRangeRetrieveError(F62)</f>
        <v/>
      </c>
      <c r="H62" s="39"/>
      <c r="J62" s="14">
        <f>_xll.qlInterestRateIndexFixingDays(F62)</f>
        <v>0</v>
      </c>
    </row>
    <row r="63" spans="2:10" s="26" customFormat="1" x14ac:dyDescent="0.2">
      <c r="B63" s="31"/>
      <c r="C63" s="53" t="s">
        <v>79</v>
      </c>
      <c r="D63" s="54" t="s">
        <v>101</v>
      </c>
      <c r="E63" s="55" t="str">
        <f t="shared" si="1"/>
        <v>GbpLiborSwap-MxIsda57Y</v>
      </c>
      <c r="F63" s="38" t="str">
        <f>_xll.qlLiborSwap($E63,Currency,FixingType,$C63,Currency&amp;$D63,Discounting2,Permanent,Trigger,ObjectOverwrite)</f>
        <v>GbpLiborSwap-MxIsda57Y#0001</v>
      </c>
      <c r="G63" s="37" t="str">
        <f>_xll.ohRangeRetrieveError(F63)</f>
        <v/>
      </c>
      <c r="H63" s="39"/>
      <c r="J63" s="14">
        <f>_xll.qlInterestRateIndexFixingDays(F63)</f>
        <v>0</v>
      </c>
    </row>
    <row r="64" spans="2:10" s="26" customFormat="1" x14ac:dyDescent="0.2">
      <c r="B64" s="31"/>
      <c r="C64" s="53" t="s">
        <v>80</v>
      </c>
      <c r="D64" s="54" t="s">
        <v>101</v>
      </c>
      <c r="E64" s="55" t="str">
        <f t="shared" si="1"/>
        <v>GbpLiborSwap-MxIsda58Y</v>
      </c>
      <c r="F64" s="38" t="str">
        <f>_xll.qlLiborSwap($E64,Currency,FixingType,$C64,Currency&amp;$D64,Discounting2,Permanent,Trigger,ObjectOverwrite)</f>
        <v>GbpLiborSwap-MxIsda58Y#0001</v>
      </c>
      <c r="G64" s="37" t="str">
        <f>_xll.ohRangeRetrieveError(F64)</f>
        <v/>
      </c>
      <c r="H64" s="39"/>
      <c r="J64" s="14">
        <f>_xll.qlInterestRateIndexFixingDays(F64)</f>
        <v>0</v>
      </c>
    </row>
    <row r="65" spans="2:10" s="26" customFormat="1" x14ac:dyDescent="0.2">
      <c r="B65" s="31"/>
      <c r="C65" s="53" t="s">
        <v>81</v>
      </c>
      <c r="D65" s="54" t="s">
        <v>101</v>
      </c>
      <c r="E65" s="55" t="str">
        <f t="shared" si="1"/>
        <v>GbpLiborSwap-MxIsda59Y</v>
      </c>
      <c r="F65" s="38" t="str">
        <f>_xll.qlLiborSwap($E65,Currency,FixingType,$C65,Currency&amp;$D65,Discounting2,Permanent,Trigger,ObjectOverwrite)</f>
        <v>GbpLiborSwap-MxIsda59Y#0001</v>
      </c>
      <c r="G65" s="37" t="str">
        <f>_xll.ohRangeRetrieveError(F65)</f>
        <v/>
      </c>
      <c r="H65" s="39"/>
      <c r="J65" s="14">
        <f>_xll.qlInterestRateIndexFixingDays(F65)</f>
        <v>0</v>
      </c>
    </row>
    <row r="66" spans="2:10" s="26" customFormat="1" x14ac:dyDescent="0.2">
      <c r="B66" s="31"/>
      <c r="C66" s="53" t="s">
        <v>82</v>
      </c>
      <c r="D66" s="54" t="s">
        <v>101</v>
      </c>
      <c r="E66" s="55" t="str">
        <f t="shared" si="1"/>
        <v>GbpLiborSwap-MxIsda60Y</v>
      </c>
      <c r="F66" s="38" t="str">
        <f>_xll.qlLiborSwap($E66,Currency,FixingType,$C66,Currency&amp;$D66,Discounting2,Permanent,Trigger,ObjectOverwrite)</f>
        <v>GbpLiborSwap-MxIsda60Y#0001</v>
      </c>
      <c r="G66" s="37" t="str">
        <f>_xll.ohRangeRetrieveError(F66)</f>
        <v/>
      </c>
      <c r="H66" s="39"/>
    </row>
    <row r="67" spans="2:10" s="26" customFormat="1" ht="12" thickBot="1" x14ac:dyDescent="0.25">
      <c r="B67" s="40"/>
      <c r="C67" s="41"/>
      <c r="D67" s="41"/>
      <c r="E67" s="41"/>
      <c r="F67" s="41"/>
      <c r="G67" s="41"/>
      <c r="H67" s="42"/>
    </row>
    <row r="68" spans="2:10" s="26" customFormat="1" x14ac:dyDescent="0.2"/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General Settings</vt:lpstr>
      <vt:lpstr>Libor</vt:lpstr>
      <vt:lpstr>LiborSwapIsda</vt:lpstr>
      <vt:lpstr>Libor (2)</vt:lpstr>
      <vt:lpstr>LiborSwapIsda (2)</vt:lpstr>
      <vt:lpstr>Currency</vt:lpstr>
      <vt:lpstr>Discounting</vt:lpstr>
      <vt:lpstr>Discounting2</vt:lpstr>
      <vt:lpstr>Libor!FamilyName</vt:lpstr>
      <vt:lpstr>'Libor (2)'!FamilyName</vt:lpstr>
      <vt:lpstr>LiborSwapIsda!FamilyName</vt:lpstr>
      <vt:lpstr>'LiborSwapIsda (2)'!FamilyName</vt:lpstr>
      <vt:lpstr>Libor!FileName</vt:lpstr>
      <vt:lpstr>'Libor (2)'!FileName</vt:lpstr>
      <vt:lpstr>LiborSwapIsda!FileName</vt:lpstr>
      <vt:lpstr>'LiborSwapIsda (2)'!FileName</vt:lpstr>
      <vt:lpstr>FileOverwrite</vt:lpstr>
      <vt:lpstr>LiborSwapIsda!FixingType</vt:lpstr>
      <vt:lpstr>'LiborSwapIsda (2)'!FixingType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2013-11-06T23:46:04Z</dcterms:modified>
</cp:coreProperties>
</file>