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1325"/>
  </bookViews>
  <sheets>
    <sheet name="General Settings" sheetId="3" r:id="rId1"/>
    <sheet name="Hibor" sheetId="5" r:id="rId2"/>
    <sheet name="HiborSwapIsda" sheetId="6" r:id="rId3"/>
  </sheets>
  <definedNames>
    <definedName name="Currency">'General Settings'!$D$5</definedName>
    <definedName name="FamilyName" localSheetId="1">Hibor!$L$3</definedName>
    <definedName name="FamilyName" localSheetId="2">HiborSwapIsda!$L$3</definedName>
    <definedName name="FileName" localSheetId="1">Hibor!$K$5</definedName>
    <definedName name="FileName" localSheetId="2">HiborSwapIsda!$D$6</definedName>
    <definedName name="FileOverwrite">'General Settings'!$D$10</definedName>
    <definedName name="FixingType" localSheetId="2">HiborSwapIsda!$L$4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3" l="1"/>
  <c r="J6" i="5" l="1"/>
  <c r="J21" i="5" l="1"/>
  <c r="J22" i="5"/>
  <c r="J23" i="5"/>
  <c r="J20" i="5"/>
  <c r="J17" i="5"/>
  <c r="J18" i="5"/>
  <c r="J19" i="5"/>
  <c r="J16" i="5"/>
  <c r="J14" i="5"/>
  <c r="J15" i="5"/>
  <c r="J13" i="5"/>
  <c r="J7" i="5"/>
  <c r="J8" i="5"/>
  <c r="J9" i="5"/>
  <c r="J10" i="5"/>
  <c r="J11" i="5"/>
  <c r="J12" i="5"/>
  <c r="L6" i="5"/>
  <c r="M6" i="5"/>
  <c r="N6" i="5"/>
  <c r="D7" i="5" l="1"/>
  <c r="D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6" i="5"/>
  <c r="L13" i="5"/>
  <c r="K23" i="5" l="1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" i="6"/>
  <c r="K5" i="5"/>
  <c r="L20" i="5"/>
  <c r="N13" i="5"/>
  <c r="L12" i="5"/>
  <c r="L18" i="5"/>
  <c r="L22" i="5"/>
  <c r="L17" i="5"/>
  <c r="N17" i="5"/>
  <c r="M13" i="5"/>
  <c r="L19" i="5"/>
  <c r="L10" i="5"/>
  <c r="M20" i="5"/>
  <c r="M12" i="5"/>
  <c r="N10" i="5"/>
  <c r="N20" i="5"/>
  <c r="L15" i="5"/>
  <c r="M15" i="5" s="1"/>
  <c r="B1" i="3"/>
  <c r="M18" i="5"/>
  <c r="N15" i="5"/>
  <c r="L23" i="5"/>
  <c r="L11" i="5"/>
  <c r="N11" i="5" s="1"/>
  <c r="L16" i="5"/>
  <c r="N18" i="5"/>
  <c r="L9" i="5"/>
  <c r="L21" i="5"/>
  <c r="M11" i="5"/>
  <c r="L14" i="5"/>
  <c r="N23" i="5"/>
  <c r="M23" i="5"/>
  <c r="M9" i="5"/>
  <c r="N9" i="5"/>
  <c r="M21" i="5"/>
  <c r="N21" i="5"/>
  <c r="M14" i="5"/>
  <c r="N14" i="5"/>
  <c r="J8" i="6" l="1"/>
  <c r="J24" i="6"/>
  <c r="J40" i="6"/>
  <c r="J56" i="6"/>
  <c r="J43" i="6"/>
  <c r="J28" i="6"/>
  <c r="J45" i="6"/>
  <c r="J22" i="6"/>
  <c r="J54" i="6"/>
  <c r="J9" i="6"/>
  <c r="J25" i="6"/>
  <c r="J41" i="6"/>
  <c r="J57" i="6"/>
  <c r="J59" i="6"/>
  <c r="J44" i="6"/>
  <c r="J60" i="6"/>
  <c r="J29" i="6"/>
  <c r="J23" i="6"/>
  <c r="J10" i="6"/>
  <c r="J26" i="6"/>
  <c r="J42" i="6"/>
  <c r="J58" i="6"/>
  <c r="J11" i="6"/>
  <c r="J13" i="6"/>
  <c r="J61" i="6"/>
  <c r="J39" i="6"/>
  <c r="J27" i="6"/>
  <c r="J12" i="6"/>
  <c r="J14" i="6"/>
  <c r="J30" i="6"/>
  <c r="J46" i="6"/>
  <c r="J62" i="6"/>
  <c r="J15" i="6"/>
  <c r="J31" i="6"/>
  <c r="J47" i="6"/>
  <c r="J63" i="6"/>
  <c r="J16" i="6"/>
  <c r="J32" i="6"/>
  <c r="J48" i="6"/>
  <c r="J64" i="6"/>
  <c r="J17" i="6"/>
  <c r="J33" i="6"/>
  <c r="J49" i="6"/>
  <c r="J65" i="6"/>
  <c r="J18" i="6"/>
  <c r="J34" i="6"/>
  <c r="J50" i="6"/>
  <c r="J66" i="6"/>
  <c r="J19" i="6"/>
  <c r="J35" i="6"/>
  <c r="J51" i="6"/>
  <c r="J7" i="6"/>
  <c r="J20" i="6"/>
  <c r="J36" i="6"/>
  <c r="J52" i="6"/>
  <c r="J21" i="6"/>
  <c r="J37" i="6"/>
  <c r="J53" i="6"/>
  <c r="J38" i="6"/>
  <c r="J55" i="6"/>
  <c r="N16" i="5"/>
  <c r="L55" i="6"/>
  <c r="N12" i="5"/>
  <c r="L16" i="6"/>
  <c r="L49" i="6"/>
  <c r="L10" i="6"/>
  <c r="L57" i="6"/>
  <c r="L64" i="6"/>
  <c r="L21" i="6"/>
  <c r="L41" i="6"/>
  <c r="L40" i="6"/>
  <c r="L23" i="6"/>
  <c r="L54" i="6"/>
  <c r="M19" i="5"/>
  <c r="L48" i="6"/>
  <c r="L50" i="6"/>
  <c r="L32" i="6"/>
  <c r="L45" i="6"/>
  <c r="M22" i="5"/>
  <c r="L37" i="6"/>
  <c r="L52" i="6"/>
  <c r="N22" i="5"/>
  <c r="L14" i="6"/>
  <c r="L20" i="6"/>
  <c r="L31" i="6"/>
  <c r="L39" i="6"/>
  <c r="N19" i="5"/>
  <c r="L58" i="6"/>
  <c r="L26" i="6"/>
  <c r="L63" i="6"/>
  <c r="L43" i="6"/>
  <c r="L27" i="6"/>
  <c r="L51" i="6"/>
  <c r="L19" i="6"/>
  <c r="L25" i="6"/>
  <c r="L11" i="6"/>
  <c r="L38" i="6"/>
  <c r="L44" i="6"/>
  <c r="L28" i="6"/>
  <c r="L7" i="6"/>
  <c r="M10" i="5"/>
  <c r="L12" i="6"/>
  <c r="L42" i="6"/>
  <c r="L56" i="6"/>
  <c r="L24" i="6"/>
  <c r="M17" i="5"/>
  <c r="L13" i="6"/>
  <c r="L15" i="6"/>
  <c r="L34" i="6"/>
  <c r="L17" i="6"/>
  <c r="L9" i="6"/>
  <c r="L8" i="6"/>
  <c r="L60" i="6"/>
  <c r="L62" i="6"/>
  <c r="L18" i="6"/>
  <c r="L59" i="6"/>
  <c r="L35" i="6"/>
  <c r="L36" i="6"/>
  <c r="L33" i="6"/>
  <c r="M16" i="5"/>
  <c r="L47" i="6"/>
  <c r="L66" i="6"/>
  <c r="L29" i="6"/>
  <c r="L30" i="6"/>
  <c r="L53" i="6"/>
  <c r="L65" i="6"/>
  <c r="L46" i="6"/>
  <c r="L22" i="6"/>
  <c r="L61" i="6"/>
  <c r="L5" i="5"/>
  <c r="N5" i="5"/>
  <c r="M50" i="6" l="1"/>
  <c r="M10" i="6"/>
  <c r="M53" i="6"/>
  <c r="M13" i="6"/>
  <c r="M40" i="6"/>
  <c r="M66" i="6"/>
  <c r="M48" i="6"/>
  <c r="M15" i="6"/>
  <c r="M29" i="6"/>
  <c r="M47" i="6"/>
  <c r="M39" i="6"/>
  <c r="M44" i="6"/>
  <c r="M25" i="6"/>
  <c r="M55" i="6"/>
  <c r="M24" i="6"/>
  <c r="M27" i="6"/>
  <c r="M30" i="6"/>
  <c r="M16" i="6"/>
  <c r="M23" i="6"/>
  <c r="M42" i="6"/>
  <c r="M19" i="6"/>
  <c r="M46" i="6"/>
  <c r="M43" i="6"/>
  <c r="M20" i="6"/>
  <c r="M51" i="6"/>
  <c r="M17" i="6"/>
  <c r="M59" i="6"/>
  <c r="M7" i="6"/>
  <c r="M31" i="6"/>
  <c r="M12" i="6"/>
  <c r="M54" i="6"/>
  <c r="M35" i="6"/>
  <c r="M61" i="6"/>
  <c r="M45" i="6"/>
  <c r="M60" i="6"/>
  <c r="M22" i="6"/>
  <c r="M41" i="6"/>
  <c r="M62" i="6"/>
  <c r="M21" i="6"/>
  <c r="M18" i="6"/>
  <c r="M26" i="6"/>
  <c r="M52" i="6"/>
  <c r="M9" i="6"/>
  <c r="M33" i="6"/>
  <c r="M11" i="6"/>
  <c r="M57" i="6"/>
  <c r="M64" i="6"/>
  <c r="M63" i="6"/>
  <c r="M28" i="6"/>
  <c r="M32" i="6"/>
  <c r="M49" i="6"/>
  <c r="M34" i="6"/>
  <c r="M38" i="6"/>
  <c r="M37" i="6"/>
  <c r="M14" i="6"/>
  <c r="M56" i="6"/>
  <c r="M58" i="6"/>
  <c r="M8" i="6"/>
  <c r="M65" i="6"/>
  <c r="M36" i="6"/>
  <c r="L6" i="6"/>
  <c r="M6" i="6"/>
</calcChain>
</file>

<file path=xl/sharedStrings.xml><?xml version="1.0" encoding="utf-8"?>
<sst xmlns="http://schemas.openxmlformats.org/spreadsheetml/2006/main" count="462" uniqueCount="108">
  <si>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</si>
  <si>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</si>
  <si>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</si>
  <si>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</si>
  <si>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</si>
  <si>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</si>
  <si>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</si>
  <si>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</si>
  <si>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</si>
  <si>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</si>
  <si>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</si>
  <si>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</si>
  <si>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</si>
  <si>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</si>
  <si>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</si>
  <si>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</si>
  <si>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</si>
  <si>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</si>
  <si>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</si>
  <si>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</si>
  <si>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</si>
  <si>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</si>
  <si>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</si>
  <si>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</si>
  <si>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</si>
  <si>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TN</t>
  </si>
  <si>
    <t>SN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</si>
  <si>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</si>
  <si>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</si>
  <si>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</si>
  <si>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</si>
  <si>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</si>
  <si>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</si>
  <si>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</si>
  <si>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</si>
  <si>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</si>
  <si>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</si>
  <si>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</si>
  <si>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</si>
  <si>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</si>
  <si>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</si>
  <si>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</si>
  <si>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</si>
  <si>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</si>
  <si>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</si>
  <si>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</si>
  <si>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</si>
  <si>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</si>
  <si>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</si>
  <si>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</si>
  <si>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</si>
  <si>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</si>
  <si>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</si>
  <si>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</si>
  <si>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</si>
  <si>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</si>
  <si>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</si>
  <si>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</si>
  <si>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</si>
  <si>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</si>
  <si>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</si>
  <si>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</si>
  <si>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</si>
  <si>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</si>
  <si>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</si>
  <si>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</si>
  <si>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</si>
  <si>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</si>
  <si>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</si>
  <si>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</si>
  <si>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</si>
  <si>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</si>
  <si>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</si>
  <si>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</si>
  <si>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</si>
  <si>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</si>
  <si>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</si>
  <si>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</si>
  <si>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</si>
  <si>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</si>
  <si>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</si>
  <si>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</si>
  <si>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</si>
  <si>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</si>
  <si>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</si>
  <si>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</si>
  <si>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</si>
  <si>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</si>
  <si>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</si>
  <si>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Isda</t>
  </si>
  <si>
    <t>HKD</t>
  </si>
  <si>
    <t>1W</t>
  </si>
  <si>
    <t>FixedLegTenor</t>
  </si>
  <si>
    <t>FixedLegBDC</t>
  </si>
  <si>
    <t>FixedLegDayCounter</t>
  </si>
  <si>
    <t>DiscountCurve</t>
  </si>
  <si>
    <t>Actual/365 (Fixed)</t>
  </si>
  <si>
    <t>HkdYC</t>
  </si>
  <si>
    <t>Following</t>
  </si>
  <si>
    <t>iborindex</t>
  </si>
  <si>
    <t>fix days</t>
  </si>
  <si>
    <t>calendar</t>
  </si>
  <si>
    <t>bdc</t>
  </si>
  <si>
    <t>eom</t>
  </si>
  <si>
    <t>dc</t>
  </si>
  <si>
    <t>Hibor</t>
  </si>
  <si>
    <t>HiborSwap</t>
  </si>
  <si>
    <t>HongKong::HKEx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</si>
</sst>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4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2" fillId="3" borderId="0" xfId="3" applyFont="1" applyFill="1" applyBorder="1"/>
    <xf numFmtId="0" fontId="12" fillId="3" borderId="0" xfId="0" applyFont="1" applyFill="1" applyBorder="1" applyAlignment="1">
      <alignment horizontal="center"/>
    </xf>
    <xf numFmtId="0" fontId="2" fillId="5" borderId="7" xfId="0" applyNumberFormat="1" applyFont="1" applyFill="1" applyBorder="1" applyAlignment="1" applyProtection="1">
      <alignment horizontal="center"/>
    </xf>
    <xf numFmtId="0" fontId="3" fillId="5" borderId="0" xfId="0" applyNumberFormat="1" applyFont="1" applyFill="1" applyBorder="1" applyAlignment="1" applyProtection="1">
      <alignment horizontal="center"/>
    </xf>
    <xf numFmtId="0" fontId="3" fillId="5" borderId="14" xfId="0" applyNumberFormat="1" applyFont="1" applyFill="1" applyBorder="1" applyAlignment="1" applyProtection="1"/>
    <xf numFmtId="0" fontId="2" fillId="4" borderId="6" xfId="3" applyFont="1" applyFill="1" applyBorder="1"/>
    <xf numFmtId="0" fontId="6" fillId="6" borderId="16" xfId="3" applyFont="1" applyFill="1" applyBorder="1" applyAlignment="1">
      <alignment horizontal="center"/>
    </xf>
    <xf numFmtId="0" fontId="6" fillId="6" borderId="17" xfId="3" applyFont="1" applyFill="1" applyBorder="1" applyAlignment="1">
      <alignment horizontal="center"/>
    </xf>
    <xf numFmtId="0" fontId="6" fillId="6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8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61" t="s">
        <v>16</v>
      </c>
      <c r="C2" s="62"/>
      <c r="D2" s="62"/>
      <c r="E2" s="63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90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 ca="1">SUBSTITUTE(LEFT(CELL("filename",A1),FIND("[",CELL("filename",A1),1)-1),"\XLS\","\XML\")</f>
        <v>C:\Users\erik\Documents\repos\quantlib_nando\QuantLibXL\Data\XML\010_StartUp\020_Indexes\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25"/>
  <sheetViews>
    <sheetView workbookViewId="0">
      <selection activeCell="L3" sqref="L3"/>
    </sheetView>
  </sheetViews>
  <sheetFormatPr defaultRowHeight="12.75" outlineLevelCol="1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5.5703125" style="8" customWidth="1"/>
    <col min="5" max="5" width="6.5703125" style="8" customWidth="1" outlineLevel="1"/>
    <col min="6" max="6" width="19.28515625" style="8" customWidth="1" outlineLevel="1"/>
    <col min="7" max="7" width="7.28515625" style="8" customWidth="1" outlineLevel="1"/>
    <col min="8" max="8" width="5.5703125" style="8" customWidth="1" outlineLevel="1"/>
    <col min="9" max="9" width="15.28515625" style="8" customWidth="1" outlineLevel="1"/>
    <col min="10" max="10" width="9.28515625" style="8" customWidth="1" outlineLevel="1"/>
    <col min="11" max="11" width="10.28515625" style="8" bestFit="1" customWidth="1"/>
    <col min="12" max="12" width="14.7109375" style="8" bestFit="1" customWidth="1"/>
    <col min="13" max="13" width="26.7109375" style="8" bestFit="1" customWidth="1"/>
    <col min="14" max="14" width="54.7109375" style="8" customWidth="1"/>
    <col min="15" max="16384" width="9.140625" style="8"/>
  </cols>
  <sheetData>
    <row r="1" spans="2:15" s="14" customFormat="1" ht="12" thickBot="1" x14ac:dyDescent="0.25"/>
    <row r="2" spans="2:15" s="14" customFormat="1" x14ac:dyDescent="0.2">
      <c r="B2" s="16"/>
      <c r="C2" s="24"/>
      <c r="D2" s="24"/>
      <c r="E2" s="24"/>
      <c r="F2" s="24"/>
      <c r="G2" s="24"/>
      <c r="H2" s="24"/>
      <c r="I2" s="24"/>
      <c r="J2" s="24"/>
      <c r="K2" s="17"/>
      <c r="L2" s="18"/>
      <c r="M2" s="18"/>
      <c r="N2" s="18"/>
      <c r="O2" s="19"/>
    </row>
    <row r="3" spans="2:15" s="14" customFormat="1" x14ac:dyDescent="0.2">
      <c r="B3" s="6"/>
      <c r="C3" s="25"/>
      <c r="D3" s="25"/>
      <c r="E3" s="25"/>
      <c r="F3" s="25"/>
      <c r="G3" s="25"/>
      <c r="H3" s="25"/>
      <c r="I3" s="25"/>
      <c r="J3" s="25"/>
      <c r="K3" s="10" t="s">
        <v>18</v>
      </c>
      <c r="L3" s="22" t="s">
        <v>105</v>
      </c>
      <c r="M3" s="58"/>
      <c r="N3" s="20"/>
      <c r="O3" s="21"/>
    </row>
    <row r="4" spans="2:15" s="14" customFormat="1" x14ac:dyDescent="0.2">
      <c r="B4" s="6"/>
      <c r="C4" s="25"/>
      <c r="D4" s="25"/>
      <c r="E4" s="25"/>
      <c r="F4" s="25"/>
      <c r="G4" s="25"/>
      <c r="H4" s="25"/>
      <c r="I4" s="25"/>
      <c r="J4" s="25"/>
      <c r="K4" s="20"/>
      <c r="L4" s="20"/>
      <c r="M4" s="20"/>
      <c r="N4" s="20"/>
      <c r="O4" s="21"/>
    </row>
    <row r="5" spans="2:15" s="14" customFormat="1" x14ac:dyDescent="0.2">
      <c r="B5" s="6"/>
      <c r="C5" s="46" t="s">
        <v>86</v>
      </c>
      <c r="D5" s="46"/>
      <c r="E5" s="46" t="s">
        <v>100</v>
      </c>
      <c r="F5" s="46" t="s">
        <v>101</v>
      </c>
      <c r="G5" s="46" t="s">
        <v>102</v>
      </c>
      <c r="H5" s="46" t="s">
        <v>103</v>
      </c>
      <c r="I5" s="46" t="s">
        <v>104</v>
      </c>
      <c r="J5" s="50" t="s">
        <v>87</v>
      </c>
      <c r="K5" s="47" t="str">
        <f>PROPER(Currency)&amp;FamilyName&amp;".xml"</f>
        <v>HkdHibor.xml</v>
      </c>
      <c r="L5" s="51" t="e">
        <f ca="1">IF(Serialize,_xll.ohObjectSave(L6:M23,SerializationPath&amp;FileName,FileOverwrite,Serialize),"---")</f>
        <v>#NAME?</v>
      </c>
      <c r="M5" s="22"/>
      <c r="N5" s="48" t="e">
        <f ca="1">_xll.ohRangeRetrieveError(L5)</f>
        <v>#NAME?</v>
      </c>
      <c r="O5" s="21"/>
    </row>
    <row r="6" spans="2:15" s="14" customFormat="1" x14ac:dyDescent="0.2">
      <c r="B6" s="6"/>
      <c r="C6" s="49" t="s">
        <v>24</v>
      </c>
      <c r="D6" s="49" t="str">
        <f>C6</f>
        <v>ON</v>
      </c>
      <c r="E6" s="49">
        <v>0</v>
      </c>
      <c r="F6" s="49" t="s">
        <v>107</v>
      </c>
      <c r="G6" s="49" t="s">
        <v>98</v>
      </c>
      <c r="H6" s="49" t="b">
        <v>1</v>
      </c>
      <c r="I6" s="49" t="s">
        <v>96</v>
      </c>
      <c r="J6" s="54" t="str">
        <f>FamilyName&amp;"YCON"</f>
        <v>HiborYCON</v>
      </c>
      <c r="K6" s="52" t="str">
        <f t="shared" ref="K6:K23" si="0">PROPER(Currency)&amp;FamilyName&amp;$C6</f>
        <v>HkdHiborON</v>
      </c>
      <c r="L6" s="53" t="str">
        <f>_xll.qlOvernightIndex(K6,FamilyName,E6,Currency,F6,I6,Currency&amp;J6,Permanent,Trigger,FileOverwrite)</f>
        <v>HkdHiborON#0001</v>
      </c>
      <c r="M6" s="59" t="str">
        <f>_xll.qlLastFixingQuote(K6&amp;"LastFixing_Quote",L6,Permanent,Trigger,ObjectOverwrite)</f>
        <v>HkdHiborONLastFixing_Quote#0001</v>
      </c>
      <c r="N6" s="48" t="str">
        <f>_xll.ohRangeRetrieveError(L6)</f>
        <v/>
      </c>
      <c r="O6" s="3"/>
    </row>
    <row r="7" spans="2:15" s="14" customFormat="1" x14ac:dyDescent="0.2">
      <c r="B7" s="6"/>
      <c r="C7" s="49" t="s">
        <v>25</v>
      </c>
      <c r="D7" s="49" t="str">
        <f t="shared" ref="D7:D23" si="1">C7</f>
        <v>TN</v>
      </c>
      <c r="E7" s="49">
        <v>0</v>
      </c>
      <c r="F7" s="49" t="s">
        <v>107</v>
      </c>
      <c r="G7" s="49" t="s">
        <v>98</v>
      </c>
      <c r="H7" s="49" t="b">
        <v>1</v>
      </c>
      <c r="I7" s="49" t="s">
        <v>96</v>
      </c>
      <c r="J7" s="54" t="str">
        <f t="shared" ref="J7:J12" si="2">FamilyName&amp;"YC1M"</f>
        <v>HiborYC1M</v>
      </c>
      <c r="K7" s="52" t="str">
        <f t="shared" si="0"/>
        <v>HkdHiborTN</v>
      </c>
      <c r="L7" s="53"/>
      <c r="M7" s="59"/>
      <c r="N7" s="48"/>
      <c r="O7" s="3"/>
    </row>
    <row r="8" spans="2:15" s="14" customFormat="1" x14ac:dyDescent="0.2">
      <c r="B8" s="6"/>
      <c r="C8" s="49" t="s">
        <v>26</v>
      </c>
      <c r="D8" s="49" t="str">
        <f t="shared" si="1"/>
        <v>SN</v>
      </c>
      <c r="E8" s="49">
        <v>0</v>
      </c>
      <c r="F8" s="49" t="s">
        <v>107</v>
      </c>
      <c r="G8" s="49" t="s">
        <v>98</v>
      </c>
      <c r="H8" s="49" t="b">
        <v>1</v>
      </c>
      <c r="I8" s="49" t="s">
        <v>96</v>
      </c>
      <c r="J8" s="54" t="str">
        <f t="shared" si="2"/>
        <v>HiborYC1M</v>
      </c>
      <c r="K8" s="52" t="str">
        <f t="shared" si="0"/>
        <v>HkdHiborSN</v>
      </c>
      <c r="L8" s="53"/>
      <c r="M8" s="59"/>
      <c r="N8" s="48"/>
      <c r="O8" s="3"/>
    </row>
    <row r="9" spans="2:15" s="14" customFormat="1" x14ac:dyDescent="0.2">
      <c r="B9" s="6"/>
      <c r="C9" s="49" t="s">
        <v>1</v>
      </c>
      <c r="D9" s="49" t="s">
        <v>91</v>
      </c>
      <c r="E9" s="49">
        <v>0</v>
      </c>
      <c r="F9" s="49" t="s">
        <v>107</v>
      </c>
      <c r="G9" s="49" t="s">
        <v>98</v>
      </c>
      <c r="H9" s="49" t="b">
        <v>1</v>
      </c>
      <c r="I9" s="49" t="s">
        <v>96</v>
      </c>
      <c r="J9" s="54" t="str">
        <f t="shared" si="2"/>
        <v>HiborYC1M</v>
      </c>
      <c r="K9" s="52" t="str">
        <f t="shared" si="0"/>
        <v>HkdHiborSW</v>
      </c>
      <c r="L9" s="53" t="str">
        <f>_xll.qlIborIndex($K9,FamilyName,$D9,E9,Currency,F9,G9,H9,I9,Currency&amp;$J9,Permanent,Trigger,ObjectOverwrite)</f>
        <v>HkdHiborSW#0001</v>
      </c>
      <c r="M9" s="59" t="str">
        <f>_xll.qlLastFixingQuote(K9&amp;"LastFixing_Quote",L9,Permanent,Trigger,ObjectOverwrite)</f>
        <v>HkdHiborSWLastFixing_Quote#0001</v>
      </c>
      <c r="N9" s="48" t="str">
        <f>_xll.ohRangeRetrieveError(L9)</f>
        <v/>
      </c>
      <c r="O9" s="3"/>
    </row>
    <row r="10" spans="2:15" s="14" customFormat="1" x14ac:dyDescent="0.2">
      <c r="B10" s="6"/>
      <c r="C10" s="49" t="s">
        <v>2</v>
      </c>
      <c r="D10" s="49" t="str">
        <f t="shared" si="1"/>
        <v>2W</v>
      </c>
      <c r="E10" s="49">
        <v>0</v>
      </c>
      <c r="F10" s="49" t="s">
        <v>107</v>
      </c>
      <c r="G10" s="49" t="s">
        <v>98</v>
      </c>
      <c r="H10" s="49" t="b">
        <v>1</v>
      </c>
      <c r="I10" s="49" t="s">
        <v>96</v>
      </c>
      <c r="J10" s="54" t="str">
        <f t="shared" si="2"/>
        <v>HiborYC1M</v>
      </c>
      <c r="K10" s="52" t="str">
        <f t="shared" si="0"/>
        <v>HkdHibor2W</v>
      </c>
      <c r="L10" s="53" t="str">
        <f>_xll.qlIborIndex($K10,FamilyName,$D10,E10,Currency,F10,G10,H10,I10,Currency&amp;$J10,Permanent,Trigger,ObjectOverwrite)</f>
        <v>HkdHibor2W#0001</v>
      </c>
      <c r="M10" s="59" t="str">
        <f>_xll.qlLastFixingQuote(K10&amp;"LastFixing_Quote",L10,Permanent,Trigger,ObjectOverwrite)</f>
        <v>HkdHibor2WLastFixing_Quote#0001</v>
      </c>
      <c r="N10" s="48" t="str">
        <f>_xll.ohRangeRetrieveError(L10)</f>
        <v/>
      </c>
      <c r="O10" s="3"/>
    </row>
    <row r="11" spans="2:15" s="14" customFormat="1" x14ac:dyDescent="0.2">
      <c r="B11" s="6"/>
      <c r="C11" s="49" t="s">
        <v>3</v>
      </c>
      <c r="D11" s="49" t="str">
        <f t="shared" si="1"/>
        <v>3W</v>
      </c>
      <c r="E11" s="49">
        <v>0</v>
      </c>
      <c r="F11" s="49" t="s">
        <v>107</v>
      </c>
      <c r="G11" s="49" t="s">
        <v>98</v>
      </c>
      <c r="H11" s="49" t="b">
        <v>1</v>
      </c>
      <c r="I11" s="49" t="s">
        <v>96</v>
      </c>
      <c r="J11" s="54" t="str">
        <f t="shared" si="2"/>
        <v>HiborYC1M</v>
      </c>
      <c r="K11" s="52" t="str">
        <f t="shared" si="0"/>
        <v>HkdHibor3W</v>
      </c>
      <c r="L11" s="53" t="str">
        <f>_xll.qlIborIndex($K11,FamilyName,$D11,E11,Currency,F11,G11,H11,I11,Currency&amp;$J11,Permanent,Trigger,ObjectOverwrite)</f>
        <v>HkdHibor3W#0001</v>
      </c>
      <c r="M11" s="59" t="str">
        <f>_xll.qlLastFixingQuote(K11&amp;"LastFixing_Quote",L11,Permanent,Trigger,ObjectOverwrite)</f>
        <v>HkdHibor3WLastFixing_Quote#0001</v>
      </c>
      <c r="N11" s="48" t="str">
        <f>_xll.ohRangeRetrieveError(L11)</f>
        <v/>
      </c>
      <c r="O11" s="3"/>
    </row>
    <row r="12" spans="2:15" s="14" customFormat="1" x14ac:dyDescent="0.2">
      <c r="B12" s="6"/>
      <c r="C12" s="49" t="s">
        <v>4</v>
      </c>
      <c r="D12" s="49" t="str">
        <f t="shared" si="1"/>
        <v>1M</v>
      </c>
      <c r="E12" s="49">
        <v>0</v>
      </c>
      <c r="F12" s="49" t="s">
        <v>107</v>
      </c>
      <c r="G12" s="49" t="s">
        <v>98</v>
      </c>
      <c r="H12" s="49" t="b">
        <v>1</v>
      </c>
      <c r="I12" s="49" t="s">
        <v>96</v>
      </c>
      <c r="J12" s="54" t="str">
        <f t="shared" si="2"/>
        <v>HiborYC1M</v>
      </c>
      <c r="K12" s="52" t="str">
        <f t="shared" si="0"/>
        <v>HkdHibor1M</v>
      </c>
      <c r="L12" s="53" t="str">
        <f>_xll.qlIborIndex($K12,FamilyName,$D12,E12,Currency,F12,G12,H12,I12,Currency&amp;$J12,Permanent,Trigger,ObjectOverwrite)</f>
        <v>HkdHibor1M#0001</v>
      </c>
      <c r="M12" s="59" t="str">
        <f>_xll.qlLastFixingQuote(K12&amp;"LastFixing_Quote",L12,Permanent,Trigger,ObjectOverwrite)</f>
        <v>HkdHibor1MLastFixing_Quote#0001</v>
      </c>
      <c r="N12" s="48" t="str">
        <f>_xll.ohRangeRetrieveError(L12)</f>
        <v/>
      </c>
      <c r="O12" s="3"/>
    </row>
    <row r="13" spans="2:15" s="14" customFormat="1" x14ac:dyDescent="0.2">
      <c r="B13" s="6"/>
      <c r="C13" s="49" t="s">
        <v>5</v>
      </c>
      <c r="D13" s="49" t="str">
        <f t="shared" si="1"/>
        <v>2M</v>
      </c>
      <c r="E13" s="49">
        <v>0</v>
      </c>
      <c r="F13" s="49" t="s">
        <v>107</v>
      </c>
      <c r="G13" s="49" t="s">
        <v>98</v>
      </c>
      <c r="H13" s="49" t="b">
        <v>1</v>
      </c>
      <c r="I13" s="49" t="s">
        <v>96</v>
      </c>
      <c r="J13" s="54" t="str">
        <f>FamilyName&amp;"YC3M"</f>
        <v>HiborYC3M</v>
      </c>
      <c r="K13" s="52" t="str">
        <f t="shared" si="0"/>
        <v>HkdHibor2M</v>
      </c>
      <c r="L13" s="53" t="str">
        <f>_xll.qlIborIndex($K13,FamilyName,$D13,E13,Currency,F13,G13,H13,I13,Currency&amp;$J13,Permanent,Trigger,ObjectOverwrite)</f>
        <v>HkdHibor2M#0001</v>
      </c>
      <c r="M13" s="59" t="str">
        <f>_xll.qlLastFixingQuote(K13&amp;"LastFixing_Quote",L13,Permanent,Trigger,ObjectOverwrite)</f>
        <v>HkdHibor2MLastFixing_Quote#0001</v>
      </c>
      <c r="N13" s="48" t="str">
        <f>_xll.ohRangeRetrieveError(L13)</f>
        <v/>
      </c>
      <c r="O13" s="3"/>
    </row>
    <row r="14" spans="2:15" s="14" customFormat="1" x14ac:dyDescent="0.2">
      <c r="B14" s="6"/>
      <c r="C14" s="49" t="s">
        <v>6</v>
      </c>
      <c r="D14" s="49" t="str">
        <f t="shared" si="1"/>
        <v>3M</v>
      </c>
      <c r="E14" s="49">
        <v>0</v>
      </c>
      <c r="F14" s="49" t="s">
        <v>107</v>
      </c>
      <c r="G14" s="49" t="s">
        <v>98</v>
      </c>
      <c r="H14" s="49" t="b">
        <v>1</v>
      </c>
      <c r="I14" s="49" t="s">
        <v>96</v>
      </c>
      <c r="J14" s="54" t="str">
        <f>FamilyName&amp;"YC3M"</f>
        <v>HiborYC3M</v>
      </c>
      <c r="K14" s="52" t="str">
        <f t="shared" si="0"/>
        <v>HkdHibor3M</v>
      </c>
      <c r="L14" s="53" t="str">
        <f>_xll.qlIborIndex($K14,FamilyName,$D14,E14,Currency,F14,G14,H14,I14,Currency&amp;$J14,Permanent,Trigger,ObjectOverwrite)</f>
        <v>HkdHibor3M#0001</v>
      </c>
      <c r="M14" s="59" t="str">
        <f>_xll.qlLastFixingQuote(K14&amp;"LastFixing_Quote",L14,Permanent,Trigger,ObjectOverwrite)</f>
        <v>HkdHibor3MLastFixing_Quote#0001</v>
      </c>
      <c r="N14" s="48" t="str">
        <f>_xll.ohRangeRetrieveError(L14)</f>
        <v/>
      </c>
      <c r="O14" s="3"/>
    </row>
    <row r="15" spans="2:15" s="14" customFormat="1" x14ac:dyDescent="0.2">
      <c r="B15" s="6"/>
      <c r="C15" s="49" t="s">
        <v>7</v>
      </c>
      <c r="D15" s="49" t="str">
        <f t="shared" si="1"/>
        <v>4M</v>
      </c>
      <c r="E15" s="49">
        <v>0</v>
      </c>
      <c r="F15" s="49" t="s">
        <v>107</v>
      </c>
      <c r="G15" s="49" t="s">
        <v>98</v>
      </c>
      <c r="H15" s="49" t="b">
        <v>1</v>
      </c>
      <c r="I15" s="49" t="s">
        <v>96</v>
      </c>
      <c r="J15" s="54" t="str">
        <f>FamilyName&amp;"YC3M"</f>
        <v>HiborYC3M</v>
      </c>
      <c r="K15" s="52" t="str">
        <f t="shared" si="0"/>
        <v>HkdHibor4M</v>
      </c>
      <c r="L15" s="53" t="str">
        <f>_xll.qlIborIndex($K15,FamilyName,$D15,E15,Currency,F15,G15,H15,I15,Currency&amp;$J15,Permanent,Trigger,ObjectOverwrite)</f>
        <v>HkdHibor4M#0001</v>
      </c>
      <c r="M15" s="59" t="str">
        <f>_xll.qlLastFixingQuote(K15&amp;"LastFixing_Quote",L15,Permanent,Trigger,ObjectOverwrite)</f>
        <v>HkdHibor4MLastFixing_Quote#0001</v>
      </c>
      <c r="N15" s="48" t="str">
        <f>_xll.ohRangeRetrieveError(L15)</f>
        <v/>
      </c>
      <c r="O15" s="3"/>
    </row>
    <row r="16" spans="2:15" s="14" customFormat="1" x14ac:dyDescent="0.2">
      <c r="B16" s="6"/>
      <c r="C16" s="49" t="s">
        <v>8</v>
      </c>
      <c r="D16" s="49" t="str">
        <f t="shared" si="1"/>
        <v>5M</v>
      </c>
      <c r="E16" s="49">
        <v>0</v>
      </c>
      <c r="F16" s="49" t="s">
        <v>107</v>
      </c>
      <c r="G16" s="49" t="s">
        <v>98</v>
      </c>
      <c r="H16" s="49" t="b">
        <v>1</v>
      </c>
      <c r="I16" s="49" t="s">
        <v>96</v>
      </c>
      <c r="J16" s="54" t="str">
        <f>FamilyName&amp;"YC6M"</f>
        <v>HiborYC6M</v>
      </c>
      <c r="K16" s="52" t="str">
        <f t="shared" si="0"/>
        <v>HkdHibor5M</v>
      </c>
      <c r="L16" s="53" t="str">
        <f>_xll.qlIborIndex($K16,FamilyName,$D16,E16,Currency,F16,G16,H16,I16,Currency&amp;$J16,Permanent,Trigger,ObjectOverwrite)</f>
        <v>HkdHibor5M#0001</v>
      </c>
      <c r="M16" s="59" t="str">
        <f>_xll.qlLastFixingQuote(K16&amp;"LastFixing_Quote",L16,Permanent,Trigger,ObjectOverwrite)</f>
        <v>HkdHibor5MLastFixing_Quote#0001</v>
      </c>
      <c r="N16" s="48" t="str">
        <f>_xll.ohRangeRetrieveError(L16)</f>
        <v/>
      </c>
      <c r="O16" s="3"/>
    </row>
    <row r="17" spans="2:15" s="14" customFormat="1" x14ac:dyDescent="0.2">
      <c r="B17" s="6"/>
      <c r="C17" s="49" t="s">
        <v>9</v>
      </c>
      <c r="D17" s="49" t="str">
        <f t="shared" si="1"/>
        <v>6M</v>
      </c>
      <c r="E17" s="49">
        <v>0</v>
      </c>
      <c r="F17" s="49" t="s">
        <v>107</v>
      </c>
      <c r="G17" s="49" t="s">
        <v>98</v>
      </c>
      <c r="H17" s="49" t="b">
        <v>1</v>
      </c>
      <c r="I17" s="49" t="s">
        <v>96</v>
      </c>
      <c r="J17" s="54" t="str">
        <f>FamilyName&amp;"YC6M"</f>
        <v>HiborYC6M</v>
      </c>
      <c r="K17" s="52" t="str">
        <f t="shared" si="0"/>
        <v>HkdHibor6M</v>
      </c>
      <c r="L17" s="53" t="str">
        <f>_xll.qlIborIndex($K17,FamilyName,$D17,E17,Currency,F17,G17,H17,I17,Currency&amp;$J17,Permanent,Trigger,ObjectOverwrite)</f>
        <v>HkdHibor6M#0001</v>
      </c>
      <c r="M17" s="59" t="str">
        <f>_xll.qlLastFixingQuote(K17&amp;"LastFixing_Quote",L17,Permanent,Trigger,ObjectOverwrite)</f>
        <v>HkdHibor6MLastFixing_Quote#0001</v>
      </c>
      <c r="N17" s="48" t="str">
        <f>_xll.ohRangeRetrieveError(L17)</f>
        <v/>
      </c>
      <c r="O17" s="3"/>
    </row>
    <row r="18" spans="2:15" s="14" customFormat="1" x14ac:dyDescent="0.2">
      <c r="B18" s="6"/>
      <c r="C18" s="49" t="s">
        <v>10</v>
      </c>
      <c r="D18" s="49" t="str">
        <f t="shared" si="1"/>
        <v>7M</v>
      </c>
      <c r="E18" s="49">
        <v>0</v>
      </c>
      <c r="F18" s="49" t="s">
        <v>107</v>
      </c>
      <c r="G18" s="49" t="s">
        <v>98</v>
      </c>
      <c r="H18" s="49" t="b">
        <v>1</v>
      </c>
      <c r="I18" s="49" t="s">
        <v>96</v>
      </c>
      <c r="J18" s="54" t="str">
        <f>FamilyName&amp;"YC6M"</f>
        <v>HiborYC6M</v>
      </c>
      <c r="K18" s="52" t="str">
        <f t="shared" si="0"/>
        <v>HkdHibor7M</v>
      </c>
      <c r="L18" s="53" t="str">
        <f>_xll.qlIborIndex($K18,FamilyName,$D18,E18,Currency,F18,G18,H18,I18,Currency&amp;$J18,Permanent,Trigger,ObjectOverwrite)</f>
        <v>HkdHibor7M#0001</v>
      </c>
      <c r="M18" s="59" t="str">
        <f>_xll.qlLastFixingQuote(K18&amp;"LastFixing_Quote",L18,Permanent,Trigger,ObjectOverwrite)</f>
        <v>HkdHibor7MLastFixing_Quote#0001</v>
      </c>
      <c r="N18" s="48" t="str">
        <f>_xll.ohRangeRetrieveError(L18)</f>
        <v/>
      </c>
      <c r="O18" s="3"/>
    </row>
    <row r="19" spans="2:15" s="14" customFormat="1" x14ac:dyDescent="0.2">
      <c r="B19" s="6"/>
      <c r="C19" s="49" t="s">
        <v>11</v>
      </c>
      <c r="D19" s="49" t="str">
        <f t="shared" si="1"/>
        <v>8M</v>
      </c>
      <c r="E19" s="49">
        <v>0</v>
      </c>
      <c r="F19" s="49" t="s">
        <v>107</v>
      </c>
      <c r="G19" s="49" t="s">
        <v>98</v>
      </c>
      <c r="H19" s="49" t="b">
        <v>1</v>
      </c>
      <c r="I19" s="49" t="s">
        <v>96</v>
      </c>
      <c r="J19" s="54" t="str">
        <f>FamilyName&amp;"YC6M"</f>
        <v>HiborYC6M</v>
      </c>
      <c r="K19" s="52" t="str">
        <f t="shared" si="0"/>
        <v>HkdHibor8M</v>
      </c>
      <c r="L19" s="53" t="str">
        <f>_xll.qlIborIndex($K19,FamilyName,$D19,E19,Currency,F19,G19,H19,I19,Currency&amp;$J19,Permanent,Trigger,ObjectOverwrite)</f>
        <v>HkdHibor8M#0001</v>
      </c>
      <c r="M19" s="59" t="str">
        <f>_xll.qlLastFixingQuote(K19&amp;"LastFixing_Quote",L19,Permanent,Trigger,ObjectOverwrite)</f>
        <v>HkdHibor8MLastFixing_Quote#0001</v>
      </c>
      <c r="N19" s="48" t="str">
        <f>_xll.ohRangeRetrieveError(L19)</f>
        <v/>
      </c>
      <c r="O19" s="3"/>
    </row>
    <row r="20" spans="2:15" s="14" customFormat="1" x14ac:dyDescent="0.2">
      <c r="B20" s="6"/>
      <c r="C20" s="49" t="s">
        <v>12</v>
      </c>
      <c r="D20" s="49" t="str">
        <f t="shared" si="1"/>
        <v>9M</v>
      </c>
      <c r="E20" s="49">
        <v>0</v>
      </c>
      <c r="F20" s="49" t="s">
        <v>107</v>
      </c>
      <c r="G20" s="49" t="s">
        <v>98</v>
      </c>
      <c r="H20" s="49" t="b">
        <v>1</v>
      </c>
      <c r="I20" s="49" t="s">
        <v>96</v>
      </c>
      <c r="J20" s="54" t="str">
        <f>FamilyName&amp;"YC1Y"</f>
        <v>HiborYC1Y</v>
      </c>
      <c r="K20" s="52" t="str">
        <f t="shared" si="0"/>
        <v>HkdHibor9M</v>
      </c>
      <c r="L20" s="53" t="str">
        <f>_xll.qlIborIndex($K20,FamilyName,$D20,E20,Currency,F20,G20,H20,I20,Currency&amp;$J20,Permanent,Trigger,ObjectOverwrite)</f>
        <v>HkdHibor9M#0001</v>
      </c>
      <c r="M20" s="59" t="str">
        <f>_xll.qlLastFixingQuote(K20&amp;"LastFixing_Quote",L20,Permanent,Trigger,ObjectOverwrite)</f>
        <v>HkdHibor9MLastFixing_Quote#0001</v>
      </c>
      <c r="N20" s="48" t="str">
        <f>_xll.ohRangeRetrieveError(L20)</f>
        <v/>
      </c>
      <c r="O20" s="3"/>
    </row>
    <row r="21" spans="2:15" s="14" customFormat="1" x14ac:dyDescent="0.2">
      <c r="B21" s="6"/>
      <c r="C21" s="49" t="s">
        <v>13</v>
      </c>
      <c r="D21" s="49" t="str">
        <f t="shared" si="1"/>
        <v>10M</v>
      </c>
      <c r="E21" s="49">
        <v>0</v>
      </c>
      <c r="F21" s="49" t="s">
        <v>107</v>
      </c>
      <c r="G21" s="49" t="s">
        <v>98</v>
      </c>
      <c r="H21" s="49" t="b">
        <v>1</v>
      </c>
      <c r="I21" s="49" t="s">
        <v>96</v>
      </c>
      <c r="J21" s="54" t="str">
        <f>FamilyName&amp;"YC1Y"</f>
        <v>HiborYC1Y</v>
      </c>
      <c r="K21" s="52" t="str">
        <f t="shared" si="0"/>
        <v>HkdHibor10M</v>
      </c>
      <c r="L21" s="53" t="str">
        <f>_xll.qlIborIndex($K21,FamilyName,$D21,E21,Currency,F21,G21,H21,I21,Currency&amp;$J21,Permanent,Trigger,ObjectOverwrite)</f>
        <v>HkdHibor10M#0001</v>
      </c>
      <c r="M21" s="59" t="str">
        <f>_xll.qlLastFixingQuote(K21&amp;"LastFixing_Quote",L21,Permanent,Trigger,ObjectOverwrite)</f>
        <v>HkdHibor10MLastFixing_Quote#0001</v>
      </c>
      <c r="N21" s="48" t="str">
        <f>_xll.ohRangeRetrieveError(L21)</f>
        <v/>
      </c>
      <c r="O21" s="3"/>
    </row>
    <row r="22" spans="2:15" s="14" customFormat="1" x14ac:dyDescent="0.2">
      <c r="B22" s="6"/>
      <c r="C22" s="49" t="s">
        <v>14</v>
      </c>
      <c r="D22" s="49" t="str">
        <f t="shared" si="1"/>
        <v>11M</v>
      </c>
      <c r="E22" s="49">
        <v>0</v>
      </c>
      <c r="F22" s="49" t="s">
        <v>107</v>
      </c>
      <c r="G22" s="49" t="s">
        <v>98</v>
      </c>
      <c r="H22" s="49" t="b">
        <v>1</v>
      </c>
      <c r="I22" s="49" t="s">
        <v>96</v>
      </c>
      <c r="J22" s="54" t="str">
        <f>FamilyName&amp;"YC1Y"</f>
        <v>HiborYC1Y</v>
      </c>
      <c r="K22" s="52" t="str">
        <f t="shared" si="0"/>
        <v>HkdHibor11M</v>
      </c>
      <c r="L22" s="53" t="str">
        <f>_xll.qlIborIndex($K22,FamilyName,$D22,E22,Currency,F22,G22,H22,I22,Currency&amp;$J22,Permanent,Trigger,ObjectOverwrite)</f>
        <v>HkdHibor11M#0001</v>
      </c>
      <c r="M22" s="59" t="str">
        <f>_xll.qlLastFixingQuote(K22&amp;"LastFixing_Quote",L22,Permanent,Trigger,ObjectOverwrite)</f>
        <v>HkdHibor11MLastFixing_Quote#0001</v>
      </c>
      <c r="N22" s="48" t="str">
        <f>_xll.ohRangeRetrieveError(L22)</f>
        <v/>
      </c>
      <c r="O22" s="3"/>
    </row>
    <row r="23" spans="2:15" s="14" customFormat="1" x14ac:dyDescent="0.2">
      <c r="B23" s="6"/>
      <c r="C23" s="49" t="s">
        <v>15</v>
      </c>
      <c r="D23" s="49" t="str">
        <f t="shared" si="1"/>
        <v>1Y</v>
      </c>
      <c r="E23" s="49">
        <v>0</v>
      </c>
      <c r="F23" s="49" t="s">
        <v>107</v>
      </c>
      <c r="G23" s="49" t="s">
        <v>98</v>
      </c>
      <c r="H23" s="49" t="b">
        <v>1</v>
      </c>
      <c r="I23" s="49" t="s">
        <v>96</v>
      </c>
      <c r="J23" s="54" t="str">
        <f>FamilyName&amp;"YC1Y"</f>
        <v>HiborYC1Y</v>
      </c>
      <c r="K23" s="52" t="str">
        <f t="shared" si="0"/>
        <v>HkdHibor1Y</v>
      </c>
      <c r="L23" s="53" t="str">
        <f>_xll.qlIborIndex($K23,FamilyName,$D23,E23,Currency,F23,G23,H23,I23,Currency&amp;$J23,Permanent,Trigger,ObjectOverwrite)</f>
        <v>HkdHibor1Y#0001</v>
      </c>
      <c r="M23" s="59" t="str">
        <f>_xll.qlLastFixingQuote(K23&amp;"LastFixing_Quote",L23,Permanent,Trigger,ObjectOverwrite)</f>
        <v>HkdHibor1YLastFixing_Quote#0001</v>
      </c>
      <c r="N23" s="48" t="str">
        <f>_xll.ohRangeRetrieveError(L23)</f>
        <v/>
      </c>
      <c r="O23" s="3"/>
    </row>
    <row r="24" spans="2:15" s="14" customFormat="1" ht="12" thickBot="1" x14ac:dyDescent="0.25"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</row>
    <row r="25" spans="2:15" s="14" customFormat="1" ht="11.25" x14ac:dyDescent="0.2"/>
  </sheetData>
  <phoneticPr fontId="2" type="noConversion"/>
  <dataValidations count="2">
    <dataValidation type="list" allowBlank="1" showInputMessage="1" showErrorMessage="1" sqref="I6:I23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G6:G23">
      <formula1>"Following,Modified Following,Preceding,Modified Preceding,Unadjusted"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68"/>
  <sheetViews>
    <sheetView workbookViewId="0">
      <selection activeCell="L4" sqref="L4"/>
    </sheetView>
  </sheetViews>
  <sheetFormatPr defaultRowHeight="11.25" outlineLevelCol="1" x14ac:dyDescent="0.2"/>
  <cols>
    <col min="1" max="1" width="3.140625" style="45" customWidth="1"/>
    <col min="2" max="2" width="4.42578125" style="45" customWidth="1"/>
    <col min="3" max="3" width="3.85546875" style="45" bestFit="1" customWidth="1"/>
    <col min="4" max="4" width="18.42578125" style="45" bestFit="1" customWidth="1"/>
    <col min="5" max="5" width="7" style="45" customWidth="1" outlineLevel="1"/>
    <col min="6" max="6" width="19.140625" style="45" customWidth="1" outlineLevel="1"/>
    <col min="7" max="7" width="11.28515625" style="45" customWidth="1" outlineLevel="1"/>
    <col min="8" max="8" width="10.28515625" style="45" customWidth="1" outlineLevel="1"/>
    <col min="9" max="9" width="15.5703125" style="45" customWidth="1" outlineLevel="1"/>
    <col min="10" max="10" width="13.5703125" style="45" bestFit="1" customWidth="1" outlineLevel="1"/>
    <col min="11" max="11" width="11.140625" style="45" customWidth="1" outlineLevel="1"/>
    <col min="12" max="12" width="24.42578125" style="45" bestFit="1" customWidth="1"/>
    <col min="13" max="13" width="55" style="45" customWidth="1"/>
    <col min="14" max="14" width="5.28515625" style="45" customWidth="1"/>
    <col min="15" max="16384" width="9.140625" style="45"/>
  </cols>
  <sheetData>
    <row r="1" spans="2:14" s="26" customFormat="1" ht="12" thickBot="1" x14ac:dyDescent="0.25"/>
    <row r="2" spans="2:14" s="26" customFormat="1" x14ac:dyDescent="0.2">
      <c r="B2" s="27"/>
      <c r="C2" s="28"/>
      <c r="D2" s="29"/>
      <c r="E2" s="29"/>
      <c r="F2" s="28"/>
      <c r="G2" s="28"/>
      <c r="H2" s="28"/>
      <c r="I2" s="28"/>
      <c r="J2" s="28"/>
      <c r="K2" s="28"/>
      <c r="L2" s="28"/>
      <c r="M2" s="28"/>
      <c r="N2" s="30"/>
    </row>
    <row r="3" spans="2:14" s="26" customFormat="1" x14ac:dyDescent="0.2">
      <c r="B3" s="31"/>
      <c r="C3" s="32"/>
      <c r="D3" s="33" t="s">
        <v>18</v>
      </c>
      <c r="E3" s="32"/>
      <c r="F3" s="32"/>
      <c r="G3" s="32"/>
      <c r="H3" s="32"/>
      <c r="I3" s="32"/>
      <c r="J3" s="32"/>
      <c r="K3" s="32"/>
      <c r="L3" s="57" t="s">
        <v>106</v>
      </c>
      <c r="M3" s="32"/>
      <c r="N3" s="35"/>
    </row>
    <row r="4" spans="2:14" s="26" customFormat="1" x14ac:dyDescent="0.2">
      <c r="B4" s="31"/>
      <c r="C4" s="32"/>
      <c r="D4" s="33" t="s">
        <v>88</v>
      </c>
      <c r="E4" s="32"/>
      <c r="F4" s="32"/>
      <c r="G4" s="32"/>
      <c r="H4" s="32"/>
      <c r="I4" s="32"/>
      <c r="J4" s="32"/>
      <c r="K4" s="32"/>
      <c r="L4" s="34" t="s">
        <v>89</v>
      </c>
      <c r="M4" s="32"/>
      <c r="N4" s="35"/>
    </row>
    <row r="5" spans="2:14" s="26" customFormat="1" x14ac:dyDescent="0.2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5"/>
    </row>
    <row r="6" spans="2:14" s="26" customFormat="1" x14ac:dyDescent="0.2">
      <c r="B6" s="31"/>
      <c r="C6" s="32"/>
      <c r="D6" s="36" t="str">
        <f>PROPER(Currency)&amp;FamilyName&amp;FixingType&amp;".xml"</f>
        <v>HkdHiborSwapIsda.xml</v>
      </c>
      <c r="E6" s="56" t="s">
        <v>100</v>
      </c>
      <c r="F6" s="55" t="s">
        <v>101</v>
      </c>
      <c r="G6" s="55" t="s">
        <v>92</v>
      </c>
      <c r="H6" s="55" t="s">
        <v>93</v>
      </c>
      <c r="I6" s="55" t="s">
        <v>94</v>
      </c>
      <c r="J6" s="55" t="s">
        <v>99</v>
      </c>
      <c r="K6" s="55" t="s">
        <v>95</v>
      </c>
      <c r="L6" s="34" t="e">
        <f ca="1">IF(Serialize,_xll.ohObjectSave(L7:L66,SerializationPath&amp;FileName,FileOverwrite,Serialize),"---")</f>
        <v>#NAME?</v>
      </c>
      <c r="M6" s="37" t="e">
        <f ca="1">_xll.ohRangeRetrieveError(L6)</f>
        <v>#NAME?</v>
      </c>
      <c r="N6" s="35"/>
    </row>
    <row r="7" spans="2:14" s="26" customFormat="1" x14ac:dyDescent="0.2">
      <c r="B7" s="31"/>
      <c r="C7" s="38" t="s">
        <v>15</v>
      </c>
      <c r="D7" s="39" t="str">
        <f t="shared" ref="D7:D38" si="0">PROPER(Currency)&amp;FamilyName&amp;FixingType&amp;$C7</f>
        <v>HkdHiborSwapIsda1Y</v>
      </c>
      <c r="E7" s="39">
        <v>0</v>
      </c>
      <c r="F7" s="49" t="s">
        <v>107</v>
      </c>
      <c r="G7" s="60" t="s">
        <v>6</v>
      </c>
      <c r="H7" s="39" t="s">
        <v>98</v>
      </c>
      <c r="I7" s="39" t="s">
        <v>96</v>
      </c>
      <c r="J7" s="39" t="str">
        <f>Hibor!$L$14</f>
        <v>HkdHibor3M#0001</v>
      </c>
      <c r="K7" s="39" t="s">
        <v>97</v>
      </c>
      <c r="L7" s="40" t="str">
        <f>_xll.qlSwapIndex($D7,FamilyName&amp;FixingType,C7,E7,Currency,F7,G7,H7,I7,J7,K7,Permanent,Trigger,ObjectOverwrite)</f>
        <v>HkdHiborSwapIsda1Y#0001</v>
      </c>
      <c r="M7" s="37" t="str">
        <f>_xll.ohRangeRetrieveError(L7)</f>
        <v/>
      </c>
      <c r="N7" s="41"/>
    </row>
    <row r="8" spans="2:14" s="26" customFormat="1" x14ac:dyDescent="0.2">
      <c r="B8" s="31"/>
      <c r="C8" s="38" t="s">
        <v>27</v>
      </c>
      <c r="D8" s="39" t="str">
        <f t="shared" si="0"/>
        <v>HkdHiborSwapIsda2Y</v>
      </c>
      <c r="E8" s="39">
        <v>0</v>
      </c>
      <c r="F8" s="49" t="s">
        <v>107</v>
      </c>
      <c r="G8" s="60" t="s">
        <v>6</v>
      </c>
      <c r="H8" s="39" t="s">
        <v>98</v>
      </c>
      <c r="I8" s="39" t="s">
        <v>96</v>
      </c>
      <c r="J8" s="39" t="str">
        <f>Hibor!$L$14</f>
        <v>HkdHibor3M#0001</v>
      </c>
      <c r="K8" s="39" t="s">
        <v>97</v>
      </c>
      <c r="L8" s="40" t="str">
        <f>_xll.qlSwapIndex($D8,FamilyName&amp;FixingType,C8,E8,Currency,F8,G8,H8,I8,J8,K8,Permanent,Trigger,ObjectOverwrite)</f>
        <v>HkdHiborSwapIsda2Y#0001</v>
      </c>
      <c r="M8" s="37" t="str">
        <f>_xll.ohRangeRetrieveError(L8)</f>
        <v/>
      </c>
      <c r="N8" s="41"/>
    </row>
    <row r="9" spans="2:14" s="26" customFormat="1" x14ac:dyDescent="0.2">
      <c r="B9" s="31"/>
      <c r="C9" s="38" t="s">
        <v>28</v>
      </c>
      <c r="D9" s="39" t="str">
        <f t="shared" si="0"/>
        <v>HkdHiborSwapIsda3Y</v>
      </c>
      <c r="E9" s="39">
        <v>0</v>
      </c>
      <c r="F9" s="49" t="s">
        <v>107</v>
      </c>
      <c r="G9" s="60" t="s">
        <v>6</v>
      </c>
      <c r="H9" s="39" t="s">
        <v>98</v>
      </c>
      <c r="I9" s="39" t="s">
        <v>96</v>
      </c>
      <c r="J9" s="39" t="str">
        <f>Hibor!$L$14</f>
        <v>HkdHibor3M#0001</v>
      </c>
      <c r="K9" s="39" t="s">
        <v>97</v>
      </c>
      <c r="L9" s="40" t="str">
        <f>_xll.qlSwapIndex($D9,FamilyName&amp;FixingType,C9,E9,Currency,F9,G9,H9,I9,J9,K9,Permanent,Trigger,ObjectOverwrite)</f>
        <v>HkdHiborSwapIsda3Y#0001</v>
      </c>
      <c r="M9" s="37" t="str">
        <f>_xll.ohRangeRetrieveError(L9)</f>
        <v/>
      </c>
      <c r="N9" s="41"/>
    </row>
    <row r="10" spans="2:14" s="26" customFormat="1" x14ac:dyDescent="0.2">
      <c r="B10" s="31"/>
      <c r="C10" s="38" t="s">
        <v>29</v>
      </c>
      <c r="D10" s="39" t="str">
        <f t="shared" si="0"/>
        <v>HkdHiborSwapIsda4Y</v>
      </c>
      <c r="E10" s="39">
        <v>0</v>
      </c>
      <c r="F10" s="49" t="s">
        <v>107</v>
      </c>
      <c r="G10" s="60" t="s">
        <v>6</v>
      </c>
      <c r="H10" s="39" t="s">
        <v>98</v>
      </c>
      <c r="I10" s="39" t="s">
        <v>96</v>
      </c>
      <c r="J10" s="39" t="str">
        <f>Hibor!$L$14</f>
        <v>HkdHibor3M#0001</v>
      </c>
      <c r="K10" s="39" t="s">
        <v>97</v>
      </c>
      <c r="L10" s="40" t="str">
        <f>_xll.qlSwapIndex($D10,FamilyName&amp;FixingType,C10,E10,Currency,F10,G10,H10,I10,J10,K10,Permanent,Trigger,ObjectOverwrite)</f>
        <v>HkdHiborSwapIsda4Y#0001</v>
      </c>
      <c r="M10" s="37" t="str">
        <f>_xll.ohRangeRetrieveError(L10)</f>
        <v/>
      </c>
      <c r="N10" s="41"/>
    </row>
    <row r="11" spans="2:14" s="26" customFormat="1" x14ac:dyDescent="0.2">
      <c r="B11" s="31"/>
      <c r="C11" s="38" t="s">
        <v>30</v>
      </c>
      <c r="D11" s="39" t="str">
        <f t="shared" si="0"/>
        <v>HkdHiborSwapIsda5Y</v>
      </c>
      <c r="E11" s="39">
        <v>0</v>
      </c>
      <c r="F11" s="49" t="s">
        <v>107</v>
      </c>
      <c r="G11" s="60" t="s">
        <v>6</v>
      </c>
      <c r="H11" s="39" t="s">
        <v>98</v>
      </c>
      <c r="I11" s="39" t="s">
        <v>96</v>
      </c>
      <c r="J11" s="39" t="str">
        <f>Hibor!$L$14</f>
        <v>HkdHibor3M#0001</v>
      </c>
      <c r="K11" s="39" t="s">
        <v>97</v>
      </c>
      <c r="L11" s="40" t="str">
        <f>_xll.qlSwapIndex($D11,FamilyName&amp;FixingType,C11,E11,Currency,F11,G11,H11,I11,J11,K11,Permanent,Trigger,ObjectOverwrite)</f>
        <v>HkdHiborSwapIsda5Y#0001</v>
      </c>
      <c r="M11" s="37" t="str">
        <f>_xll.ohRangeRetrieveError(L11)</f>
        <v/>
      </c>
      <c r="N11" s="41"/>
    </row>
    <row r="12" spans="2:14" s="26" customFormat="1" x14ac:dyDescent="0.2">
      <c r="B12" s="31"/>
      <c r="C12" s="38" t="s">
        <v>31</v>
      </c>
      <c r="D12" s="39" t="str">
        <f t="shared" si="0"/>
        <v>HkdHiborSwapIsda6Y</v>
      </c>
      <c r="E12" s="39">
        <v>0</v>
      </c>
      <c r="F12" s="49" t="s">
        <v>107</v>
      </c>
      <c r="G12" s="60" t="s">
        <v>6</v>
      </c>
      <c r="H12" s="39" t="s">
        <v>98</v>
      </c>
      <c r="I12" s="39" t="s">
        <v>96</v>
      </c>
      <c r="J12" s="39" t="str">
        <f>Hibor!$L$14</f>
        <v>HkdHibor3M#0001</v>
      </c>
      <c r="K12" s="39" t="s">
        <v>97</v>
      </c>
      <c r="L12" s="40" t="str">
        <f>_xll.qlSwapIndex($D12,FamilyName&amp;FixingType,C12,E12,Currency,F12,G12,H12,I12,J12,K12,Permanent,Trigger,ObjectOverwrite)</f>
        <v>HkdHiborSwapIsda6Y#0001</v>
      </c>
      <c r="M12" s="37" t="str">
        <f>_xll.ohRangeRetrieveError(L12)</f>
        <v/>
      </c>
      <c r="N12" s="41"/>
    </row>
    <row r="13" spans="2:14" s="26" customFormat="1" x14ac:dyDescent="0.2">
      <c r="B13" s="31"/>
      <c r="C13" s="38" t="s">
        <v>32</v>
      </c>
      <c r="D13" s="39" t="str">
        <f t="shared" si="0"/>
        <v>HkdHiborSwapIsda7Y</v>
      </c>
      <c r="E13" s="39">
        <v>0</v>
      </c>
      <c r="F13" s="49" t="s">
        <v>107</v>
      </c>
      <c r="G13" s="60" t="s">
        <v>6</v>
      </c>
      <c r="H13" s="39" t="s">
        <v>98</v>
      </c>
      <c r="I13" s="39" t="s">
        <v>96</v>
      </c>
      <c r="J13" s="39" t="str">
        <f>Hibor!$L$14</f>
        <v>HkdHibor3M#0001</v>
      </c>
      <c r="K13" s="39" t="s">
        <v>97</v>
      </c>
      <c r="L13" s="40" t="str">
        <f>_xll.qlSwapIndex($D13,FamilyName&amp;FixingType,C13,E13,Currency,F13,G13,H13,I13,J13,K13,Permanent,Trigger,ObjectOverwrite)</f>
        <v>HkdHiborSwapIsda7Y#0001</v>
      </c>
      <c r="M13" s="37" t="str">
        <f>_xll.ohRangeRetrieveError(L13)</f>
        <v/>
      </c>
      <c r="N13" s="41"/>
    </row>
    <row r="14" spans="2:14" s="26" customFormat="1" x14ac:dyDescent="0.2">
      <c r="B14" s="31"/>
      <c r="C14" s="38" t="s">
        <v>33</v>
      </c>
      <c r="D14" s="39" t="str">
        <f t="shared" si="0"/>
        <v>HkdHiborSwapIsda8Y</v>
      </c>
      <c r="E14" s="39">
        <v>0</v>
      </c>
      <c r="F14" s="49" t="s">
        <v>107</v>
      </c>
      <c r="G14" s="60" t="s">
        <v>6</v>
      </c>
      <c r="H14" s="39" t="s">
        <v>98</v>
      </c>
      <c r="I14" s="39" t="s">
        <v>96</v>
      </c>
      <c r="J14" s="39" t="str">
        <f>Hibor!$L$14</f>
        <v>HkdHibor3M#0001</v>
      </c>
      <c r="K14" s="39" t="s">
        <v>97</v>
      </c>
      <c r="L14" s="40" t="str">
        <f>_xll.qlSwapIndex($D14,FamilyName&amp;FixingType,C14,E14,Currency,F14,G14,H14,I14,J14,K14,Permanent,Trigger,ObjectOverwrite)</f>
        <v>HkdHiborSwapIsda8Y#0001</v>
      </c>
      <c r="M14" s="37" t="str">
        <f>_xll.ohRangeRetrieveError(L14)</f>
        <v/>
      </c>
      <c r="N14" s="41"/>
    </row>
    <row r="15" spans="2:14" s="26" customFormat="1" x14ac:dyDescent="0.2">
      <c r="B15" s="31"/>
      <c r="C15" s="38" t="s">
        <v>34</v>
      </c>
      <c r="D15" s="39" t="str">
        <f t="shared" si="0"/>
        <v>HkdHiborSwapIsda9Y</v>
      </c>
      <c r="E15" s="39">
        <v>0</v>
      </c>
      <c r="F15" s="49" t="s">
        <v>107</v>
      </c>
      <c r="G15" s="60" t="s">
        <v>6</v>
      </c>
      <c r="H15" s="39" t="s">
        <v>98</v>
      </c>
      <c r="I15" s="39" t="s">
        <v>96</v>
      </c>
      <c r="J15" s="39" t="str">
        <f>Hibor!$L$14</f>
        <v>HkdHibor3M#0001</v>
      </c>
      <c r="K15" s="39" t="s">
        <v>97</v>
      </c>
      <c r="L15" s="40" t="str">
        <f>_xll.qlSwapIndex($D15,FamilyName&amp;FixingType,C15,E15,Currency,F15,G15,H15,I15,J15,K15,Permanent,Trigger,ObjectOverwrite)</f>
        <v>HkdHiborSwapIsda9Y#0001</v>
      </c>
      <c r="M15" s="37" t="str">
        <f>_xll.ohRangeRetrieveError(L15)</f>
        <v/>
      </c>
      <c r="N15" s="41"/>
    </row>
    <row r="16" spans="2:14" s="26" customFormat="1" x14ac:dyDescent="0.2">
      <c r="B16" s="31"/>
      <c r="C16" s="38" t="s">
        <v>35</v>
      </c>
      <c r="D16" s="39" t="str">
        <f t="shared" si="0"/>
        <v>HkdHiborSwapIsda10Y</v>
      </c>
      <c r="E16" s="39">
        <v>0</v>
      </c>
      <c r="F16" s="49" t="s">
        <v>107</v>
      </c>
      <c r="G16" s="60" t="s">
        <v>6</v>
      </c>
      <c r="H16" s="39" t="s">
        <v>98</v>
      </c>
      <c r="I16" s="39" t="s">
        <v>96</v>
      </c>
      <c r="J16" s="39" t="str">
        <f>Hibor!$L$14</f>
        <v>HkdHibor3M#0001</v>
      </c>
      <c r="K16" s="39" t="s">
        <v>97</v>
      </c>
      <c r="L16" s="40" t="str">
        <f>_xll.qlSwapIndex($D16,FamilyName&amp;FixingType,C16,E16,Currency,F16,G16,H16,I16,J16,K16,Permanent,Trigger,ObjectOverwrite)</f>
        <v>HkdHiborSwapIsda10Y#0001</v>
      </c>
      <c r="M16" s="37" t="str">
        <f>_xll.ohRangeRetrieveError(L16)</f>
        <v/>
      </c>
      <c r="N16" s="41"/>
    </row>
    <row r="17" spans="2:14" s="26" customFormat="1" x14ac:dyDescent="0.2">
      <c r="B17" s="31"/>
      <c r="C17" s="38" t="s">
        <v>36</v>
      </c>
      <c r="D17" s="39" t="str">
        <f t="shared" si="0"/>
        <v>HkdHiborSwapIsda11Y</v>
      </c>
      <c r="E17" s="39">
        <v>0</v>
      </c>
      <c r="F17" s="49" t="s">
        <v>107</v>
      </c>
      <c r="G17" s="60" t="s">
        <v>6</v>
      </c>
      <c r="H17" s="39" t="s">
        <v>98</v>
      </c>
      <c r="I17" s="39" t="s">
        <v>96</v>
      </c>
      <c r="J17" s="39" t="str">
        <f>Hibor!$L$14</f>
        <v>HkdHibor3M#0001</v>
      </c>
      <c r="K17" s="39" t="s">
        <v>97</v>
      </c>
      <c r="L17" s="40" t="str">
        <f>_xll.qlSwapIndex($D17,FamilyName&amp;FixingType,C17,E17,Currency,F17,G17,H17,I17,J17,K17,Permanent,Trigger,ObjectOverwrite)</f>
        <v>HkdHiborSwapIsda11Y#0001</v>
      </c>
      <c r="M17" s="37" t="str">
        <f>_xll.ohRangeRetrieveError(L17)</f>
        <v/>
      </c>
      <c r="N17" s="41"/>
    </row>
    <row r="18" spans="2:14" s="26" customFormat="1" x14ac:dyDescent="0.2">
      <c r="B18" s="31"/>
      <c r="C18" s="38" t="s">
        <v>37</v>
      </c>
      <c r="D18" s="39" t="str">
        <f t="shared" si="0"/>
        <v>HkdHiborSwapIsda12Y</v>
      </c>
      <c r="E18" s="39">
        <v>0</v>
      </c>
      <c r="F18" s="49" t="s">
        <v>107</v>
      </c>
      <c r="G18" s="60" t="s">
        <v>6</v>
      </c>
      <c r="H18" s="39" t="s">
        <v>98</v>
      </c>
      <c r="I18" s="39" t="s">
        <v>96</v>
      </c>
      <c r="J18" s="39" t="str">
        <f>Hibor!$L$14</f>
        <v>HkdHibor3M#0001</v>
      </c>
      <c r="K18" s="39" t="s">
        <v>97</v>
      </c>
      <c r="L18" s="40" t="str">
        <f>_xll.qlSwapIndex($D18,FamilyName&amp;FixingType,C18,E18,Currency,F18,G18,H18,I18,J18,K18,Permanent,Trigger,ObjectOverwrite)</f>
        <v>HkdHiborSwapIsda12Y#0001</v>
      </c>
      <c r="M18" s="37" t="str">
        <f>_xll.ohRangeRetrieveError(L18)</f>
        <v/>
      </c>
      <c r="N18" s="41"/>
    </row>
    <row r="19" spans="2:14" s="26" customFormat="1" x14ac:dyDescent="0.2">
      <c r="B19" s="31"/>
      <c r="C19" s="38" t="s">
        <v>38</v>
      </c>
      <c r="D19" s="39" t="str">
        <f t="shared" si="0"/>
        <v>HkdHiborSwapIsda13Y</v>
      </c>
      <c r="E19" s="39">
        <v>0</v>
      </c>
      <c r="F19" s="49" t="s">
        <v>107</v>
      </c>
      <c r="G19" s="60" t="s">
        <v>6</v>
      </c>
      <c r="H19" s="39" t="s">
        <v>98</v>
      </c>
      <c r="I19" s="39" t="s">
        <v>96</v>
      </c>
      <c r="J19" s="39" t="str">
        <f>Hibor!$L$14</f>
        <v>HkdHibor3M#0001</v>
      </c>
      <c r="K19" s="39" t="s">
        <v>97</v>
      </c>
      <c r="L19" s="40" t="str">
        <f>_xll.qlSwapIndex($D19,FamilyName&amp;FixingType,C19,E19,Currency,F19,G19,H19,I19,J19,K19,Permanent,Trigger,ObjectOverwrite)</f>
        <v>HkdHiborSwapIsda13Y#0001</v>
      </c>
      <c r="M19" s="37" t="str">
        <f>_xll.ohRangeRetrieveError(L19)</f>
        <v/>
      </c>
      <c r="N19" s="41"/>
    </row>
    <row r="20" spans="2:14" s="26" customFormat="1" x14ac:dyDescent="0.2">
      <c r="B20" s="31"/>
      <c r="C20" s="38" t="s">
        <v>39</v>
      </c>
      <c r="D20" s="39" t="str">
        <f t="shared" si="0"/>
        <v>HkdHiborSwapIsda14Y</v>
      </c>
      <c r="E20" s="39">
        <v>0</v>
      </c>
      <c r="F20" s="49" t="s">
        <v>107</v>
      </c>
      <c r="G20" s="60" t="s">
        <v>6</v>
      </c>
      <c r="H20" s="39" t="s">
        <v>98</v>
      </c>
      <c r="I20" s="39" t="s">
        <v>96</v>
      </c>
      <c r="J20" s="39" t="str">
        <f>Hibor!$L$14</f>
        <v>HkdHibor3M#0001</v>
      </c>
      <c r="K20" s="39" t="s">
        <v>97</v>
      </c>
      <c r="L20" s="40" t="str">
        <f>_xll.qlSwapIndex($D20,FamilyName&amp;FixingType,C20,E20,Currency,F20,G20,H20,I20,J20,K20,Permanent,Trigger,ObjectOverwrite)</f>
        <v>HkdHiborSwapIsda14Y#0001</v>
      </c>
      <c r="M20" s="37" t="str">
        <f>_xll.ohRangeRetrieveError(L20)</f>
        <v/>
      </c>
      <c r="N20" s="41"/>
    </row>
    <row r="21" spans="2:14" s="26" customFormat="1" x14ac:dyDescent="0.2">
      <c r="B21" s="31"/>
      <c r="C21" s="38" t="s">
        <v>40</v>
      </c>
      <c r="D21" s="39" t="str">
        <f t="shared" si="0"/>
        <v>HkdHiborSwapIsda15Y</v>
      </c>
      <c r="E21" s="39">
        <v>0</v>
      </c>
      <c r="F21" s="49" t="s">
        <v>107</v>
      </c>
      <c r="G21" s="60" t="s">
        <v>6</v>
      </c>
      <c r="H21" s="39" t="s">
        <v>98</v>
      </c>
      <c r="I21" s="39" t="s">
        <v>96</v>
      </c>
      <c r="J21" s="39" t="str">
        <f>Hibor!$L$14</f>
        <v>HkdHibor3M#0001</v>
      </c>
      <c r="K21" s="39" t="s">
        <v>97</v>
      </c>
      <c r="L21" s="40" t="str">
        <f>_xll.qlSwapIndex($D21,FamilyName&amp;FixingType,C21,E21,Currency,F21,G21,H21,I21,J21,K21,Permanent,Trigger,ObjectOverwrite)</f>
        <v>HkdHiborSwapIsda15Y#0001</v>
      </c>
      <c r="M21" s="37" t="str">
        <f>_xll.ohRangeRetrieveError(L21)</f>
        <v/>
      </c>
      <c r="N21" s="41"/>
    </row>
    <row r="22" spans="2:14" s="26" customFormat="1" x14ac:dyDescent="0.2">
      <c r="B22" s="31"/>
      <c r="C22" s="38" t="s">
        <v>41</v>
      </c>
      <c r="D22" s="39" t="str">
        <f t="shared" si="0"/>
        <v>HkdHiborSwapIsda16Y</v>
      </c>
      <c r="E22" s="39">
        <v>0</v>
      </c>
      <c r="F22" s="49" t="s">
        <v>107</v>
      </c>
      <c r="G22" s="60" t="s">
        <v>6</v>
      </c>
      <c r="H22" s="39" t="s">
        <v>98</v>
      </c>
      <c r="I22" s="39" t="s">
        <v>96</v>
      </c>
      <c r="J22" s="39" t="str">
        <f>Hibor!$L$14</f>
        <v>HkdHibor3M#0001</v>
      </c>
      <c r="K22" s="39" t="s">
        <v>97</v>
      </c>
      <c r="L22" s="40" t="str">
        <f>_xll.qlSwapIndex($D22,FamilyName&amp;FixingType,C22,E22,Currency,F22,G22,H22,I22,J22,K22,Permanent,Trigger,ObjectOverwrite)</f>
        <v>HkdHiborSwapIsda16Y#0001</v>
      </c>
      <c r="M22" s="37" t="str">
        <f>_xll.ohRangeRetrieveError(L22)</f>
        <v/>
      </c>
      <c r="N22" s="41"/>
    </row>
    <row r="23" spans="2:14" s="26" customFormat="1" x14ac:dyDescent="0.2">
      <c r="B23" s="31"/>
      <c r="C23" s="38" t="s">
        <v>42</v>
      </c>
      <c r="D23" s="39" t="str">
        <f t="shared" si="0"/>
        <v>HkdHiborSwapIsda17Y</v>
      </c>
      <c r="E23" s="39">
        <v>0</v>
      </c>
      <c r="F23" s="49" t="s">
        <v>107</v>
      </c>
      <c r="G23" s="60" t="s">
        <v>6</v>
      </c>
      <c r="H23" s="39" t="s">
        <v>98</v>
      </c>
      <c r="I23" s="39" t="s">
        <v>96</v>
      </c>
      <c r="J23" s="39" t="str">
        <f>Hibor!$L$14</f>
        <v>HkdHibor3M#0001</v>
      </c>
      <c r="K23" s="39" t="s">
        <v>97</v>
      </c>
      <c r="L23" s="40" t="str">
        <f>_xll.qlSwapIndex($D23,FamilyName&amp;FixingType,C23,E23,Currency,F23,G23,H23,I23,J23,K23,Permanent,Trigger,ObjectOverwrite)</f>
        <v>HkdHiborSwapIsda17Y#0001</v>
      </c>
      <c r="M23" s="37" t="str">
        <f>_xll.ohRangeRetrieveError(L23)</f>
        <v/>
      </c>
      <c r="N23" s="41"/>
    </row>
    <row r="24" spans="2:14" s="26" customFormat="1" x14ac:dyDescent="0.2">
      <c r="B24" s="31"/>
      <c r="C24" s="38" t="s">
        <v>43</v>
      </c>
      <c r="D24" s="39" t="str">
        <f t="shared" si="0"/>
        <v>HkdHiborSwapIsda18Y</v>
      </c>
      <c r="E24" s="39">
        <v>0</v>
      </c>
      <c r="F24" s="49" t="s">
        <v>107</v>
      </c>
      <c r="G24" s="60" t="s">
        <v>6</v>
      </c>
      <c r="H24" s="39" t="s">
        <v>98</v>
      </c>
      <c r="I24" s="39" t="s">
        <v>96</v>
      </c>
      <c r="J24" s="39" t="str">
        <f>Hibor!$L$14</f>
        <v>HkdHibor3M#0001</v>
      </c>
      <c r="K24" s="39" t="s">
        <v>97</v>
      </c>
      <c r="L24" s="40" t="str">
        <f>_xll.qlSwapIndex($D24,FamilyName&amp;FixingType,C24,E24,Currency,F24,G24,H24,I24,J24,K24,Permanent,Trigger,ObjectOverwrite)</f>
        <v>HkdHiborSwapIsda18Y#0001</v>
      </c>
      <c r="M24" s="37" t="str">
        <f>_xll.ohRangeRetrieveError(L24)</f>
        <v/>
      </c>
      <c r="N24" s="41"/>
    </row>
    <row r="25" spans="2:14" s="26" customFormat="1" x14ac:dyDescent="0.2">
      <c r="B25" s="31"/>
      <c r="C25" s="38" t="s">
        <v>44</v>
      </c>
      <c r="D25" s="39" t="str">
        <f t="shared" si="0"/>
        <v>HkdHiborSwapIsda19Y</v>
      </c>
      <c r="E25" s="39">
        <v>0</v>
      </c>
      <c r="F25" s="49" t="s">
        <v>107</v>
      </c>
      <c r="G25" s="60" t="s">
        <v>6</v>
      </c>
      <c r="H25" s="39" t="s">
        <v>98</v>
      </c>
      <c r="I25" s="39" t="s">
        <v>96</v>
      </c>
      <c r="J25" s="39" t="str">
        <f>Hibor!$L$14</f>
        <v>HkdHibor3M#0001</v>
      </c>
      <c r="K25" s="39" t="s">
        <v>97</v>
      </c>
      <c r="L25" s="40" t="str">
        <f>_xll.qlSwapIndex($D25,FamilyName&amp;FixingType,C25,E25,Currency,F25,G25,H25,I25,J25,K25,Permanent,Trigger,ObjectOverwrite)</f>
        <v>HkdHiborSwapIsda19Y#0001</v>
      </c>
      <c r="M25" s="37" t="str">
        <f>_xll.ohRangeRetrieveError(L25)</f>
        <v/>
      </c>
      <c r="N25" s="41"/>
    </row>
    <row r="26" spans="2:14" s="26" customFormat="1" x14ac:dyDescent="0.2">
      <c r="B26" s="31"/>
      <c r="C26" s="38" t="s">
        <v>45</v>
      </c>
      <c r="D26" s="39" t="str">
        <f t="shared" si="0"/>
        <v>HkdHiborSwapIsda20Y</v>
      </c>
      <c r="E26" s="39">
        <v>0</v>
      </c>
      <c r="F26" s="49" t="s">
        <v>107</v>
      </c>
      <c r="G26" s="60" t="s">
        <v>6</v>
      </c>
      <c r="H26" s="39" t="s">
        <v>98</v>
      </c>
      <c r="I26" s="39" t="s">
        <v>96</v>
      </c>
      <c r="J26" s="39" t="str">
        <f>Hibor!$L$14</f>
        <v>HkdHibor3M#0001</v>
      </c>
      <c r="K26" s="39" t="s">
        <v>97</v>
      </c>
      <c r="L26" s="40" t="str">
        <f>_xll.qlSwapIndex($D26,FamilyName&amp;FixingType,C26,E26,Currency,F26,G26,H26,I26,J26,K26,Permanent,Trigger,ObjectOverwrite)</f>
        <v>HkdHiborSwapIsda20Y#0001</v>
      </c>
      <c r="M26" s="37" t="str">
        <f>_xll.ohRangeRetrieveError(L26)</f>
        <v/>
      </c>
      <c r="N26" s="41"/>
    </row>
    <row r="27" spans="2:14" s="26" customFormat="1" x14ac:dyDescent="0.2">
      <c r="B27" s="31"/>
      <c r="C27" s="38" t="s">
        <v>46</v>
      </c>
      <c r="D27" s="39" t="str">
        <f t="shared" si="0"/>
        <v>HkdHiborSwapIsda21Y</v>
      </c>
      <c r="E27" s="39">
        <v>0</v>
      </c>
      <c r="F27" s="49" t="s">
        <v>107</v>
      </c>
      <c r="G27" s="60" t="s">
        <v>6</v>
      </c>
      <c r="H27" s="39" t="s">
        <v>98</v>
      </c>
      <c r="I27" s="39" t="s">
        <v>96</v>
      </c>
      <c r="J27" s="39" t="str">
        <f>Hibor!$L$14</f>
        <v>HkdHibor3M#0001</v>
      </c>
      <c r="K27" s="39" t="s">
        <v>97</v>
      </c>
      <c r="L27" s="40" t="str">
        <f>_xll.qlSwapIndex($D27,FamilyName&amp;FixingType,C27,E27,Currency,F27,G27,H27,I27,J27,K27,Permanent,Trigger,ObjectOverwrite)</f>
        <v>HkdHiborSwapIsda21Y#0001</v>
      </c>
      <c r="M27" s="37" t="str">
        <f>_xll.ohRangeRetrieveError(L27)</f>
        <v/>
      </c>
      <c r="N27" s="41"/>
    </row>
    <row r="28" spans="2:14" s="26" customFormat="1" x14ac:dyDescent="0.2">
      <c r="B28" s="31"/>
      <c r="C28" s="38" t="s">
        <v>47</v>
      </c>
      <c r="D28" s="39" t="str">
        <f t="shared" si="0"/>
        <v>HkdHiborSwapIsda22Y</v>
      </c>
      <c r="E28" s="39">
        <v>0</v>
      </c>
      <c r="F28" s="49" t="s">
        <v>107</v>
      </c>
      <c r="G28" s="60" t="s">
        <v>6</v>
      </c>
      <c r="H28" s="39" t="s">
        <v>98</v>
      </c>
      <c r="I28" s="39" t="s">
        <v>96</v>
      </c>
      <c r="J28" s="39" t="str">
        <f>Hibor!$L$14</f>
        <v>HkdHibor3M#0001</v>
      </c>
      <c r="K28" s="39" t="s">
        <v>97</v>
      </c>
      <c r="L28" s="40" t="str">
        <f>_xll.qlSwapIndex($D28,FamilyName&amp;FixingType,C28,E28,Currency,F28,G28,H28,I28,J28,K28,Permanent,Trigger,ObjectOverwrite)</f>
        <v>HkdHiborSwapIsda22Y#0001</v>
      </c>
      <c r="M28" s="37" t="str">
        <f>_xll.ohRangeRetrieveError(L28)</f>
        <v/>
      </c>
      <c r="N28" s="41"/>
    </row>
    <row r="29" spans="2:14" s="26" customFormat="1" x14ac:dyDescent="0.2">
      <c r="B29" s="31"/>
      <c r="C29" s="38" t="s">
        <v>48</v>
      </c>
      <c r="D29" s="39" t="str">
        <f t="shared" si="0"/>
        <v>HkdHiborSwapIsda23Y</v>
      </c>
      <c r="E29" s="39">
        <v>0</v>
      </c>
      <c r="F29" s="49" t="s">
        <v>107</v>
      </c>
      <c r="G29" s="60" t="s">
        <v>6</v>
      </c>
      <c r="H29" s="39" t="s">
        <v>98</v>
      </c>
      <c r="I29" s="39" t="s">
        <v>96</v>
      </c>
      <c r="J29" s="39" t="str">
        <f>Hibor!$L$14</f>
        <v>HkdHibor3M#0001</v>
      </c>
      <c r="K29" s="39" t="s">
        <v>97</v>
      </c>
      <c r="L29" s="40" t="str">
        <f>_xll.qlSwapIndex($D29,FamilyName&amp;FixingType,C29,E29,Currency,F29,G29,H29,I29,J29,K29,Permanent,Trigger,ObjectOverwrite)</f>
        <v>HkdHiborSwapIsda23Y#0001</v>
      </c>
      <c r="M29" s="37" t="str">
        <f>_xll.ohRangeRetrieveError(L29)</f>
        <v/>
      </c>
      <c r="N29" s="41"/>
    </row>
    <row r="30" spans="2:14" s="26" customFormat="1" x14ac:dyDescent="0.2">
      <c r="B30" s="31"/>
      <c r="C30" s="38" t="s">
        <v>49</v>
      </c>
      <c r="D30" s="39" t="str">
        <f t="shared" si="0"/>
        <v>HkdHiborSwapIsda24Y</v>
      </c>
      <c r="E30" s="39">
        <v>0</v>
      </c>
      <c r="F30" s="49" t="s">
        <v>107</v>
      </c>
      <c r="G30" s="60" t="s">
        <v>6</v>
      </c>
      <c r="H30" s="39" t="s">
        <v>98</v>
      </c>
      <c r="I30" s="39" t="s">
        <v>96</v>
      </c>
      <c r="J30" s="39" t="str">
        <f>Hibor!$L$14</f>
        <v>HkdHibor3M#0001</v>
      </c>
      <c r="K30" s="39" t="s">
        <v>97</v>
      </c>
      <c r="L30" s="40" t="str">
        <f>_xll.qlSwapIndex($D30,FamilyName&amp;FixingType,C30,E30,Currency,F30,G30,H30,I30,J30,K30,Permanent,Trigger,ObjectOverwrite)</f>
        <v>HkdHiborSwapIsda24Y#0001</v>
      </c>
      <c r="M30" s="37" t="str">
        <f>_xll.ohRangeRetrieveError(L30)</f>
        <v/>
      </c>
      <c r="N30" s="41"/>
    </row>
    <row r="31" spans="2:14" s="26" customFormat="1" x14ac:dyDescent="0.2">
      <c r="B31" s="31"/>
      <c r="C31" s="38" t="s">
        <v>50</v>
      </c>
      <c r="D31" s="39" t="str">
        <f t="shared" si="0"/>
        <v>HkdHiborSwapIsda25Y</v>
      </c>
      <c r="E31" s="39">
        <v>0</v>
      </c>
      <c r="F31" s="49" t="s">
        <v>107</v>
      </c>
      <c r="G31" s="60" t="s">
        <v>6</v>
      </c>
      <c r="H31" s="39" t="s">
        <v>98</v>
      </c>
      <c r="I31" s="39" t="s">
        <v>96</v>
      </c>
      <c r="J31" s="39" t="str">
        <f>Hibor!$L$14</f>
        <v>HkdHibor3M#0001</v>
      </c>
      <c r="K31" s="39" t="s">
        <v>97</v>
      </c>
      <c r="L31" s="40" t="str">
        <f>_xll.qlSwapIndex($D31,FamilyName&amp;FixingType,C31,E31,Currency,F31,G31,H31,I31,J31,K31,Permanent,Trigger,ObjectOverwrite)</f>
        <v>HkdHiborSwapIsda25Y#0001</v>
      </c>
      <c r="M31" s="37" t="str">
        <f>_xll.ohRangeRetrieveError(L31)</f>
        <v/>
      </c>
      <c r="N31" s="41"/>
    </row>
    <row r="32" spans="2:14" s="26" customFormat="1" x14ac:dyDescent="0.2">
      <c r="B32" s="31"/>
      <c r="C32" s="38" t="s">
        <v>51</v>
      </c>
      <c r="D32" s="39" t="str">
        <f t="shared" si="0"/>
        <v>HkdHiborSwapIsda26Y</v>
      </c>
      <c r="E32" s="39">
        <v>0</v>
      </c>
      <c r="F32" s="49" t="s">
        <v>107</v>
      </c>
      <c r="G32" s="60" t="s">
        <v>6</v>
      </c>
      <c r="H32" s="39" t="s">
        <v>98</v>
      </c>
      <c r="I32" s="39" t="s">
        <v>96</v>
      </c>
      <c r="J32" s="39" t="str">
        <f>Hibor!$L$14</f>
        <v>HkdHibor3M#0001</v>
      </c>
      <c r="K32" s="39" t="s">
        <v>97</v>
      </c>
      <c r="L32" s="40" t="str">
        <f>_xll.qlSwapIndex($D32,FamilyName&amp;FixingType,C32,E32,Currency,F32,G32,H32,I32,J32,K32,Permanent,Trigger,ObjectOverwrite)</f>
        <v>HkdHiborSwapIsda26Y#0001</v>
      </c>
      <c r="M32" s="37" t="str">
        <f>_xll.ohRangeRetrieveError(L32)</f>
        <v/>
      </c>
      <c r="N32" s="41"/>
    </row>
    <row r="33" spans="2:14" s="26" customFormat="1" x14ac:dyDescent="0.2">
      <c r="B33" s="31"/>
      <c r="C33" s="38" t="s">
        <v>52</v>
      </c>
      <c r="D33" s="39" t="str">
        <f t="shared" si="0"/>
        <v>HkdHiborSwapIsda27Y</v>
      </c>
      <c r="E33" s="39">
        <v>0</v>
      </c>
      <c r="F33" s="49" t="s">
        <v>107</v>
      </c>
      <c r="G33" s="60" t="s">
        <v>6</v>
      </c>
      <c r="H33" s="39" t="s">
        <v>98</v>
      </c>
      <c r="I33" s="39" t="s">
        <v>96</v>
      </c>
      <c r="J33" s="39" t="str">
        <f>Hibor!$L$14</f>
        <v>HkdHibor3M#0001</v>
      </c>
      <c r="K33" s="39" t="s">
        <v>97</v>
      </c>
      <c r="L33" s="40" t="str">
        <f>_xll.qlSwapIndex($D33,FamilyName&amp;FixingType,C33,E33,Currency,F33,G33,H33,I33,J33,K33,Permanent,Trigger,ObjectOverwrite)</f>
        <v>HkdHiborSwapIsda27Y#0001</v>
      </c>
      <c r="M33" s="37" t="str">
        <f>_xll.ohRangeRetrieveError(L33)</f>
        <v/>
      </c>
      <c r="N33" s="41"/>
    </row>
    <row r="34" spans="2:14" s="26" customFormat="1" x14ac:dyDescent="0.2">
      <c r="B34" s="31"/>
      <c r="C34" s="38" t="s">
        <v>53</v>
      </c>
      <c r="D34" s="39" t="str">
        <f t="shared" si="0"/>
        <v>HkdHiborSwapIsda28Y</v>
      </c>
      <c r="E34" s="39">
        <v>0</v>
      </c>
      <c r="F34" s="49" t="s">
        <v>107</v>
      </c>
      <c r="G34" s="60" t="s">
        <v>6</v>
      </c>
      <c r="H34" s="39" t="s">
        <v>98</v>
      </c>
      <c r="I34" s="39" t="s">
        <v>96</v>
      </c>
      <c r="J34" s="39" t="str">
        <f>Hibor!$L$14</f>
        <v>HkdHibor3M#0001</v>
      </c>
      <c r="K34" s="39" t="s">
        <v>97</v>
      </c>
      <c r="L34" s="40" t="str">
        <f>_xll.qlSwapIndex($D34,FamilyName&amp;FixingType,C34,E34,Currency,F34,G34,H34,I34,J34,K34,Permanent,Trigger,ObjectOverwrite)</f>
        <v>HkdHiborSwapIsda28Y#0001</v>
      </c>
      <c r="M34" s="37" t="str">
        <f>_xll.ohRangeRetrieveError(L34)</f>
        <v/>
      </c>
      <c r="N34" s="41"/>
    </row>
    <row r="35" spans="2:14" s="26" customFormat="1" x14ac:dyDescent="0.2">
      <c r="B35" s="31"/>
      <c r="C35" s="38" t="s">
        <v>54</v>
      </c>
      <c r="D35" s="39" t="str">
        <f t="shared" si="0"/>
        <v>HkdHiborSwapIsda29Y</v>
      </c>
      <c r="E35" s="39">
        <v>0</v>
      </c>
      <c r="F35" s="49" t="s">
        <v>107</v>
      </c>
      <c r="G35" s="60" t="s">
        <v>6</v>
      </c>
      <c r="H35" s="39" t="s">
        <v>98</v>
      </c>
      <c r="I35" s="39" t="s">
        <v>96</v>
      </c>
      <c r="J35" s="39" t="str">
        <f>Hibor!$L$14</f>
        <v>HkdHibor3M#0001</v>
      </c>
      <c r="K35" s="39" t="s">
        <v>97</v>
      </c>
      <c r="L35" s="40" t="str">
        <f>_xll.qlSwapIndex($D35,FamilyName&amp;FixingType,C35,E35,Currency,F35,G35,H35,I35,J35,K35,Permanent,Trigger,ObjectOverwrite)</f>
        <v>HkdHiborSwapIsda29Y#0001</v>
      </c>
      <c r="M35" s="37" t="str">
        <f>_xll.ohRangeRetrieveError(L35)</f>
        <v/>
      </c>
      <c r="N35" s="41"/>
    </row>
    <row r="36" spans="2:14" s="26" customFormat="1" x14ac:dyDescent="0.2">
      <c r="B36" s="31"/>
      <c r="C36" s="38" t="s">
        <v>55</v>
      </c>
      <c r="D36" s="39" t="str">
        <f t="shared" si="0"/>
        <v>HkdHiborSwapIsda30Y</v>
      </c>
      <c r="E36" s="39">
        <v>0</v>
      </c>
      <c r="F36" s="49" t="s">
        <v>107</v>
      </c>
      <c r="G36" s="60" t="s">
        <v>6</v>
      </c>
      <c r="H36" s="39" t="s">
        <v>98</v>
      </c>
      <c r="I36" s="39" t="s">
        <v>96</v>
      </c>
      <c r="J36" s="39" t="str">
        <f>Hibor!$L$14</f>
        <v>HkdHibor3M#0001</v>
      </c>
      <c r="K36" s="39" t="s">
        <v>97</v>
      </c>
      <c r="L36" s="40" t="str">
        <f>_xll.qlSwapIndex($D36,FamilyName&amp;FixingType,C36,E36,Currency,F36,G36,H36,I36,J36,K36,Permanent,Trigger,ObjectOverwrite)</f>
        <v>HkdHiborSwapIsda30Y#0001</v>
      </c>
      <c r="M36" s="37" t="str">
        <f>_xll.ohRangeRetrieveError(L36)</f>
        <v/>
      </c>
      <c r="N36" s="41"/>
    </row>
    <row r="37" spans="2:14" s="26" customFormat="1" x14ac:dyDescent="0.2">
      <c r="B37" s="31"/>
      <c r="C37" s="38" t="s">
        <v>56</v>
      </c>
      <c r="D37" s="39" t="str">
        <f t="shared" si="0"/>
        <v>HkdHiborSwapIsda31Y</v>
      </c>
      <c r="E37" s="39">
        <v>0</v>
      </c>
      <c r="F37" s="49" t="s">
        <v>107</v>
      </c>
      <c r="G37" s="60" t="s">
        <v>6</v>
      </c>
      <c r="H37" s="39" t="s">
        <v>98</v>
      </c>
      <c r="I37" s="39" t="s">
        <v>96</v>
      </c>
      <c r="J37" s="39" t="str">
        <f>Hibor!$L$14</f>
        <v>HkdHibor3M#0001</v>
      </c>
      <c r="K37" s="39" t="s">
        <v>97</v>
      </c>
      <c r="L37" s="40" t="str">
        <f>_xll.qlSwapIndex($D37,FamilyName&amp;FixingType,C37,E37,Currency,F37,G37,H37,I37,J37,K37,Permanent,Trigger,ObjectOverwrite)</f>
        <v>HkdHiborSwapIsda31Y#0001</v>
      </c>
      <c r="M37" s="37" t="str">
        <f>_xll.ohRangeRetrieveError(L37)</f>
        <v/>
      </c>
      <c r="N37" s="41"/>
    </row>
    <row r="38" spans="2:14" s="26" customFormat="1" x14ac:dyDescent="0.2">
      <c r="B38" s="31"/>
      <c r="C38" s="38" t="s">
        <v>57</v>
      </c>
      <c r="D38" s="39" t="str">
        <f t="shared" si="0"/>
        <v>HkdHiborSwapIsda32Y</v>
      </c>
      <c r="E38" s="39">
        <v>0</v>
      </c>
      <c r="F38" s="49" t="s">
        <v>107</v>
      </c>
      <c r="G38" s="60" t="s">
        <v>6</v>
      </c>
      <c r="H38" s="39" t="s">
        <v>98</v>
      </c>
      <c r="I38" s="39" t="s">
        <v>96</v>
      </c>
      <c r="J38" s="39" t="str">
        <f>Hibor!$L$14</f>
        <v>HkdHibor3M#0001</v>
      </c>
      <c r="K38" s="39" t="s">
        <v>97</v>
      </c>
      <c r="L38" s="40" t="str">
        <f>_xll.qlSwapIndex($D38,FamilyName&amp;FixingType,C38,E38,Currency,F38,G38,H38,I38,J38,K38,Permanent,Trigger,ObjectOverwrite)</f>
        <v>HkdHiborSwapIsda32Y#0001</v>
      </c>
      <c r="M38" s="37" t="str">
        <f>_xll.ohRangeRetrieveError(L38)</f>
        <v/>
      </c>
      <c r="N38" s="41"/>
    </row>
    <row r="39" spans="2:14" s="26" customFormat="1" x14ac:dyDescent="0.2">
      <c r="B39" s="31"/>
      <c r="C39" s="38" t="s">
        <v>58</v>
      </c>
      <c r="D39" s="39" t="str">
        <f t="shared" ref="D39:D66" si="1">PROPER(Currency)&amp;FamilyName&amp;FixingType&amp;$C39</f>
        <v>HkdHiborSwapIsda33Y</v>
      </c>
      <c r="E39" s="39">
        <v>0</v>
      </c>
      <c r="F39" s="49" t="s">
        <v>107</v>
      </c>
      <c r="G39" s="60" t="s">
        <v>6</v>
      </c>
      <c r="H39" s="39" t="s">
        <v>98</v>
      </c>
      <c r="I39" s="39" t="s">
        <v>96</v>
      </c>
      <c r="J39" s="39" t="str">
        <f>Hibor!$L$14</f>
        <v>HkdHibor3M#0001</v>
      </c>
      <c r="K39" s="39" t="s">
        <v>97</v>
      </c>
      <c r="L39" s="40" t="str">
        <f>_xll.qlSwapIndex($D39,FamilyName&amp;FixingType,C39,E39,Currency,F39,G39,H39,I39,J39,K39,Permanent,Trigger,ObjectOverwrite)</f>
        <v>HkdHiborSwapIsda33Y#0001</v>
      </c>
      <c r="M39" s="37" t="str">
        <f>_xll.ohRangeRetrieveError(L39)</f>
        <v/>
      </c>
      <c r="N39" s="41"/>
    </row>
    <row r="40" spans="2:14" s="26" customFormat="1" x14ac:dyDescent="0.2">
      <c r="B40" s="31"/>
      <c r="C40" s="38" t="s">
        <v>59</v>
      </c>
      <c r="D40" s="39" t="str">
        <f t="shared" si="1"/>
        <v>HkdHiborSwapIsda34Y</v>
      </c>
      <c r="E40" s="39">
        <v>0</v>
      </c>
      <c r="F40" s="49" t="s">
        <v>107</v>
      </c>
      <c r="G40" s="60" t="s">
        <v>6</v>
      </c>
      <c r="H40" s="39" t="s">
        <v>98</v>
      </c>
      <c r="I40" s="39" t="s">
        <v>96</v>
      </c>
      <c r="J40" s="39" t="str">
        <f>Hibor!$L$14</f>
        <v>HkdHibor3M#0001</v>
      </c>
      <c r="K40" s="39" t="s">
        <v>97</v>
      </c>
      <c r="L40" s="40" t="str">
        <f>_xll.qlSwapIndex($D40,FamilyName&amp;FixingType,C40,E40,Currency,F40,G40,H40,I40,J40,K40,Permanent,Trigger,ObjectOverwrite)</f>
        <v>HkdHiborSwapIsda34Y#0001</v>
      </c>
      <c r="M40" s="37" t="str">
        <f>_xll.ohRangeRetrieveError(L40)</f>
        <v/>
      </c>
      <c r="N40" s="41"/>
    </row>
    <row r="41" spans="2:14" s="26" customFormat="1" x14ac:dyDescent="0.2">
      <c r="B41" s="31"/>
      <c r="C41" s="38" t="s">
        <v>60</v>
      </c>
      <c r="D41" s="39" t="str">
        <f t="shared" si="1"/>
        <v>HkdHiborSwapIsda35Y</v>
      </c>
      <c r="E41" s="39">
        <v>0</v>
      </c>
      <c r="F41" s="49" t="s">
        <v>107</v>
      </c>
      <c r="G41" s="60" t="s">
        <v>6</v>
      </c>
      <c r="H41" s="39" t="s">
        <v>98</v>
      </c>
      <c r="I41" s="39" t="s">
        <v>96</v>
      </c>
      <c r="J41" s="39" t="str">
        <f>Hibor!$L$14</f>
        <v>HkdHibor3M#0001</v>
      </c>
      <c r="K41" s="39" t="s">
        <v>97</v>
      </c>
      <c r="L41" s="40" t="str">
        <f>_xll.qlSwapIndex($D41,FamilyName&amp;FixingType,C41,E41,Currency,F41,G41,H41,I41,J41,K41,Permanent,Trigger,ObjectOverwrite)</f>
        <v>HkdHiborSwapIsda35Y#0001</v>
      </c>
      <c r="M41" s="37" t="str">
        <f>_xll.ohRangeRetrieveError(L41)</f>
        <v/>
      </c>
      <c r="N41" s="41"/>
    </row>
    <row r="42" spans="2:14" s="26" customFormat="1" x14ac:dyDescent="0.2">
      <c r="B42" s="31"/>
      <c r="C42" s="38" t="s">
        <v>61</v>
      </c>
      <c r="D42" s="39" t="str">
        <f t="shared" si="1"/>
        <v>HkdHiborSwapIsda36Y</v>
      </c>
      <c r="E42" s="39">
        <v>0</v>
      </c>
      <c r="F42" s="49" t="s">
        <v>107</v>
      </c>
      <c r="G42" s="60" t="s">
        <v>6</v>
      </c>
      <c r="H42" s="39" t="s">
        <v>98</v>
      </c>
      <c r="I42" s="39" t="s">
        <v>96</v>
      </c>
      <c r="J42" s="39" t="str">
        <f>Hibor!$L$14</f>
        <v>HkdHibor3M#0001</v>
      </c>
      <c r="K42" s="39" t="s">
        <v>97</v>
      </c>
      <c r="L42" s="40" t="str">
        <f>_xll.qlSwapIndex($D42,FamilyName&amp;FixingType,C42,E42,Currency,F42,G42,H42,I42,J42,K42,Permanent,Trigger,ObjectOverwrite)</f>
        <v>HkdHiborSwapIsda36Y#0001</v>
      </c>
      <c r="M42" s="37" t="str">
        <f>_xll.ohRangeRetrieveError(L42)</f>
        <v/>
      </c>
      <c r="N42" s="41"/>
    </row>
    <row r="43" spans="2:14" s="26" customFormat="1" x14ac:dyDescent="0.2">
      <c r="B43" s="31"/>
      <c r="C43" s="38" t="s">
        <v>62</v>
      </c>
      <c r="D43" s="39" t="str">
        <f t="shared" si="1"/>
        <v>HkdHiborSwapIsda37Y</v>
      </c>
      <c r="E43" s="39">
        <v>0</v>
      </c>
      <c r="F43" s="49" t="s">
        <v>107</v>
      </c>
      <c r="G43" s="60" t="s">
        <v>6</v>
      </c>
      <c r="H43" s="39" t="s">
        <v>98</v>
      </c>
      <c r="I43" s="39" t="s">
        <v>96</v>
      </c>
      <c r="J43" s="39" t="str">
        <f>Hibor!$L$14</f>
        <v>HkdHibor3M#0001</v>
      </c>
      <c r="K43" s="39" t="s">
        <v>97</v>
      </c>
      <c r="L43" s="40" t="str">
        <f>_xll.qlSwapIndex($D43,FamilyName&amp;FixingType,C43,E43,Currency,F43,G43,H43,I43,J43,K43,Permanent,Trigger,ObjectOverwrite)</f>
        <v>HkdHiborSwapIsda37Y#0001</v>
      </c>
      <c r="M43" s="37" t="str">
        <f>_xll.ohRangeRetrieveError(L43)</f>
        <v/>
      </c>
      <c r="N43" s="41"/>
    </row>
    <row r="44" spans="2:14" s="26" customFormat="1" x14ac:dyDescent="0.2">
      <c r="B44" s="31"/>
      <c r="C44" s="38" t="s">
        <v>63</v>
      </c>
      <c r="D44" s="39" t="str">
        <f t="shared" si="1"/>
        <v>HkdHiborSwapIsda38Y</v>
      </c>
      <c r="E44" s="39">
        <v>0</v>
      </c>
      <c r="F44" s="49" t="s">
        <v>107</v>
      </c>
      <c r="G44" s="60" t="s">
        <v>6</v>
      </c>
      <c r="H44" s="39" t="s">
        <v>98</v>
      </c>
      <c r="I44" s="39" t="s">
        <v>96</v>
      </c>
      <c r="J44" s="39" t="str">
        <f>Hibor!$L$14</f>
        <v>HkdHibor3M#0001</v>
      </c>
      <c r="K44" s="39" t="s">
        <v>97</v>
      </c>
      <c r="L44" s="40" t="str">
        <f>_xll.qlSwapIndex($D44,FamilyName&amp;FixingType,C44,E44,Currency,F44,G44,H44,I44,J44,K44,Permanent,Trigger,ObjectOverwrite)</f>
        <v>HkdHiborSwapIsda38Y#0001</v>
      </c>
      <c r="M44" s="37" t="str">
        <f>_xll.ohRangeRetrieveError(L44)</f>
        <v/>
      </c>
      <c r="N44" s="41"/>
    </row>
    <row r="45" spans="2:14" s="26" customFormat="1" x14ac:dyDescent="0.2">
      <c r="B45" s="31"/>
      <c r="C45" s="38" t="s">
        <v>64</v>
      </c>
      <c r="D45" s="39" t="str">
        <f t="shared" si="1"/>
        <v>HkdHiborSwapIsda39Y</v>
      </c>
      <c r="E45" s="39">
        <v>0</v>
      </c>
      <c r="F45" s="49" t="s">
        <v>107</v>
      </c>
      <c r="G45" s="60" t="s">
        <v>6</v>
      </c>
      <c r="H45" s="39" t="s">
        <v>98</v>
      </c>
      <c r="I45" s="39" t="s">
        <v>96</v>
      </c>
      <c r="J45" s="39" t="str">
        <f>Hibor!$L$14</f>
        <v>HkdHibor3M#0001</v>
      </c>
      <c r="K45" s="39" t="s">
        <v>97</v>
      </c>
      <c r="L45" s="40" t="str">
        <f>_xll.qlSwapIndex($D45,FamilyName&amp;FixingType,C45,E45,Currency,F45,G45,H45,I45,J45,K45,Permanent,Trigger,ObjectOverwrite)</f>
        <v>HkdHiborSwapIsda39Y#0001</v>
      </c>
      <c r="M45" s="37" t="str">
        <f>_xll.ohRangeRetrieveError(L45)</f>
        <v/>
      </c>
      <c r="N45" s="41"/>
    </row>
    <row r="46" spans="2:14" s="26" customFormat="1" x14ac:dyDescent="0.2">
      <c r="B46" s="31"/>
      <c r="C46" s="38" t="s">
        <v>65</v>
      </c>
      <c r="D46" s="39" t="str">
        <f t="shared" si="1"/>
        <v>HkdHiborSwapIsda40Y</v>
      </c>
      <c r="E46" s="39">
        <v>0</v>
      </c>
      <c r="F46" s="49" t="s">
        <v>107</v>
      </c>
      <c r="G46" s="60" t="s">
        <v>6</v>
      </c>
      <c r="H46" s="39" t="s">
        <v>98</v>
      </c>
      <c r="I46" s="39" t="s">
        <v>96</v>
      </c>
      <c r="J46" s="39" t="str">
        <f>Hibor!$L$14</f>
        <v>HkdHibor3M#0001</v>
      </c>
      <c r="K46" s="39" t="s">
        <v>97</v>
      </c>
      <c r="L46" s="40" t="str">
        <f>_xll.qlSwapIndex($D46,FamilyName&amp;FixingType,C46,E46,Currency,F46,G46,H46,I46,J46,K46,Permanent,Trigger,ObjectOverwrite)</f>
        <v>HkdHiborSwapIsda40Y#0001</v>
      </c>
      <c r="M46" s="37" t="str">
        <f>_xll.ohRangeRetrieveError(L46)</f>
        <v/>
      </c>
      <c r="N46" s="41"/>
    </row>
    <row r="47" spans="2:14" s="26" customFormat="1" x14ac:dyDescent="0.2">
      <c r="B47" s="31"/>
      <c r="C47" s="38" t="s">
        <v>66</v>
      </c>
      <c r="D47" s="39" t="str">
        <f t="shared" si="1"/>
        <v>HkdHiborSwapIsda41Y</v>
      </c>
      <c r="E47" s="39">
        <v>0</v>
      </c>
      <c r="F47" s="49" t="s">
        <v>107</v>
      </c>
      <c r="G47" s="60" t="s">
        <v>6</v>
      </c>
      <c r="H47" s="39" t="s">
        <v>98</v>
      </c>
      <c r="I47" s="39" t="s">
        <v>96</v>
      </c>
      <c r="J47" s="39" t="str">
        <f>Hibor!$L$14</f>
        <v>HkdHibor3M#0001</v>
      </c>
      <c r="K47" s="39" t="s">
        <v>97</v>
      </c>
      <c r="L47" s="40" t="str">
        <f>_xll.qlSwapIndex($D47,FamilyName&amp;FixingType,C47,E47,Currency,F47,G47,H47,I47,J47,K47,Permanent,Trigger,ObjectOverwrite)</f>
        <v>HkdHiborSwapIsda41Y#0001</v>
      </c>
      <c r="M47" s="37" t="str">
        <f>_xll.ohRangeRetrieveError(L47)</f>
        <v/>
      </c>
      <c r="N47" s="41"/>
    </row>
    <row r="48" spans="2:14" s="26" customFormat="1" x14ac:dyDescent="0.2">
      <c r="B48" s="31"/>
      <c r="C48" s="38" t="s">
        <v>67</v>
      </c>
      <c r="D48" s="39" t="str">
        <f t="shared" si="1"/>
        <v>HkdHiborSwapIsda42Y</v>
      </c>
      <c r="E48" s="39">
        <v>0</v>
      </c>
      <c r="F48" s="49" t="s">
        <v>107</v>
      </c>
      <c r="G48" s="60" t="s">
        <v>6</v>
      </c>
      <c r="H48" s="39" t="s">
        <v>98</v>
      </c>
      <c r="I48" s="39" t="s">
        <v>96</v>
      </c>
      <c r="J48" s="39" t="str">
        <f>Hibor!$L$14</f>
        <v>HkdHibor3M#0001</v>
      </c>
      <c r="K48" s="39" t="s">
        <v>97</v>
      </c>
      <c r="L48" s="40" t="str">
        <f>_xll.qlSwapIndex($D48,FamilyName&amp;FixingType,C48,E48,Currency,F48,G48,H48,I48,J48,K48,Permanent,Trigger,ObjectOverwrite)</f>
        <v>HkdHiborSwapIsda42Y#0001</v>
      </c>
      <c r="M48" s="37" t="str">
        <f>_xll.ohRangeRetrieveError(L48)</f>
        <v/>
      </c>
      <c r="N48" s="41"/>
    </row>
    <row r="49" spans="2:14" s="26" customFormat="1" x14ac:dyDescent="0.2">
      <c r="B49" s="31"/>
      <c r="C49" s="38" t="s">
        <v>68</v>
      </c>
      <c r="D49" s="39" t="str">
        <f t="shared" si="1"/>
        <v>HkdHiborSwapIsda43Y</v>
      </c>
      <c r="E49" s="39">
        <v>0</v>
      </c>
      <c r="F49" s="49" t="s">
        <v>107</v>
      </c>
      <c r="G49" s="60" t="s">
        <v>6</v>
      </c>
      <c r="H49" s="39" t="s">
        <v>98</v>
      </c>
      <c r="I49" s="39" t="s">
        <v>96</v>
      </c>
      <c r="J49" s="39" t="str">
        <f>Hibor!$L$14</f>
        <v>HkdHibor3M#0001</v>
      </c>
      <c r="K49" s="39" t="s">
        <v>97</v>
      </c>
      <c r="L49" s="40" t="str">
        <f>_xll.qlSwapIndex($D49,FamilyName&amp;FixingType,C49,E49,Currency,F49,G49,H49,I49,J49,K49,Permanent,Trigger,ObjectOverwrite)</f>
        <v>HkdHiborSwapIsda43Y#0001</v>
      </c>
      <c r="M49" s="37" t="str">
        <f>_xll.ohRangeRetrieveError(L49)</f>
        <v/>
      </c>
      <c r="N49" s="41"/>
    </row>
    <row r="50" spans="2:14" s="26" customFormat="1" x14ac:dyDescent="0.2">
      <c r="B50" s="31"/>
      <c r="C50" s="38" t="s">
        <v>69</v>
      </c>
      <c r="D50" s="39" t="str">
        <f t="shared" si="1"/>
        <v>HkdHiborSwapIsda44Y</v>
      </c>
      <c r="E50" s="39">
        <v>0</v>
      </c>
      <c r="F50" s="49" t="s">
        <v>107</v>
      </c>
      <c r="G50" s="60" t="s">
        <v>6</v>
      </c>
      <c r="H50" s="39" t="s">
        <v>98</v>
      </c>
      <c r="I50" s="39" t="s">
        <v>96</v>
      </c>
      <c r="J50" s="39" t="str">
        <f>Hibor!$L$14</f>
        <v>HkdHibor3M#0001</v>
      </c>
      <c r="K50" s="39" t="s">
        <v>97</v>
      </c>
      <c r="L50" s="40" t="str">
        <f>_xll.qlSwapIndex($D50,FamilyName&amp;FixingType,C50,E50,Currency,F50,G50,H50,I50,J50,K50,Permanent,Trigger,ObjectOverwrite)</f>
        <v>HkdHiborSwapIsda44Y#0001</v>
      </c>
      <c r="M50" s="37" t="str">
        <f>_xll.ohRangeRetrieveError(L50)</f>
        <v/>
      </c>
      <c r="N50" s="41"/>
    </row>
    <row r="51" spans="2:14" s="26" customFormat="1" x14ac:dyDescent="0.2">
      <c r="B51" s="31"/>
      <c r="C51" s="38" t="s">
        <v>70</v>
      </c>
      <c r="D51" s="39" t="str">
        <f t="shared" si="1"/>
        <v>HkdHiborSwapIsda45Y</v>
      </c>
      <c r="E51" s="39">
        <v>0</v>
      </c>
      <c r="F51" s="49" t="s">
        <v>107</v>
      </c>
      <c r="G51" s="60" t="s">
        <v>6</v>
      </c>
      <c r="H51" s="39" t="s">
        <v>98</v>
      </c>
      <c r="I51" s="39" t="s">
        <v>96</v>
      </c>
      <c r="J51" s="39" t="str">
        <f>Hibor!$L$14</f>
        <v>HkdHibor3M#0001</v>
      </c>
      <c r="K51" s="39" t="s">
        <v>97</v>
      </c>
      <c r="L51" s="40" t="str">
        <f>_xll.qlSwapIndex($D51,FamilyName&amp;FixingType,C51,E51,Currency,F51,G51,H51,I51,J51,K51,Permanent,Trigger,ObjectOverwrite)</f>
        <v>HkdHiborSwapIsda45Y#0001</v>
      </c>
      <c r="M51" s="37" t="str">
        <f>_xll.ohRangeRetrieveError(L51)</f>
        <v/>
      </c>
      <c r="N51" s="41"/>
    </row>
    <row r="52" spans="2:14" s="26" customFormat="1" x14ac:dyDescent="0.2">
      <c r="B52" s="31"/>
      <c r="C52" s="38" t="s">
        <v>71</v>
      </c>
      <c r="D52" s="39" t="str">
        <f t="shared" si="1"/>
        <v>HkdHiborSwapIsda46Y</v>
      </c>
      <c r="E52" s="39">
        <v>0</v>
      </c>
      <c r="F52" s="49" t="s">
        <v>107</v>
      </c>
      <c r="G52" s="60" t="s">
        <v>6</v>
      </c>
      <c r="H52" s="39" t="s">
        <v>98</v>
      </c>
      <c r="I52" s="39" t="s">
        <v>96</v>
      </c>
      <c r="J52" s="39" t="str">
        <f>Hibor!$L$14</f>
        <v>HkdHibor3M#0001</v>
      </c>
      <c r="K52" s="39" t="s">
        <v>97</v>
      </c>
      <c r="L52" s="40" t="str">
        <f>_xll.qlSwapIndex($D52,FamilyName&amp;FixingType,C52,E52,Currency,F52,G52,H52,I52,J52,K52,Permanent,Trigger,ObjectOverwrite)</f>
        <v>HkdHiborSwapIsda46Y#0001</v>
      </c>
      <c r="M52" s="37" t="str">
        <f>_xll.ohRangeRetrieveError(L52)</f>
        <v/>
      </c>
      <c r="N52" s="41"/>
    </row>
    <row r="53" spans="2:14" s="26" customFormat="1" x14ac:dyDescent="0.2">
      <c r="B53" s="31"/>
      <c r="C53" s="38" t="s">
        <v>72</v>
      </c>
      <c r="D53" s="39" t="str">
        <f t="shared" si="1"/>
        <v>HkdHiborSwapIsda47Y</v>
      </c>
      <c r="E53" s="39">
        <v>0</v>
      </c>
      <c r="F53" s="49" t="s">
        <v>107</v>
      </c>
      <c r="G53" s="60" t="s">
        <v>6</v>
      </c>
      <c r="H53" s="39" t="s">
        <v>98</v>
      </c>
      <c r="I53" s="39" t="s">
        <v>96</v>
      </c>
      <c r="J53" s="39" t="str">
        <f>Hibor!$L$14</f>
        <v>HkdHibor3M#0001</v>
      </c>
      <c r="K53" s="39" t="s">
        <v>97</v>
      </c>
      <c r="L53" s="40" t="str">
        <f>_xll.qlSwapIndex($D53,FamilyName&amp;FixingType,C53,E53,Currency,F53,G53,H53,I53,J53,K53,Permanent,Trigger,ObjectOverwrite)</f>
        <v>HkdHiborSwapIsda47Y#0001</v>
      </c>
      <c r="M53" s="37" t="str">
        <f>_xll.ohRangeRetrieveError(L53)</f>
        <v/>
      </c>
      <c r="N53" s="41"/>
    </row>
    <row r="54" spans="2:14" s="26" customFormat="1" x14ac:dyDescent="0.2">
      <c r="B54" s="31"/>
      <c r="C54" s="38" t="s">
        <v>73</v>
      </c>
      <c r="D54" s="39" t="str">
        <f t="shared" si="1"/>
        <v>HkdHiborSwapIsda48Y</v>
      </c>
      <c r="E54" s="39">
        <v>0</v>
      </c>
      <c r="F54" s="49" t="s">
        <v>107</v>
      </c>
      <c r="G54" s="60" t="s">
        <v>6</v>
      </c>
      <c r="H54" s="39" t="s">
        <v>98</v>
      </c>
      <c r="I54" s="39" t="s">
        <v>96</v>
      </c>
      <c r="J54" s="39" t="str">
        <f>Hibor!$L$14</f>
        <v>HkdHibor3M#0001</v>
      </c>
      <c r="K54" s="39" t="s">
        <v>97</v>
      </c>
      <c r="L54" s="40" t="str">
        <f>_xll.qlSwapIndex($D54,FamilyName&amp;FixingType,C54,E54,Currency,F54,G54,H54,I54,J54,K54,Permanent,Trigger,ObjectOverwrite)</f>
        <v>HkdHiborSwapIsda48Y#0001</v>
      </c>
      <c r="M54" s="37" t="str">
        <f>_xll.ohRangeRetrieveError(L54)</f>
        <v/>
      </c>
      <c r="N54" s="41"/>
    </row>
    <row r="55" spans="2:14" s="26" customFormat="1" x14ac:dyDescent="0.2">
      <c r="B55" s="31"/>
      <c r="C55" s="38" t="s">
        <v>74</v>
      </c>
      <c r="D55" s="39" t="str">
        <f t="shared" si="1"/>
        <v>HkdHiborSwapIsda49Y</v>
      </c>
      <c r="E55" s="39">
        <v>0</v>
      </c>
      <c r="F55" s="49" t="s">
        <v>107</v>
      </c>
      <c r="G55" s="60" t="s">
        <v>6</v>
      </c>
      <c r="H55" s="39" t="s">
        <v>98</v>
      </c>
      <c r="I55" s="39" t="s">
        <v>96</v>
      </c>
      <c r="J55" s="39" t="str">
        <f>Hibor!$L$14</f>
        <v>HkdHibor3M#0001</v>
      </c>
      <c r="K55" s="39" t="s">
        <v>97</v>
      </c>
      <c r="L55" s="40" t="str">
        <f>_xll.qlSwapIndex($D55,FamilyName&amp;FixingType,C55,E55,Currency,F55,G55,H55,I55,J55,K55,Permanent,Trigger,ObjectOverwrite)</f>
        <v>HkdHiborSwapIsda49Y#0001</v>
      </c>
      <c r="M55" s="37" t="str">
        <f>_xll.ohRangeRetrieveError(L55)</f>
        <v/>
      </c>
      <c r="N55" s="41"/>
    </row>
    <row r="56" spans="2:14" s="26" customFormat="1" x14ac:dyDescent="0.2">
      <c r="B56" s="31"/>
      <c r="C56" s="38" t="s">
        <v>75</v>
      </c>
      <c r="D56" s="39" t="str">
        <f t="shared" si="1"/>
        <v>HkdHiborSwapIsda50Y</v>
      </c>
      <c r="E56" s="39">
        <v>0</v>
      </c>
      <c r="F56" s="49" t="s">
        <v>107</v>
      </c>
      <c r="G56" s="60" t="s">
        <v>6</v>
      </c>
      <c r="H56" s="39" t="s">
        <v>98</v>
      </c>
      <c r="I56" s="39" t="s">
        <v>96</v>
      </c>
      <c r="J56" s="39" t="str">
        <f>Hibor!$L$14</f>
        <v>HkdHibor3M#0001</v>
      </c>
      <c r="K56" s="39" t="s">
        <v>97</v>
      </c>
      <c r="L56" s="40" t="str">
        <f>_xll.qlSwapIndex($D56,FamilyName&amp;FixingType,C56,E56,Currency,F56,G56,H56,I56,J56,K56,Permanent,Trigger,ObjectOverwrite)</f>
        <v>HkdHiborSwapIsda50Y#0001</v>
      </c>
      <c r="M56" s="37" t="str">
        <f>_xll.ohRangeRetrieveError(L56)</f>
        <v/>
      </c>
      <c r="N56" s="41"/>
    </row>
    <row r="57" spans="2:14" s="26" customFormat="1" x14ac:dyDescent="0.2">
      <c r="B57" s="31"/>
      <c r="C57" s="38" t="s">
        <v>76</v>
      </c>
      <c r="D57" s="39" t="str">
        <f t="shared" si="1"/>
        <v>HkdHiborSwapIsda51Y</v>
      </c>
      <c r="E57" s="39">
        <v>0</v>
      </c>
      <c r="F57" s="49" t="s">
        <v>107</v>
      </c>
      <c r="G57" s="60" t="s">
        <v>6</v>
      </c>
      <c r="H57" s="39" t="s">
        <v>98</v>
      </c>
      <c r="I57" s="39" t="s">
        <v>96</v>
      </c>
      <c r="J57" s="39" t="str">
        <f>Hibor!$L$14</f>
        <v>HkdHibor3M#0001</v>
      </c>
      <c r="K57" s="39" t="s">
        <v>97</v>
      </c>
      <c r="L57" s="40" t="str">
        <f>_xll.qlSwapIndex($D57,FamilyName&amp;FixingType,C57,E57,Currency,F57,G57,H57,I57,J57,K57,Permanent,Trigger,ObjectOverwrite)</f>
        <v>HkdHiborSwapIsda51Y#0001</v>
      </c>
      <c r="M57" s="37" t="str">
        <f>_xll.ohRangeRetrieveError(L57)</f>
        <v/>
      </c>
      <c r="N57" s="41"/>
    </row>
    <row r="58" spans="2:14" s="26" customFormat="1" x14ac:dyDescent="0.2">
      <c r="B58" s="31"/>
      <c r="C58" s="38" t="s">
        <v>77</v>
      </c>
      <c r="D58" s="39" t="str">
        <f t="shared" si="1"/>
        <v>HkdHiborSwapIsda52Y</v>
      </c>
      <c r="E58" s="39">
        <v>0</v>
      </c>
      <c r="F58" s="49" t="s">
        <v>107</v>
      </c>
      <c r="G58" s="60" t="s">
        <v>6</v>
      </c>
      <c r="H58" s="39" t="s">
        <v>98</v>
      </c>
      <c r="I58" s="39" t="s">
        <v>96</v>
      </c>
      <c r="J58" s="39" t="str">
        <f>Hibor!$L$14</f>
        <v>HkdHibor3M#0001</v>
      </c>
      <c r="K58" s="39" t="s">
        <v>97</v>
      </c>
      <c r="L58" s="40" t="str">
        <f>_xll.qlSwapIndex($D58,FamilyName&amp;FixingType,C58,E58,Currency,F58,G58,H58,I58,J58,K58,Permanent,Trigger,ObjectOverwrite)</f>
        <v>HkdHiborSwapIsda52Y#0001</v>
      </c>
      <c r="M58" s="37" t="str">
        <f>_xll.ohRangeRetrieveError(L58)</f>
        <v/>
      </c>
      <c r="N58" s="41"/>
    </row>
    <row r="59" spans="2:14" s="26" customFormat="1" x14ac:dyDescent="0.2">
      <c r="B59" s="31"/>
      <c r="C59" s="38" t="s">
        <v>78</v>
      </c>
      <c r="D59" s="39" t="str">
        <f t="shared" si="1"/>
        <v>HkdHiborSwapIsda53Y</v>
      </c>
      <c r="E59" s="39">
        <v>0</v>
      </c>
      <c r="F59" s="49" t="s">
        <v>107</v>
      </c>
      <c r="G59" s="60" t="s">
        <v>6</v>
      </c>
      <c r="H59" s="39" t="s">
        <v>98</v>
      </c>
      <c r="I59" s="39" t="s">
        <v>96</v>
      </c>
      <c r="J59" s="39" t="str">
        <f>Hibor!$L$14</f>
        <v>HkdHibor3M#0001</v>
      </c>
      <c r="K59" s="39" t="s">
        <v>97</v>
      </c>
      <c r="L59" s="40" t="str">
        <f>_xll.qlSwapIndex($D59,FamilyName&amp;FixingType,C59,E59,Currency,F59,G59,H59,I59,J59,K59,Permanent,Trigger,ObjectOverwrite)</f>
        <v>HkdHiborSwapIsda53Y#0001</v>
      </c>
      <c r="M59" s="37" t="str">
        <f>_xll.ohRangeRetrieveError(L59)</f>
        <v/>
      </c>
      <c r="N59" s="41"/>
    </row>
    <row r="60" spans="2:14" s="26" customFormat="1" x14ac:dyDescent="0.2">
      <c r="B60" s="31"/>
      <c r="C60" s="38" t="s">
        <v>79</v>
      </c>
      <c r="D60" s="39" t="str">
        <f t="shared" si="1"/>
        <v>HkdHiborSwapIsda54Y</v>
      </c>
      <c r="E60" s="39">
        <v>0</v>
      </c>
      <c r="F60" s="49" t="s">
        <v>107</v>
      </c>
      <c r="G60" s="60" t="s">
        <v>6</v>
      </c>
      <c r="H60" s="39" t="s">
        <v>98</v>
      </c>
      <c r="I60" s="39" t="s">
        <v>96</v>
      </c>
      <c r="J60" s="39" t="str">
        <f>Hibor!$L$14</f>
        <v>HkdHibor3M#0001</v>
      </c>
      <c r="K60" s="39" t="s">
        <v>97</v>
      </c>
      <c r="L60" s="40" t="str">
        <f>_xll.qlSwapIndex($D60,FamilyName&amp;FixingType,C60,E60,Currency,F60,G60,H60,I60,J60,K60,Permanent,Trigger,ObjectOverwrite)</f>
        <v>HkdHiborSwapIsda54Y#0001</v>
      </c>
      <c r="M60" s="37" t="str">
        <f>_xll.ohRangeRetrieveError(L60)</f>
        <v/>
      </c>
      <c r="N60" s="41"/>
    </row>
    <row r="61" spans="2:14" s="26" customFormat="1" x14ac:dyDescent="0.2">
      <c r="B61" s="31"/>
      <c r="C61" s="38" t="s">
        <v>80</v>
      </c>
      <c r="D61" s="39" t="str">
        <f t="shared" si="1"/>
        <v>HkdHiborSwapIsda55Y</v>
      </c>
      <c r="E61" s="39">
        <v>0</v>
      </c>
      <c r="F61" s="49" t="s">
        <v>107</v>
      </c>
      <c r="G61" s="60" t="s">
        <v>6</v>
      </c>
      <c r="H61" s="39" t="s">
        <v>98</v>
      </c>
      <c r="I61" s="39" t="s">
        <v>96</v>
      </c>
      <c r="J61" s="39" t="str">
        <f>Hibor!$L$14</f>
        <v>HkdHibor3M#0001</v>
      </c>
      <c r="K61" s="39" t="s">
        <v>97</v>
      </c>
      <c r="L61" s="40" t="str">
        <f>_xll.qlSwapIndex($D61,FamilyName&amp;FixingType,C61,E61,Currency,F61,G61,H61,I61,J61,K61,Permanent,Trigger,ObjectOverwrite)</f>
        <v>HkdHiborSwapIsda55Y#0001</v>
      </c>
      <c r="M61" s="37" t="str">
        <f>_xll.ohRangeRetrieveError(L61)</f>
        <v/>
      </c>
      <c r="N61" s="41"/>
    </row>
    <row r="62" spans="2:14" s="26" customFormat="1" x14ac:dyDescent="0.2">
      <c r="B62" s="31"/>
      <c r="C62" s="38" t="s">
        <v>81</v>
      </c>
      <c r="D62" s="39" t="str">
        <f t="shared" si="1"/>
        <v>HkdHiborSwapIsda56Y</v>
      </c>
      <c r="E62" s="39">
        <v>0</v>
      </c>
      <c r="F62" s="49" t="s">
        <v>107</v>
      </c>
      <c r="G62" s="60" t="s">
        <v>6</v>
      </c>
      <c r="H62" s="39" t="s">
        <v>98</v>
      </c>
      <c r="I62" s="39" t="s">
        <v>96</v>
      </c>
      <c r="J62" s="39" t="str">
        <f>Hibor!$L$14</f>
        <v>HkdHibor3M#0001</v>
      </c>
      <c r="K62" s="39" t="s">
        <v>97</v>
      </c>
      <c r="L62" s="40" t="str">
        <f>_xll.qlSwapIndex($D62,FamilyName&amp;FixingType,C62,E62,Currency,F62,G62,H62,I62,J62,K62,Permanent,Trigger,ObjectOverwrite)</f>
        <v>HkdHiborSwapIsda56Y#0001</v>
      </c>
      <c r="M62" s="37" t="str">
        <f>_xll.ohRangeRetrieveError(L62)</f>
        <v/>
      </c>
      <c r="N62" s="41"/>
    </row>
    <row r="63" spans="2:14" s="26" customFormat="1" x14ac:dyDescent="0.2">
      <c r="B63" s="31"/>
      <c r="C63" s="38" t="s">
        <v>82</v>
      </c>
      <c r="D63" s="39" t="str">
        <f t="shared" si="1"/>
        <v>HkdHiborSwapIsda57Y</v>
      </c>
      <c r="E63" s="39">
        <v>0</v>
      </c>
      <c r="F63" s="49" t="s">
        <v>107</v>
      </c>
      <c r="G63" s="60" t="s">
        <v>6</v>
      </c>
      <c r="H63" s="39" t="s">
        <v>98</v>
      </c>
      <c r="I63" s="39" t="s">
        <v>96</v>
      </c>
      <c r="J63" s="39" t="str">
        <f>Hibor!$L$14</f>
        <v>HkdHibor3M#0001</v>
      </c>
      <c r="K63" s="39" t="s">
        <v>97</v>
      </c>
      <c r="L63" s="40" t="str">
        <f>_xll.qlSwapIndex($D63,FamilyName&amp;FixingType,C63,E63,Currency,F63,G63,H63,I63,J63,K63,Permanent,Trigger,ObjectOverwrite)</f>
        <v>HkdHiborSwapIsda57Y#0001</v>
      </c>
      <c r="M63" s="37" t="str">
        <f>_xll.ohRangeRetrieveError(L63)</f>
        <v/>
      </c>
      <c r="N63" s="41"/>
    </row>
    <row r="64" spans="2:14" s="26" customFormat="1" x14ac:dyDescent="0.2">
      <c r="B64" s="31"/>
      <c r="C64" s="38" t="s">
        <v>83</v>
      </c>
      <c r="D64" s="39" t="str">
        <f t="shared" si="1"/>
        <v>HkdHiborSwapIsda58Y</v>
      </c>
      <c r="E64" s="39">
        <v>0</v>
      </c>
      <c r="F64" s="49" t="s">
        <v>107</v>
      </c>
      <c r="G64" s="60" t="s">
        <v>6</v>
      </c>
      <c r="H64" s="39" t="s">
        <v>98</v>
      </c>
      <c r="I64" s="39" t="s">
        <v>96</v>
      </c>
      <c r="J64" s="39" t="str">
        <f>Hibor!$L$14</f>
        <v>HkdHibor3M#0001</v>
      </c>
      <c r="K64" s="39" t="s">
        <v>97</v>
      </c>
      <c r="L64" s="40" t="str">
        <f>_xll.qlSwapIndex($D64,FamilyName&amp;FixingType,C64,E64,Currency,F64,G64,H64,I64,J64,K64,Permanent,Trigger,ObjectOverwrite)</f>
        <v>HkdHiborSwapIsda58Y#0001</v>
      </c>
      <c r="M64" s="37" t="str">
        <f>_xll.ohRangeRetrieveError(L64)</f>
        <v/>
      </c>
      <c r="N64" s="41"/>
    </row>
    <row r="65" spans="2:14" s="26" customFormat="1" x14ac:dyDescent="0.2">
      <c r="B65" s="31"/>
      <c r="C65" s="38" t="s">
        <v>84</v>
      </c>
      <c r="D65" s="39" t="str">
        <f t="shared" si="1"/>
        <v>HkdHiborSwapIsda59Y</v>
      </c>
      <c r="E65" s="39">
        <v>0</v>
      </c>
      <c r="F65" s="49" t="s">
        <v>107</v>
      </c>
      <c r="G65" s="60" t="s">
        <v>6</v>
      </c>
      <c r="H65" s="39" t="s">
        <v>98</v>
      </c>
      <c r="I65" s="39" t="s">
        <v>96</v>
      </c>
      <c r="J65" s="39" t="str">
        <f>Hibor!$L$14</f>
        <v>HkdHibor3M#0001</v>
      </c>
      <c r="K65" s="39" t="s">
        <v>97</v>
      </c>
      <c r="L65" s="40" t="str">
        <f>_xll.qlSwapIndex($D65,FamilyName&amp;FixingType,C65,E65,Currency,F65,G65,H65,I65,J65,K65,Permanent,Trigger,ObjectOverwrite)</f>
        <v>HkdHiborSwapIsda59Y#0001</v>
      </c>
      <c r="M65" s="37" t="str">
        <f>_xll.ohRangeRetrieveError(L65)</f>
        <v/>
      </c>
      <c r="N65" s="41"/>
    </row>
    <row r="66" spans="2:14" s="26" customFormat="1" x14ac:dyDescent="0.2">
      <c r="B66" s="31"/>
      <c r="C66" s="38" t="s">
        <v>85</v>
      </c>
      <c r="D66" s="39" t="str">
        <f t="shared" si="1"/>
        <v>HkdHiborSwapIsda60Y</v>
      </c>
      <c r="E66" s="39">
        <v>0</v>
      </c>
      <c r="F66" s="49" t="s">
        <v>107</v>
      </c>
      <c r="G66" s="60" t="s">
        <v>6</v>
      </c>
      <c r="H66" s="39" t="s">
        <v>98</v>
      </c>
      <c r="I66" s="39" t="s">
        <v>96</v>
      </c>
      <c r="J66" s="39" t="str">
        <f>Hibor!$L$14</f>
        <v>HkdHibor3M#0001</v>
      </c>
      <c r="K66" s="39" t="s">
        <v>97</v>
      </c>
      <c r="L66" s="40" t="str">
        <f>_xll.qlSwapIndex($D66,FamilyName&amp;FixingType,C66,E66,Currency,F66,G66,H66,I66,J66,K66,Permanent,Trigger,ObjectOverwrite)</f>
        <v>HkdHiborSwapIsda60Y#0001</v>
      </c>
      <c r="M66" s="37" t="str">
        <f>_xll.ohRangeRetrieveError(L66)</f>
        <v/>
      </c>
      <c r="N66" s="41"/>
    </row>
    <row r="67" spans="2:14" s="26" customFormat="1" ht="12" thickBot="1" x14ac:dyDescent="0.25"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4"/>
    </row>
    <row r="68" spans="2:14" s="26" customFormat="1" x14ac:dyDescent="0.2"/>
  </sheetData>
  <phoneticPr fontId="2" type="noConversion"/>
  <dataValidations count="2">
    <dataValidation type="list" allowBlank="1" showInputMessage="1" showErrorMessage="1" sqref="I7:I6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H7:H66">
      <formula1>"Following,Modified Following,Preceding,Modified Preceding,Unadjusted"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General Settings</vt:lpstr>
      <vt:lpstr>Hibor</vt:lpstr>
      <vt:lpstr>HiborSwapIsda</vt:lpstr>
      <vt:lpstr>Currency</vt:lpstr>
      <vt:lpstr>Hibor!FamilyName</vt:lpstr>
      <vt:lpstr>HiborSwapIsda!FamilyName</vt:lpstr>
      <vt:lpstr>Hibor!FileName</vt:lpstr>
      <vt:lpstr>HiborSwapIsda!FileName</vt:lpstr>
      <vt:lpstr>FileOverwrite</vt:lpstr>
      <vt:lpstr>HiborSwapIsda!FixingType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2013-11-06T23:46:04Z</dcterms:modified>
</cp:coreProperties>
</file>