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85" yWindow="-15" windowWidth="15330" windowHeight="8640"/>
  </bookViews>
  <sheets>
    <sheet name="MainChecks" sheetId="2" r:id="rId1"/>
  </sheets>
  <definedNames>
    <definedName name="Currency">MainChecks!$B$1</definedName>
    <definedName name="EvaluationDate">MainChecks!$C$3</definedName>
    <definedName name="FirstIndex">MainChecks!$B$9</definedName>
    <definedName name="InterestRatesTrigger">MainChecks!#REF!</definedName>
    <definedName name="SecondIMMDate">MainChecks!$C$10</definedName>
    <definedName name="Trigger">MainChecks!$I$2</definedName>
    <definedName name="Yesterday">MainChecks!$C$7</definedName>
  </definedNames>
  <calcPr calcId="145621"/>
</workbook>
</file>

<file path=xl/calcChain.xml><?xml version="1.0" encoding="utf-8"?>
<calcChain xmlns="http://schemas.openxmlformats.org/spreadsheetml/2006/main">
  <c r="B3" i="2" l="1"/>
  <c r="B6" i="2"/>
  <c r="C3" i="2"/>
  <c r="I3" i="2"/>
  <c r="C4" i="2" l="1"/>
  <c r="B9" i="2"/>
  <c r="C6" i="2"/>
  <c r="C5" i="2"/>
  <c r="B5" i="2" l="1"/>
  <c r="B4" i="2"/>
  <c r="I5" i="2"/>
  <c r="I7" i="2"/>
  <c r="C1" i="2"/>
  <c r="I9" i="2"/>
  <c r="I8" i="2"/>
  <c r="C7" i="2"/>
  <c r="C9" i="2" l="1"/>
  <c r="E9" i="2"/>
  <c r="F9" i="2" s="1"/>
  <c r="C8" i="2"/>
  <c r="E4" i="2"/>
  <c r="F5" i="2"/>
  <c r="E5" i="2"/>
  <c r="E6" i="2"/>
  <c r="C10" i="2"/>
  <c r="F7" i="2"/>
  <c r="F6" i="2"/>
  <c r="E3" i="2"/>
  <c r="F3" i="2" s="1"/>
  <c r="F4" i="2"/>
  <c r="E7" i="2"/>
  <c r="E10" i="2"/>
  <c r="E8" i="2"/>
  <c r="F10" i="2" l="1"/>
  <c r="F8" i="2"/>
</calcChain>
</file>

<file path=xl/sharedStrings.xml><?xml version="1.0" encoding="utf-8"?>
<sst xmlns="http://schemas.openxmlformats.org/spreadsheetml/2006/main" count="14" uniqueCount="14">
  <si>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</si>
  <si>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</si>
  <si>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</si>
  <si>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</si>
  <si>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</si>
  <si>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</si>
  <si>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</si>
  <si>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</si>
  <si>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Boost</t>
  </si>
  <si>
    <t>QuantLib</t>
  </si>
  <si>
    <t>ObjectHandler</t>
  </si>
  <si>
    <t>Eikon</t>
  </si>
  <si>
    <t>FGBLc1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</si>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</sst>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1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17:22:31</v>
        <stp/>
        <stp>{0F07BAC8-C1A3-4421-B88C-394D3FA91D1E}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8"/>
  <sheetViews>
    <sheetView tabSelected="1" workbookViewId="0"/>
  </sheetViews>
  <sheetFormatPr defaultRowHeight="11.25" x14ac:dyDescent="0.2"/>
  <cols>
    <col min="1" max="1" width="4" style="5" bestFit="1" customWidth="1"/>
    <col min="2" max="2" width="11" style="5" bestFit="1" customWidth="1"/>
    <col min="3" max="3" width="17.28515625" style="5" customWidth="1"/>
    <col min="4" max="4" width="14.5703125" style="5" hidden="1" customWidth="1"/>
    <col min="5" max="5" width="11" style="5" bestFit="1" customWidth="1"/>
    <col min="6" max="6" width="31.7109375" style="5" customWidth="1"/>
    <col min="7" max="7" width="2.2851562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1" t="s">
        <v>13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11"/>
      <c r="H2" s="12" t="s">
        <v>3</v>
      </c>
      <c r="I2" s="39">
        <v>41802.723634259259</v>
      </c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AUDSTD</v>
      </c>
      <c r="C3" s="48">
        <f>_xll.qlCalendarAdjust("JAPAN",_xll.qlSettingsEvaluationDate(ISERROR(Trigger)),"f")</f>
        <v>41802</v>
      </c>
      <c r="D3" s="16"/>
      <c r="E3" s="17" t="e">
        <f>_xll.qlYieldTSDiscount(B3,C3,,Trigger)</f>
        <v>#NUM!</v>
      </c>
      <c r="F3" s="18" t="str">
        <f ca="1">IF(ISERROR(C3),_xll.ohRangeRetrieveError(C3),_xll.ohRangeRetrieveError(E3))</f>
        <v/>
      </c>
      <c r="G3" s="11"/>
      <c r="H3" s="46" t="s">
        <v>11</v>
      </c>
      <c r="I3" s="45" t="str">
        <f>_xll.RData(H4,"LAST",,"FRQ:1S",,I4)</f>
        <v>Updated at 17:22:31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UPPER(Currency)&amp;"ON"</f>
        <v>AUDON</v>
      </c>
      <c r="C4" s="40">
        <f>EvaluationDate</f>
        <v>41802</v>
      </c>
      <c r="D4" s="16"/>
      <c r="E4" s="17" t="e">
        <f>_xll.qlYieldTSDiscount(B4,C4,,Trigger)</f>
        <v>#NUM!</v>
      </c>
      <c r="F4" s="18" t="str">
        <f ca="1">IF(ISERROR(C4),_xll.ohRangeRetrieveError(C4),_xll.ohRangeRetrieveError(E4))</f>
        <v/>
      </c>
      <c r="G4" s="11"/>
      <c r="H4" s="47" t="s">
        <v>12</v>
      </c>
      <c r="I4" s="44">
        <v>145.26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A5" s="6"/>
      <c r="B5" s="15" t="str">
        <f>UPPER(Currency)&amp;"3M"</f>
        <v>AUD3M</v>
      </c>
      <c r="C5" s="40" t="e">
        <f>_xll.qlCalendarAdvance(_xll.qlIndexFixingCalendar(FirstIndex),EvaluationDate,_xll.qlInterestRateIndexFixingDays(FirstIndex)&amp;"D")</f>
        <v>#VALUE!</v>
      </c>
      <c r="D5" s="16"/>
      <c r="E5" s="17" t="e">
        <f>_xll.qlYieldTSDiscount(B5,C5,,Trigger)</f>
        <v>#NUM!</v>
      </c>
      <c r="F5" s="18" t="str">
        <f ca="1">IF(ISERROR(C5),_xll.ohRangeRetrieveError(C5),_xll.ohRangeRetrieveError(E5))</f>
        <v/>
      </c>
      <c r="G5" s="11"/>
      <c r="H5" s="19" t="s">
        <v>4</v>
      </c>
      <c r="I5" s="20">
        <f>_xll.ohRepositoryObjectCount(Trigger)</f>
        <v>35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2" thickBot="1" x14ac:dyDescent="0.25">
      <c r="A6" s="6"/>
      <c r="B6" s="15" t="str">
        <f>UPPER(Currency)&amp;"6M"</f>
        <v>AUD6M</v>
      </c>
      <c r="C6" s="40" t="e">
        <f>_xll.qlCalendarAdvance(_xll.qlIndexFixingCalendar(FirstIndex),EvaluationDate,_xll.qlInterestRateIndexFixingDays(FirstIndex)&amp;"D")</f>
        <v>#VALUE!</v>
      </c>
      <c r="D6" s="16"/>
      <c r="E6" s="17" t="e">
        <f>_xll.qlYieldTSDiscount(B6,C6,,Trigger)</f>
        <v>#NUM!</v>
      </c>
      <c r="F6" s="18" t="str">
        <f ca="1">IF(ISERROR(C6),_xll.ohRangeRetrieveError(C6),_xll.ohRangeRetrieveError(E6))</f>
        <v/>
      </c>
      <c r="G6" s="11"/>
      <c r="H6" s="33" t="s">
        <v>7</v>
      </c>
      <c r="I6" s="34" t="s">
        <v>6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6"/>
      <c r="B7" s="23"/>
      <c r="C7" s="41" t="e">
        <f>_xll.qlCalendarAdvance(_xll.qlIndexFixingCalendar(FirstIndex),EvaluationDate,"-2D","Preceding")</f>
        <v>#VALUE!</v>
      </c>
      <c r="D7" s="24"/>
      <c r="E7" s="25" t="e">
        <f>_xll.qlIndexFixing(FirstIndex,C7)</f>
        <v>#NUM!</v>
      </c>
      <c r="F7" s="14" t="str">
        <f ca="1">IF(ISERROR(C7),_xll.ohRangeRetrieveError(C7),_xll.ohRangeRetrieveError(E7))</f>
        <v/>
      </c>
      <c r="G7" s="11"/>
      <c r="H7" s="21" t="s">
        <v>8</v>
      </c>
      <c r="I7" s="22" t="str">
        <f>_xll.ohBoostVersion(Trigger)</f>
        <v>1_52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6"/>
      <c r="B8" s="26"/>
      <c r="C8" s="42" t="e">
        <f>_xll.qlCalendarAdvance(_xll.qlIndexFixingCalendar(FirstIndex),EvaluationDate,"-1D","Preceding")</f>
        <v>#VALUE!</v>
      </c>
      <c r="D8" s="35"/>
      <c r="E8" s="28" t="e">
        <f>_xll.qlIndexFixing(FirstIndex,C8)</f>
        <v>#NUM!</v>
      </c>
      <c r="F8" s="18" t="str">
        <f ca="1">IF(ISERROR(C8),_xll.ohRangeRetrieveError(C8),_xll.ohRangeRetrieveError(E8))</f>
        <v/>
      </c>
      <c r="G8" s="11"/>
      <c r="H8" s="21" t="s">
        <v>9</v>
      </c>
      <c r="I8" s="22" t="str">
        <f>_xll.qlVersion(Trigger)</f>
        <v>1.4.1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" thickBot="1" x14ac:dyDescent="0.25">
      <c r="A9" s="6"/>
      <c r="B9" s="26" t="str">
        <f>PROPER(Currency)&amp;IF(UPPER(Currency)="EUR","",IF(UPPER(Currency)="HKD","H","L"))&amp;"ibor6M"</f>
        <v>AudLibor6M</v>
      </c>
      <c r="C9" s="42">
        <f>EvaluationDate</f>
        <v>41802</v>
      </c>
      <c r="D9" s="27"/>
      <c r="E9" s="28" t="e">
        <f>_xll.qlIndexFixing(FirstIndex,C9)</f>
        <v>#NUM!</v>
      </c>
      <c r="F9" s="18" t="str">
        <f ca="1">IF(ISERROR(C9),_xll.ohRangeRetrieveError(C9),_xll.ohRangeRetrieveError(E9))</f>
        <v/>
      </c>
      <c r="G9" s="11"/>
      <c r="H9" s="33" t="s">
        <v>10</v>
      </c>
      <c r="I9" s="34" t="str">
        <f>_xll.ohVersion(Trigger)</f>
        <v>1.4.0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" thickBot="1" x14ac:dyDescent="0.25">
      <c r="A10" s="6"/>
      <c r="B10" s="29"/>
      <c r="C10" s="43" t="e">
        <f>_xll.qlCalendarAdvance(_xll.qlIndexFixingCalendar(FirstIndex),_xll.qlIMMNextDate(_xll.qlIMMNextDate(EvaluationDate+1)+1),-_xll.qlInterestRateIndexFixingDays(FirstIndex)&amp;"D")</f>
        <v>#VALUE!</v>
      </c>
      <c r="D10" s="30"/>
      <c r="E10" s="31" t="e">
        <f>_xll.qlIndexFixing(FirstIndex,C10,TRUE)</f>
        <v>#NUM!</v>
      </c>
      <c r="F10" s="32" t="str">
        <f ca="1">IF(ISERROR(C10),_xll.ohRangeRetrieveError(C10),_xll.ohRangeRetrieveError(E10))</f>
        <v/>
      </c>
      <c r="G10" s="11"/>
      <c r="H10" s="50"/>
      <c r="I10" s="50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</sheetData>
  <phoneticPr fontId="2" type="noConversion"/>
  <dataValidations count="1">
    <dataValidation type="list" allowBlank="1" showInputMessage="1" showErrorMessage="1" sqref="B1">
      <formula1>"EUR,USD,GBP,JPY,CHF,AUD"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MainChecks</vt:lpstr>
      <vt:lpstr>Currency</vt:lpstr>
      <vt:lpstr>EvaluationDate</vt:lpstr>
      <vt:lpstr>FirstIndex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2014-06-12T15:22:39Z</dcterms:modified>
</cp:coreProperties>
</file>