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3955" windowHeight="10290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externalReferences>
    <externalReference r:id="rId7"/>
    <externalReference r:id="rId8"/>
  </externalReferences>
  <definedNames>
    <definedName name="Accuracy">'General Settings'!$D$23</definedName>
    <definedName name="BondBasisDayCounter" localSheetId="4">#REF!</definedName>
    <definedName name="BondBasisDayCounter" localSheetId="5">'General Settings'!$M$50</definedName>
    <definedName name="BondBasisDayCounter">#REF!</definedName>
    <definedName name="Calendar" localSheetId="3">#REF!</definedName>
    <definedName name="Calendar" localSheetId="4">#REF!</definedName>
    <definedName name="Calendar" localSheetId="5">'General Settings'!$M$52</definedName>
    <definedName name="Calendar">'General Settings'!$D$18</definedName>
    <definedName name="Conventions" localSheetId="5">'3M_Swaps'!$P$6:$R$10</definedName>
    <definedName name="Currency" localSheetId="3">'General Settings'!$M$14</definedName>
    <definedName name="Currency" localSheetId="4">'General Settings'!$M$31</definedName>
    <definedName name="Currency" localSheetId="5">'General Settings'!$M$48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Settings'!$M$54</definedName>
    <definedName name="Discounting2">'General Settings'!$M$55</definedName>
    <definedName name="DiscountingCurve" localSheetId="5">'3M_Swaps'!$L$2</definedName>
    <definedName name="FamilyName" localSheetId="4">'General Settings'!$M$32</definedName>
    <definedName name="FamilyName" localSheetId="5">'General Settings'!$M$49</definedName>
    <definedName name="FamilyName">'General Settings'!$M$15</definedName>
    <definedName name="FileOverwrite" localSheetId="4">'General Settings'!$M$26</definedName>
    <definedName name="FileOverwrite" localSheetId="5">'General Settings'!$M$43</definedName>
    <definedName name="FileOverwrite">'General Settings'!$M$9</definedName>
    <definedName name="FrontFuturesRollingDays">Selected!$B$4</definedName>
    <definedName name="GENERAL_SETTINGS">'General Settings'!$K$12</definedName>
    <definedName name="IborType">'General Settings'!$D$7</definedName>
    <definedName name="Index1M" localSheetId="4">#REF!</definedName>
    <definedName name="Index1M">#REF!</definedName>
    <definedName name="Index1Y" localSheetId="4">#REF!</definedName>
    <definedName name="Index1Y">#REF!</definedName>
    <definedName name="Index3M" localSheetId="4">#REF!</definedName>
    <definedName name="Index3M">#REF!</definedName>
    <definedName name="Index6M" localSheetId="4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 localSheetId="4">#REF!</definedName>
    <definedName name="MoneyMarketDayCounter" localSheetId="5">'General Settings'!$M$51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3">'General Settings'!$M$6</definedName>
    <definedName name="ObjectOverwrite" localSheetId="4">'General Settings'!$M$23</definedName>
    <definedName name="ObjectOverwrite" localSheetId="5">'General Settings'!$M$40</definedName>
    <definedName name="ObjectOverwrite">'General Settings'!$D$12</definedName>
    <definedName name="Permanent" localSheetId="3">'General Settings'!$M$5</definedName>
    <definedName name="Permanent" localSheetId="4">'General Settings'!$M$22</definedName>
    <definedName name="Permanent" localSheetId="5">'General Settings'!$M$39</definedName>
    <definedName name="Permanent">'General Settings'!$D$10</definedName>
    <definedName name="QuoteSuffix" localSheetId="4">'General Settings'!$M$33</definedName>
    <definedName name="QuoteSuffix" localSheetId="5">'General Settings'!$M$53</definedName>
    <definedName name="QuoteSuffix">'General Settings'!$M$16</definedName>
    <definedName name="RateHelperPrefix" localSheetId="3">#REF!</definedName>
    <definedName name="RateHelperPrefix" localSheetId="4">#REF!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ReutersFloatingLegCode" localSheetId="4">#REF!</definedName>
    <definedName name="ReutersFloatingLegCode">#REF!</definedName>
    <definedName name="SerializationPath" localSheetId="4">'General Settings'!$M$25</definedName>
    <definedName name="SerializationPath" localSheetId="5">'General Settings'!$M$42</definedName>
    <definedName name="SerializationPath">'General Settings'!$M$8</definedName>
    <definedName name="Serialize" localSheetId="4">'General Settings'!$M$24</definedName>
    <definedName name="Serialize" localSheetId="5">'General Settings'!$M$41</definedName>
    <definedName name="Serialize">'General Settings'!$M$7</definedName>
    <definedName name="SwapFixedFreq">'General Settings'!$D$8</definedName>
    <definedName name="SwapMainSetConventions" localSheetId="4">#REF!</definedName>
    <definedName name="SwapMainSetConventions">#REF!</definedName>
    <definedName name="SwapSecondarySetConventions" localSheetId="4">#REF!</definedName>
    <definedName name="SwapSecondarySetConventions">#REF!</definedName>
    <definedName name="TraitsID">'General Settings'!$D$24</definedName>
    <definedName name="Trigger" localSheetId="3">'General Settings'!$M$4</definedName>
    <definedName name="Trigger" localSheetId="4">'General Settings'!$M$21</definedName>
    <definedName name="Trigger" localSheetId="5">'General Settings'!$M$38</definedName>
    <definedName name="Trigger">'General Settings'!$D$11</definedName>
    <definedName name="YieldCurve">'General Settings'!$D$14</definedName>
    <definedName name="YieldCurveFrequency" localSheetId="4">#REF!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M42" i="6" l="1"/>
  <c r="M54" i="6"/>
  <c r="M55" i="6"/>
  <c r="M25" i="6"/>
  <c r="M8" i="6"/>
  <c r="K2" i="11"/>
  <c r="K3" i="11" s="1"/>
  <c r="L2" i="1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D3" i="9" a="1"/>
  <c r="K49" i="11" l="1"/>
  <c r="K50" i="11"/>
  <c r="K45" i="11"/>
  <c r="K44" i="11"/>
  <c r="K48" i="11"/>
  <c r="D14" i="11"/>
  <c r="F14" i="11" s="1"/>
  <c r="D39" i="11"/>
  <c r="F39" i="11" s="1"/>
  <c r="D13" i="11"/>
  <c r="F13" i="11" s="1"/>
  <c r="D30" i="11"/>
  <c r="D6" i="11"/>
  <c r="F6" i="11" s="1"/>
  <c r="D23" i="11"/>
  <c r="H23" i="11" s="1"/>
  <c r="D22" i="11"/>
  <c r="H22" i="11" s="1"/>
  <c r="D15" i="11"/>
  <c r="H15" i="11" s="1"/>
  <c r="K47" i="11"/>
  <c r="D38" i="1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K10" i="11" s="1"/>
  <c r="D37" i="11"/>
  <c r="H37" i="11" s="1"/>
  <c r="D29" i="11"/>
  <c r="H29" i="11" s="1"/>
  <c r="D21" i="11"/>
  <c r="D41" i="11"/>
  <c r="H41" i="11" s="1"/>
  <c r="D33" i="11"/>
  <c r="D25" i="11"/>
  <c r="H25" i="11" s="1"/>
  <c r="D17" i="11"/>
  <c r="F17" i="11" s="1"/>
  <c r="F36" i="11"/>
  <c r="H32" i="11"/>
  <c r="H27" i="11"/>
  <c r="H38" i="11"/>
  <c r="F38" i="11"/>
  <c r="H30" i="11"/>
  <c r="H10" i="11"/>
  <c r="E6" i="11"/>
  <c r="E7" i="11"/>
  <c r="E8" i="11"/>
  <c r="J8" i="11" s="1"/>
  <c r="E9" i="11"/>
  <c r="J9" i="11" s="1"/>
  <c r="E10" i="11"/>
  <c r="J10" i="11" s="1"/>
  <c r="E11" i="11"/>
  <c r="E12" i="11"/>
  <c r="E13" i="11"/>
  <c r="E14" i="11"/>
  <c r="E15" i="11"/>
  <c r="E16" i="11"/>
  <c r="E17" i="11"/>
  <c r="J17" i="11" s="1"/>
  <c r="E18" i="11"/>
  <c r="E19" i="11"/>
  <c r="E20" i="11"/>
  <c r="E21" i="11"/>
  <c r="E22" i="11"/>
  <c r="E23" i="11"/>
  <c r="E24" i="11"/>
  <c r="E25" i="11"/>
  <c r="J25" i="11" s="1"/>
  <c r="E26" i="11"/>
  <c r="E27" i="11"/>
  <c r="E28" i="11"/>
  <c r="E29" i="11"/>
  <c r="E30" i="11"/>
  <c r="E31" i="11"/>
  <c r="J31" i="11" s="1"/>
  <c r="E32" i="11"/>
  <c r="E33" i="11"/>
  <c r="K33" i="11" s="1"/>
  <c r="E34" i="11"/>
  <c r="E35" i="11"/>
  <c r="E36" i="11"/>
  <c r="E37" i="11"/>
  <c r="E38" i="11"/>
  <c r="E39" i="11"/>
  <c r="E40" i="11"/>
  <c r="E41" i="11"/>
  <c r="E42" i="11"/>
  <c r="H19" i="11"/>
  <c r="H33" i="11"/>
  <c r="F33" i="11"/>
  <c r="H21" i="11"/>
  <c r="H9" i="11"/>
  <c r="F9" i="11"/>
  <c r="D4" i="9"/>
  <c r="D12" i="9"/>
  <c r="D20" i="9"/>
  <c r="D28" i="9"/>
  <c r="D36" i="9"/>
  <c r="D44" i="9"/>
  <c r="D52" i="9"/>
  <c r="D3" i="9"/>
  <c r="D11" i="9"/>
  <c r="D19" i="9"/>
  <c r="D27" i="9"/>
  <c r="D35" i="9"/>
  <c r="D43" i="9"/>
  <c r="D51" i="9"/>
  <c r="D59" i="9"/>
  <c r="D10" i="9"/>
  <c r="D18" i="9"/>
  <c r="D26" i="9"/>
  <c r="D34" i="9"/>
  <c r="D42" i="9"/>
  <c r="D50" i="9"/>
  <c r="D58" i="9"/>
  <c r="D5" i="9"/>
  <c r="D13" i="9"/>
  <c r="D21" i="9"/>
  <c r="D29" i="9"/>
  <c r="D37" i="9"/>
  <c r="D45" i="9"/>
  <c r="D53" i="9"/>
  <c r="D61" i="9"/>
  <c r="D69" i="9"/>
  <c r="D77" i="9"/>
  <c r="D85" i="9"/>
  <c r="D93" i="9"/>
  <c r="D101" i="9"/>
  <c r="D109" i="9"/>
  <c r="D117" i="9"/>
  <c r="D60" i="9"/>
  <c r="D9" i="9"/>
  <c r="D17" i="9"/>
  <c r="D25" i="9"/>
  <c r="D33" i="9"/>
  <c r="D41" i="9"/>
  <c r="D49" i="9"/>
  <c r="D57" i="9"/>
  <c r="D7" i="9"/>
  <c r="D15" i="9"/>
  <c r="D23" i="9"/>
  <c r="D31" i="9"/>
  <c r="D39" i="9"/>
  <c r="D47" i="9"/>
  <c r="D55" i="9"/>
  <c r="D68" i="9"/>
  <c r="D73" i="9"/>
  <c r="D82" i="9"/>
  <c r="D87" i="9"/>
  <c r="D91" i="9"/>
  <c r="D96" i="9"/>
  <c r="D100" i="9"/>
  <c r="D105" i="9"/>
  <c r="D114" i="9"/>
  <c r="D119" i="9"/>
  <c r="D6" i="9"/>
  <c r="D14" i="9"/>
  <c r="D22" i="9"/>
  <c r="D30" i="9"/>
  <c r="D38" i="9"/>
  <c r="D46" i="9"/>
  <c r="D54" i="9"/>
  <c r="D66" i="9"/>
  <c r="D71" i="9"/>
  <c r="D75" i="9"/>
  <c r="D80" i="9"/>
  <c r="D84" i="9"/>
  <c r="D89" i="9"/>
  <c r="D98" i="9"/>
  <c r="D103" i="9"/>
  <c r="D107" i="9"/>
  <c r="D112" i="9"/>
  <c r="D116" i="9"/>
  <c r="D121" i="9"/>
  <c r="D40" i="9"/>
  <c r="D94" i="9"/>
  <c r="D99" i="9"/>
  <c r="D106" i="9"/>
  <c r="D111" i="9"/>
  <c r="D113" i="9"/>
  <c r="D78" i="9"/>
  <c r="D120" i="9"/>
  <c r="D122" i="9"/>
  <c r="D70" i="9"/>
  <c r="D95" i="9"/>
  <c r="D102" i="9"/>
  <c r="D8" i="9"/>
  <c r="D74" i="9"/>
  <c r="D108" i="9"/>
  <c r="D118" i="9"/>
  <c r="D64" i="9"/>
  <c r="D81" i="9"/>
  <c r="D115" i="9"/>
  <c r="D90" i="9"/>
  <c r="D92" i="9"/>
  <c r="D16" i="9"/>
  <c r="D62" i="9"/>
  <c r="D76" i="9"/>
  <c r="D79" i="9"/>
  <c r="D86" i="9"/>
  <c r="D48" i="9"/>
  <c r="D88" i="9"/>
  <c r="D63" i="9"/>
  <c r="D65" i="9"/>
  <c r="D97" i="9"/>
  <c r="D56" i="9"/>
  <c r="D67" i="9"/>
  <c r="D72" i="9"/>
  <c r="D104" i="9"/>
  <c r="D24" i="9"/>
  <c r="D32" i="9"/>
  <c r="D83" i="9"/>
  <c r="D110" i="9"/>
  <c r="E9" i="7"/>
  <c r="E4" i="7"/>
  <c r="E6" i="7"/>
  <c r="E7" i="7"/>
  <c r="E3" i="7"/>
  <c r="E8" i="7"/>
  <c r="E5" i="7"/>
  <c r="F6" i="7"/>
  <c r="G6" i="7" s="1"/>
  <c r="F9" i="7"/>
  <c r="G9" i="7" s="1"/>
  <c r="F4" i="7"/>
  <c r="G4" i="7" s="1"/>
  <c r="F3" i="7"/>
  <c r="G3" i="7" s="1"/>
  <c r="F5" i="7"/>
  <c r="G5" i="7" s="1"/>
  <c r="F8" i="7"/>
  <c r="G8" i="7" s="1"/>
  <c r="F7" i="7"/>
  <c r="G7" i="7" s="1"/>
  <c r="F15" i="11" l="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F83" i="9"/>
  <c r="G83" i="9"/>
  <c r="H83" i="9"/>
  <c r="H65" i="9"/>
  <c r="F65" i="9"/>
  <c r="G65" i="9"/>
  <c r="H16" i="9"/>
  <c r="G16" i="9"/>
  <c r="F16" i="9"/>
  <c r="F74" i="9"/>
  <c r="G74" i="9"/>
  <c r="H74" i="9"/>
  <c r="H113" i="9"/>
  <c r="F113" i="9"/>
  <c r="G113" i="9"/>
  <c r="G112" i="9"/>
  <c r="H112" i="9"/>
  <c r="F112" i="9"/>
  <c r="F71" i="9"/>
  <c r="G71" i="9"/>
  <c r="H71" i="9"/>
  <c r="F6" i="9"/>
  <c r="G6" i="9"/>
  <c r="H6" i="9"/>
  <c r="H82" i="9"/>
  <c r="F82" i="9"/>
  <c r="G82" i="9"/>
  <c r="G15" i="9"/>
  <c r="H15" i="9"/>
  <c r="F15" i="9"/>
  <c r="H9" i="9"/>
  <c r="F9" i="9"/>
  <c r="G9" i="9"/>
  <c r="F69" i="9"/>
  <c r="H69" i="9"/>
  <c r="G69" i="9"/>
  <c r="F5" i="9"/>
  <c r="G5" i="9"/>
  <c r="H5" i="9"/>
  <c r="G59" i="9"/>
  <c r="H59" i="9"/>
  <c r="F59" i="9"/>
  <c r="F52" i="9"/>
  <c r="G52" i="9"/>
  <c r="H52" i="9"/>
  <c r="H32" i="9"/>
  <c r="G32" i="9"/>
  <c r="F32" i="9"/>
  <c r="G63" i="9"/>
  <c r="F63" i="9"/>
  <c r="H63" i="9"/>
  <c r="F92" i="9"/>
  <c r="G92" i="9"/>
  <c r="H92" i="9"/>
  <c r="H8" i="9"/>
  <c r="G8" i="9"/>
  <c r="F8" i="9"/>
  <c r="F111" i="9"/>
  <c r="G111" i="9"/>
  <c r="H111" i="9"/>
  <c r="H107" i="9"/>
  <c r="F107" i="9"/>
  <c r="G107" i="9"/>
  <c r="H66" i="9"/>
  <c r="G66" i="9"/>
  <c r="F66" i="9"/>
  <c r="F119" i="9"/>
  <c r="G119" i="9"/>
  <c r="H119" i="9"/>
  <c r="H73" i="9"/>
  <c r="G73" i="9"/>
  <c r="F73" i="9"/>
  <c r="G7" i="9"/>
  <c r="H7" i="9"/>
  <c r="F7" i="9"/>
  <c r="H60" i="9"/>
  <c r="F60" i="9"/>
  <c r="G60" i="9"/>
  <c r="H61" i="9"/>
  <c r="F61" i="9"/>
  <c r="G61" i="9"/>
  <c r="G58" i="9"/>
  <c r="F58" i="9"/>
  <c r="H58" i="9"/>
  <c r="G51" i="9"/>
  <c r="H51" i="9"/>
  <c r="F51" i="9"/>
  <c r="F44" i="9"/>
  <c r="G44" i="9"/>
  <c r="H44" i="9"/>
  <c r="H24" i="9"/>
  <c r="G24" i="9"/>
  <c r="F24" i="9"/>
  <c r="G88" i="9"/>
  <c r="F88" i="9"/>
  <c r="H88" i="9"/>
  <c r="F90" i="9"/>
  <c r="G90" i="9"/>
  <c r="H90" i="9"/>
  <c r="G102" i="9"/>
  <c r="H102" i="9"/>
  <c r="F102" i="9"/>
  <c r="F106" i="9"/>
  <c r="G106" i="9"/>
  <c r="H106" i="9"/>
  <c r="F103" i="9"/>
  <c r="G103" i="9"/>
  <c r="H103" i="9"/>
  <c r="G54" i="9"/>
  <c r="H54" i="9"/>
  <c r="F54" i="9"/>
  <c r="H114" i="9"/>
  <c r="G114" i="9"/>
  <c r="F114" i="9"/>
  <c r="H68" i="9"/>
  <c r="G68" i="9"/>
  <c r="F68" i="9"/>
  <c r="H57" i="9"/>
  <c r="F57" i="9"/>
  <c r="G57" i="9"/>
  <c r="F117" i="9"/>
  <c r="G117" i="9"/>
  <c r="H117" i="9"/>
  <c r="F53" i="9"/>
  <c r="G53" i="9"/>
  <c r="H53" i="9"/>
  <c r="G50" i="9"/>
  <c r="H50" i="9"/>
  <c r="F50" i="9"/>
  <c r="G43" i="9"/>
  <c r="H43" i="9"/>
  <c r="F43" i="9"/>
  <c r="F36" i="9"/>
  <c r="G36" i="9"/>
  <c r="H36" i="9"/>
  <c r="G104" i="9"/>
  <c r="F104" i="9"/>
  <c r="H104" i="9"/>
  <c r="H48" i="9"/>
  <c r="G48" i="9"/>
  <c r="F48" i="9"/>
  <c r="F115" i="9"/>
  <c r="G115" i="9"/>
  <c r="H115" i="9"/>
  <c r="F95" i="9"/>
  <c r="G95" i="9"/>
  <c r="H95" i="9"/>
  <c r="F99" i="9"/>
  <c r="G99" i="9"/>
  <c r="H99" i="9"/>
  <c r="H98" i="9"/>
  <c r="G98" i="9"/>
  <c r="F98" i="9"/>
  <c r="F46" i="9"/>
  <c r="G46" i="9"/>
  <c r="H46" i="9"/>
  <c r="H105" i="9"/>
  <c r="F105" i="9"/>
  <c r="G105" i="9"/>
  <c r="G55" i="9"/>
  <c r="H55" i="9"/>
  <c r="F55" i="9"/>
  <c r="H49" i="9"/>
  <c r="F49" i="9"/>
  <c r="G49" i="9"/>
  <c r="H109" i="9"/>
  <c r="G109" i="9"/>
  <c r="F109" i="9"/>
  <c r="F45" i="9"/>
  <c r="G45" i="9"/>
  <c r="H45" i="9"/>
  <c r="G42" i="9"/>
  <c r="H42" i="9"/>
  <c r="F42" i="9"/>
  <c r="G35" i="9"/>
  <c r="F35" i="9"/>
  <c r="H35" i="9"/>
  <c r="F28" i="9"/>
  <c r="G28" i="9"/>
  <c r="H28" i="9"/>
  <c r="G72" i="9"/>
  <c r="F72" i="9"/>
  <c r="H72" i="9"/>
  <c r="G86" i="9"/>
  <c r="F86" i="9"/>
  <c r="H86" i="9"/>
  <c r="H81" i="9"/>
  <c r="F81" i="9"/>
  <c r="G81" i="9"/>
  <c r="G70" i="9"/>
  <c r="H70" i="9"/>
  <c r="F70" i="9"/>
  <c r="F94" i="9"/>
  <c r="G94" i="9"/>
  <c r="H94" i="9"/>
  <c r="H89" i="9"/>
  <c r="F89" i="9"/>
  <c r="G89" i="9"/>
  <c r="F38" i="9"/>
  <c r="G38" i="9"/>
  <c r="H38" i="9"/>
  <c r="H100" i="9"/>
  <c r="G100" i="9"/>
  <c r="F100" i="9"/>
  <c r="G47" i="9"/>
  <c r="H47" i="9"/>
  <c r="F47" i="9"/>
  <c r="H41" i="9"/>
  <c r="F41" i="9"/>
  <c r="G41" i="9"/>
  <c r="F101" i="9"/>
  <c r="G101" i="9"/>
  <c r="H101" i="9"/>
  <c r="F37" i="9"/>
  <c r="G37" i="9"/>
  <c r="H37" i="9"/>
  <c r="G34" i="9"/>
  <c r="H34" i="9"/>
  <c r="F34" i="9"/>
  <c r="F27" i="9"/>
  <c r="G27" i="9"/>
  <c r="H27" i="9"/>
  <c r="F20" i="9"/>
  <c r="G20" i="9"/>
  <c r="H20" i="9"/>
  <c r="F67" i="9"/>
  <c r="G67" i="9"/>
  <c r="H67" i="9"/>
  <c r="F79" i="9"/>
  <c r="G79" i="9"/>
  <c r="H79" i="9"/>
  <c r="G64" i="9"/>
  <c r="H64" i="9"/>
  <c r="F64" i="9"/>
  <c r="F122" i="9"/>
  <c r="G122" i="9"/>
  <c r="H122" i="9"/>
  <c r="H40" i="9"/>
  <c r="G40" i="9"/>
  <c r="F40" i="9"/>
  <c r="H84" i="9"/>
  <c r="F84" i="9"/>
  <c r="G84" i="9"/>
  <c r="F30" i="9"/>
  <c r="G30" i="9"/>
  <c r="H30" i="9"/>
  <c r="G96" i="9"/>
  <c r="H96" i="9"/>
  <c r="F96" i="9"/>
  <c r="G39" i="9"/>
  <c r="H39" i="9"/>
  <c r="F39" i="9"/>
  <c r="H33" i="9"/>
  <c r="F33" i="9"/>
  <c r="G33" i="9"/>
  <c r="H93" i="9"/>
  <c r="F93" i="9"/>
  <c r="G93" i="9"/>
  <c r="F29" i="9"/>
  <c r="G29" i="9"/>
  <c r="H29" i="9"/>
  <c r="G26" i="9"/>
  <c r="H26" i="9"/>
  <c r="F26" i="9"/>
  <c r="F19" i="9"/>
  <c r="G19" i="9"/>
  <c r="H19" i="9"/>
  <c r="F12" i="9"/>
  <c r="G12" i="9"/>
  <c r="H12" i="9"/>
  <c r="G56" i="9"/>
  <c r="H56" i="9"/>
  <c r="F56" i="9"/>
  <c r="F76" i="9"/>
  <c r="H76" i="9"/>
  <c r="G76" i="9"/>
  <c r="G118" i="9"/>
  <c r="F118" i="9"/>
  <c r="H118" i="9"/>
  <c r="G120" i="9"/>
  <c r="F120" i="9"/>
  <c r="H120" i="9"/>
  <c r="H121" i="9"/>
  <c r="G121" i="9"/>
  <c r="F121" i="9"/>
  <c r="G80" i="9"/>
  <c r="H80" i="9"/>
  <c r="F80" i="9"/>
  <c r="F22" i="9"/>
  <c r="G22" i="9"/>
  <c r="H22" i="9"/>
  <c r="H91" i="9"/>
  <c r="F91" i="9"/>
  <c r="G91" i="9"/>
  <c r="G31" i="9"/>
  <c r="H31" i="9"/>
  <c r="F31" i="9"/>
  <c r="H25" i="9"/>
  <c r="F25" i="9"/>
  <c r="G25" i="9"/>
  <c r="F85" i="9"/>
  <c r="G85" i="9"/>
  <c r="H85" i="9"/>
  <c r="F21" i="9"/>
  <c r="G21" i="9"/>
  <c r="H21" i="9"/>
  <c r="G18" i="9"/>
  <c r="H18" i="9"/>
  <c r="F18" i="9"/>
  <c r="F11" i="9"/>
  <c r="G11" i="9"/>
  <c r="H11" i="9"/>
  <c r="F4" i="9"/>
  <c r="G4" i="9"/>
  <c r="H4" i="9"/>
  <c r="H110" i="9"/>
  <c r="F110" i="9"/>
  <c r="G110" i="9"/>
  <c r="H97" i="9"/>
  <c r="F97" i="9"/>
  <c r="G97" i="9"/>
  <c r="F62" i="9"/>
  <c r="G62" i="9"/>
  <c r="H62" i="9"/>
  <c r="F108" i="9"/>
  <c r="H108" i="9"/>
  <c r="G108" i="9"/>
  <c r="G78" i="9"/>
  <c r="H78" i="9"/>
  <c r="F78" i="9"/>
  <c r="H116" i="9"/>
  <c r="G116" i="9"/>
  <c r="F116" i="9"/>
  <c r="H75" i="9"/>
  <c r="F75" i="9"/>
  <c r="G75" i="9"/>
  <c r="F14" i="9"/>
  <c r="G14" i="9"/>
  <c r="H14" i="9"/>
  <c r="F87" i="9"/>
  <c r="H87" i="9"/>
  <c r="G87" i="9"/>
  <c r="G23" i="9"/>
  <c r="H23" i="9"/>
  <c r="F23" i="9"/>
  <c r="H17" i="9"/>
  <c r="F17" i="9"/>
  <c r="G17" i="9"/>
  <c r="H77" i="9"/>
  <c r="G77" i="9"/>
  <c r="F77" i="9"/>
  <c r="F13" i="9"/>
  <c r="G13" i="9"/>
  <c r="H13" i="9"/>
  <c r="G10" i="9"/>
  <c r="H10" i="9"/>
  <c r="F10" i="9"/>
  <c r="F3" i="9"/>
  <c r="G3" i="9"/>
  <c r="H3" i="9"/>
  <c r="L4" i="11"/>
  <c r="L23" i="11"/>
  <c r="M23" i="11" s="1"/>
  <c r="L21" i="11"/>
  <c r="M21" i="11" s="1"/>
  <c r="L42" i="11"/>
  <c r="M42" i="11" s="1"/>
  <c r="L34" i="11"/>
  <c r="M34" i="11" s="1"/>
  <c r="L36" i="11"/>
  <c r="M36" i="11" s="1"/>
  <c r="L31" i="11"/>
  <c r="M31" i="11" s="1"/>
  <c r="L40" i="11"/>
  <c r="M40" i="11" s="1"/>
  <c r="L11" i="11"/>
  <c r="M11" i="11" s="1"/>
  <c r="L35" i="11"/>
  <c r="M35" i="11" s="1"/>
  <c r="L6" i="11"/>
  <c r="L28" i="11"/>
  <c r="M28" i="11" s="1"/>
  <c r="L20" i="11"/>
  <c r="M20" i="11" s="1"/>
  <c r="L41" i="11"/>
  <c r="M41" i="11" s="1"/>
  <c r="L33" i="11"/>
  <c r="M33" i="11" s="1"/>
  <c r="L12" i="11"/>
  <c r="M12" i="11" s="1"/>
  <c r="L27" i="11"/>
  <c r="M27" i="11" s="1"/>
  <c r="L17" i="11"/>
  <c r="M17" i="11" s="1"/>
  <c r="L8" i="11"/>
  <c r="M8" i="11" s="1"/>
  <c r="L25" i="11"/>
  <c r="M25" i="11" s="1"/>
  <c r="L16" i="11"/>
  <c r="M16" i="11" s="1"/>
  <c r="L19" i="11"/>
  <c r="M19" i="11" s="1"/>
  <c r="L24" i="11"/>
  <c r="M24" i="11" s="1"/>
  <c r="L9" i="11"/>
  <c r="M9" i="11" s="1"/>
  <c r="I112" i="9"/>
  <c r="J112" i="9" s="1"/>
  <c r="I82" i="9"/>
  <c r="J82" i="9" s="1"/>
  <c r="I59" i="9"/>
  <c r="J59" i="9" s="1"/>
  <c r="I106" i="9"/>
  <c r="J106" i="9" s="1"/>
  <c r="I55" i="9"/>
  <c r="J55" i="9" s="1"/>
  <c r="I35" i="9"/>
  <c r="J35" i="9" s="1"/>
  <c r="I38" i="9"/>
  <c r="J38" i="9" s="1"/>
  <c r="I64" i="9"/>
  <c r="J64" i="9" s="1"/>
  <c r="I74" i="9"/>
  <c r="J74" i="9" s="1"/>
  <c r="I58" i="9"/>
  <c r="J58" i="9" s="1"/>
  <c r="I15" i="9"/>
  <c r="J15" i="9" s="1"/>
  <c r="I92" i="9"/>
  <c r="J92" i="9" s="1"/>
  <c r="I73" i="9"/>
  <c r="J73" i="9" s="1"/>
  <c r="I12" i="9"/>
  <c r="J12" i="9" s="1"/>
  <c r="I75" i="9"/>
  <c r="J75" i="9" s="1"/>
  <c r="I8" i="9"/>
  <c r="J8" i="9" s="1"/>
  <c r="I98" i="9"/>
  <c r="J98" i="9" s="1"/>
  <c r="I80" i="9"/>
  <c r="J80" i="9" s="1"/>
  <c r="I97" i="9"/>
  <c r="J97" i="9" s="1"/>
  <c r="I7" i="9"/>
  <c r="J7" i="9" s="1"/>
  <c r="I44" i="9"/>
  <c r="J44" i="9" s="1"/>
  <c r="I104" i="9"/>
  <c r="J104" i="9" s="1"/>
  <c r="I86" i="9"/>
  <c r="J86" i="9" s="1"/>
  <c r="I100" i="9"/>
  <c r="J100" i="9" s="1"/>
  <c r="I34" i="9"/>
  <c r="J34" i="9" s="1"/>
  <c r="I120" i="9"/>
  <c r="J120" i="9" s="1"/>
  <c r="I25" i="9"/>
  <c r="J25" i="9" s="1"/>
  <c r="I21" i="9"/>
  <c r="J21" i="9" s="1"/>
  <c r="I17" i="9"/>
  <c r="J17" i="9" s="1"/>
  <c r="I103" i="9"/>
  <c r="J103" i="9" s="1"/>
  <c r="I46" i="9"/>
  <c r="J46" i="9" s="1"/>
  <c r="I28" i="9"/>
  <c r="J28" i="9" s="1"/>
  <c r="I62" i="9"/>
  <c r="J62" i="9" s="1"/>
  <c r="I10" i="9"/>
  <c r="J10" i="9" s="1"/>
  <c r="I71" i="9"/>
  <c r="J71" i="9" s="1"/>
  <c r="I52" i="9"/>
  <c r="J52" i="9" s="1"/>
  <c r="I119" i="9"/>
  <c r="J119" i="9" s="1"/>
  <c r="I102" i="9"/>
  <c r="J102" i="9" s="1"/>
  <c r="I27" i="9"/>
  <c r="J27" i="9" s="1"/>
  <c r="I72" i="9"/>
  <c r="J72" i="9" s="1"/>
  <c r="I118" i="9"/>
  <c r="J118" i="9" s="1"/>
  <c r="I83" i="9"/>
  <c r="J83" i="9" s="1"/>
  <c r="I69" i="9"/>
  <c r="J69" i="9" s="1"/>
  <c r="I63" i="9"/>
  <c r="J63" i="9" s="1"/>
  <c r="I24" i="9"/>
  <c r="J24" i="9" s="1"/>
  <c r="I90" i="9"/>
  <c r="J90" i="9" s="1"/>
  <c r="I68" i="9"/>
  <c r="J68" i="9" s="1"/>
  <c r="I117" i="9"/>
  <c r="J117" i="9" s="1"/>
  <c r="I43" i="9"/>
  <c r="J43" i="9" s="1"/>
  <c r="I48" i="9"/>
  <c r="J48" i="9" s="1"/>
  <c r="I95" i="9"/>
  <c r="J95" i="9" s="1"/>
  <c r="I49" i="9"/>
  <c r="J49" i="9" s="1"/>
  <c r="I45" i="9"/>
  <c r="J45" i="9" s="1"/>
  <c r="I81" i="9"/>
  <c r="J81" i="9" s="1"/>
  <c r="I94" i="9"/>
  <c r="J94" i="9" s="1"/>
  <c r="I39" i="9"/>
  <c r="J39" i="9" s="1"/>
  <c r="I19" i="9"/>
  <c r="J19" i="9" s="1"/>
  <c r="I76" i="9"/>
  <c r="J76" i="9" s="1"/>
  <c r="I121" i="9"/>
  <c r="J121" i="9" s="1"/>
  <c r="I22" i="9"/>
  <c r="J22" i="9" s="1"/>
  <c r="I4" i="9"/>
  <c r="J4" i="9" s="1"/>
  <c r="I116" i="9"/>
  <c r="J116" i="9" s="1"/>
  <c r="I14" i="9"/>
  <c r="J14" i="9" s="1"/>
  <c r="I65" i="9"/>
  <c r="J65" i="9" s="1"/>
  <c r="I67" i="9"/>
  <c r="J67" i="9" s="1"/>
  <c r="I91" i="9"/>
  <c r="J91" i="9" s="1"/>
  <c r="I110" i="9"/>
  <c r="J110" i="9" s="1"/>
  <c r="I107" i="9"/>
  <c r="J107" i="9" s="1"/>
  <c r="I105" i="9"/>
  <c r="J105" i="9" s="1"/>
  <c r="I101" i="9"/>
  <c r="J101" i="9" s="1"/>
  <c r="I122" i="9"/>
  <c r="J122" i="9" s="1"/>
  <c r="I29" i="9"/>
  <c r="J29" i="9" s="1"/>
  <c r="I77" i="9"/>
  <c r="J77" i="9" s="1"/>
  <c r="I51" i="9"/>
  <c r="J51" i="9" s="1"/>
  <c r="I54" i="9"/>
  <c r="J54" i="9" s="1"/>
  <c r="I53" i="9"/>
  <c r="J53" i="9" s="1"/>
  <c r="I47" i="9"/>
  <c r="J47" i="9" s="1"/>
  <c r="I40" i="9"/>
  <c r="J40" i="9" s="1"/>
  <c r="I108" i="9"/>
  <c r="J108" i="9" s="1"/>
  <c r="I9" i="9"/>
  <c r="J9" i="9" s="1"/>
  <c r="I5" i="9"/>
  <c r="J5" i="9" s="1"/>
  <c r="I79" i="9"/>
  <c r="J79" i="9" s="1"/>
  <c r="I26" i="9"/>
  <c r="J26" i="9" s="1"/>
  <c r="I85" i="9"/>
  <c r="J85" i="9" s="1"/>
  <c r="I6" i="9"/>
  <c r="J6" i="9" s="1"/>
  <c r="I66" i="9"/>
  <c r="J66" i="9" s="1"/>
  <c r="I88" i="9"/>
  <c r="J88" i="9" s="1"/>
  <c r="I114" i="9"/>
  <c r="J114" i="9" s="1"/>
  <c r="I50" i="9"/>
  <c r="J50" i="9" s="1"/>
  <c r="I115" i="9"/>
  <c r="J115" i="9" s="1"/>
  <c r="I41" i="9"/>
  <c r="J41" i="9" s="1"/>
  <c r="I37" i="9"/>
  <c r="J37" i="9" s="1"/>
  <c r="I96" i="9"/>
  <c r="J96" i="9" s="1"/>
  <c r="I93" i="9"/>
  <c r="J93" i="9" s="1"/>
  <c r="I56" i="9"/>
  <c r="J56" i="9" s="1"/>
  <c r="I31" i="9"/>
  <c r="J31" i="9" s="1"/>
  <c r="I11" i="9"/>
  <c r="J11" i="9" s="1"/>
  <c r="I23" i="9"/>
  <c r="J23" i="9" s="1"/>
  <c r="I3" i="9"/>
  <c r="J3" i="9" s="1"/>
  <c r="I20" i="9"/>
  <c r="J20" i="9" s="1"/>
  <c r="I84" i="9"/>
  <c r="J84" i="9" s="1"/>
  <c r="I78" i="9"/>
  <c r="J78" i="9" s="1"/>
  <c r="I13" i="9"/>
  <c r="J13" i="9" s="1"/>
  <c r="I111" i="9"/>
  <c r="J111" i="9" s="1"/>
  <c r="I60" i="9"/>
  <c r="J60" i="9" s="1"/>
  <c r="I89" i="9"/>
  <c r="J89" i="9" s="1"/>
  <c r="I18" i="9"/>
  <c r="J18" i="9" s="1"/>
  <c r="I113" i="9"/>
  <c r="J113" i="9" s="1"/>
  <c r="I42" i="9"/>
  <c r="J42" i="9" s="1"/>
  <c r="I33" i="9"/>
  <c r="J33" i="9" s="1"/>
  <c r="I87" i="9"/>
  <c r="J87" i="9" s="1"/>
  <c r="I32" i="9"/>
  <c r="J32" i="9" s="1"/>
  <c r="I57" i="9"/>
  <c r="J57" i="9" s="1"/>
  <c r="I99" i="9"/>
  <c r="J99" i="9" s="1"/>
  <c r="I109" i="9"/>
  <c r="J109" i="9" s="1"/>
  <c r="I30" i="9"/>
  <c r="J30" i="9" s="1"/>
  <c r="I16" i="9"/>
  <c r="J16" i="9" s="1"/>
  <c r="I61" i="9"/>
  <c r="J61" i="9" s="1"/>
  <c r="I36" i="9"/>
  <c r="J36" i="9" s="1"/>
  <c r="I70" i="9"/>
  <c r="J70" i="9" s="1"/>
  <c r="M6" i="11"/>
  <c r="L7" i="11"/>
  <c r="L32" i="11"/>
  <c r="M32" i="11" s="1"/>
  <c r="L29" i="11"/>
  <c r="M29" i="11" s="1"/>
  <c r="L15" i="11"/>
  <c r="M15" i="11" s="1"/>
  <c r="L45" i="11"/>
  <c r="M45" i="11" s="1"/>
  <c r="M4" i="11"/>
  <c r="L47" i="11"/>
  <c r="M47" i="11" s="1"/>
  <c r="L44" i="11"/>
  <c r="M44" i="11" s="1"/>
  <c r="L46" i="11"/>
  <c r="M46" i="11" s="1"/>
  <c r="L48" i="11"/>
  <c r="M48" i="11" s="1"/>
  <c r="L50" i="11"/>
  <c r="M50" i="11" s="1"/>
  <c r="L49" i="11"/>
  <c r="M49" i="11" s="1"/>
  <c r="L22" i="11"/>
  <c r="M22" i="11" s="1"/>
  <c r="L13" i="11"/>
  <c r="M13" i="11" s="1"/>
  <c r="L26" i="11"/>
  <c r="M26" i="11" s="1"/>
  <c r="L39" i="11"/>
  <c r="M39" i="11" s="1"/>
  <c r="L37" i="11"/>
  <c r="M37" i="11" s="1"/>
  <c r="L10" i="11"/>
  <c r="M10" i="11" s="1"/>
  <c r="L14" i="11"/>
  <c r="M14" i="11" s="1"/>
  <c r="L30" i="11"/>
  <c r="M30" i="11" s="1"/>
  <c r="L38" i="11"/>
  <c r="M38" i="11" s="1"/>
  <c r="L18" i="11"/>
  <c r="M18" i="11" s="1"/>
  <c r="L3" i="11"/>
  <c r="M3" i="11" s="1"/>
  <c r="M7" i="11"/>
  <c r="I2" i="9"/>
  <c r="J2" i="9" s="1"/>
  <c r="F2" i="7"/>
  <c r="G2" i="7" s="1"/>
  <c r="D7" i="6" l="1"/>
  <c r="D8" i="6"/>
  <c r="B1" i="6"/>
  <c r="D6" i="6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17" i="4"/>
  <c r="L20" i="4"/>
  <c r="F22" i="4"/>
  <c r="K25" i="4"/>
  <c r="L28" i="4"/>
  <c r="F30" i="4"/>
  <c r="K33" i="4"/>
  <c r="F2" i="4"/>
  <c r="F4" i="4"/>
  <c r="F6" i="4"/>
  <c r="F8" i="4"/>
  <c r="F10" i="4"/>
  <c r="F12" i="4"/>
  <c r="F14" i="4"/>
  <c r="L17" i="4"/>
  <c r="F19" i="4"/>
  <c r="K22" i="4"/>
  <c r="L25" i="4"/>
  <c r="F27" i="4"/>
  <c r="K30" i="4"/>
  <c r="L33" i="4"/>
  <c r="F35" i="4"/>
  <c r="F79" i="4"/>
  <c r="L80" i="4"/>
  <c r="K2" i="4"/>
  <c r="K4" i="4"/>
  <c r="K6" i="4"/>
  <c r="K8" i="4"/>
  <c r="K10" i="4"/>
  <c r="K12" i="4"/>
  <c r="K14" i="4"/>
  <c r="F16" i="4"/>
  <c r="K19" i="4"/>
  <c r="L22" i="4"/>
  <c r="F24" i="4"/>
  <c r="K27" i="4"/>
  <c r="L30" i="4"/>
  <c r="F32" i="4"/>
  <c r="K35" i="4"/>
  <c r="G79" i="4"/>
  <c r="K82" i="4"/>
  <c r="F84" i="4"/>
  <c r="L85" i="4"/>
  <c r="G87" i="4"/>
  <c r="L3" i="4"/>
  <c r="L5" i="4"/>
  <c r="L7" i="4"/>
  <c r="L9" i="4"/>
  <c r="L11" i="4"/>
  <c r="L13" i="4"/>
  <c r="L15" i="4"/>
  <c r="F17" i="4"/>
  <c r="K20" i="4"/>
  <c r="L23" i="4"/>
  <c r="F25" i="4"/>
  <c r="K28" i="4"/>
  <c r="L31" i="4"/>
  <c r="F33" i="4"/>
  <c r="L78" i="4"/>
  <c r="G80" i="4"/>
  <c r="K83" i="4"/>
  <c r="F85" i="4"/>
  <c r="L86" i="4"/>
  <c r="G88" i="4"/>
  <c r="K91" i="4"/>
  <c r="F93" i="4"/>
  <c r="L94" i="4"/>
  <c r="F5" i="4"/>
  <c r="L8" i="4"/>
  <c r="K11" i="4"/>
  <c r="L27" i="4"/>
  <c r="G78" i="4"/>
  <c r="L82" i="4"/>
  <c r="L84" i="4"/>
  <c r="K90" i="4"/>
  <c r="G92" i="4"/>
  <c r="F94" i="4"/>
  <c r="L2" i="4"/>
  <c r="K5" i="4"/>
  <c r="F15" i="4"/>
  <c r="L35" i="4"/>
  <c r="K78" i="4"/>
  <c r="F81" i="4"/>
  <c r="F87" i="4"/>
  <c r="F89" i="4"/>
  <c r="L90" i="4"/>
  <c r="K92" i="4"/>
  <c r="G94" i="4"/>
  <c r="F9" i="4"/>
  <c r="L12" i="4"/>
  <c r="K15" i="4"/>
  <c r="F18" i="4"/>
  <c r="F20" i="4"/>
  <c r="F23" i="4"/>
  <c r="G81" i="4"/>
  <c r="F83" i="4"/>
  <c r="G85" i="4"/>
  <c r="K87" i="4"/>
  <c r="G89" i="4"/>
  <c r="L92" i="4"/>
  <c r="K94" i="4"/>
  <c r="F3" i="4"/>
  <c r="L6" i="4"/>
  <c r="K9" i="4"/>
  <c r="K18" i="4"/>
  <c r="K23" i="4"/>
  <c r="F26" i="4"/>
  <c r="F28" i="4"/>
  <c r="F31" i="4"/>
  <c r="D36" i="4" a="1"/>
  <c r="L4" i="4"/>
  <c r="K7" i="4"/>
  <c r="L21" i="4"/>
  <c r="L24" i="4"/>
  <c r="K29" i="4"/>
  <c r="K32" i="4"/>
  <c r="L34" i="4"/>
  <c r="F80" i="4"/>
  <c r="F82" i="4"/>
  <c r="G84" i="4"/>
  <c r="G86" i="4"/>
  <c r="K88" i="4"/>
  <c r="F90" i="4"/>
  <c r="L93" i="4"/>
  <c r="K95" i="4"/>
  <c r="F11" i="4"/>
  <c r="L14" i="4"/>
  <c r="L19" i="4"/>
  <c r="L29" i="4"/>
  <c r="L32" i="4"/>
  <c r="K13" i="4"/>
  <c r="F21" i="4"/>
  <c r="F29" i="4"/>
  <c r="F34" i="4"/>
  <c r="L79" i="4"/>
  <c r="F86" i="4"/>
  <c r="K89" i="4"/>
  <c r="G95" i="4"/>
  <c r="K16" i="4"/>
  <c r="F78" i="4"/>
  <c r="K21" i="4"/>
  <c r="K34" i="4"/>
  <c r="G83" i="4"/>
  <c r="K86" i="4"/>
  <c r="L89" i="4"/>
  <c r="F92" i="4"/>
  <c r="L95" i="4"/>
  <c r="K84" i="4"/>
  <c r="K93" i="4"/>
  <c r="L81" i="4"/>
  <c r="K3" i="4"/>
  <c r="L18" i="4"/>
  <c r="K26" i="4"/>
  <c r="K80" i="4"/>
  <c r="L83" i="4"/>
  <c r="L10" i="4"/>
  <c r="L26" i="4"/>
  <c r="K31" i="4"/>
  <c r="L87" i="4"/>
  <c r="G90" i="4"/>
  <c r="G93" i="4"/>
  <c r="K81" i="4"/>
  <c r="L16" i="4"/>
  <c r="F88" i="4"/>
  <c r="K24" i="4"/>
  <c r="K85" i="4"/>
  <c r="L88" i="4"/>
  <c r="G91" i="4"/>
  <c r="F7" i="4"/>
  <c r="F13" i="4"/>
  <c r="K79" i="4"/>
  <c r="G82" i="4"/>
  <c r="L91" i="4"/>
  <c r="F95" i="4"/>
  <c r="F91" i="4"/>
  <c r="E151" i="4" l="1"/>
  <c r="E162" i="4"/>
  <c r="E144" i="4"/>
  <c r="E167" i="4"/>
  <c r="E163" i="4"/>
  <c r="E159" i="4"/>
  <c r="E96" i="4"/>
  <c r="E124" i="4"/>
  <c r="E158" i="4"/>
  <c r="E154" i="4"/>
  <c r="E135" i="4"/>
  <c r="E157" i="4"/>
  <c r="E112" i="4"/>
  <c r="E120" i="4"/>
  <c r="E104" i="4"/>
  <c r="E147" i="4"/>
  <c r="E160" i="4"/>
  <c r="E145" i="4"/>
  <c r="E155" i="4"/>
  <c r="E133" i="4"/>
  <c r="E113" i="4"/>
  <c r="E97" i="4"/>
  <c r="E140" i="4"/>
  <c r="E138" i="4"/>
  <c r="E156" i="4"/>
  <c r="E148" i="4"/>
  <c r="E129" i="4"/>
  <c r="E117" i="4"/>
  <c r="E105" i="4"/>
  <c r="E121" i="4"/>
  <c r="E101" i="4"/>
  <c r="E166" i="4"/>
  <c r="E149" i="4"/>
  <c r="E146" i="4"/>
  <c r="E152" i="4"/>
  <c r="E142" i="4"/>
  <c r="E131" i="4"/>
  <c r="E127" i="4"/>
  <c r="E123" i="4"/>
  <c r="E119" i="4"/>
  <c r="E115" i="4"/>
  <c r="E111" i="4"/>
  <c r="E107" i="4"/>
  <c r="E103" i="4"/>
  <c r="E99" i="4"/>
  <c r="E134" i="4"/>
  <c r="E168" i="4"/>
  <c r="E164" i="4"/>
  <c r="E137" i="4"/>
  <c r="E150" i="4"/>
  <c r="E143" i="4"/>
  <c r="E139" i="4"/>
  <c r="E136" i="4"/>
  <c r="D42" i="4"/>
  <c r="E42" i="4" s="1"/>
  <c r="D50" i="4"/>
  <c r="E50" i="4" s="1"/>
  <c r="D58" i="4"/>
  <c r="E58" i="4" s="1"/>
  <c r="D66" i="4"/>
  <c r="E66" i="4" s="1"/>
  <c r="D41" i="4"/>
  <c r="E41" i="4" s="1"/>
  <c r="D49" i="4"/>
  <c r="E49" i="4" s="1"/>
  <c r="D57" i="4"/>
  <c r="E57" i="4" s="1"/>
  <c r="D65" i="4"/>
  <c r="E65" i="4" s="1"/>
  <c r="D73" i="4"/>
  <c r="E73" i="4" s="1"/>
  <c r="D40" i="4"/>
  <c r="E40" i="4" s="1"/>
  <c r="D48" i="4"/>
  <c r="E48" i="4" s="1"/>
  <c r="D56" i="4"/>
  <c r="E56" i="4" s="1"/>
  <c r="D64" i="4"/>
  <c r="E64" i="4" s="1"/>
  <c r="D72" i="4"/>
  <c r="E72" i="4" s="1"/>
  <c r="D43" i="4"/>
  <c r="E43" i="4" s="1"/>
  <c r="D51" i="4"/>
  <c r="E51" i="4" s="1"/>
  <c r="D59" i="4"/>
  <c r="E59" i="4" s="1"/>
  <c r="D67" i="4"/>
  <c r="E67" i="4" s="1"/>
  <c r="D75" i="4"/>
  <c r="E75" i="4" s="1"/>
  <c r="D38" i="4"/>
  <c r="E38" i="4" s="1"/>
  <c r="D46" i="4"/>
  <c r="E46" i="4" s="1"/>
  <c r="D54" i="4"/>
  <c r="E54" i="4" s="1"/>
  <c r="D62" i="4"/>
  <c r="E62" i="4" s="1"/>
  <c r="D70" i="4"/>
  <c r="E70" i="4" s="1"/>
  <c r="D39" i="4"/>
  <c r="E39" i="4" s="1"/>
  <c r="D47" i="4"/>
  <c r="E47" i="4" s="1"/>
  <c r="D55" i="4"/>
  <c r="E55" i="4" s="1"/>
  <c r="D63" i="4"/>
  <c r="E63" i="4" s="1"/>
  <c r="D71" i="4"/>
  <c r="E71" i="4" s="1"/>
  <c r="D74" i="4"/>
  <c r="E74" i="4" s="1"/>
  <c r="D37" i="4"/>
  <c r="E37" i="4" s="1"/>
  <c r="D45" i="4"/>
  <c r="E45" i="4" s="1"/>
  <c r="D53" i="4"/>
  <c r="E53" i="4" s="1"/>
  <c r="D61" i="4"/>
  <c r="E61" i="4" s="1"/>
  <c r="D69" i="4"/>
  <c r="E69" i="4" s="1"/>
  <c r="D76" i="4"/>
  <c r="E76" i="4" s="1"/>
  <c r="D52" i="4"/>
  <c r="E52" i="4" s="1"/>
  <c r="D77" i="4"/>
  <c r="E77" i="4" s="1"/>
  <c r="D68" i="4"/>
  <c r="E68" i="4" s="1"/>
  <c r="D44" i="4"/>
  <c r="E44" i="4" s="1"/>
  <c r="D36" i="4"/>
  <c r="E36" i="4" s="1"/>
  <c r="D60" i="4"/>
  <c r="E60" i="4" s="1"/>
  <c r="E153" i="4"/>
  <c r="E116" i="4"/>
  <c r="E132" i="4"/>
  <c r="E125" i="4"/>
  <c r="E109" i="4"/>
  <c r="E169" i="4"/>
  <c r="E100" i="4"/>
  <c r="E165" i="4"/>
  <c r="E161" i="4"/>
  <c r="E128" i="4"/>
  <c r="E108" i="4"/>
  <c r="E141" i="4"/>
  <c r="E130" i="4"/>
  <c r="E122" i="4"/>
  <c r="E114" i="4"/>
  <c r="E106" i="4"/>
  <c r="E98" i="4"/>
  <c r="E126" i="4"/>
  <c r="E118" i="4"/>
  <c r="E110" i="4"/>
  <c r="E102" i="4"/>
  <c r="L151" i="4"/>
  <c r="K151" i="4"/>
  <c r="F151" i="4"/>
  <c r="G151" i="4"/>
  <c r="L162" i="4"/>
  <c r="G162" i="4"/>
  <c r="K162" i="4"/>
  <c r="F162" i="4"/>
  <c r="L144" i="4"/>
  <c r="G144" i="4"/>
  <c r="F144" i="4"/>
  <c r="K144" i="4"/>
  <c r="K167" i="4"/>
  <c r="L167" i="4"/>
  <c r="F167" i="4"/>
  <c r="G167" i="4"/>
  <c r="F163" i="4"/>
  <c r="L163" i="4"/>
  <c r="K163" i="4"/>
  <c r="G163" i="4"/>
  <c r="K159" i="4"/>
  <c r="F159" i="4"/>
  <c r="L159" i="4"/>
  <c r="G159" i="4"/>
  <c r="G96" i="4"/>
  <c r="L96" i="4"/>
  <c r="K96" i="4"/>
  <c r="F96" i="4"/>
  <c r="F157" i="4"/>
  <c r="K157" i="4"/>
  <c r="G157" i="4"/>
  <c r="L157" i="4"/>
  <c r="L158" i="4"/>
  <c r="K158" i="4"/>
  <c r="G158" i="4"/>
  <c r="F158" i="4"/>
  <c r="L135" i="4"/>
  <c r="K135" i="4"/>
  <c r="F135" i="4"/>
  <c r="G135" i="4"/>
  <c r="L120" i="4"/>
  <c r="K120" i="4"/>
  <c r="G120" i="4"/>
  <c r="F120" i="4"/>
  <c r="K154" i="4"/>
  <c r="G154" i="4"/>
  <c r="L154" i="4"/>
  <c r="F154" i="4"/>
  <c r="K112" i="4"/>
  <c r="L112" i="4"/>
  <c r="G112" i="4"/>
  <c r="F112" i="4"/>
  <c r="L104" i="4"/>
  <c r="K104" i="4"/>
  <c r="G104" i="4"/>
  <c r="F104" i="4"/>
  <c r="G124" i="4"/>
  <c r="F124" i="4"/>
  <c r="L124" i="4"/>
  <c r="K124" i="4"/>
  <c r="K147" i="4"/>
  <c r="F147" i="4"/>
  <c r="L147" i="4"/>
  <c r="G147" i="4"/>
  <c r="G160" i="4"/>
  <c r="L160" i="4"/>
  <c r="F160" i="4"/>
  <c r="K160" i="4"/>
  <c r="L156" i="4"/>
  <c r="F156" i="4"/>
  <c r="G156" i="4"/>
  <c r="K156" i="4"/>
  <c r="L113" i="4"/>
  <c r="K113" i="4"/>
  <c r="G113" i="4"/>
  <c r="F113" i="4"/>
  <c r="L97" i="4"/>
  <c r="K97" i="4"/>
  <c r="G97" i="4"/>
  <c r="F97" i="4"/>
  <c r="G140" i="4"/>
  <c r="L140" i="4"/>
  <c r="K140" i="4"/>
  <c r="F140" i="4"/>
  <c r="L138" i="4"/>
  <c r="G138" i="4"/>
  <c r="F138" i="4"/>
  <c r="K138" i="4"/>
  <c r="K145" i="4"/>
  <c r="G145" i="4"/>
  <c r="F145" i="4"/>
  <c r="L145" i="4"/>
  <c r="L148" i="4"/>
  <c r="G148" i="4"/>
  <c r="F148" i="4"/>
  <c r="K148" i="4"/>
  <c r="L121" i="4"/>
  <c r="K121" i="4"/>
  <c r="G121" i="4"/>
  <c r="F121" i="4"/>
  <c r="L155" i="4"/>
  <c r="F155" i="4"/>
  <c r="K155" i="4"/>
  <c r="G155" i="4"/>
  <c r="K129" i="4"/>
  <c r="L129" i="4"/>
  <c r="F129" i="4"/>
  <c r="G129" i="4"/>
  <c r="K133" i="4"/>
  <c r="F133" i="4"/>
  <c r="L133" i="4"/>
  <c r="G133" i="4"/>
  <c r="K117" i="4"/>
  <c r="F117" i="4"/>
  <c r="G117" i="4"/>
  <c r="L117" i="4"/>
  <c r="L105" i="4"/>
  <c r="K105" i="4"/>
  <c r="G105" i="4"/>
  <c r="F105" i="4"/>
  <c r="K101" i="4"/>
  <c r="F101" i="4"/>
  <c r="G101" i="4"/>
  <c r="L101" i="4"/>
  <c r="K166" i="4"/>
  <c r="L166" i="4"/>
  <c r="G166" i="4"/>
  <c r="F166" i="4"/>
  <c r="G119" i="4"/>
  <c r="F119" i="4"/>
  <c r="K119" i="4"/>
  <c r="L119" i="4"/>
  <c r="L164" i="4"/>
  <c r="G164" i="4"/>
  <c r="F164" i="4"/>
  <c r="K164" i="4"/>
  <c r="K139" i="4"/>
  <c r="G139" i="4"/>
  <c r="F139" i="4"/>
  <c r="L139" i="4"/>
  <c r="F99" i="4"/>
  <c r="L99" i="4"/>
  <c r="K99" i="4"/>
  <c r="G99" i="4"/>
  <c r="K134" i="4"/>
  <c r="G134" i="4"/>
  <c r="L134" i="4"/>
  <c r="F134" i="4"/>
  <c r="K149" i="4"/>
  <c r="G149" i="4"/>
  <c r="F149" i="4"/>
  <c r="L149" i="4"/>
  <c r="F115" i="4"/>
  <c r="L115" i="4"/>
  <c r="K115" i="4"/>
  <c r="G115" i="4"/>
  <c r="G137" i="4"/>
  <c r="K137" i="4"/>
  <c r="F137" i="4"/>
  <c r="L137" i="4"/>
  <c r="K103" i="4"/>
  <c r="G103" i="4"/>
  <c r="F103" i="4"/>
  <c r="L103" i="4"/>
  <c r="G136" i="4"/>
  <c r="F136" i="4"/>
  <c r="L136" i="4"/>
  <c r="K136" i="4"/>
  <c r="K127" i="4"/>
  <c r="G127" i="4"/>
  <c r="F127" i="4"/>
  <c r="L127" i="4"/>
  <c r="F123" i="4"/>
  <c r="L123" i="4"/>
  <c r="K123" i="4"/>
  <c r="G123" i="4"/>
  <c r="L146" i="4"/>
  <c r="K146" i="4"/>
  <c r="G146" i="4"/>
  <c r="F146" i="4"/>
  <c r="G111" i="4"/>
  <c r="F111" i="4"/>
  <c r="K111" i="4"/>
  <c r="L111" i="4"/>
  <c r="G150" i="4"/>
  <c r="L150" i="4"/>
  <c r="K150" i="4"/>
  <c r="F150" i="4"/>
  <c r="G152" i="4"/>
  <c r="F152" i="4"/>
  <c r="L152" i="4"/>
  <c r="K152" i="4"/>
  <c r="F107" i="4"/>
  <c r="L107" i="4"/>
  <c r="K107" i="4"/>
  <c r="G107" i="4"/>
  <c r="F143" i="4"/>
  <c r="L143" i="4"/>
  <c r="K143" i="4"/>
  <c r="G143" i="4"/>
  <c r="L142" i="4"/>
  <c r="K142" i="4"/>
  <c r="G142" i="4"/>
  <c r="F142" i="4"/>
  <c r="F131" i="4"/>
  <c r="K131" i="4"/>
  <c r="G131" i="4"/>
  <c r="L131" i="4"/>
  <c r="F168" i="4"/>
  <c r="L168" i="4"/>
  <c r="G168" i="4"/>
  <c r="K168" i="4"/>
  <c r="G132" i="4"/>
  <c r="L132" i="4"/>
  <c r="K132" i="4"/>
  <c r="F132" i="4"/>
  <c r="G108" i="4"/>
  <c r="F108" i="4"/>
  <c r="L108" i="4"/>
  <c r="K108" i="4"/>
  <c r="L65" i="4"/>
  <c r="K65" i="4"/>
  <c r="G65" i="4"/>
  <c r="F65" i="4"/>
  <c r="L57" i="4"/>
  <c r="K57" i="4"/>
  <c r="G57" i="4"/>
  <c r="F57" i="4"/>
  <c r="G50" i="4"/>
  <c r="L50" i="4"/>
  <c r="K50" i="4"/>
  <c r="F50" i="4"/>
  <c r="L36" i="4"/>
  <c r="K36" i="4"/>
  <c r="G36" i="4"/>
  <c r="F36" i="4"/>
  <c r="L75" i="4"/>
  <c r="K75" i="4"/>
  <c r="G75" i="4"/>
  <c r="F75" i="4"/>
  <c r="L41" i="4"/>
  <c r="K41" i="4"/>
  <c r="G41" i="4"/>
  <c r="F41" i="4"/>
  <c r="G74" i="4"/>
  <c r="L74" i="4"/>
  <c r="K74" i="4"/>
  <c r="F74" i="4"/>
  <c r="L114" i="4"/>
  <c r="K114" i="4"/>
  <c r="G114" i="4"/>
  <c r="F114" i="4"/>
  <c r="F45" i="4"/>
  <c r="L45" i="4"/>
  <c r="K45" i="4"/>
  <c r="G45" i="4"/>
  <c r="L106" i="4"/>
  <c r="K106" i="4"/>
  <c r="G106" i="4"/>
  <c r="F106" i="4"/>
  <c r="F53" i="4"/>
  <c r="L53" i="4"/>
  <c r="K53" i="4"/>
  <c r="G53" i="4"/>
  <c r="L98" i="4"/>
  <c r="K98" i="4"/>
  <c r="G98" i="4"/>
  <c r="F98" i="4"/>
  <c r="F40" i="4"/>
  <c r="G40" i="4"/>
  <c r="K40" i="4"/>
  <c r="L40" i="4"/>
  <c r="G100" i="4"/>
  <c r="F100" i="4"/>
  <c r="L100" i="4"/>
  <c r="K100" i="4"/>
  <c r="F69" i="4"/>
  <c r="L69" i="4"/>
  <c r="K69" i="4"/>
  <c r="G69" i="4"/>
  <c r="L73" i="4"/>
  <c r="K73" i="4"/>
  <c r="G73" i="4"/>
  <c r="F73" i="4"/>
  <c r="F62" i="4"/>
  <c r="G62" i="4"/>
  <c r="L62" i="4"/>
  <c r="K62" i="4"/>
  <c r="L43" i="4"/>
  <c r="K43" i="4"/>
  <c r="G43" i="4"/>
  <c r="F43" i="4"/>
  <c r="K109" i="4"/>
  <c r="F109" i="4"/>
  <c r="G109" i="4"/>
  <c r="L109" i="4"/>
  <c r="G39" i="4"/>
  <c r="F39" i="4"/>
  <c r="K39" i="4"/>
  <c r="L39" i="4"/>
  <c r="F102" i="4"/>
  <c r="L102" i="4"/>
  <c r="G102" i="4"/>
  <c r="K102" i="4"/>
  <c r="F61" i="4"/>
  <c r="L61" i="4"/>
  <c r="K61" i="4"/>
  <c r="G61" i="4"/>
  <c r="L49" i="4"/>
  <c r="K49" i="4"/>
  <c r="G49" i="4"/>
  <c r="F49" i="4"/>
  <c r="G48" i="4"/>
  <c r="F48" i="4"/>
  <c r="K48" i="4"/>
  <c r="L48" i="4"/>
  <c r="L60" i="4"/>
  <c r="K60" i="4"/>
  <c r="G60" i="4"/>
  <c r="F60" i="4"/>
  <c r="G66" i="4"/>
  <c r="L66" i="4"/>
  <c r="K66" i="4"/>
  <c r="F66" i="4"/>
  <c r="G56" i="4"/>
  <c r="F56" i="4"/>
  <c r="K56" i="4"/>
  <c r="L56" i="4"/>
  <c r="F38" i="4"/>
  <c r="G38" i="4"/>
  <c r="L38" i="4"/>
  <c r="K38" i="4"/>
  <c r="G63" i="4"/>
  <c r="F63" i="4"/>
  <c r="K63" i="4"/>
  <c r="L63" i="4"/>
  <c r="K153" i="4"/>
  <c r="G153" i="4"/>
  <c r="F153" i="4"/>
  <c r="L153" i="4"/>
  <c r="K165" i="4"/>
  <c r="G165" i="4"/>
  <c r="F165" i="4"/>
  <c r="L165" i="4"/>
  <c r="L141" i="4"/>
  <c r="G141" i="4"/>
  <c r="F141" i="4"/>
  <c r="K141" i="4"/>
  <c r="G64" i="4"/>
  <c r="F64" i="4"/>
  <c r="K64" i="4"/>
  <c r="L64" i="4"/>
  <c r="F46" i="4"/>
  <c r="G46" i="4"/>
  <c r="L46" i="4"/>
  <c r="K46" i="4"/>
  <c r="L71" i="4"/>
  <c r="G71" i="4"/>
  <c r="F71" i="4"/>
  <c r="K71" i="4"/>
  <c r="G116" i="4"/>
  <c r="F116" i="4"/>
  <c r="L116" i="4"/>
  <c r="K116" i="4"/>
  <c r="G161" i="4"/>
  <c r="F161" i="4"/>
  <c r="K161" i="4"/>
  <c r="L161" i="4"/>
  <c r="L130" i="4"/>
  <c r="G130" i="4"/>
  <c r="F130" i="4"/>
  <c r="K130" i="4"/>
  <c r="F72" i="4"/>
  <c r="K72" i="4"/>
  <c r="G72" i="4"/>
  <c r="L72" i="4"/>
  <c r="F54" i="4"/>
  <c r="G54" i="4"/>
  <c r="L54" i="4"/>
  <c r="K54" i="4"/>
  <c r="G77" i="4"/>
  <c r="F77" i="4"/>
  <c r="L77" i="4"/>
  <c r="K77" i="4"/>
  <c r="K128" i="4"/>
  <c r="G128" i="4"/>
  <c r="L128" i="4"/>
  <c r="F128" i="4"/>
  <c r="L122" i="4"/>
  <c r="K122" i="4"/>
  <c r="G122" i="4"/>
  <c r="F122" i="4"/>
  <c r="G126" i="4"/>
  <c r="F126" i="4"/>
  <c r="L126" i="4"/>
  <c r="K126" i="4"/>
  <c r="F37" i="4"/>
  <c r="L37" i="4"/>
  <c r="K37" i="4"/>
  <c r="G37" i="4"/>
  <c r="F125" i="4"/>
  <c r="L125" i="4"/>
  <c r="K125" i="4"/>
  <c r="G125" i="4"/>
  <c r="L118" i="4"/>
  <c r="G118" i="4"/>
  <c r="F118" i="4"/>
  <c r="K118" i="4"/>
  <c r="F70" i="4"/>
  <c r="G70" i="4"/>
  <c r="L70" i="4"/>
  <c r="K70" i="4"/>
  <c r="L110" i="4"/>
  <c r="G110" i="4"/>
  <c r="F110" i="4"/>
  <c r="K110" i="4"/>
  <c r="G42" i="4"/>
  <c r="L42" i="4"/>
  <c r="K42" i="4"/>
  <c r="F42" i="4"/>
  <c r="G169" i="4"/>
  <c r="K169" i="4"/>
  <c r="F169" i="4"/>
  <c r="L169" i="4"/>
  <c r="G47" i="4"/>
  <c r="F47" i="4"/>
  <c r="K47" i="4"/>
  <c r="L47" i="4"/>
  <c r="L76" i="4"/>
  <c r="F76" i="4"/>
  <c r="K76" i="4"/>
  <c r="G76" i="4"/>
  <c r="G58" i="4"/>
  <c r="L58" i="4"/>
  <c r="K58" i="4"/>
  <c r="F58" i="4"/>
  <c r="G55" i="4"/>
  <c r="F55" i="4"/>
  <c r="K55" i="4"/>
  <c r="L55" i="4"/>
  <c r="L68" i="4"/>
  <c r="K68" i="4"/>
  <c r="G68" i="4"/>
  <c r="F68" i="4"/>
  <c r="L59" i="4"/>
  <c r="K59" i="4"/>
  <c r="G59" i="4"/>
  <c r="F59" i="4"/>
  <c r="L67" i="4"/>
  <c r="K67" i="4"/>
  <c r="G67" i="4"/>
  <c r="F67" i="4"/>
  <c r="L44" i="4"/>
  <c r="K44" i="4"/>
  <c r="G44" i="4"/>
  <c r="F44" i="4"/>
  <c r="L52" i="4"/>
  <c r="K52" i="4"/>
  <c r="G52" i="4"/>
  <c r="F52" i="4"/>
  <c r="L51" i="4"/>
  <c r="K51" i="4"/>
  <c r="G51" i="4"/>
  <c r="F51" i="4"/>
  <c r="N120" i="4" l="1"/>
  <c r="N101" i="4"/>
  <c r="N117" i="4"/>
  <c r="N96" i="4"/>
  <c r="N121" i="4"/>
  <c r="N131" i="4"/>
  <c r="N105" i="4"/>
  <c r="N107" i="4"/>
  <c r="N113" i="4"/>
  <c r="N111" i="4"/>
  <c r="N123" i="4"/>
  <c r="N127" i="4"/>
  <c r="N103" i="4"/>
  <c r="N115" i="4"/>
  <c r="N112" i="4"/>
  <c r="N97" i="4"/>
  <c r="N99" i="4"/>
  <c r="N119" i="4"/>
  <c r="N129" i="4"/>
  <c r="N110" i="4"/>
  <c r="N118" i="4"/>
  <c r="N125" i="4"/>
  <c r="N126" i="4"/>
  <c r="N122" i="4"/>
  <c r="N128" i="4"/>
  <c r="N130" i="4"/>
  <c r="N124" i="4"/>
  <c r="N116" i="4"/>
  <c r="N104" i="4"/>
  <c r="N102" i="4"/>
  <c r="N109" i="4"/>
  <c r="N100" i="4"/>
  <c r="N98" i="4"/>
  <c r="N106" i="4"/>
  <c r="N114" i="4"/>
  <c r="N108" i="4"/>
  <c r="N132" i="4"/>
  <c r="D2" i="5" l="1" a="1"/>
  <c r="D2" i="5"/>
  <c r="E2" i="5"/>
  <c r="F2" i="5"/>
  <c r="G2" i="5"/>
  <c r="H2" i="5"/>
  <c r="D3" i="5"/>
  <c r="E3" i="5"/>
  <c r="F3" i="5"/>
  <c r="G3" i="5"/>
  <c r="H3" i="5"/>
  <c r="D4" i="5"/>
  <c r="E4" i="5"/>
  <c r="F4" i="5"/>
  <c r="G4" i="5"/>
  <c r="H4" i="5"/>
  <c r="D5" i="5"/>
  <c r="E5" i="5"/>
  <c r="F5" i="5"/>
  <c r="G5" i="5"/>
  <c r="H5" i="5"/>
  <c r="B6" i="5"/>
  <c r="D6" i="5"/>
  <c r="E6" i="5"/>
  <c r="F6" i="5"/>
  <c r="G6" i="5"/>
  <c r="H6" i="5"/>
  <c r="D7" i="5"/>
  <c r="E7" i="5"/>
  <c r="F7" i="5"/>
  <c r="G7" i="5"/>
  <c r="H7" i="5"/>
  <c r="D8" i="5"/>
  <c r="E8" i="5"/>
  <c r="F8" i="5"/>
  <c r="G8" i="5"/>
  <c r="H8" i="5"/>
  <c r="D9" i="5"/>
  <c r="E9" i="5"/>
  <c r="F9" i="5"/>
  <c r="G9" i="5"/>
  <c r="H9" i="5"/>
  <c r="D10" i="5"/>
  <c r="E10" i="5"/>
  <c r="F10" i="5"/>
  <c r="G10" i="5"/>
  <c r="H10" i="5"/>
  <c r="D11" i="5"/>
  <c r="E11" i="5"/>
  <c r="F11" i="5"/>
  <c r="G11" i="5"/>
  <c r="H11" i="5"/>
  <c r="D12" i="5"/>
  <c r="E12" i="5"/>
  <c r="F12" i="5"/>
  <c r="G12" i="5"/>
  <c r="H12" i="5"/>
  <c r="D13" i="5"/>
  <c r="E13" i="5"/>
  <c r="F13" i="5"/>
  <c r="G13" i="5"/>
  <c r="H13" i="5"/>
  <c r="D14" i="5"/>
  <c r="E14" i="5"/>
  <c r="F14" i="5"/>
  <c r="G14" i="5"/>
  <c r="H14" i="5"/>
  <c r="D15" i="5"/>
  <c r="E15" i="5"/>
  <c r="F15" i="5"/>
  <c r="G15" i="5"/>
  <c r="H15" i="5"/>
  <c r="D16" i="5"/>
  <c r="E16" i="5"/>
  <c r="F16" i="5"/>
  <c r="G16" i="5"/>
  <c r="H16" i="5"/>
  <c r="D17" i="5"/>
  <c r="E17" i="5"/>
  <c r="F17" i="5"/>
  <c r="G17" i="5"/>
  <c r="H17" i="5"/>
  <c r="D18" i="5"/>
  <c r="E18" i="5"/>
  <c r="F18" i="5"/>
  <c r="G18" i="5"/>
  <c r="H18" i="5"/>
  <c r="D19" i="5"/>
  <c r="E19" i="5"/>
  <c r="F19" i="5"/>
  <c r="G19" i="5"/>
  <c r="H19" i="5"/>
  <c r="D20" i="5"/>
  <c r="E20" i="5"/>
  <c r="F20" i="5"/>
  <c r="G20" i="5"/>
  <c r="H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D24" i="5"/>
  <c r="E24" i="5"/>
  <c r="F24" i="5"/>
  <c r="G24" i="5"/>
  <c r="H24" i="5"/>
  <c r="D25" i="5"/>
  <c r="E25" i="5"/>
  <c r="F25" i="5"/>
  <c r="G25" i="5"/>
  <c r="H25" i="5"/>
  <c r="D26" i="5"/>
  <c r="E26" i="5"/>
  <c r="F26" i="5"/>
  <c r="G26" i="5"/>
  <c r="H26" i="5"/>
  <c r="D27" i="5"/>
  <c r="E27" i="5"/>
  <c r="F27" i="5"/>
  <c r="G27" i="5"/>
  <c r="H27" i="5"/>
  <c r="D28" i="5"/>
  <c r="E28" i="5"/>
  <c r="F28" i="5"/>
  <c r="G28" i="5"/>
  <c r="H28" i="5"/>
  <c r="D29" i="5"/>
  <c r="E29" i="5"/>
  <c r="F29" i="5"/>
  <c r="G29" i="5"/>
  <c r="H29" i="5"/>
  <c r="D30" i="5"/>
  <c r="E30" i="5"/>
  <c r="F30" i="5"/>
  <c r="G30" i="5"/>
  <c r="H30" i="5"/>
  <c r="D31" i="5"/>
  <c r="E31" i="5"/>
  <c r="F31" i="5"/>
  <c r="G31" i="5"/>
  <c r="H31" i="5"/>
  <c r="D32" i="5"/>
  <c r="E32" i="5"/>
  <c r="F32" i="5"/>
  <c r="G32" i="5"/>
  <c r="H32" i="5"/>
  <c r="D33" i="5"/>
  <c r="E33" i="5"/>
  <c r="F33" i="5"/>
  <c r="G33" i="5"/>
  <c r="H33" i="5"/>
  <c r="D34" i="5"/>
  <c r="E34" i="5"/>
  <c r="F34" i="5"/>
  <c r="G34" i="5"/>
  <c r="H34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G40" i="5"/>
  <c r="H40" i="5"/>
  <c r="D41" i="5"/>
  <c r="E41" i="5"/>
  <c r="F41" i="5"/>
  <c r="G41" i="5"/>
  <c r="H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H47" i="5"/>
  <c r="D48" i="5"/>
  <c r="E48" i="5"/>
  <c r="F48" i="5"/>
  <c r="G48" i="5"/>
  <c r="H48" i="5"/>
  <c r="D49" i="5"/>
  <c r="E49" i="5"/>
  <c r="F49" i="5"/>
  <c r="G49" i="5"/>
  <c r="H49" i="5"/>
  <c r="D50" i="5"/>
  <c r="E50" i="5"/>
  <c r="F50" i="5"/>
  <c r="G50" i="5"/>
  <c r="H50" i="5"/>
  <c r="D51" i="5"/>
  <c r="E51" i="5"/>
  <c r="F51" i="5"/>
  <c r="G51" i="5"/>
  <c r="H51" i="5"/>
  <c r="D52" i="5"/>
  <c r="E52" i="5"/>
  <c r="F52" i="5"/>
  <c r="G52" i="5"/>
  <c r="H52" i="5"/>
  <c r="D53" i="5"/>
  <c r="E53" i="5"/>
  <c r="F53" i="5"/>
  <c r="G53" i="5"/>
  <c r="H53" i="5"/>
  <c r="D54" i="5"/>
  <c r="E54" i="5"/>
  <c r="F54" i="5"/>
  <c r="G54" i="5"/>
  <c r="H54" i="5"/>
  <c r="D55" i="5"/>
  <c r="E55" i="5"/>
  <c r="F55" i="5"/>
  <c r="G55" i="5"/>
  <c r="H55" i="5"/>
  <c r="D56" i="5"/>
  <c r="E56" i="5"/>
  <c r="F56" i="5"/>
  <c r="G56" i="5"/>
  <c r="H56" i="5"/>
  <c r="D57" i="5"/>
  <c r="E57" i="5"/>
  <c r="F57" i="5"/>
  <c r="G57" i="5"/>
  <c r="H57" i="5"/>
  <c r="D58" i="5"/>
  <c r="E58" i="5"/>
  <c r="F58" i="5"/>
  <c r="G58" i="5"/>
  <c r="H58" i="5"/>
  <c r="D59" i="5"/>
  <c r="E59" i="5"/>
  <c r="F59" i="5"/>
  <c r="G59" i="5"/>
  <c r="H59" i="5"/>
  <c r="D60" i="5"/>
  <c r="E60" i="5"/>
  <c r="F60" i="5"/>
  <c r="G60" i="5"/>
  <c r="H60" i="5"/>
  <c r="D61" i="5"/>
  <c r="E61" i="5"/>
  <c r="F61" i="5"/>
  <c r="G61" i="5"/>
  <c r="H61" i="5"/>
  <c r="D62" i="5"/>
  <c r="E62" i="5"/>
  <c r="F62" i="5"/>
  <c r="G62" i="5"/>
  <c r="H62" i="5"/>
  <c r="D63" i="5"/>
  <c r="E63" i="5"/>
  <c r="F63" i="5"/>
  <c r="G63" i="5"/>
  <c r="H63" i="5"/>
  <c r="D64" i="5"/>
  <c r="E64" i="5"/>
  <c r="F64" i="5"/>
  <c r="G64" i="5"/>
  <c r="H64" i="5"/>
  <c r="D65" i="5"/>
  <c r="E65" i="5"/>
  <c r="F65" i="5"/>
  <c r="G65" i="5"/>
  <c r="H65" i="5"/>
  <c r="D66" i="5"/>
  <c r="E66" i="5"/>
  <c r="F66" i="5"/>
  <c r="G66" i="5"/>
  <c r="H66" i="5"/>
  <c r="D67" i="5"/>
  <c r="E67" i="5"/>
  <c r="F67" i="5"/>
  <c r="G67" i="5"/>
  <c r="H67" i="5"/>
  <c r="D68" i="5"/>
  <c r="E68" i="5"/>
  <c r="F68" i="5"/>
  <c r="G68" i="5"/>
  <c r="H68" i="5"/>
  <c r="D69" i="5"/>
  <c r="E69" i="5"/>
  <c r="F69" i="5"/>
  <c r="G69" i="5"/>
  <c r="H69" i="5"/>
  <c r="D70" i="5"/>
  <c r="E70" i="5"/>
  <c r="F70" i="5"/>
  <c r="G70" i="5"/>
  <c r="H70" i="5"/>
  <c r="D71" i="5"/>
  <c r="E71" i="5"/>
  <c r="F71" i="5"/>
  <c r="G71" i="5"/>
  <c r="H71" i="5"/>
  <c r="D72" i="5"/>
  <c r="E72" i="5"/>
  <c r="F72" i="5"/>
  <c r="G72" i="5"/>
  <c r="H72" i="5"/>
  <c r="D73" i="5"/>
  <c r="E73" i="5"/>
  <c r="F73" i="5"/>
  <c r="G73" i="5"/>
  <c r="H73" i="5"/>
  <c r="D74" i="5"/>
  <c r="E74" i="5"/>
  <c r="F74" i="5"/>
  <c r="G74" i="5"/>
  <c r="H74" i="5"/>
  <c r="D75" i="5"/>
  <c r="E75" i="5"/>
  <c r="F75" i="5"/>
  <c r="G75" i="5"/>
  <c r="H75" i="5"/>
  <c r="D76" i="5"/>
  <c r="E76" i="5"/>
  <c r="F76" i="5"/>
  <c r="G76" i="5"/>
  <c r="H76" i="5"/>
  <c r="D77" i="5"/>
  <c r="E77" i="5"/>
  <c r="F77" i="5"/>
  <c r="G77" i="5"/>
  <c r="H77" i="5"/>
  <c r="D78" i="5"/>
  <c r="E78" i="5"/>
  <c r="F78" i="5"/>
  <c r="G78" i="5"/>
  <c r="H78" i="5"/>
  <c r="D79" i="5"/>
  <c r="E79" i="5"/>
  <c r="F79" i="5"/>
  <c r="G79" i="5"/>
  <c r="H79" i="5"/>
  <c r="D80" i="5"/>
  <c r="E80" i="5"/>
  <c r="F80" i="5"/>
  <c r="G80" i="5"/>
  <c r="H80" i="5"/>
  <c r="D81" i="5"/>
  <c r="E81" i="5"/>
  <c r="F81" i="5"/>
  <c r="G81" i="5"/>
  <c r="H81" i="5"/>
  <c r="D82" i="5"/>
  <c r="E82" i="5"/>
  <c r="F82" i="5"/>
  <c r="G82" i="5"/>
  <c r="H82" i="5"/>
  <c r="D83" i="5"/>
  <c r="E83" i="5"/>
  <c r="F83" i="5"/>
  <c r="G83" i="5"/>
  <c r="H83" i="5"/>
  <c r="D84" i="5"/>
  <c r="E84" i="5"/>
  <c r="F84" i="5"/>
  <c r="G84" i="5"/>
  <c r="H84" i="5"/>
  <c r="D85" i="5"/>
  <c r="E85" i="5"/>
  <c r="F85" i="5"/>
  <c r="G85" i="5"/>
  <c r="H85" i="5"/>
  <c r="D86" i="5"/>
  <c r="E86" i="5"/>
  <c r="F86" i="5"/>
  <c r="G86" i="5"/>
  <c r="H86" i="5"/>
  <c r="D87" i="5"/>
  <c r="E87" i="5"/>
  <c r="F87" i="5"/>
  <c r="G87" i="5"/>
  <c r="H87" i="5"/>
  <c r="D88" i="5"/>
  <c r="E88" i="5"/>
  <c r="F88" i="5"/>
  <c r="G88" i="5"/>
  <c r="H88" i="5"/>
  <c r="D89" i="5"/>
  <c r="E89" i="5"/>
  <c r="F89" i="5"/>
  <c r="G89" i="5"/>
  <c r="H89" i="5"/>
  <c r="D90" i="5"/>
  <c r="E90" i="5"/>
  <c r="F90" i="5"/>
  <c r="G90" i="5"/>
  <c r="H90" i="5"/>
  <c r="D91" i="5"/>
  <c r="E91" i="5"/>
  <c r="F91" i="5"/>
  <c r="G91" i="5"/>
  <c r="H91" i="5"/>
  <c r="D92" i="5"/>
  <c r="E92" i="5"/>
  <c r="F92" i="5"/>
  <c r="G92" i="5"/>
  <c r="H92" i="5"/>
  <c r="D93" i="5"/>
  <c r="E93" i="5"/>
  <c r="F93" i="5"/>
  <c r="G93" i="5"/>
  <c r="H93" i="5"/>
  <c r="D94" i="5"/>
  <c r="E94" i="5"/>
  <c r="F94" i="5"/>
  <c r="G94" i="5"/>
  <c r="H94" i="5"/>
  <c r="D95" i="5"/>
  <c r="E95" i="5"/>
  <c r="F95" i="5"/>
  <c r="G95" i="5"/>
  <c r="H95" i="5"/>
  <c r="D96" i="5"/>
  <c r="E96" i="5"/>
  <c r="F96" i="5"/>
  <c r="G96" i="5"/>
  <c r="H96" i="5"/>
  <c r="D97" i="5"/>
  <c r="E97" i="5"/>
  <c r="F97" i="5"/>
  <c r="G97" i="5"/>
  <c r="H97" i="5"/>
  <c r="D98" i="5"/>
  <c r="E98" i="5"/>
  <c r="F98" i="5"/>
  <c r="G98" i="5"/>
  <c r="H98" i="5"/>
  <c r="D99" i="5"/>
  <c r="E99" i="5"/>
  <c r="F99" i="5"/>
  <c r="G99" i="5"/>
  <c r="H99" i="5"/>
  <c r="D100" i="5"/>
  <c r="E100" i="5"/>
  <c r="F100" i="5"/>
  <c r="G100" i="5"/>
  <c r="H100" i="5"/>
  <c r="D101" i="5"/>
  <c r="E101" i="5"/>
  <c r="F101" i="5"/>
  <c r="G101" i="5"/>
  <c r="H101" i="5"/>
  <c r="D102" i="5"/>
  <c r="E102" i="5"/>
  <c r="F102" i="5"/>
  <c r="G102" i="5"/>
  <c r="H102" i="5"/>
  <c r="D103" i="5"/>
  <c r="E103" i="5"/>
  <c r="F103" i="5"/>
  <c r="G103" i="5"/>
  <c r="H103" i="5"/>
  <c r="D104" i="5"/>
  <c r="E104" i="5"/>
  <c r="F104" i="5"/>
  <c r="G104" i="5"/>
  <c r="H104" i="5"/>
  <c r="D105" i="5"/>
  <c r="E105" i="5"/>
  <c r="F105" i="5"/>
  <c r="G105" i="5"/>
  <c r="H105" i="5"/>
  <c r="D106" i="5"/>
  <c r="E106" i="5"/>
  <c r="F106" i="5"/>
  <c r="G106" i="5"/>
  <c r="H106" i="5"/>
  <c r="D107" i="5"/>
  <c r="E107" i="5"/>
  <c r="F107" i="5"/>
  <c r="G107" i="5"/>
  <c r="H107" i="5"/>
  <c r="D108" i="5"/>
  <c r="E108" i="5"/>
  <c r="F108" i="5"/>
  <c r="G108" i="5"/>
  <c r="H108" i="5"/>
  <c r="D109" i="5"/>
  <c r="E109" i="5"/>
  <c r="F109" i="5"/>
  <c r="G109" i="5"/>
  <c r="H109" i="5"/>
  <c r="D110" i="5"/>
  <c r="E110" i="5"/>
  <c r="F110" i="5"/>
  <c r="G110" i="5"/>
  <c r="H110" i="5"/>
  <c r="D111" i="5"/>
  <c r="E111" i="5"/>
  <c r="F111" i="5"/>
  <c r="G111" i="5"/>
  <c r="H111" i="5"/>
  <c r="D112" i="5"/>
  <c r="E112" i="5"/>
  <c r="F112" i="5"/>
  <c r="G112" i="5"/>
  <c r="H112" i="5"/>
  <c r="D113" i="5"/>
  <c r="E113" i="5"/>
  <c r="F113" i="5"/>
  <c r="G113" i="5"/>
  <c r="H113" i="5"/>
  <c r="D114" i="5"/>
  <c r="E114" i="5"/>
  <c r="F114" i="5"/>
  <c r="G114" i="5"/>
  <c r="H114" i="5"/>
  <c r="D115" i="5"/>
  <c r="E115" i="5"/>
  <c r="F115" i="5"/>
  <c r="G115" i="5"/>
  <c r="H115" i="5"/>
  <c r="D116" i="5"/>
  <c r="E116" i="5"/>
  <c r="F116" i="5"/>
  <c r="G116" i="5"/>
  <c r="H116" i="5"/>
  <c r="D117" i="5"/>
  <c r="E117" i="5"/>
  <c r="F117" i="5"/>
  <c r="G117" i="5"/>
  <c r="H117" i="5"/>
  <c r="D118" i="5"/>
  <c r="E118" i="5"/>
  <c r="F118" i="5"/>
  <c r="G118" i="5"/>
  <c r="H118" i="5"/>
  <c r="D119" i="5"/>
  <c r="E119" i="5"/>
  <c r="F119" i="5"/>
  <c r="G119" i="5"/>
  <c r="H119" i="5"/>
  <c r="D120" i="5"/>
  <c r="E120" i="5"/>
  <c r="F120" i="5"/>
  <c r="G120" i="5"/>
  <c r="H120" i="5"/>
  <c r="D121" i="5"/>
  <c r="E121" i="5"/>
  <c r="F121" i="5"/>
  <c r="G121" i="5"/>
  <c r="H121" i="5"/>
  <c r="D122" i="5"/>
  <c r="E122" i="5"/>
  <c r="F122" i="5"/>
  <c r="G122" i="5"/>
  <c r="H122" i="5"/>
  <c r="D123" i="5"/>
  <c r="E123" i="5"/>
  <c r="F123" i="5"/>
  <c r="G123" i="5"/>
  <c r="H123" i="5"/>
  <c r="D124" i="5"/>
  <c r="E124" i="5"/>
  <c r="F124" i="5"/>
  <c r="G124" i="5"/>
  <c r="H124" i="5"/>
  <c r="D125" i="5"/>
  <c r="E125" i="5"/>
  <c r="F125" i="5"/>
  <c r="G125" i="5"/>
  <c r="H125" i="5"/>
  <c r="D126" i="5"/>
  <c r="A7" i="5"/>
  <c r="D14" i="6" s="1"/>
  <c r="B7" i="5"/>
  <c r="E126" i="5"/>
  <c r="F126" i="5"/>
  <c r="G126" i="5"/>
  <c r="H126" i="5"/>
  <c r="I1" i="5" a="1"/>
  <c r="C27" i="6"/>
  <c r="D15" i="6"/>
  <c r="I1" i="5"/>
  <c r="I9" i="5"/>
  <c r="I17" i="5"/>
  <c r="I25" i="5"/>
  <c r="I33" i="5"/>
  <c r="I41" i="5"/>
  <c r="I49" i="5"/>
  <c r="I57" i="5"/>
  <c r="I65" i="5"/>
  <c r="I73" i="5"/>
  <c r="I81" i="5"/>
  <c r="I89" i="5"/>
  <c r="I97" i="5"/>
  <c r="I105" i="5"/>
  <c r="I113" i="5"/>
  <c r="I121" i="5"/>
  <c r="I2" i="5"/>
  <c r="I10" i="5"/>
  <c r="I18" i="5"/>
  <c r="I26" i="5"/>
  <c r="I34" i="5"/>
  <c r="I42" i="5"/>
  <c r="I50" i="5"/>
  <c r="I58" i="5"/>
  <c r="I66" i="5"/>
  <c r="I74" i="5"/>
  <c r="I82" i="5"/>
  <c r="I90" i="5"/>
  <c r="I98" i="5"/>
  <c r="I106" i="5"/>
  <c r="I114" i="5"/>
  <c r="I122" i="5"/>
  <c r="I3" i="5"/>
  <c r="I11" i="5"/>
  <c r="I19" i="5"/>
  <c r="I27" i="5"/>
  <c r="I35" i="5"/>
  <c r="I43" i="5"/>
  <c r="I51" i="5"/>
  <c r="I59" i="5"/>
  <c r="I67" i="5"/>
  <c r="I75" i="5"/>
  <c r="I83" i="5"/>
  <c r="I91" i="5"/>
  <c r="I99" i="5"/>
  <c r="I115" i="5"/>
  <c r="I123" i="5"/>
  <c r="I53" i="5"/>
  <c r="I69" i="5"/>
  <c r="I93" i="5"/>
  <c r="I109" i="5"/>
  <c r="I23" i="5"/>
  <c r="I79" i="5"/>
  <c r="I119" i="5"/>
  <c r="I32" i="5"/>
  <c r="I72" i="5"/>
  <c r="I104" i="5"/>
  <c r="I107" i="5"/>
  <c r="I125" i="5"/>
  <c r="I55" i="5"/>
  <c r="I111" i="5"/>
  <c r="I24" i="5"/>
  <c r="I56" i="5"/>
  <c r="I96" i="5"/>
  <c r="I4" i="5"/>
  <c r="I12" i="5"/>
  <c r="I20" i="5"/>
  <c r="I28" i="5"/>
  <c r="I36" i="5"/>
  <c r="I44" i="5"/>
  <c r="I52" i="5"/>
  <c r="I60" i="5"/>
  <c r="I68" i="5"/>
  <c r="I76" i="5"/>
  <c r="I84" i="5"/>
  <c r="I92" i="5"/>
  <c r="I100" i="5"/>
  <c r="I108" i="5"/>
  <c r="I116" i="5"/>
  <c r="I124" i="5"/>
  <c r="I5" i="5"/>
  <c r="I13" i="5"/>
  <c r="I21" i="5"/>
  <c r="I29" i="5"/>
  <c r="I37" i="5"/>
  <c r="I45" i="5"/>
  <c r="I61" i="5"/>
  <c r="I77" i="5"/>
  <c r="I85" i="5"/>
  <c r="I101" i="5"/>
  <c r="I117" i="5"/>
  <c r="I39" i="5"/>
  <c r="I71" i="5"/>
  <c r="I95" i="5"/>
  <c r="I16" i="5"/>
  <c r="I48" i="5"/>
  <c r="I80" i="5"/>
  <c r="I112" i="5"/>
  <c r="I6" i="5"/>
  <c r="I14" i="5"/>
  <c r="I22" i="5"/>
  <c r="I30" i="5"/>
  <c r="I38" i="5"/>
  <c r="I46" i="5"/>
  <c r="I54" i="5"/>
  <c r="I62" i="5"/>
  <c r="I70" i="5"/>
  <c r="I78" i="5"/>
  <c r="I86" i="5"/>
  <c r="I94" i="5"/>
  <c r="I102" i="5"/>
  <c r="I110" i="5"/>
  <c r="I118" i="5"/>
  <c r="I126" i="5"/>
  <c r="I7" i="5"/>
  <c r="I15" i="5"/>
  <c r="I31" i="5"/>
  <c r="I47" i="5"/>
  <c r="I63" i="5"/>
  <c r="I87" i="5"/>
  <c r="I103" i="5"/>
  <c r="I8" i="5"/>
  <c r="I40" i="5"/>
  <c r="I64" i="5"/>
  <c r="I88" i="5"/>
  <c r="I120" i="5"/>
  <c r="D29" i="6"/>
  <c r="D27" i="6"/>
  <c r="C28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<sst xmlns="http://schemas.openxmlformats.org/spreadsheetml/2006/main" count="456" uniqueCount="187">
  <si>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</si>
  <si>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</si>
  <si>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</si>
  <si>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</si>
  <si>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</si>
  <si>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</si>
  <si>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</si>
  <si>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</si>
  <si>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</si>
  <si>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</si>
  <si>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</si>
  <si>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</si>
  <si>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</si>
  <si>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</si>
  <si>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</si>
  <si>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</si>
  <si>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</si>
  <si>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</si>
  <si>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</si>
  <si>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</si>
  <si>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</si>
  <si>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</si>
  <si>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</si>
  <si>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</si>
  <si>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</si>
  <si>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</si>
  <si>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</si>
  <si>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</si>
  <si>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</si>
  <si>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</si>
  <si>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</si>
  <si>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</si>
  <si>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</si>
  <si>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</si>
  <si>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</si>
  <si>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</si>
  <si>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</si>
  <si>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</si>
  <si>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</si>
  <si>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</si>
  <si>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</si>
  <si>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</si>
  <si>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</si>
  <si>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</si>
  <si>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</si>
  <si>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</si>
  <si>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</si>
  <si>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</si>
  <si>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</si>
  <si>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</si>
  <si>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</si>
  <si>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</si>
  <si>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</si>
  <si>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</si>
  <si>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</si>
  <si>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</si>
  <si>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</si>
  <si>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</si>
  <si>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</si>
  <si>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</si>
  <si>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</si>
  <si>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</si>
  <si>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</si>
  <si>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</si>
  <si>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</si>
  <si>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</si>
  <si>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</si>
  <si>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</si>
  <si>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</si>
  <si>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</si>
  <si>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</si>
  <si>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</si>
  <si>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</si>
  <si>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</si>
  <si>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</si>
  <si>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</si>
  <si>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</si>
  <si>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</si>
  <si>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</si>
  <si>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</si>
  <si>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</si>
  <si>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</si>
  <si>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</si>
  <si>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</si>
  <si>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</si>
  <si>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</si>
  <si>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</si>
  <si>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</si>
  <si>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</si>
  <si>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</si>
  <si>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</si>
  <si>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</si>
  <si>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</si>
  <si>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</si>
  <si>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</si>
  <si>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</si>
  <si>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</si>
  <si>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</si>
  <si>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</si>
  <si>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</si>
  <si>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</si>
  <si>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</si>
  <si>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</si>
  <si>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</si>
  <si>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</si>
  <si>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</si>
  <si>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</si>
  <si>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</si>
  <si>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</si>
  <si>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</si>
  <si>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</si>
  <si>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</si>
  <si>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</si>
  <si>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</si>
  <si>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</si>
  <si>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</si>
  <si>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</si>
  <si>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</si>
  <si>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</si>
  <si>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</si>
  <si>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</si>
  <si>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</si>
  <si>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</si>
  <si>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</si>
  <si>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</si>
  <si>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</si>
  <si>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</si>
  <si>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</si>
  <si>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USD_YC3MRH_FUT3MH6</t>
  </si>
  <si>
    <t>USD_YC3MRH_FUT3MM6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</si>
  <si>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</si>
  <si>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</si>
  <si>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</si>
  <si>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</si>
  <si>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</si>
  <si>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</si>
  <si>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</si>
  <si>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</si>
  <si>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</si>
  <si>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</si>
  <si>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</si>
  <si>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</si>
  <si>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</si>
  <si>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</si>
  <si>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</si>
  <si>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</si>
  <si>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</si>
  <si>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</si>
  <si>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</si>
  <si>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</si>
  <si>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</si>
  <si>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</si>
  <si>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</si>
  <si>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</si>
  <si>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</si>
  <si>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</si>
  <si>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</si>
  <si>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</si>
  <si>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</si>
  <si>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</si>
  <si>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</si>
  <si>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</si>
  <si>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</si>
  <si>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</si>
  <si>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</si>
  <si>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</si>
  <si>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</si>
  <si>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</si>
  <si>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</si>
  <si>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</si>
  <si>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</si>
  <si>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</si>
  <si>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</si>
  <si>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</si>
  <si>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</si>
  <si>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</si>
  <si>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</si>
  <si>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</si>
  <si>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</si>
  <si>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</si>
  <si>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Target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</si>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</sst>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10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7" fillId="0" borderId="34" xfId="1" applyFont="1" applyBorder="1" applyAlignment="1"/>
    <xf numFmtId="0" fontId="7" fillId="8" borderId="35" xfId="3" applyFont="1" applyFill="1" applyBorder="1" applyAlignment="1">
      <alignment horizontal="center"/>
    </xf>
    <xf numFmtId="0" fontId="7" fillId="8" borderId="36" xfId="3" applyFont="1" applyFill="1" applyBorder="1" applyAlignment="1">
      <alignment horizontal="center"/>
    </xf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9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9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1" fillId="5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17" fillId="8" borderId="34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17" fillId="8" borderId="36" xfId="1" applyFont="1" applyFill="1" applyBorder="1" applyAlignment="1">
      <alignment horizontal="center"/>
    </xf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4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8" fillId="2" borderId="17" xfId="1" applyFont="1" applyFill="1" applyBorder="1"/>
    <xf numFmtId="173" fontId="1" fillId="0" borderId="0" xfId="1" applyNumberFormat="1"/>
    <xf numFmtId="173" fontId="8" fillId="4" borderId="1" xfId="1" applyNumberFormat="1" applyFont="1" applyFill="1" applyBorder="1" applyAlignment="1" applyProtection="1">
      <alignment horizontal="left"/>
    </xf>
    <xf numFmtId="174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11" fillId="0" borderId="0" xfId="1" applyFont="1" applyAlignment="1">
      <alignment horizontal="left"/>
    </xf>
    <xf numFmtId="0" fontId="19" fillId="2" borderId="13" xfId="1" applyFont="1" applyFill="1" applyBorder="1"/>
    <xf numFmtId="0" fontId="11" fillId="0" borderId="0" xfId="1" applyFont="1" applyBorder="1"/>
    <xf numFmtId="0" fontId="19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7" xfId="1" applyFont="1" applyBorder="1" applyAlignment="1">
      <alignment horizontal="center"/>
    </xf>
    <xf numFmtId="0" fontId="2" fillId="0" borderId="33" xfId="1" applyFont="1" applyBorder="1"/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k/Documents/repos/quantlib_nando/QuantLibXL/Data/XLS/020_YieldCurveBootstrap/020_RateHelpers/USD_YCRH_Deposi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k/Documents/repos/quantlib_nando/QuantLibXL/Data/XLS/020_YieldCurveBootstrap/020_RateHelpers/USD_YCRH_Fut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"/>
      <sheetName val="Discount"/>
      <sheetName val="ON"/>
      <sheetName val="1M"/>
      <sheetName val="6M"/>
      <sheetName val="1Y"/>
      <sheetName val="1M (2)"/>
      <sheetName val="3M (2)"/>
      <sheetName val="6M (2)"/>
      <sheetName val="1Y (2)"/>
    </sheetNames>
    <sheetDataSet>
      <sheetData sheetId="0">
        <row r="3">
          <cell r="F3" t="str">
            <v>USD_YCSTDRH_OND#0000</v>
          </cell>
        </row>
      </sheetData>
      <sheetData sheetId="1">
        <row r="3">
          <cell r="F3" t="str">
            <v>USD_YCRH_OND#0000</v>
          </cell>
        </row>
      </sheetData>
      <sheetData sheetId="2">
        <row r="3">
          <cell r="F3" t="e">
            <v>#NUM!</v>
          </cell>
        </row>
      </sheetData>
      <sheetData sheetId="3">
        <row r="3">
          <cell r="F3" t="e">
            <v>#NUM!</v>
          </cell>
        </row>
      </sheetData>
      <sheetData sheetId="4">
        <row r="3">
          <cell r="F3" t="str">
            <v>USD_YC6MRH_SND#0000</v>
          </cell>
        </row>
      </sheetData>
      <sheetData sheetId="5">
        <row r="3">
          <cell r="F3" t="str">
            <v>USD_YC1YRH_SND#0000</v>
          </cell>
        </row>
      </sheetData>
      <sheetData sheetId="6">
        <row r="3">
          <cell r="F3" t="str">
            <v>USD_YC1M-MxRH_SND#0000</v>
          </cell>
        </row>
      </sheetData>
      <sheetData sheetId="7">
        <row r="3">
          <cell r="F3" t="str">
            <v>USD_YC3M-MxRH_SND#0000</v>
          </cell>
        </row>
      </sheetData>
      <sheetData sheetId="8">
        <row r="3">
          <cell r="F3" t="str">
            <v>USD_YC6M-MxRH_SND#0000</v>
          </cell>
        </row>
      </sheetData>
      <sheetData sheetId="9">
        <row r="3">
          <cell r="F3" t="str">
            <v>USD_YC1Y-MxRH_SND#0000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"/>
      <sheetName val="1M"/>
      <sheetName val="ImmFra6M"/>
      <sheetName val="1M (2)"/>
      <sheetName val="3M (2)"/>
      <sheetName val="ImmFra6M (2)"/>
    </sheetNames>
    <sheetDataSet>
      <sheetData sheetId="0" refreshError="1"/>
      <sheetData sheetId="1" refreshError="1"/>
      <sheetData sheetId="2">
        <row r="3">
          <cell r="H3" t="str">
            <v>USD_YC6MRH_IMMFRA6MF4#0000</v>
          </cell>
        </row>
      </sheetData>
      <sheetData sheetId="3" refreshError="1"/>
      <sheetData sheetId="4" refreshError="1"/>
      <sheetData sheetId="5">
        <row r="3">
          <cell r="H3" t="str">
            <v>USD_YC6M-MxRH_IMMFRA6MF4#0000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8" customWidth="1"/>
    <col min="2" max="2" width="8.42578125" style="58" customWidth="1"/>
    <col min="3" max="3" width="18" style="58" bestFit="1" customWidth="1"/>
    <col min="4" max="4" width="23.85546875" style="58" bestFit="1" customWidth="1"/>
    <col min="5" max="5" width="22" style="58" bestFit="1" customWidth="1"/>
    <col min="6" max="6" width="7.28515625" style="58" customWidth="1"/>
    <col min="7" max="16384" width="8" style="58"/>
  </cols>
  <sheetData>
    <row r="1" spans="1:33" s="59" customFormat="1" ht="12" thickBot="1" x14ac:dyDescent="0.25">
      <c r="B1" s="59" t="str">
        <f>_xll.qlxlVersion(TRUE,Trigger)</f>
        <v>QuantLibXL 1.3.0 - MS VC++ 9.0 - Multithreaded Static Runtime library - Release Configuration - Dec  5 2013 11:03:51</v>
      </c>
    </row>
    <row r="2" spans="1:33" s="59" customFormat="1" ht="18" x14ac:dyDescent="0.25">
      <c r="B2" s="105" t="s">
        <v>116</v>
      </c>
      <c r="C2" s="104"/>
      <c r="D2" s="104"/>
      <c r="E2" s="104"/>
      <c r="F2" s="103"/>
      <c r="K2" s="141" t="s">
        <v>162</v>
      </c>
      <c r="L2" s="140"/>
      <c r="M2" s="140"/>
      <c r="N2" s="139"/>
    </row>
    <row r="3" spans="1:33" ht="12" thickBot="1" x14ac:dyDescent="0.25">
      <c r="A3" s="59"/>
      <c r="B3" s="67"/>
      <c r="C3" s="102"/>
      <c r="D3" s="64"/>
      <c r="E3" s="64"/>
      <c r="F3" s="63"/>
      <c r="G3" s="59"/>
      <c r="H3" s="59"/>
      <c r="I3" s="59"/>
      <c r="J3" s="59"/>
      <c r="K3" s="147"/>
      <c r="L3" s="150"/>
      <c r="M3" s="150"/>
      <c r="N3" s="14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</row>
    <row r="4" spans="1:33" x14ac:dyDescent="0.2">
      <c r="A4" s="59"/>
      <c r="B4" s="67"/>
      <c r="C4" s="101" t="s">
        <v>115</v>
      </c>
      <c r="D4" s="82" t="s">
        <v>104</v>
      </c>
      <c r="E4" s="64"/>
      <c r="F4" s="63"/>
      <c r="G4" s="59"/>
      <c r="H4" s="100" t="s">
        <v>114</v>
      </c>
      <c r="I4" s="99"/>
      <c r="J4" s="59"/>
      <c r="K4" s="147"/>
      <c r="L4" s="146" t="s">
        <v>100</v>
      </c>
      <c r="M4" s="137"/>
      <c r="N4" s="145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</row>
    <row r="5" spans="1:33" x14ac:dyDescent="0.2">
      <c r="A5" s="59"/>
      <c r="B5" s="67"/>
      <c r="C5" s="94" t="s">
        <v>113</v>
      </c>
      <c r="D5" s="68">
        <v>3</v>
      </c>
      <c r="E5" s="64"/>
      <c r="F5" s="63"/>
      <c r="G5" s="59"/>
      <c r="H5" s="98" t="s">
        <v>112</v>
      </c>
      <c r="I5" s="97" t="s">
        <v>111</v>
      </c>
      <c r="J5" s="59"/>
      <c r="K5" s="147"/>
      <c r="L5" s="146" t="s">
        <v>101</v>
      </c>
      <c r="M5" s="137" t="b">
        <v>1</v>
      </c>
      <c r="N5" s="145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</row>
    <row r="6" spans="1:33" x14ac:dyDescent="0.2">
      <c r="A6" s="59"/>
      <c r="B6" s="67"/>
      <c r="C6" s="94" t="s">
        <v>110</v>
      </c>
      <c r="D6" s="68" t="str">
        <f>_xll.qlPeriodEquivalent(D5&amp;"M")</f>
        <v>3M</v>
      </c>
      <c r="E6" s="64"/>
      <c r="F6" s="63"/>
      <c r="G6" s="59"/>
      <c r="H6" s="98" t="s">
        <v>109</v>
      </c>
      <c r="I6" s="97" t="s">
        <v>108</v>
      </c>
      <c r="J6" s="59"/>
      <c r="K6" s="147"/>
      <c r="L6" s="146" t="s">
        <v>99</v>
      </c>
      <c r="M6" s="137" t="b">
        <v>0</v>
      </c>
      <c r="N6" s="145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x14ac:dyDescent="0.2">
      <c r="A7" s="59"/>
      <c r="B7" s="67"/>
      <c r="C7" s="94" t="s">
        <v>107</v>
      </c>
      <c r="D7" s="68" t="str">
        <f>Months&amp;IF(UPPER(Currency)="EUR","E","L")</f>
        <v>3L</v>
      </c>
      <c r="E7" s="64"/>
      <c r="F7" s="63"/>
      <c r="G7" s="59"/>
      <c r="H7" s="98" t="s">
        <v>106</v>
      </c>
      <c r="I7" s="97"/>
      <c r="J7" s="59"/>
      <c r="K7" s="147"/>
      <c r="L7" s="146" t="s">
        <v>161</v>
      </c>
      <c r="M7" s="137" t="b">
        <v>1</v>
      </c>
      <c r="N7" s="145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</row>
    <row r="8" spans="1:33" ht="12" thickBot="1" x14ac:dyDescent="0.25">
      <c r="A8" s="59"/>
      <c r="B8" s="67"/>
      <c r="C8" s="94" t="s">
        <v>105</v>
      </c>
      <c r="D8" s="68" t="str">
        <f>VLOOKUP(Currency,H4:I8,2)</f>
        <v>AM</v>
      </c>
      <c r="E8" s="64"/>
      <c r="F8" s="63"/>
      <c r="G8" s="59"/>
      <c r="H8" s="96" t="s">
        <v>104</v>
      </c>
      <c r="I8" s="95" t="s">
        <v>103</v>
      </c>
      <c r="J8" s="59"/>
      <c r="K8" s="147"/>
      <c r="L8" s="146" t="s">
        <v>160</v>
      </c>
      <c r="M8" s="148" t="e">
        <f ca="1">SUBSTITUTE(LEFT(CELL("filename",#REF!),FIND("[",CELL("filename",#REF!),1)-1),"\XLS\","\XML\")</f>
        <v>#REF!</v>
      </c>
      <c r="N8" s="145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</row>
    <row r="9" spans="1:33" x14ac:dyDescent="0.2">
      <c r="A9" s="59"/>
      <c r="B9" s="67"/>
      <c r="C9" s="94" t="s">
        <v>102</v>
      </c>
      <c r="D9" s="68" t="str">
        <f>Currency&amp;"_YC"&amp;IndexTenor&amp;"RH"</f>
        <v>USD_YC3MRH</v>
      </c>
      <c r="E9" s="64"/>
      <c r="F9" s="63"/>
      <c r="G9" s="59"/>
      <c r="H9" s="59"/>
      <c r="I9" s="59"/>
      <c r="J9" s="59"/>
      <c r="K9" s="147"/>
      <c r="L9" s="146" t="s">
        <v>159</v>
      </c>
      <c r="M9" s="134" t="b">
        <v>1</v>
      </c>
      <c r="N9" s="145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</row>
    <row r="10" spans="1:33" ht="12" thickBot="1" x14ac:dyDescent="0.25">
      <c r="A10" s="59"/>
      <c r="B10" s="67"/>
      <c r="C10" s="93" t="s">
        <v>101</v>
      </c>
      <c r="D10" s="68" t="b">
        <v>1</v>
      </c>
      <c r="E10" s="64"/>
      <c r="F10" s="63"/>
      <c r="G10" s="59"/>
      <c r="H10" s="59"/>
      <c r="I10" s="59"/>
      <c r="J10" s="59"/>
      <c r="K10" s="144"/>
      <c r="L10" s="143"/>
      <c r="M10" s="143"/>
      <c r="N10" s="142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</row>
    <row r="11" spans="1:33" ht="12" thickBot="1" x14ac:dyDescent="0.25">
      <c r="A11" s="59"/>
      <c r="B11" s="67"/>
      <c r="C11" s="93" t="s">
        <v>100</v>
      </c>
      <c r="D11" s="92">
        <v>41570.829710648148</v>
      </c>
      <c r="E11" s="64"/>
      <c r="F11" s="63"/>
      <c r="G11" s="59"/>
      <c r="H11" s="59"/>
      <c r="I11" s="59"/>
      <c r="J11" s="59"/>
      <c r="K11" s="129"/>
      <c r="L11" s="129"/>
      <c r="M11" s="129"/>
      <c r="N11" s="12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</row>
    <row r="12" spans="1:33" ht="15.75" x14ac:dyDescent="0.25">
      <c r="A12" s="59"/>
      <c r="B12" s="67"/>
      <c r="C12" s="91" t="s">
        <v>99</v>
      </c>
      <c r="D12" s="90" t="b">
        <v>0</v>
      </c>
      <c r="E12" s="64"/>
      <c r="F12" s="63"/>
      <c r="G12" s="59"/>
      <c r="H12" s="59"/>
      <c r="I12" s="59"/>
      <c r="J12" s="59"/>
      <c r="K12" s="141" t="s">
        <v>158</v>
      </c>
      <c r="L12" s="140"/>
      <c r="M12" s="140"/>
      <c r="N12" s="13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</row>
    <row r="13" spans="1:33" ht="12.75" x14ac:dyDescent="0.2">
      <c r="A13" s="59"/>
      <c r="B13" s="67"/>
      <c r="C13" s="72"/>
      <c r="D13" s="72"/>
      <c r="E13" s="64"/>
      <c r="F13" s="63"/>
      <c r="G13" s="59"/>
      <c r="H13" s="59"/>
      <c r="I13" s="59"/>
      <c r="J13" s="59"/>
      <c r="K13" s="136"/>
      <c r="L13" s="138"/>
      <c r="M13" s="138"/>
      <c r="N13" s="133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</row>
    <row r="14" spans="1:33" ht="12.75" x14ac:dyDescent="0.2">
      <c r="A14" s="59"/>
      <c r="B14" s="67"/>
      <c r="C14" s="87" t="s">
        <v>98</v>
      </c>
      <c r="D14" s="89" t="e">
        <f>_xll.qlPiecewiseYieldCurve(D16,NDays,Calendar,RateHelpersSelected,DayCounter,IF(ISERROR(D22),NA(),D20:E20),IF(ISERROR(D22),NA(),D21:E21),Accuracy,TraitsID,InterpolatorID,Permanent,,ObjectOverwrite)</f>
        <v>#NUM!</v>
      </c>
      <c r="E14" s="64"/>
      <c r="F14" s="63"/>
      <c r="G14" s="59"/>
      <c r="H14" s="59"/>
      <c r="I14" s="59"/>
      <c r="J14" s="59"/>
      <c r="K14" s="136"/>
      <c r="L14" s="135" t="s">
        <v>115</v>
      </c>
      <c r="M14" s="137" t="s">
        <v>104</v>
      </c>
      <c r="N14" s="133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</row>
    <row r="15" spans="1:33" ht="12.75" x14ac:dyDescent="0.2">
      <c r="A15" s="59"/>
      <c r="B15" s="67"/>
      <c r="C15" s="74" t="s">
        <v>76</v>
      </c>
      <c r="D15" s="88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input value has type=error</v>
      </c>
      <c r="E15" s="64"/>
      <c r="F15" s="63"/>
      <c r="G15" s="59"/>
      <c r="H15" s="59"/>
      <c r="I15" s="59"/>
      <c r="J15" s="59"/>
      <c r="K15" s="136"/>
      <c r="L15" s="135" t="s">
        <v>157</v>
      </c>
      <c r="M15" s="137" t="s">
        <v>156</v>
      </c>
      <c r="N15" s="133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</row>
    <row r="16" spans="1:33" ht="12.75" x14ac:dyDescent="0.2">
      <c r="A16" s="59"/>
      <c r="B16" s="67"/>
      <c r="C16" s="87" t="s">
        <v>97</v>
      </c>
      <c r="D16" s="86" t="str">
        <f>"_"&amp;Currency&amp;"YC"&amp;IndexTenor</f>
        <v>_USDYC3M</v>
      </c>
      <c r="E16" s="64"/>
      <c r="F16" s="63"/>
      <c r="G16" s="59"/>
      <c r="H16" s="59"/>
      <c r="I16" s="59"/>
      <c r="J16" s="59"/>
      <c r="K16" s="136"/>
      <c r="L16" s="135" t="s">
        <v>155</v>
      </c>
      <c r="M16" s="134" t="s">
        <v>154</v>
      </c>
      <c r="N16" s="133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</row>
    <row r="17" spans="1:33" ht="13.5" thickBot="1" x14ac:dyDescent="0.25">
      <c r="A17" s="59"/>
      <c r="B17" s="67"/>
      <c r="C17" s="76" t="s">
        <v>96</v>
      </c>
      <c r="D17" s="85">
        <v>2</v>
      </c>
      <c r="E17" s="64"/>
      <c r="F17" s="63"/>
      <c r="G17" s="59"/>
      <c r="H17" s="59"/>
      <c r="I17" s="59"/>
      <c r="J17" s="59"/>
      <c r="K17" s="132"/>
      <c r="L17" s="131"/>
      <c r="M17" s="131"/>
      <c r="N17" s="130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</row>
    <row r="18" spans="1:33" ht="12" thickBot="1" x14ac:dyDescent="0.25">
      <c r="A18" s="59"/>
      <c r="B18" s="67"/>
      <c r="C18" s="76" t="s">
        <v>95</v>
      </c>
      <c r="D18" s="84" t="s">
        <v>94</v>
      </c>
      <c r="E18" s="64"/>
      <c r="F18" s="6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</row>
    <row r="19" spans="1:33" ht="15.75" x14ac:dyDescent="0.25">
      <c r="A19" s="59"/>
      <c r="B19" s="67"/>
      <c r="C19" s="76" t="s">
        <v>93</v>
      </c>
      <c r="D19" s="84"/>
      <c r="E19" s="64"/>
      <c r="F19" s="63"/>
      <c r="G19" s="59"/>
      <c r="H19" s="59"/>
      <c r="I19" s="59"/>
      <c r="J19" s="59"/>
      <c r="K19" s="141" t="s">
        <v>162</v>
      </c>
      <c r="L19" s="140"/>
      <c r="M19" s="140"/>
      <c r="N19" s="13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x14ac:dyDescent="0.2">
      <c r="A20" s="59"/>
      <c r="B20" s="67"/>
      <c r="C20" s="76" t="s">
        <v>92</v>
      </c>
      <c r="D20" s="83" t="str">
        <f>Currency&amp;"TOY_SYNTH"&amp;IndexTenor&amp;"_Quote"</f>
        <v>USDTOY_SYNTH3M_Quote</v>
      </c>
      <c r="E20" s="82" t="str">
        <f>Currency&amp;"TOY2_SYNTH"&amp;IndexTenor&amp;"_Quote"</f>
        <v>USDTOY2_SYNTH3M_Quote</v>
      </c>
      <c r="F20" s="63"/>
      <c r="G20" s="59"/>
      <c r="H20" s="59"/>
      <c r="I20" s="59"/>
      <c r="J20" s="59"/>
      <c r="K20" s="147"/>
      <c r="L20" s="150"/>
      <c r="M20" s="150"/>
      <c r="N20" s="14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</row>
    <row r="21" spans="1:33" x14ac:dyDescent="0.2">
      <c r="A21" s="59"/>
      <c r="B21" s="67"/>
      <c r="C21" s="76" t="s">
        <v>91</v>
      </c>
      <c r="D21" s="81">
        <f>DATE(YEAR(_xll.qlCalendarAdvance(Calendar,_xll.qlSettingsEvaluationDate(Trigger),NDays&amp;"D")),12,31)</f>
        <v>42004</v>
      </c>
      <c r="E21" s="80">
        <f>DATE(YEAR(D21+1),12,31)</f>
        <v>42369</v>
      </c>
      <c r="F21" s="63"/>
      <c r="G21" s="59"/>
      <c r="H21" s="59"/>
      <c r="I21" s="59"/>
      <c r="J21" s="59"/>
      <c r="K21" s="147"/>
      <c r="L21" s="146" t="s">
        <v>100</v>
      </c>
      <c r="M21" s="137">
        <v>41215.669421296298</v>
      </c>
      <c r="N21" s="145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</row>
    <row r="22" spans="1:33" x14ac:dyDescent="0.2">
      <c r="A22" s="59"/>
      <c r="B22" s="67"/>
      <c r="C22" s="76" t="s">
        <v>90</v>
      </c>
      <c r="D22" s="79" t="e">
        <f>NA()</f>
        <v>#N/A</v>
      </c>
      <c r="E22" s="78" t="e">
        <f>NA()</f>
        <v>#N/A</v>
      </c>
      <c r="F22" s="63"/>
      <c r="G22" s="59"/>
      <c r="H22" s="59"/>
      <c r="I22" s="59"/>
      <c r="J22" s="59"/>
      <c r="K22" s="147"/>
      <c r="L22" s="146" t="s">
        <v>101</v>
      </c>
      <c r="M22" s="137" t="b">
        <v>1</v>
      </c>
      <c r="N22" s="145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</row>
    <row r="23" spans="1:33" x14ac:dyDescent="0.2">
      <c r="A23" s="59"/>
      <c r="B23" s="67"/>
      <c r="C23" s="76" t="s">
        <v>89</v>
      </c>
      <c r="D23" s="77"/>
      <c r="E23" s="64"/>
      <c r="F23" s="63"/>
      <c r="G23" s="59"/>
      <c r="H23" s="59"/>
      <c r="I23" s="59"/>
      <c r="J23" s="59"/>
      <c r="K23" s="147"/>
      <c r="L23" s="146" t="s">
        <v>99</v>
      </c>
      <c r="M23" s="137" t="b">
        <v>0</v>
      </c>
      <c r="N23" s="145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</row>
    <row r="24" spans="1:33" x14ac:dyDescent="0.2">
      <c r="A24" s="59"/>
      <c r="B24" s="67"/>
      <c r="C24" s="76" t="s">
        <v>88</v>
      </c>
      <c r="D24" s="75" t="s">
        <v>87</v>
      </c>
      <c r="E24" s="64"/>
      <c r="F24" s="63"/>
      <c r="G24" s="59"/>
      <c r="H24" s="59"/>
      <c r="I24" s="59"/>
      <c r="J24" s="59"/>
      <c r="K24" s="147"/>
      <c r="L24" s="146" t="s">
        <v>161</v>
      </c>
      <c r="M24" s="137" t="b">
        <v>1</v>
      </c>
      <c r="N24" s="145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</row>
    <row r="25" spans="1:33" x14ac:dyDescent="0.2">
      <c r="A25" s="59"/>
      <c r="B25" s="67"/>
      <c r="C25" s="74" t="s">
        <v>86</v>
      </c>
      <c r="D25" s="73" t="s">
        <v>85</v>
      </c>
      <c r="E25" s="64"/>
      <c r="F25" s="63"/>
      <c r="G25" s="59"/>
      <c r="H25" s="59"/>
      <c r="I25" s="59"/>
      <c r="J25" s="59"/>
      <c r="K25" s="147"/>
      <c r="L25" s="146" t="s">
        <v>160</v>
      </c>
      <c r="M25" s="148" t="e">
        <f ca="1">SUBSTITUTE(LEFT(CELL("filename",#REF!),FIND("[",CELL("filename",#REF!),1)-1),"\XLS\","\XML\")</f>
        <v>#REF!</v>
      </c>
      <c r="N25" s="145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</row>
    <row r="26" spans="1:33" x14ac:dyDescent="0.2">
      <c r="A26" s="59"/>
      <c r="B26" s="67"/>
      <c r="C26" s="72"/>
      <c r="D26" s="72"/>
      <c r="E26" s="64"/>
      <c r="F26" s="63"/>
      <c r="G26" s="59"/>
      <c r="H26" s="59"/>
      <c r="I26" s="59"/>
      <c r="J26" s="59"/>
      <c r="K26" s="147"/>
      <c r="L26" s="146" t="s">
        <v>159</v>
      </c>
      <c r="M26" s="134" t="b">
        <v>1</v>
      </c>
      <c r="N26" s="145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</row>
    <row r="27" spans="1:33" ht="12" thickBot="1" x14ac:dyDescent="0.25">
      <c r="A27" s="59"/>
      <c r="B27" s="67"/>
      <c r="C27" s="71" t="e">
        <f>_xll.qlTermStructureReferenceDate(YieldCurve)</f>
        <v>#VALUE!</v>
      </c>
      <c r="D27" s="70" t="e">
        <f>MAX(_xll.ohPack(Selected!I1:I126))</f>
        <v>#VALUE!</v>
      </c>
      <c r="E27" s="64"/>
      <c r="F27" s="63"/>
      <c r="G27" s="59"/>
      <c r="H27" s="59"/>
      <c r="I27" s="59"/>
      <c r="J27" s="59"/>
      <c r="K27" s="144"/>
      <c r="L27" s="143"/>
      <c r="M27" s="143"/>
      <c r="N27" s="142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</row>
    <row r="28" spans="1:33" ht="12" thickBot="1" x14ac:dyDescent="0.25">
      <c r="A28" s="59"/>
      <c r="B28" s="67"/>
      <c r="C28" s="69" t="e">
        <f>MAX(_xll.ohPack(Selected!H2:H126))</f>
        <v>#VALUE!</v>
      </c>
      <c r="D28" s="68" t="e">
        <f>MIN(_xll.ohPack(Selected!I1:I126))</f>
        <v>#VALUE!</v>
      </c>
      <c r="E28" s="64"/>
      <c r="F28" s="63"/>
      <c r="G28" s="59"/>
      <c r="H28" s="59"/>
      <c r="I28" s="59"/>
      <c r="J28" s="59"/>
      <c r="K28" s="129"/>
      <c r="L28" s="129"/>
      <c r="M28" s="129"/>
      <c r="N28" s="12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</row>
    <row r="29" spans="1:33" ht="15.75" x14ac:dyDescent="0.25">
      <c r="A29" s="59"/>
      <c r="B29" s="67"/>
      <c r="C29" s="66" t="s">
        <v>76</v>
      </c>
      <c r="D29" s="65" t="str">
        <f ca="1">_xll.ohRangeRetrieveError(Selected!I1)</f>
        <v/>
      </c>
      <c r="E29" s="64"/>
      <c r="F29" s="63"/>
      <c r="G29" s="59"/>
      <c r="H29" s="59"/>
      <c r="I29" s="59"/>
      <c r="J29" s="59"/>
      <c r="K29" s="141" t="s">
        <v>158</v>
      </c>
      <c r="L29" s="140"/>
      <c r="M29" s="140"/>
      <c r="N29" s="13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</row>
    <row r="30" spans="1:33" ht="14.25" customHeight="1" thickBot="1" x14ac:dyDescent="0.25">
      <c r="A30" s="59"/>
      <c r="B30" s="62"/>
      <c r="C30" s="61"/>
      <c r="D30" s="61"/>
      <c r="E30" s="61"/>
      <c r="F30" s="60"/>
      <c r="G30" s="59"/>
      <c r="H30" s="59"/>
      <c r="I30" s="59"/>
      <c r="J30" s="59"/>
      <c r="K30" s="136"/>
      <c r="L30" s="138"/>
      <c r="M30" s="138"/>
      <c r="N30" s="133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</row>
    <row r="31" spans="1:33" ht="12.75" x14ac:dyDescent="0.2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136"/>
      <c r="L31" s="135" t="s">
        <v>115</v>
      </c>
      <c r="M31" s="137" t="s">
        <v>104</v>
      </c>
      <c r="N31" s="133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</row>
    <row r="32" spans="1:33" ht="12.75" x14ac:dyDescent="0.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136"/>
      <c r="L32" s="135" t="s">
        <v>157</v>
      </c>
      <c r="M32" s="137" t="s">
        <v>156</v>
      </c>
      <c r="N32" s="133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</row>
    <row r="33" spans="1:33" ht="12.75" x14ac:dyDescent="0.2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136"/>
      <c r="L33" s="135" t="s">
        <v>155</v>
      </c>
      <c r="M33" s="134" t="s">
        <v>154</v>
      </c>
      <c r="N33" s="133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</row>
    <row r="34" spans="1:33" ht="13.5" thickBot="1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132"/>
      <c r="L34" s="131"/>
      <c r="M34" s="131"/>
      <c r="N34" s="130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</row>
    <row r="35" spans="1:33" ht="12" thickBot="1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</row>
    <row r="36" spans="1:33" ht="15.75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141" t="s">
        <v>162</v>
      </c>
      <c r="L36" s="140"/>
      <c r="M36" s="140"/>
      <c r="N36" s="13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</row>
    <row r="37" spans="1:33" x14ac:dyDescent="0.2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147"/>
      <c r="L37" s="150"/>
      <c r="M37" s="150"/>
      <c r="N37" s="14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</row>
    <row r="38" spans="1:33" x14ac:dyDescent="0.2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147"/>
      <c r="L38" s="146" t="s">
        <v>100</v>
      </c>
      <c r="M38" s="137"/>
      <c r="N38" s="145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</row>
    <row r="39" spans="1:33" x14ac:dyDescent="0.2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147"/>
      <c r="L39" s="146" t="s">
        <v>101</v>
      </c>
      <c r="M39" s="137" t="b">
        <v>1</v>
      </c>
      <c r="N39" s="145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</row>
    <row r="40" spans="1:33" x14ac:dyDescent="0.2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147"/>
      <c r="L40" s="146" t="s">
        <v>99</v>
      </c>
      <c r="M40" s="137" t="b">
        <v>0</v>
      </c>
      <c r="N40" s="145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</row>
    <row r="41" spans="1:33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147"/>
      <c r="L41" s="146" t="s">
        <v>161</v>
      </c>
      <c r="M41" s="137" t="b">
        <v>1</v>
      </c>
      <c r="N41" s="145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</row>
    <row r="42" spans="1:33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147"/>
      <c r="L42" s="146" t="s">
        <v>160</v>
      </c>
      <c r="M42" s="148" t="e">
        <f ca="1">SUBSTITUTE(LEFT(CELL("filename",#REF!),FIND("[",CELL("filename",#REF!),1)-1),"\XLS\","\XML\")</f>
        <v>#REF!</v>
      </c>
      <c r="N42" s="145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</row>
    <row r="43" spans="1:33" x14ac:dyDescent="0.2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147"/>
      <c r="L43" s="146" t="s">
        <v>159</v>
      </c>
      <c r="M43" s="134" t="b">
        <v>1</v>
      </c>
      <c r="N43" s="145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</row>
    <row r="44" spans="1:33" ht="12" thickBot="1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144"/>
      <c r="L44" s="143"/>
      <c r="M44" s="143"/>
      <c r="N44" s="142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</row>
    <row r="45" spans="1:33" ht="12" thickBot="1" x14ac:dyDescent="0.2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129"/>
      <c r="L45" s="129"/>
      <c r="M45" s="129"/>
      <c r="N45" s="12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</row>
    <row r="46" spans="1:33" ht="15.75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141" t="s">
        <v>158</v>
      </c>
      <c r="L46" s="140"/>
      <c r="M46" s="140"/>
      <c r="N46" s="13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</row>
    <row r="47" spans="1:33" ht="12.75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136"/>
      <c r="L47" s="138"/>
      <c r="M47" s="138"/>
      <c r="N47" s="133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</row>
    <row r="48" spans="1:33" ht="12.75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136"/>
      <c r="L48" s="135" t="s">
        <v>115</v>
      </c>
      <c r="M48" s="137" t="s">
        <v>104</v>
      </c>
      <c r="N48" s="133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</row>
    <row r="49" spans="1:33" ht="12.75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136"/>
      <c r="L49" s="135" t="s">
        <v>157</v>
      </c>
      <c r="M49" s="137" t="s">
        <v>156</v>
      </c>
      <c r="N49" s="133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 spans="1:33" ht="12.75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136"/>
      <c r="L50" s="135" t="s">
        <v>183</v>
      </c>
      <c r="M50" s="137" t="s">
        <v>182</v>
      </c>
      <c r="N50" s="133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</row>
    <row r="51" spans="1:33" ht="12.75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136"/>
      <c r="L51" s="135" t="s">
        <v>181</v>
      </c>
      <c r="M51" s="137" t="s">
        <v>167</v>
      </c>
      <c r="N51" s="133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</row>
    <row r="52" spans="1:33" ht="12.75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136"/>
      <c r="L52" s="135" t="s">
        <v>95</v>
      </c>
      <c r="M52" s="134" t="s">
        <v>180</v>
      </c>
      <c r="N52" s="133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</row>
    <row r="53" spans="1:33" ht="12.75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136"/>
      <c r="L53" s="135" t="s">
        <v>155</v>
      </c>
      <c r="M53" s="134" t="s">
        <v>154</v>
      </c>
      <c r="N53" s="133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</row>
    <row r="54" spans="1:33" ht="12.75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136"/>
      <c r="L54" s="135" t="s">
        <v>179</v>
      </c>
      <c r="M54" s="137" t="str">
        <f>PROPER(Currency)&amp;"YC"</f>
        <v>UsdYC</v>
      </c>
      <c r="N54" s="133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</row>
    <row r="55" spans="1:33" ht="12.75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136"/>
      <c r="L55" s="135" t="s">
        <v>178</v>
      </c>
      <c r="M55" s="137" t="str">
        <f>PROPER(Currency)&amp;"YCSTD"</f>
        <v>UsdYCSTD</v>
      </c>
      <c r="N55" s="133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</row>
    <row r="56" spans="1:33" ht="13.5" thickBo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132"/>
      <c r="L56" s="131"/>
      <c r="M56" s="131"/>
      <c r="N56" s="130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</row>
    <row r="57" spans="1:33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</row>
    <row r="58" spans="1:33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</row>
    <row r="59" spans="1:33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</row>
    <row r="60" spans="1:33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</row>
    <row r="61" spans="1:33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</row>
    <row r="62" spans="1:33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</row>
    <row r="63" spans="1:33" x14ac:dyDescent="0.2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</row>
    <row r="64" spans="1:33" x14ac:dyDescent="0.2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</row>
    <row r="65" spans="1:33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</row>
    <row r="66" spans="1:33" x14ac:dyDescent="0.2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</row>
    <row r="67" spans="1:33" x14ac:dyDescent="0.2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</row>
    <row r="68" spans="1:33" x14ac:dyDescent="0.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</row>
  </sheetData>
  <mergeCells count="7">
    <mergeCell ref="K46:N46"/>
    <mergeCell ref="B2:F2"/>
    <mergeCell ref="K2:N2"/>
    <mergeCell ref="K12:N12"/>
    <mergeCell ref="K19:N19"/>
    <mergeCell ref="K29:N29"/>
    <mergeCell ref="K36:N36"/>
  </mergeCells>
  <dataValidations count="9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 M14 M31 M48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5 M32 M49">
      <formula1>"Libor,ibor"</formula1>
    </dataValidation>
    <dataValidation type="list" allowBlank="1" showInputMessage="1" showErrorMessage="1" sqref="M5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50:M5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9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34" t="s">
        <v>75</v>
      </c>
      <c r="C1" s="33"/>
      <c r="D1" s="32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>RateHelperPrefix&amp;"_"&amp;$B3&amp;$C3&amp;$D3</f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>RateHelperPrefix&amp;"_"&amp;$B4&amp;$C4&amp;$D4</f>
        <v>USD_YC3MRH_SND</v>
      </c>
      <c r="F4" s="13" t="e">
        <f>_xll.qlRateHelperQuoteValue($E4,Trigger)</f>
        <v>#NUM!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41655</v>
      </c>
      <c r="L4" s="10">
        <f>_xll.qlRateHelperLatestDate($E4,Trigger)</f>
        <v>41656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>RateHelperPrefix&amp;"_"&amp;$B5&amp;$C5&amp;$D5</f>
        <v>USD_YC3MRH_SWD</v>
      </c>
      <c r="F5" s="13" t="e">
        <f>_xll.qlRateHelperQuoteValue($E5,Trigger)</f>
        <v>#NUM!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41655</v>
      </c>
      <c r="L5" s="10">
        <f>_xll.qlRateHelperLatestDate($E5,Trigger)</f>
        <v>41662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>RateHelperPrefix&amp;"_"&amp;$B6&amp;$C6&amp;$D6</f>
        <v>USD_YC3MRH_2WD</v>
      </c>
      <c r="F6" s="13" t="e">
        <f>_xll.qlRateHelperQuoteValue($E6,Trigger)</f>
        <v>#NUM!</v>
      </c>
      <c r="G6" s="13"/>
      <c r="H6" s="12" t="b">
        <v>0</v>
      </c>
      <c r="I6" s="12">
        <v>10</v>
      </c>
      <c r="J6" s="12">
        <v>1</v>
      </c>
      <c r="K6" s="11">
        <f>_xll.qlRateHelperEarliestDate($E6,Trigger)</f>
        <v>41655</v>
      </c>
      <c r="L6" s="10">
        <f>_xll.qlRateHelperLatestDate($E6,Trigger)</f>
        <v>41669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>RateHelperPrefix&amp;"_"&amp;$B7&amp;$C7&amp;$D7</f>
        <v>USD_YC3MRH_3WD</v>
      </c>
      <c r="F7" s="13" t="e">
        <f>_xll.qlRateHelperQuoteValue($E7,Trigger)</f>
        <v>#NUM!</v>
      </c>
      <c r="G7" s="13"/>
      <c r="H7" s="12" t="b">
        <v>0</v>
      </c>
      <c r="I7" s="12">
        <v>10</v>
      </c>
      <c r="J7" s="12">
        <v>1</v>
      </c>
      <c r="K7" s="11">
        <f>_xll.qlRateHelperEarliestDate($E7,Trigger)</f>
        <v>41655</v>
      </c>
      <c r="L7" s="10">
        <f>_xll.qlRateHelperLatestDate($E7,Trigger)</f>
        <v>41676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>RateHelperPrefix&amp;"_"&amp;$B8&amp;$C8&amp;$D8</f>
        <v>USD_YC3MRH_1MD</v>
      </c>
      <c r="F8" s="13" t="e">
        <f>_xll.qlRateHelperQuoteValue($E8,Trigger)</f>
        <v>#NUM!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41655</v>
      </c>
      <c r="L8" s="10">
        <f>_xll.qlRateHelperLatestDate($E8,Trigger)</f>
        <v>41687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>RateHelperPrefix&amp;"_"&amp;$B9&amp;$C9&amp;$D9</f>
        <v>USD_YC3MRH_2MD</v>
      </c>
      <c r="F9" s="13" t="e">
        <f>_xll.qlRateHelperQuoteValue($E9,Trigger)</f>
        <v>#NUM!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41655</v>
      </c>
      <c r="L9" s="10">
        <f>_xll.qlRateHelperLatestDate($E9,Trigger)</f>
        <v>41715</v>
      </c>
    </row>
    <row r="10" spans="2:14" x14ac:dyDescent="0.2">
      <c r="B10" s="30"/>
      <c r="C10" s="15"/>
      <c r="D10" s="14" t="s">
        <v>51</v>
      </c>
      <c r="E10" s="14" t="str">
        <f>RateHelperPrefix&amp;"_"&amp;$B10&amp;$C10&amp;$D10</f>
        <v>USD_YC3MRH_3MD</v>
      </c>
      <c r="F10" s="13" t="e">
        <f>_xll.qlRateHelperQuoteValue($E10,Trigger)</f>
        <v>#NUM!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41655</v>
      </c>
      <c r="L10" s="10">
        <f>_xll.qlRateHelperLatestDate($E10,Trigger)</f>
        <v>41745</v>
      </c>
    </row>
    <row r="11" spans="2:14" x14ac:dyDescent="0.2">
      <c r="B11" s="30"/>
      <c r="C11" s="15"/>
      <c r="D11" s="14" t="s">
        <v>50</v>
      </c>
      <c r="E11" s="14" t="str">
        <f>RateHelperPrefix&amp;"_"&amp;$B11&amp;$C11&amp;$D11</f>
        <v>USD_YC3MRH_4MD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x14ac:dyDescent="0.2">
      <c r="B12" s="30"/>
      <c r="C12" s="15"/>
      <c r="D12" s="14" t="s">
        <v>49</v>
      </c>
      <c r="E12" s="14" t="str">
        <f>RateHelperPrefix&amp;"_"&amp;$B12&amp;$C12&amp;$D12</f>
        <v>USD_YC3MRH_5MD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30"/>
      <c r="C13" s="15"/>
      <c r="D13" s="14" t="s">
        <v>48</v>
      </c>
      <c r="E13" s="14" t="str">
        <f>RateHelperPrefix&amp;"_"&amp;$B13&amp;$C13&amp;$D13</f>
        <v>USD_YC3MRH_6MD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30"/>
      <c r="C14" s="15"/>
      <c r="D14" s="14" t="s">
        <v>47</v>
      </c>
      <c r="E14" s="14" t="str">
        <f>RateHelperPrefix&amp;"_"&amp;$B14&amp;$C14&amp;$D14</f>
        <v>USD_YC3MRH_9MD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>RateHelperPrefix&amp;"_"&amp;$B15&amp;$C15&amp;$D15</f>
        <v>USD_YC3MRH_1YD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3</v>
      </c>
      <c r="D16" s="22" t="s">
        <v>43</v>
      </c>
      <c r="E16" s="22" t="str">
        <f>RateHelperPrefix&amp;"_"&amp;$B16&amp;$C16&amp;$D16</f>
        <v>USD_YC3MRH_T3F1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3</v>
      </c>
      <c r="D17" s="7" t="s">
        <v>43</v>
      </c>
      <c r="E17" s="7" t="str">
        <f>RateHelperPrefix&amp;"_"&amp;$B17&amp;$C17&amp;$D17</f>
        <v>USD_YC3MRH_TOM3F1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>(B18+Months)&amp;"F"</f>
        <v>4F</v>
      </c>
      <c r="E18" s="14" t="str">
        <f>RateHelperPrefix&amp;"_"&amp;$B18&amp;$C18&amp;$D18</f>
        <v>USD_YC3MRH_1x4F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x14ac:dyDescent="0.2">
      <c r="B19" s="16">
        <v>2</v>
      </c>
      <c r="C19" s="15" t="s">
        <v>42</v>
      </c>
      <c r="D19" s="14" t="str">
        <f>(B19+Months)&amp;"F"</f>
        <v>5F</v>
      </c>
      <c r="E19" s="14" t="str">
        <f>RateHelperPrefix&amp;"_"&amp;$B19&amp;$C19&amp;$D19</f>
        <v>USD_YC3MRH_2x5F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x14ac:dyDescent="0.2">
      <c r="B20" s="16">
        <v>3</v>
      </c>
      <c r="C20" s="15" t="s">
        <v>42</v>
      </c>
      <c r="D20" s="14" t="str">
        <f>(B20+Months)&amp;"F"</f>
        <v>6F</v>
      </c>
      <c r="E20" s="14" t="str">
        <f>RateHelperPrefix&amp;"_"&amp;$B20&amp;$C20&amp;$D20</f>
        <v>USD_YC3MRH_3x6F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x14ac:dyDescent="0.2">
      <c r="B21" s="16">
        <v>4</v>
      </c>
      <c r="C21" s="15" t="s">
        <v>42</v>
      </c>
      <c r="D21" s="14" t="str">
        <f>(B21+Months)&amp;"F"</f>
        <v>7F</v>
      </c>
      <c r="E21" s="14" t="str">
        <f>RateHelperPrefix&amp;"_"&amp;$B21&amp;$C21&amp;$D21</f>
        <v>USD_YC3MRH_4x7F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x14ac:dyDescent="0.2">
      <c r="B22" s="16">
        <v>5</v>
      </c>
      <c r="C22" s="15" t="s">
        <v>42</v>
      </c>
      <c r="D22" s="14" t="str">
        <f>(B22+Months)&amp;"F"</f>
        <v>8F</v>
      </c>
      <c r="E22" s="14" t="str">
        <f>RateHelperPrefix&amp;"_"&amp;$B22&amp;$C22&amp;$D22</f>
        <v>USD_YC3MRH_5x8F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x14ac:dyDescent="0.2">
      <c r="B23" s="16">
        <v>6</v>
      </c>
      <c r="C23" s="15" t="s">
        <v>42</v>
      </c>
      <c r="D23" s="14" t="str">
        <f>(B23+Months)&amp;"F"</f>
        <v>9F</v>
      </c>
      <c r="E23" s="14" t="str">
        <f>RateHelperPrefix&amp;"_"&amp;$B23&amp;$C23&amp;$D23</f>
        <v>USD_YC3MRH_6x9F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x14ac:dyDescent="0.2">
      <c r="B24" s="16">
        <v>7</v>
      </c>
      <c r="C24" s="15" t="s">
        <v>42</v>
      </c>
      <c r="D24" s="14" t="str">
        <f>(B24+Months)&amp;"F"</f>
        <v>10F</v>
      </c>
      <c r="E24" s="14" t="str">
        <f>RateHelperPrefix&amp;"_"&amp;$B24&amp;$C24&amp;$D24</f>
        <v>USD_YC3MRH_7x10F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>(B25+Months)&amp;"F"</f>
        <v>11F</v>
      </c>
      <c r="E25" s="14" t="str">
        <f>RateHelperPrefix&amp;"_"&amp;$B25&amp;$C25&amp;$D25</f>
        <v>USD_YC3MRH_8x11F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>(B26+Months)&amp;"F"</f>
        <v>12F</v>
      </c>
      <c r="E26" s="14" t="str">
        <f>RateHelperPrefix&amp;"_"&amp;$B26&amp;$C26&amp;$D26</f>
        <v>USD_YC3MRH_9x12F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>(B27+Months)&amp;"F"</f>
        <v>13F</v>
      </c>
      <c r="E27" s="14" t="str">
        <f>RateHelperPrefix&amp;"_"&amp;$B27&amp;$C27&amp;$D27</f>
        <v>USD_YC3MRH_10x13F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>(B28+Months)&amp;"F"</f>
        <v>14F</v>
      </c>
      <c r="E28" s="14" t="str">
        <f>RateHelperPrefix&amp;"_"&amp;$B28&amp;$C28&amp;$D28</f>
        <v>USD_YC3MRH_11x14F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>(B29+Months)&amp;"F"</f>
        <v>15F</v>
      </c>
      <c r="E29" s="14" t="str">
        <f>RateHelperPrefix&amp;"_"&amp;$B29&amp;$C29&amp;$D29</f>
        <v>USD_YC3MRH_12x15F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x14ac:dyDescent="0.2">
      <c r="B30" s="16">
        <v>13</v>
      </c>
      <c r="C30" s="15" t="s">
        <v>42</v>
      </c>
      <c r="D30" s="14" t="str">
        <f>(B30+Months)&amp;"F"</f>
        <v>16F</v>
      </c>
      <c r="E30" s="14" t="str">
        <f>RateHelperPrefix&amp;"_"&amp;$B30&amp;$C30&amp;$D30</f>
        <v>USD_YC3MRH_13x16F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>(B31+Months)&amp;"F"</f>
        <v>17F</v>
      </c>
      <c r="E31" s="14" t="str">
        <f>RateHelperPrefix&amp;"_"&amp;$B31&amp;$C31&amp;$D31</f>
        <v>USD_YC3MRH_14x17F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>(B32+Months)&amp;"F"</f>
        <v>18F</v>
      </c>
      <c r="E32" s="14" t="str">
        <f>RateHelperPrefix&amp;"_"&amp;$B32&amp;$C32&amp;$D32</f>
        <v>USD_YC3MRH_15x18F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B33" s="16">
        <v>16</v>
      </c>
      <c r="C33" s="15" t="s">
        <v>42</v>
      </c>
      <c r="D33" s="14" t="str">
        <f>(B33+Months)&amp;"F"</f>
        <v>19F</v>
      </c>
      <c r="E33" s="14" t="str">
        <f>RateHelperPrefix&amp;"_"&amp;$B33&amp;$C33&amp;$D33</f>
        <v>USD_YC3MRH_16x19F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B34" s="16">
        <v>17</v>
      </c>
      <c r="C34" s="15" t="s">
        <v>42</v>
      </c>
      <c r="D34" s="14" t="str">
        <f>(B34+Months)&amp;"F"</f>
        <v>20F</v>
      </c>
      <c r="E34" s="14" t="str">
        <f>RateHelperPrefix&amp;"_"&amp;$B34&amp;$C34&amp;$D34</f>
        <v>USD_YC3MRH_17x20F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B35" s="9">
        <v>18</v>
      </c>
      <c r="C35" s="8" t="s">
        <v>42</v>
      </c>
      <c r="D35" s="7" t="str">
        <f>(B35+Months)&amp;"F"</f>
        <v>21F</v>
      </c>
      <c r="E35" s="7" t="str">
        <f>RateHelperPrefix&amp;"_"&amp;$B35&amp;$C35&amp;$D35</f>
        <v>USD_YC3MRH_18x21F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2" ht="11.25" customHeight="1" x14ac:dyDescent="0.2">
      <c r="A36" s="23" t="b">
        <v>0</v>
      </c>
      <c r="B36" s="16"/>
      <c r="C36" s="15" t="str">
        <f>IF(IndexTenor="6M","IMMFRA","FUT")&amp;IndexTenor</f>
        <v>FUT3M</v>
      </c>
      <c r="D36" s="14" t="str">
        <f t="array" ref="D36:D77">_xll.qlIMMNextCodes(_xll.qlSettingsEvaluationDate(Trigger)-1,$A36:$A77)</f>
        <v>F4</v>
      </c>
      <c r="E36" s="14" t="str">
        <f>RateHelperPrefix&amp;"_"&amp;$B36&amp;$C36&amp;$D36</f>
        <v>USD_YC3MRH_FUT3MF4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1</v>
      </c>
      <c r="I36" s="12">
        <v>60</v>
      </c>
      <c r="J36" s="12">
        <v>7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>IF(IndexTenor="6M","IMMFRA","FUT")&amp;IndexTenor</f>
        <v>FUT3M</v>
      </c>
      <c r="D37" s="14" t="str">
        <v>G4</v>
      </c>
      <c r="E37" s="14" t="str">
        <f>RateHelperPrefix&amp;"_"&amp;$B37&amp;$C37&amp;$D37</f>
        <v>USD_YC3MRH_FUT3MG4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1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>IF(IndexTenor="6M","IMMFRA","FUT")&amp;IndexTenor</f>
        <v>FUT3M</v>
      </c>
      <c r="D38" s="14" t="str">
        <v>H4</v>
      </c>
      <c r="E38" s="14" t="str">
        <f>RateHelperPrefix&amp;"_"&amp;$B38&amp;$C38&amp;$D38</f>
        <v>USD_YC3MRH_FUT3MH4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1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>IF(IndexTenor="6M","IMMFRA","FUT")&amp;IndexTenor</f>
        <v>FUT3M</v>
      </c>
      <c r="D39" s="14" t="str">
        <v>J4</v>
      </c>
      <c r="E39" s="14" t="str">
        <f>RateHelperPrefix&amp;"_"&amp;$B39&amp;$C39&amp;$D39</f>
        <v>USD_YC3MRH_FUT3MJ4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1</v>
      </c>
      <c r="I39" s="12">
        <v>60</v>
      </c>
      <c r="J39" s="12">
        <v>21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0</v>
      </c>
      <c r="B40" s="16"/>
      <c r="C40" s="15" t="str">
        <f>IF(IndexTenor="6M","IMMFRA","FUT")&amp;IndexTenor</f>
        <v>FUT3M</v>
      </c>
      <c r="D40" s="14" t="str">
        <v>K4</v>
      </c>
      <c r="E40" s="14" t="str">
        <f>RateHelperPrefix&amp;"_"&amp;$B40&amp;$C40&amp;$D40</f>
        <v>USD_YC3MRH_FUT3MK4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1</v>
      </c>
      <c r="I40" s="12">
        <v>60</v>
      </c>
      <c r="J40" s="12">
        <v>21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0</v>
      </c>
      <c r="B41" s="16"/>
      <c r="C41" s="15" t="str">
        <f>IF(IndexTenor="6M","IMMFRA","FUT")&amp;IndexTenor</f>
        <v>FUT3M</v>
      </c>
      <c r="D41" s="14" t="str">
        <v>M4</v>
      </c>
      <c r="E41" s="14" t="str">
        <f>RateHelperPrefix&amp;"_"&amp;$B41&amp;$C41&amp;$D41</f>
        <v>USD_YC3MRH_FUT3MM4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1</v>
      </c>
      <c r="I41" s="12">
        <v>60</v>
      </c>
      <c r="J41" s="12">
        <v>21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0</v>
      </c>
      <c r="B42" s="16"/>
      <c r="C42" s="15" t="str">
        <f>IF(IndexTenor="6M","IMMFRA","FUT")&amp;IndexTenor</f>
        <v>FUT3M</v>
      </c>
      <c r="D42" s="14" t="str">
        <v>N4</v>
      </c>
      <c r="E42" s="14" t="str">
        <f>RateHelperPrefix&amp;"_"&amp;$B42&amp;$C42&amp;$D42</f>
        <v>USD_YC3MRH_FUT3MN4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1</v>
      </c>
      <c r="I42" s="12">
        <v>60</v>
      </c>
      <c r="J42" s="12">
        <v>21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0</v>
      </c>
      <c r="B43" s="16"/>
      <c r="C43" s="15" t="str">
        <f>IF(IndexTenor="6M","IMMFRA","FUT")&amp;IndexTenor</f>
        <v>FUT3M</v>
      </c>
      <c r="D43" s="14" t="str">
        <v>Q4</v>
      </c>
      <c r="E43" s="14" t="str">
        <f>RateHelperPrefix&amp;"_"&amp;$B43&amp;$C43&amp;$D43</f>
        <v>USD_YC3MRH_FUT3MQ4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1</v>
      </c>
      <c r="I43" s="12">
        <v>60</v>
      </c>
      <c r="J43" s="12">
        <v>21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0</v>
      </c>
      <c r="B44" s="16"/>
      <c r="C44" s="15" t="str">
        <f>IF(IndexTenor="6M","IMMFRA","FUT")&amp;IndexTenor</f>
        <v>FUT3M</v>
      </c>
      <c r="D44" s="14" t="str">
        <v>U4</v>
      </c>
      <c r="E44" s="14" t="str">
        <f>RateHelperPrefix&amp;"_"&amp;$B44&amp;$C44&amp;$D44</f>
        <v>USD_YC3MRH_FUT3MU4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1</v>
      </c>
      <c r="I44" s="12">
        <v>60</v>
      </c>
      <c r="J44" s="12">
        <v>21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0</v>
      </c>
      <c r="B45" s="16"/>
      <c r="C45" s="15" t="str">
        <f>IF(IndexTenor="6M","IMMFRA","FUT")&amp;IndexTenor</f>
        <v>FUT3M</v>
      </c>
      <c r="D45" s="14" t="str">
        <v>V4</v>
      </c>
      <c r="E45" s="14" t="str">
        <f>RateHelperPrefix&amp;"_"&amp;$B45&amp;$C45&amp;$D45</f>
        <v>USD_YC3MRH_FUT3MV4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1</v>
      </c>
      <c r="I45" s="12">
        <v>60</v>
      </c>
      <c r="J45" s="12">
        <v>21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0</v>
      </c>
      <c r="B46" s="16"/>
      <c r="C46" s="15" t="str">
        <f>IF(IndexTenor="6M","IMMFRA","FUT")&amp;IndexTenor</f>
        <v>FUT3M</v>
      </c>
      <c r="D46" s="14" t="str">
        <v>X4</v>
      </c>
      <c r="E46" s="14" t="str">
        <f>RateHelperPrefix&amp;"_"&amp;$B46&amp;$C46&amp;$D46</f>
        <v>USD_YC3MRH_FUT3MX4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1</v>
      </c>
      <c r="I46" s="12">
        <v>60</v>
      </c>
      <c r="J46" s="12">
        <v>21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0</v>
      </c>
      <c r="B47" s="16"/>
      <c r="C47" s="15" t="str">
        <f>IF(IndexTenor="6M","IMMFRA","FUT")&amp;IndexTenor</f>
        <v>FUT3M</v>
      </c>
      <c r="D47" s="14" t="str">
        <v>Z4</v>
      </c>
      <c r="E47" s="14" t="str">
        <f>RateHelperPrefix&amp;"_"&amp;$B47&amp;$C47&amp;$D47</f>
        <v>USD_YC3MRH_FUT3MZ4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1</v>
      </c>
      <c r="I47" s="12">
        <v>60</v>
      </c>
      <c r="J47" s="12">
        <v>21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>IF(IndexTenor="6M","IMMFRA","FUT")&amp;IndexTenor</f>
        <v>FUT3M</v>
      </c>
      <c r="D48" s="14" t="str">
        <v>H5</v>
      </c>
      <c r="E48" s="14" t="str">
        <f>RateHelperPrefix&amp;"_"&amp;$B48&amp;$C48&amp;$D48</f>
        <v>USD_YC3MRH_FUT3MH5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1</v>
      </c>
      <c r="I48" s="12">
        <v>60</v>
      </c>
      <c r="J48" s="12">
        <v>21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>IF(IndexTenor="6M","IMMFRA","FUT")&amp;IndexTenor</f>
        <v>FUT3M</v>
      </c>
      <c r="D49" s="14" t="str">
        <v>M5</v>
      </c>
      <c r="E49" s="14" t="str">
        <f>RateHelperPrefix&amp;"_"&amp;$B49&amp;$C49&amp;$D49</f>
        <v>USD_YC3MRH_FUT3MM5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1</v>
      </c>
      <c r="I49" s="12">
        <v>60</v>
      </c>
      <c r="J49" s="12">
        <v>21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>IF(IndexTenor="6M","IMMFRA","FUT")&amp;IndexTenor</f>
        <v>FUT3M</v>
      </c>
      <c r="D50" s="14" t="str">
        <v>U5</v>
      </c>
      <c r="E50" s="14" t="str">
        <f>RateHelperPrefix&amp;"_"&amp;$B50&amp;$C50&amp;$D50</f>
        <v>USD_YC3MRH_FUT3MU5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1</v>
      </c>
      <c r="I50" s="12">
        <v>60</v>
      </c>
      <c r="J50" s="12">
        <v>21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>IF(IndexTenor="6M","IMMFRA","FUT")&amp;IndexTenor</f>
        <v>FUT3M</v>
      </c>
      <c r="D51" s="14" t="str">
        <v>Z5</v>
      </c>
      <c r="E51" s="14" t="str">
        <f>RateHelperPrefix&amp;"_"&amp;$B51&amp;$C51&amp;$D51</f>
        <v>USD_YC3MRH_FUT3MZ5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1</v>
      </c>
      <c r="I51" s="12">
        <v>60</v>
      </c>
      <c r="J51" s="12">
        <v>21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>IF(IndexTenor="6M","IMMFRA","FUT")&amp;IndexTenor</f>
        <v>FUT3M</v>
      </c>
      <c r="D52" s="14" t="str">
        <v>H6</v>
      </c>
      <c r="E52" s="14" t="str">
        <f>RateHelperPrefix&amp;"_"&amp;$B52&amp;$C52&amp;$D52</f>
        <v>USD_YC3MRH_FUT3MH6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1</v>
      </c>
      <c r="I52" s="12">
        <v>60</v>
      </c>
      <c r="J52" s="12">
        <v>21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>IF(IndexTenor="6M","IMMFRA","FUT")&amp;IndexTenor</f>
        <v>FUT3M</v>
      </c>
      <c r="D53" s="14" t="str">
        <v>M6</v>
      </c>
      <c r="E53" s="14" t="str">
        <f>RateHelperPrefix&amp;"_"&amp;$B53&amp;$C53&amp;$D53</f>
        <v>USD_YC3MRH_FUT3MM6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1</v>
      </c>
      <c r="I53" s="12">
        <v>30</v>
      </c>
      <c r="J53" s="12">
        <v>21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>IF(IndexTenor="6M","IMMFRA","FUT")&amp;IndexTenor</f>
        <v>FUT3M</v>
      </c>
      <c r="D54" s="14" t="str">
        <v>U6</v>
      </c>
      <c r="E54" s="14" t="str">
        <f>RateHelperPrefix&amp;"_"&amp;$B54&amp;$C54&amp;$D54</f>
        <v>USD_YC3MRH_FUT3MU6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1</v>
      </c>
      <c r="I54" s="12">
        <v>30</v>
      </c>
      <c r="J54" s="12">
        <v>21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>IF(IndexTenor="6M","IMMFRA","FUT")&amp;IndexTenor</f>
        <v>FUT3M</v>
      </c>
      <c r="D55" s="14" t="str">
        <v>Z6</v>
      </c>
      <c r="E55" s="14" t="str">
        <f>RateHelperPrefix&amp;"_"&amp;$B55&amp;$C55&amp;$D55</f>
        <v>USD_YC3MRH_FUT3MZ6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1</v>
      </c>
      <c r="I55" s="12">
        <v>30</v>
      </c>
      <c r="J55" s="12">
        <v>21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>IF(IndexTenor="6M","IMMFRA","FUT")&amp;IndexTenor</f>
        <v>FUT3M</v>
      </c>
      <c r="D56" s="14" t="str">
        <v>H7</v>
      </c>
      <c r="E56" s="14" t="str">
        <f>RateHelperPrefix&amp;"_"&amp;$B56&amp;$C56&amp;$D56</f>
        <v>USD_YC3MRH_FUT3MH7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1</v>
      </c>
      <c r="I56" s="12">
        <v>30</v>
      </c>
      <c r="J56" s="12">
        <v>21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>IF(IndexTenor="6M","IMMFRA","FUT")&amp;IndexTenor</f>
        <v>FUT3M</v>
      </c>
      <c r="D57" s="14" t="str">
        <v>M7</v>
      </c>
      <c r="E57" s="14" t="str">
        <f>RateHelperPrefix&amp;"_"&amp;$B57&amp;$C57&amp;$D57</f>
        <v>USD_YC3MRH_FUT3MM7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1</v>
      </c>
      <c r="I57" s="12">
        <v>30</v>
      </c>
      <c r="J57" s="12">
        <v>21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>IF(IndexTenor="6M","IMMFRA","FUT")&amp;IndexTenor</f>
        <v>FUT3M</v>
      </c>
      <c r="D58" s="14" t="str">
        <v>U7</v>
      </c>
      <c r="E58" s="14" t="str">
        <f>RateHelperPrefix&amp;"_"&amp;$B58&amp;$C58&amp;$D58</f>
        <v>USD_YC3MRH_FUT3MU7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1</v>
      </c>
      <c r="I58" s="12">
        <v>30</v>
      </c>
      <c r="J58" s="12">
        <v>21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>IF(IndexTenor="6M","IMMFRA","FUT")&amp;IndexTenor</f>
        <v>FUT3M</v>
      </c>
      <c r="D59" s="14" t="str">
        <v>Z7</v>
      </c>
      <c r="E59" s="14" t="str">
        <f>RateHelperPrefix&amp;"_"&amp;$B59&amp;$C59&amp;$D59</f>
        <v>USD_YC3MRH_FUT3MZ7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1</v>
      </c>
      <c r="I59" s="12">
        <v>30</v>
      </c>
      <c r="J59" s="12">
        <v>21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>IF(IndexTenor="6M","IMMFRA","FUT")&amp;IndexTenor</f>
        <v>FUT3M</v>
      </c>
      <c r="D60" s="14" t="str">
        <v>H8</v>
      </c>
      <c r="E60" s="14" t="str">
        <f>RateHelperPrefix&amp;"_"&amp;$B60&amp;$C60&amp;$D60</f>
        <v>USD_YC3MRH_FUT3MH8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1</v>
      </c>
      <c r="I60" s="12">
        <v>30</v>
      </c>
      <c r="J60" s="12">
        <v>21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>IF(IndexTenor="6M","IMMFRA","FUT")&amp;IndexTenor</f>
        <v>FUT3M</v>
      </c>
      <c r="D61" s="14" t="str">
        <v>M8</v>
      </c>
      <c r="E61" s="14" t="str">
        <f>RateHelperPrefix&amp;"_"&amp;$B61&amp;$C61&amp;$D61</f>
        <v>USD_YC3MRH_FUT3MM8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1</v>
      </c>
      <c r="I61" s="12">
        <v>30</v>
      </c>
      <c r="J61" s="12">
        <v>21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>IF(IndexTenor="6M","IMMFRA","FUT")&amp;IndexTenor</f>
        <v>FUT3M</v>
      </c>
      <c r="D62" s="14" t="str">
        <v>U8</v>
      </c>
      <c r="E62" s="14" t="str">
        <f>RateHelperPrefix&amp;"_"&amp;$B62&amp;$C62&amp;$D62</f>
        <v>USD_YC3MRH_FUT3MU8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1</v>
      </c>
      <c r="I62" s="12">
        <v>30</v>
      </c>
      <c r="J62" s="12">
        <v>21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>IF(IndexTenor="6M","IMMFRA","FUT")&amp;IndexTenor</f>
        <v>FUT3M</v>
      </c>
      <c r="D63" s="14" t="str">
        <v>Z8</v>
      </c>
      <c r="E63" s="14" t="str">
        <f>RateHelperPrefix&amp;"_"&amp;$B63&amp;$C63&amp;$D63</f>
        <v>USD_YC3MRH_FUT3MZ8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1</v>
      </c>
      <c r="I63" s="12">
        <v>30</v>
      </c>
      <c r="J63" s="12">
        <v>21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>IF(IndexTenor="6M","IMMFRA","FUT")&amp;IndexTenor</f>
        <v>FUT3M</v>
      </c>
      <c r="D64" s="14" t="str">
        <v>H9</v>
      </c>
      <c r="E64" s="14" t="str">
        <f>RateHelperPrefix&amp;"_"&amp;$B64&amp;$C64&amp;$D64</f>
        <v>USD_YC3MRH_FUT3MH9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1</v>
      </c>
      <c r="I64" s="12">
        <v>30</v>
      </c>
      <c r="J64" s="12">
        <v>21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>IF(IndexTenor="6M","IMMFRA","FUT")&amp;IndexTenor</f>
        <v>FUT3M</v>
      </c>
      <c r="D65" s="14" t="str">
        <v>M9</v>
      </c>
      <c r="E65" s="14" t="str">
        <f>RateHelperPrefix&amp;"_"&amp;$B65&amp;$C65&amp;$D65</f>
        <v>USD_YC3MRH_FUT3MM9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1</v>
      </c>
      <c r="I65" s="12">
        <v>30</v>
      </c>
      <c r="J65" s="12">
        <v>21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>IF(IndexTenor="6M","IMMFRA","FUT")&amp;IndexTenor</f>
        <v>FUT3M</v>
      </c>
      <c r="D66" s="14" t="str">
        <v>U9</v>
      </c>
      <c r="E66" s="14" t="str">
        <f>RateHelperPrefix&amp;"_"&amp;$B66&amp;$C66&amp;$D66</f>
        <v>USD_YC3MRH_FUT3MU9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1</v>
      </c>
      <c r="I66" s="12">
        <v>30</v>
      </c>
      <c r="J66" s="12">
        <v>21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>IF(IndexTenor="6M","IMMFRA","FUT")&amp;IndexTenor</f>
        <v>FUT3M</v>
      </c>
      <c r="D67" s="14" t="str">
        <v>Z9</v>
      </c>
      <c r="E67" s="14" t="str">
        <f>RateHelperPrefix&amp;"_"&amp;$B67&amp;$C67&amp;$D67</f>
        <v>USD_YC3MRH_FUT3MZ9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1</v>
      </c>
      <c r="I67" s="12">
        <v>30</v>
      </c>
      <c r="J67" s="12">
        <v>21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>IF(IndexTenor="6M","IMMFRA","FUT")&amp;IndexTenor</f>
        <v>FUT3M</v>
      </c>
      <c r="D68" s="14" t="str">
        <v>H0</v>
      </c>
      <c r="E68" s="14" t="str">
        <f>RateHelperPrefix&amp;"_"&amp;$B68&amp;$C68&amp;$D68</f>
        <v>USD_YC3MRH_FUT3MH0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1</v>
      </c>
      <c r="I68" s="12">
        <v>30</v>
      </c>
      <c r="J68" s="12">
        <v>21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15" t="b">
        <v>1</v>
      </c>
      <c r="B69" s="16"/>
      <c r="C69" s="15" t="str">
        <f>IF(IndexTenor="6M","IMMFRA","FUT")&amp;IndexTenor</f>
        <v>FUT3M</v>
      </c>
      <c r="D69" s="14" t="str">
        <v>M0</v>
      </c>
      <c r="E69" s="14" t="str">
        <f>RateHelperPrefix&amp;"_"&amp;$B69&amp;$C69&amp;$D69</f>
        <v>USD_YC3MRH_FUT3MM0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1</v>
      </c>
      <c r="I69" s="12">
        <v>30</v>
      </c>
      <c r="J69" s="12">
        <v>21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x14ac:dyDescent="0.2">
      <c r="A70" s="15" t="b">
        <v>1</v>
      </c>
      <c r="B70" s="16"/>
      <c r="C70" s="15" t="str">
        <f>IF(IndexTenor="6M","IMMFRA","FUT")&amp;IndexTenor</f>
        <v>FUT3M</v>
      </c>
      <c r="D70" s="14" t="str">
        <v>U0</v>
      </c>
      <c r="E70" s="14" t="str">
        <f>RateHelperPrefix&amp;"_"&amp;$B70&amp;$C70&amp;$D70</f>
        <v>USD_YC3MRH_FUT3MU0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1</v>
      </c>
      <c r="I70" s="12">
        <v>30</v>
      </c>
      <c r="J70" s="12">
        <v>21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x14ac:dyDescent="0.2">
      <c r="A71" s="15" t="b">
        <v>1</v>
      </c>
      <c r="B71" s="16"/>
      <c r="C71" s="15" t="str">
        <f>IF(IndexTenor="6M","IMMFRA","FUT")&amp;IndexTenor</f>
        <v>FUT3M</v>
      </c>
      <c r="D71" s="14" t="str">
        <v>Z0</v>
      </c>
      <c r="E71" s="14" t="str">
        <f>RateHelperPrefix&amp;"_"&amp;$B71&amp;$C71&amp;$D71</f>
        <v>USD_YC3MRH_FUT3MZ0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1</v>
      </c>
      <c r="I71" s="12">
        <v>30</v>
      </c>
      <c r="J71" s="12">
        <v>21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x14ac:dyDescent="0.2">
      <c r="A72" s="15" t="b">
        <v>1</v>
      </c>
      <c r="B72" s="16"/>
      <c r="C72" s="15" t="str">
        <f>IF(IndexTenor="6M","IMMFRA","FUT")&amp;IndexTenor</f>
        <v>FUT3M</v>
      </c>
      <c r="D72" s="14" t="str">
        <v>H1</v>
      </c>
      <c r="E72" s="14" t="str">
        <f>RateHelperPrefix&amp;"_"&amp;$B72&amp;$C72&amp;$D72</f>
        <v>USD_YC3MRH_FUT3MH1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1</v>
      </c>
      <c r="I72" s="12">
        <v>30</v>
      </c>
      <c r="J72" s="12">
        <v>21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x14ac:dyDescent="0.2">
      <c r="A73" s="15" t="b">
        <v>1</v>
      </c>
      <c r="B73" s="16"/>
      <c r="C73" s="15" t="str">
        <f>IF(IndexTenor="6M","IMMFRA","FUT")&amp;IndexTenor</f>
        <v>FUT3M</v>
      </c>
      <c r="D73" s="14" t="str">
        <v>M1</v>
      </c>
      <c r="E73" s="14" t="str">
        <f>RateHelperPrefix&amp;"_"&amp;$B73&amp;$C73&amp;$D73</f>
        <v>USD_YC3MRH_FUT3MM1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1</v>
      </c>
      <c r="I73" s="12">
        <v>30</v>
      </c>
      <c r="J73" s="12">
        <v>21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x14ac:dyDescent="0.2">
      <c r="A74" s="15" t="b">
        <v>1</v>
      </c>
      <c r="B74" s="16"/>
      <c r="C74" s="15" t="str">
        <f>IF(IndexTenor="6M","IMMFRA","FUT")&amp;IndexTenor</f>
        <v>FUT3M</v>
      </c>
      <c r="D74" s="14" t="str">
        <v>U1</v>
      </c>
      <c r="E74" s="14" t="str">
        <f>RateHelperPrefix&amp;"_"&amp;$B74&amp;$C74&amp;$D74</f>
        <v>USD_YC3MRH_FUT3MU1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1</v>
      </c>
      <c r="I74" s="12">
        <v>30</v>
      </c>
      <c r="J74" s="12">
        <v>21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x14ac:dyDescent="0.2">
      <c r="A75" s="15" t="b">
        <v>1</v>
      </c>
      <c r="B75" s="16"/>
      <c r="C75" s="15" t="str">
        <f>IF(IndexTenor="6M","IMMFRA","FUT")&amp;IndexTenor</f>
        <v>FUT3M</v>
      </c>
      <c r="D75" s="14" t="str">
        <v>Z1</v>
      </c>
      <c r="E75" s="14" t="str">
        <f>RateHelperPrefix&amp;"_"&amp;$B75&amp;$C75&amp;$D75</f>
        <v>USD_YC3MRH_FUT3MZ1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1</v>
      </c>
      <c r="I75" s="12">
        <v>30</v>
      </c>
      <c r="J75" s="12">
        <v>21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x14ac:dyDescent="0.2">
      <c r="A76" s="15" t="b">
        <v>1</v>
      </c>
      <c r="B76" s="16"/>
      <c r="C76" s="15" t="str">
        <f>IF(IndexTenor="6M","IMMFRA","FUT")&amp;IndexTenor</f>
        <v>FUT3M</v>
      </c>
      <c r="D76" s="14" t="str">
        <v>H2</v>
      </c>
      <c r="E76" s="14" t="str">
        <f>RateHelperPrefix&amp;"_"&amp;$B76&amp;$C76&amp;$D76</f>
        <v>USD_YC3MRH_FUT3MH2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1</v>
      </c>
      <c r="I76" s="12">
        <v>30</v>
      </c>
      <c r="J76" s="12">
        <v>21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x14ac:dyDescent="0.2">
      <c r="A77" s="8" t="b">
        <v>1</v>
      </c>
      <c r="B77" s="9"/>
      <c r="C77" s="8" t="str">
        <f>IF(IndexTenor="6M","IMMFRA","FUT")&amp;IndexTenor</f>
        <v>FUT3M</v>
      </c>
      <c r="D77" s="7" t="str">
        <v>M2</v>
      </c>
      <c r="E77" s="7" t="str">
        <f>RateHelperPrefix&amp;"_"&amp;$B77&amp;$C77&amp;$D77</f>
        <v>USD_YC3MRH_FUT3MM2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1</v>
      </c>
      <c r="I77" s="5">
        <v>30</v>
      </c>
      <c r="J77" s="12">
        <v>21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2" t="s">
        <v>41</v>
      </c>
      <c r="E78" s="22" t="str">
        <f>RateHelperPrefix&amp;"_"&amp;$B78&amp;$C78&amp;$D78</f>
        <v>USD_YC3MRH_2X1S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3" x14ac:dyDescent="0.2">
      <c r="B79" s="16">
        <v>3</v>
      </c>
      <c r="C79" s="15"/>
      <c r="D79" s="14" t="s">
        <v>41</v>
      </c>
      <c r="E79" s="14" t="str">
        <f>RateHelperPrefix&amp;"_"&amp;$B79&amp;$C79&amp;$D79</f>
        <v>USD_YC3MRH_3X1S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>RateHelperPrefix&amp;"_"&amp;$B80&amp;$C80&amp;$D80</f>
        <v>USD_YC3MRH_4X1S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>RateHelperPrefix&amp;"_"&amp;$B81&amp;$C81&amp;$D81</f>
        <v>USD_YC3MRH_5X1S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>RateHelperPrefix&amp;"_"&amp;$B82&amp;$C82&amp;$D82</f>
        <v>USD_YC3MRH_6X1S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>RateHelperPrefix&amp;"_"&amp;$B83&amp;$C83&amp;$D83</f>
        <v>USD_YC3MRH_7X1S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>RateHelperPrefix&amp;"_"&amp;$B84&amp;$C84&amp;$D84</f>
        <v>USD_YC3MRH_8X1S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>RateHelperPrefix&amp;"_"&amp;$B85&amp;$C85&amp;$D85</f>
        <v>USD_YC3MRH_9X1S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>RateHelperPrefix&amp;"_"&amp;$B86&amp;$C86&amp;$D86</f>
        <v>USD_YC3MRH_10X1S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>RateHelperPrefix&amp;"_"&amp;$B87&amp;$C87&amp;$D87</f>
        <v>USD_YC3MRH_11X1S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>RateHelperPrefix&amp;"_"&amp;$B88&amp;$C88&amp;$D88</f>
        <v>USD_YC3MRH_12X1S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>RateHelperPrefix&amp;"_"&amp;$B89&amp;$C89&amp;$D89</f>
        <v>USD_YC3MRH_1S12</v>
      </c>
      <c r="F89" s="21" t="e">
        <f>_xll.qlRateHelperQuoteValue($E89,Trigger)</f>
        <v>#NUM!</v>
      </c>
      <c r="G89" s="21">
        <f>_xll.qlSwapRateHelperSpread($E89,Trigger)</f>
        <v>0</v>
      </c>
      <c r="H89" s="20" t="b">
        <v>0</v>
      </c>
      <c r="I89" s="20">
        <v>40</v>
      </c>
      <c r="J89" s="20">
        <v>1</v>
      </c>
      <c r="K89" s="19">
        <f>_xll.qlRateHelperEarliestDate($E89,Trigger)</f>
        <v>41655</v>
      </c>
      <c r="L89" s="18">
        <f>_xll.qlRateHelperLatestDate($E89,Trigger)</f>
        <v>42020</v>
      </c>
    </row>
    <row r="90" spans="2:14" x14ac:dyDescent="0.2">
      <c r="B90" s="16" t="s">
        <v>38</v>
      </c>
      <c r="C90" s="15">
        <v>12</v>
      </c>
      <c r="D90" s="14"/>
      <c r="E90" s="14" t="str">
        <f>RateHelperPrefix&amp;"_"&amp;$B90&amp;$C90&amp;$D90</f>
        <v>USD_YC3MRH_2S12</v>
      </c>
      <c r="F90" s="13" t="e">
        <f>_xll.qlRateHelperQuoteValue($E90,Trigger)</f>
        <v>#NUM!</v>
      </c>
      <c r="G90" s="13">
        <f>_xll.qlSwapRateHelperSpread($E90,Trigger)</f>
        <v>0</v>
      </c>
      <c r="H90" s="12" t="b">
        <v>0</v>
      </c>
      <c r="I90" s="12">
        <v>40</v>
      </c>
      <c r="J90" s="12">
        <v>1</v>
      </c>
      <c r="K90" s="11">
        <f>_xll.qlRateHelperEarliestDate($E90,Trigger)</f>
        <v>41655</v>
      </c>
      <c r="L90" s="10">
        <f>_xll.qlRateHelperLatestDate($E90,Trigger)</f>
        <v>42020</v>
      </c>
    </row>
    <row r="91" spans="2:14" x14ac:dyDescent="0.2">
      <c r="B91" s="16" t="s">
        <v>40</v>
      </c>
      <c r="C91" s="15">
        <v>12</v>
      </c>
      <c r="D91" s="14"/>
      <c r="E91" s="14" t="str">
        <f>RateHelperPrefix&amp;"_"&amp;$B91&amp;$C91&amp;$D91</f>
        <v>USD_YC3MRH_3S12</v>
      </c>
      <c r="F91" s="13" t="e">
        <f>_xll.qlRateHelperQuoteValue($E91,Trigger)</f>
        <v>#NUM!</v>
      </c>
      <c r="G91" s="13">
        <f>_xll.qlSwapRateHelperSpread($E91,Trigger)</f>
        <v>0</v>
      </c>
      <c r="H91" s="12" t="b">
        <v>0</v>
      </c>
      <c r="I91" s="12">
        <v>40</v>
      </c>
      <c r="J91" s="12">
        <v>1</v>
      </c>
      <c r="K91" s="11">
        <f>_xll.qlRateHelperEarliestDate($E91,Trigger)</f>
        <v>41655</v>
      </c>
      <c r="L91" s="10">
        <f>_xll.qlRateHelperLatestDate($E91,Trigger)</f>
        <v>42020</v>
      </c>
    </row>
    <row r="92" spans="2:14" x14ac:dyDescent="0.2">
      <c r="B92" s="16" t="s">
        <v>39</v>
      </c>
      <c r="C92" s="15">
        <v>12</v>
      </c>
      <c r="D92" s="14"/>
      <c r="E92" s="14" t="str">
        <f>RateHelperPrefix&amp;"_"&amp;$B92&amp;$C92&amp;$D92</f>
        <v>USD_YC3MRH_4S12</v>
      </c>
      <c r="F92" s="13" t="e">
        <f>_xll.qlRateHelperQuoteValue($E92,Trigger)</f>
        <v>#NUM!</v>
      </c>
      <c r="G92" s="13">
        <f>_xll.qlSwapRateHelperSpread($E92,Trigger)</f>
        <v>0</v>
      </c>
      <c r="H92" s="12" t="b">
        <v>0</v>
      </c>
      <c r="I92" s="12">
        <v>40</v>
      </c>
      <c r="J92" s="12">
        <v>1</v>
      </c>
      <c r="K92" s="11">
        <f>_xll.qlRateHelperEarliestDate($E92,Trigger)</f>
        <v>41655</v>
      </c>
      <c r="L92" s="10">
        <f>_xll.qlRateHelperLatestDate($E92,Trigger)</f>
        <v>42020</v>
      </c>
    </row>
    <row r="93" spans="2:14" x14ac:dyDescent="0.2">
      <c r="B93" s="16" t="s">
        <v>37</v>
      </c>
      <c r="C93" s="15">
        <v>24</v>
      </c>
      <c r="D93" s="14"/>
      <c r="E93" s="14" t="str">
        <f>RateHelperPrefix&amp;"_"&amp;$B93&amp;$C93&amp;$D93</f>
        <v>USD_YC3MRH_1S24</v>
      </c>
      <c r="F93" s="13" t="e">
        <f>_xll.qlRateHelperQuoteValue($E93,Trigger)</f>
        <v>#NUM!</v>
      </c>
      <c r="G93" s="13">
        <f>_xll.qlSwapRateHelperSpread($E93,Trigger)</f>
        <v>0</v>
      </c>
      <c r="H93" s="12" t="b">
        <v>0</v>
      </c>
      <c r="I93" s="12">
        <v>40</v>
      </c>
      <c r="J93" s="12">
        <v>1</v>
      </c>
      <c r="K93" s="11">
        <f>_xll.qlRateHelperEarliestDate($E93,Trigger)</f>
        <v>41655</v>
      </c>
      <c r="L93" s="10">
        <f>_xll.qlRateHelperLatestDate($E93,Trigger)</f>
        <v>42387</v>
      </c>
    </row>
    <row r="94" spans="2:14" x14ac:dyDescent="0.2">
      <c r="B94" s="16" t="s">
        <v>38</v>
      </c>
      <c r="C94" s="15">
        <v>24</v>
      </c>
      <c r="D94" s="14"/>
      <c r="E94" s="14" t="str">
        <f>RateHelperPrefix&amp;"_"&amp;$B94&amp;$C94&amp;$D94</f>
        <v>USD_YC3MRH_2S24</v>
      </c>
      <c r="F94" s="13" t="e">
        <f>_xll.qlRateHelperQuoteValue($E94,Trigger)</f>
        <v>#NUM!</v>
      </c>
      <c r="G94" s="13">
        <f>_xll.qlSwapRateHelperSpread($E94,Trigger)</f>
        <v>0</v>
      </c>
      <c r="H94" s="12" t="b">
        <v>0</v>
      </c>
      <c r="I94" s="12">
        <v>40</v>
      </c>
      <c r="J94" s="12">
        <v>1</v>
      </c>
      <c r="K94" s="11">
        <f>_xll.qlRateHelperEarliestDate($E94,Trigger)</f>
        <v>41655</v>
      </c>
      <c r="L94" s="10">
        <f>_xll.qlRateHelperLatestDate($E94,Trigger)</f>
        <v>42387</v>
      </c>
    </row>
    <row r="95" spans="2:14" x14ac:dyDescent="0.2">
      <c r="B95" s="9" t="s">
        <v>37</v>
      </c>
      <c r="C95" s="8">
        <v>36</v>
      </c>
      <c r="D95" s="7"/>
      <c r="E95" s="7" t="str">
        <f>RateHelperPrefix&amp;"_"&amp;$B95&amp;$C95&amp;$D95</f>
        <v>USD_YC3MRH_1S36</v>
      </c>
      <c r="F95" s="6" t="e">
        <f>_xll.qlRateHelperQuoteValue($E95,Trigger)</f>
        <v>#NUM!</v>
      </c>
      <c r="G95" s="6">
        <f>_xll.qlSwapRateHelperSpread($E95,Trigger)</f>
        <v>0</v>
      </c>
      <c r="H95" s="5" t="b">
        <v>0</v>
      </c>
      <c r="I95" s="5">
        <v>40</v>
      </c>
      <c r="J95" s="5">
        <v>1</v>
      </c>
      <c r="K95" s="4">
        <f>_xll.qlRateHelperEarliestDate($E95,Trigger)</f>
        <v>41655</v>
      </c>
      <c r="L95" s="3">
        <f>_xll.qlRateHelperLatestDate($E95,Trigger)</f>
        <v>42751</v>
      </c>
    </row>
    <row r="96" spans="2:14" x14ac:dyDescent="0.2">
      <c r="B96" s="16" t="str">
        <f>SwapFixedFreq</f>
        <v>AM</v>
      </c>
      <c r="C96" s="15" t="str">
        <f>IborType</f>
        <v>3L</v>
      </c>
      <c r="D96" s="14" t="s">
        <v>36</v>
      </c>
      <c r="E96" s="14" t="str">
        <f>RateHelperPrefix&amp;"_"&amp;$B96&amp;$C96&amp;$D96</f>
        <v>USD_YC3MRH_AM3L1Y</v>
      </c>
      <c r="F96" s="13">
        <f>_xll.qlRateHelperQuoteValue($E96,Trigger)</f>
        <v>2.9400000000000003E-3</v>
      </c>
      <c r="G96" s="13">
        <f>_xll.qlSwapRateHelperSpread($E96,Trigger)</f>
        <v>0</v>
      </c>
      <c r="H96" s="12" t="b">
        <v>0</v>
      </c>
      <c r="I96" s="12">
        <v>50</v>
      </c>
      <c r="J96" s="12">
        <v>1</v>
      </c>
      <c r="K96" s="11">
        <f>_xll.qlRateHelperEarliestDate($E96,Trigger)</f>
        <v>41655</v>
      </c>
      <c r="L96" s="10">
        <f>_xll.qlRateHelperLatestDate($E96,Trigger)</f>
        <v>42020</v>
      </c>
      <c r="N96" s="17" t="e">
        <f>IF(G96=G133,F96-F133,"--")</f>
        <v>#NUM!</v>
      </c>
    </row>
    <row r="97" spans="2:14" x14ac:dyDescent="0.2">
      <c r="B97" s="16" t="str">
        <f>SwapFixedFreq</f>
        <v>AM</v>
      </c>
      <c r="C97" s="15" t="str">
        <f>IborType</f>
        <v>3L</v>
      </c>
      <c r="D97" s="14" t="s">
        <v>35</v>
      </c>
      <c r="E97" s="14" t="str">
        <f>RateHelperPrefix&amp;"_"&amp;$B97&amp;$C97&amp;$D97</f>
        <v>USD_YC3MRH_AM3L15M</v>
      </c>
      <c r="F97" s="13" t="e">
        <f>_xll.qlRateHelperQuoteValue($E97,Trigger)</f>
        <v>#NUM!</v>
      </c>
      <c r="G97" s="13">
        <f>_xll.qlSwapRateHelperSpread($E97,Trigger)</f>
        <v>0</v>
      </c>
      <c r="H97" s="12" t="b">
        <v>0</v>
      </c>
      <c r="I97" s="12">
        <v>50</v>
      </c>
      <c r="J97" s="12">
        <v>1</v>
      </c>
      <c r="K97" s="11">
        <f>_xll.qlRateHelperEarliestDate($E97,Trigger)</f>
        <v>41655</v>
      </c>
      <c r="L97" s="10">
        <f>_xll.qlRateHelperLatestDate($E97,Trigger)</f>
        <v>42110</v>
      </c>
      <c r="N97" s="17" t="e">
        <f>IF(G97=G134,F97-F134,"--")</f>
        <v>#NUM!</v>
      </c>
    </row>
    <row r="98" spans="2:14" x14ac:dyDescent="0.2">
      <c r="B98" s="16" t="str">
        <f>SwapFixedFreq</f>
        <v>AM</v>
      </c>
      <c r="C98" s="15" t="str">
        <f>IborType</f>
        <v>3L</v>
      </c>
      <c r="D98" s="14" t="s">
        <v>34</v>
      </c>
      <c r="E98" s="14" t="str">
        <f>RateHelperPrefix&amp;"_"&amp;$B98&amp;$C98&amp;$D98</f>
        <v>USD_YC3MRH_AM3L18M</v>
      </c>
      <c r="F98" s="13" t="e">
        <f>_xll.qlRateHelperQuoteValue($E98,Trigger)</f>
        <v>#NUM!</v>
      </c>
      <c r="G98" s="13">
        <f>_xll.qlSwapRateHelperSpread($E98,Trigger)</f>
        <v>0</v>
      </c>
      <c r="H98" s="12" t="b">
        <v>0</v>
      </c>
      <c r="I98" s="12">
        <v>50</v>
      </c>
      <c r="J98" s="12">
        <v>1</v>
      </c>
      <c r="K98" s="11">
        <f>_xll.qlRateHelperEarliestDate($E98,Trigger)</f>
        <v>41655</v>
      </c>
      <c r="L98" s="10">
        <f>_xll.qlRateHelperLatestDate($E98,Trigger)</f>
        <v>42201</v>
      </c>
      <c r="N98" s="17" t="e">
        <f>IF(G98=G135,F98-F135,"--")</f>
        <v>#NUM!</v>
      </c>
    </row>
    <row r="99" spans="2:14" x14ac:dyDescent="0.2">
      <c r="B99" s="16" t="str">
        <f>SwapFixedFreq</f>
        <v>AM</v>
      </c>
      <c r="C99" s="15" t="str">
        <f>IborType</f>
        <v>3L</v>
      </c>
      <c r="D99" s="14" t="s">
        <v>33</v>
      </c>
      <c r="E99" s="14" t="str">
        <f>RateHelperPrefix&amp;"_"&amp;$B99&amp;$C99&amp;$D99</f>
        <v>USD_YC3MRH_AM3L21M</v>
      </c>
      <c r="F99" s="13" t="e">
        <f>_xll.qlRateHelperQuoteValue($E99,Trigger)</f>
        <v>#NUM!</v>
      </c>
      <c r="G99" s="13">
        <f>_xll.qlSwapRateHelperSpread($E99,Trigger)</f>
        <v>0</v>
      </c>
      <c r="H99" s="12" t="b">
        <v>0</v>
      </c>
      <c r="I99" s="12">
        <v>50</v>
      </c>
      <c r="J99" s="12">
        <v>1</v>
      </c>
      <c r="K99" s="11">
        <f>_xll.qlRateHelperEarliestDate($E99,Trigger)</f>
        <v>41655</v>
      </c>
      <c r="L99" s="10">
        <f>_xll.qlRateHelperLatestDate($E99,Trigger)</f>
        <v>42293</v>
      </c>
      <c r="N99" s="17" t="e">
        <f>IF(G99=G136,F99-F136,"--")</f>
        <v>#NUM!</v>
      </c>
    </row>
    <row r="100" spans="2:14" x14ac:dyDescent="0.2">
      <c r="B100" s="16" t="str">
        <f>SwapFixedFreq</f>
        <v>AM</v>
      </c>
      <c r="C100" s="15" t="str">
        <f>IborType</f>
        <v>3L</v>
      </c>
      <c r="D100" s="14" t="s">
        <v>32</v>
      </c>
      <c r="E100" s="14" t="str">
        <f>RateHelperPrefix&amp;"_"&amp;$B100&amp;$C100&amp;$D100</f>
        <v>USD_YC3MRH_AM3L2Y</v>
      </c>
      <c r="F100" s="13">
        <f>_xll.qlRateHelperQuoteValue($E100,Trigger)</f>
        <v>4.28E-3</v>
      </c>
      <c r="G100" s="13">
        <f>_xll.qlSwapRateHelperSpread($E100,Trigger)</f>
        <v>0</v>
      </c>
      <c r="H100" s="12" t="b">
        <v>0</v>
      </c>
      <c r="I100" s="12">
        <v>50</v>
      </c>
      <c r="J100" s="12">
        <v>1</v>
      </c>
      <c r="K100" s="11">
        <f>_xll.qlRateHelperEarliestDate($E100,Trigger)</f>
        <v>41655</v>
      </c>
      <c r="L100" s="10">
        <f>_xll.qlRateHelperLatestDate($E100,Trigger)</f>
        <v>42387</v>
      </c>
      <c r="N100" s="17" t="e">
        <f>IF(G100=G137,F100-F137,"--")</f>
        <v>#NUM!</v>
      </c>
    </row>
    <row r="101" spans="2:14" x14ac:dyDescent="0.2">
      <c r="B101" s="16" t="str">
        <f>SwapFixedFreq</f>
        <v>AM</v>
      </c>
      <c r="C101" s="15" t="str">
        <f>IborType</f>
        <v>3L</v>
      </c>
      <c r="D101" s="14" t="s">
        <v>31</v>
      </c>
      <c r="E101" s="14" t="str">
        <f>RateHelperPrefix&amp;"_"&amp;$B101&amp;$C101&amp;$D101</f>
        <v>USD_YC3MRH_AM3L3Y</v>
      </c>
      <c r="F101" s="13">
        <f>_xll.qlRateHelperQuoteValue($E101,Trigger)</f>
        <v>6.8399999999999997E-3</v>
      </c>
      <c r="G101" s="13">
        <f>_xll.qlSwapRateHelperSpread($E101,Trigger)</f>
        <v>0</v>
      </c>
      <c r="H101" s="12" t="b">
        <v>1</v>
      </c>
      <c r="I101" s="12">
        <v>50</v>
      </c>
      <c r="J101" s="12">
        <v>1</v>
      </c>
      <c r="K101" s="11">
        <f>_xll.qlRateHelperEarliestDate($E101,Trigger)</f>
        <v>41655</v>
      </c>
      <c r="L101" s="10">
        <f>_xll.qlRateHelperLatestDate($E101,Trigger)</f>
        <v>42751</v>
      </c>
      <c r="N101" s="17" t="e">
        <f>IF(G101=G138,F101-F138,"--")</f>
        <v>#NUM!</v>
      </c>
    </row>
    <row r="102" spans="2:14" x14ac:dyDescent="0.2">
      <c r="B102" s="16" t="str">
        <f>SwapFixedFreq</f>
        <v>AM</v>
      </c>
      <c r="C102" s="15" t="str">
        <f>IborType</f>
        <v>3L</v>
      </c>
      <c r="D102" s="14" t="s">
        <v>30</v>
      </c>
      <c r="E102" s="14" t="str">
        <f>RateHelperPrefix&amp;"_"&amp;$B102&amp;$C102&amp;$D102</f>
        <v>USD_YC3MRH_AM3L4Y</v>
      </c>
      <c r="F102" s="13">
        <f>_xll.qlRateHelperQuoteValue($E102,Trigger)</f>
        <v>1.0379999999999999E-2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41655</v>
      </c>
      <c r="L102" s="10">
        <f>_xll.qlRateHelperLatestDate($E102,Trigger)</f>
        <v>43116</v>
      </c>
      <c r="N102" s="17" t="e">
        <f>IF(G102=G139,F102-F139,"--")</f>
        <v>#NUM!</v>
      </c>
    </row>
    <row r="103" spans="2:14" x14ac:dyDescent="0.2">
      <c r="B103" s="16" t="str">
        <f>SwapFixedFreq</f>
        <v>AM</v>
      </c>
      <c r="C103" s="15" t="str">
        <f>IborType</f>
        <v>3L</v>
      </c>
      <c r="D103" s="14" t="s">
        <v>29</v>
      </c>
      <c r="E103" s="14" t="str">
        <f>RateHelperPrefix&amp;"_"&amp;$B103&amp;$C103&amp;$D103</f>
        <v>USD_YC3MRH_AM3L5Y</v>
      </c>
      <c r="F103" s="13">
        <f>_xll.qlRateHelperQuoteValue($E103,Trigger)</f>
        <v>1.3999999999999999E-2</v>
      </c>
      <c r="G103" s="13">
        <f>_xll.qlSwapRateHelperSpread($E103,Trigger)</f>
        <v>0</v>
      </c>
      <c r="H103" s="12" t="b">
        <v>1</v>
      </c>
      <c r="I103" s="12">
        <v>50</v>
      </c>
      <c r="J103" s="12">
        <v>1</v>
      </c>
      <c r="K103" s="11">
        <f>_xll.qlRateHelperEarliestDate($E103,Trigger)</f>
        <v>41655</v>
      </c>
      <c r="L103" s="10">
        <f>_xll.qlRateHelperLatestDate($E103,Trigger)</f>
        <v>43481</v>
      </c>
      <c r="N103" s="17" t="e">
        <f>IF(G103=G140,F103-F140,"--")</f>
        <v>#NUM!</v>
      </c>
    </row>
    <row r="104" spans="2:14" x14ac:dyDescent="0.2">
      <c r="B104" s="16" t="str">
        <f>SwapFixedFreq</f>
        <v>AM</v>
      </c>
      <c r="C104" s="15" t="str">
        <f>IborType</f>
        <v>3L</v>
      </c>
      <c r="D104" s="14" t="s">
        <v>28</v>
      </c>
      <c r="E104" s="14" t="str">
        <f>RateHelperPrefix&amp;"_"&amp;$B104&amp;$C104&amp;$D104</f>
        <v>USD_YC3MRH_AM3L6Y</v>
      </c>
      <c r="F104" s="13">
        <f>_xll.qlRateHelperQuoteValue($E104,Trigger)</f>
        <v>1.7299999999999999E-2</v>
      </c>
      <c r="G104" s="13">
        <f>_xll.qlSwapRateHelperSpread($E104,Trigger)</f>
        <v>0</v>
      </c>
      <c r="H104" s="12" t="b">
        <v>1</v>
      </c>
      <c r="I104" s="12">
        <v>50</v>
      </c>
      <c r="J104" s="12">
        <v>1</v>
      </c>
      <c r="K104" s="11">
        <f>_xll.qlRateHelperEarliestDate($E104,Trigger)</f>
        <v>41655</v>
      </c>
      <c r="L104" s="10">
        <f>_xll.qlRateHelperLatestDate($E104,Trigger)</f>
        <v>43846</v>
      </c>
      <c r="N104" s="17" t="e">
        <f>IF(G104=G141,F104-F141,"--")</f>
        <v>#NUM!</v>
      </c>
    </row>
    <row r="105" spans="2:14" x14ac:dyDescent="0.2">
      <c r="B105" s="16" t="str">
        <f>SwapFixedFreq</f>
        <v>AM</v>
      </c>
      <c r="C105" s="15" t="str">
        <f>IborType</f>
        <v>3L</v>
      </c>
      <c r="D105" s="14" t="s">
        <v>27</v>
      </c>
      <c r="E105" s="14" t="str">
        <f>RateHelperPrefix&amp;"_"&amp;$B105&amp;$C105&amp;$D105</f>
        <v>USD_YC3MRH_AM3L7Y</v>
      </c>
      <c r="F105" s="13">
        <f>_xll.qlRateHelperQuoteValue($E105,Trigger)</f>
        <v>2.0080000000000001E-2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41655</v>
      </c>
      <c r="L105" s="10">
        <f>_xll.qlRateHelperLatestDate($E105,Trigger)</f>
        <v>44214</v>
      </c>
      <c r="N105" s="17" t="e">
        <f>IF(G105=G142,F105-F142,"--")</f>
        <v>#NUM!</v>
      </c>
    </row>
    <row r="106" spans="2:14" x14ac:dyDescent="0.2">
      <c r="B106" s="16" t="str">
        <f>SwapFixedFreq</f>
        <v>AM</v>
      </c>
      <c r="C106" s="15" t="str">
        <f>IborType</f>
        <v>3L</v>
      </c>
      <c r="D106" s="14" t="s">
        <v>26</v>
      </c>
      <c r="E106" s="14" t="str">
        <f>RateHelperPrefix&amp;"_"&amp;$B106&amp;$C106&amp;$D106</f>
        <v>USD_YC3MRH_AM3L8Y</v>
      </c>
      <c r="F106" s="13">
        <f>_xll.qlRateHelperQuoteValue($E106,Trigger)</f>
        <v>2.2409999999999996E-2</v>
      </c>
      <c r="G106" s="13">
        <f>_xll.qlSwapRateHelperSpread($E106,Trigger)</f>
        <v>0</v>
      </c>
      <c r="H106" s="12" t="b">
        <v>1</v>
      </c>
      <c r="I106" s="12">
        <v>50</v>
      </c>
      <c r="J106" s="12">
        <v>1</v>
      </c>
      <c r="K106" s="11">
        <f>_xll.qlRateHelperEarliestDate($E106,Trigger)</f>
        <v>41655</v>
      </c>
      <c r="L106" s="10">
        <f>_xll.qlRateHelperLatestDate($E106,Trigger)</f>
        <v>44578</v>
      </c>
      <c r="N106" s="17" t="e">
        <f>IF(G106=G143,F106-F143,"--")</f>
        <v>#NUM!</v>
      </c>
    </row>
    <row r="107" spans="2:14" x14ac:dyDescent="0.2">
      <c r="B107" s="16" t="str">
        <f>SwapFixedFreq</f>
        <v>AM</v>
      </c>
      <c r="C107" s="15" t="str">
        <f>IborType</f>
        <v>3L</v>
      </c>
      <c r="D107" s="14" t="s">
        <v>25</v>
      </c>
      <c r="E107" s="14" t="str">
        <f>RateHelperPrefix&amp;"_"&amp;$B107&amp;$C107&amp;$D107</f>
        <v>USD_YC3MRH_AM3L9Y</v>
      </c>
      <c r="F107" s="13">
        <f>_xll.qlRateHelperQuoteValue($E107,Trigger)</f>
        <v>2.4370000000000003E-2</v>
      </c>
      <c r="G107" s="13">
        <f>_xll.qlSwapRateHelperSpread($E107,Trigger)</f>
        <v>0</v>
      </c>
      <c r="H107" s="12" t="b">
        <v>1</v>
      </c>
      <c r="I107" s="12">
        <v>50</v>
      </c>
      <c r="J107" s="12">
        <v>1</v>
      </c>
      <c r="K107" s="11">
        <f>_xll.qlRateHelperEarliestDate($E107,Trigger)</f>
        <v>41655</v>
      </c>
      <c r="L107" s="10">
        <f>_xll.qlRateHelperLatestDate($E107,Trigger)</f>
        <v>44942</v>
      </c>
      <c r="N107" s="17" t="e">
        <f>IF(G107=G144,F107-F144,"--")</f>
        <v>#NUM!</v>
      </c>
    </row>
    <row r="108" spans="2:14" x14ac:dyDescent="0.2">
      <c r="B108" s="16" t="str">
        <f>SwapFixedFreq</f>
        <v>AM</v>
      </c>
      <c r="C108" s="15" t="str">
        <f>IborType</f>
        <v>3L</v>
      </c>
      <c r="D108" s="14" t="s">
        <v>24</v>
      </c>
      <c r="E108" s="14" t="str">
        <f>RateHelperPrefix&amp;"_"&amp;$B108&amp;$C108&amp;$D108</f>
        <v>USD_YC3MRH_AM3L10Y</v>
      </c>
      <c r="F108" s="13">
        <f>_xll.qlRateHelperQuoteValue($E108,Trigger)</f>
        <v>2.6020000000000001E-2</v>
      </c>
      <c r="G108" s="13">
        <f>_xll.qlSwapRateHelperSpread($E108,Trigger)</f>
        <v>0</v>
      </c>
      <c r="H108" s="12" t="b">
        <v>1</v>
      </c>
      <c r="I108" s="12">
        <v>50</v>
      </c>
      <c r="J108" s="12">
        <v>1</v>
      </c>
      <c r="K108" s="11">
        <f>_xll.qlRateHelperEarliestDate($E108,Trigger)</f>
        <v>41655</v>
      </c>
      <c r="L108" s="10">
        <f>_xll.qlRateHelperLatestDate($E108,Trigger)</f>
        <v>45307</v>
      </c>
      <c r="N108" s="17" t="e">
        <f>IF(G108=G145,F108-F145,"--")</f>
        <v>#NUM!</v>
      </c>
    </row>
    <row r="109" spans="2:14" x14ac:dyDescent="0.2">
      <c r="B109" s="16" t="str">
        <f>SwapFixedFreq</f>
        <v>AM</v>
      </c>
      <c r="C109" s="15" t="str">
        <f>IborType</f>
        <v>3L</v>
      </c>
      <c r="D109" s="14" t="s">
        <v>23</v>
      </c>
      <c r="E109" s="14" t="str">
        <f>RateHelperPrefix&amp;"_"&amp;$B109&amp;$C109&amp;$D109</f>
        <v>USD_YC3MRH_AM3L11Y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41655</v>
      </c>
      <c r="L109" s="10">
        <f>_xll.qlRateHelperLatestDate($E109,Trigger)</f>
        <v>45673</v>
      </c>
      <c r="N109" s="17" t="e">
        <f>IF(G109=G146,F109-F146,"--")</f>
        <v>#NUM!</v>
      </c>
    </row>
    <row r="110" spans="2:14" x14ac:dyDescent="0.2">
      <c r="B110" s="16" t="str">
        <f>SwapFixedFreq</f>
        <v>AM</v>
      </c>
      <c r="C110" s="15" t="str">
        <f>IborType</f>
        <v>3L</v>
      </c>
      <c r="D110" s="14" t="s">
        <v>22</v>
      </c>
      <c r="E110" s="14" t="str">
        <f>RateHelperPrefix&amp;"_"&amp;$B110&amp;$C110&amp;$D110</f>
        <v>USD_YC3MRH_AM3L12Y</v>
      </c>
      <c r="F110" s="13">
        <f>_xll.qlRateHelperQuoteValue($E110,Trigger)</f>
        <v>2.8670000000000001E-2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41655</v>
      </c>
      <c r="L110" s="10">
        <f>_xll.qlRateHelperLatestDate($E110,Trigger)</f>
        <v>46038</v>
      </c>
      <c r="N110" s="17" t="e">
        <f>IF(G110=G147,F110-F147,"--")</f>
        <v>#NUM!</v>
      </c>
    </row>
    <row r="111" spans="2:14" x14ac:dyDescent="0.2">
      <c r="B111" s="16" t="str">
        <f>SwapFixedFreq</f>
        <v>AM</v>
      </c>
      <c r="C111" s="15" t="str">
        <f>IborType</f>
        <v>3L</v>
      </c>
      <c r="D111" s="14" t="s">
        <v>21</v>
      </c>
      <c r="E111" s="14" t="str">
        <f>RateHelperPrefix&amp;"_"&amp;$B111&amp;$C111&amp;$D111</f>
        <v>USD_YC3MRH_AM3L13Y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41655</v>
      </c>
      <c r="L111" s="10">
        <f>_xll.qlRateHelperLatestDate($E111,Trigger)</f>
        <v>46405</v>
      </c>
      <c r="N111" s="17" t="e">
        <f>IF(G111=G148,F111-F148,"--")</f>
        <v>#NUM!</v>
      </c>
    </row>
    <row r="112" spans="2:14" x14ac:dyDescent="0.2">
      <c r="B112" s="16" t="str">
        <f>SwapFixedFreq</f>
        <v>AM</v>
      </c>
      <c r="C112" s="15" t="str">
        <f>IborType</f>
        <v>3L</v>
      </c>
      <c r="D112" s="14" t="s">
        <v>20</v>
      </c>
      <c r="E112" s="14" t="str">
        <f>RateHelperPrefix&amp;"_"&amp;$B112&amp;$C112&amp;$D112</f>
        <v>USD_YC3MRH_AM3L14Y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41655</v>
      </c>
      <c r="L112" s="10">
        <f>_xll.qlRateHelperLatestDate($E112,Trigger)</f>
        <v>46769</v>
      </c>
      <c r="N112" s="17" t="e">
        <f>IF(G112=G149,F112-F149,"--")</f>
        <v>#NUM!</v>
      </c>
    </row>
    <row r="113" spans="2:14" x14ac:dyDescent="0.2">
      <c r="B113" s="16" t="str">
        <f>SwapFixedFreq</f>
        <v>AM</v>
      </c>
      <c r="C113" s="15" t="str">
        <f>IborType</f>
        <v>3L</v>
      </c>
      <c r="D113" s="14" t="s">
        <v>19</v>
      </c>
      <c r="E113" s="14" t="str">
        <f>RateHelperPrefix&amp;"_"&amp;$B113&amp;$C113&amp;$D113</f>
        <v>USD_YC3MRH_AM3L15Y</v>
      </c>
      <c r="F113" s="13">
        <f>_xll.qlRateHelperQuoteValue($E113,Trigger)</f>
        <v>3.1260000000000003E-2</v>
      </c>
      <c r="G113" s="13">
        <f>_xll.qlSwapRateHelperSpread($E113,Trigger)</f>
        <v>0</v>
      </c>
      <c r="H113" s="12" t="b">
        <v>1</v>
      </c>
      <c r="I113" s="12">
        <v>50</v>
      </c>
      <c r="J113" s="12">
        <v>1</v>
      </c>
      <c r="K113" s="11">
        <f>_xll.qlRateHelperEarliestDate($E113,Trigger)</f>
        <v>41655</v>
      </c>
      <c r="L113" s="10">
        <f>_xll.qlRateHelperLatestDate($E113,Trigger)</f>
        <v>47134</v>
      </c>
      <c r="N113" s="17" t="e">
        <f>IF(G113=G150,F113-F150,"--")</f>
        <v>#NUM!</v>
      </c>
    </row>
    <row r="114" spans="2:14" x14ac:dyDescent="0.2">
      <c r="B114" s="16" t="str">
        <f>SwapFixedFreq</f>
        <v>AM</v>
      </c>
      <c r="C114" s="15" t="str">
        <f>IborType</f>
        <v>3L</v>
      </c>
      <c r="D114" s="14" t="s">
        <v>18</v>
      </c>
      <c r="E114" s="14" t="str">
        <f>RateHelperPrefix&amp;"_"&amp;$B114&amp;$C114&amp;$D114</f>
        <v>USD_YC3MRH_AM3L16Y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41655</v>
      </c>
      <c r="L114" s="10">
        <f>_xll.qlRateHelperLatestDate($E114,Trigger)</f>
        <v>47499</v>
      </c>
      <c r="N114" s="17" t="e">
        <f>IF(G114=G151,F114-F151,"--")</f>
        <v>#NUM!</v>
      </c>
    </row>
    <row r="115" spans="2:14" x14ac:dyDescent="0.2">
      <c r="B115" s="16" t="str">
        <f>SwapFixedFreq</f>
        <v>AM</v>
      </c>
      <c r="C115" s="15" t="str">
        <f>IborType</f>
        <v>3L</v>
      </c>
      <c r="D115" s="14" t="s">
        <v>17</v>
      </c>
      <c r="E115" s="14" t="str">
        <f>RateHelperPrefix&amp;"_"&amp;$B115&amp;$C115&amp;$D115</f>
        <v>USD_YC3MRH_AM3L17Y</v>
      </c>
      <c r="F115" s="13" t="e">
        <f>_xll.qlRateHelperQuoteValue($E115,Trigger)</f>
        <v>#NUM!</v>
      </c>
      <c r="G115" s="13">
        <f>_xll.qlSwapRateHelperSpread($E115,Trigger)</f>
        <v>0</v>
      </c>
      <c r="H115" s="12" t="b">
        <v>0</v>
      </c>
      <c r="I115" s="12">
        <v>50</v>
      </c>
      <c r="J115" s="12">
        <v>1</v>
      </c>
      <c r="K115" s="11">
        <f>_xll.qlRateHelperEarliestDate($E115,Trigger)</f>
        <v>41655</v>
      </c>
      <c r="L115" s="10">
        <f>_xll.qlRateHelperLatestDate($E115,Trigger)</f>
        <v>47864</v>
      </c>
      <c r="N115" s="17" t="e">
        <f>IF(G115=G152,F115-F152,"--")</f>
        <v>#NUM!</v>
      </c>
    </row>
    <row r="116" spans="2:14" x14ac:dyDescent="0.2">
      <c r="B116" s="16" t="str">
        <f>SwapFixedFreq</f>
        <v>AM</v>
      </c>
      <c r="C116" s="15" t="str">
        <f>IborType</f>
        <v>3L</v>
      </c>
      <c r="D116" s="14" t="s">
        <v>16</v>
      </c>
      <c r="E116" s="14" t="str">
        <f>RateHelperPrefix&amp;"_"&amp;$B116&amp;$C116&amp;$D116</f>
        <v>USD_YC3MRH_AM3L18Y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41655</v>
      </c>
      <c r="L116" s="10">
        <f>_xll.qlRateHelperLatestDate($E116,Trigger)</f>
        <v>48229</v>
      </c>
      <c r="N116" s="17" t="e">
        <f>IF(G116=G153,F116-F153,"--")</f>
        <v>#NUM!</v>
      </c>
    </row>
    <row r="117" spans="2:14" x14ac:dyDescent="0.2">
      <c r="B117" s="16" t="str">
        <f>SwapFixedFreq</f>
        <v>AM</v>
      </c>
      <c r="C117" s="15" t="str">
        <f>IborType</f>
        <v>3L</v>
      </c>
      <c r="D117" s="14" t="s">
        <v>15</v>
      </c>
      <c r="E117" s="14" t="str">
        <f>RateHelperPrefix&amp;"_"&amp;$B117&amp;$C117&amp;$D117</f>
        <v>USD_YC3MRH_AM3L19Y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41655</v>
      </c>
      <c r="L117" s="10">
        <f>_xll.qlRateHelperLatestDate($E117,Trigger)</f>
        <v>48596</v>
      </c>
      <c r="N117" s="17" t="e">
        <f>IF(G117=G154,F117-F154,"--")</f>
        <v>#NUM!</v>
      </c>
    </row>
    <row r="118" spans="2:14" x14ac:dyDescent="0.2">
      <c r="B118" s="16" t="str">
        <f>SwapFixedFreq</f>
        <v>AM</v>
      </c>
      <c r="C118" s="15" t="str">
        <f>IborType</f>
        <v>3L</v>
      </c>
      <c r="D118" s="14" t="s">
        <v>14</v>
      </c>
      <c r="E118" s="14" t="str">
        <f>RateHelperPrefix&amp;"_"&amp;$B118&amp;$C118&amp;$D118</f>
        <v>USD_YC3MRH_AM3L20Y</v>
      </c>
      <c r="F118" s="13">
        <f>_xll.qlRateHelperQuoteValue($E118,Trigger)</f>
        <v>3.3500000000000002E-2</v>
      </c>
      <c r="G118" s="13">
        <f>_xll.qlSwapRateHelperSpread($E118,Trigger)</f>
        <v>0</v>
      </c>
      <c r="H118" s="12" t="b">
        <v>1</v>
      </c>
      <c r="I118" s="12">
        <v>50</v>
      </c>
      <c r="J118" s="12">
        <v>1</v>
      </c>
      <c r="K118" s="11">
        <f>_xll.qlRateHelperEarliestDate($E118,Trigger)</f>
        <v>41655</v>
      </c>
      <c r="L118" s="10">
        <f>_xll.qlRateHelperLatestDate($E118,Trigger)</f>
        <v>48960</v>
      </c>
      <c r="N118" s="17" t="e">
        <f>IF(G118=G155,F118-F155,"--")</f>
        <v>#NUM!</v>
      </c>
    </row>
    <row r="119" spans="2:14" x14ac:dyDescent="0.2">
      <c r="B119" s="16" t="str">
        <f>SwapFixedFreq</f>
        <v>AM</v>
      </c>
      <c r="C119" s="15" t="str">
        <f>IborType</f>
        <v>3L</v>
      </c>
      <c r="D119" s="14" t="s">
        <v>13</v>
      </c>
      <c r="E119" s="14" t="str">
        <f>RateHelperPrefix&amp;"_"&amp;$B119&amp;$C119&amp;$D119</f>
        <v>USD_YC3MRH_AM3L21Y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41655</v>
      </c>
      <c r="L119" s="10">
        <f>_xll.qlRateHelperLatestDate($E119,Trigger)</f>
        <v>49325</v>
      </c>
      <c r="N119" s="17" t="e">
        <f>IF(G119=G156,F119-F156,"--")</f>
        <v>#NUM!</v>
      </c>
    </row>
    <row r="120" spans="2:14" x14ac:dyDescent="0.2">
      <c r="B120" s="16" t="str">
        <f>SwapFixedFreq</f>
        <v>AM</v>
      </c>
      <c r="C120" s="15" t="str">
        <f>IborType</f>
        <v>3L</v>
      </c>
      <c r="D120" s="14" t="s">
        <v>12</v>
      </c>
      <c r="E120" s="14" t="str">
        <f>RateHelperPrefix&amp;"_"&amp;$B120&amp;$C120&amp;$D120</f>
        <v>USD_YC3MRH_AM3L22Y</v>
      </c>
      <c r="F120" s="13" t="e">
        <f>_xll.qlRateHelperQuoteValue($E120,Trigger)</f>
        <v>#NUM!</v>
      </c>
      <c r="G120" s="13">
        <f>_xll.qlSwapRateHelperSpread($E120,Trigger)</f>
        <v>0</v>
      </c>
      <c r="H120" s="12" t="b">
        <v>0</v>
      </c>
      <c r="I120" s="12">
        <v>50</v>
      </c>
      <c r="J120" s="12">
        <v>1</v>
      </c>
      <c r="K120" s="11">
        <f>_xll.qlRateHelperEarliestDate($E120,Trigger)</f>
        <v>41655</v>
      </c>
      <c r="L120" s="10">
        <f>_xll.qlRateHelperLatestDate($E120,Trigger)</f>
        <v>49690</v>
      </c>
      <c r="N120" s="17" t="e">
        <f>IF(G120=G157,F120-F157,"--")</f>
        <v>#NUM!</v>
      </c>
    </row>
    <row r="121" spans="2:14" x14ac:dyDescent="0.2">
      <c r="B121" s="16" t="str">
        <f>SwapFixedFreq</f>
        <v>AM</v>
      </c>
      <c r="C121" s="15" t="str">
        <f>IborType</f>
        <v>3L</v>
      </c>
      <c r="D121" s="14" t="s">
        <v>11</v>
      </c>
      <c r="E121" s="14" t="str">
        <f>RateHelperPrefix&amp;"_"&amp;$B121&amp;$C121&amp;$D121</f>
        <v>USD_YC3MRH_AM3L23Y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41655</v>
      </c>
      <c r="L121" s="10">
        <f>_xll.qlRateHelperLatestDate($E121,Trigger)</f>
        <v>50056</v>
      </c>
      <c r="N121" s="17" t="e">
        <f>IF(G121=G158,F121-F158,"--")</f>
        <v>#NUM!</v>
      </c>
    </row>
    <row r="122" spans="2:14" x14ac:dyDescent="0.2">
      <c r="B122" s="16" t="str">
        <f>SwapFixedFreq</f>
        <v>AM</v>
      </c>
      <c r="C122" s="15" t="str">
        <f>IborType</f>
        <v>3L</v>
      </c>
      <c r="D122" s="14" t="s">
        <v>10</v>
      </c>
      <c r="E122" s="14" t="str">
        <f>RateHelperPrefix&amp;"_"&amp;$B122&amp;$C122&amp;$D122</f>
        <v>USD_YC3MRH_AM3L24Y</v>
      </c>
      <c r="F122" s="13" t="e">
        <f>_xll.qlRateHelperQuoteValue($E122,Trigger)</f>
        <v>#NUM!</v>
      </c>
      <c r="G122" s="13">
        <f>_xll.qlSwapRateHelperSpread($E122,Trigger)</f>
        <v>0</v>
      </c>
      <c r="H122" s="12" t="b">
        <v>0</v>
      </c>
      <c r="I122" s="12">
        <v>50</v>
      </c>
      <c r="J122" s="12">
        <v>1</v>
      </c>
      <c r="K122" s="11">
        <f>_xll.qlRateHelperEarliestDate($E122,Trigger)</f>
        <v>41655</v>
      </c>
      <c r="L122" s="10">
        <f>_xll.qlRateHelperLatestDate($E122,Trigger)</f>
        <v>50423</v>
      </c>
      <c r="N122" s="17" t="e">
        <f>IF(G122=G159,F122-F159,"--")</f>
        <v>#NUM!</v>
      </c>
    </row>
    <row r="123" spans="2:14" x14ac:dyDescent="0.2">
      <c r="B123" s="16" t="str">
        <f>SwapFixedFreq</f>
        <v>AM</v>
      </c>
      <c r="C123" s="15" t="str">
        <f>IborType</f>
        <v>3L</v>
      </c>
      <c r="D123" s="14" t="s">
        <v>9</v>
      </c>
      <c r="E123" s="14" t="str">
        <f>RateHelperPrefix&amp;"_"&amp;$B123&amp;$C123&amp;$D123</f>
        <v>USD_YC3MRH_AM3L25Y</v>
      </c>
      <c r="F123" s="13">
        <f>_xll.qlRateHelperQuoteValue($E123,Trigger)</f>
        <v>3.4619999999999998E-2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41655</v>
      </c>
      <c r="L123" s="10">
        <f>_xll.qlRateHelperLatestDate($E123,Trigger)</f>
        <v>50787</v>
      </c>
      <c r="N123" s="17" t="e">
        <f>IF(G123=G160,F123-F160,"--")</f>
        <v>#NUM!</v>
      </c>
    </row>
    <row r="124" spans="2:14" x14ac:dyDescent="0.2">
      <c r="B124" s="16" t="str">
        <f>SwapFixedFreq</f>
        <v>AM</v>
      </c>
      <c r="C124" s="15" t="str">
        <f>IborType</f>
        <v>3L</v>
      </c>
      <c r="D124" s="14" t="s">
        <v>8</v>
      </c>
      <c r="E124" s="14" t="str">
        <f>RateHelperPrefix&amp;"_"&amp;$B124&amp;$C124&amp;$D124</f>
        <v>USD_YC3MRH_AM3L26Y</v>
      </c>
      <c r="F124" s="13" t="e">
        <f>_xll.qlRateHelperQuoteValue($E124,Trigger)</f>
        <v>#NUM!</v>
      </c>
      <c r="G124" s="13">
        <f>_xll.qlSwapRateHelperSpread($E124,Trigger)</f>
        <v>0</v>
      </c>
      <c r="H124" s="12" t="b">
        <v>0</v>
      </c>
      <c r="I124" s="12">
        <v>50</v>
      </c>
      <c r="J124" s="12">
        <v>1</v>
      </c>
      <c r="K124" s="11">
        <f>_xll.qlRateHelperEarliestDate($E124,Trigger)</f>
        <v>41655</v>
      </c>
      <c r="L124" s="10">
        <f>_xll.qlRateHelperLatestDate($E124,Trigger)</f>
        <v>51151</v>
      </c>
      <c r="N124" s="17" t="e">
        <f>IF(G124=G161,F124-F161,"--")</f>
        <v>#NUM!</v>
      </c>
    </row>
    <row r="125" spans="2:14" x14ac:dyDescent="0.2">
      <c r="B125" s="16" t="str">
        <f>SwapFixedFreq</f>
        <v>AM</v>
      </c>
      <c r="C125" s="15" t="str">
        <f>IborType</f>
        <v>3L</v>
      </c>
      <c r="D125" s="14" t="s">
        <v>7</v>
      </c>
      <c r="E125" s="14" t="str">
        <f>RateHelperPrefix&amp;"_"&amp;$B125&amp;$C125&amp;$D125</f>
        <v>USD_YC3MRH_AM3L27Y</v>
      </c>
      <c r="F125" s="13" t="e">
        <f>_xll.qlRateHelperQuoteValue($E125,Trigger)</f>
        <v>#NUM!</v>
      </c>
      <c r="G125" s="13">
        <f>_xll.qlSwapRateHelperSpread($E125,Trigger)</f>
        <v>0</v>
      </c>
      <c r="H125" s="12" t="b">
        <v>0</v>
      </c>
      <c r="I125" s="12">
        <v>50</v>
      </c>
      <c r="J125" s="12">
        <v>1</v>
      </c>
      <c r="K125" s="11">
        <f>_xll.qlRateHelperEarliestDate($E125,Trigger)</f>
        <v>41655</v>
      </c>
      <c r="L125" s="10">
        <f>_xll.qlRateHelperLatestDate($E125,Trigger)</f>
        <v>51517</v>
      </c>
      <c r="N125" s="17" t="e">
        <f>IF(G125=G162,F125-F162,"--")</f>
        <v>#NUM!</v>
      </c>
    </row>
    <row r="126" spans="2:14" x14ac:dyDescent="0.2">
      <c r="B126" s="16" t="str">
        <f>SwapFixedFreq</f>
        <v>AM</v>
      </c>
      <c r="C126" s="15" t="str">
        <f>IborType</f>
        <v>3L</v>
      </c>
      <c r="D126" s="14" t="s">
        <v>6</v>
      </c>
      <c r="E126" s="14" t="str">
        <f>RateHelperPrefix&amp;"_"&amp;$B126&amp;$C126&amp;$D126</f>
        <v>USD_YC3MRH_AM3L28Y</v>
      </c>
      <c r="F126" s="13" t="e">
        <f>_xll.qlRateHelperQuoteValue($E126,Trigger)</f>
        <v>#NUM!</v>
      </c>
      <c r="G126" s="13">
        <f>_xll.qlSwapRateHelperSpread($E126,Trigger)</f>
        <v>0</v>
      </c>
      <c r="H126" s="12" t="b">
        <v>0</v>
      </c>
      <c r="I126" s="12">
        <v>50</v>
      </c>
      <c r="J126" s="12">
        <v>1</v>
      </c>
      <c r="K126" s="11">
        <f>_xll.qlRateHelperEarliestDate($E126,Trigger)</f>
        <v>41655</v>
      </c>
      <c r="L126" s="10">
        <f>_xll.qlRateHelperLatestDate($E126,Trigger)</f>
        <v>51882</v>
      </c>
      <c r="N126" s="17" t="e">
        <f>IF(G126=G163,F126-F163,"--")</f>
        <v>#NUM!</v>
      </c>
    </row>
    <row r="127" spans="2:14" x14ac:dyDescent="0.2">
      <c r="B127" s="16" t="str">
        <f>SwapFixedFreq</f>
        <v>AM</v>
      </c>
      <c r="C127" s="15" t="str">
        <f>IborType</f>
        <v>3L</v>
      </c>
      <c r="D127" s="14" t="s">
        <v>5</v>
      </c>
      <c r="E127" s="14" t="str">
        <f>RateHelperPrefix&amp;"_"&amp;$B127&amp;$C127&amp;$D127</f>
        <v>USD_YC3MRH_AM3L29Y</v>
      </c>
      <c r="F127" s="13" t="e">
        <f>_xll.qlRateHelperQuoteValue($E127,Trigger)</f>
        <v>#NUM!</v>
      </c>
      <c r="G127" s="13">
        <f>_xll.qlSwapRateHelperSpread($E127,Trigger)</f>
        <v>0</v>
      </c>
      <c r="H127" s="12" t="b">
        <v>0</v>
      </c>
      <c r="I127" s="12">
        <v>50</v>
      </c>
      <c r="J127" s="12">
        <v>1</v>
      </c>
      <c r="K127" s="11">
        <f>_xll.qlRateHelperEarliestDate($E127,Trigger)</f>
        <v>41655</v>
      </c>
      <c r="L127" s="10">
        <f>_xll.qlRateHelperLatestDate($E127,Trigger)</f>
        <v>52247</v>
      </c>
      <c r="N127" s="17" t="e">
        <f>IF(G127=G164,F127-F164,"--")</f>
        <v>#NUM!</v>
      </c>
    </row>
    <row r="128" spans="2:14" x14ac:dyDescent="0.2">
      <c r="B128" s="16" t="str">
        <f>SwapFixedFreq</f>
        <v>AM</v>
      </c>
      <c r="C128" s="15" t="str">
        <f>IborType</f>
        <v>3L</v>
      </c>
      <c r="D128" s="14" t="s">
        <v>4</v>
      </c>
      <c r="E128" s="14" t="str">
        <f>RateHelperPrefix&amp;"_"&amp;$B128&amp;$C128&amp;$D128</f>
        <v>USD_YC3MRH_AM3L30Y</v>
      </c>
      <c r="F128" s="13">
        <f>_xll.qlRateHelperQuoteValue($E128,Trigger)</f>
        <v>3.5220000000000001E-2</v>
      </c>
      <c r="G128" s="13">
        <f>_xll.qlSwapRateHelperSpread($E128,Trigger)</f>
        <v>0</v>
      </c>
      <c r="H128" s="12" t="b">
        <v>1</v>
      </c>
      <c r="I128" s="12">
        <v>50</v>
      </c>
      <c r="J128" s="12">
        <v>1</v>
      </c>
      <c r="K128" s="11">
        <f>_xll.qlRateHelperEarliestDate($E128,Trigger)</f>
        <v>41655</v>
      </c>
      <c r="L128" s="10">
        <f>_xll.qlRateHelperLatestDate($E128,Trigger)</f>
        <v>52614</v>
      </c>
      <c r="N128" s="17" t="e">
        <f>IF(G128=G165,F128-F165,"--")</f>
        <v>#NUM!</v>
      </c>
    </row>
    <row r="129" spans="2:14" x14ac:dyDescent="0.2">
      <c r="B129" s="16" t="str">
        <f>SwapFixedFreq</f>
        <v>AM</v>
      </c>
      <c r="C129" s="15" t="str">
        <f>IborType</f>
        <v>3L</v>
      </c>
      <c r="D129" s="14" t="s">
        <v>3</v>
      </c>
      <c r="E129" s="14" t="str">
        <f>RateHelperPrefix&amp;"_"&amp;$B129&amp;$C129&amp;$D129</f>
        <v>USD_YC3MRH_AM3L35Y</v>
      </c>
      <c r="F129" s="13" t="e">
        <f>_xll.qlRateHelperQuoteValue($E129,Trigger)</f>
        <v>#NUM!</v>
      </c>
      <c r="G129" s="13">
        <f>_xll.qlSwapRateHelperSpread($E129,Trigger)</f>
        <v>0</v>
      </c>
      <c r="H129" s="12" t="b">
        <v>0</v>
      </c>
      <c r="I129" s="12">
        <v>50</v>
      </c>
      <c r="J129" s="12">
        <v>1</v>
      </c>
      <c r="K129" s="11">
        <f>_xll.qlRateHelperEarliestDate($E129,Trigger)</f>
        <v>41655</v>
      </c>
      <c r="L129" s="10">
        <f>_xll.qlRateHelperLatestDate($E129,Trigger)</f>
        <v>54441</v>
      </c>
      <c r="N129" s="17" t="e">
        <f>IF(G129=G166,F129-F166,"--")</f>
        <v>#NUM!</v>
      </c>
    </row>
    <row r="130" spans="2:14" x14ac:dyDescent="0.2">
      <c r="B130" s="16" t="str">
        <f>SwapFixedFreq</f>
        <v>AM</v>
      </c>
      <c r="C130" s="15" t="str">
        <f>IborType</f>
        <v>3L</v>
      </c>
      <c r="D130" s="14" t="s">
        <v>2</v>
      </c>
      <c r="E130" s="14" t="str">
        <f>RateHelperPrefix&amp;"_"&amp;$B130&amp;$C130&amp;$D130</f>
        <v>USD_YC3MRH_AM3L40Y</v>
      </c>
      <c r="F130" s="13">
        <f>_xll.qlRateHelperQuoteValue($E130,Trigger)</f>
        <v>3.5369999999999999E-2</v>
      </c>
      <c r="G130" s="13">
        <f>_xll.qlSwapRateHelperSpread($E130,Trigger)</f>
        <v>0</v>
      </c>
      <c r="H130" s="12" t="b">
        <v>1</v>
      </c>
      <c r="I130" s="12">
        <v>50</v>
      </c>
      <c r="J130" s="12">
        <v>1</v>
      </c>
      <c r="K130" s="11">
        <f>_xll.qlRateHelperEarliestDate($E130,Trigger)</f>
        <v>41655</v>
      </c>
      <c r="L130" s="10">
        <f>_xll.qlRateHelperLatestDate($E130,Trigger)</f>
        <v>56265</v>
      </c>
      <c r="N130" s="17" t="e">
        <f>IF(G130=G167,F130-F167,"--")</f>
        <v>#NUM!</v>
      </c>
    </row>
    <row r="131" spans="2:14" x14ac:dyDescent="0.2">
      <c r="B131" s="16" t="str">
        <f>SwapFixedFreq</f>
        <v>AM</v>
      </c>
      <c r="C131" s="15" t="str">
        <f>IborType</f>
        <v>3L</v>
      </c>
      <c r="D131" s="14" t="s">
        <v>1</v>
      </c>
      <c r="E131" s="14" t="str">
        <f>RateHelperPrefix&amp;"_"&amp;$B131&amp;$C131&amp;$D131</f>
        <v>USD_YC3MRH_AM3L50Y</v>
      </c>
      <c r="F131" s="13">
        <f>_xll.qlRateHelperQuoteValue($E131,Trigger)</f>
        <v>3.524E-2</v>
      </c>
      <c r="G131" s="13">
        <f>_xll.qlSwapRateHelperSpread($E131,Trigger)</f>
        <v>0</v>
      </c>
      <c r="H131" s="12" t="b">
        <v>1</v>
      </c>
      <c r="I131" s="12">
        <v>50</v>
      </c>
      <c r="J131" s="12">
        <v>1</v>
      </c>
      <c r="K131" s="11">
        <f>_xll.qlRateHelperEarliestDate($E131,Trigger)</f>
        <v>41655</v>
      </c>
      <c r="L131" s="10">
        <f>_xll.qlRateHelperLatestDate($E131,Trigger)</f>
        <v>59917</v>
      </c>
      <c r="N131" s="17" t="e">
        <f>IF(G131=G168,F131-F168,"--")</f>
        <v>#NUM!</v>
      </c>
    </row>
    <row r="132" spans="2:14" x14ac:dyDescent="0.2">
      <c r="B132" s="9" t="str">
        <f>SwapFixedFreq</f>
        <v>AM</v>
      </c>
      <c r="C132" s="8" t="str">
        <f>IborType</f>
        <v>3L</v>
      </c>
      <c r="D132" s="7" t="s">
        <v>0</v>
      </c>
      <c r="E132" s="7" t="str">
        <f>RateHelperPrefix&amp;"_"&amp;$B132&amp;$C132&amp;$D132</f>
        <v>USD_YC3MRH_AM3L60Y</v>
      </c>
      <c r="F132" s="6" t="e">
        <f>_xll.qlRateHelperQuoteValue($E132,Trigger)</f>
        <v>#NUM!</v>
      </c>
      <c r="G132" s="6">
        <f>_xll.qlSwapRateHelperSpread($E132,Trigger)</f>
        <v>0</v>
      </c>
      <c r="H132" s="5" t="b">
        <v>0</v>
      </c>
      <c r="I132" s="5">
        <v>50</v>
      </c>
      <c r="J132" s="5">
        <v>1</v>
      </c>
      <c r="K132" s="4">
        <f>_xll.qlRateHelperEarliestDate($E132,Trigger)</f>
        <v>41655</v>
      </c>
      <c r="L132" s="3">
        <f>_xll.qlRateHelperLatestDate($E132,Trigger)</f>
        <v>63570</v>
      </c>
      <c r="N132" s="17" t="e">
        <f>IF(G132=G169,F132-F169,"--")</f>
        <v>#NUM!</v>
      </c>
    </row>
    <row r="133" spans="2:14" x14ac:dyDescent="0.2">
      <c r="B133" s="16" t="str">
        <f>SwapFixedFreq</f>
        <v>AM</v>
      </c>
      <c r="C133" s="15" t="str">
        <f>IborType&amp;"BASIS"</f>
        <v>3LBASIS</v>
      </c>
      <c r="D133" s="14" t="s">
        <v>36</v>
      </c>
      <c r="E133" s="14" t="str">
        <f>RateHelperPrefix&amp;"_"&amp;$B133&amp;$C133&amp;$D133</f>
        <v>USD_YC3MRH_AM3LBASIS1Y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>SwapFixedFreq</f>
        <v>AM</v>
      </c>
      <c r="C134" s="15" t="str">
        <f>IborType&amp;"BASIS"</f>
        <v>3LBASIS</v>
      </c>
      <c r="D134" s="14" t="s">
        <v>35</v>
      </c>
      <c r="E134" s="14" t="str">
        <f>RateHelperPrefix&amp;"_"&amp;$B134&amp;$C134&amp;$D134</f>
        <v>USD_YC3MRH_AM3LBASIS15M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>SwapFixedFreq</f>
        <v>AM</v>
      </c>
      <c r="C135" s="15" t="str">
        <f>IborType&amp;"BASIS"</f>
        <v>3LBASIS</v>
      </c>
      <c r="D135" s="14" t="s">
        <v>34</v>
      </c>
      <c r="E135" s="14" t="str">
        <f>RateHelperPrefix&amp;"_"&amp;$B135&amp;$C135&amp;$D135</f>
        <v>USD_YC3MRH_AM3LBASIS18M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>SwapFixedFreq</f>
        <v>AM</v>
      </c>
      <c r="C136" s="15" t="str">
        <f>IborType&amp;"BASIS"</f>
        <v>3LBASIS</v>
      </c>
      <c r="D136" s="14" t="s">
        <v>33</v>
      </c>
      <c r="E136" s="14" t="str">
        <f>RateHelperPrefix&amp;"_"&amp;$B136&amp;$C136&amp;$D136</f>
        <v>USD_YC3MRH_AM3LBASIS21M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>SwapFixedFreq</f>
        <v>AM</v>
      </c>
      <c r="C137" s="15" t="str">
        <f>IborType&amp;"BASIS"</f>
        <v>3LBASIS</v>
      </c>
      <c r="D137" s="14" t="s">
        <v>32</v>
      </c>
      <c r="E137" s="14" t="str">
        <f>RateHelperPrefix&amp;"_"&amp;$B137&amp;$C137&amp;$D137</f>
        <v>USD_YC3MRH_AM3LBASIS2Y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>SwapFixedFreq</f>
        <v>AM</v>
      </c>
      <c r="C138" s="15" t="str">
        <f>IborType&amp;"BASIS"</f>
        <v>3LBASIS</v>
      </c>
      <c r="D138" s="14" t="s">
        <v>31</v>
      </c>
      <c r="E138" s="14" t="str">
        <f>RateHelperPrefix&amp;"_"&amp;$B138&amp;$C138&amp;$D138</f>
        <v>USD_YC3MRH_AM3LBASIS3Y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>SwapFixedFreq</f>
        <v>AM</v>
      </c>
      <c r="C139" s="15" t="str">
        <f>IborType&amp;"BASIS"</f>
        <v>3LBASIS</v>
      </c>
      <c r="D139" s="14" t="s">
        <v>30</v>
      </c>
      <c r="E139" s="14" t="str">
        <f>RateHelperPrefix&amp;"_"&amp;$B139&amp;$C139&amp;$D139</f>
        <v>USD_YC3MRH_AM3LBASIS4Y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>SwapFixedFreq</f>
        <v>AM</v>
      </c>
      <c r="C140" s="15" t="str">
        <f>IborType&amp;"BASIS"</f>
        <v>3LBASIS</v>
      </c>
      <c r="D140" s="14" t="s">
        <v>29</v>
      </c>
      <c r="E140" s="14" t="str">
        <f>RateHelperPrefix&amp;"_"&amp;$B140&amp;$C140&amp;$D140</f>
        <v>USD_YC3MRH_AM3LBASIS5Y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>SwapFixedFreq</f>
        <v>AM</v>
      </c>
      <c r="C141" s="15" t="str">
        <f>IborType&amp;"BASIS"</f>
        <v>3LBASIS</v>
      </c>
      <c r="D141" s="14" t="s">
        <v>28</v>
      </c>
      <c r="E141" s="14" t="str">
        <f>RateHelperPrefix&amp;"_"&amp;$B141&amp;$C141&amp;$D141</f>
        <v>USD_YC3MRH_AM3LBASIS6Y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>SwapFixedFreq</f>
        <v>AM</v>
      </c>
      <c r="C142" s="15" t="str">
        <f>IborType&amp;"BASIS"</f>
        <v>3LBASIS</v>
      </c>
      <c r="D142" s="14" t="s">
        <v>27</v>
      </c>
      <c r="E142" s="14" t="str">
        <f>RateHelperPrefix&amp;"_"&amp;$B142&amp;$C142&amp;$D142</f>
        <v>USD_YC3MRH_AM3LBASIS7Y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>SwapFixedFreq</f>
        <v>AM</v>
      </c>
      <c r="C143" s="15" t="str">
        <f>IborType&amp;"BASIS"</f>
        <v>3LBASIS</v>
      </c>
      <c r="D143" s="14" t="s">
        <v>26</v>
      </c>
      <c r="E143" s="14" t="str">
        <f>RateHelperPrefix&amp;"_"&amp;$B143&amp;$C143&amp;$D143</f>
        <v>USD_YC3MRH_AM3LBASIS8Y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>SwapFixedFreq</f>
        <v>AM</v>
      </c>
      <c r="C144" s="15" t="str">
        <f>IborType&amp;"BASIS"</f>
        <v>3LBASIS</v>
      </c>
      <c r="D144" s="14" t="s">
        <v>25</v>
      </c>
      <c r="E144" s="14" t="str">
        <f>RateHelperPrefix&amp;"_"&amp;$B144&amp;$C144&amp;$D144</f>
        <v>USD_YC3MRH_AM3LBASIS9Y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>SwapFixedFreq</f>
        <v>AM</v>
      </c>
      <c r="C145" s="15" t="str">
        <f>IborType&amp;"BASIS"</f>
        <v>3LBASIS</v>
      </c>
      <c r="D145" s="14" t="s">
        <v>24</v>
      </c>
      <c r="E145" s="14" t="str">
        <f>RateHelperPrefix&amp;"_"&amp;$B145&amp;$C145&amp;$D145</f>
        <v>USD_YC3MRH_AM3LBASIS10Y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>SwapFixedFreq</f>
        <v>AM</v>
      </c>
      <c r="C146" s="15" t="str">
        <f>IborType&amp;"BASIS"</f>
        <v>3LBASIS</v>
      </c>
      <c r="D146" s="14" t="s">
        <v>23</v>
      </c>
      <c r="E146" s="14" t="str">
        <f>RateHelperPrefix&amp;"_"&amp;$B146&amp;$C146&amp;$D146</f>
        <v>USD_YC3MRH_AM3LBASIS11Y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>SwapFixedFreq</f>
        <v>AM</v>
      </c>
      <c r="C147" s="15" t="str">
        <f>IborType&amp;"BASIS"</f>
        <v>3LBASIS</v>
      </c>
      <c r="D147" s="14" t="s">
        <v>22</v>
      </c>
      <c r="E147" s="14" t="str">
        <f>RateHelperPrefix&amp;"_"&amp;$B147&amp;$C147&amp;$D147</f>
        <v>USD_YC3MRH_AM3LBASIS12Y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>SwapFixedFreq</f>
        <v>AM</v>
      </c>
      <c r="C148" s="15" t="str">
        <f>IborType&amp;"BASIS"</f>
        <v>3LBASIS</v>
      </c>
      <c r="D148" s="14" t="s">
        <v>21</v>
      </c>
      <c r="E148" s="14" t="str">
        <f>RateHelperPrefix&amp;"_"&amp;$B148&amp;$C148&amp;$D148</f>
        <v>USD_YC3MRH_AM3LBASIS13Y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>SwapFixedFreq</f>
        <v>AM</v>
      </c>
      <c r="C149" s="15" t="str">
        <f>IborType&amp;"BASIS"</f>
        <v>3LBASIS</v>
      </c>
      <c r="D149" s="14" t="s">
        <v>20</v>
      </c>
      <c r="E149" s="14" t="str">
        <f>RateHelperPrefix&amp;"_"&amp;$B149&amp;$C149&amp;$D149</f>
        <v>USD_YC3MRH_AM3LBASIS14Y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>SwapFixedFreq</f>
        <v>AM</v>
      </c>
      <c r="C150" s="15" t="str">
        <f>IborType&amp;"BASIS"</f>
        <v>3LBASIS</v>
      </c>
      <c r="D150" s="14" t="s">
        <v>19</v>
      </c>
      <c r="E150" s="14" t="str">
        <f>RateHelperPrefix&amp;"_"&amp;$B150&amp;$C150&amp;$D150</f>
        <v>USD_YC3MRH_AM3LBASIS15Y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>SwapFixedFreq</f>
        <v>AM</v>
      </c>
      <c r="C151" s="15" t="str">
        <f>IborType&amp;"BASIS"</f>
        <v>3LBASIS</v>
      </c>
      <c r="D151" s="14" t="s">
        <v>18</v>
      </c>
      <c r="E151" s="14" t="str">
        <f>RateHelperPrefix&amp;"_"&amp;$B151&amp;$C151&amp;$D151</f>
        <v>USD_YC3MRH_AM3LBASIS16Y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>SwapFixedFreq</f>
        <v>AM</v>
      </c>
      <c r="C152" s="15" t="str">
        <f>IborType&amp;"BASIS"</f>
        <v>3LBASIS</v>
      </c>
      <c r="D152" s="14" t="s">
        <v>17</v>
      </c>
      <c r="E152" s="14" t="str">
        <f>RateHelperPrefix&amp;"_"&amp;$B152&amp;$C152&amp;$D152</f>
        <v>USD_YC3MRH_AM3LBASIS17Y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>SwapFixedFreq</f>
        <v>AM</v>
      </c>
      <c r="C153" s="15" t="str">
        <f>IborType&amp;"BASIS"</f>
        <v>3LBASIS</v>
      </c>
      <c r="D153" s="14" t="s">
        <v>16</v>
      </c>
      <c r="E153" s="14" t="str">
        <f>RateHelperPrefix&amp;"_"&amp;$B153&amp;$C153&amp;$D153</f>
        <v>USD_YC3MRH_AM3LBASIS18Y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>SwapFixedFreq</f>
        <v>AM</v>
      </c>
      <c r="C154" s="15" t="str">
        <f>IborType&amp;"BASIS"</f>
        <v>3LBASIS</v>
      </c>
      <c r="D154" s="14" t="s">
        <v>15</v>
      </c>
      <c r="E154" s="14" t="str">
        <f>RateHelperPrefix&amp;"_"&amp;$B154&amp;$C154&amp;$D154</f>
        <v>USD_YC3MRH_AM3LBASIS19Y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>SwapFixedFreq</f>
        <v>AM</v>
      </c>
      <c r="C155" s="15" t="str">
        <f>IborType&amp;"BASIS"</f>
        <v>3LBASIS</v>
      </c>
      <c r="D155" s="14" t="s">
        <v>14</v>
      </c>
      <c r="E155" s="14" t="str">
        <f>RateHelperPrefix&amp;"_"&amp;$B155&amp;$C155&amp;$D155</f>
        <v>USD_YC3MRH_AM3LBASIS20Y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>SwapFixedFreq</f>
        <v>AM</v>
      </c>
      <c r="C156" s="15" t="str">
        <f>IborType&amp;"BASIS"</f>
        <v>3LBASIS</v>
      </c>
      <c r="D156" s="14" t="s">
        <v>13</v>
      </c>
      <c r="E156" s="14" t="str">
        <f>RateHelperPrefix&amp;"_"&amp;$B156&amp;$C156&amp;$D156</f>
        <v>USD_YC3MRH_AM3LBASIS21Y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>SwapFixedFreq</f>
        <v>AM</v>
      </c>
      <c r="C157" s="15" t="str">
        <f>IborType&amp;"BASIS"</f>
        <v>3LBASIS</v>
      </c>
      <c r="D157" s="14" t="s">
        <v>12</v>
      </c>
      <c r="E157" s="14" t="str">
        <f>RateHelperPrefix&amp;"_"&amp;$B157&amp;$C157&amp;$D157</f>
        <v>USD_YC3MRH_AM3LBASIS22Y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>SwapFixedFreq</f>
        <v>AM</v>
      </c>
      <c r="C158" s="15" t="str">
        <f>IborType&amp;"BASIS"</f>
        <v>3LBASIS</v>
      </c>
      <c r="D158" s="14" t="s">
        <v>11</v>
      </c>
      <c r="E158" s="14" t="str">
        <f>RateHelperPrefix&amp;"_"&amp;$B158&amp;$C158&amp;$D158</f>
        <v>USD_YC3MRH_AM3LBASIS23Y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>SwapFixedFreq</f>
        <v>AM</v>
      </c>
      <c r="C159" s="15" t="str">
        <f>IborType&amp;"BASIS"</f>
        <v>3LBASIS</v>
      </c>
      <c r="D159" s="14" t="s">
        <v>10</v>
      </c>
      <c r="E159" s="14" t="str">
        <f>RateHelperPrefix&amp;"_"&amp;$B159&amp;$C159&amp;$D159</f>
        <v>USD_YC3MRH_AM3LBASIS24Y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>SwapFixedFreq</f>
        <v>AM</v>
      </c>
      <c r="C160" s="15" t="str">
        <f>IborType&amp;"BASIS"</f>
        <v>3LBASIS</v>
      </c>
      <c r="D160" s="14" t="s">
        <v>9</v>
      </c>
      <c r="E160" s="14" t="str">
        <f>RateHelperPrefix&amp;"_"&amp;$B160&amp;$C160&amp;$D160</f>
        <v>USD_YC3MRH_AM3LBASIS25Y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>SwapFixedFreq</f>
        <v>AM</v>
      </c>
      <c r="C161" s="15" t="str">
        <f>IborType&amp;"BASIS"</f>
        <v>3LBASIS</v>
      </c>
      <c r="D161" s="14" t="s">
        <v>8</v>
      </c>
      <c r="E161" s="14" t="str">
        <f>RateHelperPrefix&amp;"_"&amp;$B161&amp;$C161&amp;$D161</f>
        <v>USD_YC3MRH_AM3LBASIS26Y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>SwapFixedFreq</f>
        <v>AM</v>
      </c>
      <c r="C162" s="15" t="str">
        <f>IborType&amp;"BASIS"</f>
        <v>3LBASIS</v>
      </c>
      <c r="D162" s="14" t="s">
        <v>7</v>
      </c>
      <c r="E162" s="14" t="str">
        <f>RateHelperPrefix&amp;"_"&amp;$B162&amp;$C162&amp;$D162</f>
        <v>USD_YC3MRH_AM3LBASIS27Y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>SwapFixedFreq</f>
        <v>AM</v>
      </c>
      <c r="C163" s="15" t="str">
        <f>IborType&amp;"BASIS"</f>
        <v>3LBASIS</v>
      </c>
      <c r="D163" s="14" t="s">
        <v>6</v>
      </c>
      <c r="E163" s="14" t="str">
        <f>RateHelperPrefix&amp;"_"&amp;$B163&amp;$C163&amp;$D163</f>
        <v>USD_YC3MRH_AM3LBASIS28Y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>SwapFixedFreq</f>
        <v>AM</v>
      </c>
      <c r="C164" s="15" t="str">
        <f>IborType&amp;"BASIS"</f>
        <v>3LBASIS</v>
      </c>
      <c r="D164" s="14" t="s">
        <v>5</v>
      </c>
      <c r="E164" s="14" t="str">
        <f>RateHelperPrefix&amp;"_"&amp;$B164&amp;$C164&amp;$D164</f>
        <v>USD_YC3MRH_AM3LBASIS29Y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>SwapFixedFreq</f>
        <v>AM</v>
      </c>
      <c r="C165" s="15" t="str">
        <f>IborType&amp;"BASIS"</f>
        <v>3LBASIS</v>
      </c>
      <c r="D165" s="14" t="s">
        <v>4</v>
      </c>
      <c r="E165" s="14" t="str">
        <f>RateHelperPrefix&amp;"_"&amp;$B165&amp;$C165&amp;$D165</f>
        <v>USD_YC3MRH_AM3LBASIS30Y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0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>SwapFixedFreq</f>
        <v>AM</v>
      </c>
      <c r="C166" s="15" t="str">
        <f>IborType&amp;"BASIS"</f>
        <v>3LBASIS</v>
      </c>
      <c r="D166" s="14" t="s">
        <v>3</v>
      </c>
      <c r="E166" s="14" t="str">
        <f>RateHelperPrefix&amp;"_"&amp;$B166&amp;$C166&amp;$D166</f>
        <v>USD_YC3MRH_AM3LBASIS35Y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0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>SwapFixedFreq</f>
        <v>AM</v>
      </c>
      <c r="C167" s="15" t="str">
        <f>IborType&amp;"BASIS"</f>
        <v>3LBASIS</v>
      </c>
      <c r="D167" s="14" t="s">
        <v>2</v>
      </c>
      <c r="E167" s="14" t="str">
        <f>RateHelperPrefix&amp;"_"&amp;$B167&amp;$C167&amp;$D167</f>
        <v>USD_YC3MRH_AM3LBASIS40Y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0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>SwapFixedFreq</f>
        <v>AM</v>
      </c>
      <c r="C168" s="15" t="str">
        <f>IborType&amp;"BASIS"</f>
        <v>3LBASIS</v>
      </c>
      <c r="D168" s="14" t="s">
        <v>1</v>
      </c>
      <c r="E168" s="14" t="str">
        <f>RateHelperPrefix&amp;"_"&amp;$B168&amp;$C168&amp;$D168</f>
        <v>USD_YC3MRH_AM3LBASIS50Y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0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>SwapFixedFreq</f>
        <v>AM</v>
      </c>
      <c r="C169" s="8" t="str">
        <f>IborType&amp;"BASIS"</f>
        <v>3LBASIS</v>
      </c>
      <c r="D169" s="7" t="s">
        <v>0</v>
      </c>
      <c r="E169" s="7" t="str">
        <f>RateHelperPrefix&amp;"_"&amp;$B169&amp;$C169&amp;$D169</f>
        <v>USD_YC3MRH_AM3LBASIS60Y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57" t="s">
        <v>84</v>
      </c>
      <c r="B1" s="56"/>
      <c r="D1" s="55" t="s">
        <v>83</v>
      </c>
      <c r="E1" s="54" t="s">
        <v>82</v>
      </c>
      <c r="F1" s="54"/>
      <c r="G1" s="54" t="s">
        <v>68</v>
      </c>
      <c r="H1" s="53" t="s">
        <v>67</v>
      </c>
      <c r="I1" s="35" t="e">
        <f t="array" ref="I1:I126">_xll.qlPiecewiseYieldCurveData(YieldCurve)</f>
        <v>#VALUE!</v>
      </c>
    </row>
    <row r="2" spans="1:12" x14ac:dyDescent="0.2">
      <c r="A2" s="52" t="s">
        <v>81</v>
      </c>
      <c r="B2" s="51">
        <v>8</v>
      </c>
      <c r="D2" s="43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42" t="e">
        <f>_xll.qlRateHelperRate($D2)</f>
        <v>#VALUE!</v>
      </c>
      <c r="F2" s="42" t="str">
        <f>IF(ISERROR(_xll.qlSwapRateHelperSpread($D2)),IF(ISERROR(_xll.qlFuturesRateHelperConvexityAdjustment($D2)),"--",_xll.qlFuturesRateHelperConvexityAdjustment($D2)),_xll.qlSwapRateHelperSpread($D2))</f>
        <v>--</v>
      </c>
      <c r="G2" s="41" t="e">
        <f>_xll.qlRateHelperEarliestDate($D2)</f>
        <v>#VALUE!</v>
      </c>
      <c r="H2" s="40" t="e">
        <f>_xll.qlRateHelperLatestDate($D2)</f>
        <v>#VALUE!</v>
      </c>
      <c r="I2" s="35" t="e">
        <v>#VALUE!</v>
      </c>
      <c r="K2" s="1" t="s">
        <v>117</v>
      </c>
      <c r="L2" s="26">
        <v>2.6090000000000002E-3</v>
      </c>
    </row>
    <row r="3" spans="1:12" x14ac:dyDescent="0.2">
      <c r="A3" s="48" t="s">
        <v>80</v>
      </c>
      <c r="B3" s="50">
        <v>1</v>
      </c>
      <c r="D3" s="43" t="e">
        <v>#NUM!</v>
      </c>
      <c r="E3" s="42" t="e">
        <f>_xll.qlRateHelperRate($D3)</f>
        <v>#VALUE!</v>
      </c>
      <c r="F3" s="42" t="str">
        <f>IF(ISERROR(_xll.qlSwapRateHelperSpread($D3)),IF(ISERROR(_xll.qlFuturesRateHelperConvexityAdjustment($D3)),"--",_xll.qlFuturesRateHelperConvexityAdjustment($D3)),_xll.qlSwapRateHelperSpread($D3))</f>
        <v>--</v>
      </c>
      <c r="G3" s="41" t="e">
        <f>_xll.qlRateHelperEarliestDate($D3)</f>
        <v>#VALUE!</v>
      </c>
      <c r="H3" s="40" t="e">
        <f>_xll.qlRateHelperLatestDate($D3)</f>
        <v>#VALUE!</v>
      </c>
      <c r="I3" s="35" t="e">
        <v>#VALUE!</v>
      </c>
      <c r="K3" s="1" t="s">
        <v>118</v>
      </c>
      <c r="L3" s="26">
        <v>2.5829999999999998E-3</v>
      </c>
    </row>
    <row r="4" spans="1:12" x14ac:dyDescent="0.2">
      <c r="A4" s="48" t="s">
        <v>79</v>
      </c>
      <c r="B4" s="50">
        <v>2</v>
      </c>
      <c r="D4" s="43" t="e">
        <v>#NUM!</v>
      </c>
      <c r="E4" s="42" t="e">
        <f>_xll.qlRateHelperRate($D4)</f>
        <v>#VALUE!</v>
      </c>
      <c r="F4" s="42" t="str">
        <f>IF(ISERROR(_xll.qlSwapRateHelperSpread($D4)),IF(ISERROR(_xll.qlFuturesRateHelperConvexityAdjustment($D4)),"--",_xll.qlFuturesRateHelperConvexityAdjustment($D4)),_xll.qlSwapRateHelperSpread($D4))</f>
        <v>--</v>
      </c>
      <c r="G4" s="41" t="e">
        <f>_xll.qlRateHelperEarliestDate($D4)</f>
        <v>#VALUE!</v>
      </c>
      <c r="H4" s="40" t="e">
        <f>_xll.qlRateHelperLatestDate($D4)</f>
        <v>#VALUE!</v>
      </c>
      <c r="I4" s="35" t="e">
        <v>#VALUE!</v>
      </c>
      <c r="K4" s="1" t="s">
        <v>119</v>
      </c>
      <c r="L4" s="26">
        <v>2.6029999999999998E-3</v>
      </c>
    </row>
    <row r="5" spans="1:12" x14ac:dyDescent="0.2">
      <c r="A5" s="48" t="s">
        <v>78</v>
      </c>
      <c r="B5" s="49" t="s">
        <v>77</v>
      </c>
      <c r="D5" s="43" t="e">
        <v>#NUM!</v>
      </c>
      <c r="E5" s="42" t="e">
        <f>_xll.qlRateHelperRate($D5)</f>
        <v>#VALUE!</v>
      </c>
      <c r="F5" s="42" t="str">
        <f>IF(ISERROR(_xll.qlSwapRateHelperSpread($D5)),IF(ISERROR(_xll.qlFuturesRateHelperConvexityAdjustment($D5)),"--",_xll.qlFuturesRateHelperConvexityAdjustment($D5)),_xll.qlSwapRateHelperSpread($D5))</f>
        <v>--</v>
      </c>
      <c r="G5" s="41" t="e">
        <f>_xll.qlRateHelperEarliestDate($D5)</f>
        <v>#VALUE!</v>
      </c>
      <c r="H5" s="40" t="e">
        <f>_xll.qlRateHelperLatestDate($D5)</f>
        <v>#VALUE!</v>
      </c>
      <c r="I5" s="35" t="e">
        <v>#VALUE!</v>
      </c>
      <c r="K5" s="1" t="s">
        <v>120</v>
      </c>
      <c r="L5" s="26">
        <v>2.6619999999999999E-3</v>
      </c>
    </row>
    <row r="6" spans="1:12" x14ac:dyDescent="0.2">
      <c r="A6" s="48" t="s">
        <v>76</v>
      </c>
      <c r="B6" s="47" t="str">
        <f ca="1">_xll.ohRangeRetrieveError(Selected!D2)</f>
        <v>qlRateHelperSelection - ObjectHandler error: attempt to retrieve object with unknown ID 'USD_YC3MRH_FUT3MF4'</v>
      </c>
      <c r="D6" s="43" t="e">
        <v>#NUM!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1" t="e">
        <f>_xll.qlRateHelperEarliestDate($D6)</f>
        <v>#VALUE!</v>
      </c>
      <c r="H6" s="40" t="e">
        <f>_xll.qlRateHelperLatestDate($D6)</f>
        <v>#VALUE!</v>
      </c>
      <c r="I6" s="35" t="e">
        <v>#VALUE!</v>
      </c>
      <c r="K6" s="1" t="s">
        <v>121</v>
      </c>
      <c r="L6" s="26">
        <v>2.9250000000000001E-3</v>
      </c>
    </row>
    <row r="7" spans="1:12" ht="12" thickBot="1" x14ac:dyDescent="0.25">
      <c r="A7" s="46" t="e">
        <f>_xll.ohGroup(RateHelperPrefix&amp;"_RateHelpersSelected",_xll.ohPack(Selected!D2:D126),TRUE,,ObjectOverwrite)</f>
        <v>#NUM!</v>
      </c>
      <c r="B7" s="45" t="str">
        <f ca="1">_xll.ohRangeRetrieveError(RateHelpersSelected)</f>
        <v>ohGroup - operToVectorImpl: error converting parameter 'ObjectIdList' to type 'class std::basic_string&lt;char,struct std::char_traits&lt;char&gt;,class std::allocator&lt;char&gt; &gt;' : Unable to convert type 'struct ObjectHandler::empty_property_tag' to type 'class std:</v>
      </c>
      <c r="D7" s="43" t="e">
        <v>#NUM!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1" t="e">
        <f>_xll.qlRateHelperEarliestDate($D7)</f>
        <v>#VALUE!</v>
      </c>
      <c r="H7" s="40" t="e">
        <f>_xll.qlRateHelperLatestDate($D7)</f>
        <v>#VALUE!</v>
      </c>
      <c r="I7" s="35" t="e">
        <v>#VALUE!</v>
      </c>
      <c r="K7" s="1" t="s">
        <v>122</v>
      </c>
      <c r="L7" s="26">
        <v>3.0249999999999999E-3</v>
      </c>
    </row>
    <row r="8" spans="1:12" x14ac:dyDescent="0.2">
      <c r="D8" s="43" t="e">
        <v>#NUM!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1" t="e">
        <f>_xll.qlRateHelperEarliestDate($D8)</f>
        <v>#VALUE!</v>
      </c>
      <c r="H8" s="40" t="e">
        <f>_xll.qlRateHelperLatestDate($D8)</f>
        <v>#VALUE!</v>
      </c>
      <c r="I8" s="35" t="e">
        <v>#VALUE!</v>
      </c>
      <c r="K8" s="1" t="s">
        <v>123</v>
      </c>
      <c r="L8" s="26">
        <v>3.4499999999999999E-3</v>
      </c>
    </row>
    <row r="9" spans="1:12" x14ac:dyDescent="0.2">
      <c r="D9" s="43" t="e">
        <v>#NUM!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1" t="e">
        <f>_xll.qlRateHelperEarliestDate($D9)</f>
        <v>#VALUE!</v>
      </c>
      <c r="H9" s="40" t="e">
        <f>_xll.qlRateHelperLatestDate($D9)</f>
        <v>#VALUE!</v>
      </c>
      <c r="I9" s="35" t="e">
        <v>#VALUE!</v>
      </c>
      <c r="K9" s="1" t="s">
        <v>124</v>
      </c>
      <c r="L9" s="26">
        <v>5.1250000000000002E-3</v>
      </c>
    </row>
    <row r="10" spans="1:12" x14ac:dyDescent="0.2">
      <c r="D10" s="43" t="e">
        <v>#NUM!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1" t="e">
        <f>_xll.qlRateHelperEarliestDate($D10)</f>
        <v>#VALUE!</v>
      </c>
      <c r="H10" s="40" t="e">
        <f>_xll.qlRateHelperLatestDate($D10)</f>
        <v>#VALUE!</v>
      </c>
      <c r="I10" s="35" t="e">
        <v>#VALUE!</v>
      </c>
      <c r="K10" s="1" t="s">
        <v>125</v>
      </c>
      <c r="L10" s="26">
        <v>6.025E-3</v>
      </c>
    </row>
    <row r="11" spans="1:12" x14ac:dyDescent="0.2">
      <c r="D11" s="43" t="e">
        <v>#NUM!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1" t="e">
        <f>_xll.qlRateHelperEarliestDate($D11)</f>
        <v>#VALUE!</v>
      </c>
      <c r="H11" s="40" t="e">
        <f>_xll.qlRateHelperLatestDate($D11)</f>
        <v>#VALUE!</v>
      </c>
      <c r="I11" s="35" t="e">
        <v>#VALUE!</v>
      </c>
      <c r="K11" s="1" t="s">
        <v>126</v>
      </c>
      <c r="L11" s="26">
        <v>7.2249999999999997E-3</v>
      </c>
    </row>
    <row r="12" spans="1:12" x14ac:dyDescent="0.2">
      <c r="A12" s="44"/>
      <c r="D12" s="43" t="e">
        <v>#NUM!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1" t="e">
        <f>_xll.qlRateHelperEarliestDate($D12)</f>
        <v>#VALUE!</v>
      </c>
      <c r="H12" s="40" t="e">
        <f>_xll.qlRateHelperLatestDate($D12)</f>
        <v>#VALUE!</v>
      </c>
      <c r="I12" s="35" t="e">
        <v>#VALUE!</v>
      </c>
      <c r="K12" s="1" t="s">
        <v>127</v>
      </c>
      <c r="L12" s="26">
        <v>8.8749999999999992E-3</v>
      </c>
    </row>
    <row r="13" spans="1:12" x14ac:dyDescent="0.2">
      <c r="A13" s="44"/>
      <c r="D13" s="43" t="e">
        <v>#NUM!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1" t="e">
        <f>_xll.qlRateHelperEarliestDate($D13)</f>
        <v>#VALUE!</v>
      </c>
      <c r="H13" s="40" t="e">
        <f>_xll.qlRateHelperLatestDate($D13)</f>
        <v>#VALUE!</v>
      </c>
      <c r="I13" s="35" t="e">
        <v>#VALUE!</v>
      </c>
      <c r="K13" s="1" t="s">
        <v>128</v>
      </c>
      <c r="L13" s="26">
        <v>1.0925000000000001E-2</v>
      </c>
    </row>
    <row r="14" spans="1:12" x14ac:dyDescent="0.2">
      <c r="D14" s="43" t="e">
        <v>#NUM!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1" t="e">
        <f>_xll.qlRateHelperEarliestDate($D14)</f>
        <v>#VALUE!</v>
      </c>
      <c r="H14" s="40" t="e">
        <f>_xll.qlRateHelperLatestDate($D14)</f>
        <v>#VALUE!</v>
      </c>
      <c r="I14" s="35" t="e">
        <v>#VALUE!</v>
      </c>
      <c r="K14" s="1" t="s">
        <v>129</v>
      </c>
      <c r="L14" s="26">
        <v>1.325E-2</v>
      </c>
    </row>
    <row r="15" spans="1:12" x14ac:dyDescent="0.2">
      <c r="D15" s="43" t="e">
        <v>#NUM!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1" t="e">
        <f>_xll.qlRateHelperEarliestDate($D15)</f>
        <v>#VALUE!</v>
      </c>
      <c r="H15" s="40" t="e">
        <f>_xll.qlRateHelperLatestDate($D15)</f>
        <v>#VALUE!</v>
      </c>
      <c r="I15" s="35" t="e">
        <v>#VALUE!</v>
      </c>
      <c r="K15" s="1" t="s">
        <v>130</v>
      </c>
      <c r="L15" s="26">
        <v>7.4000000000000003E-3</v>
      </c>
    </row>
    <row r="16" spans="1:12" x14ac:dyDescent="0.2">
      <c r="D16" s="43" t="e">
        <v>#NUM!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1" t="e">
        <f>_xll.qlRateHelperEarliestDate($D16)</f>
        <v>#VALUE!</v>
      </c>
      <c r="H16" s="40" t="e">
        <f>_xll.qlRateHelperLatestDate($D16)</f>
        <v>#VALUE!</v>
      </c>
      <c r="I16" s="35" t="e">
        <v>#VALUE!</v>
      </c>
      <c r="K16" s="1" t="s">
        <v>131</v>
      </c>
      <c r="L16" s="26">
        <v>1.0999999999999999E-2</v>
      </c>
    </row>
    <row r="17" spans="4:12" x14ac:dyDescent="0.2">
      <c r="D17" s="43" t="e">
        <v>#NUM!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1" t="e">
        <f>_xll.qlRateHelperEarliestDate($D17)</f>
        <v>#VALUE!</v>
      </c>
      <c r="H17" s="40" t="e">
        <f>_xll.qlRateHelperLatestDate($D17)</f>
        <v>#VALUE!</v>
      </c>
      <c r="I17" s="35" t="e">
        <v>#VALUE!</v>
      </c>
      <c r="K17" s="1" t="s">
        <v>132</v>
      </c>
      <c r="L17" s="26">
        <v>1.469E-2</v>
      </c>
    </row>
    <row r="18" spans="4:12" x14ac:dyDescent="0.2">
      <c r="D18" s="43" t="e">
        <v>#NUM!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1" t="e">
        <f>_xll.qlRateHelperEarliestDate($D18)</f>
        <v>#VALUE!</v>
      </c>
      <c r="H18" s="40" t="e">
        <f>_xll.qlRateHelperLatestDate($D18)</f>
        <v>#VALUE!</v>
      </c>
      <c r="I18" s="35" t="e">
        <v>#VALUE!</v>
      </c>
      <c r="K18" s="1" t="s">
        <v>133</v>
      </c>
      <c r="L18" s="26">
        <v>1.7999999999999999E-2</v>
      </c>
    </row>
    <row r="19" spans="4:12" x14ac:dyDescent="0.2">
      <c r="D19" s="43" t="e">
        <v>#NUM!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1" t="e">
        <f>_xll.qlRateHelperEarliestDate($D19)</f>
        <v>#VALUE!</v>
      </c>
      <c r="H19" s="40" t="e">
        <f>_xll.qlRateHelperLatestDate($D19)</f>
        <v>#VALUE!</v>
      </c>
      <c r="I19" s="35" t="e">
        <v>#VALUE!</v>
      </c>
      <c r="K19" s="1" t="s">
        <v>134</v>
      </c>
      <c r="L19" s="26">
        <v>2.0830000000000001E-2</v>
      </c>
    </row>
    <row r="20" spans="4:12" x14ac:dyDescent="0.2">
      <c r="D20" s="43" t="e">
        <v>#NUM!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1" t="e">
        <f>_xll.qlRateHelperEarliestDate($D20)</f>
        <v>#VALUE!</v>
      </c>
      <c r="H20" s="40" t="e">
        <f>_xll.qlRateHelperLatestDate($D20)</f>
        <v>#VALUE!</v>
      </c>
      <c r="I20" s="35" t="e">
        <v>#VALUE!</v>
      </c>
      <c r="K20" s="1" t="s">
        <v>135</v>
      </c>
      <c r="L20" s="26">
        <v>2.3140000000000001E-2</v>
      </c>
    </row>
    <row r="21" spans="4:12" x14ac:dyDescent="0.2">
      <c r="D21" s="43" t="e">
        <v>#NUM!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1" t="e">
        <f>_xll.qlRateHelperEarliestDate($D21)</f>
        <v>#VALUE!</v>
      </c>
      <c r="H21" s="40" t="e">
        <f>_xll.qlRateHelperLatestDate($D21)</f>
        <v>#VALUE!</v>
      </c>
      <c r="I21" s="35" t="e">
        <v>#VALUE!</v>
      </c>
      <c r="K21" s="1" t="s">
        <v>136</v>
      </c>
      <c r="L21" s="26">
        <v>2.5100000000000001E-2</v>
      </c>
    </row>
    <row r="22" spans="4:12" x14ac:dyDescent="0.2">
      <c r="D22" s="43" t="e">
        <v>#NUM!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1" t="e">
        <f>_xll.qlRateHelperEarliestDate($D22)</f>
        <v>#VALUE!</v>
      </c>
      <c r="H22" s="40" t="e">
        <f>_xll.qlRateHelperLatestDate($D22)</f>
        <v>#VALUE!</v>
      </c>
      <c r="I22" s="35" t="e">
        <v>#VALUE!</v>
      </c>
      <c r="K22" s="1" t="s">
        <v>137</v>
      </c>
      <c r="L22" s="26">
        <v>2.6790000000000001E-2</v>
      </c>
    </row>
    <row r="23" spans="4:12" x14ac:dyDescent="0.2">
      <c r="D23" s="43" t="e">
        <v>#NUM!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1" t="e">
        <f>_xll.qlRateHelperEarliestDate($D23)</f>
        <v>#VALUE!</v>
      </c>
      <c r="H23" s="40" t="e">
        <f>_xll.qlRateHelperLatestDate($D23)</f>
        <v>#VALUE!</v>
      </c>
      <c r="I23" s="35" t="e">
        <v>#VALUE!</v>
      </c>
      <c r="K23" s="1" t="s">
        <v>138</v>
      </c>
      <c r="L23" s="26">
        <v>2.947E-2</v>
      </c>
    </row>
    <row r="24" spans="4:12" x14ac:dyDescent="0.2">
      <c r="D24" s="43" t="e">
        <v>#NUM!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1" t="e">
        <f>_xll.qlRateHelperEarliestDate($D24)</f>
        <v>#VALUE!</v>
      </c>
      <c r="H24" s="40" t="e">
        <f>_xll.qlRateHelperLatestDate($D24)</f>
        <v>#VALUE!</v>
      </c>
      <c r="I24" s="35" t="e">
        <v>#VALUE!</v>
      </c>
      <c r="K24" s="1" t="s">
        <v>139</v>
      </c>
      <c r="L24" s="26">
        <v>3.2009999999999997E-2</v>
      </c>
    </row>
    <row r="25" spans="4:12" x14ac:dyDescent="0.2">
      <c r="D25" s="43" t="e">
        <v>#NUM!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1" t="e">
        <f>_xll.qlRateHelperEarliestDate($D25)</f>
        <v>#VALUE!</v>
      </c>
      <c r="H25" s="40" t="e">
        <f>_xll.qlRateHelperLatestDate($D25)</f>
        <v>#VALUE!</v>
      </c>
      <c r="I25" s="35" t="e">
        <v>#VALUE!</v>
      </c>
      <c r="K25" s="1" t="s">
        <v>140</v>
      </c>
      <c r="L25" s="26">
        <v>3.4000000000000002E-2</v>
      </c>
    </row>
    <row r="26" spans="4:12" x14ac:dyDescent="0.2">
      <c r="D26" s="43" t="e">
        <v>#NUM!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1" t="e">
        <f>_xll.qlRateHelperEarliestDate($D26)</f>
        <v>#VALUE!</v>
      </c>
      <c r="H26" s="40" t="e">
        <f>_xll.qlRateHelperLatestDate($D26)</f>
        <v>#VALUE!</v>
      </c>
      <c r="I26" s="35" t="e">
        <v>#VALUE!</v>
      </c>
      <c r="K26" s="1" t="s">
        <v>141</v>
      </c>
      <c r="L26" s="26">
        <v>3.4959999999999998E-2</v>
      </c>
    </row>
    <row r="27" spans="4:12" x14ac:dyDescent="0.2">
      <c r="D27" s="43" t="e">
        <v>#NUM!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1" t="e">
        <f>_xll.qlRateHelperEarliestDate($D27)</f>
        <v>#VALUE!</v>
      </c>
      <c r="H27" s="40" t="e">
        <f>_xll.qlRateHelperLatestDate($D27)</f>
        <v>#VALUE!</v>
      </c>
      <c r="I27" s="35" t="e">
        <v>#VALUE!</v>
      </c>
      <c r="K27" s="1" t="s">
        <v>142</v>
      </c>
      <c r="L27" s="26">
        <v>3.5490000000000001E-2</v>
      </c>
    </row>
    <row r="28" spans="4:12" x14ac:dyDescent="0.2">
      <c r="D28" s="43" t="e">
        <v>#NUM!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1" t="e">
        <f>_xll.qlRateHelperEarliestDate($D28)</f>
        <v>#VALUE!</v>
      </c>
      <c r="H28" s="40" t="e">
        <f>_xll.qlRateHelperLatestDate($D28)</f>
        <v>#VALUE!</v>
      </c>
      <c r="I28" s="35" t="e">
        <v>#VALUE!</v>
      </c>
      <c r="K28" s="1" t="s">
        <v>143</v>
      </c>
      <c r="L28" s="26">
        <v>3.5619999999999999E-2</v>
      </c>
    </row>
    <row r="29" spans="4:12" x14ac:dyDescent="0.2">
      <c r="D29" s="43" t="e">
        <v>#NUM!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1" t="e">
        <f>_xll.qlRateHelperEarliestDate($D29)</f>
        <v>#VALUE!</v>
      </c>
      <c r="H29" s="40" t="e">
        <f>_xll.qlRateHelperLatestDate($D29)</f>
        <v>#VALUE!</v>
      </c>
      <c r="I29" s="35" t="e">
        <v>#VALUE!</v>
      </c>
      <c r="K29" s="1" t="s">
        <v>144</v>
      </c>
      <c r="L29" s="26">
        <v>3.5459999999999998E-2</v>
      </c>
    </row>
    <row r="30" spans="4:12" x14ac:dyDescent="0.2">
      <c r="D30" s="43" t="e">
        <v>#NUM!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1" t="e">
        <f>_xll.qlRateHelperEarliestDate($D30)</f>
        <v>#VALUE!</v>
      </c>
      <c r="H30" s="40" t="e">
        <f>_xll.qlRateHelperLatestDate($D30)</f>
        <v>#VALUE!</v>
      </c>
      <c r="I30" s="35" t="e">
        <v>#VALUE!</v>
      </c>
    </row>
    <row r="31" spans="4:12" x14ac:dyDescent="0.2">
      <c r="D31" s="43" t="e">
        <v>#NUM!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1" t="e">
        <f>_xll.qlRateHelperEarliestDate($D31)</f>
        <v>#VALUE!</v>
      </c>
      <c r="H31" s="40" t="e">
        <f>_xll.qlRateHelperLatestDate($D31)</f>
        <v>#VALUE!</v>
      </c>
      <c r="I31" s="35" t="e">
        <v>#VALUE!</v>
      </c>
    </row>
    <row r="32" spans="4:12" x14ac:dyDescent="0.2">
      <c r="D32" s="43" t="e">
        <v>#NUM!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1" t="e">
        <f>_xll.qlRateHelperEarliestDate($D32)</f>
        <v>#VALUE!</v>
      </c>
      <c r="H32" s="40" t="e">
        <f>_xll.qlRateHelperLatestDate($D32)</f>
        <v>#VALUE!</v>
      </c>
      <c r="I32" s="35" t="e">
        <v>#VALUE!</v>
      </c>
    </row>
    <row r="33" spans="4:9" x14ac:dyDescent="0.2">
      <c r="D33" s="43" t="e">
        <v>#NUM!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1" t="e">
        <f>_xll.qlRateHelperEarliestDate($D33)</f>
        <v>#VALUE!</v>
      </c>
      <c r="H33" s="40" t="e">
        <f>_xll.qlRateHelperLatestDate($D33)</f>
        <v>#VALUE!</v>
      </c>
      <c r="I33" s="35" t="e">
        <v>#VALUE!</v>
      </c>
    </row>
    <row r="34" spans="4:9" x14ac:dyDescent="0.2">
      <c r="D34" s="43" t="e">
        <v>#NUM!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1" t="e">
        <f>_xll.qlRateHelperEarliestDate($D34)</f>
        <v>#VALUE!</v>
      </c>
      <c r="H34" s="40" t="e">
        <f>_xll.qlRateHelperLatestDate($D34)</f>
        <v>#VALUE!</v>
      </c>
      <c r="I34" s="35" t="e">
        <v>#VALUE!</v>
      </c>
    </row>
    <row r="35" spans="4:9" x14ac:dyDescent="0.2">
      <c r="D35" s="43" t="e">
        <v>#NUM!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1" t="e">
        <f>_xll.qlRateHelperEarliestDate($D35)</f>
        <v>#VALUE!</v>
      </c>
      <c r="H35" s="40" t="e">
        <f>_xll.qlRateHelperLatestDate($D35)</f>
        <v>#VALUE!</v>
      </c>
      <c r="I35" s="35" t="e">
        <v>#VALUE!</v>
      </c>
    </row>
    <row r="36" spans="4:9" x14ac:dyDescent="0.2">
      <c r="D36" s="43" t="e">
        <v>#NUM!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1" t="e">
        <f>_xll.qlRateHelperEarliestDate($D36)</f>
        <v>#VALUE!</v>
      </c>
      <c r="H36" s="40" t="e">
        <f>_xll.qlRateHelperLatestDate($D36)</f>
        <v>#VALUE!</v>
      </c>
      <c r="I36" s="35" t="e">
        <v>#VALUE!</v>
      </c>
    </row>
    <row r="37" spans="4:9" x14ac:dyDescent="0.2">
      <c r="D37" s="43" t="e">
        <v>#NUM!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1" t="e">
        <f>_xll.qlRateHelperEarliestDate($D37)</f>
        <v>#VALUE!</v>
      </c>
      <c r="H37" s="40" t="e">
        <f>_xll.qlRateHelperLatestDate($D37)</f>
        <v>#VALUE!</v>
      </c>
      <c r="I37" s="35" t="e">
        <v>#VALUE!</v>
      </c>
    </row>
    <row r="38" spans="4:9" x14ac:dyDescent="0.2">
      <c r="D38" s="43" t="e">
        <v>#NUM!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1" t="e">
        <f>_xll.qlRateHelperEarliestDate($D38)</f>
        <v>#VALUE!</v>
      </c>
      <c r="H38" s="40" t="e">
        <f>_xll.qlRateHelperLatestDate($D38)</f>
        <v>#VALUE!</v>
      </c>
      <c r="I38" s="35" t="e">
        <v>#VALUE!</v>
      </c>
    </row>
    <row r="39" spans="4:9" x14ac:dyDescent="0.2">
      <c r="D39" s="43" t="e">
        <v>#NUM!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1" t="e">
        <f>_xll.qlRateHelperEarliestDate($D39)</f>
        <v>#VALUE!</v>
      </c>
      <c r="H39" s="40" t="e">
        <f>_xll.qlRateHelperLatestDate($D39)</f>
        <v>#VALUE!</v>
      </c>
      <c r="I39" s="35" t="e">
        <v>#VALUE!</v>
      </c>
    </row>
    <row r="40" spans="4:9" x14ac:dyDescent="0.2">
      <c r="D40" s="43" t="e">
        <v>#NUM!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1" t="e">
        <f>_xll.qlRateHelperEarliestDate($D40)</f>
        <v>#VALUE!</v>
      </c>
      <c r="H40" s="40" t="e">
        <f>_xll.qlRateHelperLatestDate($D40)</f>
        <v>#VALUE!</v>
      </c>
      <c r="I40" s="35" t="e">
        <v>#VALUE!</v>
      </c>
    </row>
    <row r="41" spans="4:9" x14ac:dyDescent="0.2">
      <c r="D41" s="43" t="e">
        <v>#NUM!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1" t="e">
        <f>_xll.qlRateHelperEarliestDate($D41)</f>
        <v>#VALUE!</v>
      </c>
      <c r="H41" s="40" t="e">
        <f>_xll.qlRateHelperLatestDate($D41)</f>
        <v>#VALUE!</v>
      </c>
      <c r="I41" s="35" t="e">
        <v>#VALUE!</v>
      </c>
    </row>
    <row r="42" spans="4:9" x14ac:dyDescent="0.2">
      <c r="D42" s="43" t="e">
        <v>#NUM!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1" t="e">
        <f>_xll.qlRateHelperEarliestDate($D42)</f>
        <v>#VALUE!</v>
      </c>
      <c r="H42" s="40" t="e">
        <f>_xll.qlRateHelperLatestDate($D42)</f>
        <v>#VALUE!</v>
      </c>
      <c r="I42" s="35" t="e">
        <v>#VALUE!</v>
      </c>
    </row>
    <row r="43" spans="4:9" x14ac:dyDescent="0.2">
      <c r="D43" s="43" t="e">
        <v>#NUM!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1" t="e">
        <f>_xll.qlRateHelperEarliestDate($D43)</f>
        <v>#VALUE!</v>
      </c>
      <c r="H43" s="40" t="e">
        <f>_xll.qlRateHelperLatestDate($D43)</f>
        <v>#VALUE!</v>
      </c>
      <c r="I43" s="35" t="e">
        <v>#VALUE!</v>
      </c>
    </row>
    <row r="44" spans="4:9" x14ac:dyDescent="0.2">
      <c r="D44" s="43" t="e">
        <v>#NUM!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1" t="e">
        <f>_xll.qlRateHelperEarliestDate($D44)</f>
        <v>#VALUE!</v>
      </c>
      <c r="H44" s="40" t="e">
        <f>_xll.qlRateHelperLatestDate($D44)</f>
        <v>#VALUE!</v>
      </c>
      <c r="I44" s="35" t="e">
        <v>#VALUE!</v>
      </c>
    </row>
    <row r="45" spans="4:9" x14ac:dyDescent="0.2">
      <c r="D45" s="43" t="e">
        <v>#NUM!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1" t="e">
        <f>_xll.qlRateHelperEarliestDate($D45)</f>
        <v>#VALUE!</v>
      </c>
      <c r="H45" s="40" t="e">
        <f>_xll.qlRateHelperLatestDate($D45)</f>
        <v>#VALUE!</v>
      </c>
      <c r="I45" s="35" t="e">
        <v>#VALUE!</v>
      </c>
    </row>
    <row r="46" spans="4:9" x14ac:dyDescent="0.2">
      <c r="D46" s="43" t="e">
        <v>#NUM!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1" t="e">
        <f>_xll.qlRateHelperEarliestDate($D46)</f>
        <v>#VALUE!</v>
      </c>
      <c r="H46" s="40" t="e">
        <f>_xll.qlRateHelperLatestDate($D46)</f>
        <v>#VALUE!</v>
      </c>
      <c r="I46" s="35" t="e">
        <v>#VALUE!</v>
      </c>
    </row>
    <row r="47" spans="4:9" x14ac:dyDescent="0.2">
      <c r="D47" s="43" t="e">
        <v>#NUM!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1" t="e">
        <f>_xll.qlRateHelperEarliestDate($D47)</f>
        <v>#VALUE!</v>
      </c>
      <c r="H47" s="40" t="e">
        <f>_xll.qlRateHelperLatestDate($D47)</f>
        <v>#VALUE!</v>
      </c>
      <c r="I47" s="35" t="e">
        <v>#VALUE!</v>
      </c>
    </row>
    <row r="48" spans="4:9" x14ac:dyDescent="0.2">
      <c r="D48" s="43" t="e">
        <v>#NUM!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1" t="e">
        <f>_xll.qlRateHelperEarliestDate($D48)</f>
        <v>#VALUE!</v>
      </c>
      <c r="H48" s="40" t="e">
        <f>_xll.qlRateHelperLatestDate($D48)</f>
        <v>#VALUE!</v>
      </c>
      <c r="I48" s="35" t="e">
        <v>#VALUE!</v>
      </c>
    </row>
    <row r="49" spans="4:9" x14ac:dyDescent="0.2">
      <c r="D49" s="43" t="e">
        <v>#NUM!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1" t="e">
        <f>_xll.qlRateHelperEarliestDate($D49)</f>
        <v>#VALUE!</v>
      </c>
      <c r="H49" s="40" t="e">
        <f>_xll.qlRateHelperLatestDate($D49)</f>
        <v>#VALUE!</v>
      </c>
      <c r="I49" s="35" t="e">
        <v>#VALUE!</v>
      </c>
    </row>
    <row r="50" spans="4:9" x14ac:dyDescent="0.2">
      <c r="D50" s="43" t="e">
        <v>#NUM!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1" t="e">
        <f>_xll.qlRateHelperEarliestDate($D50)</f>
        <v>#VALUE!</v>
      </c>
      <c r="H50" s="40" t="e">
        <f>_xll.qlRateHelperLatestDate($D50)</f>
        <v>#VALUE!</v>
      </c>
      <c r="I50" s="35" t="e">
        <v>#VALUE!</v>
      </c>
    </row>
    <row r="51" spans="4:9" x14ac:dyDescent="0.2">
      <c r="D51" s="43" t="e">
        <v>#NUM!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1" t="e">
        <f>_xll.qlRateHelperEarliestDate($D51)</f>
        <v>#VALUE!</v>
      </c>
      <c r="H51" s="40" t="e">
        <f>_xll.qlRateHelperLatestDate($D51)</f>
        <v>#VALUE!</v>
      </c>
      <c r="I51" s="35" t="e">
        <v>#VALUE!</v>
      </c>
    </row>
    <row r="52" spans="4:9" x14ac:dyDescent="0.2">
      <c r="D52" s="43" t="e">
        <v>#NUM!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1" t="e">
        <f>_xll.qlRateHelperEarliestDate($D52)</f>
        <v>#VALUE!</v>
      </c>
      <c r="H52" s="40" t="e">
        <f>_xll.qlRateHelperLatestDate($D52)</f>
        <v>#VALUE!</v>
      </c>
      <c r="I52" s="35" t="e">
        <v>#VALUE!</v>
      </c>
    </row>
    <row r="53" spans="4:9" x14ac:dyDescent="0.2">
      <c r="D53" s="43" t="e">
        <v>#NUM!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1" t="e">
        <f>_xll.qlRateHelperEarliestDate($D53)</f>
        <v>#VALUE!</v>
      </c>
      <c r="H53" s="40" t="e">
        <f>_xll.qlRateHelperLatestDate($D53)</f>
        <v>#VALUE!</v>
      </c>
      <c r="I53" s="35" t="e">
        <v>#VALUE!</v>
      </c>
    </row>
    <row r="54" spans="4:9" x14ac:dyDescent="0.2">
      <c r="D54" s="43" t="e">
        <v>#NUM!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1" t="e">
        <f>_xll.qlRateHelperEarliestDate($D54)</f>
        <v>#VALUE!</v>
      </c>
      <c r="H54" s="40" t="e">
        <f>_xll.qlRateHelperLatestDate($D54)</f>
        <v>#VALUE!</v>
      </c>
      <c r="I54" s="35" t="e">
        <v>#VALUE!</v>
      </c>
    </row>
    <row r="55" spans="4:9" x14ac:dyDescent="0.2">
      <c r="D55" s="43" t="e">
        <v>#NUM!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1" t="e">
        <f>_xll.qlRateHelperEarliestDate($D55)</f>
        <v>#VALUE!</v>
      </c>
      <c r="H55" s="40" t="e">
        <f>_xll.qlRateHelperLatestDate($D55)</f>
        <v>#VALUE!</v>
      </c>
      <c r="I55" s="35" t="e">
        <v>#VALUE!</v>
      </c>
    </row>
    <row r="56" spans="4:9" x14ac:dyDescent="0.2">
      <c r="D56" s="43" t="e">
        <v>#NUM!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1" t="e">
        <f>_xll.qlRateHelperEarliestDate($D56)</f>
        <v>#VALUE!</v>
      </c>
      <c r="H56" s="40" t="e">
        <f>_xll.qlRateHelperLatestDate($D56)</f>
        <v>#VALUE!</v>
      </c>
      <c r="I56" s="35" t="e">
        <v>#VALUE!</v>
      </c>
    </row>
    <row r="57" spans="4:9" x14ac:dyDescent="0.2">
      <c r="D57" s="43" t="e">
        <v>#NUM!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1" t="e">
        <f>_xll.qlRateHelperEarliestDate($D57)</f>
        <v>#VALUE!</v>
      </c>
      <c r="H57" s="40" t="e">
        <f>_xll.qlRateHelperLatestDate($D57)</f>
        <v>#VALUE!</v>
      </c>
      <c r="I57" s="35" t="e">
        <v>#VALUE!</v>
      </c>
    </row>
    <row r="58" spans="4:9" x14ac:dyDescent="0.2">
      <c r="D58" s="43" t="e">
        <v>#NUM!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1" t="e">
        <f>_xll.qlRateHelperEarliestDate($D58)</f>
        <v>#VALUE!</v>
      </c>
      <c r="H58" s="40" t="e">
        <f>_xll.qlRateHelperLatestDate($D58)</f>
        <v>#VALUE!</v>
      </c>
      <c r="I58" s="35" t="e">
        <v>#VALUE!</v>
      </c>
    </row>
    <row r="59" spans="4:9" x14ac:dyDescent="0.2">
      <c r="D59" s="43" t="e">
        <v>#NUM!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1" t="e">
        <f>_xll.qlRateHelperEarliestDate($D59)</f>
        <v>#VALUE!</v>
      </c>
      <c r="H59" s="40" t="e">
        <f>_xll.qlRateHelperLatestDate($D59)</f>
        <v>#VALUE!</v>
      </c>
      <c r="I59" s="35" t="e">
        <v>#VALUE!</v>
      </c>
    </row>
    <row r="60" spans="4:9" x14ac:dyDescent="0.2">
      <c r="D60" s="43" t="e">
        <v>#NUM!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1" t="e">
        <f>_xll.qlRateHelperEarliestDate($D60)</f>
        <v>#VALUE!</v>
      </c>
      <c r="H60" s="40" t="e">
        <f>_xll.qlRateHelperLatestDate($D60)</f>
        <v>#VALUE!</v>
      </c>
      <c r="I60" s="35" t="e">
        <v>#VALUE!</v>
      </c>
    </row>
    <row r="61" spans="4:9" x14ac:dyDescent="0.2">
      <c r="D61" s="43" t="e">
        <v>#NUM!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1" t="e">
        <f>_xll.qlRateHelperEarliestDate($D61)</f>
        <v>#VALUE!</v>
      </c>
      <c r="H61" s="40" t="e">
        <f>_xll.qlRateHelperLatestDate($D61)</f>
        <v>#VALUE!</v>
      </c>
      <c r="I61" s="35" t="e">
        <v>#VALUE!</v>
      </c>
    </row>
    <row r="62" spans="4:9" x14ac:dyDescent="0.2">
      <c r="D62" s="43" t="e">
        <v>#NUM!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1" t="e">
        <f>_xll.qlRateHelperEarliestDate($D62)</f>
        <v>#VALUE!</v>
      </c>
      <c r="H62" s="40" t="e">
        <f>_xll.qlRateHelperLatestDate($D62)</f>
        <v>#VALUE!</v>
      </c>
      <c r="I62" s="35" t="e">
        <v>#VALUE!</v>
      </c>
    </row>
    <row r="63" spans="4:9" x14ac:dyDescent="0.2">
      <c r="D63" s="43" t="e">
        <v>#NUM!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1" t="e">
        <f>_xll.qlRateHelperEarliestDate($D63)</f>
        <v>#VALUE!</v>
      </c>
      <c r="H63" s="40" t="e">
        <f>_xll.qlRateHelperLatestDate($D63)</f>
        <v>#VALUE!</v>
      </c>
      <c r="I63" s="35" t="e">
        <v>#VALUE!</v>
      </c>
    </row>
    <row r="64" spans="4:9" x14ac:dyDescent="0.2">
      <c r="D64" s="43" t="e">
        <v>#NUM!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1" t="e">
        <f>_xll.qlRateHelperEarliestDate($D64)</f>
        <v>#VALUE!</v>
      </c>
      <c r="H64" s="40" t="e">
        <f>_xll.qlRateHelperLatestDate($D64)</f>
        <v>#VALUE!</v>
      </c>
      <c r="I64" s="35" t="e">
        <v>#VALUE!</v>
      </c>
    </row>
    <row r="65" spans="4:9" x14ac:dyDescent="0.2">
      <c r="D65" s="43" t="e">
        <v>#NUM!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1" t="e">
        <f>_xll.qlRateHelperEarliestDate($D65)</f>
        <v>#VALUE!</v>
      </c>
      <c r="H65" s="40" t="e">
        <f>_xll.qlRateHelperLatestDate($D65)</f>
        <v>#VALUE!</v>
      </c>
      <c r="I65" s="35" t="e">
        <v>#VALUE!</v>
      </c>
    </row>
    <row r="66" spans="4:9" x14ac:dyDescent="0.2">
      <c r="D66" s="43" t="e">
        <v>#NUM!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1" t="e">
        <f>_xll.qlRateHelperEarliestDate($D66)</f>
        <v>#VALUE!</v>
      </c>
      <c r="H66" s="40" t="e">
        <f>_xll.qlRateHelperLatestDate($D66)</f>
        <v>#VALUE!</v>
      </c>
      <c r="I66" s="35" t="e">
        <v>#VALUE!</v>
      </c>
    </row>
    <row r="67" spans="4:9" x14ac:dyDescent="0.2">
      <c r="D67" s="43" t="e">
        <v>#NUM!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1" t="e">
        <f>_xll.qlRateHelperEarliestDate($D67)</f>
        <v>#VALUE!</v>
      </c>
      <c r="H67" s="40" t="e">
        <f>_xll.qlRateHelperLatestDate($D67)</f>
        <v>#VALUE!</v>
      </c>
      <c r="I67" s="35" t="e">
        <v>#VALUE!</v>
      </c>
    </row>
    <row r="68" spans="4:9" x14ac:dyDescent="0.2">
      <c r="D68" s="43" t="e">
        <v>#NUM!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1" t="e">
        <f>_xll.qlRateHelperEarliestDate($D68)</f>
        <v>#VALUE!</v>
      </c>
      <c r="H68" s="40" t="e">
        <f>_xll.qlRateHelperLatestDate($D68)</f>
        <v>#VALUE!</v>
      </c>
      <c r="I68" s="35" t="e">
        <v>#VALUE!</v>
      </c>
    </row>
    <row r="69" spans="4:9" x14ac:dyDescent="0.2">
      <c r="D69" s="43" t="e">
        <v>#NUM!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1" t="e">
        <f>_xll.qlRateHelperEarliestDate($D69)</f>
        <v>#VALUE!</v>
      </c>
      <c r="H69" s="40" t="e">
        <f>_xll.qlRateHelperLatestDate($D69)</f>
        <v>#VALUE!</v>
      </c>
      <c r="I69" s="35" t="e">
        <v>#VALUE!</v>
      </c>
    </row>
    <row r="70" spans="4:9" x14ac:dyDescent="0.2">
      <c r="D70" s="43" t="e">
        <v>#NUM!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1" t="e">
        <f>_xll.qlRateHelperEarliestDate($D70)</f>
        <v>#VALUE!</v>
      </c>
      <c r="H70" s="40" t="e">
        <f>_xll.qlRateHelperLatestDate($D70)</f>
        <v>#VALUE!</v>
      </c>
      <c r="I70" s="35" t="e">
        <v>#VALUE!</v>
      </c>
    </row>
    <row r="71" spans="4:9" x14ac:dyDescent="0.2">
      <c r="D71" s="43" t="e">
        <v>#NUM!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1" t="e">
        <f>_xll.qlRateHelperEarliestDate($D71)</f>
        <v>#VALUE!</v>
      </c>
      <c r="H71" s="40" t="e">
        <f>_xll.qlRateHelperLatestDate($D71)</f>
        <v>#VALUE!</v>
      </c>
      <c r="I71" s="35" t="e">
        <v>#VALUE!</v>
      </c>
    </row>
    <row r="72" spans="4:9" x14ac:dyDescent="0.2">
      <c r="D72" s="43" t="e">
        <v>#NUM!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1" t="e">
        <f>_xll.qlRateHelperEarliestDate($D72)</f>
        <v>#VALUE!</v>
      </c>
      <c r="H72" s="40" t="e">
        <f>_xll.qlRateHelperLatestDate($D72)</f>
        <v>#VALUE!</v>
      </c>
      <c r="I72" s="35" t="e">
        <v>#VALUE!</v>
      </c>
    </row>
    <row r="73" spans="4:9" x14ac:dyDescent="0.2">
      <c r="D73" s="43" t="e">
        <v>#NUM!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1" t="e">
        <f>_xll.qlRateHelperEarliestDate($D73)</f>
        <v>#VALUE!</v>
      </c>
      <c r="H73" s="40" t="e">
        <f>_xll.qlRateHelperLatestDate($D73)</f>
        <v>#VALUE!</v>
      </c>
      <c r="I73" s="35" t="e">
        <v>#VALUE!</v>
      </c>
    </row>
    <row r="74" spans="4:9" x14ac:dyDescent="0.2">
      <c r="D74" s="43" t="e">
        <v>#NUM!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1" t="e">
        <f>_xll.qlRateHelperEarliestDate($D74)</f>
        <v>#VALUE!</v>
      </c>
      <c r="H74" s="40" t="e">
        <f>_xll.qlRateHelperLatestDate($D74)</f>
        <v>#VALUE!</v>
      </c>
      <c r="I74" s="35" t="e">
        <v>#VALUE!</v>
      </c>
    </row>
    <row r="75" spans="4:9" x14ac:dyDescent="0.2">
      <c r="D75" s="43" t="e">
        <v>#NUM!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1" t="e">
        <f>_xll.qlRateHelperEarliestDate($D75)</f>
        <v>#VALUE!</v>
      </c>
      <c r="H75" s="40" t="e">
        <f>_xll.qlRateHelperLatestDate($D75)</f>
        <v>#VALUE!</v>
      </c>
      <c r="I75" s="35" t="e">
        <v>#VALUE!</v>
      </c>
    </row>
    <row r="76" spans="4:9" x14ac:dyDescent="0.2">
      <c r="D76" s="43" t="e">
        <v>#NUM!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1" t="e">
        <f>_xll.qlRateHelperEarliestDate($D76)</f>
        <v>#VALUE!</v>
      </c>
      <c r="H76" s="40" t="e">
        <f>_xll.qlRateHelperLatestDate($D76)</f>
        <v>#VALUE!</v>
      </c>
      <c r="I76" s="35" t="e">
        <v>#VALUE!</v>
      </c>
    </row>
    <row r="77" spans="4:9" x14ac:dyDescent="0.2">
      <c r="D77" s="43" t="e">
        <v>#NUM!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1" t="e">
        <f>_xll.qlRateHelperEarliestDate($D77)</f>
        <v>#VALUE!</v>
      </c>
      <c r="H77" s="40" t="e">
        <f>_xll.qlRateHelperLatestDate($D77)</f>
        <v>#VALUE!</v>
      </c>
      <c r="I77" s="35" t="e">
        <v>#VALUE!</v>
      </c>
    </row>
    <row r="78" spans="4:9" x14ac:dyDescent="0.2">
      <c r="D78" s="43" t="e">
        <v>#NUM!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1" t="e">
        <f>_xll.qlRateHelperEarliestDate($D78)</f>
        <v>#VALUE!</v>
      </c>
      <c r="H78" s="40" t="e">
        <f>_xll.qlRateHelperLatestDate($D78)</f>
        <v>#VALUE!</v>
      </c>
      <c r="I78" s="35" t="e">
        <v>#VALUE!</v>
      </c>
    </row>
    <row r="79" spans="4:9" x14ac:dyDescent="0.2">
      <c r="D79" s="43" t="e">
        <v>#NUM!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1" t="e">
        <f>_xll.qlRateHelperEarliestDate($D79)</f>
        <v>#VALUE!</v>
      </c>
      <c r="H79" s="40" t="e">
        <f>_xll.qlRateHelperLatestDate($D79)</f>
        <v>#VALUE!</v>
      </c>
      <c r="I79" s="35" t="e">
        <v>#VALUE!</v>
      </c>
    </row>
    <row r="80" spans="4:9" x14ac:dyDescent="0.2">
      <c r="D80" s="43" t="e">
        <v>#NUM!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1" t="e">
        <f>_xll.qlRateHelperEarliestDate($D80)</f>
        <v>#VALUE!</v>
      </c>
      <c r="H80" s="40" t="e">
        <f>_xll.qlRateHelperLatestDate($D80)</f>
        <v>#VALUE!</v>
      </c>
      <c r="I80" s="35" t="e">
        <v>#VALUE!</v>
      </c>
    </row>
    <row r="81" spans="4:9" x14ac:dyDescent="0.2">
      <c r="D81" s="43" t="e">
        <v>#NUM!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1" t="e">
        <f>_xll.qlRateHelperEarliestDate($D81)</f>
        <v>#VALUE!</v>
      </c>
      <c r="H81" s="40" t="e">
        <f>_xll.qlRateHelperLatestDate($D81)</f>
        <v>#VALUE!</v>
      </c>
      <c r="I81" s="35" t="e">
        <v>#VALUE!</v>
      </c>
    </row>
    <row r="82" spans="4:9" x14ac:dyDescent="0.2">
      <c r="D82" s="43" t="e">
        <v>#NUM!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1" t="e">
        <f>_xll.qlRateHelperEarliestDate($D82)</f>
        <v>#VALUE!</v>
      </c>
      <c r="H82" s="40" t="e">
        <f>_xll.qlRateHelperLatestDate($D82)</f>
        <v>#VALUE!</v>
      </c>
      <c r="I82" s="35" t="e">
        <v>#VALUE!</v>
      </c>
    </row>
    <row r="83" spans="4:9" x14ac:dyDescent="0.2">
      <c r="D83" s="43" t="e">
        <v>#NUM!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1" t="e">
        <f>_xll.qlRateHelperEarliestDate($D83)</f>
        <v>#VALUE!</v>
      </c>
      <c r="H83" s="40" t="e">
        <f>_xll.qlRateHelperLatestDate($D83)</f>
        <v>#VALUE!</v>
      </c>
      <c r="I83" s="35" t="e">
        <v>#VALUE!</v>
      </c>
    </row>
    <row r="84" spans="4:9" x14ac:dyDescent="0.2">
      <c r="D84" s="43" t="e">
        <v>#NUM!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1" t="e">
        <f>_xll.qlRateHelperEarliestDate($D84)</f>
        <v>#VALUE!</v>
      </c>
      <c r="H84" s="40" t="e">
        <f>_xll.qlRateHelperLatestDate($D84)</f>
        <v>#VALUE!</v>
      </c>
      <c r="I84" s="35" t="e">
        <v>#VALUE!</v>
      </c>
    </row>
    <row r="85" spans="4:9" x14ac:dyDescent="0.2">
      <c r="D85" s="43" t="e">
        <v>#NUM!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1" t="e">
        <f>_xll.qlRateHelperEarliestDate($D85)</f>
        <v>#VALUE!</v>
      </c>
      <c r="H85" s="40" t="e">
        <f>_xll.qlRateHelperLatestDate($D85)</f>
        <v>#VALUE!</v>
      </c>
      <c r="I85" s="35" t="e">
        <v>#VALUE!</v>
      </c>
    </row>
    <row r="86" spans="4:9" x14ac:dyDescent="0.2">
      <c r="D86" s="43" t="e">
        <v>#NUM!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1" t="e">
        <f>_xll.qlRateHelperEarliestDate($D86)</f>
        <v>#VALUE!</v>
      </c>
      <c r="H86" s="40" t="e">
        <f>_xll.qlRateHelperLatestDate($D86)</f>
        <v>#VALUE!</v>
      </c>
      <c r="I86" s="35" t="e">
        <v>#VALUE!</v>
      </c>
    </row>
    <row r="87" spans="4:9" x14ac:dyDescent="0.2">
      <c r="D87" s="43" t="e">
        <v>#NUM!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1" t="e">
        <f>_xll.qlRateHelperEarliestDate($D87)</f>
        <v>#VALUE!</v>
      </c>
      <c r="H87" s="40" t="e">
        <f>_xll.qlRateHelperLatestDate($D87)</f>
        <v>#VALUE!</v>
      </c>
      <c r="I87" s="35" t="e">
        <v>#VALUE!</v>
      </c>
    </row>
    <row r="88" spans="4:9" x14ac:dyDescent="0.2">
      <c r="D88" s="43" t="e">
        <v>#NUM!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1" t="e">
        <f>_xll.qlRateHelperEarliestDate($D88)</f>
        <v>#VALUE!</v>
      </c>
      <c r="H88" s="40" t="e">
        <f>_xll.qlRateHelperLatestDate($D88)</f>
        <v>#VALUE!</v>
      </c>
      <c r="I88" s="35" t="e">
        <v>#VALUE!</v>
      </c>
    </row>
    <row r="89" spans="4:9" x14ac:dyDescent="0.2">
      <c r="D89" s="43" t="e">
        <v>#NUM!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1" t="e">
        <f>_xll.qlRateHelperEarliestDate($D89)</f>
        <v>#VALUE!</v>
      </c>
      <c r="H89" s="40" t="e">
        <f>_xll.qlRateHelperLatestDate($D89)</f>
        <v>#VALUE!</v>
      </c>
      <c r="I89" s="35" t="e">
        <v>#VALUE!</v>
      </c>
    </row>
    <row r="90" spans="4:9" x14ac:dyDescent="0.2">
      <c r="D90" s="43" t="e">
        <v>#NUM!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1" t="e">
        <f>_xll.qlRateHelperEarliestDate($D90)</f>
        <v>#VALUE!</v>
      </c>
      <c r="H90" s="40" t="e">
        <f>_xll.qlRateHelperLatestDate($D90)</f>
        <v>#VALUE!</v>
      </c>
      <c r="I90" s="35" t="e">
        <v>#VALUE!</v>
      </c>
    </row>
    <row r="91" spans="4:9" x14ac:dyDescent="0.2">
      <c r="D91" s="43" t="e">
        <v>#NUM!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1" t="e">
        <f>_xll.qlRateHelperEarliestDate($D91)</f>
        <v>#VALUE!</v>
      </c>
      <c r="H91" s="40" t="e">
        <f>_xll.qlRateHelperLatestDate($D91)</f>
        <v>#VALUE!</v>
      </c>
      <c r="I91" s="35" t="e">
        <v>#VALUE!</v>
      </c>
    </row>
    <row r="92" spans="4:9" x14ac:dyDescent="0.2">
      <c r="D92" s="43" t="e">
        <v>#NUM!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1" t="e">
        <f>_xll.qlRateHelperEarliestDate($D92)</f>
        <v>#VALUE!</v>
      </c>
      <c r="H92" s="40" t="e">
        <f>_xll.qlRateHelperLatestDate($D92)</f>
        <v>#VALUE!</v>
      </c>
      <c r="I92" s="35" t="e">
        <v>#VALUE!</v>
      </c>
    </row>
    <row r="93" spans="4:9" x14ac:dyDescent="0.2">
      <c r="D93" s="43" t="e">
        <v>#NUM!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1" t="e">
        <f>_xll.qlRateHelperEarliestDate($D93)</f>
        <v>#VALUE!</v>
      </c>
      <c r="H93" s="40" t="e">
        <f>_xll.qlRateHelperLatestDate($D93)</f>
        <v>#VALUE!</v>
      </c>
      <c r="I93" s="35" t="e">
        <v>#VALUE!</v>
      </c>
    </row>
    <row r="94" spans="4:9" x14ac:dyDescent="0.2">
      <c r="D94" s="43" t="e">
        <v>#NUM!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1" t="e">
        <f>_xll.qlRateHelperEarliestDate($D94)</f>
        <v>#VALUE!</v>
      </c>
      <c r="H94" s="40" t="e">
        <f>_xll.qlRateHelperLatestDate($D94)</f>
        <v>#VALUE!</v>
      </c>
      <c r="I94" s="35" t="e">
        <v>#VALUE!</v>
      </c>
    </row>
    <row r="95" spans="4:9" x14ac:dyDescent="0.2">
      <c r="D95" s="43" t="e">
        <v>#NUM!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1" t="e">
        <f>_xll.qlRateHelperEarliestDate($D95)</f>
        <v>#VALUE!</v>
      </c>
      <c r="H95" s="40" t="e">
        <f>_xll.qlRateHelperLatestDate($D95)</f>
        <v>#VALUE!</v>
      </c>
      <c r="I95" s="35" t="e">
        <v>#VALUE!</v>
      </c>
    </row>
    <row r="96" spans="4:9" x14ac:dyDescent="0.2">
      <c r="D96" s="43" t="e">
        <v>#NUM!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1" t="e">
        <f>_xll.qlRateHelperEarliestDate($D96)</f>
        <v>#VALUE!</v>
      </c>
      <c r="H96" s="40" t="e">
        <f>_xll.qlRateHelperLatestDate($D96)</f>
        <v>#VALUE!</v>
      </c>
      <c r="I96" s="35" t="e">
        <v>#VALUE!</v>
      </c>
    </row>
    <row r="97" spans="4:9" x14ac:dyDescent="0.2">
      <c r="D97" s="43" t="e">
        <v>#NUM!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1" t="e">
        <f>_xll.qlRateHelperEarliestDate($D97)</f>
        <v>#VALUE!</v>
      </c>
      <c r="H97" s="40" t="e">
        <f>_xll.qlRateHelperLatestDate($D97)</f>
        <v>#VALUE!</v>
      </c>
      <c r="I97" s="35" t="e">
        <v>#VALUE!</v>
      </c>
    </row>
    <row r="98" spans="4:9" x14ac:dyDescent="0.2">
      <c r="D98" s="43" t="e">
        <v>#NUM!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1" t="e">
        <f>_xll.qlRateHelperEarliestDate($D98)</f>
        <v>#VALUE!</v>
      </c>
      <c r="H98" s="40" t="e">
        <f>_xll.qlRateHelperLatestDate($D98)</f>
        <v>#VALUE!</v>
      </c>
      <c r="I98" s="35" t="e">
        <v>#VALUE!</v>
      </c>
    </row>
    <row r="99" spans="4:9" x14ac:dyDescent="0.2">
      <c r="D99" s="43" t="e">
        <v>#NUM!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1" t="e">
        <f>_xll.qlRateHelperEarliestDate($D99)</f>
        <v>#VALUE!</v>
      </c>
      <c r="H99" s="40" t="e">
        <f>_xll.qlRateHelperLatestDate($D99)</f>
        <v>#VALUE!</v>
      </c>
      <c r="I99" s="35" t="e">
        <v>#VALUE!</v>
      </c>
    </row>
    <row r="100" spans="4:9" x14ac:dyDescent="0.2">
      <c r="D100" s="43" t="e">
        <v>#NUM!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1" t="e">
        <f>_xll.qlRateHelperEarliestDate($D100)</f>
        <v>#VALUE!</v>
      </c>
      <c r="H100" s="40" t="e">
        <f>_xll.qlRateHelperLatestDate($D100)</f>
        <v>#VALUE!</v>
      </c>
      <c r="I100" s="35" t="e">
        <v>#VALUE!</v>
      </c>
    </row>
    <row r="101" spans="4:9" x14ac:dyDescent="0.2">
      <c r="D101" s="43" t="e">
        <v>#NUM!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1" t="e">
        <f>_xll.qlRateHelperEarliestDate($D101)</f>
        <v>#VALUE!</v>
      </c>
      <c r="H101" s="40" t="e">
        <f>_xll.qlRateHelperLatestDate($D101)</f>
        <v>#VALUE!</v>
      </c>
      <c r="I101" s="35" t="e">
        <v>#VALUE!</v>
      </c>
    </row>
    <row r="102" spans="4:9" x14ac:dyDescent="0.2">
      <c r="D102" s="43" t="e">
        <v>#NUM!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1" t="e">
        <f>_xll.qlRateHelperEarliestDate($D102)</f>
        <v>#VALUE!</v>
      </c>
      <c r="H102" s="40" t="e">
        <f>_xll.qlRateHelperLatestDate($D102)</f>
        <v>#VALUE!</v>
      </c>
      <c r="I102" s="35" t="e">
        <v>#VALUE!</v>
      </c>
    </row>
    <row r="103" spans="4:9" x14ac:dyDescent="0.2">
      <c r="D103" s="43" t="e">
        <v>#NUM!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1" t="e">
        <f>_xll.qlRateHelperEarliestDate($D103)</f>
        <v>#VALUE!</v>
      </c>
      <c r="H103" s="40" t="e">
        <f>_xll.qlRateHelperLatestDate($D103)</f>
        <v>#VALUE!</v>
      </c>
      <c r="I103" s="35" t="e">
        <v>#VALUE!</v>
      </c>
    </row>
    <row r="104" spans="4:9" x14ac:dyDescent="0.2">
      <c r="D104" s="43" t="e">
        <v>#NUM!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1" t="e">
        <f>_xll.qlRateHelperEarliestDate($D104)</f>
        <v>#VALUE!</v>
      </c>
      <c r="H104" s="40" t="e">
        <f>_xll.qlRateHelperLatestDate($D104)</f>
        <v>#VALUE!</v>
      </c>
      <c r="I104" s="35" t="e">
        <v>#VALUE!</v>
      </c>
    </row>
    <row r="105" spans="4:9" x14ac:dyDescent="0.2">
      <c r="D105" s="43" t="e">
        <v>#NUM!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1" t="e">
        <f>_xll.qlRateHelperEarliestDate($D105)</f>
        <v>#VALUE!</v>
      </c>
      <c r="H105" s="40" t="e">
        <f>_xll.qlRateHelperLatestDate($D105)</f>
        <v>#VALUE!</v>
      </c>
      <c r="I105" s="35" t="e">
        <v>#VALUE!</v>
      </c>
    </row>
    <row r="106" spans="4:9" x14ac:dyDescent="0.2">
      <c r="D106" s="43" t="e">
        <v>#NUM!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1" t="e">
        <f>_xll.qlRateHelperEarliestDate($D106)</f>
        <v>#VALUE!</v>
      </c>
      <c r="H106" s="40" t="e">
        <f>_xll.qlRateHelperLatestDate($D106)</f>
        <v>#VALUE!</v>
      </c>
      <c r="I106" s="35" t="e">
        <v>#VALUE!</v>
      </c>
    </row>
    <row r="107" spans="4:9" x14ac:dyDescent="0.2">
      <c r="D107" s="43" t="e">
        <v>#NUM!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1" t="e">
        <f>_xll.qlRateHelperEarliestDate($D107)</f>
        <v>#VALUE!</v>
      </c>
      <c r="H107" s="40" t="e">
        <f>_xll.qlRateHelperLatestDate($D107)</f>
        <v>#VALUE!</v>
      </c>
      <c r="I107" s="35" t="e">
        <v>#VALUE!</v>
      </c>
    </row>
    <row r="108" spans="4:9" x14ac:dyDescent="0.2">
      <c r="D108" s="43" t="e">
        <v>#NUM!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1" t="e">
        <f>_xll.qlRateHelperEarliestDate($D108)</f>
        <v>#VALUE!</v>
      </c>
      <c r="H108" s="40" t="e">
        <f>_xll.qlRateHelperLatestDate($D108)</f>
        <v>#VALUE!</v>
      </c>
      <c r="I108" s="35" t="e">
        <v>#VALUE!</v>
      </c>
    </row>
    <row r="109" spans="4:9" x14ac:dyDescent="0.2">
      <c r="D109" s="43" t="e">
        <v>#NUM!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1" t="e">
        <f>_xll.qlRateHelperEarliestDate($D109)</f>
        <v>#VALUE!</v>
      </c>
      <c r="H109" s="40" t="e">
        <f>_xll.qlRateHelperLatestDate($D109)</f>
        <v>#VALUE!</v>
      </c>
      <c r="I109" s="35" t="e">
        <v>#VALUE!</v>
      </c>
    </row>
    <row r="110" spans="4:9" x14ac:dyDescent="0.2">
      <c r="D110" s="43" t="e">
        <v>#NUM!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1" t="e">
        <f>_xll.qlRateHelperEarliestDate($D110)</f>
        <v>#VALUE!</v>
      </c>
      <c r="H110" s="40" t="e">
        <f>_xll.qlRateHelperLatestDate($D110)</f>
        <v>#VALUE!</v>
      </c>
      <c r="I110" s="35" t="e">
        <v>#VALUE!</v>
      </c>
    </row>
    <row r="111" spans="4:9" x14ac:dyDescent="0.2">
      <c r="D111" s="43" t="e">
        <v>#NUM!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1" t="e">
        <f>_xll.qlRateHelperEarliestDate($D111)</f>
        <v>#VALUE!</v>
      </c>
      <c r="H111" s="40" t="e">
        <f>_xll.qlRateHelperLatestDate($D111)</f>
        <v>#VALUE!</v>
      </c>
      <c r="I111" s="35" t="e">
        <v>#VALUE!</v>
      </c>
    </row>
    <row r="112" spans="4:9" x14ac:dyDescent="0.2">
      <c r="D112" s="43" t="e">
        <v>#NUM!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1" t="e">
        <f>_xll.qlRateHelperEarliestDate($D112)</f>
        <v>#VALUE!</v>
      </c>
      <c r="H112" s="40" t="e">
        <f>_xll.qlRateHelperLatestDate($D112)</f>
        <v>#VALUE!</v>
      </c>
      <c r="I112" s="35" t="e">
        <v>#VALUE!</v>
      </c>
    </row>
    <row r="113" spans="4:9" x14ac:dyDescent="0.2">
      <c r="D113" s="43" t="e">
        <v>#NUM!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1" t="e">
        <f>_xll.qlRateHelperEarliestDate($D113)</f>
        <v>#VALUE!</v>
      </c>
      <c r="H113" s="40" t="e">
        <f>_xll.qlRateHelperLatestDate($D113)</f>
        <v>#VALUE!</v>
      </c>
      <c r="I113" s="35" t="e">
        <v>#VALUE!</v>
      </c>
    </row>
    <row r="114" spans="4:9" x14ac:dyDescent="0.2">
      <c r="D114" s="43" t="e">
        <v>#NUM!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1" t="e">
        <f>_xll.qlRateHelperEarliestDate($D114)</f>
        <v>#VALUE!</v>
      </c>
      <c r="H114" s="40" t="e">
        <f>_xll.qlRateHelperLatestDate($D114)</f>
        <v>#VALUE!</v>
      </c>
      <c r="I114" s="35" t="e">
        <v>#VALUE!</v>
      </c>
    </row>
    <row r="115" spans="4:9" x14ac:dyDescent="0.2">
      <c r="D115" s="43" t="e">
        <v>#NUM!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1" t="e">
        <f>_xll.qlRateHelperEarliestDate($D115)</f>
        <v>#VALUE!</v>
      </c>
      <c r="H115" s="40" t="e">
        <f>_xll.qlRateHelperLatestDate($D115)</f>
        <v>#VALUE!</v>
      </c>
      <c r="I115" s="35" t="e">
        <v>#VALUE!</v>
      </c>
    </row>
    <row r="116" spans="4:9" x14ac:dyDescent="0.2">
      <c r="D116" s="43" t="e">
        <v>#NUM!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1" t="e">
        <f>_xll.qlRateHelperEarliestDate($D116)</f>
        <v>#VALUE!</v>
      </c>
      <c r="H116" s="40" t="e">
        <f>_xll.qlRateHelperLatestDate($D116)</f>
        <v>#VALUE!</v>
      </c>
      <c r="I116" s="35" t="e">
        <v>#VALUE!</v>
      </c>
    </row>
    <row r="117" spans="4:9" x14ac:dyDescent="0.2">
      <c r="D117" s="43" t="e">
        <v>#NUM!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1" t="e">
        <f>_xll.qlRateHelperEarliestDate($D117)</f>
        <v>#VALUE!</v>
      </c>
      <c r="H117" s="40" t="e">
        <f>_xll.qlRateHelperLatestDate($D117)</f>
        <v>#VALUE!</v>
      </c>
      <c r="I117" s="35" t="e">
        <v>#VALUE!</v>
      </c>
    </row>
    <row r="118" spans="4:9" x14ac:dyDescent="0.2">
      <c r="D118" s="43" t="e">
        <v>#NUM!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1" t="e">
        <f>_xll.qlRateHelperEarliestDate($D118)</f>
        <v>#VALUE!</v>
      </c>
      <c r="H118" s="40" t="e">
        <f>_xll.qlRateHelperLatestDate($D118)</f>
        <v>#VALUE!</v>
      </c>
      <c r="I118" s="35" t="e">
        <v>#VALUE!</v>
      </c>
    </row>
    <row r="119" spans="4:9" x14ac:dyDescent="0.2">
      <c r="D119" s="43" t="e">
        <v>#NUM!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1" t="e">
        <f>_xll.qlRateHelperEarliestDate($D119)</f>
        <v>#VALUE!</v>
      </c>
      <c r="H119" s="40" t="e">
        <f>_xll.qlRateHelperLatestDate($D119)</f>
        <v>#VALUE!</v>
      </c>
      <c r="I119" s="35" t="e">
        <v>#VALUE!</v>
      </c>
    </row>
    <row r="120" spans="4:9" x14ac:dyDescent="0.2">
      <c r="D120" s="43" t="e">
        <v>#NUM!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1" t="e">
        <f>_xll.qlRateHelperEarliestDate($D120)</f>
        <v>#VALUE!</v>
      </c>
      <c r="H120" s="40" t="e">
        <f>_xll.qlRateHelperLatestDate($D120)</f>
        <v>#VALUE!</v>
      </c>
      <c r="I120" s="35" t="e">
        <v>#VALUE!</v>
      </c>
    </row>
    <row r="121" spans="4:9" x14ac:dyDescent="0.2">
      <c r="D121" s="43" t="e">
        <v>#NUM!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1" t="e">
        <f>_xll.qlRateHelperEarliestDate($D121)</f>
        <v>#VALUE!</v>
      </c>
      <c r="H121" s="40" t="e">
        <f>_xll.qlRateHelperLatestDate($D121)</f>
        <v>#VALUE!</v>
      </c>
      <c r="I121" s="35" t="e">
        <v>#VALUE!</v>
      </c>
    </row>
    <row r="122" spans="4:9" x14ac:dyDescent="0.2">
      <c r="D122" s="43" t="e">
        <v>#NUM!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1" t="e">
        <f>_xll.qlRateHelperEarliestDate($D122)</f>
        <v>#VALUE!</v>
      </c>
      <c r="H122" s="40" t="e">
        <f>_xll.qlRateHelperLatestDate($D122)</f>
        <v>#VALUE!</v>
      </c>
      <c r="I122" s="35" t="e">
        <v>#VALUE!</v>
      </c>
    </row>
    <row r="123" spans="4:9" x14ac:dyDescent="0.2">
      <c r="D123" s="43" t="e">
        <v>#NUM!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1" t="e">
        <f>_xll.qlRateHelperEarliestDate($D123)</f>
        <v>#VALUE!</v>
      </c>
      <c r="H123" s="40" t="e">
        <f>_xll.qlRateHelperLatestDate($D123)</f>
        <v>#VALUE!</v>
      </c>
      <c r="I123" s="35" t="e">
        <v>#VALUE!</v>
      </c>
    </row>
    <row r="124" spans="4:9" x14ac:dyDescent="0.2">
      <c r="D124" s="43" t="e">
        <v>#NUM!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1" t="e">
        <f>_xll.qlRateHelperEarliestDate($D124)</f>
        <v>#VALUE!</v>
      </c>
      <c r="H124" s="40" t="e">
        <f>_xll.qlRateHelperLatestDate($D124)</f>
        <v>#VALUE!</v>
      </c>
      <c r="I124" s="35" t="e">
        <v>#VALUE!</v>
      </c>
    </row>
    <row r="125" spans="4:9" x14ac:dyDescent="0.2">
      <c r="D125" s="43" t="e">
        <v>#NUM!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1" t="e">
        <f>_xll.qlRateHelperEarliestDate($D125)</f>
        <v>#VALUE!</v>
      </c>
      <c r="H125" s="40" t="e">
        <f>_xll.qlRateHelperLatestDate($D125)</f>
        <v>#VALUE!</v>
      </c>
      <c r="I125" s="35" t="e">
        <v>#VALUE!</v>
      </c>
    </row>
    <row r="126" spans="4:9" ht="12" thickBot="1" x14ac:dyDescent="0.25">
      <c r="D126" s="39" t="e">
        <v>#NUM!</v>
      </c>
      <c r="E126" s="38" t="e">
        <f>_xll.qlRateHelperRate($D126)</f>
        <v>#VALUE!</v>
      </c>
      <c r="F126" s="3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7" t="e">
        <f>_xll.qlRateHelperEarliestDate($D126)</f>
        <v>#VALUE!</v>
      </c>
      <c r="H126" s="36" t="e">
        <f>_xll.qlRateHelperLatestDate($D126)</f>
        <v>#VALUE!</v>
      </c>
      <c r="I126" s="35" t="e">
        <v>#VALUE!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x14ac:dyDescent="0.2"/>
  <cols>
    <col min="1" max="1" width="3" style="106" customWidth="1"/>
    <col min="2" max="2" width="3.42578125" style="106" bestFit="1" customWidth="1"/>
    <col min="3" max="3" width="9.5703125" style="106" bestFit="1" customWidth="1"/>
    <col min="4" max="4" width="20.42578125" style="106" bestFit="1" customWidth="1"/>
    <col min="5" max="5" width="21.85546875" style="106" bestFit="1" customWidth="1"/>
    <col min="6" max="6" width="19.7109375" style="106" bestFit="1" customWidth="1"/>
    <col min="7" max="7" width="23.5703125" style="106" customWidth="1"/>
    <col min="8" max="8" width="4.7109375" style="106" customWidth="1"/>
    <col min="9" max="16384" width="9.140625" style="106"/>
  </cols>
  <sheetData>
    <row r="1" spans="1:8" x14ac:dyDescent="0.2">
      <c r="A1" s="128" t="s">
        <v>184</v>
      </c>
      <c r="B1" s="127"/>
      <c r="C1" s="127"/>
      <c r="D1" s="12" t="s">
        <v>145</v>
      </c>
      <c r="E1" s="126" t="str">
        <f>Currency&amp;"_YC"&amp;$D$1&amp;"RH"</f>
        <v>USD_YC3MRH</v>
      </c>
      <c r="F1" s="125"/>
      <c r="G1" s="125"/>
      <c r="H1" s="110"/>
    </row>
    <row r="2" spans="1:8" ht="23.25" customHeight="1" x14ac:dyDescent="0.2">
      <c r="A2" s="117"/>
      <c r="B2" s="124"/>
      <c r="C2" s="124" t="s">
        <v>153</v>
      </c>
      <c r="D2" s="124" t="s">
        <v>152</v>
      </c>
      <c r="E2" s="123" t="str">
        <f>$E$1&amp;"_Deposits.xml"</f>
        <v>USD_YC3MRH_Deposits.xml</v>
      </c>
      <c r="F2" s="122" t="e">
        <f ca="1">IF(Serialize,_xll.ohObjectSave(F3:F9,SerializationPath&amp;E2,FileOverwrite,Serialize),"---")</f>
        <v>#VALUE!</v>
      </c>
      <c r="G2" s="121" t="str">
        <f ca="1">_xll.ohRangeRetrieveError(F2)</f>
        <v/>
      </c>
      <c r="H2" s="110"/>
    </row>
    <row r="3" spans="1:8" x14ac:dyDescent="0.2">
      <c r="A3" s="117"/>
      <c r="B3" s="120" t="s">
        <v>151</v>
      </c>
      <c r="C3" s="119"/>
      <c r="D3" s="114" t="str">
        <f>Currency&amp;B3&amp;"D_SYNTH"&amp;$D$1&amp;QuoteSuffix</f>
        <v>USDSND_SYNTH3M_Quote</v>
      </c>
      <c r="E3" s="113" t="str">
        <f>$E$1&amp;"_"&amp;$B3&amp;"D"</f>
        <v>USD_YC3MRH_SND</v>
      </c>
      <c r="F3" s="118" t="str">
        <f>_xll.qlDepositRateHelper2(E3,D3,"1d",2,"target","following",FALSE,"act/360",Permanent,Trigger,ObjectOverwrite)</f>
        <v>USD_YC3MRH_SND#0010</v>
      </c>
      <c r="G3" s="111" t="str">
        <f>_xll.ohRangeRetrieveError(F3)</f>
        <v/>
      </c>
      <c r="H3" s="110"/>
    </row>
    <row r="4" spans="1:8" x14ac:dyDescent="0.2">
      <c r="A4" s="117"/>
      <c r="B4" s="116" t="s">
        <v>150</v>
      </c>
      <c r="C4" s="115" t="str">
        <f>PROPER(Currency)&amp;FamilyName&amp;$B4</f>
        <v>UsdLiborSW</v>
      </c>
      <c r="D4" s="114" t="str">
        <f>Currency&amp;B4&amp;"D_SYNTH"&amp;$D$1&amp;QuoteSuffix</f>
        <v>USDSWD_SYNTH3M_Quote</v>
      </c>
      <c r="E4" s="113" t="str">
        <f>$E$1&amp;"_"&amp;$B4&amp;"D"</f>
        <v>USD_YC3MRH_SWD</v>
      </c>
      <c r="F4" s="112" t="str">
        <f>_xll.qlDepositRateHelper(E4,D4,C4,Permanent,Trigger,ObjectOverwrite)</f>
        <v>USD_YC3MRH_SWD#0010</v>
      </c>
      <c r="G4" s="111" t="str">
        <f>_xll.ohRangeRetrieveError(F4)</f>
        <v/>
      </c>
      <c r="H4" s="110"/>
    </row>
    <row r="5" spans="1:8" x14ac:dyDescent="0.2">
      <c r="A5" s="117"/>
      <c r="B5" s="116" t="s">
        <v>149</v>
      </c>
      <c r="C5" s="115" t="str">
        <f>PROPER(Currency)&amp;FamilyName&amp;$B5</f>
        <v>UsdLibor2W</v>
      </c>
      <c r="D5" s="114" t="str">
        <f>Currency&amp;B5&amp;"D_SYNTH"&amp;$D$1&amp;QuoteSuffix</f>
        <v>USD2WD_SYNTH3M_Quote</v>
      </c>
      <c r="E5" s="113" t="str">
        <f>$E$1&amp;"_"&amp;$B5&amp;"D"</f>
        <v>USD_YC3MRH_2WD</v>
      </c>
      <c r="F5" s="112" t="str">
        <f>_xll.qlDepositRateHelper(E5,D5,C5,Permanent,Trigger,ObjectOverwrite)</f>
        <v>USD_YC3MRH_2WD#0010</v>
      </c>
      <c r="G5" s="111" t="str">
        <f>_xll.ohRangeRetrieveError(F5)</f>
        <v/>
      </c>
      <c r="H5" s="110"/>
    </row>
    <row r="6" spans="1:8" x14ac:dyDescent="0.2">
      <c r="A6" s="117"/>
      <c r="B6" s="116" t="s">
        <v>148</v>
      </c>
      <c r="C6" s="115" t="str">
        <f>PROPER(Currency)&amp;FamilyName&amp;$B6</f>
        <v>UsdLibor3W</v>
      </c>
      <c r="D6" s="114" t="str">
        <f>Currency&amp;B6&amp;"D_SYNTH"&amp;$D$1&amp;QuoteSuffix</f>
        <v>USD3WD_SYNTH3M_Quote</v>
      </c>
      <c r="E6" s="113" t="str">
        <f>$E$1&amp;"_"&amp;$B6&amp;"D"</f>
        <v>USD_YC3MRH_3WD</v>
      </c>
      <c r="F6" s="112" t="str">
        <f>_xll.qlDepositRateHelper(E6,D6,C6,Permanent,Trigger,ObjectOverwrite)</f>
        <v>USD_YC3MRH_3WD#0010</v>
      </c>
      <c r="G6" s="111" t="str">
        <f>_xll.ohRangeRetrieveError(F6)</f>
        <v/>
      </c>
      <c r="H6" s="110"/>
    </row>
    <row r="7" spans="1:8" x14ac:dyDescent="0.2">
      <c r="A7" s="117"/>
      <c r="B7" s="116" t="s">
        <v>147</v>
      </c>
      <c r="C7" s="115" t="str">
        <f>PROPER(Currency)&amp;FamilyName&amp;$B7</f>
        <v>UsdLibor1M</v>
      </c>
      <c r="D7" s="114" t="str">
        <f>Currency&amp;B7&amp;"D_SYNTH"&amp;$D$1&amp;QuoteSuffix</f>
        <v>USD1MD_SYNTH3M_Quote</v>
      </c>
      <c r="E7" s="113" t="str">
        <f>$E$1&amp;"_"&amp;$B7&amp;"D"</f>
        <v>USD_YC3MRH_1MD</v>
      </c>
      <c r="F7" s="112" t="str">
        <f>_xll.qlDepositRateHelper(E7,D7,C7,Permanent,Trigger,ObjectOverwrite)</f>
        <v>USD_YC3MRH_1MD#0010</v>
      </c>
      <c r="G7" s="111" t="str">
        <f>_xll.ohRangeRetrieveError(F7)</f>
        <v/>
      </c>
      <c r="H7" s="110"/>
    </row>
    <row r="8" spans="1:8" x14ac:dyDescent="0.2">
      <c r="A8" s="117"/>
      <c r="B8" s="116" t="s">
        <v>146</v>
      </c>
      <c r="C8" s="115" t="str">
        <f>PROPER(Currency)&amp;FamilyName&amp;$B8</f>
        <v>UsdLibor2M</v>
      </c>
      <c r="D8" s="114" t="str">
        <f>Currency&amp;B8&amp;"D_SYNTH"&amp;$D$1&amp;QuoteSuffix</f>
        <v>USD2MD_SYNTH3M_Quote</v>
      </c>
      <c r="E8" s="113" t="str">
        <f>$E$1&amp;"_"&amp;$B8&amp;"D"</f>
        <v>USD_YC3MRH_2MD</v>
      </c>
      <c r="F8" s="112" t="str">
        <f>_xll.qlDepositRateHelper(E8,D8,C8,Permanent,Trigger,ObjectOverwrite)</f>
        <v>USD_YC3MRH_2MD#0010</v>
      </c>
      <c r="G8" s="111" t="str">
        <f>_xll.ohRangeRetrieveError(F8)</f>
        <v/>
      </c>
      <c r="H8" s="110"/>
    </row>
    <row r="9" spans="1:8" x14ac:dyDescent="0.2">
      <c r="A9" s="117"/>
      <c r="B9" s="116" t="s">
        <v>145</v>
      </c>
      <c r="C9" s="115" t="str">
        <f>PROPER(Currency)&amp;FamilyName&amp;$B9</f>
        <v>UsdLibor3M</v>
      </c>
      <c r="D9" s="114" t="str">
        <f>Currency&amp;B9&amp;"D_SYNTH"&amp;$D$1&amp;QuoteSuffix</f>
        <v>USD3MD_SYNTH3M_Quote</v>
      </c>
      <c r="E9" s="113" t="str">
        <f>$E$1&amp;"_"&amp;$B9&amp;"D"</f>
        <v>USD_YC3MRH_3MD</v>
      </c>
      <c r="F9" s="112" t="str">
        <f>_xll.qlDepositRateHelper(E9,D9,C9,Permanent,Trigger,ObjectOverwrite)</f>
        <v>USD_YC3MRH_3MD#0010</v>
      </c>
      <c r="G9" s="111" t="str">
        <f>_xll.ohRangeRetrieveError(F9)</f>
        <v/>
      </c>
      <c r="H9" s="110"/>
    </row>
    <row r="10" spans="1:8" ht="13.5" thickBot="1" x14ac:dyDescent="0.25">
      <c r="A10" s="109"/>
      <c r="B10" s="108"/>
      <c r="C10" s="108"/>
      <c r="D10" s="108"/>
      <c r="E10" s="108"/>
      <c r="F10" s="108"/>
      <c r="G10" s="108"/>
      <c r="H10" s="107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06" customWidth="1"/>
    <col min="2" max="2" width="3.5703125" style="106" bestFit="1" customWidth="1"/>
    <col min="3" max="3" width="5.7109375" style="106" bestFit="1" customWidth="1"/>
    <col min="4" max="4" width="6.140625" style="106" bestFit="1" customWidth="1"/>
    <col min="5" max="5" width="9.140625" style="106"/>
    <col min="6" max="6" width="15.85546875" style="106" bestFit="1" customWidth="1"/>
    <col min="7" max="7" width="22" style="106" bestFit="1" customWidth="1"/>
    <col min="8" max="8" width="23.140625" style="106" bestFit="1" customWidth="1"/>
    <col min="9" max="9" width="23.28515625" style="106" bestFit="1" customWidth="1"/>
    <col min="10" max="10" width="15.5703125" style="106" customWidth="1"/>
    <col min="11" max="11" width="4.140625" style="106" customWidth="1"/>
    <col min="12" max="16384" width="9.140625" style="106"/>
  </cols>
  <sheetData>
    <row r="1" spans="1:12" x14ac:dyDescent="0.2">
      <c r="A1" s="164" t="s">
        <v>185</v>
      </c>
      <c r="B1" s="168"/>
      <c r="C1" s="168"/>
      <c r="D1" s="168"/>
      <c r="E1" s="12" t="s">
        <v>145</v>
      </c>
      <c r="F1" s="167"/>
      <c r="G1" s="167"/>
      <c r="H1" s="166" t="str">
        <f>Currency&amp;"_YC"&amp;$E$1&amp;"RH"</f>
        <v>USD_YC3MRH</v>
      </c>
      <c r="I1" s="165"/>
      <c r="J1" s="165"/>
      <c r="K1" s="110"/>
    </row>
    <row r="2" spans="1:12" ht="32.25" customHeight="1" x14ac:dyDescent="0.2">
      <c r="A2" s="164"/>
      <c r="B2" s="120" t="s">
        <v>166</v>
      </c>
      <c r="C2" s="124" t="s">
        <v>165</v>
      </c>
      <c r="D2" s="163" t="s">
        <v>164</v>
      </c>
      <c r="E2" s="124" t="s">
        <v>153</v>
      </c>
      <c r="F2" s="124" t="s">
        <v>152</v>
      </c>
      <c r="G2" s="120" t="s">
        <v>163</v>
      </c>
      <c r="H2" s="123" t="str">
        <f>$H$1&amp;"_Futures"&amp;$E$1&amp;".xml"</f>
        <v>USD_YC3MRH_Futures3M.xml</v>
      </c>
      <c r="I2" s="122" t="e">
        <f ca="1">IF(Serialize,_xll.ohObjectSave(I3:I122,SerializationPath&amp;H2,FileOverwrite,Serialize),"---")</f>
        <v>#VALUE!</v>
      </c>
      <c r="J2" s="121" t="str">
        <f ca="1">_xll.ohRangeRetrieveError(I2)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" s="110"/>
    </row>
    <row r="3" spans="1:12" x14ac:dyDescent="0.2">
      <c r="A3" s="158"/>
      <c r="B3" s="162">
        <v>1</v>
      </c>
      <c r="C3" s="156" t="b">
        <v>0</v>
      </c>
      <c r="D3" s="156" t="str">
        <f t="array" ref="D3:D122">_xll.qlIMMNextCodes(_xll.qlSettingsEvaluationDate(Trigger)-1,$C3:$C122)</f>
        <v>F4</v>
      </c>
      <c r="E3" s="156" t="str">
        <f>PROPER(Currency)&amp;FamilyName&amp;$E$1</f>
        <v>UsdLibor3M</v>
      </c>
      <c r="F3" s="155" t="str">
        <f>Currency&amp;"FUT"&amp;$E$1&amp;$D3&amp;QuoteSuffix</f>
        <v>USDFUT3MF4_Quote</v>
      </c>
      <c r="G3" s="155" t="str">
        <f>Currency&amp;"FUT"&amp;$E$1&amp;$D3&amp;"ConvAdj"&amp;QuoteSuffix</f>
        <v>USDFUT3MF4ConvAdj_Quote</v>
      </c>
      <c r="H3" s="155" t="str">
        <f>$H$1&amp;"_FUT"&amp;$E$1&amp;$D3</f>
        <v>USD_YC3MRH_FUT3MF4</v>
      </c>
      <c r="I3" s="161" t="e">
        <f>_xll.qlFuturesRateHelper(H3,$F3,$D3,$E3,$G3,Permanent,Trigger,ObjectOverwrite)</f>
        <v>#NUM!</v>
      </c>
      <c r="J3" s="160" t="str">
        <f ca="1">_xll.ohRangeRetrieveError(I3)</f>
        <v>qlFuturesRateHelper - Error converting parameter 'ConvexityAdjQuote' : 'ObjectHandler error: attempt to retrieve object with unknown ID 'USDFUT3MF4ConvAdj_Quote'</v>
      </c>
      <c r="K3" s="110"/>
      <c r="L3" s="159"/>
    </row>
    <row r="4" spans="1:12" x14ac:dyDescent="0.2">
      <c r="A4" s="158"/>
      <c r="B4" s="116">
        <v>2</v>
      </c>
      <c r="C4" s="157" t="b">
        <v>0</v>
      </c>
      <c r="D4" s="157" t="str">
        <v>G4</v>
      </c>
      <c r="E4" s="156" t="str">
        <f>PROPER(Currency)&amp;FamilyName&amp;$E$1</f>
        <v>UsdLibor3M</v>
      </c>
      <c r="F4" s="155" t="str">
        <f>Currency&amp;"FUT"&amp;$E$1&amp;$D4&amp;QuoteSuffix</f>
        <v>USDFUT3MG4_Quote</v>
      </c>
      <c r="G4" s="155" t="str">
        <f>Currency&amp;"FUT"&amp;$E$1&amp;$D4&amp;"ConvAdj"&amp;QuoteSuffix</f>
        <v>USDFUT3MG4ConvAdj_Quote</v>
      </c>
      <c r="H4" s="155" t="str">
        <f>$H$1&amp;"_FUT"&amp;$E$1&amp;$D4</f>
        <v>USD_YC3MRH_FUT3MG4</v>
      </c>
      <c r="I4" s="154" t="e">
        <f>_xll.qlFuturesRateHelper(H4,$F4,$D4,$E4,$G4,Permanent,Trigger,ObjectOverwrite)</f>
        <v>#NUM!</v>
      </c>
      <c r="J4" s="111" t="str">
        <f ca="1">_xll.ohRangeRetrieveError(I4)</f>
        <v>qlFuturesRateHelper - Error converting parameter 'ConvexityAdjQuote' : 'ObjectHandler error: attempt to retrieve object with unknown ID 'USDFUT3MG4ConvAdj_Quote'</v>
      </c>
      <c r="K4" s="110"/>
      <c r="L4" s="159"/>
    </row>
    <row r="5" spans="1:12" x14ac:dyDescent="0.2">
      <c r="A5" s="158"/>
      <c r="B5" s="116">
        <v>3</v>
      </c>
      <c r="C5" s="157" t="b">
        <v>0</v>
      </c>
      <c r="D5" s="157" t="str">
        <v>H4</v>
      </c>
      <c r="E5" s="156" t="str">
        <f>PROPER(Currency)&amp;FamilyName&amp;$E$1</f>
        <v>UsdLibor3M</v>
      </c>
      <c r="F5" s="155" t="str">
        <f>Currency&amp;"FUT"&amp;$E$1&amp;$D5&amp;QuoteSuffix</f>
        <v>USDFUT3MH4_Quote</v>
      </c>
      <c r="G5" s="155" t="str">
        <f>Currency&amp;"FUT"&amp;$E$1&amp;$D5&amp;"ConvAdj"&amp;QuoteSuffix</f>
        <v>USDFUT3MH4ConvAdj_Quote</v>
      </c>
      <c r="H5" s="155" t="str">
        <f>$H$1&amp;"_FUT"&amp;$E$1&amp;$D5</f>
        <v>USD_YC3MRH_FUT3MH4</v>
      </c>
      <c r="I5" s="154" t="e">
        <f>_xll.qlFuturesRateHelper(H5,$F5,$D5,$E5,$G5,Permanent,Trigger,ObjectOverwrite)</f>
        <v>#NUM!</v>
      </c>
      <c r="J5" s="111" t="str">
        <f ca="1">_xll.ohRangeRetrieveError(I5)</f>
        <v>qlFuturesRateHelper - Error converting parameter 'ConvexityAdjQuote' : 'ObjectHandler error: attempt to retrieve object with unknown ID 'USDFUT3MH4ConvAdj_Quote'</v>
      </c>
      <c r="K5" s="110"/>
      <c r="L5" s="159"/>
    </row>
    <row r="6" spans="1:12" x14ac:dyDescent="0.2">
      <c r="A6" s="158"/>
      <c r="B6" s="116">
        <v>4</v>
      </c>
      <c r="C6" s="157" t="b">
        <v>0</v>
      </c>
      <c r="D6" s="157" t="str">
        <v>J4</v>
      </c>
      <c r="E6" s="156" t="str">
        <f>PROPER(Currency)&amp;FamilyName&amp;$E$1</f>
        <v>UsdLibor3M</v>
      </c>
      <c r="F6" s="155" t="str">
        <f>Currency&amp;"FUT"&amp;$E$1&amp;$D6&amp;QuoteSuffix</f>
        <v>USDFUT3MJ4_Quote</v>
      </c>
      <c r="G6" s="155" t="str">
        <f>Currency&amp;"FUT"&amp;$E$1&amp;$D6&amp;"ConvAdj"&amp;QuoteSuffix</f>
        <v>USDFUT3MJ4ConvAdj_Quote</v>
      </c>
      <c r="H6" s="155" t="str">
        <f>$H$1&amp;"_FUT"&amp;$E$1&amp;$D6</f>
        <v>USD_YC3MRH_FUT3MJ4</v>
      </c>
      <c r="I6" s="154" t="e">
        <f>_xll.qlFuturesRateHelper(H6,$F6,$D6,$E6,$G6,Permanent,Trigger,ObjectOverwrite)</f>
        <v>#NUM!</v>
      </c>
      <c r="J6" s="111" t="str">
        <f ca="1">_xll.ohRangeRetrieveError(I6)</f>
        <v>qlFuturesRateHelper - Error converting parameter 'ConvexityAdjQuote' : 'ObjectHandler error: attempt to retrieve object with unknown ID 'USDFUT3MJ4ConvAdj_Quote'</v>
      </c>
      <c r="K6" s="110"/>
      <c r="L6" s="159"/>
    </row>
    <row r="7" spans="1:12" x14ac:dyDescent="0.2">
      <c r="A7" s="158"/>
      <c r="B7" s="116">
        <v>5</v>
      </c>
      <c r="C7" s="157" t="b">
        <v>0</v>
      </c>
      <c r="D7" s="157" t="str">
        <v>K4</v>
      </c>
      <c r="E7" s="156" t="str">
        <f>PROPER(Currency)&amp;FamilyName&amp;$E$1</f>
        <v>UsdLibor3M</v>
      </c>
      <c r="F7" s="155" t="str">
        <f>Currency&amp;"FUT"&amp;$E$1&amp;$D7&amp;QuoteSuffix</f>
        <v>USDFUT3MK4_Quote</v>
      </c>
      <c r="G7" s="155" t="str">
        <f>Currency&amp;"FUT"&amp;$E$1&amp;$D7&amp;"ConvAdj"&amp;QuoteSuffix</f>
        <v>USDFUT3MK4ConvAdj_Quote</v>
      </c>
      <c r="H7" s="155" t="str">
        <f>$H$1&amp;"_FUT"&amp;$E$1&amp;$D7</f>
        <v>USD_YC3MRH_FUT3MK4</v>
      </c>
      <c r="I7" s="154" t="e">
        <f>_xll.qlFuturesRateHelper(H7,$F7,$D7,$E7,$G7,Permanent,Trigger,ObjectOverwrite)</f>
        <v>#NUM!</v>
      </c>
      <c r="J7" s="111" t="str">
        <f ca="1">_xll.ohRangeRetrieveError(I7)</f>
        <v>qlFuturesRateHelper - Error converting parameter 'ConvexityAdjQuote' : 'ObjectHandler error: attempt to retrieve object with unknown ID 'USDFUT3MK4ConvAdj_Quote'</v>
      </c>
      <c r="K7" s="110"/>
      <c r="L7" s="159"/>
    </row>
    <row r="8" spans="1:12" x14ac:dyDescent="0.2">
      <c r="A8" s="158"/>
      <c r="B8" s="116">
        <v>6</v>
      </c>
      <c r="C8" s="157" t="b">
        <v>0</v>
      </c>
      <c r="D8" s="157" t="str">
        <v>M4</v>
      </c>
      <c r="E8" s="156" t="str">
        <f>PROPER(Currency)&amp;FamilyName&amp;$E$1</f>
        <v>UsdLibor3M</v>
      </c>
      <c r="F8" s="155" t="str">
        <f>Currency&amp;"FUT"&amp;$E$1&amp;$D8&amp;QuoteSuffix</f>
        <v>USDFUT3MM4_Quote</v>
      </c>
      <c r="G8" s="155" t="str">
        <f>Currency&amp;"FUT"&amp;$E$1&amp;$D8&amp;"ConvAdj"&amp;QuoteSuffix</f>
        <v>USDFUT3MM4ConvAdj_Quote</v>
      </c>
      <c r="H8" s="155" t="str">
        <f>$H$1&amp;"_FUT"&amp;$E$1&amp;$D8</f>
        <v>USD_YC3MRH_FUT3MM4</v>
      </c>
      <c r="I8" s="154" t="e">
        <f>_xll.qlFuturesRateHelper(H8,$F8,$D8,$E8,$G8,Permanent,Trigger,ObjectOverwrite)</f>
        <v>#NUM!</v>
      </c>
      <c r="J8" s="111" t="str">
        <f ca="1">_xll.ohRangeRetrieveError(I8)</f>
        <v>qlFuturesRateHelper - Error converting parameter 'ConvexityAdjQuote' : 'ObjectHandler error: attempt to retrieve object with unknown ID 'USDFUT3MM4ConvAdj_Quote'</v>
      </c>
      <c r="K8" s="110"/>
      <c r="L8" s="159"/>
    </row>
    <row r="9" spans="1:12" x14ac:dyDescent="0.2">
      <c r="A9" s="158"/>
      <c r="B9" s="116">
        <v>7</v>
      </c>
      <c r="C9" s="157" t="b">
        <v>0</v>
      </c>
      <c r="D9" s="157" t="str">
        <v>N4</v>
      </c>
      <c r="E9" s="156" t="str">
        <f>PROPER(Currency)&amp;FamilyName&amp;$E$1</f>
        <v>UsdLibor3M</v>
      </c>
      <c r="F9" s="155" t="str">
        <f>Currency&amp;"FUT"&amp;$E$1&amp;$D9&amp;QuoteSuffix</f>
        <v>USDFUT3MN4_Quote</v>
      </c>
      <c r="G9" s="155" t="str">
        <f>Currency&amp;"FUT"&amp;$E$1&amp;$D9&amp;"ConvAdj"&amp;QuoteSuffix</f>
        <v>USDFUT3MN4ConvAdj_Quote</v>
      </c>
      <c r="H9" s="155" t="str">
        <f>$H$1&amp;"_FUT"&amp;$E$1&amp;$D9</f>
        <v>USD_YC3MRH_FUT3MN4</v>
      </c>
      <c r="I9" s="154" t="e">
        <f>_xll.qlFuturesRateHelper(H9,$F9,$D9,$E9,$G9,Permanent,Trigger,ObjectOverwrite)</f>
        <v>#NUM!</v>
      </c>
      <c r="J9" s="111" t="str">
        <f ca="1">_xll.ohRangeRetrieveError(I9)</f>
        <v>qlFuturesRateHelper - Error converting parameter 'ConvexityAdjQuote' : 'ObjectHandler error: attempt to retrieve object with unknown ID 'USDFUT3MN4ConvAdj_Quote'</v>
      </c>
      <c r="K9" s="110"/>
      <c r="L9" s="159"/>
    </row>
    <row r="10" spans="1:12" x14ac:dyDescent="0.2">
      <c r="A10" s="158"/>
      <c r="B10" s="116">
        <v>8</v>
      </c>
      <c r="C10" s="157" t="b">
        <v>0</v>
      </c>
      <c r="D10" s="157" t="str">
        <v>Q4</v>
      </c>
      <c r="E10" s="156" t="str">
        <f>PROPER(Currency)&amp;FamilyName&amp;$E$1</f>
        <v>UsdLibor3M</v>
      </c>
      <c r="F10" s="155" t="str">
        <f>Currency&amp;"FUT"&amp;$E$1&amp;$D10&amp;QuoteSuffix</f>
        <v>USDFUT3MQ4_Quote</v>
      </c>
      <c r="G10" s="155" t="str">
        <f>Currency&amp;"FUT"&amp;$E$1&amp;$D10&amp;"ConvAdj"&amp;QuoteSuffix</f>
        <v>USDFUT3MQ4ConvAdj_Quote</v>
      </c>
      <c r="H10" s="155" t="str">
        <f>$H$1&amp;"_FUT"&amp;$E$1&amp;$D10</f>
        <v>USD_YC3MRH_FUT3MQ4</v>
      </c>
      <c r="I10" s="154" t="e">
        <f>_xll.qlFuturesRateHelper(H10,$F10,$D10,$E10,$G10,Permanent,Trigger,ObjectOverwrite)</f>
        <v>#NUM!</v>
      </c>
      <c r="J10" s="111" t="str">
        <f ca="1">_xll.ohRangeRetrieveError(I10)</f>
        <v>qlFuturesRateHelper - Error converting parameter 'ConvexityAdjQuote' : 'ObjectHandler error: attempt to retrieve object with unknown ID 'USDFUT3MQ4ConvAdj_Quote'</v>
      </c>
      <c r="K10" s="110"/>
      <c r="L10" s="159"/>
    </row>
    <row r="11" spans="1:12" x14ac:dyDescent="0.2">
      <c r="A11" s="158"/>
      <c r="B11" s="116">
        <v>9</v>
      </c>
      <c r="C11" s="157" t="b">
        <v>0</v>
      </c>
      <c r="D11" s="157" t="str">
        <v>U4</v>
      </c>
      <c r="E11" s="156" t="str">
        <f>PROPER(Currency)&amp;FamilyName&amp;$E$1</f>
        <v>UsdLibor3M</v>
      </c>
      <c r="F11" s="155" t="str">
        <f>Currency&amp;"FUT"&amp;$E$1&amp;$D11&amp;QuoteSuffix</f>
        <v>USDFUT3MU4_Quote</v>
      </c>
      <c r="G11" s="155" t="str">
        <f>Currency&amp;"FUT"&amp;$E$1&amp;$D11&amp;"ConvAdj"&amp;QuoteSuffix</f>
        <v>USDFUT3MU4ConvAdj_Quote</v>
      </c>
      <c r="H11" s="155" t="str">
        <f>$H$1&amp;"_FUT"&amp;$E$1&amp;$D11</f>
        <v>USD_YC3MRH_FUT3MU4</v>
      </c>
      <c r="I11" s="154" t="e">
        <f>_xll.qlFuturesRateHelper(H11,$F11,$D11,$E11,$G11,Permanent,Trigger,ObjectOverwrite)</f>
        <v>#NUM!</v>
      </c>
      <c r="J11" s="111" t="str">
        <f ca="1">_xll.ohRangeRetrieveError(I11)</f>
        <v>qlFuturesRateHelper - Error converting parameter 'ConvexityAdjQuote' : 'ObjectHandler error: attempt to retrieve object with unknown ID 'USDFUT3MU4ConvAdj_Quote'</v>
      </c>
      <c r="K11" s="110"/>
      <c r="L11" s="159"/>
    </row>
    <row r="12" spans="1:12" x14ac:dyDescent="0.2">
      <c r="A12" s="158"/>
      <c r="B12" s="116">
        <v>10</v>
      </c>
      <c r="C12" s="157" t="b">
        <v>0</v>
      </c>
      <c r="D12" s="157" t="str">
        <v>V4</v>
      </c>
      <c r="E12" s="156" t="str">
        <f>PROPER(Currency)&amp;FamilyName&amp;$E$1</f>
        <v>UsdLibor3M</v>
      </c>
      <c r="F12" s="155" t="str">
        <f>Currency&amp;"FUT"&amp;$E$1&amp;$D12&amp;QuoteSuffix</f>
        <v>USDFUT3MV4_Quote</v>
      </c>
      <c r="G12" s="155" t="str">
        <f>Currency&amp;"FUT"&amp;$E$1&amp;$D12&amp;"ConvAdj"&amp;QuoteSuffix</f>
        <v>USDFUT3MV4ConvAdj_Quote</v>
      </c>
      <c r="H12" s="155" t="str">
        <f>$H$1&amp;"_FUT"&amp;$E$1&amp;$D12</f>
        <v>USD_YC3MRH_FUT3MV4</v>
      </c>
      <c r="I12" s="154" t="e">
        <f>_xll.qlFuturesRateHelper(H12,$F12,$D12,$E12,$G12,Permanent,Trigger,ObjectOverwrite)</f>
        <v>#NUM!</v>
      </c>
      <c r="J12" s="111" t="str">
        <f ca="1">_xll.ohRangeRetrieveError(I12)</f>
        <v>qlFuturesRateHelper - Error converting parameter 'ConvexityAdjQuote' : 'ObjectHandler error: attempt to retrieve object with unknown ID 'USDFUT3MV4ConvAdj_Quote'</v>
      </c>
      <c r="K12" s="110"/>
      <c r="L12" s="159"/>
    </row>
    <row r="13" spans="1:12" x14ac:dyDescent="0.2">
      <c r="A13" s="158"/>
      <c r="B13" s="116">
        <v>11</v>
      </c>
      <c r="C13" s="157" t="b">
        <v>0</v>
      </c>
      <c r="D13" s="157" t="str">
        <v>X4</v>
      </c>
      <c r="E13" s="156" t="str">
        <f>PROPER(Currency)&amp;FamilyName&amp;$E$1</f>
        <v>UsdLibor3M</v>
      </c>
      <c r="F13" s="155" t="str">
        <f>Currency&amp;"FUT"&amp;$E$1&amp;$D13&amp;QuoteSuffix</f>
        <v>USDFUT3MX4_Quote</v>
      </c>
      <c r="G13" s="155" t="str">
        <f>Currency&amp;"FUT"&amp;$E$1&amp;$D13&amp;"ConvAdj"&amp;QuoteSuffix</f>
        <v>USDFUT3MX4ConvAdj_Quote</v>
      </c>
      <c r="H13" s="155" t="str">
        <f>$H$1&amp;"_FUT"&amp;$E$1&amp;$D13</f>
        <v>USD_YC3MRH_FUT3MX4</v>
      </c>
      <c r="I13" s="154" t="e">
        <f>_xll.qlFuturesRateHelper(H13,$F13,$D13,$E13,$G13,Permanent,Trigger,ObjectOverwrite)</f>
        <v>#NUM!</v>
      </c>
      <c r="J13" s="111" t="str">
        <f ca="1">_xll.ohRangeRetrieveError(I13)</f>
        <v>qlFuturesRateHelper - Error converting parameter 'ConvexityAdjQuote' : 'ObjectHandler error: attempt to retrieve object with unknown ID 'USDFUT3MX4ConvAdj_Quote'</v>
      </c>
      <c r="K13" s="110"/>
      <c r="L13" s="159"/>
    </row>
    <row r="14" spans="1:12" x14ac:dyDescent="0.2">
      <c r="A14" s="158"/>
      <c r="B14" s="116">
        <v>12</v>
      </c>
      <c r="C14" s="157" t="b">
        <v>0</v>
      </c>
      <c r="D14" s="157" t="str">
        <v>Z4</v>
      </c>
      <c r="E14" s="156" t="str">
        <f>PROPER(Currency)&amp;FamilyName&amp;$E$1</f>
        <v>UsdLibor3M</v>
      </c>
      <c r="F14" s="155" t="str">
        <f>Currency&amp;"FUT"&amp;$E$1&amp;$D14&amp;QuoteSuffix</f>
        <v>USDFUT3MZ4_Quote</v>
      </c>
      <c r="G14" s="155" t="str">
        <f>Currency&amp;"FUT"&amp;$E$1&amp;$D14&amp;"ConvAdj"&amp;QuoteSuffix</f>
        <v>USDFUT3MZ4ConvAdj_Quote</v>
      </c>
      <c r="H14" s="155" t="str">
        <f>$H$1&amp;"_FUT"&amp;$E$1&amp;$D14</f>
        <v>USD_YC3MRH_FUT3MZ4</v>
      </c>
      <c r="I14" s="154" t="e">
        <f>_xll.qlFuturesRateHelper(H14,$F14,$D14,$E14,$G14,Permanent,Trigger,ObjectOverwrite)</f>
        <v>#NUM!</v>
      </c>
      <c r="J14" s="111" t="str">
        <f ca="1">_xll.ohRangeRetrieveError(I14)</f>
        <v>qlFuturesRateHelper - Error converting parameter 'ConvexityAdjQuote' : 'ObjectHandler error: attempt to retrieve object with unknown ID 'USDFUT3MZ4ConvAdj_Quote'</v>
      </c>
      <c r="K14" s="110"/>
      <c r="L14" s="159"/>
    </row>
    <row r="15" spans="1:12" x14ac:dyDescent="0.2">
      <c r="A15" s="158"/>
      <c r="B15" s="116">
        <v>13</v>
      </c>
      <c r="C15" s="157" t="b">
        <v>0</v>
      </c>
      <c r="D15" s="157" t="str">
        <v>F5</v>
      </c>
      <c r="E15" s="156" t="str">
        <f>PROPER(Currency)&amp;FamilyName&amp;$E$1</f>
        <v>UsdLibor3M</v>
      </c>
      <c r="F15" s="155" t="str">
        <f>Currency&amp;"FUT"&amp;$E$1&amp;$D15&amp;QuoteSuffix</f>
        <v>USDFUT3MF5_Quote</v>
      </c>
      <c r="G15" s="155" t="str">
        <f>Currency&amp;"FUT"&amp;$E$1&amp;$D15&amp;"ConvAdj"&amp;QuoteSuffix</f>
        <v>USDFUT3MF5ConvAdj_Quote</v>
      </c>
      <c r="H15" s="155" t="str">
        <f>$H$1&amp;"_FUT"&amp;$E$1&amp;$D15</f>
        <v>USD_YC3MRH_FUT3MF5</v>
      </c>
      <c r="I15" s="154" t="e">
        <f>_xll.qlFuturesRateHelper(H15,$F15,$D15,$E15,$G15,Permanent,Trigger,ObjectOverwrite)</f>
        <v>#NUM!</v>
      </c>
      <c r="J15" s="111" t="str">
        <f ca="1">_xll.ohRangeRetrieveError(I15)</f>
        <v>qlFuturesRateHelper - Error converting parameter 'ConvexityAdjQuote' : 'ObjectHandler error: attempt to retrieve object with unknown ID 'USDFUT3MF5ConvAdj_Quote'</v>
      </c>
      <c r="K15" s="110"/>
      <c r="L15" s="159"/>
    </row>
    <row r="16" spans="1:12" x14ac:dyDescent="0.2">
      <c r="A16" s="158"/>
      <c r="B16" s="116">
        <v>14</v>
      </c>
      <c r="C16" s="157" t="b">
        <v>0</v>
      </c>
      <c r="D16" s="157" t="str">
        <v>G5</v>
      </c>
      <c r="E16" s="156" t="str">
        <f>PROPER(Currency)&amp;FamilyName&amp;$E$1</f>
        <v>UsdLibor3M</v>
      </c>
      <c r="F16" s="155" t="str">
        <f>Currency&amp;"FUT"&amp;$E$1&amp;$D16&amp;QuoteSuffix</f>
        <v>USDFUT3MG5_Quote</v>
      </c>
      <c r="G16" s="155" t="str">
        <f>Currency&amp;"FUT"&amp;$E$1&amp;$D16&amp;"ConvAdj"&amp;QuoteSuffix</f>
        <v>USDFUT3MG5ConvAdj_Quote</v>
      </c>
      <c r="H16" s="155" t="str">
        <f>$H$1&amp;"_FUT"&amp;$E$1&amp;$D16</f>
        <v>USD_YC3MRH_FUT3MG5</v>
      </c>
      <c r="I16" s="154" t="e">
        <f>_xll.qlFuturesRateHelper(H16,$F16,$D16,$E16,$G16,Permanent,Trigger,ObjectOverwrite)</f>
        <v>#NUM!</v>
      </c>
      <c r="J16" s="111" t="str">
        <f ca="1">_xll.ohRangeRetrieveError(I16)</f>
        <v>qlFuturesRateHelper - Error converting parameter 'ConvexityAdjQuote' : 'ObjectHandler error: attempt to retrieve object with unknown ID 'USDFUT3MG5ConvAdj_Quote'</v>
      </c>
      <c r="K16" s="110"/>
      <c r="L16" s="159"/>
    </row>
    <row r="17" spans="1:12" x14ac:dyDescent="0.2">
      <c r="A17" s="158"/>
      <c r="B17" s="116">
        <v>15</v>
      </c>
      <c r="C17" s="157" t="b">
        <v>0</v>
      </c>
      <c r="D17" s="157" t="str">
        <v>H5</v>
      </c>
      <c r="E17" s="156" t="str">
        <f>PROPER(Currency)&amp;FamilyName&amp;$E$1</f>
        <v>UsdLibor3M</v>
      </c>
      <c r="F17" s="155" t="str">
        <f>Currency&amp;"FUT"&amp;$E$1&amp;$D17&amp;QuoteSuffix</f>
        <v>USDFUT3MH5_Quote</v>
      </c>
      <c r="G17" s="155" t="str">
        <f>Currency&amp;"FUT"&amp;$E$1&amp;$D17&amp;"ConvAdj"&amp;QuoteSuffix</f>
        <v>USDFUT3MH5ConvAdj_Quote</v>
      </c>
      <c r="H17" s="155" t="str">
        <f>$H$1&amp;"_FUT"&amp;$E$1&amp;$D17</f>
        <v>USD_YC3MRH_FUT3MH5</v>
      </c>
      <c r="I17" s="154" t="e">
        <f>_xll.qlFuturesRateHelper(H17,$F17,$D17,$E17,$G17,Permanent,Trigger,ObjectOverwrite)</f>
        <v>#NUM!</v>
      </c>
      <c r="J17" s="111" t="str">
        <f ca="1">_xll.ohRangeRetrieveError(I17)</f>
        <v>qlFuturesRateHelper - Error converting parameter 'ConvexityAdjQuote' : 'ObjectHandler error: attempt to retrieve object with unknown ID 'USDFUT3MH5ConvAdj_Quote'</v>
      </c>
      <c r="K17" s="110"/>
      <c r="L17" s="159"/>
    </row>
    <row r="18" spans="1:12" x14ac:dyDescent="0.2">
      <c r="A18" s="158"/>
      <c r="B18" s="116">
        <v>16</v>
      </c>
      <c r="C18" s="157" t="b">
        <v>0</v>
      </c>
      <c r="D18" s="157" t="str">
        <v>J5</v>
      </c>
      <c r="E18" s="156" t="str">
        <f>PROPER(Currency)&amp;FamilyName&amp;$E$1</f>
        <v>UsdLibor3M</v>
      </c>
      <c r="F18" s="155" t="str">
        <f>Currency&amp;"FUT"&amp;$E$1&amp;$D18&amp;QuoteSuffix</f>
        <v>USDFUT3MJ5_Quote</v>
      </c>
      <c r="G18" s="155" t="str">
        <f>Currency&amp;"FUT"&amp;$E$1&amp;$D18&amp;"ConvAdj"&amp;QuoteSuffix</f>
        <v>USDFUT3MJ5ConvAdj_Quote</v>
      </c>
      <c r="H18" s="155" t="str">
        <f>$H$1&amp;"_FUT"&amp;$E$1&amp;$D18</f>
        <v>USD_YC3MRH_FUT3MJ5</v>
      </c>
      <c r="I18" s="154" t="e">
        <f>_xll.qlFuturesRateHelper(H18,$F18,$D18,$E18,$G18,Permanent,Trigger,ObjectOverwrite)</f>
        <v>#NUM!</v>
      </c>
      <c r="J18" s="111" t="str">
        <f ca="1">_xll.ohRangeRetrieveError(I18)</f>
        <v>qlFuturesRateHelper - Error converting parameter 'ConvexityAdjQuote' : 'ObjectHandler error: attempt to retrieve object with unknown ID 'USDFUT3MJ5ConvAdj_Quote'</v>
      </c>
      <c r="K18" s="110"/>
      <c r="L18" s="159"/>
    </row>
    <row r="19" spans="1:12" x14ac:dyDescent="0.2">
      <c r="A19" s="158"/>
      <c r="B19" s="116">
        <v>17</v>
      </c>
      <c r="C19" s="157" t="b">
        <v>0</v>
      </c>
      <c r="D19" s="157" t="str">
        <v>K5</v>
      </c>
      <c r="E19" s="156" t="str">
        <f>PROPER(Currency)&amp;FamilyName&amp;$E$1</f>
        <v>UsdLibor3M</v>
      </c>
      <c r="F19" s="155" t="str">
        <f>Currency&amp;"FUT"&amp;$E$1&amp;$D19&amp;QuoteSuffix</f>
        <v>USDFUT3MK5_Quote</v>
      </c>
      <c r="G19" s="155" t="str">
        <f>Currency&amp;"FUT"&amp;$E$1&amp;$D19&amp;"ConvAdj"&amp;QuoteSuffix</f>
        <v>USDFUT3MK5ConvAdj_Quote</v>
      </c>
      <c r="H19" s="155" t="str">
        <f>$H$1&amp;"_FUT"&amp;$E$1&amp;$D19</f>
        <v>USD_YC3MRH_FUT3MK5</v>
      </c>
      <c r="I19" s="154" t="e">
        <f>_xll.qlFuturesRateHelper(H19,$F19,$D19,$E19,$G19,Permanent,Trigger,ObjectOverwrite)</f>
        <v>#NUM!</v>
      </c>
      <c r="J19" s="111" t="str">
        <f ca="1">_xll.ohRangeRetrieveError(I19)</f>
        <v>qlFuturesRateHelper - Error converting parameter 'ConvexityAdjQuote' : 'ObjectHandler error: attempt to retrieve object with unknown ID 'USDFUT3MK5ConvAdj_Quote'</v>
      </c>
      <c r="K19" s="110"/>
      <c r="L19" s="159"/>
    </row>
    <row r="20" spans="1:12" x14ac:dyDescent="0.2">
      <c r="A20" s="158"/>
      <c r="B20" s="116">
        <v>18</v>
      </c>
      <c r="C20" s="157" t="b">
        <v>0</v>
      </c>
      <c r="D20" s="157" t="str">
        <v>M5</v>
      </c>
      <c r="E20" s="156" t="str">
        <f>PROPER(Currency)&amp;FamilyName&amp;$E$1</f>
        <v>UsdLibor3M</v>
      </c>
      <c r="F20" s="155" t="str">
        <f>Currency&amp;"FUT"&amp;$E$1&amp;$D20&amp;QuoteSuffix</f>
        <v>USDFUT3MM5_Quote</v>
      </c>
      <c r="G20" s="155" t="str">
        <f>Currency&amp;"FUT"&amp;$E$1&amp;$D20&amp;"ConvAdj"&amp;QuoteSuffix</f>
        <v>USDFUT3MM5ConvAdj_Quote</v>
      </c>
      <c r="H20" s="155" t="str">
        <f>$H$1&amp;"_FUT"&amp;$E$1&amp;$D20</f>
        <v>USD_YC3MRH_FUT3MM5</v>
      </c>
      <c r="I20" s="154" t="e">
        <f>_xll.qlFuturesRateHelper(H20,$F20,$D20,$E20,$G20,Permanent,Trigger,ObjectOverwrite)</f>
        <v>#NUM!</v>
      </c>
      <c r="J20" s="111" t="str">
        <f ca="1">_xll.ohRangeRetrieveError(I20)</f>
        <v>qlFuturesRateHelper - Error converting parameter 'ConvexityAdjQuote' : 'ObjectHandler error: attempt to retrieve object with unknown ID 'USDFUT3MM5ConvAdj_Quote'</v>
      </c>
      <c r="K20" s="110"/>
      <c r="L20" s="159"/>
    </row>
    <row r="21" spans="1:12" x14ac:dyDescent="0.2">
      <c r="A21" s="158"/>
      <c r="B21" s="116">
        <v>19</v>
      </c>
      <c r="C21" s="157" t="b">
        <v>0</v>
      </c>
      <c r="D21" s="157" t="str">
        <v>N5</v>
      </c>
      <c r="E21" s="156" t="str">
        <f>PROPER(Currency)&amp;FamilyName&amp;$E$1</f>
        <v>UsdLibor3M</v>
      </c>
      <c r="F21" s="155" t="str">
        <f>Currency&amp;"FUT"&amp;$E$1&amp;$D21&amp;QuoteSuffix</f>
        <v>USDFUT3MN5_Quote</v>
      </c>
      <c r="G21" s="155" t="str">
        <f>Currency&amp;"FUT"&amp;$E$1&amp;$D21&amp;"ConvAdj"&amp;QuoteSuffix</f>
        <v>USDFUT3MN5ConvAdj_Quote</v>
      </c>
      <c r="H21" s="155" t="str">
        <f>$H$1&amp;"_FUT"&amp;$E$1&amp;$D21</f>
        <v>USD_YC3MRH_FUT3MN5</v>
      </c>
      <c r="I21" s="154" t="e">
        <f>_xll.qlFuturesRateHelper(H21,$F21,$D21,$E21,$G21,Permanent,Trigger,ObjectOverwrite)</f>
        <v>#NUM!</v>
      </c>
      <c r="J21" s="111" t="str">
        <f ca="1">_xll.ohRangeRetrieveError(I21)</f>
        <v>qlFuturesRateHelper - Error converting parameter 'ConvexityAdjQuote' : 'ObjectHandler error: attempt to retrieve object with unknown ID 'USDFUT3MN5ConvAdj_Quote'</v>
      </c>
      <c r="K21" s="110"/>
      <c r="L21" s="159"/>
    </row>
    <row r="22" spans="1:12" x14ac:dyDescent="0.2">
      <c r="A22" s="158"/>
      <c r="B22" s="116">
        <v>20</v>
      </c>
      <c r="C22" s="157" t="b">
        <v>0</v>
      </c>
      <c r="D22" s="157" t="str">
        <v>Q5</v>
      </c>
      <c r="E22" s="156" t="str">
        <f>PROPER(Currency)&amp;FamilyName&amp;$E$1</f>
        <v>UsdLibor3M</v>
      </c>
      <c r="F22" s="155" t="str">
        <f>Currency&amp;"FUT"&amp;$E$1&amp;$D22&amp;QuoteSuffix</f>
        <v>USDFUT3MQ5_Quote</v>
      </c>
      <c r="G22" s="155" t="str">
        <f>Currency&amp;"FUT"&amp;$E$1&amp;$D22&amp;"ConvAdj"&amp;QuoteSuffix</f>
        <v>USDFUT3MQ5ConvAdj_Quote</v>
      </c>
      <c r="H22" s="155" t="str">
        <f>$H$1&amp;"_FUT"&amp;$E$1&amp;$D22</f>
        <v>USD_YC3MRH_FUT3MQ5</v>
      </c>
      <c r="I22" s="154" t="e">
        <f>_xll.qlFuturesRateHelper(H22,$F22,$D22,$E22,$G22,Permanent,Trigger,ObjectOverwrite)</f>
        <v>#NUM!</v>
      </c>
      <c r="J22" s="111" t="str">
        <f ca="1">_xll.ohRangeRetrieveError(I22)</f>
        <v>qlFuturesRateHelper - Error converting parameter 'ConvexityAdjQuote' : 'ObjectHandler error: attempt to retrieve object with unknown ID 'USDFUT3MQ5ConvAdj_Quote'</v>
      </c>
      <c r="K22" s="110"/>
      <c r="L22" s="159"/>
    </row>
    <row r="23" spans="1:12" x14ac:dyDescent="0.2">
      <c r="A23" s="158"/>
      <c r="B23" s="116">
        <v>21</v>
      </c>
      <c r="C23" s="157" t="b">
        <v>0</v>
      </c>
      <c r="D23" s="157" t="str">
        <v>U5</v>
      </c>
      <c r="E23" s="156" t="str">
        <f>PROPER(Currency)&amp;FamilyName&amp;$E$1</f>
        <v>UsdLibor3M</v>
      </c>
      <c r="F23" s="155" t="str">
        <f>Currency&amp;"FUT"&amp;$E$1&amp;$D23&amp;QuoteSuffix</f>
        <v>USDFUT3MU5_Quote</v>
      </c>
      <c r="G23" s="155" t="str">
        <f>Currency&amp;"FUT"&amp;$E$1&amp;$D23&amp;"ConvAdj"&amp;QuoteSuffix</f>
        <v>USDFUT3MU5ConvAdj_Quote</v>
      </c>
      <c r="H23" s="155" t="str">
        <f>$H$1&amp;"_FUT"&amp;$E$1&amp;$D23</f>
        <v>USD_YC3MRH_FUT3MU5</v>
      </c>
      <c r="I23" s="154" t="e">
        <f>_xll.qlFuturesRateHelper(H23,$F23,$D23,$E23,$G23,Permanent,Trigger,ObjectOverwrite)</f>
        <v>#NUM!</v>
      </c>
      <c r="J23" s="111" t="str">
        <f ca="1">_xll.ohRangeRetrieveError(I23)</f>
        <v>qlFuturesRateHelper - Error converting parameter 'ConvexityAdjQuote' : 'ObjectHandler error: attempt to retrieve object with unknown ID 'USDFUT3MU5ConvAdj_Quote'</v>
      </c>
      <c r="K23" s="110"/>
      <c r="L23" s="159"/>
    </row>
    <row r="24" spans="1:12" x14ac:dyDescent="0.2">
      <c r="A24" s="158"/>
      <c r="B24" s="116">
        <v>22</v>
      </c>
      <c r="C24" s="157" t="b">
        <v>0</v>
      </c>
      <c r="D24" s="157" t="str">
        <v>V5</v>
      </c>
      <c r="E24" s="156" t="str">
        <f>PROPER(Currency)&amp;FamilyName&amp;$E$1</f>
        <v>UsdLibor3M</v>
      </c>
      <c r="F24" s="155" t="str">
        <f>Currency&amp;"FUT"&amp;$E$1&amp;$D24&amp;QuoteSuffix</f>
        <v>USDFUT3MV5_Quote</v>
      </c>
      <c r="G24" s="155" t="str">
        <f>Currency&amp;"FUT"&amp;$E$1&amp;$D24&amp;"ConvAdj"&amp;QuoteSuffix</f>
        <v>USDFUT3MV5ConvAdj_Quote</v>
      </c>
      <c r="H24" s="155" t="str">
        <f>$H$1&amp;"_FUT"&amp;$E$1&amp;$D24</f>
        <v>USD_YC3MRH_FUT3MV5</v>
      </c>
      <c r="I24" s="154" t="e">
        <f>_xll.qlFuturesRateHelper(H24,$F24,$D24,$E24,$G24,Permanent,Trigger,ObjectOverwrite)</f>
        <v>#NUM!</v>
      </c>
      <c r="J24" s="111" t="str">
        <f ca="1">_xll.ohRangeRetrieveError(I24)</f>
        <v>qlFuturesRateHelper - Error converting parameter 'ConvexityAdjQuote' : 'ObjectHandler error: attempt to retrieve object with unknown ID 'USDFUT3MV5ConvAdj_Quote'</v>
      </c>
      <c r="K24" s="110"/>
      <c r="L24" s="159"/>
    </row>
    <row r="25" spans="1:12" x14ac:dyDescent="0.2">
      <c r="A25" s="158"/>
      <c r="B25" s="116">
        <v>23</v>
      </c>
      <c r="C25" s="157" t="b">
        <v>0</v>
      </c>
      <c r="D25" s="157" t="str">
        <v>X5</v>
      </c>
      <c r="E25" s="156" t="str">
        <f>PROPER(Currency)&amp;FamilyName&amp;$E$1</f>
        <v>UsdLibor3M</v>
      </c>
      <c r="F25" s="155" t="str">
        <f>Currency&amp;"FUT"&amp;$E$1&amp;$D25&amp;QuoteSuffix</f>
        <v>USDFUT3MX5_Quote</v>
      </c>
      <c r="G25" s="155" t="str">
        <f>Currency&amp;"FUT"&amp;$E$1&amp;$D25&amp;"ConvAdj"&amp;QuoteSuffix</f>
        <v>USDFUT3MX5ConvAdj_Quote</v>
      </c>
      <c r="H25" s="155" t="str">
        <f>$H$1&amp;"_FUT"&amp;$E$1&amp;$D25</f>
        <v>USD_YC3MRH_FUT3MX5</v>
      </c>
      <c r="I25" s="154" t="e">
        <f>_xll.qlFuturesRateHelper(H25,$F25,$D25,$E25,$G25,Permanent,Trigger,ObjectOverwrite)</f>
        <v>#NUM!</v>
      </c>
      <c r="J25" s="111" t="str">
        <f ca="1">_xll.ohRangeRetrieveError(I25)</f>
        <v>qlFuturesRateHelper - Error converting parameter 'ConvexityAdjQuote' : 'ObjectHandler error: attempt to retrieve object with unknown ID 'USDFUT3MX5ConvAdj_Quote'</v>
      </c>
      <c r="K25" s="110"/>
      <c r="L25" s="159"/>
    </row>
    <row r="26" spans="1:12" x14ac:dyDescent="0.2">
      <c r="A26" s="158"/>
      <c r="B26" s="116">
        <v>24</v>
      </c>
      <c r="C26" s="157" t="b">
        <v>0</v>
      </c>
      <c r="D26" s="157" t="str">
        <v>Z5</v>
      </c>
      <c r="E26" s="156" t="str">
        <f>PROPER(Currency)&amp;FamilyName&amp;$E$1</f>
        <v>UsdLibor3M</v>
      </c>
      <c r="F26" s="155" t="str">
        <f>Currency&amp;"FUT"&amp;$E$1&amp;$D26&amp;QuoteSuffix</f>
        <v>USDFUT3MZ5_Quote</v>
      </c>
      <c r="G26" s="155" t="str">
        <f>Currency&amp;"FUT"&amp;$E$1&amp;$D26&amp;"ConvAdj"&amp;QuoteSuffix</f>
        <v>USDFUT3MZ5ConvAdj_Quote</v>
      </c>
      <c r="H26" s="155" t="str">
        <f>$H$1&amp;"_FUT"&amp;$E$1&amp;$D26</f>
        <v>USD_YC3MRH_FUT3MZ5</v>
      </c>
      <c r="I26" s="154" t="e">
        <f>_xll.qlFuturesRateHelper(H26,$F26,$D26,$E26,$G26,Permanent,Trigger,ObjectOverwrite)</f>
        <v>#NUM!</v>
      </c>
      <c r="J26" s="111" t="str">
        <f ca="1">_xll.ohRangeRetrieveError(I26)</f>
        <v>qlFuturesRateHelper - Error converting parameter 'ConvexityAdjQuote' : 'ObjectHandler error: attempt to retrieve object with unknown ID 'USDFUT3MZ5ConvAdj_Quote'</v>
      </c>
      <c r="K26" s="110"/>
      <c r="L26" s="159"/>
    </row>
    <row r="27" spans="1:12" x14ac:dyDescent="0.2">
      <c r="A27" s="158"/>
      <c r="B27" s="116">
        <v>25</v>
      </c>
      <c r="C27" s="157" t="b">
        <v>0</v>
      </c>
      <c r="D27" s="157" t="str">
        <v>F6</v>
      </c>
      <c r="E27" s="156" t="str">
        <f>PROPER(Currency)&amp;FamilyName&amp;$E$1</f>
        <v>UsdLibor3M</v>
      </c>
      <c r="F27" s="155" t="str">
        <f>Currency&amp;"FUT"&amp;$E$1&amp;$D27&amp;QuoteSuffix</f>
        <v>USDFUT3MF6_Quote</v>
      </c>
      <c r="G27" s="155" t="str">
        <f>Currency&amp;"FUT"&amp;$E$1&amp;$D27&amp;"ConvAdj"&amp;QuoteSuffix</f>
        <v>USDFUT3MF6ConvAdj_Quote</v>
      </c>
      <c r="H27" s="155" t="str">
        <f>$H$1&amp;"_FUT"&amp;$E$1&amp;$D27</f>
        <v>USD_YC3MRH_FUT3MF6</v>
      </c>
      <c r="I27" s="154" t="e">
        <f>_xll.qlFuturesRateHelper(H27,$F27,$D27,$E27,$G27,Permanent,Trigger,ObjectOverwrite)</f>
        <v>#NUM!</v>
      </c>
      <c r="J27" s="111" t="str">
        <f ca="1">_xll.ohRangeRetrieveError(I27)</f>
        <v>qlFuturesRateHelper - Error converting parameter 'ConvexityAdjQuote' : 'ObjectHandler error: attempt to retrieve object with unknown ID 'USDFUT3MF6ConvAdj_Quote'</v>
      </c>
      <c r="K27" s="110"/>
      <c r="L27" s="159"/>
    </row>
    <row r="28" spans="1:12" x14ac:dyDescent="0.2">
      <c r="A28" s="158"/>
      <c r="B28" s="116">
        <v>26</v>
      </c>
      <c r="C28" s="157" t="b">
        <v>0</v>
      </c>
      <c r="D28" s="157" t="str">
        <v>G6</v>
      </c>
      <c r="E28" s="156" t="str">
        <f>PROPER(Currency)&amp;FamilyName&amp;$E$1</f>
        <v>UsdLibor3M</v>
      </c>
      <c r="F28" s="155" t="str">
        <f>Currency&amp;"FUT"&amp;$E$1&amp;$D28&amp;QuoteSuffix</f>
        <v>USDFUT3MG6_Quote</v>
      </c>
      <c r="G28" s="155" t="str">
        <f>Currency&amp;"FUT"&amp;$E$1&amp;$D28&amp;"ConvAdj"&amp;QuoteSuffix</f>
        <v>USDFUT3MG6ConvAdj_Quote</v>
      </c>
      <c r="H28" s="155" t="str">
        <f>$H$1&amp;"_FUT"&amp;$E$1&amp;$D28</f>
        <v>USD_YC3MRH_FUT3MG6</v>
      </c>
      <c r="I28" s="154" t="e">
        <f>_xll.qlFuturesRateHelper(H28,$F28,$D28,$E28,$G28,Permanent,Trigger,ObjectOverwrite)</f>
        <v>#NUM!</v>
      </c>
      <c r="J28" s="111" t="str">
        <f ca="1">_xll.ohRangeRetrieveError(I28)</f>
        <v>qlFuturesRateHelper - Error converting parameter 'ConvexityAdjQuote' : 'ObjectHandler error: attempt to retrieve object with unknown ID 'USDFUT3MG6ConvAdj_Quote'</v>
      </c>
      <c r="K28" s="110"/>
      <c r="L28" s="159"/>
    </row>
    <row r="29" spans="1:12" x14ac:dyDescent="0.2">
      <c r="A29" s="158"/>
      <c r="B29" s="116">
        <v>27</v>
      </c>
      <c r="C29" s="157" t="b">
        <v>0</v>
      </c>
      <c r="D29" s="157" t="str">
        <v>H6</v>
      </c>
      <c r="E29" s="156" t="str">
        <f>PROPER(Currency)&amp;FamilyName&amp;$E$1</f>
        <v>UsdLibor3M</v>
      </c>
      <c r="F29" s="155" t="str">
        <f>Currency&amp;"FUT"&amp;$E$1&amp;$D29&amp;QuoteSuffix</f>
        <v>USDFUT3MH6_Quote</v>
      </c>
      <c r="G29" s="155" t="str">
        <f>Currency&amp;"FUT"&amp;$E$1&amp;$D29&amp;"ConvAdj"&amp;QuoteSuffix</f>
        <v>USDFUT3MH6ConvAdj_Quote</v>
      </c>
      <c r="H29" s="155" t="str">
        <f>$H$1&amp;"_FUT"&amp;$E$1&amp;$D29</f>
        <v>USD_YC3MRH_FUT3MH6</v>
      </c>
      <c r="I29" s="154" t="e">
        <f>_xll.qlFuturesRateHelper(H29,$F29,$D29,$E29,$G29,Permanent,Trigger,ObjectOverwrite)</f>
        <v>#NUM!</v>
      </c>
      <c r="J29" s="111" t="str">
        <f ca="1">_xll.ohRangeRetrieveError(I29)</f>
        <v>qlFuturesRateHelper - Error converting parameter 'ConvexityAdjQuote' : 'ObjectHandler error: attempt to retrieve object with unknown ID 'USDFUT3MH6ConvAdj_Quote'</v>
      </c>
      <c r="K29" s="110"/>
      <c r="L29" s="159"/>
    </row>
    <row r="30" spans="1:12" x14ac:dyDescent="0.2">
      <c r="A30" s="158"/>
      <c r="B30" s="116">
        <v>28</v>
      </c>
      <c r="C30" s="157" t="b">
        <v>0</v>
      </c>
      <c r="D30" s="157" t="str">
        <v>J6</v>
      </c>
      <c r="E30" s="156" t="str">
        <f>PROPER(Currency)&amp;FamilyName&amp;$E$1</f>
        <v>UsdLibor3M</v>
      </c>
      <c r="F30" s="155" t="str">
        <f>Currency&amp;"FUT"&amp;$E$1&amp;$D30&amp;QuoteSuffix</f>
        <v>USDFUT3MJ6_Quote</v>
      </c>
      <c r="G30" s="155" t="str">
        <f>Currency&amp;"FUT"&amp;$E$1&amp;$D30&amp;"ConvAdj"&amp;QuoteSuffix</f>
        <v>USDFUT3MJ6ConvAdj_Quote</v>
      </c>
      <c r="H30" s="155" t="str">
        <f>$H$1&amp;"_FUT"&amp;$E$1&amp;$D30</f>
        <v>USD_YC3MRH_FUT3MJ6</v>
      </c>
      <c r="I30" s="154" t="e">
        <f>_xll.qlFuturesRateHelper(H30,$F30,$D30,$E30,$G30,Permanent,Trigger,ObjectOverwrite)</f>
        <v>#NUM!</v>
      </c>
      <c r="J30" s="111" t="str">
        <f ca="1">_xll.ohRangeRetrieveError(I30)</f>
        <v>qlFuturesRateHelper - Error converting parameter 'ConvexityAdjQuote' : 'ObjectHandler error: attempt to retrieve object with unknown ID 'USDFUT3MJ6ConvAdj_Quote'</v>
      </c>
      <c r="K30" s="110"/>
      <c r="L30" s="159"/>
    </row>
    <row r="31" spans="1:12" x14ac:dyDescent="0.2">
      <c r="A31" s="158"/>
      <c r="B31" s="116">
        <v>29</v>
      </c>
      <c r="C31" s="157" t="b">
        <v>0</v>
      </c>
      <c r="D31" s="157" t="str">
        <v>K6</v>
      </c>
      <c r="E31" s="156" t="str">
        <f>PROPER(Currency)&amp;FamilyName&amp;$E$1</f>
        <v>UsdLibor3M</v>
      </c>
      <c r="F31" s="155" t="str">
        <f>Currency&amp;"FUT"&amp;$E$1&amp;$D31&amp;QuoteSuffix</f>
        <v>USDFUT3MK6_Quote</v>
      </c>
      <c r="G31" s="155" t="str">
        <f>Currency&amp;"FUT"&amp;$E$1&amp;$D31&amp;"ConvAdj"&amp;QuoteSuffix</f>
        <v>USDFUT3MK6ConvAdj_Quote</v>
      </c>
      <c r="H31" s="155" t="str">
        <f>$H$1&amp;"_FUT"&amp;$E$1&amp;$D31</f>
        <v>USD_YC3MRH_FUT3MK6</v>
      </c>
      <c r="I31" s="154" t="e">
        <f>_xll.qlFuturesRateHelper(H31,$F31,$D31,$E31,$G31,Permanent,Trigger,ObjectOverwrite)</f>
        <v>#NUM!</v>
      </c>
      <c r="J31" s="111" t="str">
        <f ca="1">_xll.ohRangeRetrieveError(I31)</f>
        <v>qlFuturesRateHelper - Error converting parameter 'ConvexityAdjQuote' : 'ObjectHandler error: attempt to retrieve object with unknown ID 'USDFUT3MK6ConvAdj_Quote'</v>
      </c>
      <c r="K31" s="110"/>
      <c r="L31" s="159"/>
    </row>
    <row r="32" spans="1:12" x14ac:dyDescent="0.2">
      <c r="A32" s="158"/>
      <c r="B32" s="116">
        <v>30</v>
      </c>
      <c r="C32" s="157" t="b">
        <v>0</v>
      </c>
      <c r="D32" s="157" t="str">
        <v>M6</v>
      </c>
      <c r="E32" s="156" t="str">
        <f>PROPER(Currency)&amp;FamilyName&amp;$E$1</f>
        <v>UsdLibor3M</v>
      </c>
      <c r="F32" s="155" t="str">
        <f>Currency&amp;"FUT"&amp;$E$1&amp;$D32&amp;QuoteSuffix</f>
        <v>USDFUT3MM6_Quote</v>
      </c>
      <c r="G32" s="155" t="str">
        <f>Currency&amp;"FUT"&amp;$E$1&amp;$D32&amp;"ConvAdj"&amp;QuoteSuffix</f>
        <v>USDFUT3MM6ConvAdj_Quote</v>
      </c>
      <c r="H32" s="155" t="str">
        <f>$H$1&amp;"_FUT"&amp;$E$1&amp;$D32</f>
        <v>USD_YC3MRH_FUT3MM6</v>
      </c>
      <c r="I32" s="154" t="e">
        <f>_xll.qlFuturesRateHelper(H32,$F32,$D32,$E32,$G32,Permanent,Trigger,ObjectOverwrite)</f>
        <v>#NUM!</v>
      </c>
      <c r="J32" s="111" t="str">
        <f ca="1">_xll.ohRangeRetrieveError(I32)</f>
        <v>qlFuturesRateHelper - Error converting parameter 'ConvexityAdjQuote' : 'ObjectHandler error: attempt to retrieve object with unknown ID 'USDFUT3MM6ConvAdj_Quote'</v>
      </c>
      <c r="K32" s="110"/>
      <c r="L32" s="159"/>
    </row>
    <row r="33" spans="1:12" x14ac:dyDescent="0.2">
      <c r="A33" s="158"/>
      <c r="B33" s="116">
        <v>31</v>
      </c>
      <c r="C33" s="157" t="b">
        <v>0</v>
      </c>
      <c r="D33" s="157" t="str">
        <v>N6</v>
      </c>
      <c r="E33" s="156" t="str">
        <f>PROPER(Currency)&amp;FamilyName&amp;$E$1</f>
        <v>UsdLibor3M</v>
      </c>
      <c r="F33" s="155" t="str">
        <f>Currency&amp;"FUT"&amp;$E$1&amp;$D33&amp;QuoteSuffix</f>
        <v>USDFUT3MN6_Quote</v>
      </c>
      <c r="G33" s="155" t="str">
        <f>Currency&amp;"FUT"&amp;$E$1&amp;$D33&amp;"ConvAdj"&amp;QuoteSuffix</f>
        <v>USDFUT3MN6ConvAdj_Quote</v>
      </c>
      <c r="H33" s="155" t="str">
        <f>$H$1&amp;"_FUT"&amp;$E$1&amp;$D33</f>
        <v>USD_YC3MRH_FUT3MN6</v>
      </c>
      <c r="I33" s="154" t="e">
        <f>_xll.qlFuturesRateHelper(H33,$F33,$D33,$E33,$G33,Permanent,Trigger,ObjectOverwrite)</f>
        <v>#NUM!</v>
      </c>
      <c r="J33" s="111" t="str">
        <f ca="1">_xll.ohRangeRetrieveError(I33)</f>
        <v>qlFuturesRateHelper - Error converting parameter 'ConvexityAdjQuote' : 'ObjectHandler error: attempt to retrieve object with unknown ID 'USDFUT3MN6ConvAdj_Quote'</v>
      </c>
      <c r="K33" s="110"/>
      <c r="L33" s="159"/>
    </row>
    <row r="34" spans="1:12" x14ac:dyDescent="0.2">
      <c r="A34" s="158"/>
      <c r="B34" s="116">
        <v>32</v>
      </c>
      <c r="C34" s="157" t="b">
        <v>0</v>
      </c>
      <c r="D34" s="157" t="str">
        <v>Q6</v>
      </c>
      <c r="E34" s="156" t="str">
        <f>PROPER(Currency)&amp;FamilyName&amp;$E$1</f>
        <v>UsdLibor3M</v>
      </c>
      <c r="F34" s="155" t="str">
        <f>Currency&amp;"FUT"&amp;$E$1&amp;$D34&amp;QuoteSuffix</f>
        <v>USDFUT3MQ6_Quote</v>
      </c>
      <c r="G34" s="155" t="str">
        <f>Currency&amp;"FUT"&amp;$E$1&amp;$D34&amp;"ConvAdj"&amp;QuoteSuffix</f>
        <v>USDFUT3MQ6ConvAdj_Quote</v>
      </c>
      <c r="H34" s="155" t="str">
        <f>$H$1&amp;"_FUT"&amp;$E$1&amp;$D34</f>
        <v>USD_YC3MRH_FUT3MQ6</v>
      </c>
      <c r="I34" s="154" t="e">
        <f>_xll.qlFuturesRateHelper(H34,$F34,$D34,$E34,$G34,Permanent,Trigger,ObjectOverwrite)</f>
        <v>#NUM!</v>
      </c>
      <c r="J34" s="111" t="str">
        <f ca="1">_xll.ohRangeRetrieveError(I34)</f>
        <v>qlFuturesRateHelper - Error converting parameter 'ConvexityAdjQuote' : 'ObjectHandler error: attempt to retrieve object with unknown ID 'USDFUT3MQ6ConvAdj_Quote'</v>
      </c>
      <c r="K34" s="110"/>
      <c r="L34" s="159"/>
    </row>
    <row r="35" spans="1:12" x14ac:dyDescent="0.2">
      <c r="A35" s="158"/>
      <c r="B35" s="116">
        <v>33</v>
      </c>
      <c r="C35" s="157" t="b">
        <v>0</v>
      </c>
      <c r="D35" s="157" t="str">
        <v>U6</v>
      </c>
      <c r="E35" s="156" t="str">
        <f>PROPER(Currency)&amp;FamilyName&amp;$E$1</f>
        <v>UsdLibor3M</v>
      </c>
      <c r="F35" s="155" t="str">
        <f>Currency&amp;"FUT"&amp;$E$1&amp;$D35&amp;QuoteSuffix</f>
        <v>USDFUT3MU6_Quote</v>
      </c>
      <c r="G35" s="155" t="str">
        <f>Currency&amp;"FUT"&amp;$E$1&amp;$D35&amp;"ConvAdj"&amp;QuoteSuffix</f>
        <v>USDFUT3MU6ConvAdj_Quote</v>
      </c>
      <c r="H35" s="155" t="str">
        <f>$H$1&amp;"_FUT"&amp;$E$1&amp;$D35</f>
        <v>USD_YC3MRH_FUT3MU6</v>
      </c>
      <c r="I35" s="154" t="e">
        <f>_xll.qlFuturesRateHelper(H35,$F35,$D35,$E35,$G35,Permanent,Trigger,ObjectOverwrite)</f>
        <v>#NUM!</v>
      </c>
      <c r="J35" s="111" t="str">
        <f ca="1">_xll.ohRangeRetrieveError(I35)</f>
        <v>qlFuturesRateHelper - Error converting parameter 'ConvexityAdjQuote' : 'ObjectHandler error: attempt to retrieve object with unknown ID 'USDFUT3MU6ConvAdj_Quote'</v>
      </c>
      <c r="K35" s="110"/>
      <c r="L35" s="159"/>
    </row>
    <row r="36" spans="1:12" x14ac:dyDescent="0.2">
      <c r="A36" s="158"/>
      <c r="B36" s="116">
        <v>34</v>
      </c>
      <c r="C36" s="157" t="b">
        <v>0</v>
      </c>
      <c r="D36" s="157" t="str">
        <v>V6</v>
      </c>
      <c r="E36" s="156" t="str">
        <f>PROPER(Currency)&amp;FamilyName&amp;$E$1</f>
        <v>UsdLibor3M</v>
      </c>
      <c r="F36" s="155" t="str">
        <f>Currency&amp;"FUT"&amp;$E$1&amp;$D36&amp;QuoteSuffix</f>
        <v>USDFUT3MV6_Quote</v>
      </c>
      <c r="G36" s="155" t="str">
        <f>Currency&amp;"FUT"&amp;$E$1&amp;$D36&amp;"ConvAdj"&amp;QuoteSuffix</f>
        <v>USDFUT3MV6ConvAdj_Quote</v>
      </c>
      <c r="H36" s="155" t="str">
        <f>$H$1&amp;"_FUT"&amp;$E$1&amp;$D36</f>
        <v>USD_YC3MRH_FUT3MV6</v>
      </c>
      <c r="I36" s="154" t="e">
        <f>_xll.qlFuturesRateHelper(H36,$F36,$D36,$E36,$G36,Permanent,Trigger,ObjectOverwrite)</f>
        <v>#NUM!</v>
      </c>
      <c r="J36" s="111" t="str">
        <f ca="1">_xll.ohRangeRetrieveError(I36)</f>
        <v>qlFuturesRateHelper - Error converting parameter 'ConvexityAdjQuote' : 'ObjectHandler error: attempt to retrieve object with unknown ID 'USDFUT3MV6ConvAdj_Quote'</v>
      </c>
      <c r="K36" s="110"/>
      <c r="L36" s="159"/>
    </row>
    <row r="37" spans="1:12" x14ac:dyDescent="0.2">
      <c r="A37" s="158"/>
      <c r="B37" s="116">
        <v>35</v>
      </c>
      <c r="C37" s="157" t="b">
        <v>0</v>
      </c>
      <c r="D37" s="157" t="str">
        <v>X6</v>
      </c>
      <c r="E37" s="156" t="str">
        <f>PROPER(Currency)&amp;FamilyName&amp;$E$1</f>
        <v>UsdLibor3M</v>
      </c>
      <c r="F37" s="155" t="str">
        <f>Currency&amp;"FUT"&amp;$E$1&amp;$D37&amp;QuoteSuffix</f>
        <v>USDFUT3MX6_Quote</v>
      </c>
      <c r="G37" s="155" t="str">
        <f>Currency&amp;"FUT"&amp;$E$1&amp;$D37&amp;"ConvAdj"&amp;QuoteSuffix</f>
        <v>USDFUT3MX6ConvAdj_Quote</v>
      </c>
      <c r="H37" s="155" t="str">
        <f>$H$1&amp;"_FUT"&amp;$E$1&amp;$D37</f>
        <v>USD_YC3MRH_FUT3MX6</v>
      </c>
      <c r="I37" s="154" t="e">
        <f>_xll.qlFuturesRateHelper(H37,$F37,$D37,$E37,$G37,Permanent,Trigger,ObjectOverwrite)</f>
        <v>#NUM!</v>
      </c>
      <c r="J37" s="111" t="str">
        <f ca="1">_xll.ohRangeRetrieveError(I37)</f>
        <v>qlFuturesRateHelper - Error converting parameter 'ConvexityAdjQuote' : 'ObjectHandler error: attempt to retrieve object with unknown ID 'USDFUT3MX6ConvAdj_Quote'</v>
      </c>
      <c r="K37" s="110"/>
      <c r="L37" s="159"/>
    </row>
    <row r="38" spans="1:12" x14ac:dyDescent="0.2">
      <c r="A38" s="158"/>
      <c r="B38" s="116">
        <v>36</v>
      </c>
      <c r="C38" s="157" t="b">
        <v>0</v>
      </c>
      <c r="D38" s="157" t="str">
        <v>Z6</v>
      </c>
      <c r="E38" s="156" t="str">
        <f>PROPER(Currency)&amp;FamilyName&amp;$E$1</f>
        <v>UsdLibor3M</v>
      </c>
      <c r="F38" s="155" t="str">
        <f>Currency&amp;"FUT"&amp;$E$1&amp;$D38&amp;QuoteSuffix</f>
        <v>USDFUT3MZ6_Quote</v>
      </c>
      <c r="G38" s="155" t="str">
        <f>Currency&amp;"FUT"&amp;$E$1&amp;$D38&amp;"ConvAdj"&amp;QuoteSuffix</f>
        <v>USDFUT3MZ6ConvAdj_Quote</v>
      </c>
      <c r="H38" s="155" t="str">
        <f>$H$1&amp;"_FUT"&amp;$E$1&amp;$D38</f>
        <v>USD_YC3MRH_FUT3MZ6</v>
      </c>
      <c r="I38" s="154" t="e">
        <f>_xll.qlFuturesRateHelper(H38,$F38,$D38,$E38,$G38,Permanent,Trigger,ObjectOverwrite)</f>
        <v>#NUM!</v>
      </c>
      <c r="J38" s="111" t="str">
        <f ca="1">_xll.ohRangeRetrieveError(I38)</f>
        <v>qlFuturesRateHelper - Error converting parameter 'ConvexityAdjQuote' : 'ObjectHandler error: attempt to retrieve object with unknown ID 'USDFUT3MZ6ConvAdj_Quote'</v>
      </c>
      <c r="K38" s="110"/>
      <c r="L38" s="159"/>
    </row>
    <row r="39" spans="1:12" x14ac:dyDescent="0.2">
      <c r="A39" s="158"/>
      <c r="B39" s="116">
        <v>37</v>
      </c>
      <c r="C39" s="157" t="b">
        <v>0</v>
      </c>
      <c r="D39" s="157" t="str">
        <v>F7</v>
      </c>
      <c r="E39" s="156" t="str">
        <f>PROPER(Currency)&amp;FamilyName&amp;$E$1</f>
        <v>UsdLibor3M</v>
      </c>
      <c r="F39" s="155" t="str">
        <f>Currency&amp;"FUT"&amp;$E$1&amp;$D39&amp;QuoteSuffix</f>
        <v>USDFUT3MF7_Quote</v>
      </c>
      <c r="G39" s="155" t="str">
        <f>Currency&amp;"FUT"&amp;$E$1&amp;$D39&amp;"ConvAdj"&amp;QuoteSuffix</f>
        <v>USDFUT3MF7ConvAdj_Quote</v>
      </c>
      <c r="H39" s="155" t="str">
        <f>$H$1&amp;"_FUT"&amp;$E$1&amp;$D39</f>
        <v>USD_YC3MRH_FUT3MF7</v>
      </c>
      <c r="I39" s="154" t="e">
        <f>_xll.qlFuturesRateHelper(H39,$F39,$D39,$E39,$G39,Permanent,Trigger,ObjectOverwrite)</f>
        <v>#NUM!</v>
      </c>
      <c r="J39" s="111" t="str">
        <f ca="1">_xll.ohRangeRetrieveError(I39)</f>
        <v>qlFuturesRateHelper - Error converting parameter 'ConvexityAdjQuote' : 'ObjectHandler error: attempt to retrieve object with unknown ID 'USDFUT3MF7ConvAdj_Quote'</v>
      </c>
      <c r="K39" s="110"/>
      <c r="L39" s="159"/>
    </row>
    <row r="40" spans="1:12" x14ac:dyDescent="0.2">
      <c r="A40" s="158"/>
      <c r="B40" s="116">
        <v>38</v>
      </c>
      <c r="C40" s="157" t="b">
        <v>0</v>
      </c>
      <c r="D40" s="157" t="str">
        <v>G7</v>
      </c>
      <c r="E40" s="156" t="str">
        <f>PROPER(Currency)&amp;FamilyName&amp;$E$1</f>
        <v>UsdLibor3M</v>
      </c>
      <c r="F40" s="155" t="str">
        <f>Currency&amp;"FUT"&amp;$E$1&amp;$D40&amp;QuoteSuffix</f>
        <v>USDFUT3MG7_Quote</v>
      </c>
      <c r="G40" s="155" t="str">
        <f>Currency&amp;"FUT"&amp;$E$1&amp;$D40&amp;"ConvAdj"&amp;QuoteSuffix</f>
        <v>USDFUT3MG7ConvAdj_Quote</v>
      </c>
      <c r="H40" s="155" t="str">
        <f>$H$1&amp;"_FUT"&amp;$E$1&amp;$D40</f>
        <v>USD_YC3MRH_FUT3MG7</v>
      </c>
      <c r="I40" s="154" t="e">
        <f>_xll.qlFuturesRateHelper(H40,$F40,$D40,$E40,$G40,Permanent,Trigger,ObjectOverwrite)</f>
        <v>#NUM!</v>
      </c>
      <c r="J40" s="111" t="str">
        <f ca="1">_xll.ohRangeRetrieveError(I40)</f>
        <v>qlFuturesRateHelper - Error converting parameter 'ConvexityAdjQuote' : 'ObjectHandler error: attempt to retrieve object with unknown ID 'USDFUT3MG7ConvAdj_Quote'</v>
      </c>
      <c r="K40" s="110"/>
    </row>
    <row r="41" spans="1:12" x14ac:dyDescent="0.2">
      <c r="A41" s="158"/>
      <c r="B41" s="116">
        <v>39</v>
      </c>
      <c r="C41" s="157" t="b">
        <v>0</v>
      </c>
      <c r="D41" s="157" t="str">
        <v>H7</v>
      </c>
      <c r="E41" s="156" t="str">
        <f>PROPER(Currency)&amp;FamilyName&amp;$E$1</f>
        <v>UsdLibor3M</v>
      </c>
      <c r="F41" s="155" t="str">
        <f>Currency&amp;"FUT"&amp;$E$1&amp;$D41&amp;QuoteSuffix</f>
        <v>USDFUT3MH7_Quote</v>
      </c>
      <c r="G41" s="155" t="str">
        <f>Currency&amp;"FUT"&amp;$E$1&amp;$D41&amp;"ConvAdj"&amp;QuoteSuffix</f>
        <v>USDFUT3MH7ConvAdj_Quote</v>
      </c>
      <c r="H41" s="155" t="str">
        <f>$H$1&amp;"_FUT"&amp;$E$1&amp;$D41</f>
        <v>USD_YC3MRH_FUT3MH7</v>
      </c>
      <c r="I41" s="154" t="e">
        <f>_xll.qlFuturesRateHelper(H41,$F41,$D41,$E41,$G41,Permanent,Trigger,ObjectOverwrite)</f>
        <v>#NUM!</v>
      </c>
      <c r="J41" s="111" t="str">
        <f ca="1">_xll.ohRangeRetrieveError(I41)</f>
        <v>qlFuturesRateHelper - Error converting parameter 'ConvexityAdjQuote' : 'ObjectHandler error: attempt to retrieve object with unknown ID 'USDFUT3MH7ConvAdj_Quote'</v>
      </c>
      <c r="K41" s="110"/>
    </row>
    <row r="42" spans="1:12" x14ac:dyDescent="0.2">
      <c r="A42" s="158"/>
      <c r="B42" s="116">
        <v>40</v>
      </c>
      <c r="C42" s="157" t="b">
        <v>0</v>
      </c>
      <c r="D42" s="157" t="str">
        <v>J7</v>
      </c>
      <c r="E42" s="156" t="str">
        <f>PROPER(Currency)&amp;FamilyName&amp;$E$1</f>
        <v>UsdLibor3M</v>
      </c>
      <c r="F42" s="155" t="str">
        <f>Currency&amp;"FUT"&amp;$E$1&amp;$D42&amp;QuoteSuffix</f>
        <v>USDFUT3MJ7_Quote</v>
      </c>
      <c r="G42" s="155" t="str">
        <f>Currency&amp;"FUT"&amp;$E$1&amp;$D42&amp;"ConvAdj"&amp;QuoteSuffix</f>
        <v>USDFUT3MJ7ConvAdj_Quote</v>
      </c>
      <c r="H42" s="155" t="str">
        <f>$H$1&amp;"_FUT"&amp;$E$1&amp;$D42</f>
        <v>USD_YC3MRH_FUT3MJ7</v>
      </c>
      <c r="I42" s="154" t="e">
        <f>_xll.qlFuturesRateHelper(H42,$F42,$D42,$E42,$G42,Permanent,Trigger,ObjectOverwrite)</f>
        <v>#NUM!</v>
      </c>
      <c r="J42" s="111" t="str">
        <f ca="1">_xll.ohRangeRetrieveError(I42)</f>
        <v>qlFuturesRateHelper - Error converting parameter 'ConvexityAdjQuote' : 'ObjectHandler error: attempt to retrieve object with unknown ID 'USDFUT3MJ7ConvAdj_Quote'</v>
      </c>
      <c r="K42" s="110"/>
    </row>
    <row r="43" spans="1:12" x14ac:dyDescent="0.2">
      <c r="A43" s="158"/>
      <c r="B43" s="116">
        <v>41</v>
      </c>
      <c r="C43" s="157" t="b">
        <v>0</v>
      </c>
      <c r="D43" s="157" t="str">
        <v>K7</v>
      </c>
      <c r="E43" s="156" t="str">
        <f>PROPER(Currency)&amp;FamilyName&amp;$E$1</f>
        <v>UsdLibor3M</v>
      </c>
      <c r="F43" s="155" t="str">
        <f>Currency&amp;"FUT"&amp;$E$1&amp;$D43&amp;QuoteSuffix</f>
        <v>USDFUT3MK7_Quote</v>
      </c>
      <c r="G43" s="155" t="str">
        <f>Currency&amp;"FUT"&amp;$E$1&amp;$D43&amp;"ConvAdj"&amp;QuoteSuffix</f>
        <v>USDFUT3MK7ConvAdj_Quote</v>
      </c>
      <c r="H43" s="155" t="str">
        <f>$H$1&amp;"_FUT"&amp;$E$1&amp;$D43</f>
        <v>USD_YC3MRH_FUT3MK7</v>
      </c>
      <c r="I43" s="154" t="e">
        <f>_xll.qlFuturesRateHelper(H43,$F43,$D43,$E43,$G43,Permanent,Trigger,ObjectOverwrite)</f>
        <v>#NUM!</v>
      </c>
      <c r="J43" s="111" t="str">
        <f ca="1">_xll.ohRangeRetrieveError(I43)</f>
        <v>qlFuturesRateHelper - Error converting parameter 'ConvexityAdjQuote' : 'ObjectHandler error: attempt to retrieve object with unknown ID 'USDFUT3MK7ConvAdj_Quote'</v>
      </c>
      <c r="K43" s="110"/>
    </row>
    <row r="44" spans="1:12" x14ac:dyDescent="0.2">
      <c r="A44" s="158"/>
      <c r="B44" s="116">
        <v>42</v>
      </c>
      <c r="C44" s="157" t="b">
        <v>0</v>
      </c>
      <c r="D44" s="157" t="str">
        <v>M7</v>
      </c>
      <c r="E44" s="156" t="str">
        <f>PROPER(Currency)&amp;FamilyName&amp;$E$1</f>
        <v>UsdLibor3M</v>
      </c>
      <c r="F44" s="155" t="str">
        <f>Currency&amp;"FUT"&amp;$E$1&amp;$D44&amp;QuoteSuffix</f>
        <v>USDFUT3MM7_Quote</v>
      </c>
      <c r="G44" s="155" t="str">
        <f>Currency&amp;"FUT"&amp;$E$1&amp;$D44&amp;"ConvAdj"&amp;QuoteSuffix</f>
        <v>USDFUT3MM7ConvAdj_Quote</v>
      </c>
      <c r="H44" s="155" t="str">
        <f>$H$1&amp;"_FUT"&amp;$E$1&amp;$D44</f>
        <v>USD_YC3MRH_FUT3MM7</v>
      </c>
      <c r="I44" s="154" t="e">
        <f>_xll.qlFuturesRateHelper(H44,$F44,$D44,$E44,$G44,Permanent,Trigger,ObjectOverwrite)</f>
        <v>#NUM!</v>
      </c>
      <c r="J44" s="111" t="str">
        <f ca="1">_xll.ohRangeRetrieveError(I44)</f>
        <v>qlFuturesRateHelper - Error converting parameter 'ConvexityAdjQuote' : 'ObjectHandler error: attempt to retrieve object with unknown ID 'USDFUT3MM7ConvAdj_Quote'</v>
      </c>
      <c r="K44" s="110"/>
    </row>
    <row r="45" spans="1:12" x14ac:dyDescent="0.2">
      <c r="A45" s="158"/>
      <c r="B45" s="116">
        <v>43</v>
      </c>
      <c r="C45" s="157" t="b">
        <v>0</v>
      </c>
      <c r="D45" s="157" t="str">
        <v>N7</v>
      </c>
      <c r="E45" s="156" t="str">
        <f>PROPER(Currency)&amp;FamilyName&amp;$E$1</f>
        <v>UsdLibor3M</v>
      </c>
      <c r="F45" s="155" t="str">
        <f>Currency&amp;"FUT"&amp;$E$1&amp;$D45&amp;QuoteSuffix</f>
        <v>USDFUT3MN7_Quote</v>
      </c>
      <c r="G45" s="155" t="str">
        <f>Currency&amp;"FUT"&amp;$E$1&amp;$D45&amp;"ConvAdj"&amp;QuoteSuffix</f>
        <v>USDFUT3MN7ConvAdj_Quote</v>
      </c>
      <c r="H45" s="155" t="str">
        <f>$H$1&amp;"_FUT"&amp;$E$1&amp;$D45</f>
        <v>USD_YC3MRH_FUT3MN7</v>
      </c>
      <c r="I45" s="154" t="e">
        <f>_xll.qlFuturesRateHelper(H45,$F45,$D45,$E45,$G45,Permanent,Trigger,ObjectOverwrite)</f>
        <v>#NUM!</v>
      </c>
      <c r="J45" s="111" t="str">
        <f ca="1">_xll.ohRangeRetrieveError(I45)</f>
        <v>qlFuturesRateHelper - Error converting parameter 'ConvexityAdjQuote' : 'ObjectHandler error: attempt to retrieve object with unknown ID 'USDFUT3MN7ConvAdj_Quote'</v>
      </c>
      <c r="K45" s="110"/>
    </row>
    <row r="46" spans="1:12" x14ac:dyDescent="0.2">
      <c r="A46" s="158"/>
      <c r="B46" s="116">
        <v>44</v>
      </c>
      <c r="C46" s="157" t="b">
        <v>0</v>
      </c>
      <c r="D46" s="157" t="str">
        <v>Q7</v>
      </c>
      <c r="E46" s="156" t="str">
        <f>PROPER(Currency)&amp;FamilyName&amp;$E$1</f>
        <v>UsdLibor3M</v>
      </c>
      <c r="F46" s="155" t="str">
        <f>Currency&amp;"FUT"&amp;$E$1&amp;$D46&amp;QuoteSuffix</f>
        <v>USDFUT3MQ7_Quote</v>
      </c>
      <c r="G46" s="155" t="str">
        <f>Currency&amp;"FUT"&amp;$E$1&amp;$D46&amp;"ConvAdj"&amp;QuoteSuffix</f>
        <v>USDFUT3MQ7ConvAdj_Quote</v>
      </c>
      <c r="H46" s="155" t="str">
        <f>$H$1&amp;"_FUT"&amp;$E$1&amp;$D46</f>
        <v>USD_YC3MRH_FUT3MQ7</v>
      </c>
      <c r="I46" s="154" t="e">
        <f>_xll.qlFuturesRateHelper(H46,$F46,$D46,$E46,$G46,Permanent,Trigger,ObjectOverwrite)</f>
        <v>#NUM!</v>
      </c>
      <c r="J46" s="111" t="str">
        <f ca="1">_xll.ohRangeRetrieveError(I46)</f>
        <v>qlFuturesRateHelper - Error converting parameter 'ConvexityAdjQuote' : 'ObjectHandler error: attempt to retrieve object with unknown ID 'USDFUT3MQ7ConvAdj_Quote'</v>
      </c>
      <c r="K46" s="110"/>
    </row>
    <row r="47" spans="1:12" x14ac:dyDescent="0.2">
      <c r="A47" s="158"/>
      <c r="B47" s="116">
        <v>45</v>
      </c>
      <c r="C47" s="157" t="b">
        <v>0</v>
      </c>
      <c r="D47" s="157" t="str">
        <v>U7</v>
      </c>
      <c r="E47" s="156" t="str">
        <f>PROPER(Currency)&amp;FamilyName&amp;$E$1</f>
        <v>UsdLibor3M</v>
      </c>
      <c r="F47" s="155" t="str">
        <f>Currency&amp;"FUT"&amp;$E$1&amp;$D47&amp;QuoteSuffix</f>
        <v>USDFUT3MU7_Quote</v>
      </c>
      <c r="G47" s="155" t="str">
        <f>Currency&amp;"FUT"&amp;$E$1&amp;$D47&amp;"ConvAdj"&amp;QuoteSuffix</f>
        <v>USDFUT3MU7ConvAdj_Quote</v>
      </c>
      <c r="H47" s="155" t="str">
        <f>$H$1&amp;"_FUT"&amp;$E$1&amp;$D47</f>
        <v>USD_YC3MRH_FUT3MU7</v>
      </c>
      <c r="I47" s="154" t="e">
        <f>_xll.qlFuturesRateHelper(H47,$F47,$D47,$E47,$G47,Permanent,Trigger,ObjectOverwrite)</f>
        <v>#NUM!</v>
      </c>
      <c r="J47" s="111" t="str">
        <f ca="1">_xll.ohRangeRetrieveError(I47)</f>
        <v>qlFuturesRateHelper - Error converting parameter 'ConvexityAdjQuote' : 'ObjectHandler error: attempt to retrieve object with unknown ID 'USDFUT3MU7ConvAdj_Quote'</v>
      </c>
      <c r="K47" s="110"/>
    </row>
    <row r="48" spans="1:12" x14ac:dyDescent="0.2">
      <c r="A48" s="158"/>
      <c r="B48" s="116">
        <v>46</v>
      </c>
      <c r="C48" s="157" t="b">
        <v>0</v>
      </c>
      <c r="D48" s="157" t="str">
        <v>V7</v>
      </c>
      <c r="E48" s="156" t="str">
        <f>PROPER(Currency)&amp;FamilyName&amp;$E$1</f>
        <v>UsdLibor3M</v>
      </c>
      <c r="F48" s="155" t="str">
        <f>Currency&amp;"FUT"&amp;$E$1&amp;$D48&amp;QuoteSuffix</f>
        <v>USDFUT3MV7_Quote</v>
      </c>
      <c r="G48" s="155" t="str">
        <f>Currency&amp;"FUT"&amp;$E$1&amp;$D48&amp;"ConvAdj"&amp;QuoteSuffix</f>
        <v>USDFUT3MV7ConvAdj_Quote</v>
      </c>
      <c r="H48" s="155" t="str">
        <f>$H$1&amp;"_FUT"&amp;$E$1&amp;$D48</f>
        <v>USD_YC3MRH_FUT3MV7</v>
      </c>
      <c r="I48" s="154" t="e">
        <f>_xll.qlFuturesRateHelper(H48,$F48,$D48,$E48,$G48,Permanent,Trigger,ObjectOverwrite)</f>
        <v>#NUM!</v>
      </c>
      <c r="J48" s="111" t="str">
        <f ca="1">_xll.ohRangeRetrieveError(I48)</f>
        <v>qlFuturesRateHelper - Error converting parameter 'ConvexityAdjQuote' : 'ObjectHandler error: attempt to retrieve object with unknown ID 'USDFUT3MV7ConvAdj_Quote'</v>
      </c>
      <c r="K48" s="110"/>
    </row>
    <row r="49" spans="1:11" x14ac:dyDescent="0.2">
      <c r="A49" s="158"/>
      <c r="B49" s="116">
        <v>47</v>
      </c>
      <c r="C49" s="157" t="b">
        <v>0</v>
      </c>
      <c r="D49" s="157" t="str">
        <v>X7</v>
      </c>
      <c r="E49" s="156" t="str">
        <f>PROPER(Currency)&amp;FamilyName&amp;$E$1</f>
        <v>UsdLibor3M</v>
      </c>
      <c r="F49" s="155" t="str">
        <f>Currency&amp;"FUT"&amp;$E$1&amp;$D49&amp;QuoteSuffix</f>
        <v>USDFUT3MX7_Quote</v>
      </c>
      <c r="G49" s="155" t="str">
        <f>Currency&amp;"FUT"&amp;$E$1&amp;$D49&amp;"ConvAdj"&amp;QuoteSuffix</f>
        <v>USDFUT3MX7ConvAdj_Quote</v>
      </c>
      <c r="H49" s="155" t="str">
        <f>$H$1&amp;"_FUT"&amp;$E$1&amp;$D49</f>
        <v>USD_YC3MRH_FUT3MX7</v>
      </c>
      <c r="I49" s="154" t="e">
        <f>_xll.qlFuturesRateHelper(H49,$F49,$D49,$E49,$G49,Permanent,Trigger,ObjectOverwrite)</f>
        <v>#NUM!</v>
      </c>
      <c r="J49" s="111" t="str">
        <f ca="1">_xll.ohRangeRetrieveError(I49)</f>
        <v>qlFuturesRateHelper - Error converting parameter 'ConvexityAdjQuote' : 'ObjectHandler error: attempt to retrieve object with unknown ID 'USDFUT3MX7ConvAdj_Quote'</v>
      </c>
      <c r="K49" s="110"/>
    </row>
    <row r="50" spans="1:11" x14ac:dyDescent="0.2">
      <c r="A50" s="158"/>
      <c r="B50" s="116">
        <v>48</v>
      </c>
      <c r="C50" s="157" t="b">
        <v>0</v>
      </c>
      <c r="D50" s="157" t="str">
        <v>Z7</v>
      </c>
      <c r="E50" s="156" t="str">
        <f>PROPER(Currency)&amp;FamilyName&amp;$E$1</f>
        <v>UsdLibor3M</v>
      </c>
      <c r="F50" s="155" t="str">
        <f>Currency&amp;"FUT"&amp;$E$1&amp;$D50&amp;QuoteSuffix</f>
        <v>USDFUT3MZ7_Quote</v>
      </c>
      <c r="G50" s="155" t="str">
        <f>Currency&amp;"FUT"&amp;$E$1&amp;$D50&amp;"ConvAdj"&amp;QuoteSuffix</f>
        <v>USDFUT3MZ7ConvAdj_Quote</v>
      </c>
      <c r="H50" s="155" t="str">
        <f>$H$1&amp;"_FUT"&amp;$E$1&amp;$D50</f>
        <v>USD_YC3MRH_FUT3MZ7</v>
      </c>
      <c r="I50" s="154" t="e">
        <f>_xll.qlFuturesRateHelper(H50,$F50,$D50,$E50,$G50,Permanent,Trigger,ObjectOverwrite)</f>
        <v>#NUM!</v>
      </c>
      <c r="J50" s="111" t="str">
        <f ca="1">_xll.ohRangeRetrieveError(I50)</f>
        <v>qlFuturesRateHelper - Error converting parameter 'ConvexityAdjQuote' : 'ObjectHandler error: attempt to retrieve object with unknown ID 'USDFUT3MZ7ConvAdj_Quote'</v>
      </c>
      <c r="K50" s="110"/>
    </row>
    <row r="51" spans="1:11" x14ac:dyDescent="0.2">
      <c r="A51" s="158"/>
      <c r="B51" s="116">
        <v>49</v>
      </c>
      <c r="C51" s="157" t="b">
        <v>0</v>
      </c>
      <c r="D51" s="157" t="str">
        <v>F8</v>
      </c>
      <c r="E51" s="156" t="str">
        <f>PROPER(Currency)&amp;FamilyName&amp;$E$1</f>
        <v>UsdLibor3M</v>
      </c>
      <c r="F51" s="155" t="str">
        <f>Currency&amp;"FUT"&amp;$E$1&amp;$D51&amp;QuoteSuffix</f>
        <v>USDFUT3MF8_Quote</v>
      </c>
      <c r="G51" s="155" t="str">
        <f>Currency&amp;"FUT"&amp;$E$1&amp;$D51&amp;"ConvAdj"&amp;QuoteSuffix</f>
        <v>USDFUT3MF8ConvAdj_Quote</v>
      </c>
      <c r="H51" s="155" t="str">
        <f>$H$1&amp;"_FUT"&amp;$E$1&amp;$D51</f>
        <v>USD_YC3MRH_FUT3MF8</v>
      </c>
      <c r="I51" s="154" t="e">
        <f>_xll.qlFuturesRateHelper(H51,$F51,$D51,$E51,$G51,Permanent,Trigger,ObjectOverwrite)</f>
        <v>#NUM!</v>
      </c>
      <c r="J51" s="111" t="str">
        <f ca="1">_xll.ohRangeRetrieveError(I51)</f>
        <v>qlFuturesRateHelper - Error converting parameter 'ConvexityAdjQuote' : 'ObjectHandler error: attempt to retrieve object with unknown ID 'USDFUT3MF8ConvAdj_Quote'</v>
      </c>
      <c r="K51" s="110"/>
    </row>
    <row r="52" spans="1:11" x14ac:dyDescent="0.2">
      <c r="A52" s="158"/>
      <c r="B52" s="116">
        <v>50</v>
      </c>
      <c r="C52" s="157" t="b">
        <v>0</v>
      </c>
      <c r="D52" s="157" t="str">
        <v>G8</v>
      </c>
      <c r="E52" s="156" t="str">
        <f>PROPER(Currency)&amp;FamilyName&amp;$E$1</f>
        <v>UsdLibor3M</v>
      </c>
      <c r="F52" s="155" t="str">
        <f>Currency&amp;"FUT"&amp;$E$1&amp;$D52&amp;QuoteSuffix</f>
        <v>USDFUT3MG8_Quote</v>
      </c>
      <c r="G52" s="155" t="str">
        <f>Currency&amp;"FUT"&amp;$E$1&amp;$D52&amp;"ConvAdj"&amp;QuoteSuffix</f>
        <v>USDFUT3MG8ConvAdj_Quote</v>
      </c>
      <c r="H52" s="155" t="str">
        <f>$H$1&amp;"_FUT"&amp;$E$1&amp;$D52</f>
        <v>USD_YC3MRH_FUT3MG8</v>
      </c>
      <c r="I52" s="154" t="e">
        <f>_xll.qlFuturesRateHelper(H52,$F52,$D52,$E52,$G52,Permanent,Trigger,ObjectOverwrite)</f>
        <v>#NUM!</v>
      </c>
      <c r="J52" s="111" t="str">
        <f ca="1">_xll.ohRangeRetrieveError(I52)</f>
        <v>qlFuturesRateHelper - Error converting parameter 'ConvexityAdjQuote' : 'ObjectHandler error: attempt to retrieve object with unknown ID 'USDFUT3MG8ConvAdj_Quote'</v>
      </c>
      <c r="K52" s="110"/>
    </row>
    <row r="53" spans="1:11" x14ac:dyDescent="0.2">
      <c r="A53" s="158"/>
      <c r="B53" s="116">
        <v>51</v>
      </c>
      <c r="C53" s="157" t="b">
        <v>0</v>
      </c>
      <c r="D53" s="157" t="str">
        <v>H8</v>
      </c>
      <c r="E53" s="156" t="str">
        <f>PROPER(Currency)&amp;FamilyName&amp;$E$1</f>
        <v>UsdLibor3M</v>
      </c>
      <c r="F53" s="155" t="str">
        <f>Currency&amp;"FUT"&amp;$E$1&amp;$D53&amp;QuoteSuffix</f>
        <v>USDFUT3MH8_Quote</v>
      </c>
      <c r="G53" s="155" t="str">
        <f>Currency&amp;"FUT"&amp;$E$1&amp;$D53&amp;"ConvAdj"&amp;QuoteSuffix</f>
        <v>USDFUT3MH8ConvAdj_Quote</v>
      </c>
      <c r="H53" s="155" t="str">
        <f>$H$1&amp;"_FUT"&amp;$E$1&amp;$D53</f>
        <v>USD_YC3MRH_FUT3MH8</v>
      </c>
      <c r="I53" s="154" t="e">
        <f>_xll.qlFuturesRateHelper(H53,$F53,$D53,$E53,$G53,Permanent,Trigger,ObjectOverwrite)</f>
        <v>#NUM!</v>
      </c>
      <c r="J53" s="111" t="str">
        <f ca="1">_xll.ohRangeRetrieveError(I53)</f>
        <v>qlFuturesRateHelper - Error converting parameter 'ConvexityAdjQuote' : 'ObjectHandler error: attempt to retrieve object with unknown ID 'USDFUT3MH8ConvAdj_Quote'</v>
      </c>
      <c r="K53" s="110"/>
    </row>
    <row r="54" spans="1:11" x14ac:dyDescent="0.2">
      <c r="A54" s="158"/>
      <c r="B54" s="116">
        <v>52</v>
      </c>
      <c r="C54" s="157" t="b">
        <v>0</v>
      </c>
      <c r="D54" s="157" t="str">
        <v>J8</v>
      </c>
      <c r="E54" s="156" t="str">
        <f>PROPER(Currency)&amp;FamilyName&amp;$E$1</f>
        <v>UsdLibor3M</v>
      </c>
      <c r="F54" s="155" t="str">
        <f>Currency&amp;"FUT"&amp;$E$1&amp;$D54&amp;QuoteSuffix</f>
        <v>USDFUT3MJ8_Quote</v>
      </c>
      <c r="G54" s="155" t="str">
        <f>Currency&amp;"FUT"&amp;$E$1&amp;$D54&amp;"ConvAdj"&amp;QuoteSuffix</f>
        <v>USDFUT3MJ8ConvAdj_Quote</v>
      </c>
      <c r="H54" s="155" t="str">
        <f>$H$1&amp;"_FUT"&amp;$E$1&amp;$D54</f>
        <v>USD_YC3MRH_FUT3MJ8</v>
      </c>
      <c r="I54" s="154" t="e">
        <f>_xll.qlFuturesRateHelper(H54,$F54,$D54,$E54,$G54,Permanent,Trigger,ObjectOverwrite)</f>
        <v>#NUM!</v>
      </c>
      <c r="J54" s="111" t="str">
        <f ca="1">_xll.ohRangeRetrieveError(I54)</f>
        <v>qlFuturesRateHelper - Error converting parameter 'ConvexityAdjQuote' : 'ObjectHandler error: attempt to retrieve object with unknown ID 'USDFUT3MJ8ConvAdj_Quote'</v>
      </c>
      <c r="K54" s="110"/>
    </row>
    <row r="55" spans="1:11" x14ac:dyDescent="0.2">
      <c r="A55" s="158"/>
      <c r="B55" s="116">
        <v>53</v>
      </c>
      <c r="C55" s="157" t="b">
        <v>0</v>
      </c>
      <c r="D55" s="157" t="str">
        <v>K8</v>
      </c>
      <c r="E55" s="156" t="str">
        <f>PROPER(Currency)&amp;FamilyName&amp;$E$1</f>
        <v>UsdLibor3M</v>
      </c>
      <c r="F55" s="155" t="str">
        <f>Currency&amp;"FUT"&amp;$E$1&amp;$D55&amp;QuoteSuffix</f>
        <v>USDFUT3MK8_Quote</v>
      </c>
      <c r="G55" s="155" t="str">
        <f>Currency&amp;"FUT"&amp;$E$1&amp;$D55&amp;"ConvAdj"&amp;QuoteSuffix</f>
        <v>USDFUT3MK8ConvAdj_Quote</v>
      </c>
      <c r="H55" s="155" t="str">
        <f>$H$1&amp;"_FUT"&amp;$E$1&amp;$D55</f>
        <v>USD_YC3MRH_FUT3MK8</v>
      </c>
      <c r="I55" s="154" t="e">
        <f>_xll.qlFuturesRateHelper(H55,$F55,$D55,$E55,$G55,Permanent,Trigger,ObjectOverwrite)</f>
        <v>#NUM!</v>
      </c>
      <c r="J55" s="111" t="str">
        <f ca="1">_xll.ohRangeRetrieveError(I55)</f>
        <v>qlFuturesRateHelper - Error converting parameter 'ConvexityAdjQuote' : 'ObjectHandler error: attempt to retrieve object with unknown ID 'USDFUT3MK8ConvAdj_Quote'</v>
      </c>
      <c r="K55" s="110"/>
    </row>
    <row r="56" spans="1:11" x14ac:dyDescent="0.2">
      <c r="A56" s="158"/>
      <c r="B56" s="116">
        <v>54</v>
      </c>
      <c r="C56" s="157" t="b">
        <v>0</v>
      </c>
      <c r="D56" s="157" t="str">
        <v>M8</v>
      </c>
      <c r="E56" s="156" t="str">
        <f>PROPER(Currency)&amp;FamilyName&amp;$E$1</f>
        <v>UsdLibor3M</v>
      </c>
      <c r="F56" s="155" t="str">
        <f>Currency&amp;"FUT"&amp;$E$1&amp;$D56&amp;QuoteSuffix</f>
        <v>USDFUT3MM8_Quote</v>
      </c>
      <c r="G56" s="155" t="str">
        <f>Currency&amp;"FUT"&amp;$E$1&amp;$D56&amp;"ConvAdj"&amp;QuoteSuffix</f>
        <v>USDFUT3MM8ConvAdj_Quote</v>
      </c>
      <c r="H56" s="155" t="str">
        <f>$H$1&amp;"_FUT"&amp;$E$1&amp;$D56</f>
        <v>USD_YC3MRH_FUT3MM8</v>
      </c>
      <c r="I56" s="154" t="e">
        <f>_xll.qlFuturesRateHelper(H56,$F56,$D56,$E56,$G56,Permanent,Trigger,ObjectOverwrite)</f>
        <v>#NUM!</v>
      </c>
      <c r="J56" s="111" t="str">
        <f ca="1">_xll.ohRangeRetrieveError(I56)</f>
        <v>qlFuturesRateHelper - Error converting parameter 'ConvexityAdjQuote' : 'ObjectHandler error: attempt to retrieve object with unknown ID 'USDFUT3MM8ConvAdj_Quote'</v>
      </c>
      <c r="K56" s="110"/>
    </row>
    <row r="57" spans="1:11" x14ac:dyDescent="0.2">
      <c r="A57" s="158"/>
      <c r="B57" s="116">
        <v>55</v>
      </c>
      <c r="C57" s="157" t="b">
        <v>0</v>
      </c>
      <c r="D57" s="157" t="str">
        <v>N8</v>
      </c>
      <c r="E57" s="156" t="str">
        <f>PROPER(Currency)&amp;FamilyName&amp;$E$1</f>
        <v>UsdLibor3M</v>
      </c>
      <c r="F57" s="155" t="str">
        <f>Currency&amp;"FUT"&amp;$E$1&amp;$D57&amp;QuoteSuffix</f>
        <v>USDFUT3MN8_Quote</v>
      </c>
      <c r="G57" s="155" t="str">
        <f>Currency&amp;"FUT"&amp;$E$1&amp;$D57&amp;"ConvAdj"&amp;QuoteSuffix</f>
        <v>USDFUT3MN8ConvAdj_Quote</v>
      </c>
      <c r="H57" s="155" t="str">
        <f>$H$1&amp;"_FUT"&amp;$E$1&amp;$D57</f>
        <v>USD_YC3MRH_FUT3MN8</v>
      </c>
      <c r="I57" s="154" t="e">
        <f>_xll.qlFuturesRateHelper(H57,$F57,$D57,$E57,$G57,Permanent,Trigger,ObjectOverwrite)</f>
        <v>#NUM!</v>
      </c>
      <c r="J57" s="111" t="str">
        <f ca="1">_xll.ohRangeRetrieveError(I57)</f>
        <v>qlFuturesRateHelper - Error converting parameter 'ConvexityAdjQuote' : 'ObjectHandler error: attempt to retrieve object with unknown ID 'USDFUT3MN8ConvAdj_Quote'</v>
      </c>
      <c r="K57" s="110"/>
    </row>
    <row r="58" spans="1:11" x14ac:dyDescent="0.2">
      <c r="A58" s="158"/>
      <c r="B58" s="116">
        <v>56</v>
      </c>
      <c r="C58" s="157" t="b">
        <v>0</v>
      </c>
      <c r="D58" s="157" t="str">
        <v>Q8</v>
      </c>
      <c r="E58" s="156" t="str">
        <f>PROPER(Currency)&amp;FamilyName&amp;$E$1</f>
        <v>UsdLibor3M</v>
      </c>
      <c r="F58" s="155" t="str">
        <f>Currency&amp;"FUT"&amp;$E$1&amp;$D58&amp;QuoteSuffix</f>
        <v>USDFUT3MQ8_Quote</v>
      </c>
      <c r="G58" s="155" t="str">
        <f>Currency&amp;"FUT"&amp;$E$1&amp;$D58&amp;"ConvAdj"&amp;QuoteSuffix</f>
        <v>USDFUT3MQ8ConvAdj_Quote</v>
      </c>
      <c r="H58" s="155" t="str">
        <f>$H$1&amp;"_FUT"&amp;$E$1&amp;$D58</f>
        <v>USD_YC3MRH_FUT3MQ8</v>
      </c>
      <c r="I58" s="154" t="e">
        <f>_xll.qlFuturesRateHelper(H58,$F58,$D58,$E58,$G58,Permanent,Trigger,ObjectOverwrite)</f>
        <v>#NUM!</v>
      </c>
      <c r="J58" s="111" t="str">
        <f ca="1">_xll.ohRangeRetrieveError(I58)</f>
        <v>qlFuturesRateHelper - Error converting parameter 'ConvexityAdjQuote' : 'ObjectHandler error: attempt to retrieve object with unknown ID 'USDFUT3MQ8ConvAdj_Quote'</v>
      </c>
      <c r="K58" s="110"/>
    </row>
    <row r="59" spans="1:11" x14ac:dyDescent="0.2">
      <c r="A59" s="158"/>
      <c r="B59" s="116">
        <v>57</v>
      </c>
      <c r="C59" s="157" t="b">
        <v>0</v>
      </c>
      <c r="D59" s="157" t="str">
        <v>U8</v>
      </c>
      <c r="E59" s="156" t="str">
        <f>PROPER(Currency)&amp;FamilyName&amp;$E$1</f>
        <v>UsdLibor3M</v>
      </c>
      <c r="F59" s="155" t="str">
        <f>Currency&amp;"FUT"&amp;$E$1&amp;$D59&amp;QuoteSuffix</f>
        <v>USDFUT3MU8_Quote</v>
      </c>
      <c r="G59" s="155" t="str">
        <f>Currency&amp;"FUT"&amp;$E$1&amp;$D59&amp;"ConvAdj"&amp;QuoteSuffix</f>
        <v>USDFUT3MU8ConvAdj_Quote</v>
      </c>
      <c r="H59" s="155" t="str">
        <f>$H$1&amp;"_FUT"&amp;$E$1&amp;$D59</f>
        <v>USD_YC3MRH_FUT3MU8</v>
      </c>
      <c r="I59" s="154" t="e">
        <f>_xll.qlFuturesRateHelper(H59,$F59,$D59,$E59,$G59,Permanent,Trigger,ObjectOverwrite)</f>
        <v>#NUM!</v>
      </c>
      <c r="J59" s="111" t="str">
        <f ca="1">_xll.ohRangeRetrieveError(I59)</f>
        <v>qlFuturesRateHelper - Error converting parameter 'ConvexityAdjQuote' : 'ObjectHandler error: attempt to retrieve object with unknown ID 'USDFUT3MU8ConvAdj_Quote'</v>
      </c>
      <c r="K59" s="110"/>
    </row>
    <row r="60" spans="1:11" x14ac:dyDescent="0.2">
      <c r="A60" s="158"/>
      <c r="B60" s="116">
        <v>58</v>
      </c>
      <c r="C60" s="157" t="b">
        <v>0</v>
      </c>
      <c r="D60" s="157" t="str">
        <v>V8</v>
      </c>
      <c r="E60" s="156" t="str">
        <f>PROPER(Currency)&amp;FamilyName&amp;$E$1</f>
        <v>UsdLibor3M</v>
      </c>
      <c r="F60" s="155" t="str">
        <f>Currency&amp;"FUT"&amp;$E$1&amp;$D60&amp;QuoteSuffix</f>
        <v>USDFUT3MV8_Quote</v>
      </c>
      <c r="G60" s="155" t="str">
        <f>Currency&amp;"FUT"&amp;$E$1&amp;$D60&amp;"ConvAdj"&amp;QuoteSuffix</f>
        <v>USDFUT3MV8ConvAdj_Quote</v>
      </c>
      <c r="H60" s="155" t="str">
        <f>$H$1&amp;"_FUT"&amp;$E$1&amp;$D60</f>
        <v>USD_YC3MRH_FUT3MV8</v>
      </c>
      <c r="I60" s="154" t="e">
        <f>_xll.qlFuturesRateHelper(H60,$F60,$D60,$E60,$G60,Permanent,Trigger,ObjectOverwrite)</f>
        <v>#NUM!</v>
      </c>
      <c r="J60" s="111" t="str">
        <f ca="1">_xll.ohRangeRetrieveError(I60)</f>
        <v>qlFuturesRateHelper - Error converting parameter 'ConvexityAdjQuote' : 'ObjectHandler error: attempt to retrieve object with unknown ID 'USDFUT3MV8ConvAdj_Quote'</v>
      </c>
      <c r="K60" s="110"/>
    </row>
    <row r="61" spans="1:11" x14ac:dyDescent="0.2">
      <c r="A61" s="158"/>
      <c r="B61" s="116">
        <v>59</v>
      </c>
      <c r="C61" s="157" t="b">
        <v>0</v>
      </c>
      <c r="D61" s="157" t="str">
        <v>X8</v>
      </c>
      <c r="E61" s="156" t="str">
        <f>PROPER(Currency)&amp;FamilyName&amp;$E$1</f>
        <v>UsdLibor3M</v>
      </c>
      <c r="F61" s="155" t="str">
        <f>Currency&amp;"FUT"&amp;$E$1&amp;$D61&amp;QuoteSuffix</f>
        <v>USDFUT3MX8_Quote</v>
      </c>
      <c r="G61" s="155" t="str">
        <f>Currency&amp;"FUT"&amp;$E$1&amp;$D61&amp;"ConvAdj"&amp;QuoteSuffix</f>
        <v>USDFUT3MX8ConvAdj_Quote</v>
      </c>
      <c r="H61" s="155" t="str">
        <f>$H$1&amp;"_FUT"&amp;$E$1&amp;$D61</f>
        <v>USD_YC3MRH_FUT3MX8</v>
      </c>
      <c r="I61" s="154" t="e">
        <f>_xll.qlFuturesRateHelper(H61,$F61,$D61,$E61,$G61,Permanent,Trigger,ObjectOverwrite)</f>
        <v>#NUM!</v>
      </c>
      <c r="J61" s="111" t="str">
        <f ca="1">_xll.ohRangeRetrieveError(I61)</f>
        <v>qlFuturesRateHelper - Error converting parameter 'ConvexityAdjQuote' : 'ObjectHandler error: attempt to retrieve object with unknown ID 'USDFUT3MX8ConvAdj_Quote'</v>
      </c>
      <c r="K61" s="110"/>
    </row>
    <row r="62" spans="1:11" x14ac:dyDescent="0.2">
      <c r="A62" s="158"/>
      <c r="B62" s="116">
        <v>60</v>
      </c>
      <c r="C62" s="157" t="b">
        <v>0</v>
      </c>
      <c r="D62" s="157" t="str">
        <v>Z8</v>
      </c>
      <c r="E62" s="156" t="str">
        <f>PROPER(Currency)&amp;FamilyName&amp;$E$1</f>
        <v>UsdLibor3M</v>
      </c>
      <c r="F62" s="155" t="str">
        <f>Currency&amp;"FUT"&amp;$E$1&amp;$D62&amp;QuoteSuffix</f>
        <v>USDFUT3MZ8_Quote</v>
      </c>
      <c r="G62" s="155" t="str">
        <f>Currency&amp;"FUT"&amp;$E$1&amp;$D62&amp;"ConvAdj"&amp;QuoteSuffix</f>
        <v>USDFUT3MZ8ConvAdj_Quote</v>
      </c>
      <c r="H62" s="155" t="str">
        <f>$H$1&amp;"_FUT"&amp;$E$1&amp;$D62</f>
        <v>USD_YC3MRH_FUT3MZ8</v>
      </c>
      <c r="I62" s="154" t="e">
        <f>_xll.qlFuturesRateHelper(H62,$F62,$D62,$E62,$G62,Permanent,Trigger,ObjectOverwrite)</f>
        <v>#NUM!</v>
      </c>
      <c r="J62" s="111" t="str">
        <f ca="1">_xll.ohRangeRetrieveError(I62)</f>
        <v>qlFuturesRateHelper - Error converting parameter 'ConvexityAdjQuote' : 'ObjectHandler error: attempt to retrieve object with unknown ID 'USDFUT3MZ8ConvAdj_Quote'</v>
      </c>
      <c r="K62" s="110"/>
    </row>
    <row r="63" spans="1:11" x14ac:dyDescent="0.2">
      <c r="A63" s="158"/>
      <c r="B63" s="116">
        <v>61</v>
      </c>
      <c r="C63" s="157" t="b">
        <v>0</v>
      </c>
      <c r="D63" s="157" t="str">
        <v>F9</v>
      </c>
      <c r="E63" s="156" t="str">
        <f>PROPER(Currency)&amp;FamilyName&amp;$E$1</f>
        <v>UsdLibor3M</v>
      </c>
      <c r="F63" s="155" t="str">
        <f>Currency&amp;"FUT"&amp;$E$1&amp;$D63&amp;QuoteSuffix</f>
        <v>USDFUT3MF9_Quote</v>
      </c>
      <c r="G63" s="155" t="str">
        <f>Currency&amp;"FUT"&amp;$E$1&amp;$D63&amp;"ConvAdj"&amp;QuoteSuffix</f>
        <v>USDFUT3MF9ConvAdj_Quote</v>
      </c>
      <c r="H63" s="155" t="str">
        <f>$H$1&amp;"_FUT"&amp;$E$1&amp;$D63</f>
        <v>USD_YC3MRH_FUT3MF9</v>
      </c>
      <c r="I63" s="154" t="e">
        <f>_xll.qlFuturesRateHelper(H63,$F63,$D63,$E63,$G63,Permanent,Trigger,ObjectOverwrite)</f>
        <v>#NUM!</v>
      </c>
      <c r="J63" s="111" t="str">
        <f ca="1">_xll.ohRangeRetrieveError(I63)</f>
        <v>qlFuturesRateHelper - Error converting parameter 'ConvexityAdjQuote' : 'ObjectHandler error: attempt to retrieve object with unknown ID 'USDFUT3MF9ConvAdj_Quote'</v>
      </c>
      <c r="K63" s="110"/>
    </row>
    <row r="64" spans="1:11" x14ac:dyDescent="0.2">
      <c r="A64" s="158"/>
      <c r="B64" s="116">
        <v>62</v>
      </c>
      <c r="C64" s="157" t="b">
        <v>0</v>
      </c>
      <c r="D64" s="157" t="str">
        <v>G9</v>
      </c>
      <c r="E64" s="156" t="str">
        <f>PROPER(Currency)&amp;FamilyName&amp;$E$1</f>
        <v>UsdLibor3M</v>
      </c>
      <c r="F64" s="155" t="str">
        <f>Currency&amp;"FUT"&amp;$E$1&amp;$D64&amp;QuoteSuffix</f>
        <v>USDFUT3MG9_Quote</v>
      </c>
      <c r="G64" s="155" t="str">
        <f>Currency&amp;"FUT"&amp;$E$1&amp;$D64&amp;"ConvAdj"&amp;QuoteSuffix</f>
        <v>USDFUT3MG9ConvAdj_Quote</v>
      </c>
      <c r="H64" s="155" t="str">
        <f>$H$1&amp;"_FUT"&amp;$E$1&amp;$D64</f>
        <v>USD_YC3MRH_FUT3MG9</v>
      </c>
      <c r="I64" s="154" t="e">
        <f>_xll.qlFuturesRateHelper(H64,$F64,$D64,$E64,$G64,Permanent,Trigger,ObjectOverwrite)</f>
        <v>#NUM!</v>
      </c>
      <c r="J64" s="111" t="str">
        <f ca="1">_xll.ohRangeRetrieveError(I64)</f>
        <v>qlFuturesRateHelper - Error converting parameter 'ConvexityAdjQuote' : 'ObjectHandler error: attempt to retrieve object with unknown ID 'USDFUT3MG9ConvAdj_Quote'</v>
      </c>
      <c r="K64" s="110"/>
    </row>
    <row r="65" spans="1:11" x14ac:dyDescent="0.2">
      <c r="A65" s="158"/>
      <c r="B65" s="116">
        <v>63</v>
      </c>
      <c r="C65" s="157" t="b">
        <v>0</v>
      </c>
      <c r="D65" s="157" t="str">
        <v>H9</v>
      </c>
      <c r="E65" s="156" t="str">
        <f>PROPER(Currency)&amp;FamilyName&amp;$E$1</f>
        <v>UsdLibor3M</v>
      </c>
      <c r="F65" s="155" t="str">
        <f>Currency&amp;"FUT"&amp;$E$1&amp;$D65&amp;QuoteSuffix</f>
        <v>USDFUT3MH9_Quote</v>
      </c>
      <c r="G65" s="155" t="str">
        <f>Currency&amp;"FUT"&amp;$E$1&amp;$D65&amp;"ConvAdj"&amp;QuoteSuffix</f>
        <v>USDFUT3MH9ConvAdj_Quote</v>
      </c>
      <c r="H65" s="155" t="str">
        <f>$H$1&amp;"_FUT"&amp;$E$1&amp;$D65</f>
        <v>USD_YC3MRH_FUT3MH9</v>
      </c>
      <c r="I65" s="154" t="e">
        <f>_xll.qlFuturesRateHelper(H65,$F65,$D65,$E65,$G65,Permanent,Trigger,ObjectOverwrite)</f>
        <v>#NUM!</v>
      </c>
      <c r="J65" s="111" t="str">
        <f ca="1">_xll.ohRangeRetrieveError(I65)</f>
        <v>qlFuturesRateHelper - Error converting parameter 'ConvexityAdjQuote' : 'ObjectHandler error: attempt to retrieve object with unknown ID 'USDFUT3MH9ConvAdj_Quote'</v>
      </c>
      <c r="K65" s="110"/>
    </row>
    <row r="66" spans="1:11" x14ac:dyDescent="0.2">
      <c r="A66" s="158"/>
      <c r="B66" s="116">
        <v>64</v>
      </c>
      <c r="C66" s="157" t="b">
        <v>0</v>
      </c>
      <c r="D66" s="157" t="str">
        <v>J9</v>
      </c>
      <c r="E66" s="156" t="str">
        <f>PROPER(Currency)&amp;FamilyName&amp;$E$1</f>
        <v>UsdLibor3M</v>
      </c>
      <c r="F66" s="155" t="str">
        <f>Currency&amp;"FUT"&amp;$E$1&amp;$D66&amp;QuoteSuffix</f>
        <v>USDFUT3MJ9_Quote</v>
      </c>
      <c r="G66" s="155" t="str">
        <f>Currency&amp;"FUT"&amp;$E$1&amp;$D66&amp;"ConvAdj"&amp;QuoteSuffix</f>
        <v>USDFUT3MJ9ConvAdj_Quote</v>
      </c>
      <c r="H66" s="155" t="str">
        <f>$H$1&amp;"_FUT"&amp;$E$1&amp;$D66</f>
        <v>USD_YC3MRH_FUT3MJ9</v>
      </c>
      <c r="I66" s="154" t="e">
        <f>_xll.qlFuturesRateHelper(H66,$F66,$D66,$E66,$G66,Permanent,Trigger,ObjectOverwrite)</f>
        <v>#NUM!</v>
      </c>
      <c r="J66" s="111" t="str">
        <f ca="1">_xll.ohRangeRetrieveError(I66)</f>
        <v>qlFuturesRateHelper - Error converting parameter 'ConvexityAdjQuote' : 'ObjectHandler error: attempt to retrieve object with unknown ID 'USDFUT3MJ9ConvAdj_Quote'</v>
      </c>
      <c r="K66" s="110"/>
    </row>
    <row r="67" spans="1:11" x14ac:dyDescent="0.2">
      <c r="A67" s="158"/>
      <c r="B67" s="116">
        <v>65</v>
      </c>
      <c r="C67" s="157" t="b">
        <v>0</v>
      </c>
      <c r="D67" s="157" t="str">
        <v>K9</v>
      </c>
      <c r="E67" s="156" t="str">
        <f>PROPER(Currency)&amp;FamilyName&amp;$E$1</f>
        <v>UsdLibor3M</v>
      </c>
      <c r="F67" s="155" t="str">
        <f>Currency&amp;"FUT"&amp;$E$1&amp;$D67&amp;QuoteSuffix</f>
        <v>USDFUT3MK9_Quote</v>
      </c>
      <c r="G67" s="155" t="str">
        <f>Currency&amp;"FUT"&amp;$E$1&amp;$D67&amp;"ConvAdj"&amp;QuoteSuffix</f>
        <v>USDFUT3MK9ConvAdj_Quote</v>
      </c>
      <c r="H67" s="155" t="str">
        <f>$H$1&amp;"_FUT"&amp;$E$1&amp;$D67</f>
        <v>USD_YC3MRH_FUT3MK9</v>
      </c>
      <c r="I67" s="154" t="e">
        <f>_xll.qlFuturesRateHelper(H67,$F67,$D67,$E67,$G67,Permanent,Trigger,ObjectOverwrite)</f>
        <v>#NUM!</v>
      </c>
      <c r="J67" s="111" t="str">
        <f ca="1">_xll.ohRangeRetrieveError(I67)</f>
        <v>qlFuturesRateHelper - Error converting parameter 'ConvexityAdjQuote' : 'ObjectHandler error: attempt to retrieve object with unknown ID 'USDFUT3MK9ConvAdj_Quote'</v>
      </c>
      <c r="K67" s="110"/>
    </row>
    <row r="68" spans="1:11" x14ac:dyDescent="0.2">
      <c r="A68" s="158"/>
      <c r="B68" s="116">
        <v>66</v>
      </c>
      <c r="C68" s="157" t="b">
        <v>0</v>
      </c>
      <c r="D68" s="157" t="str">
        <v>M9</v>
      </c>
      <c r="E68" s="156" t="str">
        <f>PROPER(Currency)&amp;FamilyName&amp;$E$1</f>
        <v>UsdLibor3M</v>
      </c>
      <c r="F68" s="155" t="str">
        <f>Currency&amp;"FUT"&amp;$E$1&amp;$D68&amp;QuoteSuffix</f>
        <v>USDFUT3MM9_Quote</v>
      </c>
      <c r="G68" s="155" t="str">
        <f>Currency&amp;"FUT"&amp;$E$1&amp;$D68&amp;"ConvAdj"&amp;QuoteSuffix</f>
        <v>USDFUT3MM9ConvAdj_Quote</v>
      </c>
      <c r="H68" s="155" t="str">
        <f>$H$1&amp;"_FUT"&amp;$E$1&amp;$D68</f>
        <v>USD_YC3MRH_FUT3MM9</v>
      </c>
      <c r="I68" s="154" t="e">
        <f>_xll.qlFuturesRateHelper(H68,$F68,$D68,$E68,$G68,Permanent,Trigger,ObjectOverwrite)</f>
        <v>#NUM!</v>
      </c>
      <c r="J68" s="111" t="str">
        <f ca="1">_xll.ohRangeRetrieveError(I68)</f>
        <v>qlFuturesRateHelper - Error converting parameter 'ConvexityAdjQuote' : 'ObjectHandler error: attempt to retrieve object with unknown ID 'USDFUT3MM9ConvAdj_Quote'</v>
      </c>
      <c r="K68" s="110"/>
    </row>
    <row r="69" spans="1:11" x14ac:dyDescent="0.2">
      <c r="A69" s="158"/>
      <c r="B69" s="116">
        <v>67</v>
      </c>
      <c r="C69" s="157" t="b">
        <v>0</v>
      </c>
      <c r="D69" s="157" t="str">
        <v>N9</v>
      </c>
      <c r="E69" s="156" t="str">
        <f>PROPER(Currency)&amp;FamilyName&amp;$E$1</f>
        <v>UsdLibor3M</v>
      </c>
      <c r="F69" s="155" t="str">
        <f>Currency&amp;"FUT"&amp;$E$1&amp;$D69&amp;QuoteSuffix</f>
        <v>USDFUT3MN9_Quote</v>
      </c>
      <c r="G69" s="155" t="str">
        <f>Currency&amp;"FUT"&amp;$E$1&amp;$D69&amp;"ConvAdj"&amp;QuoteSuffix</f>
        <v>USDFUT3MN9ConvAdj_Quote</v>
      </c>
      <c r="H69" s="155" t="str">
        <f>$H$1&amp;"_FUT"&amp;$E$1&amp;$D69</f>
        <v>USD_YC3MRH_FUT3MN9</v>
      </c>
      <c r="I69" s="154" t="e">
        <f>_xll.qlFuturesRateHelper(H69,$F69,$D69,$E69,$G69,Permanent,Trigger,ObjectOverwrite)</f>
        <v>#NUM!</v>
      </c>
      <c r="J69" s="111" t="str">
        <f ca="1">_xll.ohRangeRetrieveError(I69)</f>
        <v>qlFuturesRateHelper - Error converting parameter 'ConvexityAdjQuote' : 'ObjectHandler error: attempt to retrieve object with unknown ID 'USDFUT3MN9ConvAdj_Quote'</v>
      </c>
      <c r="K69" s="110"/>
    </row>
    <row r="70" spans="1:11" x14ac:dyDescent="0.2">
      <c r="A70" s="158"/>
      <c r="B70" s="116">
        <v>68</v>
      </c>
      <c r="C70" s="157" t="b">
        <v>0</v>
      </c>
      <c r="D70" s="157" t="str">
        <v>Q9</v>
      </c>
      <c r="E70" s="156" t="str">
        <f>PROPER(Currency)&amp;FamilyName&amp;$E$1</f>
        <v>UsdLibor3M</v>
      </c>
      <c r="F70" s="155" t="str">
        <f>Currency&amp;"FUT"&amp;$E$1&amp;$D70&amp;QuoteSuffix</f>
        <v>USDFUT3MQ9_Quote</v>
      </c>
      <c r="G70" s="155" t="str">
        <f>Currency&amp;"FUT"&amp;$E$1&amp;$D70&amp;"ConvAdj"&amp;QuoteSuffix</f>
        <v>USDFUT3MQ9ConvAdj_Quote</v>
      </c>
      <c r="H70" s="155" t="str">
        <f>$H$1&amp;"_FUT"&amp;$E$1&amp;$D70</f>
        <v>USD_YC3MRH_FUT3MQ9</v>
      </c>
      <c r="I70" s="154" t="e">
        <f>_xll.qlFuturesRateHelper(H70,$F70,$D70,$E70,$G70,Permanent,Trigger,ObjectOverwrite)</f>
        <v>#NUM!</v>
      </c>
      <c r="J70" s="111" t="str">
        <f ca="1">_xll.ohRangeRetrieveError(I70)</f>
        <v>qlFuturesRateHelper - Error converting parameter 'ConvexityAdjQuote' : 'ObjectHandler error: attempt to retrieve object with unknown ID 'USDFUT3MQ9ConvAdj_Quote'</v>
      </c>
      <c r="K70" s="110"/>
    </row>
    <row r="71" spans="1:11" x14ac:dyDescent="0.2">
      <c r="A71" s="158"/>
      <c r="B71" s="116">
        <v>69</v>
      </c>
      <c r="C71" s="157" t="b">
        <v>0</v>
      </c>
      <c r="D71" s="157" t="str">
        <v>U9</v>
      </c>
      <c r="E71" s="156" t="str">
        <f>PROPER(Currency)&amp;FamilyName&amp;$E$1</f>
        <v>UsdLibor3M</v>
      </c>
      <c r="F71" s="155" t="str">
        <f>Currency&amp;"FUT"&amp;$E$1&amp;$D71&amp;QuoteSuffix</f>
        <v>USDFUT3MU9_Quote</v>
      </c>
      <c r="G71" s="155" t="str">
        <f>Currency&amp;"FUT"&amp;$E$1&amp;$D71&amp;"ConvAdj"&amp;QuoteSuffix</f>
        <v>USDFUT3MU9ConvAdj_Quote</v>
      </c>
      <c r="H71" s="155" t="str">
        <f>$H$1&amp;"_FUT"&amp;$E$1&amp;$D71</f>
        <v>USD_YC3MRH_FUT3MU9</v>
      </c>
      <c r="I71" s="154" t="e">
        <f>_xll.qlFuturesRateHelper(H71,$F71,$D71,$E71,$G71,Permanent,Trigger,ObjectOverwrite)</f>
        <v>#NUM!</v>
      </c>
      <c r="J71" s="111" t="str">
        <f ca="1">_xll.ohRangeRetrieveError(I71)</f>
        <v>qlFuturesRateHelper - Error converting parameter 'ConvexityAdjQuote' : 'ObjectHandler error: attempt to retrieve object with unknown ID 'USDFUT3MU9ConvAdj_Quote'</v>
      </c>
      <c r="K71" s="110"/>
    </row>
    <row r="72" spans="1:11" x14ac:dyDescent="0.2">
      <c r="A72" s="158"/>
      <c r="B72" s="116">
        <v>70</v>
      </c>
      <c r="C72" s="157" t="b">
        <v>0</v>
      </c>
      <c r="D72" s="157" t="str">
        <v>V9</v>
      </c>
      <c r="E72" s="156" t="str">
        <f>PROPER(Currency)&amp;FamilyName&amp;$E$1</f>
        <v>UsdLibor3M</v>
      </c>
      <c r="F72" s="155" t="str">
        <f>Currency&amp;"FUT"&amp;$E$1&amp;$D72&amp;QuoteSuffix</f>
        <v>USDFUT3MV9_Quote</v>
      </c>
      <c r="G72" s="155" t="str">
        <f>Currency&amp;"FUT"&amp;$E$1&amp;$D72&amp;"ConvAdj"&amp;QuoteSuffix</f>
        <v>USDFUT3MV9ConvAdj_Quote</v>
      </c>
      <c r="H72" s="155" t="str">
        <f>$H$1&amp;"_FUT"&amp;$E$1&amp;$D72</f>
        <v>USD_YC3MRH_FUT3MV9</v>
      </c>
      <c r="I72" s="154" t="e">
        <f>_xll.qlFuturesRateHelper(H72,$F72,$D72,$E72,$G72,Permanent,Trigger,ObjectOverwrite)</f>
        <v>#NUM!</v>
      </c>
      <c r="J72" s="111" t="str">
        <f ca="1">_xll.ohRangeRetrieveError(I72)</f>
        <v>qlFuturesRateHelper - Error converting parameter 'ConvexityAdjQuote' : 'ObjectHandler error: attempt to retrieve object with unknown ID 'USDFUT3MV9ConvAdj_Quote'</v>
      </c>
      <c r="K72" s="110"/>
    </row>
    <row r="73" spans="1:11" x14ac:dyDescent="0.2">
      <c r="A73" s="158"/>
      <c r="B73" s="116">
        <v>71</v>
      </c>
      <c r="C73" s="157" t="b">
        <v>0</v>
      </c>
      <c r="D73" s="157" t="str">
        <v>X9</v>
      </c>
      <c r="E73" s="156" t="str">
        <f>PROPER(Currency)&amp;FamilyName&amp;$E$1</f>
        <v>UsdLibor3M</v>
      </c>
      <c r="F73" s="155" t="str">
        <f>Currency&amp;"FUT"&amp;$E$1&amp;$D73&amp;QuoteSuffix</f>
        <v>USDFUT3MX9_Quote</v>
      </c>
      <c r="G73" s="155" t="str">
        <f>Currency&amp;"FUT"&amp;$E$1&amp;$D73&amp;"ConvAdj"&amp;QuoteSuffix</f>
        <v>USDFUT3MX9ConvAdj_Quote</v>
      </c>
      <c r="H73" s="155" t="str">
        <f>$H$1&amp;"_FUT"&amp;$E$1&amp;$D73</f>
        <v>USD_YC3MRH_FUT3MX9</v>
      </c>
      <c r="I73" s="154" t="e">
        <f>_xll.qlFuturesRateHelper(H73,$F73,$D73,$E73,$G73,Permanent,Trigger,ObjectOverwrite)</f>
        <v>#NUM!</v>
      </c>
      <c r="J73" s="111" t="str">
        <f ca="1">_xll.ohRangeRetrieveError(I73)</f>
        <v>qlFuturesRateHelper - Error converting parameter 'ConvexityAdjQuote' : 'ObjectHandler error: attempt to retrieve object with unknown ID 'USDFUT3MX9ConvAdj_Quote'</v>
      </c>
      <c r="K73" s="110"/>
    </row>
    <row r="74" spans="1:11" x14ac:dyDescent="0.2">
      <c r="A74" s="158"/>
      <c r="B74" s="116">
        <v>72</v>
      </c>
      <c r="C74" s="157" t="b">
        <v>0</v>
      </c>
      <c r="D74" s="157" t="str">
        <v>Z9</v>
      </c>
      <c r="E74" s="156" t="str">
        <f>PROPER(Currency)&amp;FamilyName&amp;$E$1</f>
        <v>UsdLibor3M</v>
      </c>
      <c r="F74" s="155" t="str">
        <f>Currency&amp;"FUT"&amp;$E$1&amp;$D74&amp;QuoteSuffix</f>
        <v>USDFUT3MZ9_Quote</v>
      </c>
      <c r="G74" s="155" t="str">
        <f>Currency&amp;"FUT"&amp;$E$1&amp;$D74&amp;"ConvAdj"&amp;QuoteSuffix</f>
        <v>USDFUT3MZ9ConvAdj_Quote</v>
      </c>
      <c r="H74" s="155" t="str">
        <f>$H$1&amp;"_FUT"&amp;$E$1&amp;$D74</f>
        <v>USD_YC3MRH_FUT3MZ9</v>
      </c>
      <c r="I74" s="154" t="e">
        <f>_xll.qlFuturesRateHelper(H74,$F74,$D74,$E74,$G74,Permanent,Trigger,ObjectOverwrite)</f>
        <v>#NUM!</v>
      </c>
      <c r="J74" s="111" t="str">
        <f ca="1">_xll.ohRangeRetrieveError(I74)</f>
        <v>qlFuturesRateHelper - Error converting parameter 'ConvexityAdjQuote' : 'ObjectHandler error: attempt to retrieve object with unknown ID 'USDFUT3MZ9ConvAdj_Quote'</v>
      </c>
      <c r="K74" s="110"/>
    </row>
    <row r="75" spans="1:11" x14ac:dyDescent="0.2">
      <c r="A75" s="158"/>
      <c r="B75" s="116">
        <v>73</v>
      </c>
      <c r="C75" s="157" t="b">
        <v>0</v>
      </c>
      <c r="D75" s="157" t="str">
        <v>F0</v>
      </c>
      <c r="E75" s="156" t="str">
        <f>PROPER(Currency)&amp;FamilyName&amp;$E$1</f>
        <v>UsdLibor3M</v>
      </c>
      <c r="F75" s="155" t="str">
        <f>Currency&amp;"FUT"&amp;$E$1&amp;$D75&amp;QuoteSuffix</f>
        <v>USDFUT3MF0_Quote</v>
      </c>
      <c r="G75" s="155" t="str">
        <f>Currency&amp;"FUT"&amp;$E$1&amp;$D75&amp;"ConvAdj"&amp;QuoteSuffix</f>
        <v>USDFUT3MF0ConvAdj_Quote</v>
      </c>
      <c r="H75" s="155" t="str">
        <f>$H$1&amp;"_FUT"&amp;$E$1&amp;$D75</f>
        <v>USD_YC3MRH_FUT3MF0</v>
      </c>
      <c r="I75" s="154" t="e">
        <f>_xll.qlFuturesRateHelper(H75,$F75,$D75,$E75,$G75,Permanent,Trigger,ObjectOverwrite)</f>
        <v>#NUM!</v>
      </c>
      <c r="J75" s="111" t="str">
        <f ca="1">_xll.ohRangeRetrieveError(I75)</f>
        <v>qlFuturesRateHelper - Error converting parameter 'ConvexityAdjQuote' : 'ObjectHandler error: attempt to retrieve object with unknown ID 'USDFUT3MF0ConvAdj_Quote'</v>
      </c>
      <c r="K75" s="110"/>
    </row>
    <row r="76" spans="1:11" x14ac:dyDescent="0.2">
      <c r="A76" s="158"/>
      <c r="B76" s="116">
        <v>74</v>
      </c>
      <c r="C76" s="157" t="b">
        <v>0</v>
      </c>
      <c r="D76" s="157" t="str">
        <v>G0</v>
      </c>
      <c r="E76" s="156" t="str">
        <f>PROPER(Currency)&amp;FamilyName&amp;$E$1</f>
        <v>UsdLibor3M</v>
      </c>
      <c r="F76" s="155" t="str">
        <f>Currency&amp;"FUT"&amp;$E$1&amp;$D76&amp;QuoteSuffix</f>
        <v>USDFUT3MG0_Quote</v>
      </c>
      <c r="G76" s="155" t="str">
        <f>Currency&amp;"FUT"&amp;$E$1&amp;$D76&amp;"ConvAdj"&amp;QuoteSuffix</f>
        <v>USDFUT3MG0ConvAdj_Quote</v>
      </c>
      <c r="H76" s="155" t="str">
        <f>$H$1&amp;"_FUT"&amp;$E$1&amp;$D76</f>
        <v>USD_YC3MRH_FUT3MG0</v>
      </c>
      <c r="I76" s="154" t="e">
        <f>_xll.qlFuturesRateHelper(H76,$F76,$D76,$E76,$G76,Permanent,Trigger,ObjectOverwrite)</f>
        <v>#NUM!</v>
      </c>
      <c r="J76" s="111" t="str">
        <f ca="1">_xll.ohRangeRetrieveError(I76)</f>
        <v>qlFuturesRateHelper - Error converting parameter 'ConvexityAdjQuote' : 'ObjectHandler error: attempt to retrieve object with unknown ID 'USDFUT3MG0ConvAdj_Quote'</v>
      </c>
      <c r="K76" s="110"/>
    </row>
    <row r="77" spans="1:11" x14ac:dyDescent="0.2">
      <c r="A77" s="158"/>
      <c r="B77" s="116">
        <v>75</v>
      </c>
      <c r="C77" s="157" t="b">
        <v>0</v>
      </c>
      <c r="D77" s="157" t="str">
        <v>H0</v>
      </c>
      <c r="E77" s="156" t="str">
        <f>PROPER(Currency)&amp;FamilyName&amp;$E$1</f>
        <v>UsdLibor3M</v>
      </c>
      <c r="F77" s="155" t="str">
        <f>Currency&amp;"FUT"&amp;$E$1&amp;$D77&amp;QuoteSuffix</f>
        <v>USDFUT3MH0_Quote</v>
      </c>
      <c r="G77" s="155" t="str">
        <f>Currency&amp;"FUT"&amp;$E$1&amp;$D77&amp;"ConvAdj"&amp;QuoteSuffix</f>
        <v>USDFUT3MH0ConvAdj_Quote</v>
      </c>
      <c r="H77" s="155" t="str">
        <f>$H$1&amp;"_FUT"&amp;$E$1&amp;$D77</f>
        <v>USD_YC3MRH_FUT3MH0</v>
      </c>
      <c r="I77" s="154" t="e">
        <f>_xll.qlFuturesRateHelper(H77,$F77,$D77,$E77,$G77,Permanent,Trigger,ObjectOverwrite)</f>
        <v>#NUM!</v>
      </c>
      <c r="J77" s="111" t="str">
        <f ca="1">_xll.ohRangeRetrieveError(I77)</f>
        <v>qlFuturesRateHelper - Error converting parameter 'ConvexityAdjQuote' : 'ObjectHandler error: attempt to retrieve object with unknown ID 'USDFUT3MH0ConvAdj_Quote'</v>
      </c>
      <c r="K77" s="110"/>
    </row>
    <row r="78" spans="1:11" x14ac:dyDescent="0.2">
      <c r="A78" s="158"/>
      <c r="B78" s="116">
        <v>76</v>
      </c>
      <c r="C78" s="157" t="b">
        <v>0</v>
      </c>
      <c r="D78" s="157" t="str">
        <v>J0</v>
      </c>
      <c r="E78" s="156" t="str">
        <f>PROPER(Currency)&amp;FamilyName&amp;$E$1</f>
        <v>UsdLibor3M</v>
      </c>
      <c r="F78" s="155" t="str">
        <f>Currency&amp;"FUT"&amp;$E$1&amp;$D78&amp;QuoteSuffix</f>
        <v>USDFUT3MJ0_Quote</v>
      </c>
      <c r="G78" s="155" t="str">
        <f>Currency&amp;"FUT"&amp;$E$1&amp;$D78&amp;"ConvAdj"&amp;QuoteSuffix</f>
        <v>USDFUT3MJ0ConvAdj_Quote</v>
      </c>
      <c r="H78" s="155" t="str">
        <f>$H$1&amp;"_FUT"&amp;$E$1&amp;$D78</f>
        <v>USD_YC3MRH_FUT3MJ0</v>
      </c>
      <c r="I78" s="154" t="e">
        <f>_xll.qlFuturesRateHelper(H78,$F78,$D78,$E78,$G78,Permanent,Trigger,ObjectOverwrite)</f>
        <v>#NUM!</v>
      </c>
      <c r="J78" s="111" t="str">
        <f ca="1">_xll.ohRangeRetrieveError(I78)</f>
        <v>qlFuturesRateHelper - Error converting parameter 'ConvexityAdjQuote' : 'ObjectHandler error: attempt to retrieve object with unknown ID 'USDFUT3MJ0ConvAdj_Quote'</v>
      </c>
      <c r="K78" s="110"/>
    </row>
    <row r="79" spans="1:11" x14ac:dyDescent="0.2">
      <c r="A79" s="158"/>
      <c r="B79" s="116">
        <v>77</v>
      </c>
      <c r="C79" s="157" t="b">
        <v>0</v>
      </c>
      <c r="D79" s="157" t="str">
        <v>K0</v>
      </c>
      <c r="E79" s="156" t="str">
        <f>PROPER(Currency)&amp;FamilyName&amp;$E$1</f>
        <v>UsdLibor3M</v>
      </c>
      <c r="F79" s="155" t="str">
        <f>Currency&amp;"FUT"&amp;$E$1&amp;$D79&amp;QuoteSuffix</f>
        <v>USDFUT3MK0_Quote</v>
      </c>
      <c r="G79" s="155" t="str">
        <f>Currency&amp;"FUT"&amp;$E$1&amp;$D79&amp;"ConvAdj"&amp;QuoteSuffix</f>
        <v>USDFUT3MK0ConvAdj_Quote</v>
      </c>
      <c r="H79" s="155" t="str">
        <f>$H$1&amp;"_FUT"&amp;$E$1&amp;$D79</f>
        <v>USD_YC3MRH_FUT3MK0</v>
      </c>
      <c r="I79" s="154" t="e">
        <f>_xll.qlFuturesRateHelper(H79,$F79,$D79,$E79,$G79,Permanent,Trigger,ObjectOverwrite)</f>
        <v>#NUM!</v>
      </c>
      <c r="J79" s="111" t="str">
        <f ca="1">_xll.ohRangeRetrieveError(I79)</f>
        <v>qlFuturesRateHelper - Error converting parameter 'ConvexityAdjQuote' : 'ObjectHandler error: attempt to retrieve object with unknown ID 'USDFUT3MK0ConvAdj_Quote'</v>
      </c>
      <c r="K79" s="110"/>
    </row>
    <row r="80" spans="1:11" x14ac:dyDescent="0.2">
      <c r="A80" s="158"/>
      <c r="B80" s="116">
        <v>78</v>
      </c>
      <c r="C80" s="157" t="b">
        <v>0</v>
      </c>
      <c r="D80" s="157" t="str">
        <v>M0</v>
      </c>
      <c r="E80" s="156" t="str">
        <f>PROPER(Currency)&amp;FamilyName&amp;$E$1</f>
        <v>UsdLibor3M</v>
      </c>
      <c r="F80" s="155" t="str">
        <f>Currency&amp;"FUT"&amp;$E$1&amp;$D80&amp;QuoteSuffix</f>
        <v>USDFUT3MM0_Quote</v>
      </c>
      <c r="G80" s="155" t="str">
        <f>Currency&amp;"FUT"&amp;$E$1&amp;$D80&amp;"ConvAdj"&amp;QuoteSuffix</f>
        <v>USDFUT3MM0ConvAdj_Quote</v>
      </c>
      <c r="H80" s="155" t="str">
        <f>$H$1&amp;"_FUT"&amp;$E$1&amp;$D80</f>
        <v>USD_YC3MRH_FUT3MM0</v>
      </c>
      <c r="I80" s="154" t="e">
        <f>_xll.qlFuturesRateHelper(H80,$F80,$D80,$E80,$G80,Permanent,Trigger,ObjectOverwrite)</f>
        <v>#NUM!</v>
      </c>
      <c r="J80" s="111" t="str">
        <f ca="1">_xll.ohRangeRetrieveError(I80)</f>
        <v>qlFuturesRateHelper - Error converting parameter 'ConvexityAdjQuote' : 'ObjectHandler error: attempt to retrieve object with unknown ID 'USDFUT3MM0ConvAdj_Quote'</v>
      </c>
      <c r="K80" s="110"/>
    </row>
    <row r="81" spans="1:11" x14ac:dyDescent="0.2">
      <c r="A81" s="158"/>
      <c r="B81" s="116">
        <v>79</v>
      </c>
      <c r="C81" s="157" t="b">
        <v>0</v>
      </c>
      <c r="D81" s="157" t="str">
        <v>N0</v>
      </c>
      <c r="E81" s="156" t="str">
        <f>PROPER(Currency)&amp;FamilyName&amp;$E$1</f>
        <v>UsdLibor3M</v>
      </c>
      <c r="F81" s="155" t="str">
        <f>Currency&amp;"FUT"&amp;$E$1&amp;$D81&amp;QuoteSuffix</f>
        <v>USDFUT3MN0_Quote</v>
      </c>
      <c r="G81" s="155" t="str">
        <f>Currency&amp;"FUT"&amp;$E$1&amp;$D81&amp;"ConvAdj"&amp;QuoteSuffix</f>
        <v>USDFUT3MN0ConvAdj_Quote</v>
      </c>
      <c r="H81" s="155" t="str">
        <f>$H$1&amp;"_FUT"&amp;$E$1&amp;$D81</f>
        <v>USD_YC3MRH_FUT3MN0</v>
      </c>
      <c r="I81" s="154" t="e">
        <f>_xll.qlFuturesRateHelper(H81,$F81,$D81,$E81,$G81,Permanent,Trigger,ObjectOverwrite)</f>
        <v>#NUM!</v>
      </c>
      <c r="J81" s="111" t="str">
        <f ca="1">_xll.ohRangeRetrieveError(I81)</f>
        <v>qlFuturesRateHelper - Error converting parameter 'ConvexityAdjQuote' : 'ObjectHandler error: attempt to retrieve object with unknown ID 'USDFUT3MN0ConvAdj_Quote'</v>
      </c>
      <c r="K81" s="110"/>
    </row>
    <row r="82" spans="1:11" x14ac:dyDescent="0.2">
      <c r="A82" s="158"/>
      <c r="B82" s="116">
        <v>80</v>
      </c>
      <c r="C82" s="157" t="b">
        <v>0</v>
      </c>
      <c r="D82" s="157" t="str">
        <v>Q0</v>
      </c>
      <c r="E82" s="156" t="str">
        <f>PROPER(Currency)&amp;FamilyName&amp;$E$1</f>
        <v>UsdLibor3M</v>
      </c>
      <c r="F82" s="155" t="str">
        <f>Currency&amp;"FUT"&amp;$E$1&amp;$D82&amp;QuoteSuffix</f>
        <v>USDFUT3MQ0_Quote</v>
      </c>
      <c r="G82" s="155" t="str">
        <f>Currency&amp;"FUT"&amp;$E$1&amp;$D82&amp;"ConvAdj"&amp;QuoteSuffix</f>
        <v>USDFUT3MQ0ConvAdj_Quote</v>
      </c>
      <c r="H82" s="155" t="str">
        <f>$H$1&amp;"_FUT"&amp;$E$1&amp;$D82</f>
        <v>USD_YC3MRH_FUT3MQ0</v>
      </c>
      <c r="I82" s="154" t="e">
        <f>_xll.qlFuturesRateHelper(H82,$F82,$D82,$E82,$G82,Permanent,Trigger,ObjectOverwrite)</f>
        <v>#NUM!</v>
      </c>
      <c r="J82" s="111" t="str">
        <f ca="1">_xll.ohRangeRetrieveError(I82)</f>
        <v>qlFuturesRateHelper - Error converting parameter 'ConvexityAdjQuote' : 'ObjectHandler error: attempt to retrieve object with unknown ID 'USDFUT3MQ0ConvAdj_Quote'</v>
      </c>
      <c r="K82" s="110"/>
    </row>
    <row r="83" spans="1:11" x14ac:dyDescent="0.2">
      <c r="A83" s="158"/>
      <c r="B83" s="116">
        <v>81</v>
      </c>
      <c r="C83" s="157" t="b">
        <v>0</v>
      </c>
      <c r="D83" s="157" t="str">
        <v>U0</v>
      </c>
      <c r="E83" s="156" t="str">
        <f>PROPER(Currency)&amp;FamilyName&amp;$E$1</f>
        <v>UsdLibor3M</v>
      </c>
      <c r="F83" s="155" t="str">
        <f>Currency&amp;"FUT"&amp;$E$1&amp;$D83&amp;QuoteSuffix</f>
        <v>USDFUT3MU0_Quote</v>
      </c>
      <c r="G83" s="155" t="str">
        <f>Currency&amp;"FUT"&amp;$E$1&amp;$D83&amp;"ConvAdj"&amp;QuoteSuffix</f>
        <v>USDFUT3MU0ConvAdj_Quote</v>
      </c>
      <c r="H83" s="155" t="str">
        <f>$H$1&amp;"_FUT"&amp;$E$1&amp;$D83</f>
        <v>USD_YC3MRH_FUT3MU0</v>
      </c>
      <c r="I83" s="154" t="e">
        <f>_xll.qlFuturesRateHelper(H83,$F83,$D83,$E83,$G83,Permanent,Trigger,ObjectOverwrite)</f>
        <v>#NUM!</v>
      </c>
      <c r="J83" s="111" t="str">
        <f ca="1">_xll.ohRangeRetrieveError(I83)</f>
        <v>qlFuturesRateHelper - Error converting parameter 'ConvexityAdjQuote' : 'ObjectHandler error: attempt to retrieve object with unknown ID 'USDFUT3MU0ConvAdj_Quote'</v>
      </c>
      <c r="K83" s="110"/>
    </row>
    <row r="84" spans="1:11" x14ac:dyDescent="0.2">
      <c r="A84" s="158"/>
      <c r="B84" s="116">
        <v>82</v>
      </c>
      <c r="C84" s="157" t="b">
        <v>0</v>
      </c>
      <c r="D84" s="157" t="str">
        <v>V0</v>
      </c>
      <c r="E84" s="156" t="str">
        <f>PROPER(Currency)&amp;FamilyName&amp;$E$1</f>
        <v>UsdLibor3M</v>
      </c>
      <c r="F84" s="155" t="str">
        <f>Currency&amp;"FUT"&amp;$E$1&amp;$D84&amp;QuoteSuffix</f>
        <v>USDFUT3MV0_Quote</v>
      </c>
      <c r="G84" s="155" t="str">
        <f>Currency&amp;"FUT"&amp;$E$1&amp;$D84&amp;"ConvAdj"&amp;QuoteSuffix</f>
        <v>USDFUT3MV0ConvAdj_Quote</v>
      </c>
      <c r="H84" s="155" t="str">
        <f>$H$1&amp;"_FUT"&amp;$E$1&amp;$D84</f>
        <v>USD_YC3MRH_FUT3MV0</v>
      </c>
      <c r="I84" s="154" t="e">
        <f>_xll.qlFuturesRateHelper(H84,$F84,$D84,$E84,$G84,Permanent,Trigger,ObjectOverwrite)</f>
        <v>#NUM!</v>
      </c>
      <c r="J84" s="111" t="str">
        <f ca="1">_xll.ohRangeRetrieveError(I84)</f>
        <v>qlFuturesRateHelper - Error converting parameter 'ConvexityAdjQuote' : 'ObjectHandler error: attempt to retrieve object with unknown ID 'USDFUT3MV0ConvAdj_Quote'</v>
      </c>
      <c r="K84" s="110"/>
    </row>
    <row r="85" spans="1:11" x14ac:dyDescent="0.2">
      <c r="A85" s="158"/>
      <c r="B85" s="116">
        <v>83</v>
      </c>
      <c r="C85" s="157" t="b">
        <v>0</v>
      </c>
      <c r="D85" s="157" t="str">
        <v>X0</v>
      </c>
      <c r="E85" s="156" t="str">
        <f>PROPER(Currency)&amp;FamilyName&amp;$E$1</f>
        <v>UsdLibor3M</v>
      </c>
      <c r="F85" s="155" t="str">
        <f>Currency&amp;"FUT"&amp;$E$1&amp;$D85&amp;QuoteSuffix</f>
        <v>USDFUT3MX0_Quote</v>
      </c>
      <c r="G85" s="155" t="str">
        <f>Currency&amp;"FUT"&amp;$E$1&amp;$D85&amp;"ConvAdj"&amp;QuoteSuffix</f>
        <v>USDFUT3MX0ConvAdj_Quote</v>
      </c>
      <c r="H85" s="155" t="str">
        <f>$H$1&amp;"_FUT"&amp;$E$1&amp;$D85</f>
        <v>USD_YC3MRH_FUT3MX0</v>
      </c>
      <c r="I85" s="154" t="e">
        <f>_xll.qlFuturesRateHelper(H85,$F85,$D85,$E85,$G85,Permanent,Trigger,ObjectOverwrite)</f>
        <v>#NUM!</v>
      </c>
      <c r="J85" s="111" t="str">
        <f ca="1">_xll.ohRangeRetrieveError(I85)</f>
        <v>qlFuturesRateHelper - Error converting parameter 'ConvexityAdjQuote' : 'ObjectHandler error: attempt to retrieve object with unknown ID 'USDFUT3MX0ConvAdj_Quote'</v>
      </c>
      <c r="K85" s="110"/>
    </row>
    <row r="86" spans="1:11" x14ac:dyDescent="0.2">
      <c r="A86" s="158"/>
      <c r="B86" s="116">
        <v>84</v>
      </c>
      <c r="C86" s="157" t="b">
        <v>0</v>
      </c>
      <c r="D86" s="157" t="str">
        <v>Z0</v>
      </c>
      <c r="E86" s="156" t="str">
        <f>PROPER(Currency)&amp;FamilyName&amp;$E$1</f>
        <v>UsdLibor3M</v>
      </c>
      <c r="F86" s="155" t="str">
        <f>Currency&amp;"FUT"&amp;$E$1&amp;$D86&amp;QuoteSuffix</f>
        <v>USDFUT3MZ0_Quote</v>
      </c>
      <c r="G86" s="155" t="str">
        <f>Currency&amp;"FUT"&amp;$E$1&amp;$D86&amp;"ConvAdj"&amp;QuoteSuffix</f>
        <v>USDFUT3MZ0ConvAdj_Quote</v>
      </c>
      <c r="H86" s="155" t="str">
        <f>$H$1&amp;"_FUT"&amp;$E$1&amp;$D86</f>
        <v>USD_YC3MRH_FUT3MZ0</v>
      </c>
      <c r="I86" s="154" t="e">
        <f>_xll.qlFuturesRateHelper(H86,$F86,$D86,$E86,$G86,Permanent,Trigger,ObjectOverwrite)</f>
        <v>#NUM!</v>
      </c>
      <c r="J86" s="111" t="str">
        <f ca="1">_xll.ohRangeRetrieveError(I86)</f>
        <v>qlFuturesRateHelper - Error converting parameter 'ConvexityAdjQuote' : 'ObjectHandler error: attempt to retrieve object with unknown ID 'USDFUT3MZ0ConvAdj_Quote'</v>
      </c>
      <c r="K86" s="110"/>
    </row>
    <row r="87" spans="1:11" x14ac:dyDescent="0.2">
      <c r="A87" s="158"/>
      <c r="B87" s="116">
        <v>85</v>
      </c>
      <c r="C87" s="157" t="b">
        <v>0</v>
      </c>
      <c r="D87" s="157" t="str">
        <v>F1</v>
      </c>
      <c r="E87" s="156" t="str">
        <f>PROPER(Currency)&amp;FamilyName&amp;$E$1</f>
        <v>UsdLibor3M</v>
      </c>
      <c r="F87" s="155" t="str">
        <f>Currency&amp;"FUT"&amp;$E$1&amp;$D87&amp;QuoteSuffix</f>
        <v>USDFUT3MF1_Quote</v>
      </c>
      <c r="G87" s="155" t="str">
        <f>Currency&amp;"FUT"&amp;$E$1&amp;$D87&amp;"ConvAdj"&amp;QuoteSuffix</f>
        <v>USDFUT3MF1ConvAdj_Quote</v>
      </c>
      <c r="H87" s="155" t="str">
        <f>$H$1&amp;"_FUT"&amp;$E$1&amp;$D87</f>
        <v>USD_YC3MRH_FUT3MF1</v>
      </c>
      <c r="I87" s="154" t="e">
        <f>_xll.qlFuturesRateHelper(H87,$F87,$D87,$E87,$G87,Permanent,Trigger,ObjectOverwrite)</f>
        <v>#NUM!</v>
      </c>
      <c r="J87" s="111" t="str">
        <f ca="1">_xll.ohRangeRetrieveError(I87)</f>
        <v>qlFuturesRateHelper - Error converting parameter 'ConvexityAdjQuote' : 'ObjectHandler error: attempt to retrieve object with unknown ID 'USDFUT3MF1ConvAdj_Quote'</v>
      </c>
      <c r="K87" s="110"/>
    </row>
    <row r="88" spans="1:11" x14ac:dyDescent="0.2">
      <c r="A88" s="158"/>
      <c r="B88" s="116">
        <v>86</v>
      </c>
      <c r="C88" s="157" t="b">
        <v>0</v>
      </c>
      <c r="D88" s="157" t="str">
        <v>G1</v>
      </c>
      <c r="E88" s="156" t="str">
        <f>PROPER(Currency)&amp;FamilyName&amp;$E$1</f>
        <v>UsdLibor3M</v>
      </c>
      <c r="F88" s="155" t="str">
        <f>Currency&amp;"FUT"&amp;$E$1&amp;$D88&amp;QuoteSuffix</f>
        <v>USDFUT3MG1_Quote</v>
      </c>
      <c r="G88" s="155" t="str">
        <f>Currency&amp;"FUT"&amp;$E$1&amp;$D88&amp;"ConvAdj"&amp;QuoteSuffix</f>
        <v>USDFUT3MG1ConvAdj_Quote</v>
      </c>
      <c r="H88" s="155" t="str">
        <f>$H$1&amp;"_FUT"&amp;$E$1&amp;$D88</f>
        <v>USD_YC3MRH_FUT3MG1</v>
      </c>
      <c r="I88" s="154" t="e">
        <f>_xll.qlFuturesRateHelper(H88,$F88,$D88,$E88,$G88,Permanent,Trigger,ObjectOverwrite)</f>
        <v>#NUM!</v>
      </c>
      <c r="J88" s="111" t="str">
        <f ca="1">_xll.ohRangeRetrieveError(I88)</f>
        <v>qlFuturesRateHelper - Error converting parameter 'ConvexityAdjQuote' : 'ObjectHandler error: attempt to retrieve object with unknown ID 'USDFUT3MG1ConvAdj_Quote'</v>
      </c>
      <c r="K88" s="110"/>
    </row>
    <row r="89" spans="1:11" x14ac:dyDescent="0.2">
      <c r="A89" s="158"/>
      <c r="B89" s="116">
        <v>87</v>
      </c>
      <c r="C89" s="157" t="b">
        <v>0</v>
      </c>
      <c r="D89" s="157" t="str">
        <v>H1</v>
      </c>
      <c r="E89" s="156" t="str">
        <f>PROPER(Currency)&amp;FamilyName&amp;$E$1</f>
        <v>UsdLibor3M</v>
      </c>
      <c r="F89" s="155" t="str">
        <f>Currency&amp;"FUT"&amp;$E$1&amp;$D89&amp;QuoteSuffix</f>
        <v>USDFUT3MH1_Quote</v>
      </c>
      <c r="G89" s="155" t="str">
        <f>Currency&amp;"FUT"&amp;$E$1&amp;$D89&amp;"ConvAdj"&amp;QuoteSuffix</f>
        <v>USDFUT3MH1ConvAdj_Quote</v>
      </c>
      <c r="H89" s="155" t="str">
        <f>$H$1&amp;"_FUT"&amp;$E$1&amp;$D89</f>
        <v>USD_YC3MRH_FUT3MH1</v>
      </c>
      <c r="I89" s="154" t="e">
        <f>_xll.qlFuturesRateHelper(H89,$F89,$D89,$E89,$G89,Permanent,Trigger,ObjectOverwrite)</f>
        <v>#NUM!</v>
      </c>
      <c r="J89" s="111" t="str">
        <f ca="1">_xll.ohRangeRetrieveError(I89)</f>
        <v>qlFuturesRateHelper - Error converting parameter 'ConvexityAdjQuote' : 'ObjectHandler error: attempt to retrieve object with unknown ID 'USDFUT3MH1ConvAdj_Quote'</v>
      </c>
      <c r="K89" s="110"/>
    </row>
    <row r="90" spans="1:11" x14ac:dyDescent="0.2">
      <c r="A90" s="158"/>
      <c r="B90" s="116">
        <v>88</v>
      </c>
      <c r="C90" s="157" t="b">
        <v>0</v>
      </c>
      <c r="D90" s="157" t="str">
        <v>J1</v>
      </c>
      <c r="E90" s="156" t="str">
        <f>PROPER(Currency)&amp;FamilyName&amp;$E$1</f>
        <v>UsdLibor3M</v>
      </c>
      <c r="F90" s="155" t="str">
        <f>Currency&amp;"FUT"&amp;$E$1&amp;$D90&amp;QuoteSuffix</f>
        <v>USDFUT3MJ1_Quote</v>
      </c>
      <c r="G90" s="155" t="str">
        <f>Currency&amp;"FUT"&amp;$E$1&amp;$D90&amp;"ConvAdj"&amp;QuoteSuffix</f>
        <v>USDFUT3MJ1ConvAdj_Quote</v>
      </c>
      <c r="H90" s="155" t="str">
        <f>$H$1&amp;"_FUT"&amp;$E$1&amp;$D90</f>
        <v>USD_YC3MRH_FUT3MJ1</v>
      </c>
      <c r="I90" s="154" t="e">
        <f>_xll.qlFuturesRateHelper(H90,$F90,$D90,$E90,$G90,Permanent,Trigger,ObjectOverwrite)</f>
        <v>#NUM!</v>
      </c>
      <c r="J90" s="111" t="str">
        <f ca="1">_xll.ohRangeRetrieveError(I90)</f>
        <v>qlFuturesRateHelper - Error converting parameter 'ConvexityAdjQuote' : 'ObjectHandler error: attempt to retrieve object with unknown ID 'USDFUT3MJ1ConvAdj_Quote'</v>
      </c>
      <c r="K90" s="110"/>
    </row>
    <row r="91" spans="1:11" x14ac:dyDescent="0.2">
      <c r="A91" s="158"/>
      <c r="B91" s="116">
        <v>89</v>
      </c>
      <c r="C91" s="157" t="b">
        <v>0</v>
      </c>
      <c r="D91" s="157" t="str">
        <v>K1</v>
      </c>
      <c r="E91" s="156" t="str">
        <f>PROPER(Currency)&amp;FamilyName&amp;$E$1</f>
        <v>UsdLibor3M</v>
      </c>
      <c r="F91" s="155" t="str">
        <f>Currency&amp;"FUT"&amp;$E$1&amp;$D91&amp;QuoteSuffix</f>
        <v>USDFUT3MK1_Quote</v>
      </c>
      <c r="G91" s="155" t="str">
        <f>Currency&amp;"FUT"&amp;$E$1&amp;$D91&amp;"ConvAdj"&amp;QuoteSuffix</f>
        <v>USDFUT3MK1ConvAdj_Quote</v>
      </c>
      <c r="H91" s="155" t="str">
        <f>$H$1&amp;"_FUT"&amp;$E$1&amp;$D91</f>
        <v>USD_YC3MRH_FUT3MK1</v>
      </c>
      <c r="I91" s="154" t="e">
        <f>_xll.qlFuturesRateHelper(H91,$F91,$D91,$E91,$G91,Permanent,Trigger,ObjectOverwrite)</f>
        <v>#NUM!</v>
      </c>
      <c r="J91" s="111" t="str">
        <f ca="1">_xll.ohRangeRetrieveError(I91)</f>
        <v>qlFuturesRateHelper - Error converting parameter 'ConvexityAdjQuote' : 'ObjectHandler error: attempt to retrieve object with unknown ID 'USDFUT3MK1ConvAdj_Quote'</v>
      </c>
      <c r="K91" s="110"/>
    </row>
    <row r="92" spans="1:11" x14ac:dyDescent="0.2">
      <c r="A92" s="158"/>
      <c r="B92" s="116">
        <v>90</v>
      </c>
      <c r="C92" s="157" t="b">
        <v>0</v>
      </c>
      <c r="D92" s="157" t="str">
        <v>M1</v>
      </c>
      <c r="E92" s="156" t="str">
        <f>PROPER(Currency)&amp;FamilyName&amp;$E$1</f>
        <v>UsdLibor3M</v>
      </c>
      <c r="F92" s="155" t="str">
        <f>Currency&amp;"FUT"&amp;$E$1&amp;$D92&amp;QuoteSuffix</f>
        <v>USDFUT3MM1_Quote</v>
      </c>
      <c r="G92" s="155" t="str">
        <f>Currency&amp;"FUT"&amp;$E$1&amp;$D92&amp;"ConvAdj"&amp;QuoteSuffix</f>
        <v>USDFUT3MM1ConvAdj_Quote</v>
      </c>
      <c r="H92" s="155" t="str">
        <f>$H$1&amp;"_FUT"&amp;$E$1&amp;$D92</f>
        <v>USD_YC3MRH_FUT3MM1</v>
      </c>
      <c r="I92" s="154" t="e">
        <f>_xll.qlFuturesRateHelper(H92,$F92,$D92,$E92,$G92,Permanent,Trigger,ObjectOverwrite)</f>
        <v>#NUM!</v>
      </c>
      <c r="J92" s="111" t="str">
        <f ca="1">_xll.ohRangeRetrieveError(I92)</f>
        <v>qlFuturesRateHelper - Error converting parameter 'ConvexityAdjQuote' : 'ObjectHandler error: attempt to retrieve object with unknown ID 'USDFUT3MM1ConvAdj_Quote'</v>
      </c>
      <c r="K92" s="110"/>
    </row>
    <row r="93" spans="1:11" x14ac:dyDescent="0.2">
      <c r="A93" s="158"/>
      <c r="B93" s="116">
        <v>91</v>
      </c>
      <c r="C93" s="157" t="b">
        <v>0</v>
      </c>
      <c r="D93" s="157" t="str">
        <v>N1</v>
      </c>
      <c r="E93" s="156" t="str">
        <f>PROPER(Currency)&amp;FamilyName&amp;$E$1</f>
        <v>UsdLibor3M</v>
      </c>
      <c r="F93" s="155" t="str">
        <f>Currency&amp;"FUT"&amp;$E$1&amp;$D93&amp;QuoteSuffix</f>
        <v>USDFUT3MN1_Quote</v>
      </c>
      <c r="G93" s="155" t="str">
        <f>Currency&amp;"FUT"&amp;$E$1&amp;$D93&amp;"ConvAdj"&amp;QuoteSuffix</f>
        <v>USDFUT3MN1ConvAdj_Quote</v>
      </c>
      <c r="H93" s="155" t="str">
        <f>$H$1&amp;"_FUT"&amp;$E$1&amp;$D93</f>
        <v>USD_YC3MRH_FUT3MN1</v>
      </c>
      <c r="I93" s="154" t="e">
        <f>_xll.qlFuturesRateHelper(H93,$F93,$D93,$E93,$G93,Permanent,Trigger,ObjectOverwrite)</f>
        <v>#NUM!</v>
      </c>
      <c r="J93" s="111" t="str">
        <f ca="1">_xll.ohRangeRetrieveError(I93)</f>
        <v>qlFuturesRateHelper - Error converting parameter 'ConvexityAdjQuote' : 'ObjectHandler error: attempt to retrieve object with unknown ID 'USDFUT3MN1ConvAdj_Quote'</v>
      </c>
      <c r="K93" s="110"/>
    </row>
    <row r="94" spans="1:11" x14ac:dyDescent="0.2">
      <c r="A94" s="158"/>
      <c r="B94" s="116">
        <v>92</v>
      </c>
      <c r="C94" s="157" t="b">
        <v>0</v>
      </c>
      <c r="D94" s="157" t="str">
        <v>Q1</v>
      </c>
      <c r="E94" s="156" t="str">
        <f>PROPER(Currency)&amp;FamilyName&amp;$E$1</f>
        <v>UsdLibor3M</v>
      </c>
      <c r="F94" s="155" t="str">
        <f>Currency&amp;"FUT"&amp;$E$1&amp;$D94&amp;QuoteSuffix</f>
        <v>USDFUT3MQ1_Quote</v>
      </c>
      <c r="G94" s="155" t="str">
        <f>Currency&amp;"FUT"&amp;$E$1&amp;$D94&amp;"ConvAdj"&amp;QuoteSuffix</f>
        <v>USDFUT3MQ1ConvAdj_Quote</v>
      </c>
      <c r="H94" s="155" t="str">
        <f>$H$1&amp;"_FUT"&amp;$E$1&amp;$D94</f>
        <v>USD_YC3MRH_FUT3MQ1</v>
      </c>
      <c r="I94" s="154" t="e">
        <f>_xll.qlFuturesRateHelper(H94,$F94,$D94,$E94,$G94,Permanent,Trigger,ObjectOverwrite)</f>
        <v>#NUM!</v>
      </c>
      <c r="J94" s="111" t="str">
        <f ca="1">_xll.ohRangeRetrieveError(I94)</f>
        <v>qlFuturesRateHelper - Error converting parameter 'ConvexityAdjQuote' : 'ObjectHandler error: attempt to retrieve object with unknown ID 'USDFUT3MQ1ConvAdj_Quote'</v>
      </c>
      <c r="K94" s="110"/>
    </row>
    <row r="95" spans="1:11" x14ac:dyDescent="0.2">
      <c r="A95" s="158"/>
      <c r="B95" s="116">
        <v>93</v>
      </c>
      <c r="C95" s="157" t="b">
        <v>0</v>
      </c>
      <c r="D95" s="157" t="str">
        <v>U1</v>
      </c>
      <c r="E95" s="156" t="str">
        <f>PROPER(Currency)&amp;FamilyName&amp;$E$1</f>
        <v>UsdLibor3M</v>
      </c>
      <c r="F95" s="155" t="str">
        <f>Currency&amp;"FUT"&amp;$E$1&amp;$D95&amp;QuoteSuffix</f>
        <v>USDFUT3MU1_Quote</v>
      </c>
      <c r="G95" s="155" t="str">
        <f>Currency&amp;"FUT"&amp;$E$1&amp;$D95&amp;"ConvAdj"&amp;QuoteSuffix</f>
        <v>USDFUT3MU1ConvAdj_Quote</v>
      </c>
      <c r="H95" s="155" t="str">
        <f>$H$1&amp;"_FUT"&amp;$E$1&amp;$D95</f>
        <v>USD_YC3MRH_FUT3MU1</v>
      </c>
      <c r="I95" s="154" t="e">
        <f>_xll.qlFuturesRateHelper(H95,$F95,$D95,$E95,$G95,Permanent,Trigger,ObjectOverwrite)</f>
        <v>#NUM!</v>
      </c>
      <c r="J95" s="111" t="str">
        <f ca="1">_xll.ohRangeRetrieveError(I95)</f>
        <v>qlFuturesRateHelper - Error converting parameter 'ConvexityAdjQuote' : 'ObjectHandler error: attempt to retrieve object with unknown ID 'USDFUT3MU1ConvAdj_Quote'</v>
      </c>
      <c r="K95" s="110"/>
    </row>
    <row r="96" spans="1:11" x14ac:dyDescent="0.2">
      <c r="A96" s="158"/>
      <c r="B96" s="116">
        <v>94</v>
      </c>
      <c r="C96" s="157" t="b">
        <v>0</v>
      </c>
      <c r="D96" s="157" t="str">
        <v>V1</v>
      </c>
      <c r="E96" s="156" t="str">
        <f>PROPER(Currency)&amp;FamilyName&amp;$E$1</f>
        <v>UsdLibor3M</v>
      </c>
      <c r="F96" s="155" t="str">
        <f>Currency&amp;"FUT"&amp;$E$1&amp;$D96&amp;QuoteSuffix</f>
        <v>USDFUT3MV1_Quote</v>
      </c>
      <c r="G96" s="155" t="str">
        <f>Currency&amp;"FUT"&amp;$E$1&amp;$D96&amp;"ConvAdj"&amp;QuoteSuffix</f>
        <v>USDFUT3MV1ConvAdj_Quote</v>
      </c>
      <c r="H96" s="155" t="str">
        <f>$H$1&amp;"_FUT"&amp;$E$1&amp;$D96</f>
        <v>USD_YC3MRH_FUT3MV1</v>
      </c>
      <c r="I96" s="154" t="e">
        <f>_xll.qlFuturesRateHelper(H96,$F96,$D96,$E96,$G96,Permanent,Trigger,ObjectOverwrite)</f>
        <v>#NUM!</v>
      </c>
      <c r="J96" s="111" t="str">
        <f ca="1">_xll.ohRangeRetrieveError(I96)</f>
        <v>qlFuturesRateHelper - Error converting parameter 'ConvexityAdjQuote' : 'ObjectHandler error: attempt to retrieve object with unknown ID 'USDFUT3MV1ConvAdj_Quote'</v>
      </c>
      <c r="K96" s="110"/>
    </row>
    <row r="97" spans="1:11" x14ac:dyDescent="0.2">
      <c r="A97" s="158"/>
      <c r="B97" s="116">
        <v>95</v>
      </c>
      <c r="C97" s="157" t="b">
        <v>0</v>
      </c>
      <c r="D97" s="157" t="str">
        <v>X1</v>
      </c>
      <c r="E97" s="156" t="str">
        <f>PROPER(Currency)&amp;FamilyName&amp;$E$1</f>
        <v>UsdLibor3M</v>
      </c>
      <c r="F97" s="155" t="str">
        <f>Currency&amp;"FUT"&amp;$E$1&amp;$D97&amp;QuoteSuffix</f>
        <v>USDFUT3MX1_Quote</v>
      </c>
      <c r="G97" s="155" t="str">
        <f>Currency&amp;"FUT"&amp;$E$1&amp;$D97&amp;"ConvAdj"&amp;QuoteSuffix</f>
        <v>USDFUT3MX1ConvAdj_Quote</v>
      </c>
      <c r="H97" s="155" t="str">
        <f>$H$1&amp;"_FUT"&amp;$E$1&amp;$D97</f>
        <v>USD_YC3MRH_FUT3MX1</v>
      </c>
      <c r="I97" s="154" t="e">
        <f>_xll.qlFuturesRateHelper(H97,$F97,$D97,$E97,$G97,Permanent,Trigger,ObjectOverwrite)</f>
        <v>#NUM!</v>
      </c>
      <c r="J97" s="111" t="str">
        <f ca="1">_xll.ohRangeRetrieveError(I97)</f>
        <v>qlFuturesRateHelper - Error converting parameter 'ConvexityAdjQuote' : 'ObjectHandler error: attempt to retrieve object with unknown ID 'USDFUT3MX1ConvAdj_Quote'</v>
      </c>
      <c r="K97" s="110"/>
    </row>
    <row r="98" spans="1:11" x14ac:dyDescent="0.2">
      <c r="A98" s="158"/>
      <c r="B98" s="116">
        <v>96</v>
      </c>
      <c r="C98" s="157" t="b">
        <v>0</v>
      </c>
      <c r="D98" s="157" t="str">
        <v>Z1</v>
      </c>
      <c r="E98" s="156" t="str">
        <f>PROPER(Currency)&amp;FamilyName&amp;$E$1</f>
        <v>UsdLibor3M</v>
      </c>
      <c r="F98" s="155" t="str">
        <f>Currency&amp;"FUT"&amp;$E$1&amp;$D98&amp;QuoteSuffix</f>
        <v>USDFUT3MZ1_Quote</v>
      </c>
      <c r="G98" s="155" t="str">
        <f>Currency&amp;"FUT"&amp;$E$1&amp;$D98&amp;"ConvAdj"&amp;QuoteSuffix</f>
        <v>USDFUT3MZ1ConvAdj_Quote</v>
      </c>
      <c r="H98" s="155" t="str">
        <f>$H$1&amp;"_FUT"&amp;$E$1&amp;$D98</f>
        <v>USD_YC3MRH_FUT3MZ1</v>
      </c>
      <c r="I98" s="154" t="e">
        <f>_xll.qlFuturesRateHelper(H98,$F98,$D98,$E98,$G98,Permanent,Trigger,ObjectOverwrite)</f>
        <v>#NUM!</v>
      </c>
      <c r="J98" s="111" t="str">
        <f ca="1">_xll.ohRangeRetrieveError(I98)</f>
        <v>qlFuturesRateHelper - Error converting parameter 'ConvexityAdjQuote' : 'ObjectHandler error: attempt to retrieve object with unknown ID 'USDFUT3MZ1ConvAdj_Quote'</v>
      </c>
      <c r="K98" s="110"/>
    </row>
    <row r="99" spans="1:11" x14ac:dyDescent="0.2">
      <c r="A99" s="158"/>
      <c r="B99" s="116">
        <v>97</v>
      </c>
      <c r="C99" s="157" t="b">
        <v>0</v>
      </c>
      <c r="D99" s="157" t="str">
        <v>F2</v>
      </c>
      <c r="E99" s="156" t="str">
        <f>PROPER(Currency)&amp;FamilyName&amp;$E$1</f>
        <v>UsdLibor3M</v>
      </c>
      <c r="F99" s="155" t="str">
        <f>Currency&amp;"FUT"&amp;$E$1&amp;$D99&amp;QuoteSuffix</f>
        <v>USDFUT3MF2_Quote</v>
      </c>
      <c r="G99" s="155" t="str">
        <f>Currency&amp;"FUT"&amp;$E$1&amp;$D99&amp;"ConvAdj"&amp;QuoteSuffix</f>
        <v>USDFUT3MF2ConvAdj_Quote</v>
      </c>
      <c r="H99" s="155" t="str">
        <f>$H$1&amp;"_FUT"&amp;$E$1&amp;$D99</f>
        <v>USD_YC3MRH_FUT3MF2</v>
      </c>
      <c r="I99" s="154" t="e">
        <f>_xll.qlFuturesRateHelper(H99,$F99,$D99,$E99,$G99,Permanent,Trigger,ObjectOverwrite)</f>
        <v>#NUM!</v>
      </c>
      <c r="J99" s="111" t="str">
        <f ca="1">_xll.ohRangeRetrieveError(I99)</f>
        <v>qlFuturesRateHelper - Error converting parameter 'ConvexityAdjQuote' : 'ObjectHandler error: attempt to retrieve object with unknown ID 'USDFUT3MF2ConvAdj_Quote'</v>
      </c>
      <c r="K99" s="110"/>
    </row>
    <row r="100" spans="1:11" x14ac:dyDescent="0.2">
      <c r="A100" s="158"/>
      <c r="B100" s="116">
        <v>98</v>
      </c>
      <c r="C100" s="157" t="b">
        <v>0</v>
      </c>
      <c r="D100" s="157" t="str">
        <v>G2</v>
      </c>
      <c r="E100" s="156" t="str">
        <f>PROPER(Currency)&amp;FamilyName&amp;$E$1</f>
        <v>UsdLibor3M</v>
      </c>
      <c r="F100" s="155" t="str">
        <f>Currency&amp;"FUT"&amp;$E$1&amp;$D100&amp;QuoteSuffix</f>
        <v>USDFUT3MG2_Quote</v>
      </c>
      <c r="G100" s="155" t="str">
        <f>Currency&amp;"FUT"&amp;$E$1&amp;$D100&amp;"ConvAdj"&amp;QuoteSuffix</f>
        <v>USDFUT3MG2ConvAdj_Quote</v>
      </c>
      <c r="H100" s="155" t="str">
        <f>$H$1&amp;"_FUT"&amp;$E$1&amp;$D100</f>
        <v>USD_YC3MRH_FUT3MG2</v>
      </c>
      <c r="I100" s="154" t="e">
        <f>_xll.qlFuturesRateHelper(H100,$F100,$D100,$E100,$G100,Permanent,Trigger,ObjectOverwrite)</f>
        <v>#NUM!</v>
      </c>
      <c r="J100" s="111" t="str">
        <f ca="1">_xll.ohRangeRetrieveError(I100)</f>
        <v>qlFuturesRateHelper - Error converting parameter 'ConvexityAdjQuote' : 'ObjectHandler error: attempt to retrieve object with unknown ID 'USDFUT3MG2ConvAdj_Quote'</v>
      </c>
      <c r="K100" s="110"/>
    </row>
    <row r="101" spans="1:11" x14ac:dyDescent="0.2">
      <c r="A101" s="158"/>
      <c r="B101" s="116">
        <v>99</v>
      </c>
      <c r="C101" s="157" t="b">
        <v>0</v>
      </c>
      <c r="D101" s="157" t="str">
        <v>H2</v>
      </c>
      <c r="E101" s="156" t="str">
        <f>PROPER(Currency)&amp;FamilyName&amp;$E$1</f>
        <v>UsdLibor3M</v>
      </c>
      <c r="F101" s="155" t="str">
        <f>Currency&amp;"FUT"&amp;$E$1&amp;$D101&amp;QuoteSuffix</f>
        <v>USDFUT3MH2_Quote</v>
      </c>
      <c r="G101" s="155" t="str">
        <f>Currency&amp;"FUT"&amp;$E$1&amp;$D101&amp;"ConvAdj"&amp;QuoteSuffix</f>
        <v>USDFUT3MH2ConvAdj_Quote</v>
      </c>
      <c r="H101" s="155" t="str">
        <f>$H$1&amp;"_FUT"&amp;$E$1&amp;$D101</f>
        <v>USD_YC3MRH_FUT3MH2</v>
      </c>
      <c r="I101" s="154" t="e">
        <f>_xll.qlFuturesRateHelper(H101,$F101,$D101,$E101,$G101,Permanent,Trigger,ObjectOverwrite)</f>
        <v>#NUM!</v>
      </c>
      <c r="J101" s="111" t="str">
        <f ca="1">_xll.ohRangeRetrieveError(I101)</f>
        <v>qlFuturesRateHelper - Error converting parameter 'ConvexityAdjQuote' : 'ObjectHandler error: attempt to retrieve object with unknown ID 'USDFUT3MH2ConvAdj_Quote'</v>
      </c>
      <c r="K101" s="110"/>
    </row>
    <row r="102" spans="1:11" x14ac:dyDescent="0.2">
      <c r="A102" s="158"/>
      <c r="B102" s="116">
        <v>100</v>
      </c>
      <c r="C102" s="157" t="b">
        <v>0</v>
      </c>
      <c r="D102" s="157" t="str">
        <v>J2</v>
      </c>
      <c r="E102" s="156" t="str">
        <f>PROPER(Currency)&amp;FamilyName&amp;$E$1</f>
        <v>UsdLibor3M</v>
      </c>
      <c r="F102" s="155" t="str">
        <f>Currency&amp;"FUT"&amp;$E$1&amp;$D102&amp;QuoteSuffix</f>
        <v>USDFUT3MJ2_Quote</v>
      </c>
      <c r="G102" s="155" t="str">
        <f>Currency&amp;"FUT"&amp;$E$1&amp;$D102&amp;"ConvAdj"&amp;QuoteSuffix</f>
        <v>USDFUT3MJ2ConvAdj_Quote</v>
      </c>
      <c r="H102" s="155" t="str">
        <f>$H$1&amp;"_FUT"&amp;$E$1&amp;$D102</f>
        <v>USD_YC3MRH_FUT3MJ2</v>
      </c>
      <c r="I102" s="154" t="e">
        <f>_xll.qlFuturesRateHelper(H102,$F102,$D102,$E102,$G102,Permanent,Trigger,ObjectOverwrite)</f>
        <v>#NUM!</v>
      </c>
      <c r="J102" s="111" t="str">
        <f ca="1">_xll.ohRangeRetrieveError(I102)</f>
        <v>qlFuturesRateHelper - Error converting parameter 'ConvexityAdjQuote' : 'ObjectHandler error: attempt to retrieve object with unknown ID 'USDFUT3MJ2ConvAdj_Quote'</v>
      </c>
      <c r="K102" s="110"/>
    </row>
    <row r="103" spans="1:11" x14ac:dyDescent="0.2">
      <c r="A103" s="158"/>
      <c r="B103" s="116">
        <v>101</v>
      </c>
      <c r="C103" s="157" t="b">
        <v>0</v>
      </c>
      <c r="D103" s="157" t="str">
        <v>K2</v>
      </c>
      <c r="E103" s="156" t="str">
        <f>PROPER(Currency)&amp;FamilyName&amp;$E$1</f>
        <v>UsdLibor3M</v>
      </c>
      <c r="F103" s="155" t="str">
        <f>Currency&amp;"FUT"&amp;$E$1&amp;$D103&amp;QuoteSuffix</f>
        <v>USDFUT3MK2_Quote</v>
      </c>
      <c r="G103" s="155" t="str">
        <f>Currency&amp;"FUT"&amp;$E$1&amp;$D103&amp;"ConvAdj"&amp;QuoteSuffix</f>
        <v>USDFUT3MK2ConvAdj_Quote</v>
      </c>
      <c r="H103" s="155" t="str">
        <f>$H$1&amp;"_FUT"&amp;$E$1&amp;$D103</f>
        <v>USD_YC3MRH_FUT3MK2</v>
      </c>
      <c r="I103" s="154" t="e">
        <f>_xll.qlFuturesRateHelper(H103,$F103,$D103,$E103,$G103,Permanent,Trigger,ObjectOverwrite)</f>
        <v>#NUM!</v>
      </c>
      <c r="J103" s="111" t="str">
        <f ca="1">_xll.ohRangeRetrieveError(I103)</f>
        <v>qlFuturesRateHelper - Error converting parameter 'ConvexityAdjQuote' : 'ObjectHandler error: attempt to retrieve object with unknown ID 'USDFUT3MK2ConvAdj_Quote'</v>
      </c>
      <c r="K103" s="110"/>
    </row>
    <row r="104" spans="1:11" x14ac:dyDescent="0.2">
      <c r="A104" s="158"/>
      <c r="B104" s="116">
        <v>102</v>
      </c>
      <c r="C104" s="157" t="b">
        <v>0</v>
      </c>
      <c r="D104" s="157" t="str">
        <v>M2</v>
      </c>
      <c r="E104" s="156" t="str">
        <f>PROPER(Currency)&amp;FamilyName&amp;$E$1</f>
        <v>UsdLibor3M</v>
      </c>
      <c r="F104" s="155" t="str">
        <f>Currency&amp;"FUT"&amp;$E$1&amp;$D104&amp;QuoteSuffix</f>
        <v>USDFUT3MM2_Quote</v>
      </c>
      <c r="G104" s="155" t="str">
        <f>Currency&amp;"FUT"&amp;$E$1&amp;$D104&amp;"ConvAdj"&amp;QuoteSuffix</f>
        <v>USDFUT3MM2ConvAdj_Quote</v>
      </c>
      <c r="H104" s="155" t="str">
        <f>$H$1&amp;"_FUT"&amp;$E$1&amp;$D104</f>
        <v>USD_YC3MRH_FUT3MM2</v>
      </c>
      <c r="I104" s="154" t="e">
        <f>_xll.qlFuturesRateHelper(H104,$F104,$D104,$E104,$G104,Permanent,Trigger,ObjectOverwrite)</f>
        <v>#NUM!</v>
      </c>
      <c r="J104" s="111" t="str">
        <f ca="1">_xll.ohRangeRetrieveError(I104)</f>
        <v>qlFuturesRateHelper - Error converting parameter 'ConvexityAdjQuote' : 'ObjectHandler error: attempt to retrieve object with unknown ID 'USDFUT3MM2ConvAdj_Quote'</v>
      </c>
      <c r="K104" s="110"/>
    </row>
    <row r="105" spans="1:11" x14ac:dyDescent="0.2">
      <c r="A105" s="158"/>
      <c r="B105" s="116">
        <v>103</v>
      </c>
      <c r="C105" s="157" t="b">
        <v>0</v>
      </c>
      <c r="D105" s="157" t="str">
        <v>N2</v>
      </c>
      <c r="E105" s="156" t="str">
        <f>PROPER(Currency)&amp;FamilyName&amp;$E$1</f>
        <v>UsdLibor3M</v>
      </c>
      <c r="F105" s="155" t="str">
        <f>Currency&amp;"FUT"&amp;$E$1&amp;$D105&amp;QuoteSuffix</f>
        <v>USDFUT3MN2_Quote</v>
      </c>
      <c r="G105" s="155" t="str">
        <f>Currency&amp;"FUT"&amp;$E$1&amp;$D105&amp;"ConvAdj"&amp;QuoteSuffix</f>
        <v>USDFUT3MN2ConvAdj_Quote</v>
      </c>
      <c r="H105" s="155" t="str">
        <f>$H$1&amp;"_FUT"&amp;$E$1&amp;$D105</f>
        <v>USD_YC3MRH_FUT3MN2</v>
      </c>
      <c r="I105" s="154" t="e">
        <f>_xll.qlFuturesRateHelper(H105,$F105,$D105,$E105,$G105,Permanent,Trigger,ObjectOverwrite)</f>
        <v>#NUM!</v>
      </c>
      <c r="J105" s="111" t="str">
        <f ca="1">_xll.ohRangeRetrieveError(I105)</f>
        <v>qlFuturesRateHelper - Error converting parameter 'ConvexityAdjQuote' : 'ObjectHandler error: attempt to retrieve object with unknown ID 'USDFUT3MN2ConvAdj_Quote'</v>
      </c>
      <c r="K105" s="110"/>
    </row>
    <row r="106" spans="1:11" x14ac:dyDescent="0.2">
      <c r="A106" s="158"/>
      <c r="B106" s="116">
        <v>104</v>
      </c>
      <c r="C106" s="157" t="b">
        <v>0</v>
      </c>
      <c r="D106" s="157" t="str">
        <v>Q2</v>
      </c>
      <c r="E106" s="156" t="str">
        <f>PROPER(Currency)&amp;FamilyName&amp;$E$1</f>
        <v>UsdLibor3M</v>
      </c>
      <c r="F106" s="155" t="str">
        <f>Currency&amp;"FUT"&amp;$E$1&amp;$D106&amp;QuoteSuffix</f>
        <v>USDFUT3MQ2_Quote</v>
      </c>
      <c r="G106" s="155" t="str">
        <f>Currency&amp;"FUT"&amp;$E$1&amp;$D106&amp;"ConvAdj"&amp;QuoteSuffix</f>
        <v>USDFUT3MQ2ConvAdj_Quote</v>
      </c>
      <c r="H106" s="155" t="str">
        <f>$H$1&amp;"_FUT"&amp;$E$1&amp;$D106</f>
        <v>USD_YC3MRH_FUT3MQ2</v>
      </c>
      <c r="I106" s="154" t="e">
        <f>_xll.qlFuturesRateHelper(H106,$F106,$D106,$E106,$G106,Permanent,Trigger,ObjectOverwrite)</f>
        <v>#NUM!</v>
      </c>
      <c r="J106" s="111" t="str">
        <f ca="1">_xll.ohRangeRetrieveError(I106)</f>
        <v>qlFuturesRateHelper - Error converting parameter 'ConvexityAdjQuote' : 'ObjectHandler error: attempt to retrieve object with unknown ID 'USDFUT3MQ2ConvAdj_Quote'</v>
      </c>
      <c r="K106" s="110"/>
    </row>
    <row r="107" spans="1:11" x14ac:dyDescent="0.2">
      <c r="A107" s="158"/>
      <c r="B107" s="116">
        <v>105</v>
      </c>
      <c r="C107" s="157" t="b">
        <v>0</v>
      </c>
      <c r="D107" s="157" t="str">
        <v>U2</v>
      </c>
      <c r="E107" s="156" t="str">
        <f>PROPER(Currency)&amp;FamilyName&amp;$E$1</f>
        <v>UsdLibor3M</v>
      </c>
      <c r="F107" s="155" t="str">
        <f>Currency&amp;"FUT"&amp;$E$1&amp;$D107&amp;QuoteSuffix</f>
        <v>USDFUT3MU2_Quote</v>
      </c>
      <c r="G107" s="155" t="str">
        <f>Currency&amp;"FUT"&amp;$E$1&amp;$D107&amp;"ConvAdj"&amp;QuoteSuffix</f>
        <v>USDFUT3MU2ConvAdj_Quote</v>
      </c>
      <c r="H107" s="155" t="str">
        <f>$H$1&amp;"_FUT"&amp;$E$1&amp;$D107</f>
        <v>USD_YC3MRH_FUT3MU2</v>
      </c>
      <c r="I107" s="154" t="e">
        <f>_xll.qlFuturesRateHelper(H107,$F107,$D107,$E107,$G107,Permanent,Trigger,ObjectOverwrite)</f>
        <v>#NUM!</v>
      </c>
      <c r="J107" s="111" t="str">
        <f ca="1">_xll.ohRangeRetrieveError(I107)</f>
        <v>qlFuturesRateHelper - Error converting parameter 'ConvexityAdjQuote' : 'ObjectHandler error: attempt to retrieve object with unknown ID 'USDFUT3MU2ConvAdj_Quote'</v>
      </c>
      <c r="K107" s="110"/>
    </row>
    <row r="108" spans="1:11" x14ac:dyDescent="0.2">
      <c r="A108" s="158"/>
      <c r="B108" s="116">
        <v>106</v>
      </c>
      <c r="C108" s="157" t="b">
        <v>0</v>
      </c>
      <c r="D108" s="157" t="str">
        <v>V2</v>
      </c>
      <c r="E108" s="156" t="str">
        <f>PROPER(Currency)&amp;FamilyName&amp;$E$1</f>
        <v>UsdLibor3M</v>
      </c>
      <c r="F108" s="155" t="str">
        <f>Currency&amp;"FUT"&amp;$E$1&amp;$D108&amp;QuoteSuffix</f>
        <v>USDFUT3MV2_Quote</v>
      </c>
      <c r="G108" s="155" t="str">
        <f>Currency&amp;"FUT"&amp;$E$1&amp;$D108&amp;"ConvAdj"&amp;QuoteSuffix</f>
        <v>USDFUT3MV2ConvAdj_Quote</v>
      </c>
      <c r="H108" s="155" t="str">
        <f>$H$1&amp;"_FUT"&amp;$E$1&amp;$D108</f>
        <v>USD_YC3MRH_FUT3MV2</v>
      </c>
      <c r="I108" s="154" t="e">
        <f>_xll.qlFuturesRateHelper(H108,$F108,$D108,$E108,$G108,Permanent,Trigger,ObjectOverwrite)</f>
        <v>#NUM!</v>
      </c>
      <c r="J108" s="111" t="str">
        <f ca="1">_xll.ohRangeRetrieveError(I108)</f>
        <v>qlFuturesRateHelper - Error converting parameter 'ConvexityAdjQuote' : 'ObjectHandler error: attempt to retrieve object with unknown ID 'USDFUT3MV2ConvAdj_Quote'</v>
      </c>
      <c r="K108" s="110"/>
    </row>
    <row r="109" spans="1:11" x14ac:dyDescent="0.2">
      <c r="A109" s="158"/>
      <c r="B109" s="116">
        <v>107</v>
      </c>
      <c r="C109" s="157" t="b">
        <v>0</v>
      </c>
      <c r="D109" s="157" t="str">
        <v>X2</v>
      </c>
      <c r="E109" s="156" t="str">
        <f>PROPER(Currency)&amp;FamilyName&amp;$E$1</f>
        <v>UsdLibor3M</v>
      </c>
      <c r="F109" s="155" t="str">
        <f>Currency&amp;"FUT"&amp;$E$1&amp;$D109&amp;QuoteSuffix</f>
        <v>USDFUT3MX2_Quote</v>
      </c>
      <c r="G109" s="155" t="str">
        <f>Currency&amp;"FUT"&amp;$E$1&amp;$D109&amp;"ConvAdj"&amp;QuoteSuffix</f>
        <v>USDFUT3MX2ConvAdj_Quote</v>
      </c>
      <c r="H109" s="155" t="str">
        <f>$H$1&amp;"_FUT"&amp;$E$1&amp;$D109</f>
        <v>USD_YC3MRH_FUT3MX2</v>
      </c>
      <c r="I109" s="154" t="e">
        <f>_xll.qlFuturesRateHelper(H109,$F109,$D109,$E109,$G109,Permanent,Trigger,ObjectOverwrite)</f>
        <v>#NUM!</v>
      </c>
      <c r="J109" s="111" t="str">
        <f ca="1">_xll.ohRangeRetrieveError(I109)</f>
        <v>qlFuturesRateHelper - Error converting parameter 'ConvexityAdjQuote' : 'ObjectHandler error: attempt to retrieve object with unknown ID 'USDFUT3MX2ConvAdj_Quote'</v>
      </c>
      <c r="K109" s="110"/>
    </row>
    <row r="110" spans="1:11" x14ac:dyDescent="0.2">
      <c r="A110" s="158"/>
      <c r="B110" s="116">
        <v>108</v>
      </c>
      <c r="C110" s="157" t="b">
        <v>0</v>
      </c>
      <c r="D110" s="157" t="str">
        <v>Z2</v>
      </c>
      <c r="E110" s="156" t="str">
        <f>PROPER(Currency)&amp;FamilyName&amp;$E$1</f>
        <v>UsdLibor3M</v>
      </c>
      <c r="F110" s="155" t="str">
        <f>Currency&amp;"FUT"&amp;$E$1&amp;$D110&amp;QuoteSuffix</f>
        <v>USDFUT3MZ2_Quote</v>
      </c>
      <c r="G110" s="155" t="str">
        <f>Currency&amp;"FUT"&amp;$E$1&amp;$D110&amp;"ConvAdj"&amp;QuoteSuffix</f>
        <v>USDFUT3MZ2ConvAdj_Quote</v>
      </c>
      <c r="H110" s="155" t="str">
        <f>$H$1&amp;"_FUT"&amp;$E$1&amp;$D110</f>
        <v>USD_YC3MRH_FUT3MZ2</v>
      </c>
      <c r="I110" s="154" t="e">
        <f>_xll.qlFuturesRateHelper(H110,$F110,$D110,$E110,$G110,Permanent,Trigger,ObjectOverwrite)</f>
        <v>#NUM!</v>
      </c>
      <c r="J110" s="111" t="str">
        <f ca="1">_xll.ohRangeRetrieveError(I110)</f>
        <v>qlFuturesRateHelper - Error converting parameter 'ConvexityAdjQuote' : 'ObjectHandler error: attempt to retrieve object with unknown ID 'USDFUT3MZ2ConvAdj_Quote'</v>
      </c>
      <c r="K110" s="110"/>
    </row>
    <row r="111" spans="1:11" x14ac:dyDescent="0.2">
      <c r="A111" s="158"/>
      <c r="B111" s="116">
        <v>109</v>
      </c>
      <c r="C111" s="157" t="b">
        <v>0</v>
      </c>
      <c r="D111" s="157" t="str">
        <v>F3</v>
      </c>
      <c r="E111" s="156" t="str">
        <f>PROPER(Currency)&amp;FamilyName&amp;$E$1</f>
        <v>UsdLibor3M</v>
      </c>
      <c r="F111" s="155" t="str">
        <f>Currency&amp;"FUT"&amp;$E$1&amp;$D111&amp;QuoteSuffix</f>
        <v>USDFUT3MF3_Quote</v>
      </c>
      <c r="G111" s="155" t="str">
        <f>Currency&amp;"FUT"&amp;$E$1&amp;$D111&amp;"ConvAdj"&amp;QuoteSuffix</f>
        <v>USDFUT3MF3ConvAdj_Quote</v>
      </c>
      <c r="H111" s="155" t="str">
        <f>$H$1&amp;"_FUT"&amp;$E$1&amp;$D111</f>
        <v>USD_YC3MRH_FUT3MF3</v>
      </c>
      <c r="I111" s="154" t="e">
        <f>_xll.qlFuturesRateHelper(H111,$F111,$D111,$E111,$G111,Permanent,Trigger,ObjectOverwrite)</f>
        <v>#NUM!</v>
      </c>
      <c r="J111" s="111" t="str">
        <f ca="1">_xll.ohRangeRetrieveError(I111)</f>
        <v>qlFuturesRateHelper - Error converting parameter 'ConvexityAdjQuote' : 'ObjectHandler error: attempt to retrieve object with unknown ID 'USDFUT3MF3ConvAdj_Quote'</v>
      </c>
      <c r="K111" s="110"/>
    </row>
    <row r="112" spans="1:11" x14ac:dyDescent="0.2">
      <c r="A112" s="158"/>
      <c r="B112" s="116">
        <v>110</v>
      </c>
      <c r="C112" s="157" t="b">
        <v>0</v>
      </c>
      <c r="D112" s="157" t="str">
        <v>G3</v>
      </c>
      <c r="E112" s="156" t="str">
        <f>PROPER(Currency)&amp;FamilyName&amp;$E$1</f>
        <v>UsdLibor3M</v>
      </c>
      <c r="F112" s="155" t="str">
        <f>Currency&amp;"FUT"&amp;$E$1&amp;$D112&amp;QuoteSuffix</f>
        <v>USDFUT3MG3_Quote</v>
      </c>
      <c r="G112" s="155" t="str">
        <f>Currency&amp;"FUT"&amp;$E$1&amp;$D112&amp;"ConvAdj"&amp;QuoteSuffix</f>
        <v>USDFUT3MG3ConvAdj_Quote</v>
      </c>
      <c r="H112" s="155" t="str">
        <f>$H$1&amp;"_FUT"&amp;$E$1&amp;$D112</f>
        <v>USD_YC3MRH_FUT3MG3</v>
      </c>
      <c r="I112" s="154" t="e">
        <f>_xll.qlFuturesRateHelper(H112,$F112,$D112,$E112,$G112,Permanent,Trigger,ObjectOverwrite)</f>
        <v>#NUM!</v>
      </c>
      <c r="J112" s="111" t="str">
        <f ca="1">_xll.ohRangeRetrieveError(I112)</f>
        <v>qlFuturesRateHelper - Error converting parameter 'ConvexityAdjQuote' : 'ObjectHandler error: attempt to retrieve object with unknown ID 'USDFUT3MG3ConvAdj_Quote'</v>
      </c>
      <c r="K112" s="110"/>
    </row>
    <row r="113" spans="1:11" x14ac:dyDescent="0.2">
      <c r="A113" s="158"/>
      <c r="B113" s="116">
        <v>111</v>
      </c>
      <c r="C113" s="157" t="b">
        <v>0</v>
      </c>
      <c r="D113" s="157" t="str">
        <v>H3</v>
      </c>
      <c r="E113" s="156" t="str">
        <f>PROPER(Currency)&amp;FamilyName&amp;$E$1</f>
        <v>UsdLibor3M</v>
      </c>
      <c r="F113" s="155" t="str">
        <f>Currency&amp;"FUT"&amp;$E$1&amp;$D113&amp;QuoteSuffix</f>
        <v>USDFUT3MH3_Quote</v>
      </c>
      <c r="G113" s="155" t="str">
        <f>Currency&amp;"FUT"&amp;$E$1&amp;$D113&amp;"ConvAdj"&amp;QuoteSuffix</f>
        <v>USDFUT3MH3ConvAdj_Quote</v>
      </c>
      <c r="H113" s="155" t="str">
        <f>$H$1&amp;"_FUT"&amp;$E$1&amp;$D113</f>
        <v>USD_YC3MRH_FUT3MH3</v>
      </c>
      <c r="I113" s="154" t="e">
        <f>_xll.qlFuturesRateHelper(H113,$F113,$D113,$E113,$G113,Permanent,Trigger,ObjectOverwrite)</f>
        <v>#NUM!</v>
      </c>
      <c r="J113" s="111" t="str">
        <f ca="1">_xll.ohRangeRetrieveError(I113)</f>
        <v>qlFuturesRateHelper - Error converting parameter 'ConvexityAdjQuote' : 'ObjectHandler error: attempt to retrieve object with unknown ID 'USDFUT3MH3ConvAdj_Quote'</v>
      </c>
      <c r="K113" s="110"/>
    </row>
    <row r="114" spans="1:11" x14ac:dyDescent="0.2">
      <c r="A114" s="158"/>
      <c r="B114" s="116">
        <v>112</v>
      </c>
      <c r="C114" s="157" t="b">
        <v>0</v>
      </c>
      <c r="D114" s="157" t="str">
        <v>J3</v>
      </c>
      <c r="E114" s="156" t="str">
        <f>PROPER(Currency)&amp;FamilyName&amp;$E$1</f>
        <v>UsdLibor3M</v>
      </c>
      <c r="F114" s="155" t="str">
        <f>Currency&amp;"FUT"&amp;$E$1&amp;$D114&amp;QuoteSuffix</f>
        <v>USDFUT3MJ3_Quote</v>
      </c>
      <c r="G114" s="155" t="str">
        <f>Currency&amp;"FUT"&amp;$E$1&amp;$D114&amp;"ConvAdj"&amp;QuoteSuffix</f>
        <v>USDFUT3MJ3ConvAdj_Quote</v>
      </c>
      <c r="H114" s="155" t="str">
        <f>$H$1&amp;"_FUT"&amp;$E$1&amp;$D114</f>
        <v>USD_YC3MRH_FUT3MJ3</v>
      </c>
      <c r="I114" s="154" t="e">
        <f>_xll.qlFuturesRateHelper(H114,$F114,$D114,$E114,$G114,Permanent,Trigger,ObjectOverwrite)</f>
        <v>#NUM!</v>
      </c>
      <c r="J114" s="111" t="str">
        <f ca="1">_xll.ohRangeRetrieveError(I114)</f>
        <v>qlFuturesRateHelper - Error converting parameter 'ConvexityAdjQuote' : 'ObjectHandler error: attempt to retrieve object with unknown ID 'USDFUT3MJ3ConvAdj_Quote'</v>
      </c>
      <c r="K114" s="110"/>
    </row>
    <row r="115" spans="1:11" x14ac:dyDescent="0.2">
      <c r="A115" s="158"/>
      <c r="B115" s="116">
        <v>113</v>
      </c>
      <c r="C115" s="157" t="b">
        <v>0</v>
      </c>
      <c r="D115" s="157" t="str">
        <v>K3</v>
      </c>
      <c r="E115" s="156" t="str">
        <f>PROPER(Currency)&amp;FamilyName&amp;$E$1</f>
        <v>UsdLibor3M</v>
      </c>
      <c r="F115" s="155" t="str">
        <f>Currency&amp;"FUT"&amp;$E$1&amp;$D115&amp;QuoteSuffix</f>
        <v>USDFUT3MK3_Quote</v>
      </c>
      <c r="G115" s="155" t="str">
        <f>Currency&amp;"FUT"&amp;$E$1&amp;$D115&amp;"ConvAdj"&amp;QuoteSuffix</f>
        <v>USDFUT3MK3ConvAdj_Quote</v>
      </c>
      <c r="H115" s="155" t="str">
        <f>$H$1&amp;"_FUT"&amp;$E$1&amp;$D115</f>
        <v>USD_YC3MRH_FUT3MK3</v>
      </c>
      <c r="I115" s="154" t="e">
        <f>_xll.qlFuturesRateHelper(H115,$F115,$D115,$E115,$G115,Permanent,Trigger,ObjectOverwrite)</f>
        <v>#NUM!</v>
      </c>
      <c r="J115" s="111" t="str">
        <f ca="1">_xll.ohRangeRetrieveError(I115)</f>
        <v>qlFuturesRateHelper - Error converting parameter 'ConvexityAdjQuote' : 'ObjectHandler error: attempt to retrieve object with unknown ID 'USDFUT3MK3ConvAdj_Quote'</v>
      </c>
      <c r="K115" s="110"/>
    </row>
    <row r="116" spans="1:11" x14ac:dyDescent="0.2">
      <c r="A116" s="158"/>
      <c r="B116" s="116">
        <v>114</v>
      </c>
      <c r="C116" s="157" t="b">
        <v>0</v>
      </c>
      <c r="D116" s="157" t="str">
        <v>M3</v>
      </c>
      <c r="E116" s="156" t="str">
        <f>PROPER(Currency)&amp;FamilyName&amp;$E$1</f>
        <v>UsdLibor3M</v>
      </c>
      <c r="F116" s="155" t="str">
        <f>Currency&amp;"FUT"&amp;$E$1&amp;$D116&amp;QuoteSuffix</f>
        <v>USDFUT3MM3_Quote</v>
      </c>
      <c r="G116" s="155" t="str">
        <f>Currency&amp;"FUT"&amp;$E$1&amp;$D116&amp;"ConvAdj"&amp;QuoteSuffix</f>
        <v>USDFUT3MM3ConvAdj_Quote</v>
      </c>
      <c r="H116" s="155" t="str">
        <f>$H$1&amp;"_FUT"&amp;$E$1&amp;$D116</f>
        <v>USD_YC3MRH_FUT3MM3</v>
      </c>
      <c r="I116" s="154" t="e">
        <f>_xll.qlFuturesRateHelper(H116,$F116,$D116,$E116,$G116,Permanent,Trigger,ObjectOverwrite)</f>
        <v>#NUM!</v>
      </c>
      <c r="J116" s="111" t="str">
        <f ca="1">_xll.ohRangeRetrieveError(I116)</f>
        <v>qlFuturesRateHelper - Error converting parameter 'ConvexityAdjQuote' : 'ObjectHandler error: attempt to retrieve object with unknown ID 'USDFUT3MM3ConvAdj_Quote'</v>
      </c>
      <c r="K116" s="110"/>
    </row>
    <row r="117" spans="1:11" x14ac:dyDescent="0.2">
      <c r="A117" s="158"/>
      <c r="B117" s="116">
        <v>115</v>
      </c>
      <c r="C117" s="157" t="b">
        <v>0</v>
      </c>
      <c r="D117" s="157" t="str">
        <v>N3</v>
      </c>
      <c r="E117" s="156" t="str">
        <f>PROPER(Currency)&amp;FamilyName&amp;$E$1</f>
        <v>UsdLibor3M</v>
      </c>
      <c r="F117" s="155" t="str">
        <f>Currency&amp;"FUT"&amp;$E$1&amp;$D117&amp;QuoteSuffix</f>
        <v>USDFUT3MN3_Quote</v>
      </c>
      <c r="G117" s="155" t="str">
        <f>Currency&amp;"FUT"&amp;$E$1&amp;$D117&amp;"ConvAdj"&amp;QuoteSuffix</f>
        <v>USDFUT3MN3ConvAdj_Quote</v>
      </c>
      <c r="H117" s="155" t="str">
        <f>$H$1&amp;"_FUT"&amp;$E$1&amp;$D117</f>
        <v>USD_YC3MRH_FUT3MN3</v>
      </c>
      <c r="I117" s="154" t="e">
        <f>_xll.qlFuturesRateHelper(H117,$F117,$D117,$E117,$G117,Permanent,Trigger,ObjectOverwrite)</f>
        <v>#NUM!</v>
      </c>
      <c r="J117" s="111" t="str">
        <f ca="1">_xll.ohRangeRetrieveError(I117)</f>
        <v>qlFuturesRateHelper - Error converting parameter 'ConvexityAdjQuote' : 'ObjectHandler error: attempt to retrieve object with unknown ID 'USDFUT3MN3ConvAdj_Quote'</v>
      </c>
      <c r="K117" s="110"/>
    </row>
    <row r="118" spans="1:11" x14ac:dyDescent="0.2">
      <c r="A118" s="158"/>
      <c r="B118" s="116">
        <v>116</v>
      </c>
      <c r="C118" s="157" t="b">
        <v>0</v>
      </c>
      <c r="D118" s="157" t="str">
        <v>Q3</v>
      </c>
      <c r="E118" s="156" t="str">
        <f>PROPER(Currency)&amp;FamilyName&amp;$E$1</f>
        <v>UsdLibor3M</v>
      </c>
      <c r="F118" s="155" t="str">
        <f>Currency&amp;"FUT"&amp;$E$1&amp;$D118&amp;QuoteSuffix</f>
        <v>USDFUT3MQ3_Quote</v>
      </c>
      <c r="G118" s="155" t="str">
        <f>Currency&amp;"FUT"&amp;$E$1&amp;$D118&amp;"ConvAdj"&amp;QuoteSuffix</f>
        <v>USDFUT3MQ3ConvAdj_Quote</v>
      </c>
      <c r="H118" s="155" t="str">
        <f>$H$1&amp;"_FUT"&amp;$E$1&amp;$D118</f>
        <v>USD_YC3MRH_FUT3MQ3</v>
      </c>
      <c r="I118" s="154" t="e">
        <f>_xll.qlFuturesRateHelper(H118,$F118,$D118,$E118,$G118,Permanent,Trigger,ObjectOverwrite)</f>
        <v>#NUM!</v>
      </c>
      <c r="J118" s="111" t="str">
        <f ca="1">_xll.ohRangeRetrieveError(I118)</f>
        <v>qlFuturesRateHelper - Error converting parameter 'ConvexityAdjQuote' : 'ObjectHandler error: attempt to retrieve object with unknown ID 'USDFUT3MQ3ConvAdj_Quote'</v>
      </c>
      <c r="K118" s="110"/>
    </row>
    <row r="119" spans="1:11" x14ac:dyDescent="0.2">
      <c r="A119" s="158"/>
      <c r="B119" s="116">
        <v>117</v>
      </c>
      <c r="C119" s="157" t="b">
        <v>0</v>
      </c>
      <c r="D119" s="157" t="str">
        <v>U3</v>
      </c>
      <c r="E119" s="156" t="str">
        <f>PROPER(Currency)&amp;FamilyName&amp;$E$1</f>
        <v>UsdLibor3M</v>
      </c>
      <c r="F119" s="155" t="str">
        <f>Currency&amp;"FUT"&amp;$E$1&amp;$D119&amp;QuoteSuffix</f>
        <v>USDFUT3MU3_Quote</v>
      </c>
      <c r="G119" s="155" t="str">
        <f>Currency&amp;"FUT"&amp;$E$1&amp;$D119&amp;"ConvAdj"&amp;QuoteSuffix</f>
        <v>USDFUT3MU3ConvAdj_Quote</v>
      </c>
      <c r="H119" s="155" t="str">
        <f>$H$1&amp;"_FUT"&amp;$E$1&amp;$D119</f>
        <v>USD_YC3MRH_FUT3MU3</v>
      </c>
      <c r="I119" s="154" t="e">
        <f>_xll.qlFuturesRateHelper(H119,$F119,$D119,$E119,$G119,Permanent,Trigger,ObjectOverwrite)</f>
        <v>#NUM!</v>
      </c>
      <c r="J119" s="111" t="str">
        <f ca="1">_xll.ohRangeRetrieveError(I119)</f>
        <v>qlFuturesRateHelper - Error converting parameter 'ConvexityAdjQuote' : 'ObjectHandler error: attempt to retrieve object with unknown ID 'USDFUT3MU3ConvAdj_Quote'</v>
      </c>
      <c r="K119" s="110"/>
    </row>
    <row r="120" spans="1:11" x14ac:dyDescent="0.2">
      <c r="A120" s="158"/>
      <c r="B120" s="116">
        <v>118</v>
      </c>
      <c r="C120" s="157" t="b">
        <v>0</v>
      </c>
      <c r="D120" s="157" t="str">
        <v>V3</v>
      </c>
      <c r="E120" s="156" t="str">
        <f>PROPER(Currency)&amp;FamilyName&amp;$E$1</f>
        <v>UsdLibor3M</v>
      </c>
      <c r="F120" s="155" t="str">
        <f>Currency&amp;"FUT"&amp;$E$1&amp;$D120&amp;QuoteSuffix</f>
        <v>USDFUT3MV3_Quote</v>
      </c>
      <c r="G120" s="155" t="str">
        <f>Currency&amp;"FUT"&amp;$E$1&amp;$D120&amp;"ConvAdj"&amp;QuoteSuffix</f>
        <v>USDFUT3MV3ConvAdj_Quote</v>
      </c>
      <c r="H120" s="155" t="str">
        <f>$H$1&amp;"_FUT"&amp;$E$1&amp;$D120</f>
        <v>USD_YC3MRH_FUT3MV3</v>
      </c>
      <c r="I120" s="154" t="e">
        <f>_xll.qlFuturesRateHelper(H120,$F120,$D120,$E120,$G120,Permanent,Trigger,ObjectOverwrite)</f>
        <v>#NUM!</v>
      </c>
      <c r="J120" s="111" t="str">
        <f ca="1">_xll.ohRangeRetrieveError(I120)</f>
        <v>qlFuturesRateHelper - Error converting parameter 'ConvexityAdjQuote' : 'ObjectHandler error: attempt to retrieve object with unknown ID 'USDFUT3MV3ConvAdj_Quote'</v>
      </c>
      <c r="K120" s="110"/>
    </row>
    <row r="121" spans="1:11" x14ac:dyDescent="0.2">
      <c r="A121" s="158"/>
      <c r="B121" s="116">
        <v>119</v>
      </c>
      <c r="C121" s="157" t="b">
        <v>0</v>
      </c>
      <c r="D121" s="157" t="str">
        <v>X3</v>
      </c>
      <c r="E121" s="156" t="str">
        <f>PROPER(Currency)&amp;FamilyName&amp;$E$1</f>
        <v>UsdLibor3M</v>
      </c>
      <c r="F121" s="155" t="str">
        <f>Currency&amp;"FUT"&amp;$E$1&amp;$D121&amp;QuoteSuffix</f>
        <v>USDFUT3MX3_Quote</v>
      </c>
      <c r="G121" s="155" t="str">
        <f>Currency&amp;"FUT"&amp;$E$1&amp;$D121&amp;"ConvAdj"&amp;QuoteSuffix</f>
        <v>USDFUT3MX3ConvAdj_Quote</v>
      </c>
      <c r="H121" s="155" t="str">
        <f>$H$1&amp;"_FUT"&amp;$E$1&amp;$D121</f>
        <v>USD_YC3MRH_FUT3MX3</v>
      </c>
      <c r="I121" s="154" t="e">
        <f>_xll.qlFuturesRateHelper(H121,$F121,$D121,$E121,$G121,Permanent,Trigger,ObjectOverwrite)</f>
        <v>#NUM!</v>
      </c>
      <c r="J121" s="111" t="str">
        <f ca="1">_xll.ohRangeRetrieveError(I121)</f>
        <v>qlFuturesRateHelper - Error converting parameter 'ConvexityAdjQuote' : 'ObjectHandler error: attempt to retrieve object with unknown ID 'USDFUT3MX3ConvAdj_Quote'</v>
      </c>
      <c r="K121" s="110"/>
    </row>
    <row r="122" spans="1:11" x14ac:dyDescent="0.2">
      <c r="A122" s="158"/>
      <c r="B122" s="116">
        <v>120</v>
      </c>
      <c r="C122" s="157" t="b">
        <v>0</v>
      </c>
      <c r="D122" s="157" t="str">
        <v>Z3</v>
      </c>
      <c r="E122" s="156" t="str">
        <f>PROPER(Currency)&amp;FamilyName&amp;$E$1</f>
        <v>UsdLibor3M</v>
      </c>
      <c r="F122" s="155" t="str">
        <f>Currency&amp;"FUT"&amp;$E$1&amp;$D122&amp;QuoteSuffix</f>
        <v>USDFUT3MZ3_Quote</v>
      </c>
      <c r="G122" s="155" t="str">
        <f>Currency&amp;"FUT"&amp;$E$1&amp;$D122&amp;"ConvAdj"&amp;QuoteSuffix</f>
        <v>USDFUT3MZ3ConvAdj_Quote</v>
      </c>
      <c r="H122" s="155" t="str">
        <f>$H$1&amp;"_FUT"&amp;$E$1&amp;$D122</f>
        <v>USD_YC3MRH_FUT3MZ3</v>
      </c>
      <c r="I122" s="154" t="e">
        <f>_xll.qlFuturesRateHelper(H122,$F122,$D122,$E122,$G122,Permanent,Trigger,ObjectOverwrite)</f>
        <v>#NUM!</v>
      </c>
      <c r="J122" s="111" t="str">
        <f ca="1">_xll.ohRangeRetrieveError(I122)</f>
        <v>qlFuturesRateHelper - Error converting parameter 'ConvexityAdjQuote' : 'ObjectHandler error: attempt to retrieve object with unknown ID 'USDFUT3MZ3ConvAdj_Quote'</v>
      </c>
      <c r="K122" s="110"/>
    </row>
    <row r="123" spans="1:11" ht="13.5" thickBot="1" x14ac:dyDescent="0.25">
      <c r="A123" s="153"/>
      <c r="B123" s="152"/>
      <c r="C123" s="152"/>
      <c r="D123" s="152"/>
      <c r="E123" s="152"/>
      <c r="F123" s="152"/>
      <c r="G123" s="152"/>
      <c r="H123" s="152"/>
      <c r="I123" s="152"/>
      <c r="J123" s="152"/>
      <c r="K123" s="15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/>
  </sheetViews>
  <sheetFormatPr defaultRowHeight="11.25" x14ac:dyDescent="0.2"/>
  <cols>
    <col min="1" max="1" width="4.140625" style="125" customWidth="1"/>
    <col min="2" max="2" width="4.7109375" style="125" bestFit="1" customWidth="1"/>
    <col min="3" max="3" width="3.85546875" style="125" bestFit="1" customWidth="1"/>
    <col min="4" max="4" width="3.140625" style="125" bestFit="1" customWidth="1"/>
    <col min="5" max="5" width="2.7109375" style="125" bestFit="1" customWidth="1"/>
    <col min="6" max="6" width="5.85546875" style="125" bestFit="1" customWidth="1"/>
    <col min="7" max="7" width="13.85546875" style="125" bestFit="1" customWidth="1"/>
    <col min="8" max="8" width="15.28515625" style="125" bestFit="1" customWidth="1"/>
    <col min="9" max="9" width="7.140625" style="125" bestFit="1" customWidth="1"/>
    <col min="10" max="10" width="15.7109375" style="125" bestFit="1" customWidth="1"/>
    <col min="11" max="11" width="21.42578125" style="125" bestFit="1" customWidth="1"/>
    <col min="12" max="12" width="25.85546875" style="169" bestFit="1" customWidth="1"/>
    <col min="13" max="13" width="16" style="125" customWidth="1"/>
    <col min="14" max="14" width="3.5703125" style="125" customWidth="1"/>
    <col min="15" max="15" width="2.5703125" style="125" customWidth="1"/>
    <col min="16" max="16" width="4" style="125" customWidth="1"/>
    <col min="17" max="17" width="3.140625" style="125" customWidth="1"/>
    <col min="18" max="18" width="2.7109375" style="125" customWidth="1"/>
    <col min="19" max="16384" width="9.140625" style="125"/>
  </cols>
  <sheetData>
    <row r="1" spans="1:18" x14ac:dyDescent="0.2">
      <c r="A1" s="199" t="s">
        <v>186</v>
      </c>
      <c r="B1" s="197"/>
      <c r="C1" s="197"/>
      <c r="D1" s="197"/>
      <c r="E1" s="197"/>
      <c r="F1" s="197"/>
      <c r="G1" s="197"/>
      <c r="H1" s="197"/>
      <c r="I1" s="197"/>
      <c r="J1" s="197"/>
      <c r="K1" s="198"/>
      <c r="L1" s="197"/>
      <c r="M1" s="197"/>
      <c r="N1" s="196"/>
    </row>
    <row r="2" spans="1:18" x14ac:dyDescent="0.2">
      <c r="A2" s="117"/>
      <c r="B2" s="127"/>
      <c r="C2" s="127"/>
      <c r="D2" s="127"/>
      <c r="E2" s="127"/>
      <c r="F2" s="127"/>
      <c r="G2" s="127"/>
      <c r="H2" s="127"/>
      <c r="I2" s="127"/>
      <c r="J2" s="12" t="s">
        <v>145</v>
      </c>
      <c r="K2" s="12" t="str">
        <f>Currency&amp;"_YC"&amp;$J$2&amp;"RH"</f>
        <v>USD_YC3MRH</v>
      </c>
      <c r="L2" s="12" t="str">
        <f>Discounting</f>
        <v>UsdYC</v>
      </c>
      <c r="M2" s="127"/>
      <c r="N2" s="172"/>
    </row>
    <row r="3" spans="1:18" ht="36" customHeight="1" x14ac:dyDescent="0.2">
      <c r="A3" s="117"/>
      <c r="B3" s="124" t="s">
        <v>177</v>
      </c>
      <c r="C3" s="124"/>
      <c r="D3" s="124"/>
      <c r="E3" s="124"/>
      <c r="F3" s="124" t="s">
        <v>176</v>
      </c>
      <c r="G3" s="124" t="s">
        <v>175</v>
      </c>
      <c r="H3" s="124" t="s">
        <v>174</v>
      </c>
      <c r="I3" s="124" t="s">
        <v>173</v>
      </c>
      <c r="J3" s="124" t="s">
        <v>152</v>
      </c>
      <c r="K3" s="195" t="str">
        <f>K2&amp;"_Swaps.xml"</f>
        <v>USD_YC3MRH_Swaps.xml</v>
      </c>
      <c r="L3" s="194" t="e">
        <f ca="1">IF(Serialize,_xll.ohObjectSave(L4:L50,SerializationPath&amp;K3,FileOverwrite,Serialize),"---")</f>
        <v>#VALUE!</v>
      </c>
      <c r="M3" s="173" t="str">
        <f ca="1">_xll.ohRangeRetrieveError(L3)</f>
        <v/>
      </c>
      <c r="N3" s="172"/>
    </row>
    <row r="4" spans="1:18" x14ac:dyDescent="0.2">
      <c r="A4" s="128"/>
      <c r="B4" s="127"/>
      <c r="C4" s="127"/>
      <c r="D4" s="127"/>
      <c r="E4" s="127"/>
      <c r="F4" s="127"/>
      <c r="G4" s="127"/>
      <c r="H4" s="127"/>
      <c r="I4" s="127"/>
      <c r="J4" s="127"/>
      <c r="K4" s="193" t="str">
        <f>$K$2&amp;"_"&amp;$D6&amp;$E6&amp;"_"&amp;FamilyName&amp;$J$2</f>
        <v>USD_YC3MRH_AM3L_Libor3M</v>
      </c>
      <c r="L4" s="192" t="str">
        <f>IF(UPPER(FamilyName)="IBOR",_xll.qlEuribor($K4,$J$2,,Permanent,Trigger,ObjectOverwrite),IF(UPPER(FamilyName)="LIBOR",_xll.qlLibor($K4,Currency,$J$2,,Permanent,Trigger,ObjectOverwrite),"--"))</f>
        <v>USD_YC3MRH_AM3L_Libor3M#0004</v>
      </c>
      <c r="M4" s="191" t="str">
        <f>_xll.ohRangeRetrieveError(L4)</f>
        <v/>
      </c>
      <c r="N4" s="172"/>
    </row>
    <row r="5" spans="1:18" ht="12" thickBot="1" x14ac:dyDescent="0.25">
      <c r="A5" s="128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72"/>
    </row>
    <row r="6" spans="1:18" x14ac:dyDescent="0.2">
      <c r="A6" s="117"/>
      <c r="B6" s="178" t="s">
        <v>170</v>
      </c>
      <c r="C6" s="181" t="s">
        <v>36</v>
      </c>
      <c r="D6" s="178" t="str">
        <f t="array" ref="D6:D42">VLOOKUP(Currency,Conventions,2)</f>
        <v>AM</v>
      </c>
      <c r="E6" s="178" t="str">
        <f t="array" ref="E6:E42">VLOOKUP(Currency,Conventions,3)</f>
        <v>3L</v>
      </c>
      <c r="F6" s="178" t="str">
        <f>IF(UPPER(LEFT($D6))="A","Annual",IF(UPPER(LEFT($D6))="S","Semiannual","--"))</f>
        <v>Annual</v>
      </c>
      <c r="G6" s="157" t="s">
        <v>168</v>
      </c>
      <c r="H6" s="157" t="str">
        <f>IF(UPPER(RIGHT($D6))="B",BondBasisDayCounter,IF(UPPER(RIGHT($D6))="M",MoneyMarketDayCounter,"--"))</f>
        <v>Actual/360</v>
      </c>
      <c r="I6" s="177">
        <v>0</v>
      </c>
      <c r="J6" s="180" t="str">
        <f>Currency&amp;$D6&amp;$E6&amp;$C6&amp;"_Quote"</f>
        <v>USDAM3L1Y_Quote</v>
      </c>
      <c r="K6" s="175" t="str">
        <f>$K$2&amp;"_"&amp;$D6&amp;$E6&amp;$C6</f>
        <v>USD_YC3MRH_AM3L1Y</v>
      </c>
      <c r="L6" s="174" t="str">
        <f>_xll.qlSwapRateHelper2(K6,$J6,$C6,Calendar,$F6,$G6,$H6,$L$4,$I6,B6,DiscountingCurve,Permanent,,ObjectOverwrite)</f>
        <v>USD_YC3MRH_AM3L1Y#0004</v>
      </c>
      <c r="M6" s="173" t="str">
        <f>_xll.ohRangeRetrieveError(L6)</f>
        <v/>
      </c>
      <c r="N6" s="172"/>
      <c r="P6" s="190" t="s">
        <v>114</v>
      </c>
      <c r="Q6" s="189" t="s">
        <v>111</v>
      </c>
      <c r="R6" s="188" t="s">
        <v>171</v>
      </c>
    </row>
    <row r="7" spans="1:18" x14ac:dyDescent="0.2">
      <c r="A7" s="117"/>
      <c r="B7" s="178" t="s">
        <v>170</v>
      </c>
      <c r="C7" s="181" t="s">
        <v>35</v>
      </c>
      <c r="D7" s="178" t="str">
        <v>AM</v>
      </c>
      <c r="E7" s="178" t="str">
        <v>3L</v>
      </c>
      <c r="F7" s="178" t="str">
        <f>IF(UPPER(LEFT($D7))="A","Annual",IF(UPPER(LEFT($D7))="S","Semiannual","--"))</f>
        <v>Annual</v>
      </c>
      <c r="G7" s="156" t="s">
        <v>168</v>
      </c>
      <c r="H7" s="156" t="str">
        <f>IF(UPPER(RIGHT($D7))="B",BondBasisDayCounter,IF(UPPER(RIGHT($D7))="M",MoneyMarketDayCounter,"--"))</f>
        <v>Actual/360</v>
      </c>
      <c r="I7" s="177">
        <v>0</v>
      </c>
      <c r="J7" s="176" t="str">
        <f>Currency&amp;$D7&amp;$E7&amp;$C7&amp;"_Quote"</f>
        <v>USDAM3L15M_Quote</v>
      </c>
      <c r="K7" s="175" t="str">
        <f>$K$2&amp;"_"&amp;$D7&amp;$E7&amp;$C7</f>
        <v>USD_YC3MRH_AM3L15M</v>
      </c>
      <c r="L7" s="174" t="str">
        <f>_xll.qlSwapRateHelper2(K7,$J7,$C7,Calendar,$F7,$G7,$H7,$L$4,$I7,B7,DiscountingCurve,Permanent,,ObjectOverwrite)</f>
        <v>USD_YC3MRH_AM3L15M#0004</v>
      </c>
      <c r="M7" s="173" t="str">
        <f>_xll.ohRangeRetrieveError(L7)</f>
        <v/>
      </c>
      <c r="N7" s="172"/>
      <c r="P7" s="187" t="s">
        <v>112</v>
      </c>
      <c r="Q7" s="186" t="s">
        <v>111</v>
      </c>
      <c r="R7" s="185" t="s">
        <v>172</v>
      </c>
    </row>
    <row r="8" spans="1:18" x14ac:dyDescent="0.2">
      <c r="A8" s="117"/>
      <c r="B8" s="178" t="s">
        <v>170</v>
      </c>
      <c r="C8" s="181" t="s">
        <v>34</v>
      </c>
      <c r="D8" s="178" t="str">
        <v>AM</v>
      </c>
      <c r="E8" s="178" t="str">
        <v>3L</v>
      </c>
      <c r="F8" s="178" t="str">
        <f>IF(UPPER(LEFT($D8))="A","Annual",IF(UPPER(LEFT($D8))="S","Semiannual","--"))</f>
        <v>Annual</v>
      </c>
      <c r="G8" s="156" t="s">
        <v>168</v>
      </c>
      <c r="H8" s="156" t="str">
        <f>IF(UPPER(RIGHT($D8))="B",BondBasisDayCounter,IF(UPPER(RIGHT($D8))="M",MoneyMarketDayCounter,"--"))</f>
        <v>Actual/360</v>
      </c>
      <c r="I8" s="177">
        <v>0</v>
      </c>
      <c r="J8" s="176" t="str">
        <f>Currency&amp;$D8&amp;$E8&amp;$C8&amp;"_Quote"</f>
        <v>USDAM3L18M_Quote</v>
      </c>
      <c r="K8" s="175" t="str">
        <f>$K$2&amp;"_"&amp;$D8&amp;$E8&amp;$C8</f>
        <v>USD_YC3MRH_AM3L18M</v>
      </c>
      <c r="L8" s="174" t="str">
        <f>_xll.qlSwapRateHelper2(K8,$J8,$C8,Calendar,$F8,$G8,$H8,$L$4,$I8,B8,DiscountingCurve,Permanent,,ObjectOverwrite)</f>
        <v>USD_YC3MRH_AM3L18M#0004</v>
      </c>
      <c r="M8" s="173" t="str">
        <f>_xll.ohRangeRetrieveError(L8)</f>
        <v/>
      </c>
      <c r="N8" s="172"/>
      <c r="P8" s="187" t="s">
        <v>109</v>
      </c>
      <c r="Q8" s="186" t="s">
        <v>103</v>
      </c>
      <c r="R8" s="185" t="s">
        <v>171</v>
      </c>
    </row>
    <row r="9" spans="1:18" x14ac:dyDescent="0.2">
      <c r="A9" s="117"/>
      <c r="B9" s="178" t="s">
        <v>170</v>
      </c>
      <c r="C9" s="181" t="s">
        <v>33</v>
      </c>
      <c r="D9" s="178" t="str">
        <v>AM</v>
      </c>
      <c r="E9" s="178" t="str">
        <v>3L</v>
      </c>
      <c r="F9" s="178" t="str">
        <f>IF(UPPER(LEFT($D9))="A","Annual",IF(UPPER(LEFT($D9))="S","Semiannual","--"))</f>
        <v>Annual</v>
      </c>
      <c r="G9" s="156" t="s">
        <v>168</v>
      </c>
      <c r="H9" s="156" t="str">
        <f>IF(UPPER(RIGHT($D9))="B",BondBasisDayCounter,IF(UPPER(RIGHT($D9))="M",MoneyMarketDayCounter,"--"))</f>
        <v>Actual/360</v>
      </c>
      <c r="I9" s="177">
        <v>0</v>
      </c>
      <c r="J9" s="176" t="str">
        <f>Currency&amp;$D9&amp;$E9&amp;$C9&amp;"_Quote"</f>
        <v>USDAM3L21M_Quote</v>
      </c>
      <c r="K9" s="175" t="str">
        <f>$K$2&amp;"_"&amp;$D9&amp;$E9&amp;$C9</f>
        <v>USD_YC3MRH_AM3L21M</v>
      </c>
      <c r="L9" s="174" t="str">
        <f>_xll.qlSwapRateHelper2(K9,$J9,$C9,Calendar,$F9,$G9,$H9,$L$4,$I9,B9,DiscountingCurve,Permanent,,ObjectOverwrite)</f>
        <v>USD_YC3MRH_AM3L21M#0004</v>
      </c>
      <c r="M9" s="173" t="str">
        <f>_xll.ohRangeRetrieveError(L9)</f>
        <v/>
      </c>
      <c r="N9" s="172"/>
      <c r="P9" s="187" t="s">
        <v>106</v>
      </c>
      <c r="Q9" s="186" t="s">
        <v>108</v>
      </c>
      <c r="R9" s="185" t="s">
        <v>171</v>
      </c>
    </row>
    <row r="10" spans="1:18" ht="12" thickBot="1" x14ac:dyDescent="0.25">
      <c r="A10" s="117"/>
      <c r="B10" s="178" t="s">
        <v>170</v>
      </c>
      <c r="C10" s="179" t="s">
        <v>32</v>
      </c>
      <c r="D10" s="178" t="str">
        <v>AM</v>
      </c>
      <c r="E10" s="178" t="str">
        <v>3L</v>
      </c>
      <c r="F10" s="178" t="str">
        <f>IF(UPPER(LEFT($D10))="A","Annual",IF(UPPER(LEFT($D10))="S","Semiannual","--"))</f>
        <v>Annual</v>
      </c>
      <c r="G10" s="156" t="s">
        <v>168</v>
      </c>
      <c r="H10" s="156" t="str">
        <f>IF(UPPER(RIGHT($D10))="B",BondBasisDayCounter,IF(UPPER(RIGHT($D10))="M",MoneyMarketDayCounter,"--"))</f>
        <v>Actual/360</v>
      </c>
      <c r="I10" s="177">
        <v>0</v>
      </c>
      <c r="J10" s="176" t="str">
        <f>Currency&amp;$D10&amp;$E10&amp;$C10&amp;"_Quote"</f>
        <v>USDAM3L2Y_Quote</v>
      </c>
      <c r="K10" s="175" t="str">
        <f>$K$2&amp;"_"&amp;$D10&amp;$E10&amp;$C10</f>
        <v>USD_YC3MRH_AM3L2Y</v>
      </c>
      <c r="L10" s="174" t="str">
        <f>_xll.qlSwapRateHelper2(K10,$J10,$C10,Calendar,$F10,$G10,$H10,$L$4,$I10,B10,DiscountingCurve,Permanent,,ObjectOverwrite)</f>
        <v>USD_YC3MRH_AM3L2Y#0004</v>
      </c>
      <c r="M10" s="173" t="str">
        <f>_xll.ohRangeRetrieveError(L10)</f>
        <v/>
      </c>
      <c r="N10" s="172"/>
      <c r="P10" s="184" t="s">
        <v>104</v>
      </c>
      <c r="Q10" s="183" t="s">
        <v>103</v>
      </c>
      <c r="R10" s="182" t="s">
        <v>171</v>
      </c>
    </row>
    <row r="11" spans="1:18" x14ac:dyDescent="0.2">
      <c r="A11" s="117"/>
      <c r="B11" s="178" t="s">
        <v>170</v>
      </c>
      <c r="C11" s="179" t="s">
        <v>31</v>
      </c>
      <c r="D11" s="178" t="str">
        <v>AM</v>
      </c>
      <c r="E11" s="178" t="str">
        <v>3L</v>
      </c>
      <c r="F11" s="178" t="str">
        <f>IF(UPPER(LEFT($D11))="A","Annual",IF(UPPER(LEFT($D11))="S","Semiannual","--"))</f>
        <v>Annual</v>
      </c>
      <c r="G11" s="156" t="s">
        <v>168</v>
      </c>
      <c r="H11" s="156" t="str">
        <f>IF(UPPER(RIGHT($D11))="B",BondBasisDayCounter,IF(UPPER(RIGHT($D11))="M",MoneyMarketDayCounter,"--"))</f>
        <v>Actual/360</v>
      </c>
      <c r="I11" s="177">
        <v>0</v>
      </c>
      <c r="J11" s="176" t="str">
        <f>Currency&amp;$D11&amp;$E11&amp;$C11&amp;"_Quote"</f>
        <v>USDAM3L3Y_Quote</v>
      </c>
      <c r="K11" s="175" t="str">
        <f>$K$2&amp;"_"&amp;$D11&amp;$E11&amp;$C11</f>
        <v>USD_YC3MRH_AM3L3Y</v>
      </c>
      <c r="L11" s="174" t="str">
        <f>_xll.qlSwapRateHelper2(K11,$J11,$C11,Calendar,$F11,$G11,$H11,$L$4,$I11,B11,DiscountingCurve,Permanent,,ObjectOverwrite)</f>
        <v>USD_YC3MRH_AM3L3Y#0004</v>
      </c>
      <c r="M11" s="173" t="str">
        <f>_xll.ohRangeRetrieveError(L11)</f>
        <v/>
      </c>
      <c r="N11" s="172"/>
    </row>
    <row r="12" spans="1:18" x14ac:dyDescent="0.2">
      <c r="A12" s="117"/>
      <c r="B12" s="178" t="s">
        <v>170</v>
      </c>
      <c r="C12" s="179" t="s">
        <v>30</v>
      </c>
      <c r="D12" s="178" t="str">
        <v>AM</v>
      </c>
      <c r="E12" s="178" t="str">
        <v>3L</v>
      </c>
      <c r="F12" s="178" t="str">
        <f>IF(UPPER(LEFT($D12))="A","Annual",IF(UPPER(LEFT($D12))="S","Semiannual","--"))</f>
        <v>Annual</v>
      </c>
      <c r="G12" s="156" t="s">
        <v>168</v>
      </c>
      <c r="H12" s="156" t="str">
        <f>IF(UPPER(RIGHT($D12))="B",BondBasisDayCounter,IF(UPPER(RIGHT($D12))="M",MoneyMarketDayCounter,"--"))</f>
        <v>Actual/360</v>
      </c>
      <c r="I12" s="177">
        <v>0</v>
      </c>
      <c r="J12" s="176" t="str">
        <f>Currency&amp;$D12&amp;$E12&amp;$C12&amp;"_Quote"</f>
        <v>USDAM3L4Y_Quote</v>
      </c>
      <c r="K12" s="175" t="str">
        <f>$K$2&amp;"_"&amp;$D12&amp;$E12&amp;$C12</f>
        <v>USD_YC3MRH_AM3L4Y</v>
      </c>
      <c r="L12" s="174" t="str">
        <f>_xll.qlSwapRateHelper2(K12,$J12,$C12,Calendar,$F12,$G12,$H12,$L$4,$I12,B12,DiscountingCurve,Permanent,,ObjectOverwrite)</f>
        <v>USD_YC3MRH_AM3L4Y#0004</v>
      </c>
      <c r="M12" s="173" t="str">
        <f>_xll.ohRangeRetrieveError(L12)</f>
        <v/>
      </c>
      <c r="N12" s="172"/>
    </row>
    <row r="13" spans="1:18" x14ac:dyDescent="0.2">
      <c r="A13" s="117"/>
      <c r="B13" s="178" t="s">
        <v>170</v>
      </c>
      <c r="C13" s="179" t="s">
        <v>29</v>
      </c>
      <c r="D13" s="178" t="str">
        <v>AM</v>
      </c>
      <c r="E13" s="178" t="str">
        <v>3L</v>
      </c>
      <c r="F13" s="178" t="str">
        <f>IF(UPPER(LEFT($D13))="A","Annual",IF(UPPER(LEFT($D13))="S","Semiannual","--"))</f>
        <v>Annual</v>
      </c>
      <c r="G13" s="156" t="s">
        <v>168</v>
      </c>
      <c r="H13" s="156" t="str">
        <f>IF(UPPER(RIGHT($D13))="B",BondBasisDayCounter,IF(UPPER(RIGHT($D13))="M",MoneyMarketDayCounter,"--"))</f>
        <v>Actual/360</v>
      </c>
      <c r="I13" s="177">
        <v>0</v>
      </c>
      <c r="J13" s="176" t="str">
        <f>Currency&amp;$D13&amp;$E13&amp;$C13&amp;"_Quote"</f>
        <v>USDAM3L5Y_Quote</v>
      </c>
      <c r="K13" s="175" t="str">
        <f>$K$2&amp;"_"&amp;$D13&amp;$E13&amp;$C13</f>
        <v>USD_YC3MRH_AM3L5Y</v>
      </c>
      <c r="L13" s="174" t="str">
        <f>_xll.qlSwapRateHelper2(K13,$J13,$C13,Calendar,$F13,$G13,$H13,$L$4,$I13,B13,DiscountingCurve,Permanent,,ObjectOverwrite)</f>
        <v>USD_YC3MRH_AM3L5Y#0004</v>
      </c>
      <c r="M13" s="173" t="str">
        <f>_xll.ohRangeRetrieveError(L13)</f>
        <v/>
      </c>
      <c r="N13" s="172"/>
    </row>
    <row r="14" spans="1:18" x14ac:dyDescent="0.2">
      <c r="A14" s="117"/>
      <c r="B14" s="178" t="s">
        <v>170</v>
      </c>
      <c r="C14" s="179" t="s">
        <v>28</v>
      </c>
      <c r="D14" s="178" t="str">
        <v>AM</v>
      </c>
      <c r="E14" s="178" t="str">
        <v>3L</v>
      </c>
      <c r="F14" s="178" t="str">
        <f>IF(UPPER(LEFT($D14))="A","Annual",IF(UPPER(LEFT($D14))="S","Semiannual","--"))</f>
        <v>Annual</v>
      </c>
      <c r="G14" s="156" t="s">
        <v>168</v>
      </c>
      <c r="H14" s="156" t="str">
        <f>IF(UPPER(RIGHT($D14))="B",BondBasisDayCounter,IF(UPPER(RIGHT($D14))="M",MoneyMarketDayCounter,"--"))</f>
        <v>Actual/360</v>
      </c>
      <c r="I14" s="177">
        <v>0</v>
      </c>
      <c r="J14" s="176" t="str">
        <f>Currency&amp;$D14&amp;$E14&amp;$C14&amp;"_Quote"</f>
        <v>USDAM3L6Y_Quote</v>
      </c>
      <c r="K14" s="175" t="str">
        <f>$K$2&amp;"_"&amp;$D14&amp;$E14&amp;$C14</f>
        <v>USD_YC3MRH_AM3L6Y</v>
      </c>
      <c r="L14" s="174" t="str">
        <f>_xll.qlSwapRateHelper2(K14,$J14,$C14,Calendar,$F14,$G14,$H14,$L$4,$I14,B14,DiscountingCurve,Permanent,,ObjectOverwrite)</f>
        <v>USD_YC3MRH_AM3L6Y#0004</v>
      </c>
      <c r="M14" s="173" t="str">
        <f>_xll.ohRangeRetrieveError(L14)</f>
        <v/>
      </c>
      <c r="N14" s="172"/>
    </row>
    <row r="15" spans="1:18" x14ac:dyDescent="0.2">
      <c r="A15" s="117"/>
      <c r="B15" s="178" t="s">
        <v>170</v>
      </c>
      <c r="C15" s="179" t="s">
        <v>27</v>
      </c>
      <c r="D15" s="178" t="str">
        <v>AM</v>
      </c>
      <c r="E15" s="178" t="str">
        <v>3L</v>
      </c>
      <c r="F15" s="178" t="str">
        <f>IF(UPPER(LEFT($D15))="A","Annual",IF(UPPER(LEFT($D15))="S","Semiannual","--"))</f>
        <v>Annual</v>
      </c>
      <c r="G15" s="156" t="s">
        <v>168</v>
      </c>
      <c r="H15" s="156" t="str">
        <f>IF(UPPER(RIGHT($D15))="B",BondBasisDayCounter,IF(UPPER(RIGHT($D15))="M",MoneyMarketDayCounter,"--"))</f>
        <v>Actual/360</v>
      </c>
      <c r="I15" s="177">
        <v>0</v>
      </c>
      <c r="J15" s="176" t="str">
        <f>Currency&amp;$D15&amp;$E15&amp;$C15&amp;"_Quote"</f>
        <v>USDAM3L7Y_Quote</v>
      </c>
      <c r="K15" s="175" t="str">
        <f>$K$2&amp;"_"&amp;$D15&amp;$E15&amp;$C15</f>
        <v>USD_YC3MRH_AM3L7Y</v>
      </c>
      <c r="L15" s="174" t="str">
        <f>_xll.qlSwapRateHelper2(K15,$J15,$C15,Calendar,$F15,$G15,$H15,$L$4,$I15,B15,DiscountingCurve,Permanent,,ObjectOverwrite)</f>
        <v>USD_YC3MRH_AM3L7Y#0004</v>
      </c>
      <c r="M15" s="173" t="str">
        <f>_xll.ohRangeRetrieveError(L15)</f>
        <v/>
      </c>
      <c r="N15" s="172"/>
    </row>
    <row r="16" spans="1:18" x14ac:dyDescent="0.2">
      <c r="A16" s="117"/>
      <c r="B16" s="178" t="s">
        <v>170</v>
      </c>
      <c r="C16" s="179" t="s">
        <v>26</v>
      </c>
      <c r="D16" s="178" t="str">
        <v>AM</v>
      </c>
      <c r="E16" s="178" t="str">
        <v>3L</v>
      </c>
      <c r="F16" s="178" t="str">
        <f>IF(UPPER(LEFT($D16))="A","Annual",IF(UPPER(LEFT($D16))="S","Semiannual","--"))</f>
        <v>Annual</v>
      </c>
      <c r="G16" s="156" t="s">
        <v>168</v>
      </c>
      <c r="H16" s="156" t="str">
        <f>IF(UPPER(RIGHT($D16))="B",BondBasisDayCounter,IF(UPPER(RIGHT($D16))="M",MoneyMarketDayCounter,"--"))</f>
        <v>Actual/360</v>
      </c>
      <c r="I16" s="177">
        <v>0</v>
      </c>
      <c r="J16" s="176" t="str">
        <f>Currency&amp;$D16&amp;$E16&amp;$C16&amp;"_Quote"</f>
        <v>USDAM3L8Y_Quote</v>
      </c>
      <c r="K16" s="175" t="str">
        <f>$K$2&amp;"_"&amp;$D16&amp;$E16&amp;$C16</f>
        <v>USD_YC3MRH_AM3L8Y</v>
      </c>
      <c r="L16" s="174" t="str">
        <f>_xll.qlSwapRateHelper2(K16,$J16,$C16,Calendar,$F16,$G16,$H16,$L$4,$I16,B16,DiscountingCurve,Permanent,,ObjectOverwrite)</f>
        <v>USD_YC3MRH_AM3L8Y#0004</v>
      </c>
      <c r="M16" s="173" t="str">
        <f>_xll.ohRangeRetrieveError(L16)</f>
        <v/>
      </c>
      <c r="N16" s="172"/>
    </row>
    <row r="17" spans="1:14" x14ac:dyDescent="0.2">
      <c r="A17" s="117"/>
      <c r="B17" s="178" t="s">
        <v>170</v>
      </c>
      <c r="C17" s="179" t="s">
        <v>25</v>
      </c>
      <c r="D17" s="178" t="str">
        <v>AM</v>
      </c>
      <c r="E17" s="178" t="str">
        <v>3L</v>
      </c>
      <c r="F17" s="178" t="str">
        <f>IF(UPPER(LEFT($D17))="A","Annual",IF(UPPER(LEFT($D17))="S","Semiannual","--"))</f>
        <v>Annual</v>
      </c>
      <c r="G17" s="156" t="s">
        <v>168</v>
      </c>
      <c r="H17" s="156" t="str">
        <f>IF(UPPER(RIGHT($D17))="B",BondBasisDayCounter,IF(UPPER(RIGHT($D17))="M",MoneyMarketDayCounter,"--"))</f>
        <v>Actual/360</v>
      </c>
      <c r="I17" s="177">
        <v>0</v>
      </c>
      <c r="J17" s="176" t="str">
        <f>Currency&amp;$D17&amp;$E17&amp;$C17&amp;"_Quote"</f>
        <v>USDAM3L9Y_Quote</v>
      </c>
      <c r="K17" s="175" t="str">
        <f>$K$2&amp;"_"&amp;$D17&amp;$E17&amp;$C17</f>
        <v>USD_YC3MRH_AM3L9Y</v>
      </c>
      <c r="L17" s="174" t="str">
        <f>_xll.qlSwapRateHelper2(K17,$J17,$C17,Calendar,$F17,$G17,$H17,$L$4,$I17,B17,DiscountingCurve,Permanent,,ObjectOverwrite)</f>
        <v>USD_YC3MRH_AM3L9Y#0004</v>
      </c>
      <c r="M17" s="173" t="str">
        <f>_xll.ohRangeRetrieveError(L17)</f>
        <v/>
      </c>
      <c r="N17" s="172"/>
    </row>
    <row r="18" spans="1:14" x14ac:dyDescent="0.2">
      <c r="A18" s="117"/>
      <c r="B18" s="178" t="s">
        <v>170</v>
      </c>
      <c r="C18" s="179" t="s">
        <v>24</v>
      </c>
      <c r="D18" s="178" t="str">
        <v>AM</v>
      </c>
      <c r="E18" s="178" t="str">
        <v>3L</v>
      </c>
      <c r="F18" s="178" t="str">
        <f>IF(UPPER(LEFT($D18))="A","Annual",IF(UPPER(LEFT($D18))="S","Semiannual","--"))</f>
        <v>Annual</v>
      </c>
      <c r="G18" s="156" t="s">
        <v>168</v>
      </c>
      <c r="H18" s="156" t="str">
        <f>IF(UPPER(RIGHT($D18))="B",BondBasisDayCounter,IF(UPPER(RIGHT($D18))="M",MoneyMarketDayCounter,"--"))</f>
        <v>Actual/360</v>
      </c>
      <c r="I18" s="177">
        <v>0</v>
      </c>
      <c r="J18" s="176" t="str">
        <f>Currency&amp;$D18&amp;$E18&amp;$C18&amp;"_Quote"</f>
        <v>USDAM3L10Y_Quote</v>
      </c>
      <c r="K18" s="175" t="str">
        <f>$K$2&amp;"_"&amp;$D18&amp;$E18&amp;$C18</f>
        <v>USD_YC3MRH_AM3L10Y</v>
      </c>
      <c r="L18" s="174" t="str">
        <f>_xll.qlSwapRateHelper2(K18,$J18,$C18,Calendar,$F18,$G18,$H18,$L$4,$I18,B18,DiscountingCurve,Permanent,,ObjectOverwrite)</f>
        <v>USD_YC3MRH_AM3L10Y#0004</v>
      </c>
      <c r="M18" s="173" t="str">
        <f>_xll.ohRangeRetrieveError(L18)</f>
        <v/>
      </c>
      <c r="N18" s="172"/>
    </row>
    <row r="19" spans="1:14" x14ac:dyDescent="0.2">
      <c r="A19" s="117"/>
      <c r="B19" s="178" t="s">
        <v>170</v>
      </c>
      <c r="C19" s="179" t="s">
        <v>23</v>
      </c>
      <c r="D19" s="178" t="str">
        <v>AM</v>
      </c>
      <c r="E19" s="178" t="str">
        <v>3L</v>
      </c>
      <c r="F19" s="178" t="str">
        <f>IF(UPPER(LEFT($D19))="A","Annual",IF(UPPER(LEFT($D19))="S","Semiannual","--"))</f>
        <v>Annual</v>
      </c>
      <c r="G19" s="156" t="s">
        <v>168</v>
      </c>
      <c r="H19" s="156" t="str">
        <f>IF(UPPER(RIGHT($D19))="B",BondBasisDayCounter,IF(UPPER(RIGHT($D19))="M",MoneyMarketDayCounter,"--"))</f>
        <v>Actual/360</v>
      </c>
      <c r="I19" s="177">
        <v>0</v>
      </c>
      <c r="J19" s="176" t="str">
        <f>Currency&amp;$D19&amp;$E19&amp;$C19&amp;"_Quote"</f>
        <v>USDAM3L11Y_Quote</v>
      </c>
      <c r="K19" s="175" t="str">
        <f>$K$2&amp;"_"&amp;$D19&amp;$E19&amp;$C19</f>
        <v>USD_YC3MRH_AM3L11Y</v>
      </c>
      <c r="L19" s="174" t="str">
        <f>_xll.qlSwapRateHelper2(K19,$J19,$C19,Calendar,$F19,$G19,$H19,$L$4,$I19,B19,DiscountingCurve,Permanent,,ObjectOverwrite)</f>
        <v>USD_YC3MRH_AM3L11Y#0004</v>
      </c>
      <c r="M19" s="173" t="str">
        <f>_xll.ohRangeRetrieveError(L19)</f>
        <v/>
      </c>
      <c r="N19" s="172"/>
    </row>
    <row r="20" spans="1:14" x14ac:dyDescent="0.2">
      <c r="A20" s="117"/>
      <c r="B20" s="178" t="s">
        <v>170</v>
      </c>
      <c r="C20" s="179" t="s">
        <v>22</v>
      </c>
      <c r="D20" s="178" t="str">
        <v>AM</v>
      </c>
      <c r="E20" s="178" t="str">
        <v>3L</v>
      </c>
      <c r="F20" s="178" t="str">
        <f>IF(UPPER(LEFT($D20))="A","Annual",IF(UPPER(LEFT($D20))="S","Semiannual","--"))</f>
        <v>Annual</v>
      </c>
      <c r="G20" s="156" t="s">
        <v>168</v>
      </c>
      <c r="H20" s="156" t="str">
        <f>IF(UPPER(RIGHT($D20))="B",BondBasisDayCounter,IF(UPPER(RIGHT($D20))="M",MoneyMarketDayCounter,"--"))</f>
        <v>Actual/360</v>
      </c>
      <c r="I20" s="177">
        <v>0</v>
      </c>
      <c r="J20" s="176" t="str">
        <f>Currency&amp;$D20&amp;$E20&amp;$C20&amp;"_Quote"</f>
        <v>USDAM3L12Y_Quote</v>
      </c>
      <c r="K20" s="175" t="str">
        <f>$K$2&amp;"_"&amp;$D20&amp;$E20&amp;$C20</f>
        <v>USD_YC3MRH_AM3L12Y</v>
      </c>
      <c r="L20" s="174" t="str">
        <f>_xll.qlSwapRateHelper2(K20,$J20,$C20,Calendar,$F20,$G20,$H20,$L$4,$I20,B20,DiscountingCurve,Permanent,,ObjectOverwrite)</f>
        <v>USD_YC3MRH_AM3L12Y#0004</v>
      </c>
      <c r="M20" s="173" t="str">
        <f>_xll.ohRangeRetrieveError(L20)</f>
        <v/>
      </c>
      <c r="N20" s="172"/>
    </row>
    <row r="21" spans="1:14" x14ac:dyDescent="0.2">
      <c r="A21" s="117"/>
      <c r="B21" s="178" t="s">
        <v>170</v>
      </c>
      <c r="C21" s="179" t="s">
        <v>21</v>
      </c>
      <c r="D21" s="178" t="str">
        <v>AM</v>
      </c>
      <c r="E21" s="178" t="str">
        <v>3L</v>
      </c>
      <c r="F21" s="178" t="str">
        <f>IF(UPPER(LEFT($D21))="A","Annual",IF(UPPER(LEFT($D21))="S","Semiannual","--"))</f>
        <v>Annual</v>
      </c>
      <c r="G21" s="156" t="s">
        <v>168</v>
      </c>
      <c r="H21" s="156" t="str">
        <f>IF(UPPER(RIGHT($D21))="B",BondBasisDayCounter,IF(UPPER(RIGHT($D21))="M",MoneyMarketDayCounter,"--"))</f>
        <v>Actual/360</v>
      </c>
      <c r="I21" s="177">
        <v>0</v>
      </c>
      <c r="J21" s="176" t="str">
        <f>Currency&amp;$D21&amp;$E21&amp;$C21&amp;"_Quote"</f>
        <v>USDAM3L13Y_Quote</v>
      </c>
      <c r="K21" s="175" t="str">
        <f>$K$2&amp;"_"&amp;$D21&amp;$E21&amp;$C21</f>
        <v>USD_YC3MRH_AM3L13Y</v>
      </c>
      <c r="L21" s="174" t="str">
        <f>_xll.qlSwapRateHelper2(K21,$J21,$C21,Calendar,$F21,$G21,$H21,$L$4,$I21,B21,DiscountingCurve,Permanent,,ObjectOverwrite)</f>
        <v>USD_YC3MRH_AM3L13Y#0004</v>
      </c>
      <c r="M21" s="173" t="str">
        <f>_xll.ohRangeRetrieveError(L21)</f>
        <v/>
      </c>
      <c r="N21" s="172"/>
    </row>
    <row r="22" spans="1:14" x14ac:dyDescent="0.2">
      <c r="A22" s="117"/>
      <c r="B22" s="178" t="s">
        <v>170</v>
      </c>
      <c r="C22" s="179" t="s">
        <v>20</v>
      </c>
      <c r="D22" s="178" t="str">
        <v>AM</v>
      </c>
      <c r="E22" s="178" t="str">
        <v>3L</v>
      </c>
      <c r="F22" s="178" t="str">
        <f>IF(UPPER(LEFT($D22))="A","Annual",IF(UPPER(LEFT($D22))="S","Semiannual","--"))</f>
        <v>Annual</v>
      </c>
      <c r="G22" s="156" t="s">
        <v>168</v>
      </c>
      <c r="H22" s="156" t="str">
        <f>IF(UPPER(RIGHT($D22))="B",BondBasisDayCounter,IF(UPPER(RIGHT($D22))="M",MoneyMarketDayCounter,"--"))</f>
        <v>Actual/360</v>
      </c>
      <c r="I22" s="177">
        <v>0</v>
      </c>
      <c r="J22" s="176" t="str">
        <f>Currency&amp;$D22&amp;$E22&amp;$C22&amp;"_Quote"</f>
        <v>USDAM3L14Y_Quote</v>
      </c>
      <c r="K22" s="175" t="str">
        <f>$K$2&amp;"_"&amp;$D22&amp;$E22&amp;$C22</f>
        <v>USD_YC3MRH_AM3L14Y</v>
      </c>
      <c r="L22" s="174" t="str">
        <f>_xll.qlSwapRateHelper2(K22,$J22,$C22,Calendar,$F22,$G22,$H22,$L$4,$I22,B22,DiscountingCurve,Permanent,,ObjectOverwrite)</f>
        <v>USD_YC3MRH_AM3L14Y#0004</v>
      </c>
      <c r="M22" s="173" t="str">
        <f>_xll.ohRangeRetrieveError(L22)</f>
        <v/>
      </c>
      <c r="N22" s="172"/>
    </row>
    <row r="23" spans="1:14" x14ac:dyDescent="0.2">
      <c r="A23" s="117"/>
      <c r="B23" s="178" t="s">
        <v>170</v>
      </c>
      <c r="C23" s="179" t="s">
        <v>19</v>
      </c>
      <c r="D23" s="178" t="str">
        <v>AM</v>
      </c>
      <c r="E23" s="178" t="str">
        <v>3L</v>
      </c>
      <c r="F23" s="178" t="str">
        <f>IF(UPPER(LEFT($D23))="A","Annual",IF(UPPER(LEFT($D23))="S","Semiannual","--"))</f>
        <v>Annual</v>
      </c>
      <c r="G23" s="156" t="s">
        <v>168</v>
      </c>
      <c r="H23" s="156" t="str">
        <f>IF(UPPER(RIGHT($D23))="B",BondBasisDayCounter,IF(UPPER(RIGHT($D23))="M",MoneyMarketDayCounter,"--"))</f>
        <v>Actual/360</v>
      </c>
      <c r="I23" s="177">
        <v>0</v>
      </c>
      <c r="J23" s="176" t="str">
        <f>Currency&amp;$D23&amp;$E23&amp;$C23&amp;"_Quote"</f>
        <v>USDAM3L15Y_Quote</v>
      </c>
      <c r="K23" s="175" t="str">
        <f>$K$2&amp;"_"&amp;$D23&amp;$E23&amp;$C23</f>
        <v>USD_YC3MRH_AM3L15Y</v>
      </c>
      <c r="L23" s="174" t="str">
        <f>_xll.qlSwapRateHelper2(K23,$J23,$C23,Calendar,$F23,$G23,$H23,$L$4,$I23,B23,DiscountingCurve,Permanent,,ObjectOverwrite)</f>
        <v>USD_YC3MRH_AM3L15Y#0004</v>
      </c>
      <c r="M23" s="173" t="str">
        <f>_xll.ohRangeRetrieveError(L23)</f>
        <v/>
      </c>
      <c r="N23" s="172"/>
    </row>
    <row r="24" spans="1:14" x14ac:dyDescent="0.2">
      <c r="A24" s="117"/>
      <c r="B24" s="178" t="s">
        <v>170</v>
      </c>
      <c r="C24" s="179" t="s">
        <v>18</v>
      </c>
      <c r="D24" s="178" t="str">
        <v>AM</v>
      </c>
      <c r="E24" s="178" t="str">
        <v>3L</v>
      </c>
      <c r="F24" s="178" t="str">
        <f>IF(UPPER(LEFT($D24))="A","Annual",IF(UPPER(LEFT($D24))="S","Semiannual","--"))</f>
        <v>Annual</v>
      </c>
      <c r="G24" s="156" t="s">
        <v>168</v>
      </c>
      <c r="H24" s="156" t="str">
        <f>IF(UPPER(RIGHT($D24))="B",BondBasisDayCounter,IF(UPPER(RIGHT($D24))="M",MoneyMarketDayCounter,"--"))</f>
        <v>Actual/360</v>
      </c>
      <c r="I24" s="177">
        <v>0</v>
      </c>
      <c r="J24" s="176" t="str">
        <f>Currency&amp;$D24&amp;$E24&amp;$C24&amp;"_Quote"</f>
        <v>USDAM3L16Y_Quote</v>
      </c>
      <c r="K24" s="175" t="str">
        <f>$K$2&amp;"_"&amp;$D24&amp;$E24&amp;$C24</f>
        <v>USD_YC3MRH_AM3L16Y</v>
      </c>
      <c r="L24" s="174" t="str">
        <f>_xll.qlSwapRateHelper2(K24,$J24,$C24,Calendar,$F24,$G24,$H24,$L$4,$I24,B24,DiscountingCurve,Permanent,,ObjectOverwrite)</f>
        <v>USD_YC3MRH_AM3L16Y#0004</v>
      </c>
      <c r="M24" s="173" t="str">
        <f>_xll.ohRangeRetrieveError(L24)</f>
        <v/>
      </c>
      <c r="N24" s="172"/>
    </row>
    <row r="25" spans="1:14" x14ac:dyDescent="0.2">
      <c r="A25" s="117"/>
      <c r="B25" s="178" t="s">
        <v>170</v>
      </c>
      <c r="C25" s="179" t="s">
        <v>17</v>
      </c>
      <c r="D25" s="178" t="str">
        <v>AM</v>
      </c>
      <c r="E25" s="178" t="str">
        <v>3L</v>
      </c>
      <c r="F25" s="178" t="str">
        <f>IF(UPPER(LEFT($D25))="A","Annual",IF(UPPER(LEFT($D25))="S","Semiannual","--"))</f>
        <v>Annual</v>
      </c>
      <c r="G25" s="156" t="s">
        <v>168</v>
      </c>
      <c r="H25" s="156" t="str">
        <f>IF(UPPER(RIGHT($D25))="B",BondBasisDayCounter,IF(UPPER(RIGHT($D25))="M",MoneyMarketDayCounter,"--"))</f>
        <v>Actual/360</v>
      </c>
      <c r="I25" s="177">
        <v>0</v>
      </c>
      <c r="J25" s="176" t="str">
        <f>Currency&amp;$D25&amp;$E25&amp;$C25&amp;"_Quote"</f>
        <v>USDAM3L17Y_Quote</v>
      </c>
      <c r="K25" s="175" t="str">
        <f>$K$2&amp;"_"&amp;$D25&amp;$E25&amp;$C25</f>
        <v>USD_YC3MRH_AM3L17Y</v>
      </c>
      <c r="L25" s="174" t="str">
        <f>_xll.qlSwapRateHelper2(K25,$J25,$C25,Calendar,$F25,$G25,$H25,$L$4,$I25,B25,DiscountingCurve,Permanent,,ObjectOverwrite)</f>
        <v>USD_YC3MRH_AM3L17Y#0004</v>
      </c>
      <c r="M25" s="173" t="str">
        <f>_xll.ohRangeRetrieveError(L25)</f>
        <v/>
      </c>
      <c r="N25" s="172"/>
    </row>
    <row r="26" spans="1:14" x14ac:dyDescent="0.2">
      <c r="A26" s="117"/>
      <c r="B26" s="178" t="s">
        <v>170</v>
      </c>
      <c r="C26" s="179" t="s">
        <v>16</v>
      </c>
      <c r="D26" s="178" t="str">
        <v>AM</v>
      </c>
      <c r="E26" s="178" t="str">
        <v>3L</v>
      </c>
      <c r="F26" s="178" t="str">
        <f>IF(UPPER(LEFT($D26))="A","Annual",IF(UPPER(LEFT($D26))="S","Semiannual","--"))</f>
        <v>Annual</v>
      </c>
      <c r="G26" s="156" t="s">
        <v>168</v>
      </c>
      <c r="H26" s="156" t="str">
        <f>IF(UPPER(RIGHT($D26))="B",BondBasisDayCounter,IF(UPPER(RIGHT($D26))="M",MoneyMarketDayCounter,"--"))</f>
        <v>Actual/360</v>
      </c>
      <c r="I26" s="177">
        <v>0</v>
      </c>
      <c r="J26" s="176" t="str">
        <f>Currency&amp;$D26&amp;$E26&amp;$C26&amp;"_Quote"</f>
        <v>USDAM3L18Y_Quote</v>
      </c>
      <c r="K26" s="175" t="str">
        <f>$K$2&amp;"_"&amp;$D26&amp;$E26&amp;$C26</f>
        <v>USD_YC3MRH_AM3L18Y</v>
      </c>
      <c r="L26" s="174" t="str">
        <f>_xll.qlSwapRateHelper2(K26,$J26,$C26,Calendar,$F26,$G26,$H26,$L$4,$I26,B26,DiscountingCurve,Permanent,,ObjectOverwrite)</f>
        <v>USD_YC3MRH_AM3L18Y#0004</v>
      </c>
      <c r="M26" s="173" t="str">
        <f>_xll.ohRangeRetrieveError(L26)</f>
        <v/>
      </c>
      <c r="N26" s="172"/>
    </row>
    <row r="27" spans="1:14" x14ac:dyDescent="0.2">
      <c r="A27" s="117"/>
      <c r="B27" s="178" t="s">
        <v>170</v>
      </c>
      <c r="C27" s="179" t="s">
        <v>15</v>
      </c>
      <c r="D27" s="178" t="str">
        <v>AM</v>
      </c>
      <c r="E27" s="178" t="str">
        <v>3L</v>
      </c>
      <c r="F27" s="178" t="str">
        <f>IF(UPPER(LEFT($D27))="A","Annual",IF(UPPER(LEFT($D27))="S","Semiannual","--"))</f>
        <v>Annual</v>
      </c>
      <c r="G27" s="156" t="s">
        <v>168</v>
      </c>
      <c r="H27" s="156" t="str">
        <f>IF(UPPER(RIGHT($D27))="B",BondBasisDayCounter,IF(UPPER(RIGHT($D27))="M",MoneyMarketDayCounter,"--"))</f>
        <v>Actual/360</v>
      </c>
      <c r="I27" s="177">
        <v>0</v>
      </c>
      <c r="J27" s="176" t="str">
        <f>Currency&amp;$D27&amp;$E27&amp;$C27&amp;"_Quote"</f>
        <v>USDAM3L19Y_Quote</v>
      </c>
      <c r="K27" s="175" t="str">
        <f>$K$2&amp;"_"&amp;$D27&amp;$E27&amp;$C27</f>
        <v>USD_YC3MRH_AM3L19Y</v>
      </c>
      <c r="L27" s="174" t="str">
        <f>_xll.qlSwapRateHelper2(K27,$J27,$C27,Calendar,$F27,$G27,$H27,$L$4,$I27,B27,DiscountingCurve,Permanent,,ObjectOverwrite)</f>
        <v>USD_YC3MRH_AM3L19Y#0004</v>
      </c>
      <c r="M27" s="173" t="str">
        <f>_xll.ohRangeRetrieveError(L27)</f>
        <v/>
      </c>
      <c r="N27" s="172"/>
    </row>
    <row r="28" spans="1:14" x14ac:dyDescent="0.2">
      <c r="A28" s="117"/>
      <c r="B28" s="178" t="s">
        <v>170</v>
      </c>
      <c r="C28" s="179" t="s">
        <v>14</v>
      </c>
      <c r="D28" s="178" t="str">
        <v>AM</v>
      </c>
      <c r="E28" s="178" t="str">
        <v>3L</v>
      </c>
      <c r="F28" s="178" t="str">
        <f>IF(UPPER(LEFT($D28))="A","Annual",IF(UPPER(LEFT($D28))="S","Semiannual","--"))</f>
        <v>Annual</v>
      </c>
      <c r="G28" s="156" t="s">
        <v>168</v>
      </c>
      <c r="H28" s="156" t="str">
        <f>IF(UPPER(RIGHT($D28))="B",BondBasisDayCounter,IF(UPPER(RIGHT($D28))="M",MoneyMarketDayCounter,"--"))</f>
        <v>Actual/360</v>
      </c>
      <c r="I28" s="177">
        <v>0</v>
      </c>
      <c r="J28" s="176" t="str">
        <f>Currency&amp;$D28&amp;$E28&amp;$C28&amp;"_Quote"</f>
        <v>USDAM3L20Y_Quote</v>
      </c>
      <c r="K28" s="175" t="str">
        <f>$K$2&amp;"_"&amp;$D28&amp;$E28&amp;$C28</f>
        <v>USD_YC3MRH_AM3L20Y</v>
      </c>
      <c r="L28" s="174" t="str">
        <f>_xll.qlSwapRateHelper2(K28,$J28,$C28,Calendar,$F28,$G28,$H28,$L$4,$I28,B28,DiscountingCurve,Permanent,,ObjectOverwrite)</f>
        <v>USD_YC3MRH_AM3L20Y#0004</v>
      </c>
      <c r="M28" s="173" t="str">
        <f>_xll.ohRangeRetrieveError(L28)</f>
        <v/>
      </c>
      <c r="N28" s="172"/>
    </row>
    <row r="29" spans="1:14" x14ac:dyDescent="0.2">
      <c r="A29" s="117"/>
      <c r="B29" s="178" t="s">
        <v>170</v>
      </c>
      <c r="C29" s="179" t="s">
        <v>13</v>
      </c>
      <c r="D29" s="178" t="str">
        <v>AM</v>
      </c>
      <c r="E29" s="178" t="str">
        <v>3L</v>
      </c>
      <c r="F29" s="178" t="str">
        <f>IF(UPPER(LEFT($D29))="A","Annual",IF(UPPER(LEFT($D29))="S","Semiannual","--"))</f>
        <v>Annual</v>
      </c>
      <c r="G29" s="156" t="s">
        <v>168</v>
      </c>
      <c r="H29" s="156" t="str">
        <f>IF(UPPER(RIGHT($D29))="B",BondBasisDayCounter,IF(UPPER(RIGHT($D29))="M",MoneyMarketDayCounter,"--"))</f>
        <v>Actual/360</v>
      </c>
      <c r="I29" s="177">
        <v>0</v>
      </c>
      <c r="J29" s="176" t="str">
        <f>Currency&amp;$D29&amp;$E29&amp;$C29&amp;"_Quote"</f>
        <v>USDAM3L21Y_Quote</v>
      </c>
      <c r="K29" s="175" t="str">
        <f>$K$2&amp;"_"&amp;$D29&amp;$E29&amp;$C29</f>
        <v>USD_YC3MRH_AM3L21Y</v>
      </c>
      <c r="L29" s="174" t="str">
        <f>_xll.qlSwapRateHelper2(K29,$J29,$C29,Calendar,$F29,$G29,$H29,$L$4,$I29,B29,DiscountingCurve,Permanent,,ObjectOverwrite)</f>
        <v>USD_YC3MRH_AM3L21Y#0004</v>
      </c>
      <c r="M29" s="173" t="str">
        <f>_xll.ohRangeRetrieveError(L29)</f>
        <v/>
      </c>
      <c r="N29" s="172"/>
    </row>
    <row r="30" spans="1:14" x14ac:dyDescent="0.2">
      <c r="A30" s="117"/>
      <c r="B30" s="178" t="s">
        <v>170</v>
      </c>
      <c r="C30" s="179" t="s">
        <v>12</v>
      </c>
      <c r="D30" s="178" t="str">
        <v>AM</v>
      </c>
      <c r="E30" s="178" t="str">
        <v>3L</v>
      </c>
      <c r="F30" s="178" t="str">
        <f>IF(UPPER(LEFT($D30))="A","Annual",IF(UPPER(LEFT($D30))="S","Semiannual","--"))</f>
        <v>Annual</v>
      </c>
      <c r="G30" s="156" t="s">
        <v>168</v>
      </c>
      <c r="H30" s="156" t="str">
        <f>IF(UPPER(RIGHT($D30))="B",BondBasisDayCounter,IF(UPPER(RIGHT($D30))="M",MoneyMarketDayCounter,"--"))</f>
        <v>Actual/360</v>
      </c>
      <c r="I30" s="177">
        <v>0</v>
      </c>
      <c r="J30" s="176" t="str">
        <f>Currency&amp;$D30&amp;$E30&amp;$C30&amp;"_Quote"</f>
        <v>USDAM3L22Y_Quote</v>
      </c>
      <c r="K30" s="175" t="str">
        <f>$K$2&amp;"_"&amp;$D30&amp;$E30&amp;$C30</f>
        <v>USD_YC3MRH_AM3L22Y</v>
      </c>
      <c r="L30" s="174" t="str">
        <f>_xll.qlSwapRateHelper2(K30,$J30,$C30,Calendar,$F30,$G30,$H30,$L$4,$I30,B30,DiscountingCurve,Permanent,,ObjectOverwrite)</f>
        <v>USD_YC3MRH_AM3L22Y#0004</v>
      </c>
      <c r="M30" s="173" t="str">
        <f>_xll.ohRangeRetrieveError(L30)</f>
        <v/>
      </c>
      <c r="N30" s="172"/>
    </row>
    <row r="31" spans="1:14" x14ac:dyDescent="0.2">
      <c r="A31" s="117"/>
      <c r="B31" s="178" t="s">
        <v>170</v>
      </c>
      <c r="C31" s="179" t="s">
        <v>11</v>
      </c>
      <c r="D31" s="178" t="str">
        <v>AM</v>
      </c>
      <c r="E31" s="178" t="str">
        <v>3L</v>
      </c>
      <c r="F31" s="178" t="str">
        <f>IF(UPPER(LEFT($D31))="A","Annual",IF(UPPER(LEFT($D31))="S","Semiannual","--"))</f>
        <v>Annual</v>
      </c>
      <c r="G31" s="156" t="s">
        <v>168</v>
      </c>
      <c r="H31" s="156" t="str">
        <f>IF(UPPER(RIGHT($D31))="B",BondBasisDayCounter,IF(UPPER(RIGHT($D31))="M",MoneyMarketDayCounter,"--"))</f>
        <v>Actual/360</v>
      </c>
      <c r="I31" s="177">
        <v>0</v>
      </c>
      <c r="J31" s="176" t="str">
        <f>Currency&amp;$D31&amp;$E31&amp;$C31&amp;"_Quote"</f>
        <v>USDAM3L23Y_Quote</v>
      </c>
      <c r="K31" s="175" t="str">
        <f>$K$2&amp;"_"&amp;$D31&amp;$E31&amp;$C31</f>
        <v>USD_YC3MRH_AM3L23Y</v>
      </c>
      <c r="L31" s="174" t="str">
        <f>_xll.qlSwapRateHelper2(K31,$J31,$C31,Calendar,$F31,$G31,$H31,$L$4,$I31,B31,DiscountingCurve,Permanent,,ObjectOverwrite)</f>
        <v>USD_YC3MRH_AM3L23Y#0004</v>
      </c>
      <c r="M31" s="173" t="str">
        <f>_xll.ohRangeRetrieveError(L31)</f>
        <v/>
      </c>
      <c r="N31" s="172"/>
    </row>
    <row r="32" spans="1:14" x14ac:dyDescent="0.2">
      <c r="A32" s="117"/>
      <c r="B32" s="178" t="s">
        <v>170</v>
      </c>
      <c r="C32" s="179" t="s">
        <v>10</v>
      </c>
      <c r="D32" s="178" t="str">
        <v>AM</v>
      </c>
      <c r="E32" s="178" t="str">
        <v>3L</v>
      </c>
      <c r="F32" s="178" t="str">
        <f>IF(UPPER(LEFT($D32))="A","Annual",IF(UPPER(LEFT($D32))="S","Semiannual","--"))</f>
        <v>Annual</v>
      </c>
      <c r="G32" s="156" t="s">
        <v>168</v>
      </c>
      <c r="H32" s="156" t="str">
        <f>IF(UPPER(RIGHT($D32))="B",BondBasisDayCounter,IF(UPPER(RIGHT($D32))="M",MoneyMarketDayCounter,"--"))</f>
        <v>Actual/360</v>
      </c>
      <c r="I32" s="177">
        <v>0</v>
      </c>
      <c r="J32" s="176" t="str">
        <f>Currency&amp;$D32&amp;$E32&amp;$C32&amp;"_Quote"</f>
        <v>USDAM3L24Y_Quote</v>
      </c>
      <c r="K32" s="175" t="str">
        <f>$K$2&amp;"_"&amp;$D32&amp;$E32&amp;$C32</f>
        <v>USD_YC3MRH_AM3L24Y</v>
      </c>
      <c r="L32" s="174" t="str">
        <f>_xll.qlSwapRateHelper2(K32,$J32,$C32,Calendar,$F32,$G32,$H32,$L$4,$I32,B32,DiscountingCurve,Permanent,,ObjectOverwrite)</f>
        <v>USD_YC3MRH_AM3L24Y#0004</v>
      </c>
      <c r="M32" s="173" t="str">
        <f>_xll.ohRangeRetrieveError(L32)</f>
        <v/>
      </c>
      <c r="N32" s="172"/>
    </row>
    <row r="33" spans="1:17" x14ac:dyDescent="0.2">
      <c r="A33" s="117"/>
      <c r="B33" s="178" t="s">
        <v>170</v>
      </c>
      <c r="C33" s="179" t="s">
        <v>9</v>
      </c>
      <c r="D33" s="178" t="str">
        <v>AM</v>
      </c>
      <c r="E33" s="178" t="str">
        <v>3L</v>
      </c>
      <c r="F33" s="178" t="str">
        <f>IF(UPPER(LEFT($D33))="A","Annual",IF(UPPER(LEFT($D33))="S","Semiannual","--"))</f>
        <v>Annual</v>
      </c>
      <c r="G33" s="156" t="s">
        <v>168</v>
      </c>
      <c r="H33" s="156" t="str">
        <f>IF(UPPER(RIGHT($D33))="B",BondBasisDayCounter,IF(UPPER(RIGHT($D33))="M",MoneyMarketDayCounter,"--"))</f>
        <v>Actual/360</v>
      </c>
      <c r="I33" s="177">
        <v>0</v>
      </c>
      <c r="J33" s="176" t="str">
        <f>Currency&amp;$D33&amp;$E33&amp;$C33&amp;"_Quote"</f>
        <v>USDAM3L25Y_Quote</v>
      </c>
      <c r="K33" s="175" t="str">
        <f>$K$2&amp;"_"&amp;$D33&amp;$E33&amp;$C33</f>
        <v>USD_YC3MRH_AM3L25Y</v>
      </c>
      <c r="L33" s="174" t="str">
        <f>_xll.qlSwapRateHelper2(K33,$J33,$C33,Calendar,$F33,$G33,$H33,$L$4,$I33,B33,DiscountingCurve,Permanent,,ObjectOverwrite)</f>
        <v>USD_YC3MRH_AM3L25Y#0004</v>
      </c>
      <c r="M33" s="173" t="str">
        <f>_xll.ohRangeRetrieveError(L33)</f>
        <v/>
      </c>
      <c r="N33" s="172"/>
    </row>
    <row r="34" spans="1:17" x14ac:dyDescent="0.2">
      <c r="A34" s="117"/>
      <c r="B34" s="178" t="s">
        <v>170</v>
      </c>
      <c r="C34" s="179" t="s">
        <v>8</v>
      </c>
      <c r="D34" s="178" t="str">
        <v>AM</v>
      </c>
      <c r="E34" s="178" t="str">
        <v>3L</v>
      </c>
      <c r="F34" s="178" t="str">
        <f>IF(UPPER(LEFT($D34))="A","Annual",IF(UPPER(LEFT($D34))="S","Semiannual","--"))</f>
        <v>Annual</v>
      </c>
      <c r="G34" s="156" t="s">
        <v>168</v>
      </c>
      <c r="H34" s="156" t="str">
        <f>IF(UPPER(RIGHT($D34))="B",BondBasisDayCounter,IF(UPPER(RIGHT($D34))="M",MoneyMarketDayCounter,"--"))</f>
        <v>Actual/360</v>
      </c>
      <c r="I34" s="177">
        <v>0</v>
      </c>
      <c r="J34" s="176" t="str">
        <f>Currency&amp;$D34&amp;$E34&amp;$C34&amp;"_Quote"</f>
        <v>USDAM3L26Y_Quote</v>
      </c>
      <c r="K34" s="175" t="str">
        <f>$K$2&amp;"_"&amp;$D34&amp;$E34&amp;$C34</f>
        <v>USD_YC3MRH_AM3L26Y</v>
      </c>
      <c r="L34" s="174" t="str">
        <f>_xll.qlSwapRateHelper2(K34,$J34,$C34,Calendar,$F34,$G34,$H34,$L$4,$I34,B34,DiscountingCurve,Permanent,,ObjectOverwrite)</f>
        <v>USD_YC3MRH_AM3L26Y#0004</v>
      </c>
      <c r="M34" s="173" t="str">
        <f>_xll.ohRangeRetrieveError(L34)</f>
        <v/>
      </c>
      <c r="N34" s="172"/>
    </row>
    <row r="35" spans="1:17" x14ac:dyDescent="0.2">
      <c r="A35" s="117"/>
      <c r="B35" s="178" t="s">
        <v>170</v>
      </c>
      <c r="C35" s="179" t="s">
        <v>7</v>
      </c>
      <c r="D35" s="178" t="str">
        <v>AM</v>
      </c>
      <c r="E35" s="178" t="str">
        <v>3L</v>
      </c>
      <c r="F35" s="178" t="str">
        <f>IF(UPPER(LEFT($D35))="A","Annual",IF(UPPER(LEFT($D35))="S","Semiannual","--"))</f>
        <v>Annual</v>
      </c>
      <c r="G35" s="156" t="s">
        <v>168</v>
      </c>
      <c r="H35" s="156" t="str">
        <f>IF(UPPER(RIGHT($D35))="B",BondBasisDayCounter,IF(UPPER(RIGHT($D35))="M",MoneyMarketDayCounter,"--"))</f>
        <v>Actual/360</v>
      </c>
      <c r="I35" s="177">
        <v>0</v>
      </c>
      <c r="J35" s="176" t="str">
        <f>Currency&amp;$D35&amp;$E35&amp;$C35&amp;"_Quote"</f>
        <v>USDAM3L27Y_Quote</v>
      </c>
      <c r="K35" s="175" t="str">
        <f>$K$2&amp;"_"&amp;$D35&amp;$E35&amp;$C35</f>
        <v>USD_YC3MRH_AM3L27Y</v>
      </c>
      <c r="L35" s="174" t="str">
        <f>_xll.qlSwapRateHelper2(K35,$J35,$C35,Calendar,$F35,$G35,$H35,$L$4,$I35,B35,DiscountingCurve,Permanent,,ObjectOverwrite)</f>
        <v>USD_YC3MRH_AM3L27Y#0004</v>
      </c>
      <c r="M35" s="173" t="str">
        <f>_xll.ohRangeRetrieveError(L35)</f>
        <v/>
      </c>
      <c r="N35" s="172"/>
    </row>
    <row r="36" spans="1:17" x14ac:dyDescent="0.2">
      <c r="A36" s="117"/>
      <c r="B36" s="178" t="s">
        <v>170</v>
      </c>
      <c r="C36" s="179" t="s">
        <v>6</v>
      </c>
      <c r="D36" s="178" t="str">
        <v>AM</v>
      </c>
      <c r="E36" s="178" t="str">
        <v>3L</v>
      </c>
      <c r="F36" s="178" t="str">
        <f>IF(UPPER(LEFT($D36))="A","Annual",IF(UPPER(LEFT($D36))="S","Semiannual","--"))</f>
        <v>Annual</v>
      </c>
      <c r="G36" s="156" t="s">
        <v>168</v>
      </c>
      <c r="H36" s="156" t="str">
        <f>IF(UPPER(RIGHT($D36))="B",BondBasisDayCounter,IF(UPPER(RIGHT($D36))="M",MoneyMarketDayCounter,"--"))</f>
        <v>Actual/360</v>
      </c>
      <c r="I36" s="177">
        <v>0</v>
      </c>
      <c r="J36" s="176" t="str">
        <f>Currency&amp;$D36&amp;$E36&amp;$C36&amp;"_Quote"</f>
        <v>USDAM3L28Y_Quote</v>
      </c>
      <c r="K36" s="175" t="str">
        <f>$K$2&amp;"_"&amp;$D36&amp;$E36&amp;$C36</f>
        <v>USD_YC3MRH_AM3L28Y</v>
      </c>
      <c r="L36" s="174" t="str">
        <f>_xll.qlSwapRateHelper2(K36,$J36,$C36,Calendar,$F36,$G36,$H36,$L$4,$I36,B36,DiscountingCurve,Permanent,,ObjectOverwrite)</f>
        <v>USD_YC3MRH_AM3L28Y#0004</v>
      </c>
      <c r="M36" s="173" t="str">
        <f>_xll.ohRangeRetrieveError(L36)</f>
        <v/>
      </c>
      <c r="N36" s="172"/>
    </row>
    <row r="37" spans="1:17" x14ac:dyDescent="0.2">
      <c r="A37" s="117"/>
      <c r="B37" s="178" t="s">
        <v>170</v>
      </c>
      <c r="C37" s="179" t="s">
        <v>5</v>
      </c>
      <c r="D37" s="178" t="str">
        <v>AM</v>
      </c>
      <c r="E37" s="178" t="str">
        <v>3L</v>
      </c>
      <c r="F37" s="178" t="str">
        <f>IF(UPPER(LEFT($D37))="A","Annual",IF(UPPER(LEFT($D37))="S","Semiannual","--"))</f>
        <v>Annual</v>
      </c>
      <c r="G37" s="156" t="s">
        <v>168</v>
      </c>
      <c r="H37" s="156" t="str">
        <f>IF(UPPER(RIGHT($D37))="B",BondBasisDayCounter,IF(UPPER(RIGHT($D37))="M",MoneyMarketDayCounter,"--"))</f>
        <v>Actual/360</v>
      </c>
      <c r="I37" s="177">
        <v>0</v>
      </c>
      <c r="J37" s="176" t="str">
        <f>Currency&amp;$D37&amp;$E37&amp;$C37&amp;"_Quote"</f>
        <v>USDAM3L29Y_Quote</v>
      </c>
      <c r="K37" s="175" t="str">
        <f>$K$2&amp;"_"&amp;$D37&amp;$E37&amp;$C37</f>
        <v>USD_YC3MRH_AM3L29Y</v>
      </c>
      <c r="L37" s="174" t="str">
        <f>_xll.qlSwapRateHelper2(K37,$J37,$C37,Calendar,$F37,$G37,$H37,$L$4,$I37,B37,DiscountingCurve,Permanent,,ObjectOverwrite)</f>
        <v>USD_YC3MRH_AM3L29Y#0004</v>
      </c>
      <c r="M37" s="173" t="str">
        <f>_xll.ohRangeRetrieveError(L37)</f>
        <v/>
      </c>
      <c r="N37" s="172"/>
    </row>
    <row r="38" spans="1:17" x14ac:dyDescent="0.2">
      <c r="A38" s="117"/>
      <c r="B38" s="178" t="s">
        <v>170</v>
      </c>
      <c r="C38" s="179" t="s">
        <v>4</v>
      </c>
      <c r="D38" s="178" t="str">
        <v>AM</v>
      </c>
      <c r="E38" s="178" t="str">
        <v>3L</v>
      </c>
      <c r="F38" s="178" t="str">
        <f>IF(UPPER(LEFT($D38))="A","Annual",IF(UPPER(LEFT($D38))="S","Semiannual","--"))</f>
        <v>Annual</v>
      </c>
      <c r="G38" s="156" t="s">
        <v>168</v>
      </c>
      <c r="H38" s="156" t="str">
        <f>IF(UPPER(RIGHT($D38))="B",BondBasisDayCounter,IF(UPPER(RIGHT($D38))="M",MoneyMarketDayCounter,"--"))</f>
        <v>Actual/360</v>
      </c>
      <c r="I38" s="177">
        <v>0</v>
      </c>
      <c r="J38" s="176" t="str">
        <f>Currency&amp;$D38&amp;$E38&amp;$C38&amp;"_Quote"</f>
        <v>USDAM3L30Y_Quote</v>
      </c>
      <c r="K38" s="175" t="str">
        <f>$K$2&amp;"_"&amp;$D38&amp;$E38&amp;$C38</f>
        <v>USD_YC3MRH_AM3L30Y</v>
      </c>
      <c r="L38" s="174" t="str">
        <f>_xll.qlSwapRateHelper2(K38,$J38,$C38,Calendar,$F38,$G38,$H38,$L$4,$I38,B38,DiscountingCurve,Permanent,,ObjectOverwrite)</f>
        <v>USD_YC3MRH_AM3L30Y#0004</v>
      </c>
      <c r="M38" s="173" t="str">
        <f>_xll.ohRangeRetrieveError(L38)</f>
        <v/>
      </c>
      <c r="N38" s="172"/>
    </row>
    <row r="39" spans="1:17" x14ac:dyDescent="0.2">
      <c r="A39" s="117"/>
      <c r="B39" s="178" t="s">
        <v>170</v>
      </c>
      <c r="C39" s="179" t="s">
        <v>3</v>
      </c>
      <c r="D39" s="178" t="str">
        <v>AM</v>
      </c>
      <c r="E39" s="178" t="str">
        <v>3L</v>
      </c>
      <c r="F39" s="178" t="str">
        <f>IF(UPPER(LEFT($D39))="A","Annual",IF(UPPER(LEFT($D39))="S","Semiannual","--"))</f>
        <v>Annual</v>
      </c>
      <c r="G39" s="156" t="s">
        <v>168</v>
      </c>
      <c r="H39" s="156" t="str">
        <f>IF(UPPER(RIGHT($D39))="B",BondBasisDayCounter,IF(UPPER(RIGHT($D39))="M",MoneyMarketDayCounter,"--"))</f>
        <v>Actual/360</v>
      </c>
      <c r="I39" s="177">
        <v>0</v>
      </c>
      <c r="J39" s="176" t="str">
        <f>Currency&amp;$D39&amp;$E39&amp;$C39&amp;"_Quote"</f>
        <v>USDAM3L35Y_Quote</v>
      </c>
      <c r="K39" s="175" t="str">
        <f>$K$2&amp;"_"&amp;$D39&amp;$E39&amp;$C39</f>
        <v>USD_YC3MRH_AM3L35Y</v>
      </c>
      <c r="L39" s="174" t="str">
        <f>_xll.qlSwapRateHelper2(K39,$J39,$C39,Calendar,$F39,$G39,$H39,$L$4,$I39,B39,DiscountingCurve,Permanent,,ObjectOverwrite)</f>
        <v>USD_YC3MRH_AM3L35Y#0004</v>
      </c>
      <c r="M39" s="173" t="str">
        <f>_xll.ohRangeRetrieveError(L39)</f>
        <v/>
      </c>
      <c r="N39" s="172"/>
    </row>
    <row r="40" spans="1:17" x14ac:dyDescent="0.2">
      <c r="A40" s="117"/>
      <c r="B40" s="178" t="s">
        <v>170</v>
      </c>
      <c r="C40" s="179" t="s">
        <v>2</v>
      </c>
      <c r="D40" s="178" t="str">
        <v>AM</v>
      </c>
      <c r="E40" s="178" t="str">
        <v>3L</v>
      </c>
      <c r="F40" s="178" t="str">
        <f>IF(UPPER(LEFT($D40))="A","Annual",IF(UPPER(LEFT($D40))="S","Semiannual","--"))</f>
        <v>Annual</v>
      </c>
      <c r="G40" s="156" t="s">
        <v>168</v>
      </c>
      <c r="H40" s="156" t="str">
        <f>IF(UPPER(RIGHT($D40))="B",BondBasisDayCounter,IF(UPPER(RIGHT($D40))="M",MoneyMarketDayCounter,"--"))</f>
        <v>Actual/360</v>
      </c>
      <c r="I40" s="177">
        <v>0</v>
      </c>
      <c r="J40" s="176" t="str">
        <f>Currency&amp;$D40&amp;$E40&amp;$C40&amp;"_Quote"</f>
        <v>USDAM3L40Y_Quote</v>
      </c>
      <c r="K40" s="175" t="str">
        <f>$K$2&amp;"_"&amp;$D40&amp;$E40&amp;$C40</f>
        <v>USD_YC3MRH_AM3L40Y</v>
      </c>
      <c r="L40" s="174" t="str">
        <f>_xll.qlSwapRateHelper2(K40,$J40,$C40,Calendar,$F40,$G40,$H40,$L$4,$I40,B40,DiscountingCurve,Permanent,,ObjectOverwrite)</f>
        <v>USD_YC3MRH_AM3L40Y#0004</v>
      </c>
      <c r="M40" s="173" t="str">
        <f>_xll.ohRangeRetrieveError(L40)</f>
        <v/>
      </c>
      <c r="N40" s="172"/>
    </row>
    <row r="41" spans="1:17" x14ac:dyDescent="0.2">
      <c r="A41" s="117"/>
      <c r="B41" s="178" t="s">
        <v>170</v>
      </c>
      <c r="C41" s="179" t="s">
        <v>1</v>
      </c>
      <c r="D41" s="178" t="str">
        <v>AM</v>
      </c>
      <c r="E41" s="178" t="str">
        <v>3L</v>
      </c>
      <c r="F41" s="178" t="str">
        <f>IF(UPPER(LEFT($D41))="A","Annual",IF(UPPER(LEFT($D41))="S","Semiannual","--"))</f>
        <v>Annual</v>
      </c>
      <c r="G41" s="156" t="s">
        <v>168</v>
      </c>
      <c r="H41" s="156" t="str">
        <f>IF(UPPER(RIGHT($D41))="B",BondBasisDayCounter,IF(UPPER(RIGHT($D41))="M",MoneyMarketDayCounter,"--"))</f>
        <v>Actual/360</v>
      </c>
      <c r="I41" s="177">
        <v>0</v>
      </c>
      <c r="J41" s="176" t="str">
        <f>Currency&amp;$D41&amp;$E41&amp;$C41&amp;"_Quote"</f>
        <v>USDAM3L50Y_Quote</v>
      </c>
      <c r="K41" s="175" t="str">
        <f>$K$2&amp;"_"&amp;$D41&amp;$E41&amp;$C41</f>
        <v>USD_YC3MRH_AM3L50Y</v>
      </c>
      <c r="L41" s="174" t="str">
        <f>_xll.qlSwapRateHelper2(K41,$J41,$C41,Calendar,$F41,$G41,$H41,$L$4,$I41,B41,DiscountingCurve,Permanent,,ObjectOverwrite)</f>
        <v>USD_YC3MRH_AM3L50Y#0004</v>
      </c>
      <c r="M41" s="173" t="str">
        <f>_xll.ohRangeRetrieveError(L41)</f>
        <v/>
      </c>
      <c r="N41" s="172"/>
    </row>
    <row r="42" spans="1:17" x14ac:dyDescent="0.2">
      <c r="A42" s="117"/>
      <c r="B42" s="178" t="s">
        <v>170</v>
      </c>
      <c r="C42" s="179" t="s">
        <v>0</v>
      </c>
      <c r="D42" s="178" t="str">
        <v>AM</v>
      </c>
      <c r="E42" s="178" t="str">
        <v>3L</v>
      </c>
      <c r="F42" s="178" t="str">
        <f>IF(UPPER(LEFT($D42))="A","Annual",IF(UPPER(LEFT($D42))="S","Semiannual","--"))</f>
        <v>Annual</v>
      </c>
      <c r="G42" s="156" t="s">
        <v>168</v>
      </c>
      <c r="H42" s="156" t="str">
        <f>IF(UPPER(RIGHT($D42))="B",BondBasisDayCounter,IF(UPPER(RIGHT($D42))="M",MoneyMarketDayCounter,"--"))</f>
        <v>Actual/360</v>
      </c>
      <c r="I42" s="177">
        <v>0</v>
      </c>
      <c r="J42" s="176" t="str">
        <f>Currency&amp;$D42&amp;$E42&amp;$C42&amp;"_Quote"</f>
        <v>USDAM3L60Y_Quote</v>
      </c>
      <c r="K42" s="175" t="str">
        <f>$K$2&amp;"_"&amp;$D42&amp;$E42&amp;$C42</f>
        <v>USD_YC3MRH_AM3L60Y</v>
      </c>
      <c r="L42" s="174" t="str">
        <f>_xll.qlSwapRateHelper2(K42,$J42,$C42,Calendar,$F42,$G42,$H42,$L$4,$I42,B42,DiscountingCurve,Permanent,,ObjectOverwrite)</f>
        <v>USD_YC3MRH_AM3L60Y#0004</v>
      </c>
      <c r="M42" s="173" t="str">
        <f>_xll.ohRangeRetrieveError(L42)</f>
        <v/>
      </c>
      <c r="N42" s="172"/>
    </row>
    <row r="43" spans="1:17" x14ac:dyDescent="0.2">
      <c r="A43" s="128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72"/>
    </row>
    <row r="44" spans="1:17" x14ac:dyDescent="0.2">
      <c r="A44" s="117"/>
      <c r="B44" s="178" t="s">
        <v>170</v>
      </c>
      <c r="C44" s="181"/>
      <c r="D44" s="178" t="s">
        <v>37</v>
      </c>
      <c r="E44" s="178">
        <v>12</v>
      </c>
      <c r="F44" s="178" t="s">
        <v>169</v>
      </c>
      <c r="G44" s="157" t="s">
        <v>168</v>
      </c>
      <c r="H44" s="157" t="s">
        <v>167</v>
      </c>
      <c r="I44" s="177">
        <v>0</v>
      </c>
      <c r="J44" s="180" t="str">
        <f>Currency&amp;$D44&amp;$E44&amp;QuoteSuffix</f>
        <v>USD1S12_Quote</v>
      </c>
      <c r="K44" s="175" t="str">
        <f>$K$2&amp;"_"&amp;$D44&amp;$E44&amp;$C44</f>
        <v>USD_YC3MRH_1S12</v>
      </c>
      <c r="L44" s="174" t="str">
        <f>_xll.qlSwapRateHelper2(K44,$J44,$E44&amp;"M",Calendar,$F44,$G44,$H44,$L$4,$I44,B44,DiscountingCurve,Permanent,,ObjectOverwrite)</f>
        <v>USD_YC3MRH_1S12#0004</v>
      </c>
      <c r="M44" s="173" t="str">
        <f>_xll.ohRangeRetrieveError(L44)</f>
        <v/>
      </c>
      <c r="N44" s="172"/>
      <c r="O44" s="171"/>
      <c r="P44" s="171"/>
      <c r="Q44" s="171"/>
    </row>
    <row r="45" spans="1:17" x14ac:dyDescent="0.2">
      <c r="A45" s="117"/>
      <c r="B45" s="178" t="s">
        <v>170</v>
      </c>
      <c r="C45" s="179"/>
      <c r="D45" s="178" t="s">
        <v>38</v>
      </c>
      <c r="E45" s="178">
        <v>12</v>
      </c>
      <c r="F45" s="178" t="s">
        <v>169</v>
      </c>
      <c r="G45" s="156" t="s">
        <v>168</v>
      </c>
      <c r="H45" s="156" t="s">
        <v>167</v>
      </c>
      <c r="I45" s="177">
        <v>0</v>
      </c>
      <c r="J45" s="176" t="str">
        <f>Currency&amp;$D45&amp;$E45&amp;QuoteSuffix</f>
        <v>USD2S12_Quote</v>
      </c>
      <c r="K45" s="175" t="str">
        <f>$K$2&amp;"_"&amp;$D45&amp;$E45&amp;$C45</f>
        <v>USD_YC3MRH_2S12</v>
      </c>
      <c r="L45" s="174" t="str">
        <f>_xll.qlSwapRateHelper2(K45,$J45,$E45&amp;"M",Calendar,$F45,$G45,$H45,$L$4,$I45,B45,DiscountingCurve,Permanent,,ObjectOverwrite)</f>
        <v>USD_YC3MRH_2S12#0004</v>
      </c>
      <c r="M45" s="173" t="str">
        <f>_xll.ohRangeRetrieveError(L45)</f>
        <v/>
      </c>
      <c r="N45" s="172"/>
      <c r="O45" s="171"/>
      <c r="P45" s="171"/>
      <c r="Q45" s="171"/>
    </row>
    <row r="46" spans="1:17" x14ac:dyDescent="0.2">
      <c r="A46" s="117"/>
      <c r="B46" s="178" t="s">
        <v>170</v>
      </c>
      <c r="C46" s="179"/>
      <c r="D46" s="178" t="s">
        <v>40</v>
      </c>
      <c r="E46" s="178">
        <v>12</v>
      </c>
      <c r="F46" s="178" t="s">
        <v>169</v>
      </c>
      <c r="G46" s="156" t="s">
        <v>168</v>
      </c>
      <c r="H46" s="156" t="s">
        <v>167</v>
      </c>
      <c r="I46" s="177">
        <v>0</v>
      </c>
      <c r="J46" s="176" t="str">
        <f>Currency&amp;$D46&amp;$E46&amp;QuoteSuffix</f>
        <v>USD3S12_Quote</v>
      </c>
      <c r="K46" s="175" t="str">
        <f>$K$2&amp;"_"&amp;$D46&amp;$E46&amp;$C46</f>
        <v>USD_YC3MRH_3S12</v>
      </c>
      <c r="L46" s="174" t="str">
        <f>_xll.qlSwapRateHelper2(K46,$J46,$E46&amp;"M",Calendar,$F46,$G46,$H46,$L$4,$I46,B46,DiscountingCurve,Permanent,,ObjectOverwrite)</f>
        <v>USD_YC3MRH_3S12#0004</v>
      </c>
      <c r="M46" s="173" t="str">
        <f>_xll.ohRangeRetrieveError(L46)</f>
        <v/>
      </c>
      <c r="N46" s="172"/>
      <c r="O46" s="171"/>
      <c r="P46" s="171"/>
      <c r="Q46" s="171"/>
    </row>
    <row r="47" spans="1:17" x14ac:dyDescent="0.2">
      <c r="A47" s="117"/>
      <c r="B47" s="178" t="s">
        <v>170</v>
      </c>
      <c r="C47" s="179"/>
      <c r="D47" s="178" t="s">
        <v>39</v>
      </c>
      <c r="E47" s="178">
        <v>12</v>
      </c>
      <c r="F47" s="178" t="s">
        <v>169</v>
      </c>
      <c r="G47" s="156" t="s">
        <v>168</v>
      </c>
      <c r="H47" s="156" t="s">
        <v>167</v>
      </c>
      <c r="I47" s="177">
        <v>0</v>
      </c>
      <c r="J47" s="176" t="str">
        <f>Currency&amp;$D47&amp;$E47&amp;QuoteSuffix</f>
        <v>USD4S12_Quote</v>
      </c>
      <c r="K47" s="175" t="str">
        <f>$K$2&amp;"_"&amp;$D47&amp;$E47&amp;$C47</f>
        <v>USD_YC3MRH_4S12</v>
      </c>
      <c r="L47" s="174" t="str">
        <f>_xll.qlSwapRateHelper2(K47,$J47,$E47&amp;"M",Calendar,$F47,$G47,$H47,$L$4,$I47,B47,DiscountingCurve,Permanent,,ObjectOverwrite)</f>
        <v>USD_YC3MRH_4S12#0004</v>
      </c>
      <c r="M47" s="173" t="str">
        <f>_xll.ohRangeRetrieveError(L47)</f>
        <v/>
      </c>
      <c r="N47" s="172"/>
      <c r="O47" s="171"/>
      <c r="P47" s="171"/>
      <c r="Q47" s="171"/>
    </row>
    <row r="48" spans="1:17" x14ac:dyDescent="0.2">
      <c r="A48" s="117"/>
      <c r="B48" s="178" t="s">
        <v>170</v>
      </c>
      <c r="C48" s="179"/>
      <c r="D48" s="178" t="s">
        <v>37</v>
      </c>
      <c r="E48" s="178">
        <v>24</v>
      </c>
      <c r="F48" s="178" t="s">
        <v>169</v>
      </c>
      <c r="G48" s="156" t="s">
        <v>168</v>
      </c>
      <c r="H48" s="156" t="s">
        <v>167</v>
      </c>
      <c r="I48" s="177">
        <v>0</v>
      </c>
      <c r="J48" s="176" t="str">
        <f>Currency&amp;$D48&amp;$E48&amp;QuoteSuffix</f>
        <v>USD1S24_Quote</v>
      </c>
      <c r="K48" s="175" t="str">
        <f>$K$2&amp;"_"&amp;$D48&amp;$E48&amp;$C48</f>
        <v>USD_YC3MRH_1S24</v>
      </c>
      <c r="L48" s="174" t="str">
        <f>_xll.qlSwapRateHelper2(K48,$J48,$E48&amp;"M",Calendar,$F48,$G48,$H48,$L$4,$I48,B48,DiscountingCurve,Permanent,,ObjectOverwrite)</f>
        <v>USD_YC3MRH_1S24#0004</v>
      </c>
      <c r="M48" s="173" t="str">
        <f>_xll.ohRangeRetrieveError(L48)</f>
        <v/>
      </c>
      <c r="N48" s="172"/>
      <c r="O48" s="171"/>
      <c r="P48" s="171"/>
      <c r="Q48" s="171"/>
    </row>
    <row r="49" spans="1:17" x14ac:dyDescent="0.2">
      <c r="A49" s="117"/>
      <c r="B49" s="178" t="s">
        <v>170</v>
      </c>
      <c r="C49" s="179"/>
      <c r="D49" s="178" t="s">
        <v>38</v>
      </c>
      <c r="E49" s="178">
        <v>24</v>
      </c>
      <c r="F49" s="178" t="s">
        <v>169</v>
      </c>
      <c r="G49" s="156" t="s">
        <v>168</v>
      </c>
      <c r="H49" s="156" t="s">
        <v>167</v>
      </c>
      <c r="I49" s="177">
        <v>0</v>
      </c>
      <c r="J49" s="176" t="str">
        <f>Currency&amp;$D49&amp;$E49&amp;QuoteSuffix</f>
        <v>USD2S24_Quote</v>
      </c>
      <c r="K49" s="175" t="str">
        <f>$K$2&amp;"_"&amp;$D49&amp;$E49&amp;$C49</f>
        <v>USD_YC3MRH_2S24</v>
      </c>
      <c r="L49" s="174" t="str">
        <f>_xll.qlSwapRateHelper2(K49,$J49,$E49&amp;"M",Calendar,$F49,$G49,$H49,$L$4,$I49,B49,DiscountingCurve,Permanent,,ObjectOverwrite)</f>
        <v>USD_YC3MRH_2S24#0004</v>
      </c>
      <c r="M49" s="173" t="str">
        <f>_xll.ohRangeRetrieveError(L49)</f>
        <v/>
      </c>
      <c r="N49" s="172"/>
      <c r="O49" s="171"/>
      <c r="P49" s="171"/>
      <c r="Q49" s="171"/>
    </row>
    <row r="50" spans="1:17" x14ac:dyDescent="0.2">
      <c r="A50" s="117"/>
      <c r="B50" s="178" t="s">
        <v>170</v>
      </c>
      <c r="C50" s="179"/>
      <c r="D50" s="178" t="s">
        <v>37</v>
      </c>
      <c r="E50" s="178">
        <v>36</v>
      </c>
      <c r="F50" s="178" t="s">
        <v>169</v>
      </c>
      <c r="G50" s="156" t="s">
        <v>168</v>
      </c>
      <c r="H50" s="156" t="s">
        <v>167</v>
      </c>
      <c r="I50" s="177">
        <v>0</v>
      </c>
      <c r="J50" s="176" t="str">
        <f>Currency&amp;$D50&amp;$E50&amp;QuoteSuffix</f>
        <v>USD1S36_Quote</v>
      </c>
      <c r="K50" s="175" t="str">
        <f>$K$2&amp;"_"&amp;$D50&amp;$E50&amp;$C50</f>
        <v>USD_YC3MRH_1S36</v>
      </c>
      <c r="L50" s="174" t="str">
        <f>_xll.qlSwapRateHelper2(K50,$J50,$E50&amp;"M",Calendar,$F50,$G50,$H50,$L$4,$I50,B50,DiscountingCurve,Permanent,,ObjectOverwrite)</f>
        <v>USD_YC3MRH_1S36#0004</v>
      </c>
      <c r="M50" s="173" t="str">
        <f>_xll.ohRangeRetrieveError(L50)</f>
        <v/>
      </c>
      <c r="N50" s="172"/>
      <c r="O50" s="171"/>
      <c r="P50" s="171"/>
      <c r="Q50" s="171"/>
    </row>
    <row r="51" spans="1:17" ht="12" thickBot="1" x14ac:dyDescent="0.25">
      <c r="A51" s="109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70"/>
      <c r="O51" s="127"/>
      <c r="P51" s="127"/>
      <c r="Q51" s="127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60</vt:i4>
      </vt:variant>
    </vt:vector>
  </HeadingPairs>
  <TitlesOfParts>
    <vt:vector size="66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'3M_Swaps'!BondBasisDayCounter</vt:lpstr>
      <vt:lpstr>'3M_Swaps'!Calendar</vt:lpstr>
      <vt:lpstr>Calendar</vt:lpstr>
      <vt:lpstr>'3M_Swaps'!Conventions</vt:lpstr>
      <vt:lpstr>'3M_Deposits'!Currency</vt:lpstr>
      <vt:lpstr>'3M_Futures'!Currency</vt:lpstr>
      <vt:lpstr>'3M_Swaps'!Currency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'3M_Futures'!FamilyName</vt:lpstr>
      <vt:lpstr>'3M_Swaps'!FamilyName</vt:lpstr>
      <vt:lpstr>FamilyName</vt:lpstr>
      <vt:lpstr>'3M_Futures'!FileOverwrite</vt:lpstr>
      <vt:lpstr>'3M_Swaps'!FileOverwrite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'3M_Swaps'!MoneyMarketDayCounter</vt:lpstr>
      <vt:lpstr>Months</vt:lpstr>
      <vt:lpstr>NDays</vt:lpstr>
      <vt:lpstr>nIMMFutures</vt:lpstr>
      <vt:lpstr>nSerialFutures</vt:lpstr>
      <vt:lpstr>'3M_Deposits'!ObjectOverwrite</vt:lpstr>
      <vt:lpstr>'3M_Futures'!ObjectOverwrite</vt:lpstr>
      <vt:lpstr>'3M_Swaps'!ObjectOverwrite</vt:lpstr>
      <vt:lpstr>ObjectOverwrite</vt:lpstr>
      <vt:lpstr>'3M_Deposits'!Permanent</vt:lpstr>
      <vt:lpstr>'3M_Futures'!Permanent</vt:lpstr>
      <vt:lpstr>'3M_Swaps'!Permanent</vt:lpstr>
      <vt:lpstr>Permanent</vt:lpstr>
      <vt:lpstr>'3M_Futures'!QuoteSuffix</vt:lpstr>
      <vt:lpstr>'3M_Swaps'!QuoteSuffix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'3M_Futures'!SerializationPath</vt:lpstr>
      <vt:lpstr>'3M_Swaps'!SerializationPath</vt:lpstr>
      <vt:lpstr>SerializationPath</vt:lpstr>
      <vt:lpstr>'3M_Futures'!Serialize</vt:lpstr>
      <vt:lpstr>'3M_Swaps'!Serialize</vt:lpstr>
      <vt:lpstr>Serialize</vt:lpstr>
      <vt:lpstr>SwapFixedFreq</vt:lpstr>
      <vt:lpstr>TraitsID</vt:lpstr>
      <vt:lpstr>'3M_Deposits'!Trigger</vt:lpstr>
      <vt:lpstr>'3M_Futures'!Trigger</vt:lpstr>
      <vt:lpstr>'3M_Swaps'!Trigger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2014-01-14T16:38:43Z</dcterms:created>
  <dcterms:modified xsi:type="dcterms:W3CDTF">2014-01-14T16:49:19Z</dcterms:modified>
</cp:coreProperties>
</file>