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585" tabRatio="609" firstSheet="29" activeTab="35"/>
  </bookViews>
  <sheets>
    <sheet name="BasisSwap1MxM" sheetId="5" r:id="rId1"/>
    <sheet name="BasisSwap3M6M" sheetId="6" r:id="rId2"/>
    <sheet name="BasisSwapxM12M" sheetId="7" r:id="rId3"/>
    <sheet name="HKD_010_BasisSwapQuotes" sheetId="4" r:id="rId4"/>
    <sheet name="Deposits" sheetId="9" r:id="rId5"/>
    <sheet name="FRA" sheetId="10" r:id="rId6"/>
    <sheet name="Futures1M" sheetId="11" r:id="rId7"/>
    <sheet name="Futures3M" sheetId="12" r:id="rId8"/>
    <sheet name="ImmFra6M " sheetId="13" r:id="rId9"/>
    <sheet name="FuturesHWConvAdj" sheetId="14" r:id="rId10"/>
    <sheet name="HKD_010_DepoFRAFuturesQuotes" sheetId="8" r:id="rId11"/>
    <sheet name="OIS" sheetId="16" r:id="rId12"/>
    <sheet name="Swaps1M" sheetId="17" r:id="rId13"/>
    <sheet name="SwapsIMMDated" sheetId="18" r:id="rId14"/>
    <sheet name="Swap3M" sheetId="19" r:id="rId15"/>
    <sheet name="Swap6M" sheetId="20" r:id="rId16"/>
    <sheet name="HKD_010_SwapQuotes" sheetId="15" r:id="rId17"/>
    <sheet name="ON" sheetId="22" r:id="rId18"/>
    <sheet name="1M" sheetId="23" r:id="rId19"/>
    <sheet name="3M" sheetId="24" r:id="rId20"/>
    <sheet name="6M" sheetId="25" r:id="rId21"/>
    <sheet name="1Y" sheetId="26" r:id="rId22"/>
    <sheet name="HKD_015_SyntheticQuotes" sheetId="21" r:id="rId23"/>
    <sheet name="1M (2)" sheetId="28" r:id="rId24"/>
    <sheet name="3M (2)" sheetId="29" r:id="rId25"/>
    <sheet name="6M (2)" sheetId="30" r:id="rId26"/>
    <sheet name="1Y (2)" sheetId="31" r:id="rId27"/>
    <sheet name="HKD_020_ForwardSwapQuotes" sheetId="27" r:id="rId28"/>
    <sheet name="1M (3)" sheetId="33" r:id="rId29"/>
    <sheet name="3M (3)" sheetId="34" r:id="rId30"/>
    <sheet name="HKD_020_FuturesConvAdjQuotes" sheetId="32" r:id="rId31"/>
    <sheet name="HKD" sheetId="39" r:id="rId32"/>
    <sheet name="RelinkableHandles" sheetId="38" r:id="rId33"/>
    <sheet name="Hibor" sheetId="36" r:id="rId34"/>
    <sheet name="HiborSwapIsda" sheetId="37" r:id="rId35"/>
    <sheet name="HkdLibor" sheetId="35" r:id="rId36"/>
  </sheets>
  <definedNames>
    <definedName name="Currency" localSheetId="18">HKD_015_SyntheticQuotes!$D$14</definedName>
    <definedName name="Currency" localSheetId="23">HKD_020_ForwardSwapQuotes!$D$14</definedName>
    <definedName name="Currency" localSheetId="28">HKD_020_FuturesConvAdjQuotes!$D$14</definedName>
    <definedName name="Currency" localSheetId="21">HKD_015_SyntheticQuotes!$D$14</definedName>
    <definedName name="Currency" localSheetId="26">HKD_020_ForwardSwapQuotes!$D$14</definedName>
    <definedName name="Currency" localSheetId="19">HKD_015_SyntheticQuotes!$D$14</definedName>
    <definedName name="Currency" localSheetId="24">HKD_020_ForwardSwapQuotes!$D$14</definedName>
    <definedName name="Currency" localSheetId="29">HKD_020_FuturesConvAdjQuotes!$D$14</definedName>
    <definedName name="Currency" localSheetId="20">HKD_015_SyntheticQuotes!$D$14</definedName>
    <definedName name="Currency" localSheetId="25">HKD_020_ForwardSwapQuotes!$D$14</definedName>
    <definedName name="Currency" localSheetId="4">HKD_010_DepoFRAFuturesQuotes!$D$14</definedName>
    <definedName name="Currency" localSheetId="5">HKD_010_DepoFRAFuturesQuotes!$D$14</definedName>
    <definedName name="Currency" localSheetId="6">HKD_010_DepoFRAFuturesQuotes!$D$14</definedName>
    <definedName name="Currency" localSheetId="7">HKD_010_DepoFRAFuturesQuotes!$D$14</definedName>
    <definedName name="Currency" localSheetId="9">HKD_010_DepoFRAFuturesQuotes!$D$14</definedName>
    <definedName name="Currency" localSheetId="33">HkdLibor!$D$5</definedName>
    <definedName name="Currency" localSheetId="34">HkdLibor!$D$5</definedName>
    <definedName name="Currency" localSheetId="31">HKD!$E$3</definedName>
    <definedName name="Currency" localSheetId="10">HKD_010_DepoFRAFuturesQuotes!$D$14</definedName>
    <definedName name="Currency" localSheetId="16">HKD_010_SwapQuotes!$D$14</definedName>
    <definedName name="Currency" localSheetId="22">HKD_015_SyntheticQuotes!$D$14</definedName>
    <definedName name="Currency" localSheetId="27">HKD_020_ForwardSwapQuotes!$D$14</definedName>
    <definedName name="Currency" localSheetId="30">HKD_020_FuturesConvAdjQuotes!$D$14</definedName>
    <definedName name="Currency" localSheetId="35">HkdLibor!$D$5</definedName>
    <definedName name="Currency" localSheetId="8">HKD_010_DepoFRAFuturesQuotes!$D$14</definedName>
    <definedName name="Currency" localSheetId="11">HKD_010_SwapQuotes!$D$14</definedName>
    <definedName name="Currency" localSheetId="17">HKD_015_SyntheticQuotes!$D$14</definedName>
    <definedName name="Currency" localSheetId="14">HKD_010_SwapQuotes!$D$14</definedName>
    <definedName name="Currency" localSheetId="15">HKD_010_SwapQuotes!$D$14</definedName>
    <definedName name="Currency" localSheetId="12">HKD_010_SwapQuotes!$D$14</definedName>
    <definedName name="Currency" localSheetId="13">HKD_010_SwapQuotes!$D$14</definedName>
    <definedName name="Currency">HKD_010_BasisSwapQuotes!$D$14</definedName>
    <definedName name="FamilyName" localSheetId="28">HKD_020_FuturesConvAdjQuotes!$D$15</definedName>
    <definedName name="FamilyName" localSheetId="29">HKD_020_FuturesConvAdjQuotes!$D$15</definedName>
    <definedName name="FamilyName" localSheetId="33">Hibor!$L$3</definedName>
    <definedName name="FamilyName" localSheetId="34">HiborSwapIsda!$L$3</definedName>
    <definedName name="FamilyName" localSheetId="30">HKD_020_FuturesConvAdjQuotes!$D$15</definedName>
    <definedName name="FamilyName">HKD_020_ForwardSwapQuotes!$D$15</definedName>
    <definedName name="FileName" localSheetId="33">Hibor!$K$5</definedName>
    <definedName name="FileName" localSheetId="34">HiborSwapIsda!$D$6</definedName>
    <definedName name="FileOverwrite" localSheetId="18">HKD_015_SyntheticQuotes!$D$9</definedName>
    <definedName name="FileOverwrite" localSheetId="23">HKD_020_ForwardSwapQuotes!$D$9</definedName>
    <definedName name="FileOverwrite" localSheetId="28">HKD_020_FuturesConvAdjQuotes!$D$9</definedName>
    <definedName name="FileOverwrite" localSheetId="21">HKD_015_SyntheticQuotes!$D$9</definedName>
    <definedName name="FileOverwrite" localSheetId="26">HKD_020_ForwardSwapQuotes!$D$9</definedName>
    <definedName name="FileOverwrite" localSheetId="19">HKD_015_SyntheticQuotes!$D$9</definedName>
    <definedName name="FileOverwrite" localSheetId="24">HKD_020_ForwardSwapQuotes!$D$9</definedName>
    <definedName name="FileOverwrite" localSheetId="29">HKD_020_FuturesConvAdjQuotes!$D$9</definedName>
    <definedName name="FileOverwrite" localSheetId="20">HKD_015_SyntheticQuotes!$D$9</definedName>
    <definedName name="FileOverwrite" localSheetId="25">HKD_020_ForwardSwapQuotes!$D$9</definedName>
    <definedName name="FileOverwrite" localSheetId="4">HKD_010_DepoFRAFuturesQuotes!$D$9</definedName>
    <definedName name="FileOverwrite" localSheetId="5">HKD_010_DepoFRAFuturesQuotes!$D$9</definedName>
    <definedName name="FileOverwrite" localSheetId="6">HKD_010_DepoFRAFuturesQuotes!$D$9</definedName>
    <definedName name="FileOverwrite" localSheetId="7">HKD_010_DepoFRAFuturesQuotes!$D$9</definedName>
    <definedName name="FileOverwrite" localSheetId="9">HKD_010_DepoFRAFuturesQuotes!$D$9</definedName>
    <definedName name="FileOverwrite" localSheetId="33">HkdLibor!$D$10</definedName>
    <definedName name="FileOverwrite" localSheetId="34">HkdLibor!$D$10</definedName>
    <definedName name="FileOverwrite" localSheetId="31">RelinkableHandles!$D$9</definedName>
    <definedName name="FileOverwrite" localSheetId="10">HKD_010_DepoFRAFuturesQuotes!$D$9</definedName>
    <definedName name="FileOverwrite" localSheetId="16">HKD_010_SwapQuotes!$D$9</definedName>
    <definedName name="FileOverwrite" localSheetId="22">HKD_015_SyntheticQuotes!$D$9</definedName>
    <definedName name="FileOverwrite" localSheetId="27">HKD_020_ForwardSwapQuotes!$D$9</definedName>
    <definedName name="FileOverwrite" localSheetId="30">HKD_020_FuturesConvAdjQuotes!$D$9</definedName>
    <definedName name="FileOverwrite" localSheetId="35">HkdLibor!$D$10</definedName>
    <definedName name="FileOverwrite" localSheetId="8">HKD_010_DepoFRAFuturesQuotes!$D$9</definedName>
    <definedName name="FileOverwrite" localSheetId="11">HKD_010_SwapQuotes!$D$9</definedName>
    <definedName name="FileOverwrite" localSheetId="17">HKD_015_SyntheticQuotes!$D$9</definedName>
    <definedName name="FileOverwrite" localSheetId="32">RelinkableHandles!$D$9</definedName>
    <definedName name="FileOverwrite" localSheetId="14">HKD_010_SwapQuotes!$D$9</definedName>
    <definedName name="FileOverwrite" localSheetId="15">HKD_010_SwapQuotes!$D$9</definedName>
    <definedName name="FileOverwrite" localSheetId="12">HKD_010_SwapQuotes!$D$9</definedName>
    <definedName name="FileOverwrite" localSheetId="13">HKD_010_SwapQuotes!$D$9</definedName>
    <definedName name="FileOverwrite">HKD_010_BasisSwapQuotes!$D$9</definedName>
    <definedName name="FixingType" localSheetId="34">HiborSwapIsda!$L$4</definedName>
    <definedName name="FixingType">HKD_020_ForwardSwapQuotes!$D$16</definedName>
    <definedName name="IborIndex" localSheetId="28">'1M (3)'!$F$4</definedName>
    <definedName name="IborIndex" localSheetId="29">'3M (3)'!$F$4</definedName>
    <definedName name="MainTenor">HKD_010_BasisSwapQuotes!#REF!</definedName>
    <definedName name="MeanReversion" localSheetId="28">'1M (3)'!$F$3</definedName>
    <definedName name="MeanReversion" localSheetId="29">'3M (3)'!$F$3</definedName>
    <definedName name="Months" localSheetId="18">'1M'!$B$1</definedName>
    <definedName name="Months" localSheetId="21">'1Y'!$B$1</definedName>
    <definedName name="Months" localSheetId="19">'3M'!$B$1</definedName>
    <definedName name="Months" localSheetId="20">'6M'!$B$1</definedName>
    <definedName name="Months" localSheetId="17">ON!$B$1</definedName>
    <definedName name="ObjectOverwrite" localSheetId="18">HKD_015_SyntheticQuotes!$D$6</definedName>
    <definedName name="ObjectOverwrite" localSheetId="23">HKD_020_ForwardSwapQuotes!$D$6</definedName>
    <definedName name="ObjectOverwrite" localSheetId="28">HKD_020_FuturesConvAdjQuotes!$D$6</definedName>
    <definedName name="ObjectOverwrite" localSheetId="21">HKD_015_SyntheticQuotes!$D$6</definedName>
    <definedName name="ObjectOverwrite" localSheetId="26">HKD_020_ForwardSwapQuotes!$D$6</definedName>
    <definedName name="ObjectOverwrite" localSheetId="19">HKD_015_SyntheticQuotes!$D$6</definedName>
    <definedName name="ObjectOverwrite" localSheetId="24">HKD_020_ForwardSwapQuotes!$D$6</definedName>
    <definedName name="ObjectOverwrite" localSheetId="29">HKD_020_FuturesConvAdjQuotes!$D$6</definedName>
    <definedName name="ObjectOverwrite" localSheetId="20">HKD_015_SyntheticQuotes!$D$6</definedName>
    <definedName name="ObjectOverwrite" localSheetId="25">HKD_020_ForwardSwapQuotes!$D$6</definedName>
    <definedName name="ObjectOverwrite" localSheetId="4">HKD_010_DepoFRAFuturesQuotes!$D$6</definedName>
    <definedName name="ObjectOverwrite" localSheetId="5">HKD_010_DepoFRAFuturesQuotes!$D$6</definedName>
    <definedName name="ObjectOverwrite" localSheetId="6">HKD_010_DepoFRAFuturesQuotes!$D$6</definedName>
    <definedName name="ObjectOverwrite" localSheetId="7">HKD_010_DepoFRAFuturesQuotes!$D$6</definedName>
    <definedName name="ObjectOverwrite" localSheetId="9">HKD_010_DepoFRAFuturesQuotes!$D$6</definedName>
    <definedName name="ObjectOverwrite" localSheetId="33">HkdLibor!$D$7</definedName>
    <definedName name="ObjectOverwrite" localSheetId="34">HkdLibor!$D$7</definedName>
    <definedName name="ObjectOverwrite" localSheetId="31">RelinkableHandles!$D$6</definedName>
    <definedName name="ObjectOverwrite" localSheetId="10">HKD_010_DepoFRAFuturesQuotes!$D$6</definedName>
    <definedName name="ObjectOverwrite" localSheetId="16">HKD_010_SwapQuotes!$D$6</definedName>
    <definedName name="ObjectOverwrite" localSheetId="22">HKD_015_SyntheticQuotes!$D$6</definedName>
    <definedName name="ObjectOverwrite" localSheetId="27">HKD_020_ForwardSwapQuotes!$D$6</definedName>
    <definedName name="ObjectOverwrite" localSheetId="30">HKD_020_FuturesConvAdjQuotes!$D$6</definedName>
    <definedName name="ObjectOverwrite" localSheetId="35">HkdLibor!$D$7</definedName>
    <definedName name="ObjectOverwrite" localSheetId="8">HKD_010_DepoFRAFuturesQuotes!$D$6</definedName>
    <definedName name="ObjectOverwrite" localSheetId="11">HKD_010_SwapQuotes!$D$6</definedName>
    <definedName name="ObjectOverwrite" localSheetId="17">HKD_015_SyntheticQuotes!$D$6</definedName>
    <definedName name="ObjectOverwrite" localSheetId="32">RelinkableHandles!$D$6</definedName>
    <definedName name="ObjectOverwrite" localSheetId="14">HKD_010_SwapQuotes!$D$6</definedName>
    <definedName name="ObjectOverwrite" localSheetId="15">HKD_010_SwapQuotes!$D$6</definedName>
    <definedName name="ObjectOverwrite" localSheetId="12">HKD_010_SwapQuotes!$D$6</definedName>
    <definedName name="ObjectOverwrite" localSheetId="13">HKD_010_SwapQuotes!$D$6</definedName>
    <definedName name="ObjectOverwrite">HKD_010_BasisSwapQuotes!$D$6</definedName>
    <definedName name="Permanent" localSheetId="18">HKD_015_SyntheticQuotes!$D$5</definedName>
    <definedName name="Permanent" localSheetId="23">HKD_020_ForwardSwapQuotes!$D$5</definedName>
    <definedName name="Permanent" localSheetId="28">HKD_020_FuturesConvAdjQuotes!$D$5</definedName>
    <definedName name="Permanent" localSheetId="21">HKD_015_SyntheticQuotes!$D$5</definedName>
    <definedName name="Permanent" localSheetId="26">HKD_020_ForwardSwapQuotes!$D$5</definedName>
    <definedName name="Permanent" localSheetId="19">HKD_015_SyntheticQuotes!$D$5</definedName>
    <definedName name="Permanent" localSheetId="24">HKD_020_ForwardSwapQuotes!$D$5</definedName>
    <definedName name="Permanent" localSheetId="29">HKD_020_FuturesConvAdjQuotes!$D$5</definedName>
    <definedName name="Permanent" localSheetId="20">HKD_015_SyntheticQuotes!$D$5</definedName>
    <definedName name="Permanent" localSheetId="25">HKD_020_ForwardSwapQuotes!$D$5</definedName>
    <definedName name="Permanent" localSheetId="4">HKD_010_DepoFRAFuturesQuotes!$D$5</definedName>
    <definedName name="Permanent" localSheetId="5">HKD_010_DepoFRAFuturesQuotes!$D$5</definedName>
    <definedName name="Permanent" localSheetId="6">HKD_010_DepoFRAFuturesQuotes!$D$5</definedName>
    <definedName name="Permanent" localSheetId="7">HKD_010_DepoFRAFuturesQuotes!$D$5</definedName>
    <definedName name="Permanent" localSheetId="9">HKD_010_DepoFRAFuturesQuotes!$D$5</definedName>
    <definedName name="Permanent" localSheetId="33">HkdLibor!$D$6</definedName>
    <definedName name="Permanent" localSheetId="34">HkdLibor!$D$6</definedName>
    <definedName name="Permanent" localSheetId="31">RelinkableHandles!$D$5</definedName>
    <definedName name="Permanent" localSheetId="10">HKD_010_DepoFRAFuturesQuotes!$D$5</definedName>
    <definedName name="Permanent" localSheetId="16">HKD_010_SwapQuotes!$D$5</definedName>
    <definedName name="Permanent" localSheetId="22">HKD_015_SyntheticQuotes!$D$5</definedName>
    <definedName name="Permanent" localSheetId="27">HKD_020_ForwardSwapQuotes!$D$5</definedName>
    <definedName name="Permanent" localSheetId="30">HKD_020_FuturesConvAdjQuotes!$D$5</definedName>
    <definedName name="Permanent" localSheetId="35">HkdLibor!$D$6</definedName>
    <definedName name="Permanent" localSheetId="8">HKD_010_DepoFRAFuturesQuotes!$D$5</definedName>
    <definedName name="Permanent" localSheetId="11">HKD_010_SwapQuotes!$D$5</definedName>
    <definedName name="Permanent" localSheetId="17">HKD_015_SyntheticQuotes!$D$5</definedName>
    <definedName name="Permanent" localSheetId="32">RelinkableHandles!$D$5</definedName>
    <definedName name="Permanent" localSheetId="14">HKD_010_SwapQuotes!$D$5</definedName>
    <definedName name="Permanent" localSheetId="15">HKD_010_SwapQuotes!$D$5</definedName>
    <definedName name="Permanent" localSheetId="12">HKD_010_SwapQuotes!$D$5</definedName>
    <definedName name="Permanent" localSheetId="13">HKD_010_SwapQuotes!$D$5</definedName>
    <definedName name="Permanent">HKD_010_BasisSwapQuotes!$D$5</definedName>
    <definedName name="PriceTickValue" localSheetId="23">HKD_020_ForwardSwapQuotes!$D$19</definedName>
    <definedName name="PriceTickValue" localSheetId="28">HKD_020_FuturesConvAdjQuotes!$D$18</definedName>
    <definedName name="PriceTickValue" localSheetId="26">HKD_020_ForwardSwapQuotes!$D$19</definedName>
    <definedName name="PriceTickValue" localSheetId="24">HKD_020_ForwardSwapQuotes!$D$19</definedName>
    <definedName name="PriceTickValue" localSheetId="29">HKD_020_FuturesConvAdjQuotes!$D$18</definedName>
    <definedName name="PriceTickValue" localSheetId="25">HKD_020_ForwardSwapQuotes!$D$19</definedName>
    <definedName name="PriceTickValue" localSheetId="4">HKD_010_DepoFRAFuturesQuotes!$D$17</definedName>
    <definedName name="PriceTickValue" localSheetId="5">HKD_010_DepoFRAFuturesQuotes!$D$17</definedName>
    <definedName name="PriceTickValue" localSheetId="6">HKD_010_DepoFRAFuturesQuotes!$D$17</definedName>
    <definedName name="PriceTickValue" localSheetId="7">HKD_010_DepoFRAFuturesQuotes!$D$17</definedName>
    <definedName name="PriceTickValue" localSheetId="9">HKD_010_DepoFRAFuturesQuotes!$D$17</definedName>
    <definedName name="PriceTickValue" localSheetId="10">HKD_010_DepoFRAFuturesQuotes!$D$17</definedName>
    <definedName name="PriceTickValue" localSheetId="16">HKD_010_SwapQuotes!$D$17</definedName>
    <definedName name="PriceTickValue" localSheetId="27">HKD_020_ForwardSwapQuotes!$D$19</definedName>
    <definedName name="PriceTickValue" localSheetId="30">HKD_020_FuturesConvAdjQuotes!$D$18</definedName>
    <definedName name="PriceTickValue" localSheetId="8">HKD_010_DepoFRAFuturesQuotes!$D$17</definedName>
    <definedName name="PriceTickValue" localSheetId="11">HKD_010_SwapQuotes!$D$17</definedName>
    <definedName name="PriceTickValue" localSheetId="14">HKD_010_SwapQuotes!$D$17</definedName>
    <definedName name="PriceTickValue" localSheetId="15">HKD_010_SwapQuotes!$D$17</definedName>
    <definedName name="PriceTickValue" localSheetId="12">HKD_010_SwapQuotes!$D$17</definedName>
    <definedName name="PriceTickValue" localSheetId="13">HKD_010_SwapQuotes!$D$17</definedName>
    <definedName name="PriceTickValue">HKD_010_BasisSwapQuotes!$D$17</definedName>
    <definedName name="QuoteSuffix" localSheetId="18">HKD_015_SyntheticQuotes!$D$15</definedName>
    <definedName name="QuoteSuffix" localSheetId="23">HKD_020_ForwardSwapQuotes!$D$17</definedName>
    <definedName name="QuoteSuffix" localSheetId="28">HKD_020_FuturesConvAdjQuotes!$D$16</definedName>
    <definedName name="QuoteSuffix" localSheetId="21">HKD_015_SyntheticQuotes!$D$15</definedName>
    <definedName name="QuoteSuffix" localSheetId="26">HKD_020_ForwardSwapQuotes!$D$17</definedName>
    <definedName name="QuoteSuffix" localSheetId="19">HKD_015_SyntheticQuotes!$D$15</definedName>
    <definedName name="QuoteSuffix" localSheetId="24">HKD_020_ForwardSwapQuotes!$D$17</definedName>
    <definedName name="QuoteSuffix" localSheetId="29">HKD_020_FuturesConvAdjQuotes!$D$16</definedName>
    <definedName name="QuoteSuffix" localSheetId="20">HKD_015_SyntheticQuotes!$D$15</definedName>
    <definedName name="QuoteSuffix" localSheetId="25">HKD_020_ForwardSwapQuotes!$D$17</definedName>
    <definedName name="QuoteSuffix" localSheetId="4">HKD_010_DepoFRAFuturesQuotes!$D$15</definedName>
    <definedName name="QuoteSuffix" localSheetId="5">HKD_010_DepoFRAFuturesQuotes!$D$15</definedName>
    <definedName name="QuoteSuffix" localSheetId="6">HKD_010_DepoFRAFuturesQuotes!$D$15</definedName>
    <definedName name="QuoteSuffix" localSheetId="7">HKD_010_DepoFRAFuturesQuotes!$D$15</definedName>
    <definedName name="QuoteSuffix" localSheetId="9">HKD_010_DepoFRAFuturesQuotes!$D$15</definedName>
    <definedName name="QuoteSuffix" localSheetId="10">HKD_010_DepoFRAFuturesQuotes!$D$15</definedName>
    <definedName name="QuoteSuffix" localSheetId="16">HKD_010_SwapQuotes!$D$15</definedName>
    <definedName name="QuoteSuffix" localSheetId="22">HKD_015_SyntheticQuotes!$D$15</definedName>
    <definedName name="QuoteSuffix" localSheetId="27">HKD_020_ForwardSwapQuotes!$D$17</definedName>
    <definedName name="QuoteSuffix" localSheetId="30">HKD_020_FuturesConvAdjQuotes!$D$16</definedName>
    <definedName name="QuoteSuffix" localSheetId="8">HKD_010_DepoFRAFuturesQuotes!$D$15</definedName>
    <definedName name="QuoteSuffix" localSheetId="11">HKD_010_SwapQuotes!$D$15</definedName>
    <definedName name="QuoteSuffix" localSheetId="17">HKD_015_SyntheticQuotes!$D$15</definedName>
    <definedName name="QuoteSuffix" localSheetId="14">HKD_010_SwapQuotes!$D$15</definedName>
    <definedName name="QuoteSuffix" localSheetId="15">HKD_010_SwapQuotes!$D$15</definedName>
    <definedName name="QuoteSuffix" localSheetId="12">HKD_010_SwapQuotes!$D$15</definedName>
    <definedName name="QuoteSuffix" localSheetId="13">HKD_010_SwapQuotes!$D$15</definedName>
    <definedName name="QuoteSuffix">HKD_010_BasisSwapQuotes!$D$15</definedName>
    <definedName name="RateTickValue" localSheetId="18">HKD_015_SyntheticQuotes!$D$16</definedName>
    <definedName name="RateTickValue" localSheetId="23">HKD_020_ForwardSwapQuotes!$D$18</definedName>
    <definedName name="RateTickValue" localSheetId="28">HKD_020_FuturesConvAdjQuotes!$D$17</definedName>
    <definedName name="RateTickValue" localSheetId="21">HKD_015_SyntheticQuotes!$D$16</definedName>
    <definedName name="RateTickValue" localSheetId="26">HKD_020_ForwardSwapQuotes!$D$18</definedName>
    <definedName name="RateTickValue" localSheetId="19">HKD_015_SyntheticQuotes!$D$16</definedName>
    <definedName name="RateTickValue" localSheetId="24">HKD_020_ForwardSwapQuotes!$D$18</definedName>
    <definedName name="RateTickValue" localSheetId="29">HKD_020_FuturesConvAdjQuotes!$D$17</definedName>
    <definedName name="RateTickValue" localSheetId="20">HKD_015_SyntheticQuotes!$D$16</definedName>
    <definedName name="RateTickValue" localSheetId="25">HKD_020_ForwardSwapQuotes!$D$18</definedName>
    <definedName name="RateTickValue" localSheetId="4">HKD_010_DepoFRAFuturesQuotes!$D$16</definedName>
    <definedName name="RateTickValue" localSheetId="5">HKD_010_DepoFRAFuturesQuotes!$D$16</definedName>
    <definedName name="RateTickValue" localSheetId="6">HKD_010_DepoFRAFuturesQuotes!$D$16</definedName>
    <definedName name="RateTickValue" localSheetId="7">HKD_010_DepoFRAFuturesQuotes!$D$16</definedName>
    <definedName name="RateTickValue" localSheetId="9">HKD_010_DepoFRAFuturesQuotes!$D$16</definedName>
    <definedName name="RateTickValue" localSheetId="10">HKD_010_DepoFRAFuturesQuotes!$D$16</definedName>
    <definedName name="RateTickValue" localSheetId="16">HKD_010_SwapQuotes!$D$16</definedName>
    <definedName name="RateTickValue" localSheetId="22">HKD_015_SyntheticQuotes!$D$16</definedName>
    <definedName name="RateTickValue" localSheetId="27">HKD_020_ForwardSwapQuotes!$D$18</definedName>
    <definedName name="RateTickValue" localSheetId="30">HKD_020_FuturesConvAdjQuotes!$D$17</definedName>
    <definedName name="RateTickValue" localSheetId="8">HKD_010_DepoFRAFuturesQuotes!$D$16</definedName>
    <definedName name="RateTickValue" localSheetId="11">HKD_010_SwapQuotes!$D$16</definedName>
    <definedName name="RateTickValue" localSheetId="17">HKD_015_SyntheticQuotes!$D$16</definedName>
    <definedName name="RateTickValue" localSheetId="14">HKD_010_SwapQuotes!$D$16</definedName>
    <definedName name="RateTickValue" localSheetId="15">HKD_010_SwapQuotes!$D$16</definedName>
    <definedName name="RateTickValue" localSheetId="12">HKD_010_SwapQuotes!$D$16</definedName>
    <definedName name="RateTickValue" localSheetId="13">HKD_010_SwapQuotes!$D$16</definedName>
    <definedName name="RateTickValue">HKD_010_BasisSwapQuotes!$D$16</definedName>
    <definedName name="SerializationPath" localSheetId="18">HKD_015_SyntheticQuotes!$D$8</definedName>
    <definedName name="SerializationPath" localSheetId="23">HKD_020_ForwardSwapQuotes!$D$8</definedName>
    <definedName name="SerializationPath" localSheetId="28">HKD_020_FuturesConvAdjQuotes!$D$8</definedName>
    <definedName name="SerializationPath" localSheetId="21">HKD_015_SyntheticQuotes!$D$8</definedName>
    <definedName name="SerializationPath" localSheetId="26">HKD_020_ForwardSwapQuotes!$D$8</definedName>
    <definedName name="SerializationPath" localSheetId="19">HKD_015_SyntheticQuotes!$D$8</definedName>
    <definedName name="SerializationPath" localSheetId="24">HKD_020_ForwardSwapQuotes!$D$8</definedName>
    <definedName name="SerializationPath" localSheetId="29">HKD_020_FuturesConvAdjQuotes!$D$8</definedName>
    <definedName name="SerializationPath" localSheetId="20">HKD_015_SyntheticQuotes!$D$8</definedName>
    <definedName name="SerializationPath" localSheetId="25">HKD_020_ForwardSwapQuotes!$D$8</definedName>
    <definedName name="SerializationPath" localSheetId="4">HKD_010_DepoFRAFuturesQuotes!$D$8</definedName>
    <definedName name="SerializationPath" localSheetId="5">HKD_010_DepoFRAFuturesQuotes!$D$8</definedName>
    <definedName name="SerializationPath" localSheetId="6">HKD_010_DepoFRAFuturesQuotes!$D$8</definedName>
    <definedName name="SerializationPath" localSheetId="7">HKD_010_DepoFRAFuturesQuotes!$D$8</definedName>
    <definedName name="SerializationPath" localSheetId="9">HKD_010_DepoFRAFuturesQuotes!$D$8</definedName>
    <definedName name="SerializationPath" localSheetId="33">HkdLibor!$D$9</definedName>
    <definedName name="SerializationPath" localSheetId="34">HkdLibor!$D$9</definedName>
    <definedName name="SerializationPath" localSheetId="31">RelinkableHandles!$D$8</definedName>
    <definedName name="SerializationPath" localSheetId="10">HKD_010_DepoFRAFuturesQuotes!$D$8</definedName>
    <definedName name="SerializationPath" localSheetId="16">HKD_010_SwapQuotes!$D$8</definedName>
    <definedName name="SerializationPath" localSheetId="22">HKD_015_SyntheticQuotes!$D$8</definedName>
    <definedName name="SerializationPath" localSheetId="27">HKD_020_ForwardSwapQuotes!$D$8</definedName>
    <definedName name="SerializationPath" localSheetId="30">HKD_020_FuturesConvAdjQuotes!$D$8</definedName>
    <definedName name="SerializationPath" localSheetId="35">HkdLibor!$D$9</definedName>
    <definedName name="SerializationPath" localSheetId="8">HKD_010_DepoFRAFuturesQuotes!$D$8</definedName>
    <definedName name="SerializationPath" localSheetId="11">HKD_010_SwapQuotes!$D$8</definedName>
    <definedName name="SerializationPath" localSheetId="17">HKD_015_SyntheticQuotes!$D$8</definedName>
    <definedName name="SerializationPath" localSheetId="32">RelinkableHandles!$D$8</definedName>
    <definedName name="SerializationPath" localSheetId="14">HKD_010_SwapQuotes!$D$8</definedName>
    <definedName name="SerializationPath" localSheetId="15">HKD_010_SwapQuotes!$D$8</definedName>
    <definedName name="SerializationPath" localSheetId="12">HKD_010_SwapQuotes!$D$8</definedName>
    <definedName name="SerializationPath" localSheetId="13">HKD_010_SwapQuotes!$D$8</definedName>
    <definedName name="SerializationPath">HKD_010_BasisSwapQuotes!$D$8</definedName>
    <definedName name="Serialize" localSheetId="18">HKD_015_SyntheticQuotes!$D$7</definedName>
    <definedName name="Serialize" localSheetId="23">HKD_020_ForwardSwapQuotes!$D$7</definedName>
    <definedName name="Serialize" localSheetId="28">HKD_020_FuturesConvAdjQuotes!$D$7</definedName>
    <definedName name="Serialize" localSheetId="21">HKD_015_SyntheticQuotes!$D$7</definedName>
    <definedName name="Serialize" localSheetId="26">HKD_020_ForwardSwapQuotes!$D$7</definedName>
    <definedName name="Serialize" localSheetId="19">HKD_015_SyntheticQuotes!$D$7</definedName>
    <definedName name="Serialize" localSheetId="24">HKD_020_ForwardSwapQuotes!$D$7</definedName>
    <definedName name="Serialize" localSheetId="29">HKD_020_FuturesConvAdjQuotes!$D$7</definedName>
    <definedName name="Serialize" localSheetId="20">HKD_015_SyntheticQuotes!$D$7</definedName>
    <definedName name="Serialize" localSheetId="25">HKD_020_ForwardSwapQuotes!$D$7</definedName>
    <definedName name="Serialize" localSheetId="4">HKD_010_DepoFRAFuturesQuotes!$D$7</definedName>
    <definedName name="Serialize" localSheetId="5">HKD_010_DepoFRAFuturesQuotes!$D$7</definedName>
    <definedName name="Serialize" localSheetId="6">HKD_010_DepoFRAFuturesQuotes!$D$7</definedName>
    <definedName name="Serialize" localSheetId="7">HKD_010_DepoFRAFuturesQuotes!$D$7</definedName>
    <definedName name="Serialize" localSheetId="9">HKD_010_DepoFRAFuturesQuotes!$D$7</definedName>
    <definedName name="Serialize" localSheetId="33">HkdLibor!$D$8</definedName>
    <definedName name="Serialize" localSheetId="34">HkdLibor!$D$8</definedName>
    <definedName name="Serialize" localSheetId="31">RelinkableHandles!$D$7</definedName>
    <definedName name="Serialize" localSheetId="10">HKD_010_DepoFRAFuturesQuotes!$D$7</definedName>
    <definedName name="Serialize" localSheetId="16">HKD_010_SwapQuotes!$D$7</definedName>
    <definedName name="Serialize" localSheetId="22">HKD_015_SyntheticQuotes!$D$7</definedName>
    <definedName name="Serialize" localSheetId="27">HKD_020_ForwardSwapQuotes!$D$7</definedName>
    <definedName name="Serialize" localSheetId="30">HKD_020_FuturesConvAdjQuotes!$D$7</definedName>
    <definedName name="Serialize" localSheetId="35">HkdLibor!$D$8</definedName>
    <definedName name="Serialize" localSheetId="8">HKD_010_DepoFRAFuturesQuotes!$D$7</definedName>
    <definedName name="Serialize" localSheetId="11">HKD_010_SwapQuotes!$D$7</definedName>
    <definedName name="Serialize" localSheetId="17">HKD_015_SyntheticQuotes!$D$7</definedName>
    <definedName name="Serialize" localSheetId="32">RelinkableHandles!$D$7</definedName>
    <definedName name="Serialize" localSheetId="14">HKD_010_SwapQuotes!$D$7</definedName>
    <definedName name="Serialize" localSheetId="15">HKD_010_SwapQuotes!$D$7</definedName>
    <definedName name="Serialize" localSheetId="12">HKD_010_SwapQuotes!$D$7</definedName>
    <definedName name="Serialize" localSheetId="13">HKD_010_SwapQuotes!$D$7</definedName>
    <definedName name="Serialize">HKD_010_BasisSwapQuotes!$D$7</definedName>
    <definedName name="SwapMainSetConventions">Swap3M!$J$3:$L$10</definedName>
    <definedName name="SwapSecondarySetConventions">Swap6M!$J$3:$L$7</definedName>
    <definedName name="Tenor" localSheetId="18">'1M'!$C$1</definedName>
    <definedName name="Tenor" localSheetId="21">'1Y'!$C$1</definedName>
    <definedName name="Tenor" localSheetId="19">'3M'!$C$1</definedName>
    <definedName name="Tenor" localSheetId="20">'6M'!$C$1</definedName>
    <definedName name="Tenor" localSheetId="17">ON!$C$1</definedName>
    <definedName name="Trigger" localSheetId="18">HKD_015_SyntheticQuotes!$D$4</definedName>
    <definedName name="Trigger" localSheetId="23">HKD_020_ForwardSwapQuotes!$D$4</definedName>
    <definedName name="Trigger" localSheetId="28">HKD_020_FuturesConvAdjQuotes!$D$4</definedName>
    <definedName name="Trigger" localSheetId="21">HKD_015_SyntheticQuotes!$D$4</definedName>
    <definedName name="Trigger" localSheetId="26">HKD_020_ForwardSwapQuotes!$D$4</definedName>
    <definedName name="Trigger" localSheetId="19">HKD_015_SyntheticQuotes!$D$4</definedName>
    <definedName name="Trigger" localSheetId="24">HKD_020_ForwardSwapQuotes!$D$4</definedName>
    <definedName name="Trigger" localSheetId="29">HKD_020_FuturesConvAdjQuotes!$D$4</definedName>
    <definedName name="Trigger" localSheetId="20">HKD_015_SyntheticQuotes!$D$4</definedName>
    <definedName name="Trigger" localSheetId="25">HKD_020_ForwardSwapQuotes!$D$4</definedName>
    <definedName name="Trigger" localSheetId="4">HKD_010_DepoFRAFuturesQuotes!$D$4</definedName>
    <definedName name="Trigger" localSheetId="5">HKD_010_DepoFRAFuturesQuotes!$D$4</definedName>
    <definedName name="Trigger" localSheetId="6">HKD_010_DepoFRAFuturesQuotes!$D$4</definedName>
    <definedName name="Trigger" localSheetId="7">HKD_010_DepoFRAFuturesQuotes!$D$4</definedName>
    <definedName name="Trigger" localSheetId="9">HKD_010_DepoFRAFuturesQuotes!$D$4</definedName>
    <definedName name="Trigger" localSheetId="33">HkdLibor!$D$4</definedName>
    <definedName name="Trigger" localSheetId="34">HkdLibor!$D$4</definedName>
    <definedName name="Trigger" localSheetId="31">RelinkableHandles!$D$4</definedName>
    <definedName name="Trigger" localSheetId="10">HKD_010_DepoFRAFuturesQuotes!$D$4</definedName>
    <definedName name="Trigger" localSheetId="16">HKD_010_SwapQuotes!$D$4</definedName>
    <definedName name="Trigger" localSheetId="22">HKD_015_SyntheticQuotes!$D$4</definedName>
    <definedName name="Trigger" localSheetId="27">HKD_020_ForwardSwapQuotes!$D$4</definedName>
    <definedName name="Trigger" localSheetId="30">HKD_020_FuturesConvAdjQuotes!$D$4</definedName>
    <definedName name="Trigger" localSheetId="35">HkdLibor!$D$4</definedName>
    <definedName name="Trigger" localSheetId="8">HKD_010_DepoFRAFuturesQuotes!$D$4</definedName>
    <definedName name="Trigger" localSheetId="11">HKD_010_SwapQuotes!$D$4</definedName>
    <definedName name="Trigger" localSheetId="17">HKD_015_SyntheticQuotes!$D$4</definedName>
    <definedName name="Trigger" localSheetId="32">RelinkableHandles!$D$4</definedName>
    <definedName name="Trigger" localSheetId="14">HKD_010_SwapQuotes!$D$4</definedName>
    <definedName name="Trigger" localSheetId="15">HKD_010_SwapQuotes!$D$4</definedName>
    <definedName name="Trigger" localSheetId="12">HKD_010_SwapQuotes!$D$4</definedName>
    <definedName name="Trigger" localSheetId="13">HKD_010_SwapQuotes!$D$4</definedName>
    <definedName name="Trigger">HKD_010_BasisSwapQuotes!$D$4</definedName>
    <definedName name="Volatility" localSheetId="28">'1M (3)'!$F$2</definedName>
    <definedName name="Volatility" localSheetId="29">'3M (3)'!$F$2</definedName>
  </definedNames>
  <calcPr calcId="145621"/>
</workbook>
</file>

<file path=xl/calcChain.xml><?xml version="1.0" encoding="utf-8"?>
<calcChain xmlns="http://schemas.openxmlformats.org/spreadsheetml/2006/main">
  <c r="D5" i="39" l="1"/>
  <c r="D6" i="39"/>
  <c r="D7" i="39"/>
  <c r="D8" i="39"/>
  <c r="D9" i="39"/>
  <c r="D10" i="39"/>
  <c r="D11" i="39"/>
  <c r="D12" i="39"/>
  <c r="D13" i="39"/>
  <c r="D15" i="39"/>
  <c r="D16" i="39"/>
  <c r="D17" i="39"/>
  <c r="D19" i="39"/>
  <c r="D20" i="39"/>
  <c r="D21" i="39"/>
  <c r="D22" i="39"/>
  <c r="D23" i="39"/>
  <c r="D24" i="39"/>
  <c r="D25" i="39"/>
  <c r="D26" i="39"/>
  <c r="D27" i="39"/>
  <c r="D28" i="39"/>
  <c r="D29" i="39"/>
  <c r="D8" i="38"/>
  <c r="E9" i="39"/>
  <c r="E12" i="39"/>
  <c r="E11" i="39"/>
  <c r="E16" i="39"/>
  <c r="F9" i="39"/>
  <c r="E6" i="39"/>
  <c r="F6" i="39" s="1"/>
  <c r="F11" i="39"/>
  <c r="E20" i="39"/>
  <c r="E28" i="39"/>
  <c r="F28" i="39" s="1"/>
  <c r="F20" i="39"/>
  <c r="F16" i="39"/>
  <c r="E26" i="39"/>
  <c r="F26" i="39" s="1"/>
  <c r="F12" i="39"/>
  <c r="E10" i="39"/>
  <c r="E17" i="39"/>
  <c r="E24" i="39"/>
  <c r="F10" i="39"/>
  <c r="E13" i="39"/>
  <c r="F17" i="39"/>
  <c r="F24" i="39"/>
  <c r="E27" i="39"/>
  <c r="E8" i="39"/>
  <c r="F8" i="39" s="1"/>
  <c r="F13" i="39"/>
  <c r="E22" i="39"/>
  <c r="F22" i="39" s="1"/>
  <c r="F27" i="39"/>
  <c r="B1" i="38"/>
  <c r="E25" i="39"/>
  <c r="F25" i="39"/>
  <c r="E23" i="39"/>
  <c r="F23" i="39"/>
  <c r="E7" i="39"/>
  <c r="F7" i="39" s="1"/>
  <c r="E21" i="39"/>
  <c r="F21" i="39" s="1"/>
  <c r="E29" i="39"/>
  <c r="F29" i="39" s="1"/>
  <c r="E5" i="39"/>
  <c r="D6" i="37" l="1"/>
  <c r="D7" i="37"/>
  <c r="D8" i="37"/>
  <c r="D9" i="37"/>
  <c r="D10" i="37"/>
  <c r="D11" i="37"/>
  <c r="D12" i="37"/>
  <c r="D13" i="37"/>
  <c r="D14" i="37"/>
  <c r="D15" i="37"/>
  <c r="D16" i="37"/>
  <c r="D17" i="37"/>
  <c r="D18" i="37"/>
  <c r="D19" i="37"/>
  <c r="D20" i="37"/>
  <c r="D21" i="37"/>
  <c r="D22" i="37"/>
  <c r="D23" i="37"/>
  <c r="D24" i="37"/>
  <c r="D25" i="37"/>
  <c r="D26" i="37"/>
  <c r="D27" i="37"/>
  <c r="D28" i="37"/>
  <c r="D29" i="37"/>
  <c r="D30" i="37"/>
  <c r="D31" i="37"/>
  <c r="D32" i="37"/>
  <c r="D33" i="37"/>
  <c r="D34" i="37"/>
  <c r="D35" i="37"/>
  <c r="D36" i="37"/>
  <c r="D37" i="37"/>
  <c r="D38" i="37"/>
  <c r="D39" i="37"/>
  <c r="D40" i="37"/>
  <c r="D41" i="37"/>
  <c r="D42" i="37"/>
  <c r="D43" i="37"/>
  <c r="D44" i="37"/>
  <c r="D45" i="37"/>
  <c r="D46" i="37"/>
  <c r="D47" i="37"/>
  <c r="D48" i="37"/>
  <c r="D49" i="37"/>
  <c r="D50" i="37"/>
  <c r="D51" i="37"/>
  <c r="D52" i="37"/>
  <c r="D53" i="37"/>
  <c r="D54" i="37"/>
  <c r="D55" i="37"/>
  <c r="D56" i="37"/>
  <c r="D57" i="37"/>
  <c r="D58" i="37"/>
  <c r="D59" i="37"/>
  <c r="D60" i="37"/>
  <c r="D61" i="37"/>
  <c r="D62" i="37"/>
  <c r="D63" i="37"/>
  <c r="D64" i="37"/>
  <c r="D65" i="37"/>
  <c r="D66" i="37"/>
  <c r="K5" i="36"/>
  <c r="D6" i="36"/>
  <c r="J6" i="36"/>
  <c r="K6" i="36"/>
  <c r="D7" i="36"/>
  <c r="J7" i="36"/>
  <c r="K7" i="36"/>
  <c r="D8" i="36"/>
  <c r="J8" i="36"/>
  <c r="K8" i="36"/>
  <c r="J9" i="36"/>
  <c r="K9" i="36"/>
  <c r="D10" i="36"/>
  <c r="J10" i="36"/>
  <c r="K10" i="36"/>
  <c r="D11" i="36"/>
  <c r="J11" i="36"/>
  <c r="K11" i="36"/>
  <c r="D12" i="36"/>
  <c r="J12" i="36"/>
  <c r="K12" i="36"/>
  <c r="D13" i="36"/>
  <c r="J13" i="36"/>
  <c r="K13" i="36"/>
  <c r="D14" i="36"/>
  <c r="J14" i="36"/>
  <c r="K14" i="36"/>
  <c r="L10" i="36"/>
  <c r="L9" i="36"/>
  <c r="M10" i="36"/>
  <c r="M9" i="36"/>
  <c r="N9" i="36"/>
  <c r="L12" i="36"/>
  <c r="M12" i="36"/>
  <c r="N12" i="36"/>
  <c r="L14" i="36"/>
  <c r="N10" i="36"/>
  <c r="L13" i="36"/>
  <c r="M13" i="36" s="1"/>
  <c r="N13" i="36"/>
  <c r="L11" i="36"/>
  <c r="L6" i="36"/>
  <c r="E19" i="39"/>
  <c r="E15" i="39"/>
  <c r="F5" i="39"/>
  <c r="N14" i="36"/>
  <c r="M14" i="36"/>
  <c r="M11" i="36"/>
  <c r="N11" i="36"/>
  <c r="N6" i="36"/>
  <c r="M6" i="36"/>
  <c r="J7" i="37" l="1"/>
  <c r="J8" i="37"/>
  <c r="J9" i="37"/>
  <c r="J10" i="37"/>
  <c r="J11" i="37"/>
  <c r="J12" i="37"/>
  <c r="J13" i="37"/>
  <c r="J14" i="37"/>
  <c r="J15" i="37"/>
  <c r="J16" i="37"/>
  <c r="J17" i="37"/>
  <c r="J18" i="37"/>
  <c r="J19" i="37"/>
  <c r="J20" i="37"/>
  <c r="J21" i="37"/>
  <c r="J22" i="37"/>
  <c r="J23" i="37"/>
  <c r="J24" i="37"/>
  <c r="J25" i="37"/>
  <c r="J26" i="37"/>
  <c r="J27" i="37"/>
  <c r="J28" i="37"/>
  <c r="J29" i="37"/>
  <c r="J30" i="37"/>
  <c r="J31" i="37"/>
  <c r="J32" i="37"/>
  <c r="J33" i="37"/>
  <c r="J34" i="37"/>
  <c r="J35" i="37"/>
  <c r="J36" i="37"/>
  <c r="J37" i="37"/>
  <c r="J38" i="37"/>
  <c r="J39" i="37"/>
  <c r="J40" i="37"/>
  <c r="J41" i="37"/>
  <c r="J42" i="37"/>
  <c r="J43" i="37"/>
  <c r="J44" i="37"/>
  <c r="J45" i="37"/>
  <c r="J46" i="37"/>
  <c r="J47" i="37"/>
  <c r="J48" i="37"/>
  <c r="J49" i="37"/>
  <c r="J50" i="37"/>
  <c r="J51" i="37"/>
  <c r="J52" i="37"/>
  <c r="J53" i="37"/>
  <c r="J54" i="37"/>
  <c r="J55" i="37"/>
  <c r="J56" i="37"/>
  <c r="J57" i="37"/>
  <c r="J58" i="37"/>
  <c r="J59" i="37"/>
  <c r="J60" i="37"/>
  <c r="J61" i="37"/>
  <c r="J62" i="37"/>
  <c r="J63" i="37"/>
  <c r="J64" i="37"/>
  <c r="J65" i="37"/>
  <c r="J66" i="37"/>
  <c r="D15" i="36"/>
  <c r="J15" i="36"/>
  <c r="K15" i="36"/>
  <c r="D16" i="36"/>
  <c r="J16" i="36"/>
  <c r="K16" i="36"/>
  <c r="D17" i="36"/>
  <c r="J17" i="36"/>
  <c r="K17" i="36"/>
  <c r="D18" i="36"/>
  <c r="J18" i="36"/>
  <c r="K18" i="36"/>
  <c r="D19" i="36"/>
  <c r="J19" i="36"/>
  <c r="K19" i="36"/>
  <c r="D20" i="36"/>
  <c r="J20" i="36"/>
  <c r="K20" i="36"/>
  <c r="D21" i="36"/>
  <c r="J21" i="36"/>
  <c r="K21" i="36"/>
  <c r="D22" i="36"/>
  <c r="J22" i="36"/>
  <c r="K22" i="36"/>
  <c r="D23" i="36"/>
  <c r="J23" i="36"/>
  <c r="K23" i="36"/>
  <c r="D9" i="35"/>
  <c r="L15" i="37"/>
  <c r="L33" i="37"/>
  <c r="L24" i="37"/>
  <c r="L41" i="37"/>
  <c r="L27" i="37"/>
  <c r="L36" i="37"/>
  <c r="L46" i="37"/>
  <c r="L13" i="37"/>
  <c r="L31" i="37"/>
  <c r="L42" i="37"/>
  <c r="L52" i="37"/>
  <c r="L61" i="37"/>
  <c r="L39" i="37"/>
  <c r="L51" i="37"/>
  <c r="L23" i="37"/>
  <c r="L65" i="37"/>
  <c r="L32" i="37"/>
  <c r="L18" i="37"/>
  <c r="L35" i="37"/>
  <c r="L44" i="37"/>
  <c r="L54" i="37"/>
  <c r="L37" i="37"/>
  <c r="L26" i="37"/>
  <c r="L40" i="37"/>
  <c r="L43" i="37"/>
  <c r="L62" i="37"/>
  <c r="L66" i="37"/>
  <c r="L49" i="37"/>
  <c r="L19" i="36"/>
  <c r="L47" i="37"/>
  <c r="L29" i="37"/>
  <c r="L56" i="37"/>
  <c r="L21" i="37"/>
  <c r="L59" i="37"/>
  <c r="L14" i="37"/>
  <c r="L57" i="37"/>
  <c r="L55" i="37"/>
  <c r="L53" i="37"/>
  <c r="L64" i="37"/>
  <c r="L45" i="37"/>
  <c r="L12" i="37"/>
  <c r="L22" i="37"/>
  <c r="L10" i="37"/>
  <c r="N19" i="36"/>
  <c r="L19" i="37"/>
  <c r="L38" i="37"/>
  <c r="L17" i="36"/>
  <c r="B1" i="35"/>
  <c r="L48" i="37"/>
  <c r="L60" i="37"/>
  <c r="L23" i="36"/>
  <c r="N23" i="36" s="1"/>
  <c r="L63" i="37"/>
  <c r="L8" i="37"/>
  <c r="L17" i="37"/>
  <c r="L11" i="37"/>
  <c r="L20" i="37"/>
  <c r="L30" i="37"/>
  <c r="L34" i="37"/>
  <c r="L7" i="37"/>
  <c r="L9" i="37"/>
  <c r="L16" i="37"/>
  <c r="L25" i="37"/>
  <c r="L28" i="37"/>
  <c r="L50" i="37"/>
  <c r="L21" i="36"/>
  <c r="L58" i="37"/>
  <c r="L15" i="36"/>
  <c r="M19" i="36"/>
  <c r="L22" i="36"/>
  <c r="N22" i="36" s="1"/>
  <c r="M22" i="36"/>
  <c r="L20" i="36"/>
  <c r="L18" i="36"/>
  <c r="N18" i="36" s="1"/>
  <c r="M23" i="36"/>
  <c r="M18" i="36"/>
  <c r="L16" i="36"/>
  <c r="F19" i="39"/>
  <c r="F15" i="39"/>
  <c r="L6" i="37"/>
  <c r="N17" i="36"/>
  <c r="M17" i="36"/>
  <c r="N21" i="36"/>
  <c r="M21" i="36"/>
  <c r="N15" i="36"/>
  <c r="M15" i="36"/>
  <c r="N20" i="36"/>
  <c r="M20" i="36"/>
  <c r="M16" i="36"/>
  <c r="N16" i="36"/>
  <c r="F2" i="34" l="1"/>
  <c r="F3" i="34"/>
  <c r="F4" i="34"/>
  <c r="F6" i="34"/>
  <c r="F2" i="33"/>
  <c r="F3" i="33"/>
  <c r="F4" i="33"/>
  <c r="F6" i="33"/>
  <c r="M58" i="37"/>
  <c r="M30" i="37"/>
  <c r="M38" i="37"/>
  <c r="M55" i="37"/>
  <c r="M49" i="37"/>
  <c r="M44" i="37"/>
  <c r="M61" i="37"/>
  <c r="M41" i="37"/>
  <c r="F5" i="16"/>
  <c r="F12" i="17"/>
  <c r="F3" i="17"/>
  <c r="D7" i="34" a="1"/>
  <c r="M7" i="37"/>
  <c r="F11" i="16"/>
  <c r="M48" i="37"/>
  <c r="M39" i="37"/>
  <c r="F13" i="16"/>
  <c r="M50" i="37"/>
  <c r="M20" i="37"/>
  <c r="M19" i="37"/>
  <c r="M57" i="37"/>
  <c r="M66" i="37"/>
  <c r="M35" i="37"/>
  <c r="M52" i="37"/>
  <c r="M24" i="37"/>
  <c r="F7" i="17"/>
  <c r="F4" i="17"/>
  <c r="F14" i="16"/>
  <c r="M17" i="37"/>
  <c r="M22" i="37"/>
  <c r="M43" i="37"/>
  <c r="M31" i="37"/>
  <c r="F7" i="16"/>
  <c r="F15" i="16"/>
  <c r="M60" i="37"/>
  <c r="M36" i="37"/>
  <c r="F17" i="16"/>
  <c r="M53" i="37"/>
  <c r="M54" i="37"/>
  <c r="D7" i="33" a="1"/>
  <c r="M28" i="37"/>
  <c r="M11" i="37"/>
  <c r="M10" i="37"/>
  <c r="M14" i="37"/>
  <c r="M62" i="37"/>
  <c r="M18" i="37"/>
  <c r="M42" i="37"/>
  <c r="M33" i="37"/>
  <c r="F13" i="17"/>
  <c r="F8" i="16"/>
  <c r="F3" i="16"/>
  <c r="M25" i="37"/>
  <c r="M59" i="37"/>
  <c r="M32" i="37"/>
  <c r="M15" i="37"/>
  <c r="F5" i="17"/>
  <c r="F11" i="17"/>
  <c r="F9" i="17"/>
  <c r="M29" i="37"/>
  <c r="M51" i="37"/>
  <c r="F12" i="16"/>
  <c r="M34" i="37"/>
  <c r="M47" i="37"/>
  <c r="M27" i="37"/>
  <c r="F4" i="16"/>
  <c r="M16" i="37"/>
  <c r="M8" i="37"/>
  <c r="M12" i="37"/>
  <c r="M21" i="37"/>
  <c r="M40" i="37"/>
  <c r="M65" i="37"/>
  <c r="M13" i="37"/>
  <c r="F6" i="17"/>
  <c r="F16" i="16"/>
  <c r="F10" i="16"/>
  <c r="F18" i="16"/>
  <c r="M9" i="37"/>
  <c r="M63" i="37"/>
  <c r="M45" i="37"/>
  <c r="M56" i="37"/>
  <c r="M26" i="37"/>
  <c r="M23" i="37"/>
  <c r="M46" i="37"/>
  <c r="F9" i="16"/>
  <c r="F8" i="17"/>
  <c r="M64" i="37"/>
  <c r="M37" i="37"/>
  <c r="F6" i="16"/>
  <c r="F10" i="17"/>
  <c r="M6" i="37"/>
  <c r="L5" i="36"/>
  <c r="D7" i="34" l="1"/>
  <c r="D9" i="34"/>
  <c r="D11" i="34"/>
  <c r="D13" i="34"/>
  <c r="D15" i="34"/>
  <c r="D17" i="34"/>
  <c r="D19" i="34"/>
  <c r="D72" i="34"/>
  <c r="D74" i="34"/>
  <c r="D76" i="34"/>
  <c r="D78" i="34"/>
  <c r="D80" i="34"/>
  <c r="D82" i="34"/>
  <c r="D84" i="34"/>
  <c r="D86" i="34"/>
  <c r="D88" i="34"/>
  <c r="D90" i="34"/>
  <c r="D92" i="34"/>
  <c r="D94" i="34"/>
  <c r="D96" i="34"/>
  <c r="D98" i="34"/>
  <c r="D100" i="34"/>
  <c r="D102" i="34"/>
  <c r="D104" i="34"/>
  <c r="D106" i="34"/>
  <c r="D108" i="34"/>
  <c r="D110" i="34"/>
  <c r="D112" i="34"/>
  <c r="D114" i="34"/>
  <c r="D116" i="34"/>
  <c r="D118" i="34"/>
  <c r="D120" i="34"/>
  <c r="D122" i="34"/>
  <c r="D124" i="34"/>
  <c r="D126" i="34"/>
  <c r="D28" i="34"/>
  <c r="D54" i="34"/>
  <c r="D56" i="34"/>
  <c r="D58" i="34"/>
  <c r="D60" i="34"/>
  <c r="D62" i="34"/>
  <c r="D64" i="34"/>
  <c r="D66" i="34"/>
  <c r="D68" i="34"/>
  <c r="D70" i="34"/>
  <c r="D22" i="34"/>
  <c r="D24" i="34"/>
  <c r="D26" i="34"/>
  <c r="D30" i="34"/>
  <c r="D32" i="34"/>
  <c r="D34" i="34"/>
  <c r="D36" i="34"/>
  <c r="D38" i="34"/>
  <c r="D40" i="34"/>
  <c r="D42" i="34"/>
  <c r="D44" i="34"/>
  <c r="D46" i="34"/>
  <c r="D48" i="34"/>
  <c r="D50" i="34"/>
  <c r="D52" i="34"/>
  <c r="D20" i="34"/>
  <c r="D8" i="34"/>
  <c r="D10" i="34"/>
  <c r="D12" i="34"/>
  <c r="D14" i="34"/>
  <c r="D16" i="34"/>
  <c r="D18" i="34"/>
  <c r="D71" i="34"/>
  <c r="D73" i="34"/>
  <c r="D75" i="34"/>
  <c r="D77" i="34"/>
  <c r="D79" i="34"/>
  <c r="D81" i="34"/>
  <c r="D83" i="34"/>
  <c r="D85" i="34"/>
  <c r="D87" i="34"/>
  <c r="D89" i="34"/>
  <c r="D91" i="34"/>
  <c r="D93" i="34"/>
  <c r="D95" i="34"/>
  <c r="D97" i="34"/>
  <c r="D99" i="34"/>
  <c r="D101" i="34"/>
  <c r="D103" i="34"/>
  <c r="D105" i="34"/>
  <c r="D107" i="34"/>
  <c r="D109" i="34"/>
  <c r="D111" i="34"/>
  <c r="D113" i="34"/>
  <c r="D115" i="34"/>
  <c r="D117" i="34"/>
  <c r="D119" i="34"/>
  <c r="D121" i="34"/>
  <c r="D123" i="34"/>
  <c r="D125" i="34"/>
  <c r="D53" i="34"/>
  <c r="D55" i="34"/>
  <c r="D57" i="34"/>
  <c r="D59" i="34"/>
  <c r="D61" i="34"/>
  <c r="D63" i="34"/>
  <c r="D65" i="34"/>
  <c r="D67" i="34"/>
  <c r="D69" i="34"/>
  <c r="D29" i="34"/>
  <c r="D31" i="34"/>
  <c r="D33" i="34"/>
  <c r="D35" i="34"/>
  <c r="D37" i="34"/>
  <c r="D39" i="34"/>
  <c r="D41" i="34"/>
  <c r="D43" i="34"/>
  <c r="D45" i="34"/>
  <c r="D47" i="34"/>
  <c r="D49" i="34"/>
  <c r="D51" i="34"/>
  <c r="D25" i="34"/>
  <c r="D27" i="34"/>
  <c r="D21" i="34"/>
  <c r="D23" i="34"/>
  <c r="D7" i="33"/>
  <c r="F7" i="33" s="1"/>
  <c r="D8" i="33"/>
  <c r="E8" i="33" s="1"/>
  <c r="F8" i="33"/>
  <c r="D9" i="33"/>
  <c r="E9" i="33" s="1"/>
  <c r="D10" i="33"/>
  <c r="F10" i="33" s="1"/>
  <c r="D11" i="33"/>
  <c r="E11" i="33" s="1"/>
  <c r="G8" i="33"/>
  <c r="H8" i="33"/>
  <c r="N5" i="36"/>
  <c r="E7" i="33" l="1"/>
  <c r="E10" i="33"/>
  <c r="F9" i="33"/>
  <c r="F51" i="34"/>
  <c r="E51" i="34"/>
  <c r="F35" i="34"/>
  <c r="E35" i="34"/>
  <c r="E61" i="34"/>
  <c r="F61" i="34"/>
  <c r="E119" i="34"/>
  <c r="F119" i="34"/>
  <c r="E103" i="34"/>
  <c r="F103" i="34"/>
  <c r="E87" i="34"/>
  <c r="F87" i="34"/>
  <c r="E71" i="34"/>
  <c r="F71" i="34"/>
  <c r="F52" i="34"/>
  <c r="E52" i="34"/>
  <c r="E36" i="34"/>
  <c r="F36" i="34"/>
  <c r="F68" i="34"/>
  <c r="E68" i="34"/>
  <c r="E28" i="34"/>
  <c r="F28" i="34"/>
  <c r="E112" i="34"/>
  <c r="F112" i="34"/>
  <c r="E96" i="34"/>
  <c r="F96" i="34"/>
  <c r="E80" i="34"/>
  <c r="F80" i="34"/>
  <c r="E13" i="34"/>
  <c r="F13" i="34"/>
  <c r="F49" i="34"/>
  <c r="E49" i="34"/>
  <c r="F33" i="34"/>
  <c r="E33" i="34"/>
  <c r="E59" i="34"/>
  <c r="F59" i="34"/>
  <c r="E117" i="34"/>
  <c r="F117" i="34"/>
  <c r="E101" i="34"/>
  <c r="F101" i="34"/>
  <c r="E85" i="34"/>
  <c r="F85" i="34"/>
  <c r="E18" i="34"/>
  <c r="F18" i="34"/>
  <c r="E50" i="34"/>
  <c r="F50" i="34"/>
  <c r="E34" i="34"/>
  <c r="F34" i="34"/>
  <c r="F66" i="34"/>
  <c r="E66" i="34"/>
  <c r="E126" i="34"/>
  <c r="F126" i="34"/>
  <c r="E110" i="34"/>
  <c r="F110" i="34"/>
  <c r="E94" i="34"/>
  <c r="F94" i="34"/>
  <c r="E78" i="34"/>
  <c r="F78" i="34"/>
  <c r="E11" i="34"/>
  <c r="F11" i="34"/>
  <c r="F47" i="34"/>
  <c r="E47" i="34"/>
  <c r="F31" i="34"/>
  <c r="E31" i="34"/>
  <c r="F57" i="34"/>
  <c r="E57" i="34"/>
  <c r="E115" i="34"/>
  <c r="F115" i="34"/>
  <c r="E99" i="34"/>
  <c r="F99" i="34"/>
  <c r="E83" i="34"/>
  <c r="F83" i="34"/>
  <c r="E16" i="34"/>
  <c r="F16" i="34"/>
  <c r="E48" i="34"/>
  <c r="F48" i="34"/>
  <c r="E32" i="34"/>
  <c r="F32" i="34"/>
  <c r="F64" i="34"/>
  <c r="E64" i="34"/>
  <c r="E124" i="34"/>
  <c r="F124" i="34"/>
  <c r="E108" i="34"/>
  <c r="F108" i="34"/>
  <c r="E92" i="34"/>
  <c r="F92" i="34"/>
  <c r="E76" i="34"/>
  <c r="F76" i="34"/>
  <c r="E9" i="34"/>
  <c r="F9" i="34"/>
  <c r="F45" i="34"/>
  <c r="E45" i="34"/>
  <c r="F29" i="34"/>
  <c r="E29" i="34"/>
  <c r="E55" i="34"/>
  <c r="F55" i="34"/>
  <c r="E113" i="34"/>
  <c r="F113" i="34"/>
  <c r="E97" i="34"/>
  <c r="F97" i="34"/>
  <c r="E81" i="34"/>
  <c r="F81" i="34"/>
  <c r="E14" i="34"/>
  <c r="F14" i="34"/>
  <c r="E46" i="34"/>
  <c r="F46" i="34"/>
  <c r="E30" i="34"/>
  <c r="F30" i="34"/>
  <c r="E62" i="34"/>
  <c r="F62" i="34"/>
  <c r="E122" i="34"/>
  <c r="F122" i="34"/>
  <c r="E106" i="34"/>
  <c r="F106" i="34"/>
  <c r="E90" i="34"/>
  <c r="F90" i="34"/>
  <c r="E74" i="34"/>
  <c r="F74" i="34"/>
  <c r="E7" i="34"/>
  <c r="F7" i="34"/>
  <c r="E23" i="34"/>
  <c r="F23" i="34"/>
  <c r="F43" i="34"/>
  <c r="E43" i="34"/>
  <c r="E69" i="34"/>
  <c r="F69" i="34"/>
  <c r="E53" i="34"/>
  <c r="F53" i="34"/>
  <c r="E111" i="34"/>
  <c r="F111" i="34"/>
  <c r="E95" i="34"/>
  <c r="F95" i="34"/>
  <c r="E79" i="34"/>
  <c r="F79" i="34"/>
  <c r="E12" i="34"/>
  <c r="F12" i="34"/>
  <c r="E44" i="34"/>
  <c r="F44" i="34"/>
  <c r="E26" i="34"/>
  <c r="F26" i="34"/>
  <c r="F60" i="34"/>
  <c r="E60" i="34"/>
  <c r="E120" i="34"/>
  <c r="F120" i="34"/>
  <c r="E104" i="34"/>
  <c r="F104" i="34"/>
  <c r="E88" i="34"/>
  <c r="F88" i="34"/>
  <c r="E72" i="34"/>
  <c r="F72" i="34"/>
  <c r="E21" i="34"/>
  <c r="F21" i="34"/>
  <c r="F41" i="34"/>
  <c r="E41" i="34"/>
  <c r="F67" i="34"/>
  <c r="E67" i="34"/>
  <c r="E125" i="34"/>
  <c r="F125" i="34"/>
  <c r="E109" i="34"/>
  <c r="F109" i="34"/>
  <c r="E93" i="34"/>
  <c r="F93" i="34"/>
  <c r="E77" i="34"/>
  <c r="F77" i="34"/>
  <c r="E10" i="34"/>
  <c r="F10" i="34"/>
  <c r="E42" i="34"/>
  <c r="F42" i="34"/>
  <c r="E24" i="34"/>
  <c r="F24" i="34"/>
  <c r="F58" i="34"/>
  <c r="E58" i="34"/>
  <c r="E118" i="34"/>
  <c r="F118" i="34"/>
  <c r="E102" i="34"/>
  <c r="F102" i="34"/>
  <c r="E86" i="34"/>
  <c r="F86" i="34"/>
  <c r="E19" i="34"/>
  <c r="F19" i="34"/>
  <c r="E27" i="34"/>
  <c r="F27" i="34"/>
  <c r="F39" i="34"/>
  <c r="E39" i="34"/>
  <c r="F65" i="34"/>
  <c r="E65" i="34"/>
  <c r="E123" i="34"/>
  <c r="F123" i="34"/>
  <c r="E107" i="34"/>
  <c r="F107" i="34"/>
  <c r="E91" i="34"/>
  <c r="F91" i="34"/>
  <c r="E75" i="34"/>
  <c r="F75" i="34"/>
  <c r="E8" i="34"/>
  <c r="F8" i="34"/>
  <c r="E40" i="34"/>
  <c r="F40" i="34"/>
  <c r="E22" i="34"/>
  <c r="F22" i="34"/>
  <c r="F56" i="34"/>
  <c r="E56" i="34"/>
  <c r="E116" i="34"/>
  <c r="F116" i="34"/>
  <c r="E100" i="34"/>
  <c r="F100" i="34"/>
  <c r="E84" i="34"/>
  <c r="F84" i="34"/>
  <c r="E17" i="34"/>
  <c r="F17" i="34"/>
  <c r="E25" i="34"/>
  <c r="F25" i="34"/>
  <c r="F37" i="34"/>
  <c r="E37" i="34"/>
  <c r="E63" i="34"/>
  <c r="F63" i="34"/>
  <c r="E121" i="34"/>
  <c r="F121" i="34"/>
  <c r="E105" i="34"/>
  <c r="F105" i="34"/>
  <c r="E89" i="34"/>
  <c r="F89" i="34"/>
  <c r="E73" i="34"/>
  <c r="F73" i="34"/>
  <c r="E20" i="34"/>
  <c r="F20" i="34"/>
  <c r="E38" i="34"/>
  <c r="F38" i="34"/>
  <c r="F70" i="34"/>
  <c r="E70" i="34"/>
  <c r="E54" i="34"/>
  <c r="F54" i="34"/>
  <c r="E114" i="34"/>
  <c r="F114" i="34"/>
  <c r="E98" i="34"/>
  <c r="F98" i="34"/>
  <c r="E82" i="34"/>
  <c r="F82" i="34"/>
  <c r="E15" i="34"/>
  <c r="F15" i="34"/>
  <c r="F11" i="33"/>
  <c r="D12" i="33"/>
  <c r="E12" i="33" s="1"/>
  <c r="D13" i="33"/>
  <c r="F13" i="33" s="1"/>
  <c r="D14" i="33"/>
  <c r="F14" i="33" s="1"/>
  <c r="D15" i="33"/>
  <c r="F15" i="33" s="1"/>
  <c r="D16" i="33"/>
  <c r="F16" i="33" s="1"/>
  <c r="D17" i="33"/>
  <c r="F17" i="33" s="1"/>
  <c r="D18" i="33"/>
  <c r="F18" i="33" s="1"/>
  <c r="D19" i="33"/>
  <c r="F19" i="33" s="1"/>
  <c r="D20" i="33"/>
  <c r="F20" i="33" s="1"/>
  <c r="D21" i="33"/>
  <c r="F21" i="33" s="1"/>
  <c r="D22" i="33"/>
  <c r="F22" i="33" s="1"/>
  <c r="D23" i="33"/>
  <c r="F23" i="33" s="1"/>
  <c r="D24" i="33"/>
  <c r="F24" i="33" s="1"/>
  <c r="D25" i="33"/>
  <c r="F25" i="33" s="1"/>
  <c r="D26" i="33"/>
  <c r="F26" i="33" s="1"/>
  <c r="D27" i="33"/>
  <c r="F27" i="33" s="1"/>
  <c r="D28" i="33"/>
  <c r="F28" i="33" s="1"/>
  <c r="D29" i="33"/>
  <c r="F29" i="33" s="1"/>
  <c r="D30" i="33"/>
  <c r="F30" i="33" s="1"/>
  <c r="D31" i="33"/>
  <c r="F31" i="33" s="1"/>
  <c r="D32" i="33"/>
  <c r="F32" i="33" s="1"/>
  <c r="D33" i="33"/>
  <c r="F33" i="33" s="1"/>
  <c r="D34" i="33"/>
  <c r="F34" i="33" s="1"/>
  <c r="D35" i="33"/>
  <c r="F35" i="33" s="1"/>
  <c r="D36" i="33"/>
  <c r="F36" i="33" s="1"/>
  <c r="D37" i="33"/>
  <c r="F37" i="33" s="1"/>
  <c r="D38" i="33"/>
  <c r="F38" i="33" s="1"/>
  <c r="D39" i="33"/>
  <c r="E39" i="33" s="1"/>
  <c r="G34" i="34"/>
  <c r="G64" i="34"/>
  <c r="G72" i="34"/>
  <c r="G119" i="34"/>
  <c r="G122" i="34"/>
  <c r="G51" i="34"/>
  <c r="G11" i="33"/>
  <c r="G56" i="34"/>
  <c r="G48" i="34"/>
  <c r="G54" i="34"/>
  <c r="G61" i="34"/>
  <c r="G16" i="34"/>
  <c r="G37" i="34"/>
  <c r="G100" i="34"/>
  <c r="G84" i="34"/>
  <c r="H100" i="34"/>
  <c r="G10" i="33"/>
  <c r="G11" i="34"/>
  <c r="G66" i="34"/>
  <c r="G115" i="34"/>
  <c r="G116" i="34"/>
  <c r="G60" i="34"/>
  <c r="G46" i="34"/>
  <c r="G69" i="34"/>
  <c r="H69" i="34" s="1"/>
  <c r="G86" i="34"/>
  <c r="H116" i="34"/>
  <c r="H46" i="34"/>
  <c r="H72" i="34"/>
  <c r="G123" i="34"/>
  <c r="G24" i="34"/>
  <c r="G25" i="34"/>
  <c r="G91" i="34"/>
  <c r="H91" i="34" s="1"/>
  <c r="G117" i="34"/>
  <c r="H117" i="34" s="1"/>
  <c r="G126" i="34"/>
  <c r="G40" i="34"/>
  <c r="G45" i="34"/>
  <c r="H115" i="34"/>
  <c r="H24" i="34"/>
  <c r="H86" i="34"/>
  <c r="G49" i="34"/>
  <c r="G9" i="34"/>
  <c r="G83" i="34"/>
  <c r="H83" i="34" s="1"/>
  <c r="G97" i="34"/>
  <c r="H123" i="34"/>
  <c r="G90" i="34"/>
  <c r="G10" i="34"/>
  <c r="G120" i="34"/>
  <c r="H120" i="34" s="1"/>
  <c r="H40" i="34"/>
  <c r="G7" i="33"/>
  <c r="G43" i="34"/>
  <c r="G101" i="34"/>
  <c r="H101" i="34" s="1"/>
  <c r="G42" i="34"/>
  <c r="G73" i="34"/>
  <c r="H73" i="34" s="1"/>
  <c r="G67" i="34"/>
  <c r="H67" i="34" s="1"/>
  <c r="G114" i="34"/>
  <c r="G52" i="34"/>
  <c r="G76" i="34"/>
  <c r="G98" i="34"/>
  <c r="G70" i="34"/>
  <c r="H70" i="34" s="1"/>
  <c r="G57" i="34"/>
  <c r="G44" i="34"/>
  <c r="H44" i="34" s="1"/>
  <c r="G50" i="34"/>
  <c r="H50" i="34" s="1"/>
  <c r="G93" i="34"/>
  <c r="H93" i="34" s="1"/>
  <c r="G38" i="34"/>
  <c r="H38" i="34" s="1"/>
  <c r="H122" i="34"/>
  <c r="H11" i="33"/>
  <c r="H98" i="34"/>
  <c r="H61" i="34"/>
  <c r="H51" i="34"/>
  <c r="G95" i="34"/>
  <c r="G7" i="34"/>
  <c r="G30" i="34"/>
  <c r="H30" i="34" s="1"/>
  <c r="G78" i="34"/>
  <c r="G63" i="34"/>
  <c r="G20" i="34"/>
  <c r="G59" i="34"/>
  <c r="H114" i="34"/>
  <c r="G41" i="34"/>
  <c r="G104" i="34"/>
  <c r="G65" i="34"/>
  <c r="G79" i="34"/>
  <c r="H79" i="34" s="1"/>
  <c r="G111" i="34"/>
  <c r="G105" i="34"/>
  <c r="G88" i="34"/>
  <c r="G99" i="34"/>
  <c r="H34" i="34"/>
  <c r="H64" i="34"/>
  <c r="H7" i="34"/>
  <c r="H63" i="34"/>
  <c r="H42" i="34"/>
  <c r="G19" i="34"/>
  <c r="H19" i="34" s="1"/>
  <c r="G62" i="34"/>
  <c r="G21" i="34"/>
  <c r="G8" i="34"/>
  <c r="H62" i="34"/>
  <c r="H59" i="34"/>
  <c r="H60" i="34"/>
  <c r="G118" i="34"/>
  <c r="H118" i="34" s="1"/>
  <c r="G27" i="34"/>
  <c r="H27" i="34" s="1"/>
  <c r="G102" i="34"/>
  <c r="H102" i="34" s="1"/>
  <c r="G53" i="34"/>
  <c r="H97" i="34"/>
  <c r="H41" i="34"/>
  <c r="H9" i="34"/>
  <c r="H54" i="34"/>
  <c r="G81" i="34"/>
  <c r="H81" i="34" s="1"/>
  <c r="G103" i="34"/>
  <c r="H103" i="34" s="1"/>
  <c r="H65" i="34"/>
  <c r="H99" i="34"/>
  <c r="H126" i="34"/>
  <c r="G17" i="34"/>
  <c r="H17" i="34" s="1"/>
  <c r="G58" i="34"/>
  <c r="H58" i="34" s="1"/>
  <c r="G55" i="34"/>
  <c r="H55" i="34" s="1"/>
  <c r="H52" i="34"/>
  <c r="G112" i="34"/>
  <c r="H112" i="34" s="1"/>
  <c r="G47" i="34"/>
  <c r="H47" i="34" s="1"/>
  <c r="G80" i="34"/>
  <c r="G18" i="34"/>
  <c r="H18" i="34" s="1"/>
  <c r="G94" i="34"/>
  <c r="H94" i="34" s="1"/>
  <c r="G29" i="34"/>
  <c r="G12" i="34"/>
  <c r="G82" i="34"/>
  <c r="G121" i="34"/>
  <c r="H121" i="34" s="1"/>
  <c r="G74" i="34"/>
  <c r="G109" i="34"/>
  <c r="H109" i="34" s="1"/>
  <c r="G92" i="34"/>
  <c r="H92" i="34" s="1"/>
  <c r="G22" i="34"/>
  <c r="H22" i="34" s="1"/>
  <c r="G14" i="34"/>
  <c r="H14" i="34" s="1"/>
  <c r="G113" i="34"/>
  <c r="H113" i="34" s="1"/>
  <c r="G71" i="34"/>
  <c r="H71" i="34" s="1"/>
  <c r="H43" i="34"/>
  <c r="H56" i="34"/>
  <c r="H25" i="34"/>
  <c r="H78" i="34"/>
  <c r="H95" i="34"/>
  <c r="H104" i="34"/>
  <c r="H105" i="34"/>
  <c r="H82" i="34"/>
  <c r="H119" i="34"/>
  <c r="H88" i="34"/>
  <c r="H53" i="34"/>
  <c r="G96" i="34"/>
  <c r="H96" i="34" s="1"/>
  <c r="G28" i="34"/>
  <c r="H28" i="34" s="1"/>
  <c r="G110" i="34"/>
  <c r="G32" i="34"/>
  <c r="H32" i="34" s="1"/>
  <c r="G85" i="34"/>
  <c r="G13" i="34"/>
  <c r="G33" i="34"/>
  <c r="H33" i="34" s="1"/>
  <c r="G108" i="34"/>
  <c r="H108" i="34" s="1"/>
  <c r="G107" i="34"/>
  <c r="H107" i="34" s="1"/>
  <c r="G89" i="34"/>
  <c r="H89" i="34" s="1"/>
  <c r="G31" i="34"/>
  <c r="H31" i="34" s="1"/>
  <c r="G87" i="34"/>
  <c r="G124" i="34"/>
  <c r="H124" i="34" s="1"/>
  <c r="G39" i="34"/>
  <c r="H39" i="34" s="1"/>
  <c r="G15" i="34"/>
  <c r="H11" i="34"/>
  <c r="H76" i="34"/>
  <c r="H29" i="34"/>
  <c r="H111" i="34"/>
  <c r="H20" i="34"/>
  <c r="H8" i="34"/>
  <c r="H90" i="34"/>
  <c r="H37" i="34"/>
  <c r="H49" i="34"/>
  <c r="H45" i="34"/>
  <c r="H48" i="34"/>
  <c r="H87" i="34"/>
  <c r="H110" i="34"/>
  <c r="G106" i="34"/>
  <c r="H106" i="34" s="1"/>
  <c r="G23" i="34"/>
  <c r="H23" i="34" s="1"/>
  <c r="G77" i="34"/>
  <c r="H77" i="34" s="1"/>
  <c r="G9" i="33"/>
  <c r="H9" i="33" s="1"/>
  <c r="G26" i="34"/>
  <c r="H26" i="34" s="1"/>
  <c r="H85" i="34"/>
  <c r="H80" i="34"/>
  <c r="H84" i="34"/>
  <c r="H66" i="34"/>
  <c r="G75" i="34"/>
  <c r="H75" i="34" s="1"/>
  <c r="G36" i="34"/>
  <c r="H36" i="34" s="1"/>
  <c r="G35" i="34"/>
  <c r="H35" i="34" s="1"/>
  <c r="G68" i="34"/>
  <c r="H68" i="34" s="1"/>
  <c r="G125" i="34"/>
  <c r="H125" i="34" s="1"/>
  <c r="H21" i="34"/>
  <c r="H57" i="34"/>
  <c r="H74" i="34"/>
  <c r="H12" i="34"/>
  <c r="H10" i="34"/>
  <c r="H13" i="34"/>
  <c r="H16" i="34"/>
  <c r="H15" i="34"/>
  <c r="E27" i="33" l="1"/>
  <c r="E22" i="33"/>
  <c r="E18" i="33"/>
  <c r="E14" i="33"/>
  <c r="E15" i="33"/>
  <c r="E38" i="33"/>
  <c r="E31" i="33"/>
  <c r="E23" i="33"/>
  <c r="F12" i="33"/>
  <c r="E32" i="33"/>
  <c r="E36" i="33"/>
  <c r="E26" i="33"/>
  <c r="E35" i="33"/>
  <c r="E24" i="33"/>
  <c r="E30" i="33"/>
  <c r="E16" i="33"/>
  <c r="E34" i="33"/>
  <c r="E20" i="33"/>
  <c r="E28" i="33"/>
  <c r="E19" i="33"/>
  <c r="E37" i="33"/>
  <c r="E33" i="33"/>
  <c r="E29" i="33"/>
  <c r="E25" i="33"/>
  <c r="E21" i="33"/>
  <c r="E17" i="33"/>
  <c r="E13" i="33"/>
  <c r="F39" i="33"/>
  <c r="D40" i="33"/>
  <c r="F40" i="33" s="1"/>
  <c r="D41" i="33"/>
  <c r="F41" i="33" s="1"/>
  <c r="D42" i="33"/>
  <c r="F42" i="33" s="1"/>
  <c r="D43" i="33"/>
  <c r="F43" i="33" s="1"/>
  <c r="D44" i="33"/>
  <c r="F44" i="33" s="1"/>
  <c r="D45" i="33"/>
  <c r="F45" i="33" s="1"/>
  <c r="D46" i="33"/>
  <c r="F46" i="33" s="1"/>
  <c r="D47" i="33"/>
  <c r="F47" i="33" s="1"/>
  <c r="D48" i="33"/>
  <c r="F48" i="33" s="1"/>
  <c r="D49" i="33"/>
  <c r="F49" i="33" s="1"/>
  <c r="D50" i="33"/>
  <c r="F50" i="33" s="1"/>
  <c r="D51" i="33"/>
  <c r="F51" i="33" s="1"/>
  <c r="D52" i="33"/>
  <c r="F52" i="33" s="1"/>
  <c r="D53" i="33"/>
  <c r="F53" i="33" s="1"/>
  <c r="D54" i="33"/>
  <c r="F54" i="33" s="1"/>
  <c r="D55" i="33"/>
  <c r="F55" i="33" s="1"/>
  <c r="D56" i="33"/>
  <c r="F56" i="33" s="1"/>
  <c r="D57" i="33"/>
  <c r="F57" i="33" s="1"/>
  <c r="D58" i="33"/>
  <c r="F58" i="33" s="1"/>
  <c r="D59" i="33"/>
  <c r="F59" i="33" s="1"/>
  <c r="D60" i="33"/>
  <c r="F60" i="33" s="1"/>
  <c r="D61" i="33"/>
  <c r="F61" i="33" s="1"/>
  <c r="D62" i="33"/>
  <c r="F62" i="33" s="1"/>
  <c r="D63" i="33"/>
  <c r="F63" i="33" s="1"/>
  <c r="D64" i="33"/>
  <c r="F64" i="33" s="1"/>
  <c r="D65" i="33"/>
  <c r="F65" i="33" s="1"/>
  <c r="D66" i="33"/>
  <c r="F66" i="33" s="1"/>
  <c r="D67" i="33"/>
  <c r="F67" i="33" s="1"/>
  <c r="D68" i="33"/>
  <c r="F68" i="33" s="1"/>
  <c r="D69" i="33"/>
  <c r="F69" i="33" s="1"/>
  <c r="D70" i="33"/>
  <c r="F70" i="33" s="1"/>
  <c r="D71" i="33"/>
  <c r="F71" i="33" s="1"/>
  <c r="D72" i="33"/>
  <c r="F72" i="33" s="1"/>
  <c r="D73" i="33"/>
  <c r="F73" i="33" s="1"/>
  <c r="D74" i="33"/>
  <c r="F74" i="33" s="1"/>
  <c r="D75" i="33"/>
  <c r="F75" i="33" s="1"/>
  <c r="D76" i="33"/>
  <c r="F76" i="33" s="1"/>
  <c r="D77" i="33"/>
  <c r="F77" i="33" s="1"/>
  <c r="D78" i="33"/>
  <c r="F78" i="33" s="1"/>
  <c r="D79" i="33"/>
  <c r="F79" i="33" s="1"/>
  <c r="D80" i="33"/>
  <c r="F80" i="33" s="1"/>
  <c r="D81" i="33"/>
  <c r="F81" i="33" s="1"/>
  <c r="D82" i="33"/>
  <c r="F82" i="33" s="1"/>
  <c r="D83" i="33"/>
  <c r="F83" i="33" s="1"/>
  <c r="D84" i="33"/>
  <c r="F84" i="33" s="1"/>
  <c r="D85" i="33"/>
  <c r="F85" i="33" s="1"/>
  <c r="D86" i="33"/>
  <c r="F86" i="33" s="1"/>
  <c r="D87" i="33"/>
  <c r="F87" i="33" s="1"/>
  <c r="D88" i="33"/>
  <c r="F88" i="33" s="1"/>
  <c r="D89" i="33"/>
  <c r="F89" i="33" s="1"/>
  <c r="D90" i="33"/>
  <c r="F90" i="33" s="1"/>
  <c r="D91" i="33"/>
  <c r="F91" i="33" s="1"/>
  <c r="D92" i="33"/>
  <c r="F92" i="33" s="1"/>
  <c r="D93" i="33"/>
  <c r="E93" i="33" s="1"/>
  <c r="D94" i="33"/>
  <c r="E94" i="33" s="1"/>
  <c r="D95" i="33"/>
  <c r="F95" i="33" s="1"/>
  <c r="D96" i="33"/>
  <c r="F96" i="33" s="1"/>
  <c r="D97" i="33"/>
  <c r="E97" i="33" s="1"/>
  <c r="D98" i="33"/>
  <c r="E98" i="33" s="1"/>
  <c r="D99" i="33"/>
  <c r="E99" i="33" s="1"/>
  <c r="D100" i="33"/>
  <c r="E100" i="33" s="1"/>
  <c r="D101" i="33"/>
  <c r="E101" i="33" s="1"/>
  <c r="D102" i="33"/>
  <c r="E102" i="33" s="1"/>
  <c r="D103" i="33"/>
  <c r="E103" i="33" s="1"/>
  <c r="D104" i="33"/>
  <c r="E104" i="33" s="1"/>
  <c r="D105" i="33"/>
  <c r="E105" i="33" s="1"/>
  <c r="D106" i="33"/>
  <c r="E106" i="33" s="1"/>
  <c r="D107" i="33"/>
  <c r="F107" i="33" s="1"/>
  <c r="D108" i="33"/>
  <c r="E108" i="33" s="1"/>
  <c r="D109" i="33"/>
  <c r="E109" i="33" s="1"/>
  <c r="D110" i="33"/>
  <c r="F110" i="33" s="1"/>
  <c r="D111" i="33"/>
  <c r="E111" i="33" s="1"/>
  <c r="D112" i="33"/>
  <c r="F112" i="33" s="1"/>
  <c r="D113" i="33"/>
  <c r="E113" i="33" s="1"/>
  <c r="D114" i="33"/>
  <c r="F114" i="33" s="1"/>
  <c r="D115" i="33"/>
  <c r="F115" i="33" s="1"/>
  <c r="D116" i="33"/>
  <c r="F116" i="33" s="1"/>
  <c r="D117" i="33"/>
  <c r="F117" i="33" s="1"/>
  <c r="D118" i="33"/>
  <c r="F118" i="33" s="1"/>
  <c r="D119" i="33"/>
  <c r="E119" i="33" s="1"/>
  <c r="D120" i="33"/>
  <c r="F120" i="33" s="1"/>
  <c r="D121" i="33"/>
  <c r="E121" i="33" s="1"/>
  <c r="D122" i="33"/>
  <c r="F122" i="33" s="1"/>
  <c r="D123" i="33"/>
  <c r="F123" i="33" s="1"/>
  <c r="D124" i="33"/>
  <c r="F124" i="33" s="1"/>
  <c r="D125" i="33"/>
  <c r="E125" i="33" s="1"/>
  <c r="D126" i="33"/>
  <c r="F126" i="33" s="1"/>
  <c r="D8" i="32"/>
  <c r="H7" i="33"/>
  <c r="G18" i="33"/>
  <c r="G36" i="33"/>
  <c r="G19" i="33"/>
  <c r="G39" i="33"/>
  <c r="G29" i="33"/>
  <c r="G12" i="33"/>
  <c r="G20" i="33"/>
  <c r="G22" i="33"/>
  <c r="G32" i="33"/>
  <c r="H10" i="33"/>
  <c r="G14" i="33"/>
  <c r="G26" i="33"/>
  <c r="G16" i="33"/>
  <c r="G28" i="33"/>
  <c r="H39" i="33"/>
  <c r="G38" i="33"/>
  <c r="G34" i="33"/>
  <c r="G31" i="33"/>
  <c r="G23" i="33"/>
  <c r="G21" i="33"/>
  <c r="H21" i="33" s="1"/>
  <c r="H29" i="33"/>
  <c r="G17" i="33"/>
  <c r="G27" i="33"/>
  <c r="H27" i="33" s="1"/>
  <c r="G15" i="33"/>
  <c r="G35" i="33"/>
  <c r="G33" i="33"/>
  <c r="H33" i="33" s="1"/>
  <c r="G13" i="33"/>
  <c r="H13" i="33" s="1"/>
  <c r="H17" i="33"/>
  <c r="G24" i="33"/>
  <c r="G37" i="33"/>
  <c r="H37" i="33" s="1"/>
  <c r="G30" i="33"/>
  <c r="B1" i="32"/>
  <c r="G25" i="33"/>
  <c r="H25" i="33" s="1"/>
  <c r="G6" i="34"/>
  <c r="E53" i="33" l="1"/>
  <c r="E86" i="33"/>
  <c r="E81" i="33"/>
  <c r="E74" i="33"/>
  <c r="E122" i="33"/>
  <c r="F119" i="33"/>
  <c r="F97" i="33"/>
  <c r="E90" i="33"/>
  <c r="E70" i="33"/>
  <c r="E117" i="33"/>
  <c r="E110" i="33"/>
  <c r="F103" i="33"/>
  <c r="E54" i="33"/>
  <c r="E40" i="33"/>
  <c r="E49" i="33"/>
  <c r="E42" i="33"/>
  <c r="E65" i="33"/>
  <c r="E58" i="33"/>
  <c r="E126" i="33"/>
  <c r="E69" i="33"/>
  <c r="E123" i="33"/>
  <c r="E85" i="33"/>
  <c r="E115" i="33"/>
  <c r="F102" i="33"/>
  <c r="F121" i="33"/>
  <c r="E118" i="33"/>
  <c r="F113" i="33"/>
  <c r="E107" i="33"/>
  <c r="E95" i="33"/>
  <c r="E124" i="33"/>
  <c r="E89" i="33"/>
  <c r="E78" i="33"/>
  <c r="E73" i="33"/>
  <c r="E62" i="33"/>
  <c r="E57" i="33"/>
  <c r="E46" i="33"/>
  <c r="E41" i="33"/>
  <c r="E120" i="33"/>
  <c r="F93" i="33"/>
  <c r="E82" i="33"/>
  <c r="E77" i="33"/>
  <c r="E66" i="33"/>
  <c r="E61" i="33"/>
  <c r="E50" i="33"/>
  <c r="E45" i="33"/>
  <c r="F111" i="33"/>
  <c r="E114" i="33"/>
  <c r="E116" i="33"/>
  <c r="F106" i="33"/>
  <c r="F101" i="33"/>
  <c r="E96" i="33"/>
  <c r="E92" i="33"/>
  <c r="E88" i="33"/>
  <c r="E84" i="33"/>
  <c r="E80" i="33"/>
  <c r="E76" i="33"/>
  <c r="E72" i="33"/>
  <c r="E68" i="33"/>
  <c r="E64" i="33"/>
  <c r="E60" i="33"/>
  <c r="E56" i="33"/>
  <c r="E52" i="33"/>
  <c r="E48" i="33"/>
  <c r="E44" i="33"/>
  <c r="F125" i="33"/>
  <c r="F109" i="33"/>
  <c r="E112" i="33"/>
  <c r="F100" i="33"/>
  <c r="E91" i="33"/>
  <c r="E87" i="33"/>
  <c r="E83" i="33"/>
  <c r="E79" i="33"/>
  <c r="E75" i="33"/>
  <c r="E71" i="33"/>
  <c r="E67" i="33"/>
  <c r="E63" i="33"/>
  <c r="E59" i="33"/>
  <c r="E55" i="33"/>
  <c r="E51" i="33"/>
  <c r="E47" i="33"/>
  <c r="E43" i="33"/>
  <c r="F104" i="33"/>
  <c r="F99" i="33"/>
  <c r="F108" i="33"/>
  <c r="F94" i="33"/>
  <c r="F98" i="33"/>
  <c r="F105" i="33"/>
  <c r="C3" i="31"/>
  <c r="D3" i="31"/>
  <c r="F3" i="31"/>
  <c r="G3" i="31"/>
  <c r="I3" i="31"/>
  <c r="G53" i="33"/>
  <c r="H53" i="33" s="1"/>
  <c r="H30" i="33"/>
  <c r="H28" i="33"/>
  <c r="H19" i="33"/>
  <c r="G74" i="33"/>
  <c r="G70" i="33"/>
  <c r="G69" i="33"/>
  <c r="G72" i="33"/>
  <c r="G87" i="33"/>
  <c r="G59" i="33"/>
  <c r="G61" i="33"/>
  <c r="G82" i="33"/>
  <c r="G51" i="33"/>
  <c r="G100" i="33"/>
  <c r="G52" i="33"/>
  <c r="G112" i="33"/>
  <c r="G48" i="33"/>
  <c r="H48" i="33" s="1"/>
  <c r="G107" i="33"/>
  <c r="G108" i="33"/>
  <c r="H15" i="33"/>
  <c r="G62" i="33"/>
  <c r="G46" i="33"/>
  <c r="G124" i="33"/>
  <c r="G58" i="33"/>
  <c r="G76" i="33"/>
  <c r="G79" i="33"/>
  <c r="H108" i="33"/>
  <c r="H38" i="33"/>
  <c r="G81" i="33"/>
  <c r="G126" i="33"/>
  <c r="G67" i="33"/>
  <c r="G60" i="33"/>
  <c r="H60" i="33" s="1"/>
  <c r="H51" i="33"/>
  <c r="H59" i="33"/>
  <c r="H24" i="33"/>
  <c r="H16" i="33"/>
  <c r="H36" i="33"/>
  <c r="G122" i="33"/>
  <c r="G117" i="33"/>
  <c r="G123" i="33"/>
  <c r="G116" i="33"/>
  <c r="H116" i="33" s="1"/>
  <c r="G64" i="33"/>
  <c r="G105" i="33"/>
  <c r="H105" i="33" s="1"/>
  <c r="G68" i="33"/>
  <c r="G71" i="33"/>
  <c r="H71" i="33" s="1"/>
  <c r="G99" i="33"/>
  <c r="H99" i="33" s="1"/>
  <c r="G106" i="33"/>
  <c r="G83" i="33"/>
  <c r="H112" i="33"/>
  <c r="H68" i="33"/>
  <c r="H35" i="33"/>
  <c r="H26" i="33"/>
  <c r="H18" i="33"/>
  <c r="G119" i="33"/>
  <c r="G110" i="33"/>
  <c r="G85" i="33"/>
  <c r="G118" i="33"/>
  <c r="G44" i="33"/>
  <c r="G95" i="33"/>
  <c r="G78" i="33"/>
  <c r="H87" i="33"/>
  <c r="H44" i="33"/>
  <c r="H14" i="33"/>
  <c r="G40" i="33"/>
  <c r="G49" i="33"/>
  <c r="G115" i="33"/>
  <c r="G91" i="33"/>
  <c r="H91" i="33" s="1"/>
  <c r="G75" i="33"/>
  <c r="G92" i="33"/>
  <c r="H92" i="33" s="1"/>
  <c r="G41" i="33"/>
  <c r="G56" i="33"/>
  <c r="H75" i="33"/>
  <c r="G86" i="33"/>
  <c r="G94" i="33"/>
  <c r="G93" i="33"/>
  <c r="G63" i="33"/>
  <c r="H63" i="33" s="1"/>
  <c r="H67" i="33"/>
  <c r="G77" i="33"/>
  <c r="G57" i="33"/>
  <c r="G47" i="33"/>
  <c r="H47" i="33" s="1"/>
  <c r="H72" i="33"/>
  <c r="H23" i="33"/>
  <c r="H32" i="33"/>
  <c r="G97" i="33"/>
  <c r="G42" i="33"/>
  <c r="G102" i="33"/>
  <c r="G98" i="33"/>
  <c r="H98" i="33" s="1"/>
  <c r="G66" i="33"/>
  <c r="G88" i="33"/>
  <c r="H88" i="33" s="1"/>
  <c r="G55" i="33"/>
  <c r="G50" i="33"/>
  <c r="G45" i="33"/>
  <c r="G120" i="33"/>
  <c r="H100" i="33"/>
  <c r="H94" i="33"/>
  <c r="H64" i="33"/>
  <c r="H55" i="33"/>
  <c r="H31" i="33"/>
  <c r="H22" i="33"/>
  <c r="G54" i="33"/>
  <c r="G65" i="33"/>
  <c r="G121" i="33"/>
  <c r="G109" i="33"/>
  <c r="H109" i="33" s="1"/>
  <c r="G43" i="33"/>
  <c r="H43" i="33" s="1"/>
  <c r="G125" i="33"/>
  <c r="H125" i="33" s="1"/>
  <c r="G104" i="33"/>
  <c r="G114" i="33"/>
  <c r="H114" i="33" s="1"/>
  <c r="G111" i="33"/>
  <c r="H111" i="33" s="1"/>
  <c r="G84" i="33"/>
  <c r="H84" i="33" s="1"/>
  <c r="H79" i="33"/>
  <c r="H106" i="33"/>
  <c r="H52" i="33"/>
  <c r="H56" i="33"/>
  <c r="H76" i="33"/>
  <c r="H104" i="33"/>
  <c r="H34" i="33"/>
  <c r="H20" i="33"/>
  <c r="G90" i="33"/>
  <c r="G73" i="33"/>
  <c r="G113" i="33"/>
  <c r="G80" i="33"/>
  <c r="H80" i="33" s="1"/>
  <c r="H83" i="33"/>
  <c r="H12" i="33"/>
  <c r="G103" i="33"/>
  <c r="G101" i="33"/>
  <c r="H101" i="33" s="1"/>
  <c r="G96" i="33"/>
  <c r="G89" i="33"/>
  <c r="H96" i="33"/>
  <c r="H6" i="34"/>
  <c r="G6" i="33"/>
  <c r="H3" i="31" l="1"/>
  <c r="J3" i="31" s="1"/>
  <c r="C4" i="31"/>
  <c r="D4" i="31"/>
  <c r="E4" i="31"/>
  <c r="F4" i="31"/>
  <c r="G4" i="31"/>
  <c r="I4" i="31"/>
  <c r="H89" i="33"/>
  <c r="H120" i="33"/>
  <c r="H77" i="33"/>
  <c r="H95" i="33"/>
  <c r="H126" i="33"/>
  <c r="H61" i="33"/>
  <c r="H103" i="33"/>
  <c r="H45" i="33"/>
  <c r="H93" i="33"/>
  <c r="H118" i="33"/>
  <c r="H81" i="33"/>
  <c r="H69" i="33"/>
  <c r="H113" i="33"/>
  <c r="H50" i="33"/>
  <c r="H86" i="33"/>
  <c r="H85" i="33"/>
  <c r="H58" i="33"/>
  <c r="H70" i="33"/>
  <c r="H73" i="33"/>
  <c r="H66" i="33"/>
  <c r="H41" i="33"/>
  <c r="H110" i="33"/>
  <c r="H124" i="33"/>
  <c r="H74" i="33"/>
  <c r="K3" i="31"/>
  <c r="H65" i="33"/>
  <c r="H97" i="33"/>
  <c r="H40" i="33"/>
  <c r="H117" i="33"/>
  <c r="H107" i="33"/>
  <c r="H54" i="33"/>
  <c r="H57" i="33"/>
  <c r="H78" i="33"/>
  <c r="H122" i="33"/>
  <c r="H90" i="33"/>
  <c r="H102" i="33"/>
  <c r="H115" i="33"/>
  <c r="H119" i="33"/>
  <c r="H46" i="33"/>
  <c r="H121" i="33"/>
  <c r="H42" i="33"/>
  <c r="H49" i="33"/>
  <c r="H123" i="33"/>
  <c r="H62" i="33"/>
  <c r="H82" i="33"/>
  <c r="H6" i="33"/>
  <c r="L3" i="31"/>
  <c r="J2" i="31" l="1"/>
  <c r="H4" i="31"/>
  <c r="J4" i="31" s="1"/>
  <c r="C5" i="31"/>
  <c r="D5" i="31"/>
  <c r="E5" i="31"/>
  <c r="F5" i="31"/>
  <c r="G5" i="31"/>
  <c r="I5" i="31"/>
  <c r="K4" i="31"/>
  <c r="L4" i="31"/>
  <c r="H5" i="31" l="1"/>
  <c r="J5" i="31" s="1"/>
  <c r="C6" i="31"/>
  <c r="D6" i="31"/>
  <c r="E6" i="31"/>
  <c r="F6" i="31"/>
  <c r="G6" i="31"/>
  <c r="I6" i="31"/>
  <c r="K5" i="31"/>
  <c r="L5" i="31"/>
  <c r="H6" i="31" l="1"/>
  <c r="J6" i="31" s="1"/>
  <c r="C7" i="31"/>
  <c r="D7" i="31"/>
  <c r="E7" i="31"/>
  <c r="F7" i="31"/>
  <c r="G7" i="31"/>
  <c r="I7" i="31"/>
  <c r="K6" i="31"/>
  <c r="L6" i="31"/>
  <c r="H7" i="31" l="1"/>
  <c r="J7" i="31" s="1"/>
  <c r="C8" i="31"/>
  <c r="D8" i="31"/>
  <c r="E8" i="31"/>
  <c r="F8" i="31"/>
  <c r="G8" i="31"/>
  <c r="I8" i="31"/>
  <c r="K7" i="31"/>
  <c r="L7" i="31"/>
  <c r="H8" i="31" l="1"/>
  <c r="J8" i="31" s="1"/>
  <c r="C9" i="31"/>
  <c r="D9" i="31"/>
  <c r="E9" i="31"/>
  <c r="F9" i="31"/>
  <c r="G9" i="31"/>
  <c r="I9" i="31"/>
  <c r="K8" i="31"/>
  <c r="L8" i="31"/>
  <c r="H9" i="31" l="1"/>
  <c r="J9" i="31" s="1"/>
  <c r="C10" i="31"/>
  <c r="D10" i="31"/>
  <c r="E10" i="31"/>
  <c r="F10" i="31"/>
  <c r="G10" i="31"/>
  <c r="I10" i="31"/>
  <c r="K9" i="31"/>
  <c r="L9" i="31"/>
  <c r="H10" i="31" l="1"/>
  <c r="J10" i="31" s="1"/>
  <c r="C11" i="31"/>
  <c r="D11" i="31"/>
  <c r="E11" i="31"/>
  <c r="F11" i="31"/>
  <c r="G11" i="31"/>
  <c r="I11" i="31"/>
  <c r="K10" i="31"/>
  <c r="L10" i="31"/>
  <c r="H11" i="31" l="1"/>
  <c r="J11" i="31" s="1"/>
  <c r="C12" i="31"/>
  <c r="D12" i="31"/>
  <c r="E12" i="31"/>
  <c r="F12" i="31"/>
  <c r="G12" i="31"/>
  <c r="I12" i="31"/>
  <c r="K11" i="31"/>
  <c r="L11" i="31"/>
  <c r="H12" i="31" l="1"/>
  <c r="J12" i="31" s="1"/>
  <c r="C13" i="31"/>
  <c r="D13" i="31"/>
  <c r="E13" i="31"/>
  <c r="F13" i="31"/>
  <c r="G13" i="31"/>
  <c r="I13" i="31"/>
  <c r="K12" i="31"/>
  <c r="L12" i="31"/>
  <c r="H13" i="31" l="1"/>
  <c r="J13" i="31" s="1"/>
  <c r="C14" i="31"/>
  <c r="D14" i="31"/>
  <c r="E14" i="31"/>
  <c r="F14" i="31"/>
  <c r="G14" i="31"/>
  <c r="I14" i="31"/>
  <c r="K13" i="31"/>
  <c r="L13" i="31"/>
  <c r="H14" i="31" l="1"/>
  <c r="J14" i="31" s="1"/>
  <c r="C15" i="31"/>
  <c r="D15" i="31"/>
  <c r="E15" i="31"/>
  <c r="F15" i="31"/>
  <c r="G15" i="31"/>
  <c r="I15" i="31"/>
  <c r="K14" i="31"/>
  <c r="L14" i="31"/>
  <c r="H15" i="31" l="1"/>
  <c r="J15" i="31" s="1"/>
  <c r="C16" i="31"/>
  <c r="D16" i="31"/>
  <c r="E16" i="31"/>
  <c r="F16" i="31"/>
  <c r="G16" i="31"/>
  <c r="I16" i="31"/>
  <c r="K15" i="31"/>
  <c r="L15" i="31"/>
  <c r="H16" i="31" l="1"/>
  <c r="J16" i="31" s="1"/>
  <c r="C17" i="31"/>
  <c r="D17" i="31"/>
  <c r="E17" i="31"/>
  <c r="F17" i="31"/>
  <c r="G17" i="31"/>
  <c r="I17" i="31"/>
  <c r="K16" i="31"/>
  <c r="L16" i="31"/>
  <c r="H17" i="31" l="1"/>
  <c r="J17" i="31" s="1"/>
  <c r="C18" i="31"/>
  <c r="D18" i="31"/>
  <c r="E18" i="31"/>
  <c r="F18" i="31"/>
  <c r="G18" i="31"/>
  <c r="I18" i="31"/>
  <c r="K17" i="31"/>
  <c r="L17" i="31"/>
  <c r="H18" i="31" l="1"/>
  <c r="J18" i="31" s="1"/>
  <c r="C19" i="31"/>
  <c r="D19" i="31"/>
  <c r="E19" i="31"/>
  <c r="F19" i="31"/>
  <c r="G19" i="31"/>
  <c r="I19" i="31"/>
  <c r="K18" i="31"/>
  <c r="L18" i="31"/>
  <c r="H19" i="31" l="1"/>
  <c r="J19" i="31" s="1"/>
  <c r="C20" i="31"/>
  <c r="D20" i="31"/>
  <c r="E20" i="31"/>
  <c r="F20" i="31"/>
  <c r="G20" i="31"/>
  <c r="I20" i="31"/>
  <c r="K19" i="31"/>
  <c r="L19" i="31"/>
  <c r="H20" i="31" l="1"/>
  <c r="J20" i="31" s="1"/>
  <c r="C21" i="31"/>
  <c r="D21" i="31"/>
  <c r="E21" i="31"/>
  <c r="F21" i="31"/>
  <c r="G21" i="31"/>
  <c r="I21" i="31"/>
  <c r="K20" i="31"/>
  <c r="L20" i="31"/>
  <c r="H21" i="31" l="1"/>
  <c r="J21" i="31" s="1"/>
  <c r="C22" i="31"/>
  <c r="D22" i="31"/>
  <c r="E22" i="31"/>
  <c r="F22" i="31"/>
  <c r="G22" i="31"/>
  <c r="I22" i="31"/>
  <c r="K21" i="31"/>
  <c r="L21" i="31"/>
  <c r="H22" i="31" l="1"/>
  <c r="J22" i="31" s="1"/>
  <c r="C23" i="31"/>
  <c r="D23" i="31"/>
  <c r="E23" i="31"/>
  <c r="F23" i="31"/>
  <c r="G23" i="31"/>
  <c r="I23" i="31"/>
  <c r="K22" i="31"/>
  <c r="L22" i="31"/>
  <c r="H23" i="31" l="1"/>
  <c r="J23" i="31" s="1"/>
  <c r="C24" i="31"/>
  <c r="D24" i="31"/>
  <c r="E24" i="31"/>
  <c r="F24" i="31"/>
  <c r="G24" i="31"/>
  <c r="I24" i="31"/>
  <c r="K23" i="31"/>
  <c r="L23" i="31"/>
  <c r="H24" i="31" l="1"/>
  <c r="J24" i="31" s="1"/>
  <c r="C25" i="31"/>
  <c r="D25" i="31"/>
  <c r="E25" i="31"/>
  <c r="F25" i="31"/>
  <c r="G25" i="31"/>
  <c r="I25" i="31"/>
  <c r="K24" i="31"/>
  <c r="L24" i="31"/>
  <c r="H25" i="31" l="1"/>
  <c r="J25" i="31" s="1"/>
  <c r="C26" i="31"/>
  <c r="D26" i="31"/>
  <c r="E26" i="31"/>
  <c r="F26" i="31"/>
  <c r="G26" i="31"/>
  <c r="I26" i="31"/>
  <c r="K25" i="31"/>
  <c r="L25" i="31"/>
  <c r="H26" i="31" l="1"/>
  <c r="J26" i="31" s="1"/>
  <c r="C27" i="31"/>
  <c r="D27" i="31"/>
  <c r="E27" i="31"/>
  <c r="F27" i="31"/>
  <c r="G27" i="31"/>
  <c r="I27" i="31"/>
  <c r="K26" i="31"/>
  <c r="L26" i="31"/>
  <c r="H27" i="31" l="1"/>
  <c r="J27" i="31" s="1"/>
  <c r="C28" i="31"/>
  <c r="D28" i="31"/>
  <c r="E28" i="31"/>
  <c r="F28" i="31"/>
  <c r="G28" i="31"/>
  <c r="I28" i="31"/>
  <c r="K27" i="31"/>
  <c r="L27" i="31"/>
  <c r="H28" i="31" l="1"/>
  <c r="J28" i="31" s="1"/>
  <c r="C29" i="31"/>
  <c r="D29" i="31"/>
  <c r="E29" i="31"/>
  <c r="F29" i="31"/>
  <c r="G29" i="31"/>
  <c r="I29" i="31"/>
  <c r="K28" i="31"/>
  <c r="L28" i="31"/>
  <c r="H29" i="31" l="1"/>
  <c r="J29" i="31" s="1"/>
  <c r="C30" i="31"/>
  <c r="D30" i="31"/>
  <c r="E30" i="31"/>
  <c r="F30" i="31"/>
  <c r="G30" i="31"/>
  <c r="I30" i="31"/>
  <c r="K29" i="31"/>
  <c r="L29" i="31"/>
  <c r="H30" i="31" l="1"/>
  <c r="J30" i="31" s="1"/>
  <c r="C31" i="31"/>
  <c r="D31" i="31"/>
  <c r="E31" i="31"/>
  <c r="F31" i="31"/>
  <c r="G31" i="31"/>
  <c r="I31" i="31"/>
  <c r="K30" i="31"/>
  <c r="L30" i="31"/>
  <c r="H31" i="31" l="1"/>
  <c r="J31" i="31" s="1"/>
  <c r="C32" i="31"/>
  <c r="D32" i="31"/>
  <c r="E32" i="31"/>
  <c r="F32" i="31"/>
  <c r="G32" i="31"/>
  <c r="I32" i="31"/>
  <c r="K31" i="31"/>
  <c r="L31" i="31"/>
  <c r="H32" i="31" l="1"/>
  <c r="J32" i="31" s="1"/>
  <c r="C33" i="31"/>
  <c r="D33" i="31"/>
  <c r="E33" i="31"/>
  <c r="F33" i="31"/>
  <c r="G33" i="31"/>
  <c r="I33" i="31"/>
  <c r="K32" i="31"/>
  <c r="L32" i="31"/>
  <c r="H33" i="31" l="1"/>
  <c r="J33" i="31" s="1"/>
  <c r="C34" i="31"/>
  <c r="D34" i="31"/>
  <c r="E34" i="31"/>
  <c r="F34" i="31"/>
  <c r="G34" i="31"/>
  <c r="I34" i="31"/>
  <c r="K33" i="31"/>
  <c r="L33" i="31"/>
  <c r="H34" i="31" l="1"/>
  <c r="J34" i="31" s="1"/>
  <c r="C35" i="31"/>
  <c r="D35" i="31"/>
  <c r="E35" i="31"/>
  <c r="F35" i="31"/>
  <c r="G35" i="31"/>
  <c r="I35" i="31"/>
  <c r="K34" i="31"/>
  <c r="L34" i="31"/>
  <c r="H35" i="31" l="1"/>
  <c r="J35" i="31" s="1"/>
  <c r="C36" i="31"/>
  <c r="D36" i="31"/>
  <c r="E36" i="31"/>
  <c r="F36" i="31"/>
  <c r="G36" i="31"/>
  <c r="I36" i="31"/>
  <c r="K35" i="31"/>
  <c r="L35" i="31"/>
  <c r="H36" i="31" l="1"/>
  <c r="J36" i="31" s="1"/>
  <c r="C3" i="30"/>
  <c r="D3" i="30"/>
  <c r="F3" i="30"/>
  <c r="H3" i="30" s="1"/>
  <c r="G3" i="30"/>
  <c r="I3" i="30"/>
  <c r="K36" i="31"/>
  <c r="L36" i="31"/>
  <c r="J2" i="30" l="1"/>
  <c r="J3" i="30"/>
  <c r="C4" i="30"/>
  <c r="D4" i="30"/>
  <c r="E4" i="30"/>
  <c r="F4" i="30"/>
  <c r="H4" i="30" s="1"/>
  <c r="G4" i="30"/>
  <c r="I4" i="30"/>
  <c r="K3" i="30"/>
  <c r="L3" i="30"/>
  <c r="J4" i="30" l="1"/>
  <c r="C5" i="30"/>
  <c r="D5" i="30"/>
  <c r="E5" i="30"/>
  <c r="F5" i="30"/>
  <c r="H5" i="30" s="1"/>
  <c r="G5" i="30"/>
  <c r="I5" i="30"/>
  <c r="K4" i="30"/>
  <c r="L4" i="30"/>
  <c r="J5" i="30" l="1"/>
  <c r="C6" i="30"/>
  <c r="D6" i="30"/>
  <c r="E6" i="30"/>
  <c r="F6" i="30"/>
  <c r="H6" i="30" s="1"/>
  <c r="G6" i="30"/>
  <c r="I6" i="30"/>
  <c r="K5" i="30"/>
  <c r="L5" i="30"/>
  <c r="J6" i="30" l="1"/>
  <c r="C7" i="30"/>
  <c r="D7" i="30"/>
  <c r="E7" i="30"/>
  <c r="F7" i="30"/>
  <c r="H7" i="30" s="1"/>
  <c r="G7" i="30"/>
  <c r="I7" i="30"/>
  <c r="K6" i="30"/>
  <c r="L6" i="30"/>
  <c r="J7" i="30" l="1"/>
  <c r="C8" i="30"/>
  <c r="D8" i="30"/>
  <c r="E8" i="30"/>
  <c r="F8" i="30"/>
  <c r="H8" i="30" s="1"/>
  <c r="G8" i="30"/>
  <c r="I8" i="30"/>
  <c r="K7" i="30"/>
  <c r="L7" i="30"/>
  <c r="J8" i="30" l="1"/>
  <c r="C9" i="30"/>
  <c r="D9" i="30"/>
  <c r="E9" i="30"/>
  <c r="F9" i="30"/>
  <c r="H9" i="30" s="1"/>
  <c r="G9" i="30"/>
  <c r="I9" i="30"/>
  <c r="K8" i="30"/>
  <c r="L8" i="30"/>
  <c r="J9" i="30" l="1"/>
  <c r="C10" i="30"/>
  <c r="D10" i="30"/>
  <c r="E10" i="30"/>
  <c r="F10" i="30"/>
  <c r="H10" i="30" s="1"/>
  <c r="G10" i="30"/>
  <c r="I10" i="30"/>
  <c r="K9" i="30"/>
  <c r="L9" i="30"/>
  <c r="J10" i="30" l="1"/>
  <c r="C11" i="30"/>
  <c r="D11" i="30"/>
  <c r="E11" i="30"/>
  <c r="F11" i="30"/>
  <c r="H11" i="30" s="1"/>
  <c r="G11" i="30"/>
  <c r="I11" i="30"/>
  <c r="K10" i="30"/>
  <c r="L10" i="30"/>
  <c r="J11" i="30" l="1"/>
  <c r="C12" i="30"/>
  <c r="D12" i="30"/>
  <c r="E12" i="30"/>
  <c r="F12" i="30"/>
  <c r="H12" i="30" s="1"/>
  <c r="G12" i="30"/>
  <c r="I12" i="30"/>
  <c r="K11" i="30"/>
  <c r="L11" i="30"/>
  <c r="J12" i="30" l="1"/>
  <c r="C13" i="30"/>
  <c r="D13" i="30"/>
  <c r="E13" i="30"/>
  <c r="F13" i="30"/>
  <c r="H13" i="30" s="1"/>
  <c r="G13" i="30"/>
  <c r="I13" i="30"/>
  <c r="K12" i="30"/>
  <c r="L12" i="30"/>
  <c r="J13" i="30" l="1"/>
  <c r="C14" i="30"/>
  <c r="D14" i="30"/>
  <c r="E14" i="30"/>
  <c r="F14" i="30"/>
  <c r="H14" i="30" s="1"/>
  <c r="G14" i="30"/>
  <c r="I14" i="30"/>
  <c r="K13" i="30"/>
  <c r="L13" i="30"/>
  <c r="J14" i="30" l="1"/>
  <c r="C15" i="30"/>
  <c r="D15" i="30"/>
  <c r="E15" i="30"/>
  <c r="F15" i="30"/>
  <c r="H15" i="30" s="1"/>
  <c r="G15" i="30"/>
  <c r="I15" i="30"/>
  <c r="K14" i="30"/>
  <c r="L14" i="30"/>
  <c r="J15" i="30" l="1"/>
  <c r="C16" i="30"/>
  <c r="D16" i="30"/>
  <c r="E16" i="30"/>
  <c r="F16" i="30"/>
  <c r="H16" i="30" s="1"/>
  <c r="G16" i="30"/>
  <c r="I16" i="30"/>
  <c r="K15" i="30"/>
  <c r="L15" i="30"/>
  <c r="J16" i="30" l="1"/>
  <c r="C17" i="30"/>
  <c r="D17" i="30"/>
  <c r="E17" i="30"/>
  <c r="F17" i="30"/>
  <c r="H17" i="30" s="1"/>
  <c r="G17" i="30"/>
  <c r="I17" i="30"/>
  <c r="K16" i="30"/>
  <c r="L16" i="30"/>
  <c r="J17" i="30" l="1"/>
  <c r="C18" i="30"/>
  <c r="D18" i="30"/>
  <c r="E18" i="30"/>
  <c r="F18" i="30"/>
  <c r="H18" i="30" s="1"/>
  <c r="G18" i="30"/>
  <c r="I18" i="30"/>
  <c r="K17" i="30"/>
  <c r="L17" i="30"/>
  <c r="J18" i="30" l="1"/>
  <c r="C19" i="30"/>
  <c r="D19" i="30"/>
  <c r="E19" i="30"/>
  <c r="F19" i="30"/>
  <c r="H19" i="30" s="1"/>
  <c r="G19" i="30"/>
  <c r="I19" i="30"/>
  <c r="K18" i="30"/>
  <c r="L18" i="30"/>
  <c r="J19" i="30" l="1"/>
  <c r="C20" i="30"/>
  <c r="D20" i="30"/>
  <c r="E20" i="30"/>
  <c r="F20" i="30"/>
  <c r="H20" i="30" s="1"/>
  <c r="G20" i="30"/>
  <c r="I20" i="30"/>
  <c r="K19" i="30"/>
  <c r="L19" i="30"/>
  <c r="J20" i="30" l="1"/>
  <c r="C21" i="30"/>
  <c r="D21" i="30"/>
  <c r="E21" i="30"/>
  <c r="F21" i="30"/>
  <c r="H21" i="30" s="1"/>
  <c r="G21" i="30"/>
  <c r="I21" i="30"/>
  <c r="K20" i="30"/>
  <c r="L20" i="30"/>
  <c r="J21" i="30" l="1"/>
  <c r="C22" i="30"/>
  <c r="D22" i="30"/>
  <c r="E22" i="30"/>
  <c r="F22" i="30"/>
  <c r="H22" i="30" s="1"/>
  <c r="G22" i="30"/>
  <c r="I22" i="30"/>
  <c r="K21" i="30"/>
  <c r="L21" i="30"/>
  <c r="J22" i="30" l="1"/>
  <c r="C23" i="30"/>
  <c r="D23" i="30"/>
  <c r="E23" i="30"/>
  <c r="F23" i="30"/>
  <c r="H23" i="30" s="1"/>
  <c r="G23" i="30"/>
  <c r="I23" i="30"/>
  <c r="K22" i="30"/>
  <c r="L22" i="30"/>
  <c r="J23" i="30" l="1"/>
  <c r="C24" i="30"/>
  <c r="D24" i="30"/>
  <c r="E24" i="30"/>
  <c r="F24" i="30"/>
  <c r="H24" i="30" s="1"/>
  <c r="G24" i="30"/>
  <c r="I24" i="30"/>
  <c r="K23" i="30"/>
  <c r="L23" i="30"/>
  <c r="J24" i="30" l="1"/>
  <c r="C25" i="30"/>
  <c r="D25" i="30"/>
  <c r="E25" i="30"/>
  <c r="F25" i="30"/>
  <c r="H25" i="30" s="1"/>
  <c r="G25" i="30"/>
  <c r="I25" i="30"/>
  <c r="K24" i="30"/>
  <c r="L24" i="30"/>
  <c r="J25" i="30" l="1"/>
  <c r="C26" i="30"/>
  <c r="D26" i="30"/>
  <c r="E26" i="30"/>
  <c r="F26" i="30"/>
  <c r="H26" i="30" s="1"/>
  <c r="G26" i="30"/>
  <c r="I26" i="30"/>
  <c r="K25" i="30"/>
  <c r="L25" i="30"/>
  <c r="J26" i="30" l="1"/>
  <c r="C27" i="30"/>
  <c r="D27" i="30"/>
  <c r="E27" i="30"/>
  <c r="F27" i="30"/>
  <c r="H27" i="30" s="1"/>
  <c r="G27" i="30"/>
  <c r="I27" i="30"/>
  <c r="K26" i="30"/>
  <c r="L26" i="30"/>
  <c r="J27" i="30" l="1"/>
  <c r="C28" i="30"/>
  <c r="D28" i="30"/>
  <c r="E28" i="30"/>
  <c r="F28" i="30"/>
  <c r="H28" i="30" s="1"/>
  <c r="G28" i="30"/>
  <c r="I28" i="30"/>
  <c r="K27" i="30"/>
  <c r="L27" i="30"/>
  <c r="J28" i="30" l="1"/>
  <c r="C29" i="30"/>
  <c r="D29" i="30"/>
  <c r="E29" i="30"/>
  <c r="F29" i="30"/>
  <c r="H29" i="30" s="1"/>
  <c r="G29" i="30"/>
  <c r="I29" i="30"/>
  <c r="K28" i="30"/>
  <c r="L28" i="30"/>
  <c r="J29" i="30" l="1"/>
  <c r="C30" i="30"/>
  <c r="D30" i="30"/>
  <c r="E30" i="30"/>
  <c r="E31" i="30" s="1"/>
  <c r="F30" i="30"/>
  <c r="H30" i="30" s="1"/>
  <c r="G30" i="30"/>
  <c r="I30" i="30"/>
  <c r="C31" i="30"/>
  <c r="D31" i="30"/>
  <c r="F31" i="30"/>
  <c r="H31" i="30" s="1"/>
  <c r="G31" i="30"/>
  <c r="I31" i="30"/>
  <c r="K29" i="30"/>
  <c r="L29" i="30"/>
  <c r="J30" i="30" l="1"/>
  <c r="J31" i="30"/>
  <c r="C32" i="30"/>
  <c r="D32" i="30"/>
  <c r="E32" i="30"/>
  <c r="F32" i="30"/>
  <c r="H32" i="30" s="1"/>
  <c r="G32" i="30"/>
  <c r="I32" i="30"/>
  <c r="K31" i="30"/>
  <c r="K30" i="30"/>
  <c r="L30" i="30"/>
  <c r="L31" i="30"/>
  <c r="J32" i="30" l="1"/>
  <c r="C33" i="30"/>
  <c r="D33" i="30"/>
  <c r="E33" i="30"/>
  <c r="E34" i="30" s="1"/>
  <c r="F33" i="30"/>
  <c r="H33" i="30" s="1"/>
  <c r="G33" i="30"/>
  <c r="I33" i="30"/>
  <c r="C34" i="30"/>
  <c r="D34" i="30"/>
  <c r="F34" i="30"/>
  <c r="H34" i="30" s="1"/>
  <c r="G34" i="30"/>
  <c r="I34" i="30"/>
  <c r="K32" i="30"/>
  <c r="L32" i="30"/>
  <c r="J33" i="30" l="1"/>
  <c r="J34" i="30"/>
  <c r="C35" i="30"/>
  <c r="D35" i="30"/>
  <c r="E35" i="30"/>
  <c r="F35" i="30"/>
  <c r="H35" i="30" s="1"/>
  <c r="G35" i="30"/>
  <c r="I35" i="30"/>
  <c r="K34" i="30"/>
  <c r="K33" i="30"/>
  <c r="L33" i="30"/>
  <c r="L34" i="30"/>
  <c r="J35" i="30" l="1"/>
  <c r="C36" i="30"/>
  <c r="D36" i="30"/>
  <c r="E36" i="30"/>
  <c r="F36" i="30"/>
  <c r="H36" i="30" s="1"/>
  <c r="G36" i="30"/>
  <c r="I36" i="30"/>
  <c r="K35" i="30"/>
  <c r="L35" i="30"/>
  <c r="J36" i="30" l="1"/>
  <c r="C3" i="29"/>
  <c r="D3" i="29"/>
  <c r="E3" i="29"/>
  <c r="F3" i="29"/>
  <c r="H3" i="29" s="1"/>
  <c r="G3" i="29"/>
  <c r="I3" i="29"/>
  <c r="C4" i="29"/>
  <c r="D4" i="29"/>
  <c r="E4" i="29"/>
  <c r="F4" i="29"/>
  <c r="H4" i="29" s="1"/>
  <c r="G4" i="29"/>
  <c r="I4" i="29"/>
  <c r="C5" i="29"/>
  <c r="D5" i="29"/>
  <c r="E5" i="29"/>
  <c r="F5" i="29"/>
  <c r="H5" i="29" s="1"/>
  <c r="G5" i="29"/>
  <c r="I5" i="29"/>
  <c r="C6" i="29"/>
  <c r="D6" i="29"/>
  <c r="E6" i="29"/>
  <c r="F6" i="29"/>
  <c r="H6" i="29" s="1"/>
  <c r="G6" i="29"/>
  <c r="I6" i="29"/>
  <c r="C7" i="29"/>
  <c r="D7" i="29"/>
  <c r="E7" i="29"/>
  <c r="F7" i="29"/>
  <c r="H7" i="29" s="1"/>
  <c r="G7" i="29"/>
  <c r="I7" i="29"/>
  <c r="C8" i="29"/>
  <c r="D8" i="29"/>
  <c r="E8" i="29"/>
  <c r="F8" i="29"/>
  <c r="H8" i="29" s="1"/>
  <c r="G8" i="29"/>
  <c r="I8" i="29"/>
  <c r="C9" i="29"/>
  <c r="D9" i="29"/>
  <c r="E9" i="29"/>
  <c r="F9" i="29"/>
  <c r="H9" i="29" s="1"/>
  <c r="G9" i="29"/>
  <c r="I9" i="29"/>
  <c r="C10" i="29"/>
  <c r="D10" i="29"/>
  <c r="E10" i="29"/>
  <c r="F10" i="29"/>
  <c r="H10" i="29" s="1"/>
  <c r="G10" i="29"/>
  <c r="I10" i="29"/>
  <c r="C11" i="29"/>
  <c r="D11" i="29"/>
  <c r="E11" i="29"/>
  <c r="F11" i="29"/>
  <c r="H11" i="29" s="1"/>
  <c r="G11" i="29"/>
  <c r="I11" i="29"/>
  <c r="C12" i="29"/>
  <c r="D12" i="29"/>
  <c r="E12" i="29"/>
  <c r="F12" i="29"/>
  <c r="H12" i="29" s="1"/>
  <c r="G12" i="29"/>
  <c r="I12" i="29"/>
  <c r="C13" i="29"/>
  <c r="D13" i="29"/>
  <c r="E13" i="29"/>
  <c r="F13" i="29"/>
  <c r="H13" i="29" s="1"/>
  <c r="G13" i="29"/>
  <c r="I13" i="29"/>
  <c r="C14" i="29"/>
  <c r="D14" i="29"/>
  <c r="E14" i="29"/>
  <c r="F14" i="29"/>
  <c r="H14" i="29" s="1"/>
  <c r="G14" i="29"/>
  <c r="I14" i="29"/>
  <c r="C15" i="29"/>
  <c r="D15" i="29"/>
  <c r="E15" i="29"/>
  <c r="F15" i="29"/>
  <c r="H15" i="29" s="1"/>
  <c r="G15" i="29"/>
  <c r="I15" i="29"/>
  <c r="C16" i="29"/>
  <c r="D16" i="29"/>
  <c r="E16" i="29"/>
  <c r="F16" i="29"/>
  <c r="H16" i="29" s="1"/>
  <c r="G16" i="29"/>
  <c r="I16" i="29"/>
  <c r="C17" i="29"/>
  <c r="D17" i="29"/>
  <c r="E17" i="29"/>
  <c r="F17" i="29"/>
  <c r="H17" i="29" s="1"/>
  <c r="G17" i="29"/>
  <c r="I17" i="29"/>
  <c r="C18" i="29"/>
  <c r="D18" i="29"/>
  <c r="E18" i="29"/>
  <c r="F18" i="29"/>
  <c r="H18" i="29" s="1"/>
  <c r="G18" i="29"/>
  <c r="I18" i="29"/>
  <c r="C19" i="29"/>
  <c r="D19" i="29"/>
  <c r="E19" i="29"/>
  <c r="F19" i="29"/>
  <c r="H19" i="29" s="1"/>
  <c r="G19" i="29"/>
  <c r="I19" i="29"/>
  <c r="C20" i="29"/>
  <c r="D20" i="29"/>
  <c r="E20" i="29"/>
  <c r="F20" i="29"/>
  <c r="H20" i="29" s="1"/>
  <c r="G20" i="29"/>
  <c r="I20" i="29"/>
  <c r="C21" i="29"/>
  <c r="D21" i="29"/>
  <c r="E21" i="29"/>
  <c r="F21" i="29"/>
  <c r="H21" i="29" s="1"/>
  <c r="G21" i="29"/>
  <c r="I21" i="29"/>
  <c r="C22" i="29"/>
  <c r="D22" i="29"/>
  <c r="E22" i="29"/>
  <c r="F22" i="29"/>
  <c r="H22" i="29" s="1"/>
  <c r="G22" i="29"/>
  <c r="I22" i="29"/>
  <c r="C23" i="29"/>
  <c r="D23" i="29"/>
  <c r="E23" i="29"/>
  <c r="F23" i="29"/>
  <c r="H23" i="29" s="1"/>
  <c r="G23" i="29"/>
  <c r="I23" i="29"/>
  <c r="C24" i="29"/>
  <c r="D24" i="29"/>
  <c r="E24" i="29"/>
  <c r="F24" i="29"/>
  <c r="H24" i="29" s="1"/>
  <c r="G24" i="29"/>
  <c r="I24" i="29"/>
  <c r="C25" i="29"/>
  <c r="D25" i="29"/>
  <c r="E25" i="29"/>
  <c r="F25" i="29"/>
  <c r="H25" i="29" s="1"/>
  <c r="G25" i="29"/>
  <c r="I25" i="29"/>
  <c r="C26" i="29"/>
  <c r="D26" i="29"/>
  <c r="E26" i="29"/>
  <c r="F26" i="29"/>
  <c r="H26" i="29" s="1"/>
  <c r="G26" i="29"/>
  <c r="I26" i="29"/>
  <c r="C27" i="29"/>
  <c r="D27" i="29"/>
  <c r="E27" i="29"/>
  <c r="F27" i="29"/>
  <c r="H27" i="29" s="1"/>
  <c r="G27" i="29"/>
  <c r="I27" i="29"/>
  <c r="C28" i="29"/>
  <c r="D28" i="29"/>
  <c r="E28" i="29"/>
  <c r="F28" i="29"/>
  <c r="H28" i="29" s="1"/>
  <c r="G28" i="29"/>
  <c r="I28" i="29"/>
  <c r="C29" i="29"/>
  <c r="D29" i="29"/>
  <c r="E29" i="29"/>
  <c r="F29" i="29"/>
  <c r="H29" i="29" s="1"/>
  <c r="G29" i="29"/>
  <c r="I29" i="29"/>
  <c r="C30" i="29"/>
  <c r="D30" i="29"/>
  <c r="E30" i="29"/>
  <c r="F30" i="29"/>
  <c r="H30" i="29" s="1"/>
  <c r="G30" i="29"/>
  <c r="I30" i="29"/>
  <c r="C31" i="29"/>
  <c r="D31" i="29"/>
  <c r="E31" i="29"/>
  <c r="F31" i="29"/>
  <c r="H31" i="29" s="1"/>
  <c r="G31" i="29"/>
  <c r="I31" i="29"/>
  <c r="C32" i="29"/>
  <c r="D32" i="29"/>
  <c r="E32" i="29"/>
  <c r="F32" i="29"/>
  <c r="H32" i="29" s="1"/>
  <c r="G32" i="29"/>
  <c r="I32" i="29"/>
  <c r="C33" i="29"/>
  <c r="D33" i="29"/>
  <c r="E33" i="29"/>
  <c r="F33" i="29"/>
  <c r="H33" i="29" s="1"/>
  <c r="G33" i="29"/>
  <c r="I33" i="29"/>
  <c r="C34" i="29"/>
  <c r="D34" i="29"/>
  <c r="E34" i="29"/>
  <c r="F34" i="29"/>
  <c r="H34" i="29" s="1"/>
  <c r="G34" i="29"/>
  <c r="I34" i="29"/>
  <c r="C35" i="29"/>
  <c r="D35" i="29"/>
  <c r="E35" i="29"/>
  <c r="F35" i="29"/>
  <c r="H35" i="29" s="1"/>
  <c r="G35" i="29"/>
  <c r="I35" i="29"/>
  <c r="C36" i="29"/>
  <c r="D36" i="29"/>
  <c r="E36" i="29"/>
  <c r="F36" i="29"/>
  <c r="H36" i="29" s="1"/>
  <c r="G36" i="29"/>
  <c r="I36" i="29"/>
  <c r="C3" i="28"/>
  <c r="D3" i="28"/>
  <c r="E3" i="28"/>
  <c r="F3" i="28"/>
  <c r="H3" i="28" s="1"/>
  <c r="G3" i="28"/>
  <c r="I3" i="28"/>
  <c r="C4" i="28"/>
  <c r="D4" i="28"/>
  <c r="E4" i="28"/>
  <c r="F4" i="28"/>
  <c r="H4" i="28" s="1"/>
  <c r="G4" i="28"/>
  <c r="I4" i="28"/>
  <c r="C5" i="28"/>
  <c r="D5" i="28"/>
  <c r="E5" i="28"/>
  <c r="F5" i="28"/>
  <c r="H5" i="28" s="1"/>
  <c r="G5" i="28"/>
  <c r="I5" i="28"/>
  <c r="C6" i="28"/>
  <c r="D6" i="28"/>
  <c r="E6" i="28"/>
  <c r="F6" i="28"/>
  <c r="H6" i="28" s="1"/>
  <c r="G6" i="28"/>
  <c r="I6" i="28"/>
  <c r="C7" i="28"/>
  <c r="D7" i="28"/>
  <c r="E7" i="28"/>
  <c r="F7" i="28"/>
  <c r="H7" i="28" s="1"/>
  <c r="G7" i="28"/>
  <c r="I7" i="28"/>
  <c r="C8" i="28"/>
  <c r="D8" i="28"/>
  <c r="E8" i="28"/>
  <c r="F8" i="28"/>
  <c r="H8" i="28" s="1"/>
  <c r="G8" i="28"/>
  <c r="I8" i="28"/>
  <c r="C9" i="28"/>
  <c r="D9" i="28"/>
  <c r="E9" i="28"/>
  <c r="F9" i="28"/>
  <c r="H9" i="28" s="1"/>
  <c r="G9" i="28"/>
  <c r="I9" i="28"/>
  <c r="C10" i="28"/>
  <c r="D10" i="28"/>
  <c r="E10" i="28"/>
  <c r="F10" i="28"/>
  <c r="H10" i="28" s="1"/>
  <c r="G10" i="28"/>
  <c r="I10" i="28"/>
  <c r="C11" i="28"/>
  <c r="D11" i="28"/>
  <c r="E11" i="28"/>
  <c r="F11" i="28"/>
  <c r="H11" i="28" s="1"/>
  <c r="G11" i="28"/>
  <c r="I11" i="28"/>
  <c r="C12" i="28"/>
  <c r="D12" i="28"/>
  <c r="E12" i="28"/>
  <c r="F12" i="28"/>
  <c r="H12" i="28" s="1"/>
  <c r="G12" i="28"/>
  <c r="I12" i="28"/>
  <c r="C13" i="28"/>
  <c r="D13" i="28"/>
  <c r="E13" i="28"/>
  <c r="F13" i="28"/>
  <c r="H13" i="28" s="1"/>
  <c r="G13" i="28"/>
  <c r="I13" i="28"/>
  <c r="C14" i="28"/>
  <c r="D14" i="28"/>
  <c r="E14" i="28"/>
  <c r="F14" i="28"/>
  <c r="H14" i="28" s="1"/>
  <c r="G14" i="28"/>
  <c r="I14" i="28"/>
  <c r="C15" i="28"/>
  <c r="D15" i="28"/>
  <c r="E15" i="28"/>
  <c r="F15" i="28"/>
  <c r="H15" i="28" s="1"/>
  <c r="G15" i="28"/>
  <c r="I15" i="28"/>
  <c r="C16" i="28"/>
  <c r="D16" i="28"/>
  <c r="E16" i="28"/>
  <c r="F16" i="28"/>
  <c r="H16" i="28" s="1"/>
  <c r="G16" i="28"/>
  <c r="I16" i="28"/>
  <c r="C17" i="28"/>
  <c r="D17" i="28"/>
  <c r="E17" i="28"/>
  <c r="F17" i="28"/>
  <c r="H17" i="28" s="1"/>
  <c r="G17" i="28"/>
  <c r="I17" i="28"/>
  <c r="C18" i="28"/>
  <c r="D18" i="28"/>
  <c r="E18" i="28"/>
  <c r="F18" i="28"/>
  <c r="H18" i="28" s="1"/>
  <c r="G18" i="28"/>
  <c r="I18" i="28"/>
  <c r="C19" i="28"/>
  <c r="D19" i="28"/>
  <c r="E19" i="28"/>
  <c r="F19" i="28"/>
  <c r="H19" i="28" s="1"/>
  <c r="G19" i="28"/>
  <c r="I19" i="28"/>
  <c r="C20" i="28"/>
  <c r="D20" i="28"/>
  <c r="E20" i="28"/>
  <c r="F20" i="28"/>
  <c r="H20" i="28" s="1"/>
  <c r="G20" i="28"/>
  <c r="I20" i="28"/>
  <c r="C21" i="28"/>
  <c r="D21" i="28"/>
  <c r="E21" i="28"/>
  <c r="F21" i="28"/>
  <c r="H21" i="28" s="1"/>
  <c r="G21" i="28"/>
  <c r="I21" i="28"/>
  <c r="C22" i="28"/>
  <c r="D22" i="28"/>
  <c r="E22" i="28"/>
  <c r="F22" i="28"/>
  <c r="H22" i="28" s="1"/>
  <c r="G22" i="28"/>
  <c r="I22" i="28"/>
  <c r="C23" i="28"/>
  <c r="D23" i="28"/>
  <c r="E23" i="28"/>
  <c r="F23" i="28"/>
  <c r="H23" i="28" s="1"/>
  <c r="G23" i="28"/>
  <c r="I23" i="28"/>
  <c r="C24" i="28"/>
  <c r="D24" i="28"/>
  <c r="E24" i="28"/>
  <c r="F24" i="28"/>
  <c r="H24" i="28" s="1"/>
  <c r="G24" i="28"/>
  <c r="I24" i="28"/>
  <c r="C25" i="28"/>
  <c r="D25" i="28"/>
  <c r="E25" i="28"/>
  <c r="F25" i="28"/>
  <c r="H25" i="28" s="1"/>
  <c r="G25" i="28"/>
  <c r="I25" i="28"/>
  <c r="C26" i="28"/>
  <c r="D26" i="28"/>
  <c r="E26" i="28"/>
  <c r="F26" i="28"/>
  <c r="H26" i="28" s="1"/>
  <c r="G26" i="28"/>
  <c r="I26" i="28"/>
  <c r="C27" i="28"/>
  <c r="D27" i="28"/>
  <c r="E27" i="28"/>
  <c r="F27" i="28"/>
  <c r="H27" i="28" s="1"/>
  <c r="G27" i="28"/>
  <c r="I27" i="28"/>
  <c r="C28" i="28"/>
  <c r="D28" i="28"/>
  <c r="E28" i="28"/>
  <c r="F28" i="28"/>
  <c r="H28" i="28" s="1"/>
  <c r="G28" i="28"/>
  <c r="I28" i="28"/>
  <c r="C29" i="28"/>
  <c r="D29" i="28"/>
  <c r="E29" i="28"/>
  <c r="F29" i="28"/>
  <c r="H29" i="28" s="1"/>
  <c r="G29" i="28"/>
  <c r="I29" i="28"/>
  <c r="C30" i="28"/>
  <c r="D30" i="28"/>
  <c r="E30" i="28"/>
  <c r="F30" i="28"/>
  <c r="H30" i="28" s="1"/>
  <c r="G30" i="28"/>
  <c r="I30" i="28"/>
  <c r="C31" i="28"/>
  <c r="D31" i="28"/>
  <c r="E31" i="28"/>
  <c r="F31" i="28"/>
  <c r="H31" i="28" s="1"/>
  <c r="G31" i="28"/>
  <c r="I31" i="28"/>
  <c r="C32" i="28"/>
  <c r="D32" i="28"/>
  <c r="E32" i="28"/>
  <c r="F32" i="28"/>
  <c r="H32" i="28" s="1"/>
  <c r="G32" i="28"/>
  <c r="I32" i="28"/>
  <c r="C33" i="28"/>
  <c r="D33" i="28"/>
  <c r="E33" i="28"/>
  <c r="F33" i="28"/>
  <c r="H33" i="28" s="1"/>
  <c r="G33" i="28"/>
  <c r="I33" i="28"/>
  <c r="C34" i="28"/>
  <c r="D34" i="28"/>
  <c r="E34" i="28"/>
  <c r="F34" i="28"/>
  <c r="H34" i="28" s="1"/>
  <c r="G34" i="28"/>
  <c r="I34" i="28"/>
  <c r="C35" i="28"/>
  <c r="D35" i="28"/>
  <c r="E35" i="28"/>
  <c r="F35" i="28"/>
  <c r="H35" i="28" s="1"/>
  <c r="G35" i="28"/>
  <c r="I35" i="28"/>
  <c r="C36" i="28"/>
  <c r="D36" i="28"/>
  <c r="E36" i="28"/>
  <c r="F36" i="28"/>
  <c r="H36" i="28" s="1"/>
  <c r="G36" i="28"/>
  <c r="I36" i="28"/>
  <c r="D8" i="27"/>
  <c r="L6" i="29"/>
  <c r="B1" i="27"/>
  <c r="L7" i="28"/>
  <c r="L36" i="29"/>
  <c r="L3" i="28"/>
  <c r="L22" i="29"/>
  <c r="L34" i="28"/>
  <c r="L34" i="29"/>
  <c r="L23" i="29"/>
  <c r="L10" i="29"/>
  <c r="L19" i="29"/>
  <c r="L35" i="29"/>
  <c r="L17" i="28"/>
  <c r="L13" i="28"/>
  <c r="L20" i="28"/>
  <c r="L20" i="29"/>
  <c r="L16" i="29"/>
  <c r="L15" i="28"/>
  <c r="L22" i="28"/>
  <c r="L14" i="29"/>
  <c r="L31" i="28"/>
  <c r="L13" i="29"/>
  <c r="L6" i="28"/>
  <c r="L9" i="29"/>
  <c r="L35" i="28"/>
  <c r="L7" i="29"/>
  <c r="L11" i="29"/>
  <c r="L10" i="28"/>
  <c r="L30" i="28"/>
  <c r="L4" i="28"/>
  <c r="L23" i="28"/>
  <c r="L27" i="28"/>
  <c r="L33" i="28"/>
  <c r="K36" i="30"/>
  <c r="L14" i="28"/>
  <c r="L12" i="28"/>
  <c r="L27" i="29"/>
  <c r="L19" i="28"/>
  <c r="L11" i="28"/>
  <c r="L24" i="28"/>
  <c r="L25" i="29"/>
  <c r="L30" i="29"/>
  <c r="L32" i="29"/>
  <c r="L25" i="28"/>
  <c r="L28" i="28"/>
  <c r="L21" i="28"/>
  <c r="L26" i="28"/>
  <c r="L31" i="29"/>
  <c r="L21" i="29"/>
  <c r="L5" i="29"/>
  <c r="L32" i="28"/>
  <c r="L12" i="29"/>
  <c r="L9" i="28"/>
  <c r="L5" i="28"/>
  <c r="L36" i="28"/>
  <c r="L29" i="28"/>
  <c r="L24" i="29"/>
  <c r="L28" i="29"/>
  <c r="L18" i="28"/>
  <c r="L29" i="29"/>
  <c r="L8" i="29"/>
  <c r="L17" i="29"/>
  <c r="L15" i="29"/>
  <c r="L33" i="29"/>
  <c r="L16" i="28"/>
  <c r="L18" i="29"/>
  <c r="L26" i="29"/>
  <c r="L4" i="29"/>
  <c r="L8" i="28"/>
  <c r="L3" i="29"/>
  <c r="L36" i="30"/>
  <c r="K2" i="30"/>
  <c r="J4" i="29" l="1"/>
  <c r="J30" i="29"/>
  <c r="J19" i="29"/>
  <c r="J6" i="29"/>
  <c r="J33" i="28"/>
  <c r="J20" i="29"/>
  <c r="J20" i="28"/>
  <c r="J18" i="29"/>
  <c r="J9" i="29"/>
  <c r="J32" i="28"/>
  <c r="J27" i="28"/>
  <c r="J8" i="28"/>
  <c r="J35" i="29"/>
  <c r="J33" i="29"/>
  <c r="J24" i="29"/>
  <c r="J23" i="29"/>
  <c r="J11" i="29"/>
  <c r="J5" i="29"/>
  <c r="J34" i="29"/>
  <c r="J29" i="29"/>
  <c r="J16" i="29"/>
  <c r="J15" i="29"/>
  <c r="J30" i="28"/>
  <c r="J5" i="28"/>
  <c r="J27" i="29"/>
  <c r="J25" i="29"/>
  <c r="J13" i="29"/>
  <c r="J8" i="29"/>
  <c r="J7" i="29"/>
  <c r="J28" i="29"/>
  <c r="J24" i="28"/>
  <c r="J32" i="29"/>
  <c r="J26" i="29"/>
  <c r="J21" i="29"/>
  <c r="J14" i="29"/>
  <c r="J10" i="29"/>
  <c r="J3" i="29"/>
  <c r="J36" i="29"/>
  <c r="J12" i="29"/>
  <c r="J31" i="29"/>
  <c r="J22" i="29"/>
  <c r="J17" i="29"/>
  <c r="J2" i="29"/>
  <c r="J16" i="28"/>
  <c r="J23" i="28"/>
  <c r="J18" i="28"/>
  <c r="J31" i="28"/>
  <c r="J26" i="28"/>
  <c r="J12" i="28"/>
  <c r="J6" i="28"/>
  <c r="J21" i="28"/>
  <c r="J14" i="28"/>
  <c r="J9" i="28"/>
  <c r="J7" i="28"/>
  <c r="J17" i="28"/>
  <c r="J15" i="28"/>
  <c r="J34" i="28"/>
  <c r="J13" i="28"/>
  <c r="J25" i="28"/>
  <c r="J22" i="28"/>
  <c r="J10" i="28"/>
  <c r="J29" i="28"/>
  <c r="J36" i="28"/>
  <c r="J3" i="28"/>
  <c r="J11" i="28"/>
  <c r="J19" i="28"/>
  <c r="J4" i="28"/>
  <c r="J35" i="28"/>
  <c r="J28" i="28"/>
  <c r="J2" i="28"/>
  <c r="C1" i="26"/>
  <c r="K2" i="28"/>
  <c r="L2" i="30"/>
  <c r="K2" i="29"/>
  <c r="K2" i="31"/>
  <c r="L2" i="31" s="1"/>
  <c r="C2" i="26" l="1"/>
  <c r="C3" i="26"/>
  <c r="C4" i="26"/>
  <c r="C5" i="26"/>
  <c r="C6" i="26"/>
  <c r="C7" i="26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B21" i="26"/>
  <c r="C21" i="26" s="1"/>
  <c r="B22" i="26"/>
  <c r="C22" i="26" s="1"/>
  <c r="B23" i="26"/>
  <c r="C23" i="26" s="1"/>
  <c r="B24" i="26"/>
  <c r="C24" i="26" s="1"/>
  <c r="B25" i="26"/>
  <c r="C25" i="26" s="1"/>
  <c r="B26" i="26"/>
  <c r="C26" i="26" s="1"/>
  <c r="B27" i="26"/>
  <c r="C27" i="26" s="1"/>
  <c r="B28" i="26"/>
  <c r="C28" i="26" s="1"/>
  <c r="B29" i="26"/>
  <c r="C29" i="26" s="1"/>
  <c r="B30" i="26"/>
  <c r="C30" i="26" s="1"/>
  <c r="B31" i="26"/>
  <c r="C31" i="26" s="1"/>
  <c r="B32" i="26"/>
  <c r="C32" i="26" s="1"/>
  <c r="B33" i="26"/>
  <c r="C33" i="26" s="1"/>
  <c r="B34" i="26"/>
  <c r="C34" i="26" s="1"/>
  <c r="B35" i="26"/>
  <c r="C35" i="26" s="1"/>
  <c r="B36" i="26"/>
  <c r="C36" i="26" s="1"/>
  <c r="B37" i="26"/>
  <c r="C37" i="26" s="1"/>
  <c r="B38" i="26"/>
  <c r="C38" i="26" s="1"/>
  <c r="B39" i="26"/>
  <c r="C39" i="26" s="1"/>
  <c r="B40" i="26"/>
  <c r="C40" i="26" s="1"/>
  <c r="B41" i="26"/>
  <c r="C41" i="26" s="1"/>
  <c r="B42" i="26"/>
  <c r="C42" i="26" s="1"/>
  <c r="B43" i="26"/>
  <c r="C43" i="26" s="1"/>
  <c r="B44" i="26"/>
  <c r="C44" i="26" s="1"/>
  <c r="B45" i="26"/>
  <c r="C45" i="26" s="1"/>
  <c r="B46" i="26"/>
  <c r="C46" i="26" s="1"/>
  <c r="B47" i="26"/>
  <c r="C47" i="26" s="1"/>
  <c r="B48" i="26"/>
  <c r="C48" i="26" s="1"/>
  <c r="B49" i="26"/>
  <c r="C49" i="26" s="1"/>
  <c r="B50" i="26"/>
  <c r="C50" i="26" s="1"/>
  <c r="B51" i="26"/>
  <c r="C51" i="26" s="1"/>
  <c r="B52" i="26"/>
  <c r="C52" i="26" s="1"/>
  <c r="B53" i="26"/>
  <c r="C53" i="26" s="1"/>
  <c r="B54" i="26"/>
  <c r="C54" i="26" s="1"/>
  <c r="B55" i="26"/>
  <c r="C55" i="26" s="1"/>
  <c r="B56" i="26"/>
  <c r="C56" i="26" s="1"/>
  <c r="B57" i="26"/>
  <c r="C57" i="26" s="1"/>
  <c r="B58" i="26"/>
  <c r="C58" i="26" s="1"/>
  <c r="B59" i="26"/>
  <c r="C59" i="26" s="1"/>
  <c r="B60" i="26"/>
  <c r="C60" i="26" s="1"/>
  <c r="B61" i="26"/>
  <c r="C61" i="26" s="1"/>
  <c r="B62" i="26"/>
  <c r="C62" i="26" s="1"/>
  <c r="B63" i="26"/>
  <c r="C63" i="26" s="1"/>
  <c r="B64" i="26"/>
  <c r="C64" i="26" s="1"/>
  <c r="D32" i="26"/>
  <c r="D30" i="26"/>
  <c r="D15" i="26"/>
  <c r="C1" i="25"/>
  <c r="D47" i="26"/>
  <c r="D37" i="26"/>
  <c r="E15" i="26"/>
  <c r="D22" i="26"/>
  <c r="D14" i="26"/>
  <c r="E14" i="26" s="1"/>
  <c r="D26" i="26"/>
  <c r="D16" i="26"/>
  <c r="D10" i="26"/>
  <c r="D44" i="26"/>
  <c r="D25" i="26"/>
  <c r="D24" i="26"/>
  <c r="D45" i="26"/>
  <c r="D63" i="26"/>
  <c r="D31" i="26"/>
  <c r="D56" i="26"/>
  <c r="D59" i="26"/>
  <c r="D36" i="26"/>
  <c r="D62" i="26"/>
  <c r="E62" i="26" s="1"/>
  <c r="D23" i="26"/>
  <c r="D33" i="26"/>
  <c r="E23" i="26"/>
  <c r="E16" i="26"/>
  <c r="D53" i="26"/>
  <c r="D49" i="26"/>
  <c r="E45" i="26"/>
  <c r="D28" i="26"/>
  <c r="E28" i="26" s="1"/>
  <c r="D55" i="26"/>
  <c r="E30" i="26"/>
  <c r="D21" i="26"/>
  <c r="E21" i="26" s="1"/>
  <c r="D42" i="26"/>
  <c r="D38" i="26"/>
  <c r="D9" i="26"/>
  <c r="D52" i="26"/>
  <c r="D41" i="26"/>
  <c r="D34" i="26"/>
  <c r="D64" i="26"/>
  <c r="E64" i="26" s="1"/>
  <c r="D4" i="26"/>
  <c r="E4" i="26" s="1"/>
  <c r="D60" i="26"/>
  <c r="D17" i="26"/>
  <c r="D12" i="26"/>
  <c r="D19" i="26"/>
  <c r="D54" i="26"/>
  <c r="D51" i="26"/>
  <c r="E51" i="26" s="1"/>
  <c r="D6" i="26"/>
  <c r="D48" i="26"/>
  <c r="D50" i="26"/>
  <c r="D58" i="26"/>
  <c r="D43" i="26"/>
  <c r="E43" i="26" s="1"/>
  <c r="E52" i="26"/>
  <c r="D35" i="26"/>
  <c r="D8" i="26"/>
  <c r="D13" i="26"/>
  <c r="E13" i="26" s="1"/>
  <c r="E36" i="26"/>
  <c r="D5" i="26"/>
  <c r="E5" i="26" s="1"/>
  <c r="D39" i="26"/>
  <c r="E6" i="26"/>
  <c r="E31" i="26"/>
  <c r="E56" i="26"/>
  <c r="D3" i="26"/>
  <c r="E44" i="26"/>
  <c r="E32" i="26"/>
  <c r="D46" i="26"/>
  <c r="D11" i="26"/>
  <c r="D20" i="26"/>
  <c r="E47" i="26"/>
  <c r="E55" i="26"/>
  <c r="E49" i="26"/>
  <c r="E19" i="26"/>
  <c r="D18" i="26"/>
  <c r="D29" i="26"/>
  <c r="E37" i="26"/>
  <c r="D61" i="26"/>
  <c r="D7" i="26"/>
  <c r="E7" i="26" s="1"/>
  <c r="D27" i="26"/>
  <c r="E27" i="26" s="1"/>
  <c r="D57" i="26"/>
  <c r="E57" i="26" s="1"/>
  <c r="D40" i="26"/>
  <c r="E12" i="26"/>
  <c r="L2" i="28"/>
  <c r="L2" i="29"/>
  <c r="C2" i="25" l="1"/>
  <c r="C3" i="25"/>
  <c r="C4" i="25"/>
  <c r="C5" i="25"/>
  <c r="C6" i="25"/>
  <c r="C7" i="25"/>
  <c r="C8" i="25"/>
  <c r="C9" i="25"/>
  <c r="C10" i="25"/>
  <c r="C11" i="25"/>
  <c r="C12" i="25"/>
  <c r="C13" i="25"/>
  <c r="C14" i="25"/>
  <c r="C15" i="25"/>
  <c r="C16" i="25"/>
  <c r="E40" i="26"/>
  <c r="E60" i="26"/>
  <c r="D8" i="25"/>
  <c r="D14" i="25"/>
  <c r="E9" i="26"/>
  <c r="E14" i="25"/>
  <c r="D6" i="25"/>
  <c r="E29" i="26"/>
  <c r="D5" i="25"/>
  <c r="D13" i="25"/>
  <c r="E58" i="26"/>
  <c r="E11" i="26"/>
  <c r="E59" i="26"/>
  <c r="E26" i="26"/>
  <c r="E46" i="26"/>
  <c r="D9" i="25"/>
  <c r="E9" i="25" s="1"/>
  <c r="E18" i="26"/>
  <c r="D3" i="25"/>
  <c r="E24" i="26"/>
  <c r="D7" i="25"/>
  <c r="E20" i="26"/>
  <c r="D15" i="25"/>
  <c r="E15" i="25" s="1"/>
  <c r="D4" i="25"/>
  <c r="E39" i="26"/>
  <c r="E22" i="26"/>
  <c r="E63" i="26"/>
  <c r="E34" i="26"/>
  <c r="E8" i="25"/>
  <c r="E41" i="26"/>
  <c r="E8" i="26"/>
  <c r="E25" i="26"/>
  <c r="E48" i="26"/>
  <c r="E33" i="26"/>
  <c r="E50" i="26"/>
  <c r="E35" i="26"/>
  <c r="E10" i="26"/>
  <c r="D16" i="25"/>
  <c r="E13" i="25"/>
  <c r="E16" i="25"/>
  <c r="E54" i="26"/>
  <c r="E61" i="26"/>
  <c r="E38" i="26"/>
  <c r="D12" i="25"/>
  <c r="E12" i="25" s="1"/>
  <c r="E17" i="26"/>
  <c r="E42" i="26"/>
  <c r="E7" i="25"/>
  <c r="E53" i="26"/>
  <c r="D11" i="25"/>
  <c r="E3" i="26"/>
  <c r="C1" i="24"/>
  <c r="D10" i="25"/>
  <c r="C2" i="24" l="1"/>
  <c r="C3" i="24"/>
  <c r="C4" i="24"/>
  <c r="C5" i="24"/>
  <c r="C6" i="24"/>
  <c r="C7" i="24"/>
  <c r="C8" i="24"/>
  <c r="C9" i="24"/>
  <c r="C10" i="24"/>
  <c r="C11" i="24"/>
  <c r="C12" i="24"/>
  <c r="C13" i="24"/>
  <c r="E10" i="25"/>
  <c r="D13" i="24"/>
  <c r="E3" i="25"/>
  <c r="D4" i="24"/>
  <c r="D11" i="24"/>
  <c r="D5" i="24"/>
  <c r="E5" i="24" s="1"/>
  <c r="D7" i="24"/>
  <c r="C1" i="23"/>
  <c r="E11" i="25"/>
  <c r="E5" i="25"/>
  <c r="D3" i="24"/>
  <c r="E6" i="25"/>
  <c r="E3" i="24"/>
  <c r="D10" i="24"/>
  <c r="D6" i="24"/>
  <c r="E4" i="25"/>
  <c r="D9" i="24"/>
  <c r="E9" i="24" s="1"/>
  <c r="E4" i="24"/>
  <c r="E6" i="24"/>
  <c r="D8" i="24"/>
  <c r="E8" i="24" s="1"/>
  <c r="D12" i="24"/>
  <c r="E12" i="24" s="1"/>
  <c r="C2" i="23" l="1"/>
  <c r="C3" i="23"/>
  <c r="C4" i="23"/>
  <c r="C5" i="23"/>
  <c r="C6" i="23"/>
  <c r="C7" i="23"/>
  <c r="C8" i="23"/>
  <c r="C9" i="23"/>
  <c r="C10" i="23"/>
  <c r="C11" i="23"/>
  <c r="C2" i="22"/>
  <c r="C3" i="22"/>
  <c r="C4" i="22"/>
  <c r="D8" i="21"/>
  <c r="E10" i="24"/>
  <c r="E11" i="24"/>
  <c r="D8" i="23"/>
  <c r="E7" i="24"/>
  <c r="D5" i="23"/>
  <c r="E8" i="23"/>
  <c r="D3" i="22"/>
  <c r="D10" i="23"/>
  <c r="E13" i="24"/>
  <c r="D11" i="23"/>
  <c r="E11" i="23" s="1"/>
  <c r="E5" i="23"/>
  <c r="D4" i="22"/>
  <c r="D7" i="23"/>
  <c r="D3" i="23"/>
  <c r="D4" i="23"/>
  <c r="E4" i="23" s="1"/>
  <c r="D9" i="23"/>
  <c r="B1" i="21"/>
  <c r="D6" i="23"/>
  <c r="D2" i="24"/>
  <c r="C3" i="20" l="1" a="1"/>
  <c r="C3" i="20" s="1"/>
  <c r="D3" i="20" a="1"/>
  <c r="D3" i="20" s="1"/>
  <c r="E4" i="22"/>
  <c r="E3" i="22"/>
  <c r="E9" i="23"/>
  <c r="E10" i="23"/>
  <c r="E6" i="23"/>
  <c r="E3" i="23"/>
  <c r="E7" i="23"/>
  <c r="F3" i="20"/>
  <c r="D2" i="22"/>
  <c r="D2" i="26"/>
  <c r="D2" i="25"/>
  <c r="D2" i="23"/>
  <c r="E2" i="24"/>
  <c r="E2" i="20" l="1"/>
  <c r="E3" i="20"/>
  <c r="C4" i="20"/>
  <c r="D4" i="20"/>
  <c r="G3" i="20"/>
  <c r="F4" i="20"/>
  <c r="E2" i="22"/>
  <c r="E2" i="25"/>
  <c r="E2" i="26"/>
  <c r="E2" i="23"/>
  <c r="E4" i="20" l="1"/>
  <c r="C5" i="20"/>
  <c r="D5" i="20"/>
  <c r="C6" i="20"/>
  <c r="D6" i="20"/>
  <c r="C7" i="20"/>
  <c r="E7" i="20" s="1"/>
  <c r="D7" i="20"/>
  <c r="C8" i="20"/>
  <c r="D8" i="20"/>
  <c r="G4" i="20"/>
  <c r="F5" i="20"/>
  <c r="F6" i="20"/>
  <c r="F7" i="20"/>
  <c r="F8" i="20"/>
  <c r="E6" i="20" l="1"/>
  <c r="E5" i="20"/>
  <c r="E8" i="20"/>
  <c r="C9" i="20"/>
  <c r="D9" i="20"/>
  <c r="C10" i="20"/>
  <c r="D10" i="20"/>
  <c r="C11" i="20"/>
  <c r="D11" i="20"/>
  <c r="C12" i="20"/>
  <c r="D12" i="20"/>
  <c r="C13" i="20"/>
  <c r="D13" i="20"/>
  <c r="C14" i="20"/>
  <c r="D14" i="20"/>
  <c r="C15" i="20"/>
  <c r="D15" i="20"/>
  <c r="C16" i="20"/>
  <c r="D16" i="20"/>
  <c r="C17" i="20"/>
  <c r="D17" i="20"/>
  <c r="C18" i="20"/>
  <c r="D18" i="20"/>
  <c r="C19" i="20"/>
  <c r="D19" i="20"/>
  <c r="C20" i="20"/>
  <c r="D20" i="20"/>
  <c r="G5" i="20"/>
  <c r="F15" i="20"/>
  <c r="F9" i="20"/>
  <c r="G7" i="20"/>
  <c r="G8" i="20"/>
  <c r="F13" i="20"/>
  <c r="G6" i="20"/>
  <c r="F20" i="20"/>
  <c r="F19" i="20"/>
  <c r="F16" i="20"/>
  <c r="F12" i="20"/>
  <c r="F14" i="20"/>
  <c r="F10" i="20"/>
  <c r="G10" i="20" s="1"/>
  <c r="F17" i="20"/>
  <c r="E10" i="20" l="1"/>
  <c r="E17" i="20"/>
  <c r="E11" i="20"/>
  <c r="E9" i="20"/>
  <c r="E18" i="20"/>
  <c r="E16" i="20"/>
  <c r="E12" i="20"/>
  <c r="E19" i="20"/>
  <c r="E15" i="20"/>
  <c r="E13" i="20"/>
  <c r="E14" i="20"/>
  <c r="E20" i="20"/>
  <c r="C21" i="20"/>
  <c r="D21" i="20"/>
  <c r="C22" i="20"/>
  <c r="D22" i="20"/>
  <c r="G14" i="20"/>
  <c r="G17" i="20"/>
  <c r="G20" i="20"/>
  <c r="G9" i="20"/>
  <c r="G13" i="20"/>
  <c r="F11" i="20"/>
  <c r="G16" i="20"/>
  <c r="G15" i="20"/>
  <c r="F18" i="20"/>
  <c r="G12" i="20"/>
  <c r="F22" i="20"/>
  <c r="G19" i="20"/>
  <c r="E21" i="20" l="1"/>
  <c r="E22" i="20"/>
  <c r="C23" i="20"/>
  <c r="D23" i="20"/>
  <c r="C24" i="20"/>
  <c r="D24" i="20"/>
  <c r="E24" i="20"/>
  <c r="C25" i="20"/>
  <c r="D25" i="20"/>
  <c r="G11" i="20"/>
  <c r="G18" i="20"/>
  <c r="G22" i="20"/>
  <c r="F21" i="20"/>
  <c r="F25" i="20"/>
  <c r="F24" i="20"/>
  <c r="E23" i="20" l="1"/>
  <c r="E25" i="20"/>
  <c r="C26" i="20"/>
  <c r="D26" i="20"/>
  <c r="C27" i="20"/>
  <c r="D27" i="20"/>
  <c r="C28" i="20"/>
  <c r="D28" i="20"/>
  <c r="F23" i="20"/>
  <c r="G25" i="20"/>
  <c r="G24" i="20"/>
  <c r="F26" i="20"/>
  <c r="G21" i="20"/>
  <c r="F27" i="20"/>
  <c r="F28" i="20"/>
  <c r="E27" i="20" l="1"/>
  <c r="E26" i="20"/>
  <c r="E28" i="20"/>
  <c r="C29" i="20"/>
  <c r="D29" i="20"/>
  <c r="G28" i="20"/>
  <c r="G23" i="20"/>
  <c r="G27" i="20"/>
  <c r="G26" i="20"/>
  <c r="F29" i="20"/>
  <c r="E29" i="20" l="1"/>
  <c r="C30" i="20"/>
  <c r="D30" i="20"/>
  <c r="G29" i="20"/>
  <c r="F30" i="20"/>
  <c r="E30" i="20" l="1"/>
  <c r="C31" i="20"/>
  <c r="D31" i="20"/>
  <c r="F31" i="20"/>
  <c r="G30" i="20"/>
  <c r="E31" i="20" l="1"/>
  <c r="C32" i="20"/>
  <c r="D32" i="20"/>
  <c r="G31" i="20"/>
  <c r="F32" i="20"/>
  <c r="E32" i="20" l="1"/>
  <c r="C33" i="20"/>
  <c r="D33" i="20"/>
  <c r="G32" i="20"/>
  <c r="F33" i="20"/>
  <c r="E33" i="20" l="1"/>
  <c r="C34" i="20"/>
  <c r="D34" i="20"/>
  <c r="G33" i="20"/>
  <c r="F34" i="20"/>
  <c r="E34" i="20" l="1"/>
  <c r="C35" i="20"/>
  <c r="D35" i="20"/>
  <c r="G34" i="20"/>
  <c r="F35" i="20"/>
  <c r="E35" i="20" l="1"/>
  <c r="C36" i="20"/>
  <c r="D36" i="20"/>
  <c r="G35" i="20"/>
  <c r="F36" i="20"/>
  <c r="E36" i="20" l="1"/>
  <c r="C37" i="20"/>
  <c r="D37" i="20"/>
  <c r="G36" i="20"/>
  <c r="F37" i="20"/>
  <c r="E37" i="20" l="1"/>
  <c r="C38" i="20"/>
  <c r="D38" i="20"/>
  <c r="G37" i="20"/>
  <c r="F38" i="20"/>
  <c r="E38" i="20" l="1"/>
  <c r="C39" i="20"/>
  <c r="D39" i="20"/>
  <c r="F39" i="20"/>
  <c r="G38" i="20"/>
  <c r="E39" i="20" l="1"/>
  <c r="C3" i="19" a="1"/>
  <c r="C3" i="19" s="1"/>
  <c r="D3" i="19" a="1"/>
  <c r="D3" i="19" s="1"/>
  <c r="G39" i="20"/>
  <c r="F3" i="19"/>
  <c r="E2" i="19" l="1"/>
  <c r="E3" i="19"/>
  <c r="C4" i="19"/>
  <c r="D4" i="19"/>
  <c r="G3" i="19"/>
  <c r="F4" i="19"/>
  <c r="E4" i="19" l="1"/>
  <c r="C5" i="19"/>
  <c r="D5" i="19"/>
  <c r="G4" i="19"/>
  <c r="E5" i="19" l="1"/>
  <c r="C6" i="19"/>
  <c r="D6" i="19"/>
  <c r="F5" i="19"/>
  <c r="F6" i="19"/>
  <c r="G5" i="19"/>
  <c r="E6" i="19" l="1"/>
  <c r="C7" i="19"/>
  <c r="D7" i="19"/>
  <c r="G6" i="19"/>
  <c r="E7" i="19" l="1"/>
  <c r="C8" i="19"/>
  <c r="D8" i="19"/>
  <c r="F7" i="19"/>
  <c r="F8" i="19"/>
  <c r="G7" i="19"/>
  <c r="E8" i="19" l="1"/>
  <c r="C9" i="19"/>
  <c r="D9" i="19"/>
  <c r="G8" i="19"/>
  <c r="E9" i="19" l="1"/>
  <c r="C10" i="19"/>
  <c r="D10" i="19"/>
  <c r="F9" i="19"/>
  <c r="F10" i="19"/>
  <c r="E10" i="19" l="1"/>
  <c r="C11" i="19"/>
  <c r="D11" i="19"/>
  <c r="G10" i="19"/>
  <c r="G9" i="19"/>
  <c r="F11" i="19"/>
  <c r="G11" i="19"/>
  <c r="E11" i="19" l="1"/>
  <c r="C12" i="19"/>
  <c r="D12" i="19"/>
  <c r="E12" i="19" l="1"/>
  <c r="C13" i="19"/>
  <c r="D13" i="19"/>
  <c r="F12" i="19"/>
  <c r="F13" i="19"/>
  <c r="G13" i="19"/>
  <c r="G12" i="19"/>
  <c r="E13" i="19" l="1"/>
  <c r="C14" i="19"/>
  <c r="D14" i="19"/>
  <c r="F14" i="19"/>
  <c r="G14" i="19"/>
  <c r="E14" i="19" l="1"/>
  <c r="C15" i="19"/>
  <c r="D15" i="19"/>
  <c r="F15" i="19"/>
  <c r="G15" i="19"/>
  <c r="E15" i="19" l="1"/>
  <c r="C16" i="19"/>
  <c r="D16" i="19"/>
  <c r="C17" i="19"/>
  <c r="D17" i="19"/>
  <c r="F16" i="19"/>
  <c r="E16" i="19" l="1"/>
  <c r="E17" i="19"/>
  <c r="C18" i="19"/>
  <c r="D18" i="19"/>
  <c r="C19" i="19"/>
  <c r="D19" i="19"/>
  <c r="G16" i="19"/>
  <c r="F17" i="19"/>
  <c r="G17" i="19"/>
  <c r="E18" i="19" l="1"/>
  <c r="E19" i="19"/>
  <c r="C20" i="19"/>
  <c r="D20" i="19"/>
  <c r="F19" i="19"/>
  <c r="F18" i="19"/>
  <c r="G19" i="19"/>
  <c r="E20" i="19" l="1"/>
  <c r="C21" i="19"/>
  <c r="D21" i="19"/>
  <c r="C22" i="19"/>
  <c r="D22" i="19"/>
  <c r="C23" i="19"/>
  <c r="D23" i="19"/>
  <c r="C24" i="19"/>
  <c r="D24" i="19"/>
  <c r="G18" i="19"/>
  <c r="F20" i="19"/>
  <c r="F24" i="19"/>
  <c r="F22" i="19"/>
  <c r="G20" i="19"/>
  <c r="G24" i="19"/>
  <c r="G22" i="19"/>
  <c r="E21" i="19" l="1"/>
  <c r="E23" i="19"/>
  <c r="E22" i="19"/>
  <c r="E24" i="19"/>
  <c r="C25" i="19"/>
  <c r="D25" i="19"/>
  <c r="C26" i="19"/>
  <c r="D26" i="19"/>
  <c r="F23" i="19"/>
  <c r="F21" i="19"/>
  <c r="G23" i="19"/>
  <c r="E25" i="19" l="1"/>
  <c r="E26" i="19"/>
  <c r="C27" i="19"/>
  <c r="D27" i="19"/>
  <c r="G21" i="19"/>
  <c r="F27" i="19"/>
  <c r="F25" i="19"/>
  <c r="F26" i="19"/>
  <c r="G26" i="19"/>
  <c r="G25" i="19"/>
  <c r="E27" i="19" l="1"/>
  <c r="C28" i="19"/>
  <c r="D28" i="19"/>
  <c r="F28" i="19"/>
  <c r="G27" i="19"/>
  <c r="E28" i="19" l="1"/>
  <c r="C29" i="19"/>
  <c r="D29" i="19"/>
  <c r="F29" i="19"/>
  <c r="G28" i="19"/>
  <c r="E29" i="19" l="1"/>
  <c r="C30" i="19"/>
  <c r="D30" i="19"/>
  <c r="G29" i="19"/>
  <c r="F30" i="19"/>
  <c r="E30" i="19" l="1"/>
  <c r="C31" i="19"/>
  <c r="D31" i="19"/>
  <c r="G30" i="19"/>
  <c r="F31" i="19"/>
  <c r="E31" i="19" l="1"/>
  <c r="C32" i="19"/>
  <c r="D32" i="19"/>
  <c r="G31" i="19"/>
  <c r="F32" i="19"/>
  <c r="E32" i="19" l="1"/>
  <c r="C33" i="19"/>
  <c r="D33" i="19"/>
  <c r="F33" i="19"/>
  <c r="G32" i="19"/>
  <c r="E33" i="19" l="1"/>
  <c r="C34" i="19"/>
  <c r="D34" i="19"/>
  <c r="F34" i="19"/>
  <c r="G33" i="19"/>
  <c r="E34" i="19" l="1"/>
  <c r="C35" i="19"/>
  <c r="D35" i="19"/>
  <c r="C36" i="19"/>
  <c r="D36" i="19"/>
  <c r="C37" i="19"/>
  <c r="D37" i="19"/>
  <c r="C38" i="19"/>
  <c r="D38" i="19"/>
  <c r="G34" i="19"/>
  <c r="F38" i="19"/>
  <c r="F36" i="19"/>
  <c r="E35" i="19" l="1"/>
  <c r="E37" i="19"/>
  <c r="E36" i="19"/>
  <c r="E38" i="19"/>
  <c r="C39" i="19"/>
  <c r="D39" i="19"/>
  <c r="C40" i="19"/>
  <c r="D40" i="19"/>
  <c r="G36" i="19"/>
  <c r="G38" i="19"/>
  <c r="F35" i="19"/>
  <c r="F39" i="19"/>
  <c r="F37" i="19"/>
  <c r="F40" i="19"/>
  <c r="E39" i="19" l="1"/>
  <c r="E40" i="19"/>
  <c r="E2" i="18"/>
  <c r="E3" i="18"/>
  <c r="E4" i="18"/>
  <c r="E5" i="18"/>
  <c r="E6" i="18"/>
  <c r="E7" i="18"/>
  <c r="E8" i="18"/>
  <c r="E9" i="18"/>
  <c r="E2" i="17"/>
  <c r="E3" i="17"/>
  <c r="E4" i="17"/>
  <c r="E5" i="17"/>
  <c r="E6" i="17"/>
  <c r="E7" i="17"/>
  <c r="E8" i="17"/>
  <c r="E9" i="17"/>
  <c r="E10" i="17"/>
  <c r="E11" i="17"/>
  <c r="E12" i="17"/>
  <c r="E13" i="17"/>
  <c r="E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D8" i="15"/>
  <c r="F27" i="16"/>
  <c r="G27" i="16"/>
  <c r="F23" i="16"/>
  <c r="G35" i="19"/>
  <c r="G4" i="17"/>
  <c r="G11" i="16"/>
  <c r="F8" i="18"/>
  <c r="F49" i="16"/>
  <c r="F31" i="16"/>
  <c r="F44" i="16"/>
  <c r="F5" i="18"/>
  <c r="F37" i="16"/>
  <c r="F50" i="16"/>
  <c r="F3" i="18"/>
  <c r="F22" i="16"/>
  <c r="F36" i="16"/>
  <c r="G7" i="17"/>
  <c r="F41" i="16"/>
  <c r="F25" i="16"/>
  <c r="F55" i="16"/>
  <c r="G22" i="16"/>
  <c r="F26" i="16"/>
  <c r="F51" i="16"/>
  <c r="G8" i="16"/>
  <c r="D58" i="16"/>
  <c r="F52" i="16"/>
  <c r="F46" i="16"/>
  <c r="G9" i="16"/>
  <c r="G10" i="17"/>
  <c r="F47" i="16"/>
  <c r="G7" i="16"/>
  <c r="F7" i="18"/>
  <c r="F54" i="16"/>
  <c r="F9" i="18"/>
  <c r="F48" i="16"/>
  <c r="G37" i="19"/>
  <c r="F19" i="16"/>
  <c r="G19" i="16" s="1"/>
  <c r="F29" i="16"/>
  <c r="F34" i="16"/>
  <c r="F6" i="18"/>
  <c r="G13" i="17"/>
  <c r="F35" i="16"/>
  <c r="G35" i="16" s="1"/>
  <c r="F45" i="16"/>
  <c r="G45" i="16" s="1"/>
  <c r="G10" i="16"/>
  <c r="G51" i="16"/>
  <c r="F4" i="18"/>
  <c r="F56" i="16"/>
  <c r="G56" i="16" s="1"/>
  <c r="F42" i="16"/>
  <c r="G39" i="19"/>
  <c r="F20" i="16"/>
  <c r="F30" i="16"/>
  <c r="G30" i="16" s="1"/>
  <c r="G6" i="16"/>
  <c r="F24" i="16"/>
  <c r="F40" i="16"/>
  <c r="F21" i="16"/>
  <c r="G17" i="16"/>
  <c r="G3" i="18"/>
  <c r="F28" i="16"/>
  <c r="G28" i="16" s="1"/>
  <c r="F43" i="16"/>
  <c r="G43" i="16" s="1"/>
  <c r="G40" i="19"/>
  <c r="F39" i="16"/>
  <c r="B1" i="15"/>
  <c r="F32" i="16"/>
  <c r="F33" i="16"/>
  <c r="F53" i="16"/>
  <c r="D59" i="16"/>
  <c r="F38" i="16"/>
  <c r="G52" i="16"/>
  <c r="G5" i="18"/>
  <c r="G14" i="16"/>
  <c r="G13" i="16"/>
  <c r="G5" i="17"/>
  <c r="G6" i="17"/>
  <c r="G18" i="16"/>
  <c r="G3" i="17"/>
  <c r="G4" i="16"/>
  <c r="G12" i="16"/>
  <c r="G16" i="16"/>
  <c r="G9" i="17"/>
  <c r="G15" i="16"/>
  <c r="G12" i="17"/>
  <c r="G5" i="16"/>
  <c r="G8" i="17"/>
  <c r="G11" i="17"/>
  <c r="G3" i="16"/>
  <c r="F2" i="17"/>
  <c r="E59" i="16" l="1"/>
  <c r="E58" i="16"/>
  <c r="B2" i="14"/>
  <c r="B3" i="14"/>
  <c r="D60" i="16"/>
  <c r="G29" i="16"/>
  <c r="F59" i="16"/>
  <c r="G48" i="16"/>
  <c r="G8" i="18"/>
  <c r="G33" i="16"/>
  <c r="G26" i="16"/>
  <c r="G36" i="16"/>
  <c r="F58" i="16"/>
  <c r="G44" i="16"/>
  <c r="G21" i="16"/>
  <c r="G41" i="16"/>
  <c r="G58" i="16"/>
  <c r="G23" i="16"/>
  <c r="G42" i="16"/>
  <c r="G50" i="16"/>
  <c r="G47" i="16"/>
  <c r="G49" i="16"/>
  <c r="G40" i="16"/>
  <c r="G9" i="18"/>
  <c r="G4" i="18"/>
  <c r="G37" i="16"/>
  <c r="G7" i="18"/>
  <c r="G39" i="16"/>
  <c r="G32" i="16"/>
  <c r="G53" i="16"/>
  <c r="G55" i="16"/>
  <c r="G6" i="18"/>
  <c r="G20" i="16"/>
  <c r="G54" i="16"/>
  <c r="G31" i="16"/>
  <c r="G34" i="16"/>
  <c r="C3" i="14"/>
  <c r="D3" i="14" s="1"/>
  <c r="G25" i="16"/>
  <c r="G38" i="16"/>
  <c r="G24" i="16"/>
  <c r="G46" i="16"/>
  <c r="F2" i="18"/>
  <c r="F2" i="19"/>
  <c r="G2" i="17"/>
  <c r="F2" i="20"/>
  <c r="E60" i="16" l="1"/>
  <c r="B4" i="14"/>
  <c r="E2" i="13"/>
  <c r="E2" i="12"/>
  <c r="E2" i="11"/>
  <c r="D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C18" i="10"/>
  <c r="D18" i="10" s="1"/>
  <c r="C19" i="10"/>
  <c r="D19" i="10" s="1"/>
  <c r="C20" i="10"/>
  <c r="D20" i="10" s="1"/>
  <c r="C21" i="10"/>
  <c r="D21" i="10" s="1"/>
  <c r="C22" i="10"/>
  <c r="D22" i="10" s="1"/>
  <c r="C23" i="10"/>
  <c r="D23" i="10" s="1"/>
  <c r="C24" i="10"/>
  <c r="D24" i="10" s="1"/>
  <c r="C25" i="10"/>
  <c r="D25" i="10" s="1"/>
  <c r="C26" i="10"/>
  <c r="D26" i="10" s="1"/>
  <c r="C27" i="10"/>
  <c r="D27" i="10" s="1"/>
  <c r="C28" i="10"/>
  <c r="D28" i="10" s="1"/>
  <c r="C29" i="10"/>
  <c r="D29" i="10" s="1"/>
  <c r="C30" i="10"/>
  <c r="D30" i="10" s="1"/>
  <c r="C31" i="10"/>
  <c r="D31" i="10" s="1"/>
  <c r="C32" i="10"/>
  <c r="D32" i="10" s="1"/>
  <c r="C33" i="10"/>
  <c r="D33" i="10" s="1"/>
  <c r="C34" i="10"/>
  <c r="D34" i="10" s="1"/>
  <c r="C35" i="10"/>
  <c r="D35" i="10" s="1"/>
  <c r="D36" i="10"/>
  <c r="D37" i="10"/>
  <c r="D38" i="10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D8" i="8"/>
  <c r="D61" i="16"/>
  <c r="D17" i="9"/>
  <c r="E17" i="9"/>
  <c r="D6" i="9"/>
  <c r="E13" i="10"/>
  <c r="E6" i="10"/>
  <c r="E8" i="10"/>
  <c r="B1" i="8"/>
  <c r="E25" i="10"/>
  <c r="E16" i="10"/>
  <c r="E36" i="10"/>
  <c r="E7" i="10"/>
  <c r="E31" i="10"/>
  <c r="F60" i="16"/>
  <c r="E3" i="10"/>
  <c r="E4" i="10"/>
  <c r="C4" i="14"/>
  <c r="D3" i="13" a="1"/>
  <c r="E14" i="10"/>
  <c r="E28" i="10"/>
  <c r="D10" i="9"/>
  <c r="E29" i="10"/>
  <c r="E10" i="10"/>
  <c r="F10" i="10" s="1"/>
  <c r="E11" i="10"/>
  <c r="E35" i="10"/>
  <c r="E12" i="10"/>
  <c r="D4" i="9"/>
  <c r="E22" i="10"/>
  <c r="E33" i="10"/>
  <c r="E26" i="10"/>
  <c r="D3" i="11" a="1"/>
  <c r="D5" i="9"/>
  <c r="E21" i="10"/>
  <c r="E30" i="10"/>
  <c r="E18" i="10"/>
  <c r="E9" i="10"/>
  <c r="F9" i="10" s="1"/>
  <c r="E24" i="10"/>
  <c r="D12" i="9"/>
  <c r="D3" i="12" a="1"/>
  <c r="D3" i="9"/>
  <c r="D20" i="9"/>
  <c r="D4" i="14"/>
  <c r="E15" i="10"/>
  <c r="E19" i="10"/>
  <c r="E27" i="10"/>
  <c r="D8" i="9"/>
  <c r="D15" i="9"/>
  <c r="D19" i="9"/>
  <c r="D9" i="9"/>
  <c r="E5" i="10"/>
  <c r="E37" i="10"/>
  <c r="E23" i="10"/>
  <c r="D7" i="9"/>
  <c r="E32" i="10"/>
  <c r="E12" i="9"/>
  <c r="D11" i="9"/>
  <c r="F11" i="10"/>
  <c r="F8" i="10"/>
  <c r="E34" i="10"/>
  <c r="E10" i="9"/>
  <c r="E15" i="9"/>
  <c r="E20" i="10"/>
  <c r="D16" i="9"/>
  <c r="E16" i="9" s="1"/>
  <c r="E38" i="10"/>
  <c r="E9" i="9"/>
  <c r="D18" i="9"/>
  <c r="E18" i="9" s="1"/>
  <c r="F18" i="10"/>
  <c r="E7" i="9"/>
  <c r="F23" i="10"/>
  <c r="E17" i="10"/>
  <c r="D13" i="9"/>
  <c r="G60" i="16"/>
  <c r="G59" i="16"/>
  <c r="D14" i="9"/>
  <c r="G2" i="18"/>
  <c r="F38" i="10"/>
  <c r="F24" i="10"/>
  <c r="E6" i="9"/>
  <c r="F36" i="10"/>
  <c r="F17" i="10"/>
  <c r="F26" i="10"/>
  <c r="F31" i="10"/>
  <c r="F16" i="10"/>
  <c r="G2" i="20"/>
  <c r="F5" i="10"/>
  <c r="F27" i="10"/>
  <c r="F4" i="10"/>
  <c r="E5" i="9"/>
  <c r="F6" i="10"/>
  <c r="F33" i="10"/>
  <c r="F32" i="10"/>
  <c r="F34" i="10"/>
  <c r="F28" i="10"/>
  <c r="F3" i="10"/>
  <c r="E4" i="9"/>
  <c r="G2" i="19"/>
  <c r="F30" i="10"/>
  <c r="F37" i="10"/>
  <c r="F25" i="10"/>
  <c r="E8" i="9"/>
  <c r="C2" i="14"/>
  <c r="E61" i="16" l="1"/>
  <c r="D4" i="11"/>
  <c r="E4" i="11" s="1"/>
  <c r="D12" i="11"/>
  <c r="E12" i="11" s="1"/>
  <c r="D20" i="11"/>
  <c r="E20" i="11" s="1"/>
  <c r="D28" i="11"/>
  <c r="E28" i="11" s="1"/>
  <c r="D36" i="11"/>
  <c r="E36" i="11" s="1"/>
  <c r="D44" i="11"/>
  <c r="E44" i="11" s="1"/>
  <c r="D52" i="11"/>
  <c r="E52" i="11" s="1"/>
  <c r="D60" i="11"/>
  <c r="E60" i="11" s="1"/>
  <c r="D73" i="11"/>
  <c r="E73" i="11" s="1"/>
  <c r="D7" i="11"/>
  <c r="E7" i="11" s="1"/>
  <c r="D15" i="11"/>
  <c r="E15" i="11" s="1"/>
  <c r="D23" i="11"/>
  <c r="E23" i="11" s="1"/>
  <c r="D31" i="11"/>
  <c r="E31" i="11" s="1"/>
  <c r="D39" i="11"/>
  <c r="E39" i="11" s="1"/>
  <c r="D47" i="11"/>
  <c r="E47" i="11" s="1"/>
  <c r="D10" i="11"/>
  <c r="E10" i="11" s="1"/>
  <c r="D18" i="11"/>
  <c r="E18" i="11" s="1"/>
  <c r="D26" i="11"/>
  <c r="E26" i="11" s="1"/>
  <c r="D34" i="11"/>
  <c r="E34" i="11" s="1"/>
  <c r="D42" i="11"/>
  <c r="E42" i="11" s="1"/>
  <c r="D50" i="11"/>
  <c r="E50" i="11" s="1"/>
  <c r="D58" i="11"/>
  <c r="E58" i="11" s="1"/>
  <c r="D66" i="11"/>
  <c r="E66" i="11" s="1"/>
  <c r="D71" i="11"/>
  <c r="E71" i="11" s="1"/>
  <c r="D14" i="11"/>
  <c r="E14" i="11" s="1"/>
  <c r="D27" i="11"/>
  <c r="E27" i="11" s="1"/>
  <c r="D40" i="11"/>
  <c r="E40" i="11" s="1"/>
  <c r="D53" i="11"/>
  <c r="E53" i="11" s="1"/>
  <c r="D70" i="11"/>
  <c r="E70" i="11" s="1"/>
  <c r="D74" i="11"/>
  <c r="E74" i="11" s="1"/>
  <c r="D82" i="11"/>
  <c r="E82" i="11" s="1"/>
  <c r="D90" i="11"/>
  <c r="E90" i="11" s="1"/>
  <c r="D95" i="11"/>
  <c r="E95" i="11" s="1"/>
  <c r="D103" i="11"/>
  <c r="E103" i="11" s="1"/>
  <c r="D111" i="11"/>
  <c r="E111" i="11" s="1"/>
  <c r="D119" i="11"/>
  <c r="E119" i="11" s="1"/>
  <c r="D3" i="11"/>
  <c r="E3" i="11" s="1"/>
  <c r="D16" i="11"/>
  <c r="E16" i="11" s="1"/>
  <c r="D29" i="11"/>
  <c r="E29" i="11" s="1"/>
  <c r="D68" i="11"/>
  <c r="E68" i="11" s="1"/>
  <c r="D83" i="11"/>
  <c r="E83" i="11" s="1"/>
  <c r="D112" i="11"/>
  <c r="E112" i="11" s="1"/>
  <c r="D120" i="11"/>
  <c r="E120" i="11" s="1"/>
  <c r="D46" i="11"/>
  <c r="E46" i="11" s="1"/>
  <c r="D75" i="11"/>
  <c r="E75" i="11" s="1"/>
  <c r="D99" i="11"/>
  <c r="E99" i="11" s="1"/>
  <c r="D6" i="11"/>
  <c r="E6" i="11" s="1"/>
  <c r="D19" i="11"/>
  <c r="E19" i="11" s="1"/>
  <c r="D32" i="11"/>
  <c r="E32" i="11" s="1"/>
  <c r="D45" i="11"/>
  <c r="E45" i="11" s="1"/>
  <c r="D64" i="11"/>
  <c r="E64" i="11" s="1"/>
  <c r="D67" i="11"/>
  <c r="E67" i="11" s="1"/>
  <c r="D77" i="11"/>
  <c r="E77" i="11" s="1"/>
  <c r="D85" i="11"/>
  <c r="E85" i="11" s="1"/>
  <c r="D98" i="11"/>
  <c r="E98" i="11" s="1"/>
  <c r="D106" i="11"/>
  <c r="E106" i="11" s="1"/>
  <c r="D114" i="11"/>
  <c r="E114" i="11" s="1"/>
  <c r="D122" i="11"/>
  <c r="E122" i="11" s="1"/>
  <c r="D41" i="11"/>
  <c r="E41" i="11" s="1"/>
  <c r="D96" i="11"/>
  <c r="E96" i="11" s="1"/>
  <c r="D8" i="11"/>
  <c r="E8" i="11" s="1"/>
  <c r="D33" i="11"/>
  <c r="E33" i="11" s="1"/>
  <c r="D65" i="11"/>
  <c r="E65" i="11" s="1"/>
  <c r="D78" i="11"/>
  <c r="E78" i="11" s="1"/>
  <c r="D86" i="11"/>
  <c r="E86" i="11" s="1"/>
  <c r="D25" i="11"/>
  <c r="E25" i="11" s="1"/>
  <c r="D38" i="11"/>
  <c r="E38" i="11" s="1"/>
  <c r="D11" i="11"/>
  <c r="E11" i="11" s="1"/>
  <c r="D24" i="11"/>
  <c r="E24" i="11" s="1"/>
  <c r="D37" i="11"/>
  <c r="E37" i="11" s="1"/>
  <c r="D49" i="11"/>
  <c r="E49" i="11" s="1"/>
  <c r="D57" i="11"/>
  <c r="E57" i="11" s="1"/>
  <c r="D61" i="11"/>
  <c r="E61" i="11" s="1"/>
  <c r="D80" i="11"/>
  <c r="E80" i="11" s="1"/>
  <c r="D88" i="11"/>
  <c r="E88" i="11" s="1"/>
  <c r="D93" i="11"/>
  <c r="E93" i="11" s="1"/>
  <c r="D101" i="11"/>
  <c r="E101" i="11" s="1"/>
  <c r="D109" i="11"/>
  <c r="E109" i="11" s="1"/>
  <c r="D117" i="11"/>
  <c r="E117" i="11" s="1"/>
  <c r="D54" i="11"/>
  <c r="E54" i="11" s="1"/>
  <c r="D91" i="11"/>
  <c r="E91" i="11" s="1"/>
  <c r="D104" i="11"/>
  <c r="E104" i="11" s="1"/>
  <c r="D21" i="11"/>
  <c r="E21" i="11" s="1"/>
  <c r="D72" i="11"/>
  <c r="E72" i="11" s="1"/>
  <c r="D107" i="11"/>
  <c r="E107" i="11" s="1"/>
  <c r="D115" i="11"/>
  <c r="E115" i="11" s="1"/>
  <c r="D13" i="11"/>
  <c r="E13" i="11" s="1"/>
  <c r="D51" i="11"/>
  <c r="E51" i="11" s="1"/>
  <c r="D9" i="11"/>
  <c r="E9" i="11" s="1"/>
  <c r="D59" i="11"/>
  <c r="E59" i="11" s="1"/>
  <c r="D69" i="11"/>
  <c r="E69" i="11" s="1"/>
  <c r="D84" i="11"/>
  <c r="E84" i="11" s="1"/>
  <c r="D105" i="11"/>
  <c r="E105" i="11" s="1"/>
  <c r="D17" i="11"/>
  <c r="E17" i="11" s="1"/>
  <c r="D87" i="11"/>
  <c r="E87" i="11" s="1"/>
  <c r="D102" i="11"/>
  <c r="E102" i="11" s="1"/>
  <c r="D5" i="11"/>
  <c r="E5" i="11" s="1"/>
  <c r="D55" i="11"/>
  <c r="E55" i="11" s="1"/>
  <c r="D116" i="11"/>
  <c r="E116" i="11" s="1"/>
  <c r="D118" i="11"/>
  <c r="E118" i="11" s="1"/>
  <c r="D43" i="11"/>
  <c r="E43" i="11" s="1"/>
  <c r="D30" i="11"/>
  <c r="E30" i="11" s="1"/>
  <c r="D113" i="11"/>
  <c r="E113" i="11" s="1"/>
  <c r="D35" i="11"/>
  <c r="E35" i="11" s="1"/>
  <c r="D108" i="11"/>
  <c r="E108" i="11" s="1"/>
  <c r="D89" i="11"/>
  <c r="E89" i="11" s="1"/>
  <c r="D22" i="11"/>
  <c r="E22" i="11" s="1"/>
  <c r="D97" i="11"/>
  <c r="E97" i="11" s="1"/>
  <c r="D48" i="11"/>
  <c r="E48" i="11" s="1"/>
  <c r="D62" i="11"/>
  <c r="E62" i="11" s="1"/>
  <c r="D92" i="11"/>
  <c r="E92" i="11" s="1"/>
  <c r="D121" i="11"/>
  <c r="E121" i="11" s="1"/>
  <c r="D79" i="11"/>
  <c r="E79" i="11" s="1"/>
  <c r="D94" i="11"/>
  <c r="E94" i="11" s="1"/>
  <c r="D100" i="11"/>
  <c r="E100" i="11" s="1"/>
  <c r="D63" i="11"/>
  <c r="E63" i="11" s="1"/>
  <c r="D81" i="11"/>
  <c r="E81" i="11" s="1"/>
  <c r="D110" i="11"/>
  <c r="E110" i="11" s="1"/>
  <c r="D56" i="11"/>
  <c r="E56" i="11" s="1"/>
  <c r="D76" i="11"/>
  <c r="E76" i="11" s="1"/>
  <c r="D4" i="13"/>
  <c r="E4" i="13" s="1"/>
  <c r="D12" i="13"/>
  <c r="E12" i="13" s="1"/>
  <c r="D20" i="13"/>
  <c r="E20" i="13" s="1"/>
  <c r="D28" i="13"/>
  <c r="E28" i="13" s="1"/>
  <c r="D33" i="13"/>
  <c r="E33" i="13" s="1"/>
  <c r="D41" i="13"/>
  <c r="E41" i="13" s="1"/>
  <c r="D49" i="13"/>
  <c r="E49" i="13" s="1"/>
  <c r="D57" i="13"/>
  <c r="E57" i="13" s="1"/>
  <c r="D65" i="13"/>
  <c r="E65" i="13" s="1"/>
  <c r="D73" i="13"/>
  <c r="E73" i="13" s="1"/>
  <c r="D81" i="13"/>
  <c r="E81" i="13" s="1"/>
  <c r="D89" i="13"/>
  <c r="E89" i="13" s="1"/>
  <c r="D97" i="13"/>
  <c r="E97" i="13" s="1"/>
  <c r="D107" i="13"/>
  <c r="E107" i="13" s="1"/>
  <c r="D112" i="13"/>
  <c r="E112" i="13" s="1"/>
  <c r="D120" i="13"/>
  <c r="E120" i="13" s="1"/>
  <c r="D7" i="13"/>
  <c r="E7" i="13" s="1"/>
  <c r="D15" i="13"/>
  <c r="E15" i="13" s="1"/>
  <c r="D23" i="13"/>
  <c r="E23" i="13" s="1"/>
  <c r="D36" i="13"/>
  <c r="E36" i="13" s="1"/>
  <c r="D44" i="13"/>
  <c r="E44" i="13" s="1"/>
  <c r="D52" i="13"/>
  <c r="E52" i="13" s="1"/>
  <c r="D60" i="13"/>
  <c r="E60" i="13" s="1"/>
  <c r="D68" i="13"/>
  <c r="E68" i="13" s="1"/>
  <c r="D76" i="13"/>
  <c r="E76" i="13" s="1"/>
  <c r="D84" i="13"/>
  <c r="E84" i="13" s="1"/>
  <c r="D92" i="13"/>
  <c r="E92" i="13" s="1"/>
  <c r="D102" i="13"/>
  <c r="E102" i="13" s="1"/>
  <c r="D110" i="13"/>
  <c r="E110" i="13" s="1"/>
  <c r="D115" i="13"/>
  <c r="E115" i="13" s="1"/>
  <c r="D10" i="13"/>
  <c r="E10" i="13" s="1"/>
  <c r="D18" i="13"/>
  <c r="E18" i="13" s="1"/>
  <c r="D26" i="13"/>
  <c r="E26" i="13" s="1"/>
  <c r="D31" i="13"/>
  <c r="E31" i="13" s="1"/>
  <c r="D39" i="13"/>
  <c r="E39" i="13" s="1"/>
  <c r="D47" i="13"/>
  <c r="E47" i="13" s="1"/>
  <c r="D55" i="13"/>
  <c r="E55" i="13" s="1"/>
  <c r="D63" i="13"/>
  <c r="E63" i="13" s="1"/>
  <c r="D71" i="13"/>
  <c r="E71" i="13" s="1"/>
  <c r="D79" i="13"/>
  <c r="E79" i="13" s="1"/>
  <c r="D87" i="13"/>
  <c r="E87" i="13" s="1"/>
  <c r="D95" i="13"/>
  <c r="E95" i="13" s="1"/>
  <c r="D100" i="13"/>
  <c r="E100" i="13" s="1"/>
  <c r="D105" i="13"/>
  <c r="E105" i="13" s="1"/>
  <c r="D118" i="13"/>
  <c r="E118" i="13" s="1"/>
  <c r="D14" i="13"/>
  <c r="E14" i="13" s="1"/>
  <c r="D27" i="13"/>
  <c r="E27" i="13" s="1"/>
  <c r="D35" i="13"/>
  <c r="E35" i="13" s="1"/>
  <c r="D48" i="13"/>
  <c r="E48" i="13" s="1"/>
  <c r="D61" i="13"/>
  <c r="E61" i="13" s="1"/>
  <c r="D74" i="13"/>
  <c r="E74" i="13" s="1"/>
  <c r="D86" i="13"/>
  <c r="E86" i="13" s="1"/>
  <c r="D99" i="13"/>
  <c r="E99" i="13" s="1"/>
  <c r="D103" i="13"/>
  <c r="E103" i="13" s="1"/>
  <c r="D111" i="13"/>
  <c r="E111" i="13" s="1"/>
  <c r="D3" i="13"/>
  <c r="E3" i="13" s="1"/>
  <c r="D50" i="13"/>
  <c r="E50" i="13" s="1"/>
  <c r="D62" i="13"/>
  <c r="E62" i="13" s="1"/>
  <c r="D88" i="13"/>
  <c r="E88" i="13" s="1"/>
  <c r="D8" i="13"/>
  <c r="E8" i="13" s="1"/>
  <c r="D42" i="13"/>
  <c r="E42" i="13" s="1"/>
  <c r="D109" i="13"/>
  <c r="E109" i="13" s="1"/>
  <c r="D25" i="13"/>
  <c r="E25" i="13" s="1"/>
  <c r="D101" i="13"/>
  <c r="E101" i="13" s="1"/>
  <c r="D6" i="13"/>
  <c r="E6" i="13" s="1"/>
  <c r="D19" i="13"/>
  <c r="E19" i="13" s="1"/>
  <c r="D40" i="13"/>
  <c r="E40" i="13" s="1"/>
  <c r="D53" i="13"/>
  <c r="E53" i="13" s="1"/>
  <c r="D66" i="13"/>
  <c r="E66" i="13" s="1"/>
  <c r="D78" i="13"/>
  <c r="E78" i="13" s="1"/>
  <c r="D91" i="13"/>
  <c r="E91" i="13" s="1"/>
  <c r="D108" i="13"/>
  <c r="E108" i="13" s="1"/>
  <c r="D116" i="13"/>
  <c r="E116" i="13" s="1"/>
  <c r="D16" i="13"/>
  <c r="E16" i="13" s="1"/>
  <c r="D29" i="13"/>
  <c r="E29" i="13" s="1"/>
  <c r="D75" i="13"/>
  <c r="E75" i="13" s="1"/>
  <c r="D104" i="13"/>
  <c r="E104" i="13" s="1"/>
  <c r="D113" i="13"/>
  <c r="E113" i="13" s="1"/>
  <c r="D21" i="13"/>
  <c r="E21" i="13" s="1"/>
  <c r="D54" i="13"/>
  <c r="E54" i="13" s="1"/>
  <c r="D67" i="13"/>
  <c r="E67" i="13" s="1"/>
  <c r="D80" i="13"/>
  <c r="E80" i="13" s="1"/>
  <c r="D93" i="13"/>
  <c r="E93" i="13" s="1"/>
  <c r="D98" i="13"/>
  <c r="E98" i="13" s="1"/>
  <c r="D11" i="13"/>
  <c r="E11" i="13" s="1"/>
  <c r="D24" i="13"/>
  <c r="E24" i="13" s="1"/>
  <c r="D32" i="13"/>
  <c r="E32" i="13" s="1"/>
  <c r="D45" i="13"/>
  <c r="E45" i="13" s="1"/>
  <c r="D58" i="13"/>
  <c r="E58" i="13" s="1"/>
  <c r="D70" i="13"/>
  <c r="E70" i="13" s="1"/>
  <c r="D83" i="13"/>
  <c r="E83" i="13" s="1"/>
  <c r="D96" i="13"/>
  <c r="E96" i="13" s="1"/>
  <c r="D121" i="13"/>
  <c r="E121" i="13" s="1"/>
  <c r="D37" i="13"/>
  <c r="E37" i="13" s="1"/>
  <c r="D117" i="13"/>
  <c r="E117" i="13" s="1"/>
  <c r="D13" i="13"/>
  <c r="E13" i="13" s="1"/>
  <c r="D34" i="13"/>
  <c r="E34" i="13" s="1"/>
  <c r="D46" i="13"/>
  <c r="E46" i="13" s="1"/>
  <c r="D59" i="13"/>
  <c r="E59" i="13" s="1"/>
  <c r="D72" i="13"/>
  <c r="E72" i="13" s="1"/>
  <c r="D85" i="13"/>
  <c r="E85" i="13" s="1"/>
  <c r="D122" i="13"/>
  <c r="E122" i="13" s="1"/>
  <c r="D17" i="13"/>
  <c r="E17" i="13" s="1"/>
  <c r="D51" i="13"/>
  <c r="E51" i="13" s="1"/>
  <c r="D9" i="13"/>
  <c r="E9" i="13" s="1"/>
  <c r="D30" i="13"/>
  <c r="E30" i="13" s="1"/>
  <c r="D69" i="13"/>
  <c r="E69" i="13" s="1"/>
  <c r="D119" i="13"/>
  <c r="E119" i="13" s="1"/>
  <c r="D43" i="13"/>
  <c r="E43" i="13" s="1"/>
  <c r="D94" i="13"/>
  <c r="E94" i="13" s="1"/>
  <c r="D5" i="13"/>
  <c r="E5" i="13" s="1"/>
  <c r="D38" i="13"/>
  <c r="E38" i="13" s="1"/>
  <c r="D90" i="13"/>
  <c r="E90" i="13" s="1"/>
  <c r="D106" i="13"/>
  <c r="E106" i="13" s="1"/>
  <c r="D22" i="13"/>
  <c r="E22" i="13" s="1"/>
  <c r="D56" i="13"/>
  <c r="E56" i="13" s="1"/>
  <c r="D77" i="13"/>
  <c r="E77" i="13" s="1"/>
  <c r="D64" i="13"/>
  <c r="E64" i="13" s="1"/>
  <c r="D114" i="13"/>
  <c r="E114" i="13" s="1"/>
  <c r="D82" i="13"/>
  <c r="E82" i="13" s="1"/>
  <c r="D10" i="12"/>
  <c r="E10" i="12" s="1"/>
  <c r="D18" i="12"/>
  <c r="E18" i="12" s="1"/>
  <c r="D26" i="12"/>
  <c r="E26" i="12" s="1"/>
  <c r="D34" i="12"/>
  <c r="E34" i="12" s="1"/>
  <c r="D42" i="12"/>
  <c r="E42" i="12" s="1"/>
  <c r="D50" i="12"/>
  <c r="E50" i="12" s="1"/>
  <c r="D58" i="12"/>
  <c r="E58" i="12" s="1"/>
  <c r="D66" i="12"/>
  <c r="E66" i="12" s="1"/>
  <c r="D74" i="12"/>
  <c r="E74" i="12" s="1"/>
  <c r="D82" i="12"/>
  <c r="E82" i="12" s="1"/>
  <c r="D90" i="12"/>
  <c r="E90" i="12" s="1"/>
  <c r="D98" i="12"/>
  <c r="E98" i="12" s="1"/>
  <c r="D106" i="12"/>
  <c r="E106" i="12" s="1"/>
  <c r="D114" i="12"/>
  <c r="E114" i="12" s="1"/>
  <c r="D122" i="12"/>
  <c r="E122" i="12" s="1"/>
  <c r="D5" i="12"/>
  <c r="E5" i="12" s="1"/>
  <c r="D13" i="12"/>
  <c r="E13" i="12" s="1"/>
  <c r="D21" i="12"/>
  <c r="E21" i="12" s="1"/>
  <c r="D29" i="12"/>
  <c r="E29" i="12" s="1"/>
  <c r="D37" i="12"/>
  <c r="E37" i="12" s="1"/>
  <c r="D45" i="12"/>
  <c r="E45" i="12" s="1"/>
  <c r="D53" i="12"/>
  <c r="E53" i="12" s="1"/>
  <c r="D61" i="12"/>
  <c r="E61" i="12" s="1"/>
  <c r="D69" i="12"/>
  <c r="E69" i="12" s="1"/>
  <c r="D77" i="12"/>
  <c r="E77" i="12" s="1"/>
  <c r="D85" i="12"/>
  <c r="E85" i="12" s="1"/>
  <c r="D93" i="12"/>
  <c r="E93" i="12" s="1"/>
  <c r="D101" i="12"/>
  <c r="E101" i="12" s="1"/>
  <c r="D109" i="12"/>
  <c r="E109" i="12" s="1"/>
  <c r="D117" i="12"/>
  <c r="E117" i="12" s="1"/>
  <c r="D8" i="12"/>
  <c r="E8" i="12" s="1"/>
  <c r="D16" i="12"/>
  <c r="E16" i="12" s="1"/>
  <c r="D24" i="12"/>
  <c r="E24" i="12" s="1"/>
  <c r="D32" i="12"/>
  <c r="E32" i="12" s="1"/>
  <c r="D40" i="12"/>
  <c r="E40" i="12" s="1"/>
  <c r="D48" i="12"/>
  <c r="E48" i="12" s="1"/>
  <c r="D56" i="12"/>
  <c r="E56" i="12" s="1"/>
  <c r="D64" i="12"/>
  <c r="E64" i="12" s="1"/>
  <c r="D72" i="12"/>
  <c r="E72" i="12" s="1"/>
  <c r="D80" i="12"/>
  <c r="E80" i="12" s="1"/>
  <c r="D88" i="12"/>
  <c r="E88" i="12" s="1"/>
  <c r="D96" i="12"/>
  <c r="E96" i="12" s="1"/>
  <c r="D104" i="12"/>
  <c r="E104" i="12" s="1"/>
  <c r="D112" i="12"/>
  <c r="E112" i="12" s="1"/>
  <c r="D120" i="12"/>
  <c r="E120" i="12" s="1"/>
  <c r="D3" i="12"/>
  <c r="E3" i="12" s="1"/>
  <c r="D15" i="12"/>
  <c r="E15" i="12" s="1"/>
  <c r="D28" i="12"/>
  <c r="E28" i="12" s="1"/>
  <c r="D41" i="12"/>
  <c r="E41" i="12" s="1"/>
  <c r="D54" i="12"/>
  <c r="E54" i="12" s="1"/>
  <c r="D67" i="12"/>
  <c r="E67" i="12" s="1"/>
  <c r="D79" i="12"/>
  <c r="E79" i="12" s="1"/>
  <c r="D92" i="12"/>
  <c r="E92" i="12" s="1"/>
  <c r="D105" i="12"/>
  <c r="E105" i="12" s="1"/>
  <c r="D118" i="12"/>
  <c r="E118" i="12" s="1"/>
  <c r="D43" i="12"/>
  <c r="E43" i="12" s="1"/>
  <c r="D55" i="12"/>
  <c r="E55" i="12" s="1"/>
  <c r="D68" i="12"/>
  <c r="E68" i="12" s="1"/>
  <c r="D107" i="12"/>
  <c r="E107" i="12" s="1"/>
  <c r="D119" i="12"/>
  <c r="E119" i="12" s="1"/>
  <c r="D47" i="12"/>
  <c r="E47" i="12" s="1"/>
  <c r="D99" i="12"/>
  <c r="E99" i="12" s="1"/>
  <c r="D14" i="12"/>
  <c r="E14" i="12" s="1"/>
  <c r="D27" i="12"/>
  <c r="E27" i="12" s="1"/>
  <c r="D39" i="12"/>
  <c r="E39" i="12" s="1"/>
  <c r="D65" i="12"/>
  <c r="E65" i="12" s="1"/>
  <c r="D78" i="12"/>
  <c r="E78" i="12" s="1"/>
  <c r="D91" i="12"/>
  <c r="E91" i="12" s="1"/>
  <c r="D103" i="12"/>
  <c r="E103" i="12" s="1"/>
  <c r="D7" i="12"/>
  <c r="E7" i="12" s="1"/>
  <c r="D20" i="12"/>
  <c r="E20" i="12" s="1"/>
  <c r="D33" i="12"/>
  <c r="E33" i="12" s="1"/>
  <c r="D46" i="12"/>
  <c r="E46" i="12" s="1"/>
  <c r="D59" i="12"/>
  <c r="E59" i="12" s="1"/>
  <c r="D71" i="12"/>
  <c r="E71" i="12" s="1"/>
  <c r="D84" i="12"/>
  <c r="E84" i="12" s="1"/>
  <c r="D97" i="12"/>
  <c r="E97" i="12" s="1"/>
  <c r="D110" i="12"/>
  <c r="E110" i="12" s="1"/>
  <c r="D4" i="12"/>
  <c r="E4" i="12" s="1"/>
  <c r="D30" i="12"/>
  <c r="E30" i="12" s="1"/>
  <c r="D35" i="12"/>
  <c r="E35" i="12" s="1"/>
  <c r="D73" i="12"/>
  <c r="E73" i="12" s="1"/>
  <c r="D52" i="12"/>
  <c r="E52" i="12" s="1"/>
  <c r="D116" i="12"/>
  <c r="E116" i="12" s="1"/>
  <c r="D12" i="12"/>
  <c r="E12" i="12" s="1"/>
  <c r="D25" i="12"/>
  <c r="E25" i="12" s="1"/>
  <c r="D38" i="12"/>
  <c r="E38" i="12" s="1"/>
  <c r="D51" i="12"/>
  <c r="E51" i="12" s="1"/>
  <c r="D63" i="12"/>
  <c r="E63" i="12" s="1"/>
  <c r="D76" i="12"/>
  <c r="E76" i="12" s="1"/>
  <c r="D89" i="12"/>
  <c r="E89" i="12" s="1"/>
  <c r="D102" i="12"/>
  <c r="E102" i="12" s="1"/>
  <c r="D115" i="12"/>
  <c r="E115" i="12" s="1"/>
  <c r="D17" i="12"/>
  <c r="E17" i="12" s="1"/>
  <c r="D81" i="12"/>
  <c r="E81" i="12" s="1"/>
  <c r="D94" i="12"/>
  <c r="E94" i="12" s="1"/>
  <c r="D9" i="12"/>
  <c r="E9" i="12" s="1"/>
  <c r="D22" i="12"/>
  <c r="E22" i="12" s="1"/>
  <c r="D60" i="12"/>
  <c r="E60" i="12" s="1"/>
  <c r="D86" i="12"/>
  <c r="E86" i="12" s="1"/>
  <c r="D111" i="12"/>
  <c r="E111" i="12" s="1"/>
  <c r="D31" i="12"/>
  <c r="E31" i="12" s="1"/>
  <c r="D83" i="12"/>
  <c r="E83" i="12" s="1"/>
  <c r="D108" i="12"/>
  <c r="E108" i="12" s="1"/>
  <c r="D75" i="12"/>
  <c r="E75" i="12" s="1"/>
  <c r="D44" i="12"/>
  <c r="E44" i="12" s="1"/>
  <c r="D113" i="12"/>
  <c r="E113" i="12" s="1"/>
  <c r="D49" i="12"/>
  <c r="E49" i="12" s="1"/>
  <c r="D100" i="12"/>
  <c r="E100" i="12" s="1"/>
  <c r="D23" i="12"/>
  <c r="E23" i="12" s="1"/>
  <c r="D19" i="12"/>
  <c r="E19" i="12" s="1"/>
  <c r="D70" i="12"/>
  <c r="E70" i="12" s="1"/>
  <c r="D121" i="12"/>
  <c r="E121" i="12" s="1"/>
  <c r="D36" i="12"/>
  <c r="E36" i="12" s="1"/>
  <c r="D87" i="12"/>
  <c r="E87" i="12" s="1"/>
  <c r="D6" i="12"/>
  <c r="E6" i="12" s="1"/>
  <c r="D57" i="12"/>
  <c r="E57" i="12" s="1"/>
  <c r="D95" i="12"/>
  <c r="E95" i="12" s="1"/>
  <c r="D11" i="12"/>
  <c r="E11" i="12" s="1"/>
  <c r="D62" i="12"/>
  <c r="E62" i="12" s="1"/>
  <c r="C3" i="7"/>
  <c r="D3" i="7"/>
  <c r="E14" i="9"/>
  <c r="E3" i="9"/>
  <c r="F13" i="10"/>
  <c r="F9" i="12"/>
  <c r="F102" i="12"/>
  <c r="F42" i="11"/>
  <c r="F104" i="12"/>
  <c r="F103" i="12"/>
  <c r="F24" i="13"/>
  <c r="F74" i="12"/>
  <c r="F15" i="13"/>
  <c r="F111" i="11"/>
  <c r="F8" i="11"/>
  <c r="F108" i="13"/>
  <c r="F75" i="12"/>
  <c r="F110" i="13"/>
  <c r="F34" i="13"/>
  <c r="F120" i="12"/>
  <c r="F116" i="13"/>
  <c r="F104" i="11"/>
  <c r="F80" i="12"/>
  <c r="F36" i="11"/>
  <c r="F20" i="12"/>
  <c r="F13" i="13"/>
  <c r="F96" i="11"/>
  <c r="F96" i="12"/>
  <c r="F88" i="13"/>
  <c r="F11" i="13"/>
  <c r="F14" i="13"/>
  <c r="F66" i="12"/>
  <c r="F71" i="13"/>
  <c r="F106" i="13"/>
  <c r="F50" i="12"/>
  <c r="F95" i="11"/>
  <c r="F10" i="11"/>
  <c r="F86" i="13"/>
  <c r="F46" i="11"/>
  <c r="F17" i="12"/>
  <c r="F114" i="12"/>
  <c r="F90" i="13"/>
  <c r="F12" i="13"/>
  <c r="F34" i="11"/>
  <c r="F75" i="11"/>
  <c r="F57" i="13"/>
  <c r="F54" i="11"/>
  <c r="F103" i="11"/>
  <c r="F98" i="11"/>
  <c r="F61" i="13"/>
  <c r="F109" i="13"/>
  <c r="F19" i="13"/>
  <c r="F44" i="11"/>
  <c r="F71" i="12"/>
  <c r="F20" i="10"/>
  <c r="F5" i="13"/>
  <c r="F53" i="11"/>
  <c r="F66" i="13"/>
  <c r="F89" i="11"/>
  <c r="F22" i="11"/>
  <c r="F122" i="12"/>
  <c r="F105" i="12"/>
  <c r="F102" i="11"/>
  <c r="F3" i="13"/>
  <c r="F60" i="12"/>
  <c r="F27" i="13"/>
  <c r="F18" i="13"/>
  <c r="F67" i="11"/>
  <c r="F37" i="13"/>
  <c r="F13" i="11"/>
  <c r="F63" i="13"/>
  <c r="F90" i="11"/>
  <c r="F3" i="12"/>
  <c r="F43" i="11"/>
  <c r="F87" i="12"/>
  <c r="F9" i="11"/>
  <c r="F39" i="12"/>
  <c r="F39" i="11"/>
  <c r="F89" i="13"/>
  <c r="F81" i="13"/>
  <c r="F115" i="12"/>
  <c r="F33" i="12"/>
  <c r="F26" i="13"/>
  <c r="F23" i="13"/>
  <c r="F78" i="11"/>
  <c r="F91" i="11"/>
  <c r="E13" i="9"/>
  <c r="F21" i="10"/>
  <c r="D62" i="16"/>
  <c r="F32" i="11"/>
  <c r="F35" i="11"/>
  <c r="F96" i="13"/>
  <c r="F97" i="11"/>
  <c r="F52" i="11"/>
  <c r="F117" i="12"/>
  <c r="F46" i="12"/>
  <c r="F80" i="13"/>
  <c r="F116" i="11"/>
  <c r="F33" i="13"/>
  <c r="F58" i="11"/>
  <c r="F118" i="12"/>
  <c r="F100" i="12"/>
  <c r="F101" i="12"/>
  <c r="F111" i="13"/>
  <c r="F84" i="13"/>
  <c r="F120" i="11"/>
  <c r="F24" i="11"/>
  <c r="F38" i="13"/>
  <c r="F6" i="12"/>
  <c r="F72" i="13"/>
  <c r="F44" i="12"/>
  <c r="F26" i="12"/>
  <c r="F109" i="12"/>
  <c r="F94" i="13"/>
  <c r="F95" i="13"/>
  <c r="F99" i="11"/>
  <c r="F102" i="13"/>
  <c r="F121" i="12"/>
  <c r="F5" i="11"/>
  <c r="F27" i="12"/>
  <c r="F86" i="12"/>
  <c r="F79" i="12"/>
  <c r="F55" i="12"/>
  <c r="F95" i="12"/>
  <c r="F81" i="12"/>
  <c r="F12" i="11"/>
  <c r="F31" i="12"/>
  <c r="F55" i="11"/>
  <c r="F70" i="13"/>
  <c r="F73" i="11"/>
  <c r="F111" i="12"/>
  <c r="F87" i="13"/>
  <c r="F25" i="13"/>
  <c r="F92" i="13"/>
  <c r="F28" i="13"/>
  <c r="F40" i="11"/>
  <c r="F67" i="12"/>
  <c r="F99" i="12"/>
  <c r="F22" i="13"/>
  <c r="F60" i="13"/>
  <c r="F110" i="11"/>
  <c r="F5" i="12"/>
  <c r="F12" i="12"/>
  <c r="F64" i="12"/>
  <c r="F122" i="13"/>
  <c r="F113" i="12"/>
  <c r="F118" i="13"/>
  <c r="F53" i="12"/>
  <c r="E11" i="9"/>
  <c r="F12" i="10"/>
  <c r="F50" i="13"/>
  <c r="F25" i="11"/>
  <c r="F54" i="13"/>
  <c r="F69" i="12"/>
  <c r="F114" i="13"/>
  <c r="F10" i="13"/>
  <c r="F8" i="13"/>
  <c r="F76" i="12"/>
  <c r="F69" i="13"/>
  <c r="F106" i="12"/>
  <c r="F115" i="13"/>
  <c r="F54" i="12"/>
  <c r="F62" i="11"/>
  <c r="F68" i="12"/>
  <c r="F119" i="11"/>
  <c r="F32" i="12"/>
  <c r="F74" i="13"/>
  <c r="F104" i="13"/>
  <c r="F17" i="11"/>
  <c r="F61" i="11"/>
  <c r="F45" i="13"/>
  <c r="F48" i="12"/>
  <c r="F75" i="13"/>
  <c r="F29" i="11"/>
  <c r="F6" i="11"/>
  <c r="F106" i="11"/>
  <c r="F61" i="12"/>
  <c r="F29" i="12"/>
  <c r="F55" i="13"/>
  <c r="F9" i="13"/>
  <c r="F94" i="11"/>
  <c r="F15" i="11"/>
  <c r="F3" i="11"/>
  <c r="F51" i="11"/>
  <c r="F68" i="11"/>
  <c r="F36" i="13"/>
  <c r="F59" i="12"/>
  <c r="F83" i="13"/>
  <c r="F77" i="13"/>
  <c r="F107" i="13"/>
  <c r="F16" i="12"/>
  <c r="F70" i="12"/>
  <c r="F65" i="11"/>
  <c r="F29" i="13"/>
  <c r="E19" i="9"/>
  <c r="F35" i="10"/>
  <c r="F22" i="12"/>
  <c r="F27" i="11"/>
  <c r="F20" i="13"/>
  <c r="F62" i="13"/>
  <c r="F62" i="12"/>
  <c r="F47" i="12"/>
  <c r="F37" i="12"/>
  <c r="F69" i="11"/>
  <c r="F68" i="13"/>
  <c r="F41" i="11"/>
  <c r="F117" i="13"/>
  <c r="F67" i="13"/>
  <c r="F19" i="12"/>
  <c r="F8" i="12"/>
  <c r="F33" i="11"/>
  <c r="F93" i="11"/>
  <c r="F88" i="12"/>
  <c r="F15" i="10"/>
  <c r="F14" i="10"/>
  <c r="F10" i="12"/>
  <c r="F28" i="11"/>
  <c r="F21" i="12"/>
  <c r="F39" i="13"/>
  <c r="F42" i="13"/>
  <c r="F109" i="11"/>
  <c r="F4" i="13"/>
  <c r="F7" i="11"/>
  <c r="F14" i="12"/>
  <c r="F15" i="12"/>
  <c r="F56" i="11"/>
  <c r="F79" i="13"/>
  <c r="F90" i="12"/>
  <c r="F7" i="12"/>
  <c r="G7" i="12" s="1"/>
  <c r="F23" i="11"/>
  <c r="F86" i="11"/>
  <c r="F101" i="13"/>
  <c r="F98" i="12"/>
  <c r="F105" i="13"/>
  <c r="F82" i="11"/>
  <c r="F47" i="11"/>
  <c r="F77" i="12"/>
  <c r="F31" i="13"/>
  <c r="F64" i="11"/>
  <c r="F101" i="11"/>
  <c r="F16" i="11"/>
  <c r="F58" i="13"/>
  <c r="F50" i="11"/>
  <c r="F84" i="11"/>
  <c r="F49" i="11"/>
  <c r="F4" i="12"/>
  <c r="F63" i="11"/>
  <c r="F65" i="12"/>
  <c r="F93" i="13"/>
  <c r="F43" i="13"/>
  <c r="F41" i="13"/>
  <c r="F108" i="11"/>
  <c r="F108" i="12"/>
  <c r="F21" i="13"/>
  <c r="F116" i="12"/>
  <c r="F87" i="11"/>
  <c r="F25" i="12"/>
  <c r="F24" i="12"/>
  <c r="F107" i="11"/>
  <c r="G4" i="12"/>
  <c r="F57" i="12"/>
  <c r="F110" i="12"/>
  <c r="F48" i="11"/>
  <c r="F43" i="12"/>
  <c r="F22" i="10"/>
  <c r="F58" i="12"/>
  <c r="F85" i="12"/>
  <c r="F115" i="11"/>
  <c r="F85" i="11"/>
  <c r="F97" i="13"/>
  <c r="F118" i="11"/>
  <c r="F36" i="12"/>
  <c r="F38" i="11"/>
  <c r="F120" i="13"/>
  <c r="F82" i="12"/>
  <c r="F37" i="11"/>
  <c r="F20" i="11"/>
  <c r="G10" i="12"/>
  <c r="F77" i="11"/>
  <c r="F76" i="11"/>
  <c r="F97" i="12"/>
  <c r="F84" i="12"/>
  <c r="F45" i="12"/>
  <c r="F60" i="11"/>
  <c r="F121" i="11"/>
  <c r="F88" i="11"/>
  <c r="F40" i="12"/>
  <c r="F40" i="13"/>
  <c r="F29" i="10"/>
  <c r="F16" i="13"/>
  <c r="F114" i="11"/>
  <c r="F66" i="11"/>
  <c r="F4" i="11"/>
  <c r="F107" i="12"/>
  <c r="F31" i="11"/>
  <c r="F85" i="13"/>
  <c r="F18" i="12"/>
  <c r="F53" i="13"/>
  <c r="F119" i="13"/>
  <c r="E20" i="9"/>
  <c r="F7" i="10"/>
  <c r="F13" i="12"/>
  <c r="G13" i="12" s="1"/>
  <c r="F47" i="13"/>
  <c r="F73" i="12"/>
  <c r="F59" i="13"/>
  <c r="F42" i="12"/>
  <c r="F52" i="13"/>
  <c r="F6" i="13"/>
  <c r="F80" i="11"/>
  <c r="F82" i="13"/>
  <c r="F51" i="12"/>
  <c r="F72" i="12"/>
  <c r="F76" i="13"/>
  <c r="F57" i="11"/>
  <c r="F14" i="11"/>
  <c r="F70" i="11"/>
  <c r="F65" i="13"/>
  <c r="F26" i="11"/>
  <c r="F83" i="12"/>
  <c r="F38" i="12"/>
  <c r="F112" i="13"/>
  <c r="F91" i="13"/>
  <c r="F63" i="12"/>
  <c r="F46" i="13"/>
  <c r="F100" i="11"/>
  <c r="F44" i="13"/>
  <c r="F30" i="11"/>
  <c r="F11" i="11"/>
  <c r="F121" i="13"/>
  <c r="F28" i="12"/>
  <c r="F94" i="12"/>
  <c r="F11" i="12"/>
  <c r="F112" i="12"/>
  <c r="F89" i="12"/>
  <c r="F93" i="12"/>
  <c r="F92" i="12"/>
  <c r="F78" i="13"/>
  <c r="F48" i="13"/>
  <c r="F122" i="11"/>
  <c r="F35" i="13"/>
  <c r="F51" i="13"/>
  <c r="F32" i="13"/>
  <c r="F49" i="13"/>
  <c r="F34" i="12"/>
  <c r="F56" i="12"/>
  <c r="F112" i="11"/>
  <c r="F19" i="11"/>
  <c r="F117" i="11"/>
  <c r="F21" i="11"/>
  <c r="F30" i="13"/>
  <c r="F61" i="16"/>
  <c r="F79" i="11"/>
  <c r="F92" i="11"/>
  <c r="F100" i="13"/>
  <c r="F71" i="11"/>
  <c r="F35" i="12"/>
  <c r="F74" i="11"/>
  <c r="F52" i="12"/>
  <c r="F64" i="13"/>
  <c r="F45" i="11"/>
  <c r="F113" i="11"/>
  <c r="F99" i="13"/>
  <c r="F103" i="13"/>
  <c r="F73" i="13"/>
  <c r="F49" i="12"/>
  <c r="F119" i="12"/>
  <c r="F98" i="13"/>
  <c r="F7" i="13"/>
  <c r="F17" i="13"/>
  <c r="F41" i="12"/>
  <c r="F91" i="12"/>
  <c r="F113" i="13"/>
  <c r="F19" i="10"/>
  <c r="F81" i="11"/>
  <c r="F56" i="13"/>
  <c r="F30" i="12"/>
  <c r="F72" i="11"/>
  <c r="F59" i="11"/>
  <c r="F18" i="11"/>
  <c r="F78" i="12"/>
  <c r="F83" i="11"/>
  <c r="F23" i="12"/>
  <c r="F105" i="11"/>
  <c r="G11" i="12"/>
  <c r="G8" i="12"/>
  <c r="D2" i="14"/>
  <c r="D2" i="9"/>
  <c r="E2" i="9" s="1"/>
  <c r="G12" i="12"/>
  <c r="E2" i="10"/>
  <c r="F2" i="10" s="1"/>
  <c r="G6" i="12"/>
  <c r="G9" i="12"/>
  <c r="G61" i="16"/>
  <c r="E62" i="16" l="1"/>
  <c r="E3" i="7"/>
  <c r="C4" i="7"/>
  <c r="D4" i="7"/>
  <c r="G5" i="12"/>
  <c r="G81" i="12"/>
  <c r="G122" i="11"/>
  <c r="G29" i="12"/>
  <c r="G73" i="11"/>
  <c r="G90" i="12"/>
  <c r="G42" i="13"/>
  <c r="G50" i="12"/>
  <c r="G106" i="12"/>
  <c r="G87" i="13"/>
  <c r="G66" i="13"/>
  <c r="G12" i="13"/>
  <c r="G57" i="11"/>
  <c r="G25" i="12"/>
  <c r="G23" i="13"/>
  <c r="G109" i="12"/>
  <c r="G104" i="11"/>
  <c r="G56" i="13"/>
  <c r="G57" i="12"/>
  <c r="G100" i="11"/>
  <c r="G9" i="11"/>
  <c r="G31" i="13"/>
  <c r="G74" i="12"/>
  <c r="G51" i="12"/>
  <c r="G23" i="12"/>
  <c r="G62" i="13"/>
  <c r="G88" i="13"/>
  <c r="G86" i="11"/>
  <c r="G49" i="12"/>
  <c r="G47" i="12"/>
  <c r="G54" i="12"/>
  <c r="G50" i="11"/>
  <c r="G42" i="11"/>
  <c r="G52" i="13"/>
  <c r="G82" i="12"/>
  <c r="G49" i="11"/>
  <c r="G67" i="13"/>
  <c r="G100" i="12"/>
  <c r="G52" i="11"/>
  <c r="G44" i="11"/>
  <c r="G86" i="13"/>
  <c r="G90" i="11"/>
  <c r="G119" i="11"/>
  <c r="G103" i="12"/>
  <c r="G75" i="13"/>
  <c r="G48" i="11"/>
  <c r="G60" i="11"/>
  <c r="G102" i="12"/>
  <c r="G22" i="11"/>
  <c r="G93" i="13"/>
  <c r="G32" i="11"/>
  <c r="G109" i="13"/>
  <c r="G41" i="11"/>
  <c r="G115" i="13"/>
  <c r="G36" i="13"/>
  <c r="G83" i="11"/>
  <c r="G112" i="13"/>
  <c r="G106" i="13"/>
  <c r="G27" i="13"/>
  <c r="G22" i="12"/>
  <c r="G55" i="12"/>
  <c r="G75" i="11"/>
  <c r="G32" i="13"/>
  <c r="G119" i="13"/>
  <c r="G107" i="12"/>
  <c r="G45" i="13"/>
  <c r="G108" i="11"/>
  <c r="G64" i="12"/>
  <c r="G76" i="12"/>
  <c r="G100" i="13"/>
  <c r="G107" i="11"/>
  <c r="G38" i="12"/>
  <c r="G59" i="12"/>
  <c r="G31" i="11"/>
  <c r="G20" i="13"/>
  <c r="G59" i="13"/>
  <c r="D63" i="16"/>
  <c r="G71" i="12"/>
  <c r="G48" i="13"/>
  <c r="G64" i="13"/>
  <c r="G38" i="13"/>
  <c r="G79" i="13"/>
  <c r="G39" i="13"/>
  <c r="G11" i="11"/>
  <c r="G8" i="13"/>
  <c r="G28" i="12"/>
  <c r="G85" i="12"/>
  <c r="G92" i="12"/>
  <c r="G82" i="13"/>
  <c r="G87" i="11"/>
  <c r="G18" i="12"/>
  <c r="G26" i="12"/>
  <c r="G65" i="13"/>
  <c r="G68" i="13"/>
  <c r="G91" i="11"/>
  <c r="G82" i="11"/>
  <c r="G16" i="12"/>
  <c r="G122" i="13"/>
  <c r="G54" i="11"/>
  <c r="G6" i="13"/>
  <c r="G93" i="11"/>
  <c r="G41" i="12"/>
  <c r="G96" i="12"/>
  <c r="G81" i="13"/>
  <c r="G76" i="11"/>
  <c r="G87" i="12"/>
  <c r="G69" i="13"/>
  <c r="G64" i="11"/>
  <c r="G30" i="13"/>
  <c r="G37" i="12"/>
  <c r="G60" i="12"/>
  <c r="G84" i="11"/>
  <c r="G63" i="13"/>
  <c r="G118" i="12"/>
  <c r="G97" i="11"/>
  <c r="G10" i="11"/>
  <c r="G111" i="13"/>
  <c r="G111" i="12"/>
  <c r="G77" i="12"/>
  <c r="G108" i="12"/>
  <c r="G81" i="11"/>
  <c r="G61" i="12"/>
  <c r="G40" i="11"/>
  <c r="G6" i="11"/>
  <c r="G116" i="11"/>
  <c r="G17" i="11"/>
  <c r="G78" i="13"/>
  <c r="F62" i="16"/>
  <c r="G98" i="11"/>
  <c r="G41" i="13"/>
  <c r="G36" i="12"/>
  <c r="G24" i="11"/>
  <c r="G56" i="11"/>
  <c r="G21" i="12"/>
  <c r="G30" i="11"/>
  <c r="G69" i="12"/>
  <c r="G16" i="11"/>
  <c r="G92" i="11"/>
  <c r="G110" i="11"/>
  <c r="G42" i="12"/>
  <c r="G116" i="12"/>
  <c r="G78" i="12"/>
  <c r="G44" i="12"/>
  <c r="G23" i="11"/>
  <c r="G114" i="11"/>
  <c r="G113" i="13"/>
  <c r="G98" i="12"/>
  <c r="G107" i="13"/>
  <c r="G72" i="11"/>
  <c r="G90" i="13"/>
  <c r="G73" i="12"/>
  <c r="G53" i="13"/>
  <c r="G121" i="12"/>
  <c r="G96" i="11"/>
  <c r="G99" i="12"/>
  <c r="G18" i="13"/>
  <c r="G68" i="11"/>
  <c r="G114" i="13"/>
  <c r="G115" i="12"/>
  <c r="G34" i="11"/>
  <c r="G65" i="11"/>
  <c r="G110" i="12"/>
  <c r="G113" i="12"/>
  <c r="G45" i="12"/>
  <c r="G58" i="11"/>
  <c r="G96" i="13"/>
  <c r="G21" i="11"/>
  <c r="G95" i="11"/>
  <c r="G27" i="11"/>
  <c r="G101" i="12"/>
  <c r="G43" i="12"/>
  <c r="G120" i="12"/>
  <c r="G68" i="12"/>
  <c r="G102" i="13"/>
  <c r="G77" i="11"/>
  <c r="G79" i="11"/>
  <c r="G93" i="12"/>
  <c r="G117" i="11"/>
  <c r="G22" i="13"/>
  <c r="G35" i="11"/>
  <c r="G19" i="13"/>
  <c r="G7" i="13"/>
  <c r="G57" i="13"/>
  <c r="G3" i="12"/>
  <c r="G84" i="13"/>
  <c r="G14" i="12"/>
  <c r="F3" i="7"/>
  <c r="G13" i="13"/>
  <c r="G55" i="11"/>
  <c r="G71" i="13"/>
  <c r="G40" i="13"/>
  <c r="G79" i="12"/>
  <c r="G29" i="13"/>
  <c r="G75" i="12"/>
  <c r="G65" i="12"/>
  <c r="G116" i="13"/>
  <c r="G7" i="11"/>
  <c r="G83" i="13"/>
  <c r="G61" i="13"/>
  <c r="G20" i="12"/>
  <c r="G3" i="13"/>
  <c r="G62" i="12"/>
  <c r="G73" i="13"/>
  <c r="G61" i="11"/>
  <c r="G98" i="13"/>
  <c r="G103" i="13"/>
  <c r="G108" i="13"/>
  <c r="G103" i="11"/>
  <c r="G43" i="13"/>
  <c r="G105" i="12"/>
  <c r="G120" i="11"/>
  <c r="G15" i="12"/>
  <c r="G28" i="11"/>
  <c r="G46" i="13"/>
  <c r="G25" i="11"/>
  <c r="G101" i="11"/>
  <c r="G58" i="12"/>
  <c r="G121" i="11"/>
  <c r="G47" i="13"/>
  <c r="G21" i="13"/>
  <c r="G102" i="11"/>
  <c r="G72" i="13"/>
  <c r="G30" i="12"/>
  <c r="G39" i="11"/>
  <c r="G40" i="12"/>
  <c r="G84" i="12"/>
  <c r="G77" i="13"/>
  <c r="G89" i="12"/>
  <c r="G19" i="11"/>
  <c r="G78" i="11"/>
  <c r="G91" i="13"/>
  <c r="G119" i="12"/>
  <c r="G15" i="11"/>
  <c r="G13" i="11"/>
  <c r="G70" i="12"/>
  <c r="G18" i="11"/>
  <c r="G33" i="13"/>
  <c r="G85" i="13"/>
  <c r="G110" i="13"/>
  <c r="G76" i="13"/>
  <c r="G49" i="13"/>
  <c r="G47" i="11"/>
  <c r="G105" i="11"/>
  <c r="G29" i="11"/>
  <c r="G38" i="11"/>
  <c r="G91" i="12"/>
  <c r="G112" i="11"/>
  <c r="G37" i="13"/>
  <c r="G115" i="11"/>
  <c r="G19" i="12"/>
  <c r="G26" i="13"/>
  <c r="G80" i="11"/>
  <c r="G52" i="12"/>
  <c r="G105" i="13"/>
  <c r="G24" i="13"/>
  <c r="G99" i="11"/>
  <c r="G51" i="11"/>
  <c r="G48" i="12"/>
  <c r="G97" i="12"/>
  <c r="G37" i="11"/>
  <c r="G114" i="12"/>
  <c r="G51" i="13"/>
  <c r="G63" i="11"/>
  <c r="G118" i="11"/>
  <c r="G70" i="11"/>
  <c r="G4" i="13"/>
  <c r="G3" i="11"/>
  <c r="G4" i="11"/>
  <c r="G113" i="11"/>
  <c r="G117" i="13"/>
  <c r="G104" i="12"/>
  <c r="G74" i="11"/>
  <c r="G56" i="12"/>
  <c r="G33" i="11"/>
  <c r="G95" i="13"/>
  <c r="G36" i="11"/>
  <c r="G66" i="11"/>
  <c r="G16" i="13"/>
  <c r="G94" i="11"/>
  <c r="G10" i="13"/>
  <c r="G94" i="12"/>
  <c r="G31" i="12"/>
  <c r="G97" i="13"/>
  <c r="G24" i="12"/>
  <c r="G43" i="11"/>
  <c r="G14" i="13"/>
  <c r="G83" i="12"/>
  <c r="G67" i="12"/>
  <c r="G50" i="13"/>
  <c r="G63" i="12"/>
  <c r="G25" i="13"/>
  <c r="G5" i="13"/>
  <c r="G35" i="12"/>
  <c r="G99" i="13"/>
  <c r="G27" i="12"/>
  <c r="G33" i="12"/>
  <c r="G85" i="11"/>
  <c r="G46" i="12"/>
  <c r="G28" i="13"/>
  <c r="G17" i="12"/>
  <c r="G17" i="13"/>
  <c r="G74" i="13"/>
  <c r="G8" i="11"/>
  <c r="G112" i="12"/>
  <c r="G35" i="13"/>
  <c r="G55" i="13"/>
  <c r="G122" i="12"/>
  <c r="G14" i="11"/>
  <c r="G109" i="11"/>
  <c r="G9" i="13"/>
  <c r="G62" i="11"/>
  <c r="G120" i="13"/>
  <c r="G71" i="11"/>
  <c r="G20" i="11"/>
  <c r="G70" i="13"/>
  <c r="G34" i="12"/>
  <c r="G118" i="13"/>
  <c r="G94" i="13"/>
  <c r="G80" i="12"/>
  <c r="G89" i="13"/>
  <c r="G39" i="12"/>
  <c r="G121" i="13"/>
  <c r="G54" i="13"/>
  <c r="G58" i="13"/>
  <c r="G12" i="11"/>
  <c r="G34" i="13"/>
  <c r="G53" i="12"/>
  <c r="G88" i="11"/>
  <c r="G11" i="13"/>
  <c r="G26" i="11"/>
  <c r="G67" i="11"/>
  <c r="G88" i="12"/>
  <c r="G101" i="13"/>
  <c r="G45" i="11"/>
  <c r="G15" i="13"/>
  <c r="G72" i="12"/>
  <c r="G92" i="13"/>
  <c r="G5" i="11"/>
  <c r="G59" i="11"/>
  <c r="G89" i="11"/>
  <c r="G117" i="12"/>
  <c r="G95" i="12"/>
  <c r="G46" i="11"/>
  <c r="G60" i="13"/>
  <c r="G32" i="12"/>
  <c r="G111" i="11"/>
  <c r="G106" i="11"/>
  <c r="G69" i="11"/>
  <c r="G66" i="12"/>
  <c r="G44" i="13"/>
  <c r="G53" i="11"/>
  <c r="G86" i="12"/>
  <c r="G80" i="13"/>
  <c r="G104" i="13"/>
  <c r="G62" i="16"/>
  <c r="E63" i="16" l="1"/>
  <c r="E4" i="7"/>
  <c r="C5" i="7"/>
  <c r="D5" i="7"/>
  <c r="F63" i="16"/>
  <c r="G3" i="7"/>
  <c r="F4" i="7"/>
  <c r="D64" i="16"/>
  <c r="G63" i="16"/>
  <c r="E64" i="16" l="1"/>
  <c r="E5" i="7"/>
  <c r="C6" i="7"/>
  <c r="D6" i="7"/>
  <c r="F64" i="16"/>
  <c r="G4" i="7"/>
  <c r="F5" i="7"/>
  <c r="D65" i="16"/>
  <c r="G64" i="16"/>
  <c r="E65" i="16" l="1"/>
  <c r="E6" i="7"/>
  <c r="C7" i="7"/>
  <c r="D7" i="7"/>
  <c r="F6" i="7"/>
  <c r="D66" i="16"/>
  <c r="F65" i="16"/>
  <c r="G5" i="7"/>
  <c r="D67" i="16"/>
  <c r="G65" i="16"/>
  <c r="E67" i="16" l="1"/>
  <c r="E66" i="16"/>
  <c r="E7" i="7"/>
  <c r="E2" i="7"/>
  <c r="C8" i="7"/>
  <c r="D8" i="7"/>
  <c r="F7" i="7"/>
  <c r="F67" i="16"/>
  <c r="G67" i="16" s="1"/>
  <c r="F66" i="16"/>
  <c r="D68" i="16"/>
  <c r="G6" i="7"/>
  <c r="G66" i="16"/>
  <c r="E68" i="16" l="1"/>
  <c r="E8" i="7"/>
  <c r="C9" i="7"/>
  <c r="D9" i="7"/>
  <c r="D69" i="16"/>
  <c r="F68" i="16"/>
  <c r="G7" i="7"/>
  <c r="F8" i="7"/>
  <c r="G68" i="16"/>
  <c r="E69" i="16" l="1"/>
  <c r="E9" i="7"/>
  <c r="C10" i="7"/>
  <c r="D10" i="7"/>
  <c r="D70" i="16"/>
  <c r="F69" i="16"/>
  <c r="G8" i="7"/>
  <c r="F9" i="7"/>
  <c r="D71" i="16"/>
  <c r="G69" i="16"/>
  <c r="E71" i="16" l="1"/>
  <c r="E70" i="16"/>
  <c r="E10" i="7"/>
  <c r="C11" i="7"/>
  <c r="D11" i="7"/>
  <c r="D72" i="16"/>
  <c r="G9" i="7"/>
  <c r="F71" i="16"/>
  <c r="G71" i="16" s="1"/>
  <c r="F10" i="7"/>
  <c r="F70" i="16"/>
  <c r="D73" i="16"/>
  <c r="G70" i="16"/>
  <c r="E73" i="16" l="1"/>
  <c r="E72" i="16"/>
  <c r="E11" i="7"/>
  <c r="C12" i="7"/>
  <c r="D12" i="7"/>
  <c r="D74" i="16"/>
  <c r="F11" i="7"/>
  <c r="G10" i="7"/>
  <c r="F73" i="16"/>
  <c r="G73" i="16" s="1"/>
  <c r="F72" i="16"/>
  <c r="G72" i="16"/>
  <c r="E74" i="16" l="1"/>
  <c r="E12" i="7"/>
  <c r="C13" i="7"/>
  <c r="D13" i="7"/>
  <c r="G11" i="7"/>
  <c r="F74" i="16"/>
  <c r="F12" i="7"/>
  <c r="D75" i="16"/>
  <c r="G74" i="16"/>
  <c r="E75" i="16" l="1"/>
  <c r="E13" i="7"/>
  <c r="C14" i="7"/>
  <c r="D14" i="7"/>
  <c r="F75" i="16"/>
  <c r="G12" i="7"/>
  <c r="D76" i="16"/>
  <c r="F13" i="7"/>
  <c r="G75" i="16"/>
  <c r="E76" i="16" l="1"/>
  <c r="E14" i="7"/>
  <c r="C15" i="7"/>
  <c r="D15" i="7"/>
  <c r="F14" i="7"/>
  <c r="G13" i="7"/>
  <c r="D77" i="16"/>
  <c r="F76" i="16"/>
  <c r="G76" i="16"/>
  <c r="E77" i="16" l="1"/>
  <c r="E15" i="7"/>
  <c r="C16" i="7"/>
  <c r="D16" i="7"/>
  <c r="D78" i="16"/>
  <c r="F77" i="16"/>
  <c r="F15" i="7"/>
  <c r="G14" i="7"/>
  <c r="G77" i="16"/>
  <c r="E78" i="16" l="1"/>
  <c r="E16" i="7"/>
  <c r="C17" i="7"/>
  <c r="D17" i="7"/>
  <c r="D79" i="16"/>
  <c r="F78" i="16"/>
  <c r="G15" i="7"/>
  <c r="F16" i="7"/>
  <c r="G78" i="16"/>
  <c r="E79" i="16" l="1"/>
  <c r="E17" i="7"/>
  <c r="C18" i="7"/>
  <c r="D18" i="7"/>
  <c r="D80" i="16"/>
  <c r="F79" i="16"/>
  <c r="G16" i="7"/>
  <c r="F17" i="7"/>
  <c r="G79" i="16"/>
  <c r="E80" i="16" l="1"/>
  <c r="E18" i="7"/>
  <c r="C19" i="7"/>
  <c r="D19" i="7"/>
  <c r="D81" i="16"/>
  <c r="G17" i="7"/>
  <c r="F80" i="16"/>
  <c r="F18" i="7"/>
  <c r="G80" i="16"/>
  <c r="E81" i="16" l="1"/>
  <c r="E19" i="7"/>
  <c r="C20" i="7"/>
  <c r="D20" i="7"/>
  <c r="D82" i="16"/>
  <c r="F81" i="16"/>
  <c r="F19" i="7"/>
  <c r="G18" i="7"/>
  <c r="G81" i="16"/>
  <c r="E82" i="16" l="1"/>
  <c r="E20" i="7"/>
  <c r="C21" i="7"/>
  <c r="D21" i="7"/>
  <c r="D83" i="16"/>
  <c r="F82" i="16"/>
  <c r="G19" i="7"/>
  <c r="F20" i="7"/>
  <c r="G82" i="16"/>
  <c r="E83" i="16" l="1"/>
  <c r="E21" i="7"/>
  <c r="C22" i="7"/>
  <c r="D22" i="7"/>
  <c r="D84" i="16"/>
  <c r="F83" i="16"/>
  <c r="G20" i="7"/>
  <c r="F21" i="7"/>
  <c r="G83" i="16"/>
  <c r="E84" i="16" l="1"/>
  <c r="E22" i="7"/>
  <c r="C23" i="7"/>
  <c r="D23" i="7"/>
  <c r="D85" i="16"/>
  <c r="G21" i="7"/>
  <c r="F22" i="7"/>
  <c r="F84" i="16"/>
  <c r="G84" i="16"/>
  <c r="E85" i="16" l="1"/>
  <c r="E23" i="7"/>
  <c r="C24" i="7"/>
  <c r="D24" i="7"/>
  <c r="D86" i="16"/>
  <c r="F85" i="16"/>
  <c r="G22" i="7"/>
  <c r="F23" i="7"/>
  <c r="G85" i="16"/>
  <c r="E86" i="16" l="1"/>
  <c r="E24" i="7"/>
  <c r="C25" i="7"/>
  <c r="D25" i="7"/>
  <c r="D87" i="16"/>
  <c r="F24" i="7"/>
  <c r="F86" i="16"/>
  <c r="G23" i="7"/>
  <c r="G86" i="16"/>
  <c r="E87" i="16" l="1"/>
  <c r="E25" i="7"/>
  <c r="C26" i="7"/>
  <c r="D26" i="7"/>
  <c r="D88" i="16"/>
  <c r="G24" i="7"/>
  <c r="F87" i="16"/>
  <c r="F25" i="7"/>
  <c r="G87" i="16"/>
  <c r="E88" i="16" l="1"/>
  <c r="E26" i="7"/>
  <c r="C27" i="7"/>
  <c r="D27" i="7"/>
  <c r="D89" i="16"/>
  <c r="F26" i="7"/>
  <c r="F88" i="16"/>
  <c r="G25" i="7"/>
  <c r="G88" i="16"/>
  <c r="E89" i="16" l="1"/>
  <c r="E27" i="7"/>
  <c r="C28" i="7"/>
  <c r="D28" i="7"/>
  <c r="D90" i="16"/>
  <c r="F89" i="16"/>
  <c r="G26" i="7"/>
  <c r="F27" i="7"/>
  <c r="G89" i="16"/>
  <c r="E90" i="16" l="1"/>
  <c r="E28" i="7"/>
  <c r="C29" i="7"/>
  <c r="D29" i="7"/>
  <c r="D91" i="16"/>
  <c r="F90" i="16"/>
  <c r="G27" i="7"/>
  <c r="F28" i="7"/>
  <c r="G90" i="16"/>
  <c r="E91" i="16" l="1"/>
  <c r="E29" i="7"/>
  <c r="C30" i="7"/>
  <c r="D30" i="7"/>
  <c r="D92" i="16"/>
  <c r="F29" i="7"/>
  <c r="F91" i="16"/>
  <c r="G28" i="7"/>
  <c r="G91" i="16"/>
  <c r="E92" i="16" l="1"/>
  <c r="E30" i="7"/>
  <c r="C31" i="7"/>
  <c r="D31" i="7"/>
  <c r="D93" i="16"/>
  <c r="G29" i="7"/>
  <c r="F92" i="16"/>
  <c r="F30" i="7"/>
  <c r="G92" i="16"/>
  <c r="E93" i="16" l="1"/>
  <c r="E31" i="7"/>
  <c r="C32" i="7"/>
  <c r="D32" i="7"/>
  <c r="F93" i="16"/>
  <c r="G30" i="7"/>
  <c r="F31" i="7"/>
  <c r="F2" i="16"/>
  <c r="G2" i="16" s="1"/>
  <c r="G93" i="16"/>
  <c r="E32" i="7" l="1"/>
  <c r="C33" i="7"/>
  <c r="D33" i="7"/>
  <c r="G31" i="7"/>
  <c r="F32" i="7"/>
  <c r="E33" i="7" l="1"/>
  <c r="C34" i="7"/>
  <c r="D34" i="7"/>
  <c r="G32" i="7"/>
  <c r="F33" i="7"/>
  <c r="E34" i="7" l="1"/>
  <c r="C35" i="7"/>
  <c r="D35" i="7"/>
  <c r="F34" i="7"/>
  <c r="G33" i="7"/>
  <c r="E35" i="7" l="1"/>
  <c r="C36" i="7"/>
  <c r="D36" i="7"/>
  <c r="G34" i="7"/>
  <c r="F35" i="7"/>
  <c r="E36" i="7" l="1"/>
  <c r="C37" i="7"/>
  <c r="D37" i="7"/>
  <c r="F36" i="7"/>
  <c r="G35" i="7"/>
  <c r="E37" i="7" l="1"/>
  <c r="C38" i="7"/>
  <c r="D38" i="7"/>
  <c r="F37" i="7"/>
  <c r="G36" i="7"/>
  <c r="E38" i="7" l="1"/>
  <c r="C39" i="7"/>
  <c r="D39" i="7"/>
  <c r="G37" i="7"/>
  <c r="F38" i="7"/>
  <c r="E39" i="7" l="1"/>
  <c r="C40" i="7"/>
  <c r="D40" i="7"/>
  <c r="G38" i="7"/>
  <c r="F39" i="7"/>
  <c r="E40" i="7" l="1"/>
  <c r="C3" i="6"/>
  <c r="D3" i="6"/>
  <c r="G39" i="7"/>
  <c r="F40" i="7"/>
  <c r="E3" i="6" l="1"/>
  <c r="C4" i="6"/>
  <c r="D4" i="6"/>
  <c r="F3" i="6"/>
  <c r="G40" i="7"/>
  <c r="E4" i="6" l="1"/>
  <c r="E2" i="6"/>
  <c r="C5" i="6"/>
  <c r="D5" i="6"/>
  <c r="G3" i="6"/>
  <c r="F4" i="6"/>
  <c r="E5" i="6" l="1"/>
  <c r="C6" i="6"/>
  <c r="D6" i="6"/>
  <c r="F5" i="6"/>
  <c r="G4" i="6"/>
  <c r="E6" i="6" l="1"/>
  <c r="C7" i="6"/>
  <c r="D7" i="6"/>
  <c r="G5" i="6"/>
  <c r="F6" i="6"/>
  <c r="E7" i="6" l="1"/>
  <c r="C8" i="6"/>
  <c r="D8" i="6"/>
  <c r="G6" i="6"/>
  <c r="F7" i="6"/>
  <c r="E8" i="6" l="1"/>
  <c r="C9" i="6"/>
  <c r="D9" i="6"/>
  <c r="F8" i="6"/>
  <c r="G7" i="6"/>
  <c r="E9" i="6" l="1"/>
  <c r="C10" i="6"/>
  <c r="D10" i="6"/>
  <c r="G8" i="6"/>
  <c r="F9" i="6"/>
  <c r="E10" i="6" l="1"/>
  <c r="C11" i="6"/>
  <c r="D11" i="6"/>
  <c r="G9" i="6"/>
  <c r="F10" i="6"/>
  <c r="E11" i="6" l="1"/>
  <c r="C12" i="6"/>
  <c r="D12" i="6"/>
  <c r="F11" i="6"/>
  <c r="G10" i="6"/>
  <c r="E12" i="6" l="1"/>
  <c r="C13" i="6"/>
  <c r="D13" i="6"/>
  <c r="G11" i="6"/>
  <c r="F12" i="6"/>
  <c r="E13" i="6" l="1"/>
  <c r="C14" i="6"/>
  <c r="D14" i="6"/>
  <c r="F13" i="6"/>
  <c r="G12" i="6"/>
  <c r="E14" i="6" l="1"/>
  <c r="C15" i="6"/>
  <c r="D15" i="6"/>
  <c r="G13" i="6"/>
  <c r="F14" i="6"/>
  <c r="E15" i="6" l="1"/>
  <c r="C16" i="6"/>
  <c r="D16" i="6"/>
  <c r="G14" i="6"/>
  <c r="F15" i="6"/>
  <c r="E16" i="6" l="1"/>
  <c r="C17" i="6"/>
  <c r="D17" i="6"/>
  <c r="F16" i="6"/>
  <c r="G15" i="6"/>
  <c r="E17" i="6" l="1"/>
  <c r="C18" i="6"/>
  <c r="D18" i="6"/>
  <c r="F17" i="6"/>
  <c r="G16" i="6"/>
  <c r="E18" i="6" l="1"/>
  <c r="C19" i="6"/>
  <c r="D19" i="6"/>
  <c r="G17" i="6"/>
  <c r="F18" i="6"/>
  <c r="E19" i="6" l="1"/>
  <c r="C20" i="6"/>
  <c r="D20" i="6"/>
  <c r="F19" i="6"/>
  <c r="G18" i="6"/>
  <c r="E20" i="6" l="1"/>
  <c r="C21" i="6"/>
  <c r="D21" i="6"/>
  <c r="F20" i="6"/>
  <c r="G19" i="6"/>
  <c r="E21" i="6" l="1"/>
  <c r="C22" i="6"/>
  <c r="D22" i="6"/>
  <c r="G20" i="6"/>
  <c r="F21" i="6"/>
  <c r="E22" i="6" l="1"/>
  <c r="C23" i="6"/>
  <c r="D23" i="6"/>
  <c r="F22" i="6"/>
  <c r="G21" i="6"/>
  <c r="E23" i="6" l="1"/>
  <c r="C24" i="6"/>
  <c r="D24" i="6"/>
  <c r="F23" i="6"/>
  <c r="G22" i="6"/>
  <c r="E24" i="6" l="1"/>
  <c r="C25" i="6"/>
  <c r="D25" i="6"/>
  <c r="G23" i="6"/>
  <c r="F24" i="6"/>
  <c r="E25" i="6" l="1"/>
  <c r="C26" i="6"/>
  <c r="D26" i="6"/>
  <c r="G24" i="6"/>
  <c r="F25" i="6"/>
  <c r="E26" i="6" l="1"/>
  <c r="C27" i="6"/>
  <c r="D27" i="6"/>
  <c r="F26" i="6"/>
  <c r="G25" i="6"/>
  <c r="E27" i="6" l="1"/>
  <c r="C28" i="6"/>
  <c r="D28" i="6"/>
  <c r="F27" i="6"/>
  <c r="G26" i="6"/>
  <c r="E28" i="6" l="1"/>
  <c r="C29" i="6"/>
  <c r="D29" i="6"/>
  <c r="F28" i="6"/>
  <c r="G27" i="6"/>
  <c r="E29" i="6" l="1"/>
  <c r="C30" i="6"/>
  <c r="D30" i="6"/>
  <c r="F29" i="6"/>
  <c r="G28" i="6"/>
  <c r="E30" i="6" l="1"/>
  <c r="C31" i="6"/>
  <c r="D31" i="6"/>
  <c r="G29" i="6"/>
  <c r="F30" i="6"/>
  <c r="E31" i="6" l="1"/>
  <c r="C32" i="6"/>
  <c r="D32" i="6"/>
  <c r="G30" i="6"/>
  <c r="F31" i="6"/>
  <c r="E32" i="6" l="1"/>
  <c r="C33" i="6"/>
  <c r="D33" i="6"/>
  <c r="F32" i="6"/>
  <c r="G31" i="6"/>
  <c r="E33" i="6" l="1"/>
  <c r="C34" i="6"/>
  <c r="D34" i="6"/>
  <c r="F33" i="6"/>
  <c r="G32" i="6"/>
  <c r="E34" i="6" l="1"/>
  <c r="C35" i="6"/>
  <c r="D35" i="6"/>
  <c r="G33" i="6"/>
  <c r="F34" i="6"/>
  <c r="E35" i="6" l="1"/>
  <c r="C36" i="6"/>
  <c r="D36" i="6"/>
  <c r="F35" i="6"/>
  <c r="G34" i="6"/>
  <c r="E36" i="6" l="1"/>
  <c r="C37" i="6"/>
  <c r="D37" i="6"/>
  <c r="G35" i="6"/>
  <c r="F36" i="6"/>
  <c r="E37" i="6" l="1"/>
  <c r="C38" i="6"/>
  <c r="D38" i="6"/>
  <c r="G36" i="6"/>
  <c r="F37" i="6"/>
  <c r="E38" i="6" l="1"/>
  <c r="C39" i="6"/>
  <c r="D39" i="6"/>
  <c r="G37" i="6"/>
  <c r="F38" i="6"/>
  <c r="E39" i="6" l="1"/>
  <c r="C40" i="6"/>
  <c r="D40" i="6"/>
  <c r="G38" i="6"/>
  <c r="F39" i="6"/>
  <c r="E40" i="6" l="1"/>
  <c r="C3" i="5"/>
  <c r="D3" i="5"/>
  <c r="G39" i="6"/>
  <c r="F40" i="6"/>
  <c r="E3" i="5" l="1"/>
  <c r="C4" i="5"/>
  <c r="D4" i="5"/>
  <c r="G40" i="6"/>
  <c r="F3" i="5"/>
  <c r="E4" i="5" l="1"/>
  <c r="E2" i="5"/>
  <c r="C5" i="5"/>
  <c r="D5" i="5"/>
  <c r="F4" i="5"/>
  <c r="G3" i="5"/>
  <c r="E5" i="5" l="1"/>
  <c r="C6" i="5"/>
  <c r="D6" i="5"/>
  <c r="G4" i="5"/>
  <c r="F5" i="5"/>
  <c r="E6" i="5" l="1"/>
  <c r="C7" i="5"/>
  <c r="D7" i="5"/>
  <c r="G5" i="5"/>
  <c r="F6" i="5"/>
  <c r="E7" i="5" l="1"/>
  <c r="C8" i="5"/>
  <c r="D8" i="5"/>
  <c r="G6" i="5"/>
  <c r="F7" i="5"/>
  <c r="E8" i="5" l="1"/>
  <c r="C9" i="5"/>
  <c r="D9" i="5"/>
  <c r="F8" i="5"/>
  <c r="G7" i="5"/>
  <c r="E9" i="5" l="1"/>
  <c r="C10" i="5"/>
  <c r="D10" i="5"/>
  <c r="G8" i="5"/>
  <c r="F9" i="5"/>
  <c r="E10" i="5" l="1"/>
  <c r="C11" i="5"/>
  <c r="D11" i="5"/>
  <c r="F10" i="5"/>
  <c r="G9" i="5"/>
  <c r="E11" i="5" l="1"/>
  <c r="C12" i="5"/>
  <c r="D12" i="5"/>
  <c r="G10" i="5"/>
  <c r="F11" i="5"/>
  <c r="E12" i="5" l="1"/>
  <c r="C13" i="5"/>
  <c r="D13" i="5"/>
  <c r="G11" i="5"/>
  <c r="F12" i="5"/>
  <c r="E13" i="5" l="1"/>
  <c r="C14" i="5"/>
  <c r="D14" i="5"/>
  <c r="G12" i="5"/>
  <c r="F13" i="5"/>
  <c r="E14" i="5" l="1"/>
  <c r="C15" i="5"/>
  <c r="D15" i="5"/>
  <c r="F14" i="5"/>
  <c r="G13" i="5"/>
  <c r="E15" i="5" l="1"/>
  <c r="C16" i="5"/>
  <c r="D16" i="5"/>
  <c r="F15" i="5"/>
  <c r="G14" i="5"/>
  <c r="E16" i="5" l="1"/>
  <c r="C17" i="5"/>
  <c r="D17" i="5"/>
  <c r="F16" i="5"/>
  <c r="G15" i="5"/>
  <c r="E17" i="5" l="1"/>
  <c r="C18" i="5"/>
  <c r="D18" i="5"/>
  <c r="G16" i="5"/>
  <c r="F17" i="5"/>
  <c r="E18" i="5" l="1"/>
  <c r="C19" i="5"/>
  <c r="D19" i="5"/>
  <c r="F18" i="5"/>
  <c r="G17" i="5"/>
  <c r="E19" i="5" l="1"/>
  <c r="C20" i="5"/>
  <c r="D20" i="5"/>
  <c r="F19" i="5"/>
  <c r="G18" i="5"/>
  <c r="E20" i="5" l="1"/>
  <c r="C21" i="5"/>
  <c r="D21" i="5"/>
  <c r="G19" i="5"/>
  <c r="F20" i="5"/>
  <c r="E21" i="5" l="1"/>
  <c r="C22" i="5"/>
  <c r="D22" i="5"/>
  <c r="G20" i="5"/>
  <c r="F21" i="5"/>
  <c r="E22" i="5" l="1"/>
  <c r="C23" i="5"/>
  <c r="D23" i="5"/>
  <c r="G21" i="5"/>
  <c r="F22" i="5"/>
  <c r="E23" i="5" l="1"/>
  <c r="C24" i="5"/>
  <c r="D24" i="5"/>
  <c r="G22" i="5"/>
  <c r="F23" i="5"/>
  <c r="E24" i="5" l="1"/>
  <c r="C25" i="5"/>
  <c r="D25" i="5"/>
  <c r="G23" i="5"/>
  <c r="F24" i="5"/>
  <c r="E25" i="5" l="1"/>
  <c r="C26" i="5"/>
  <c r="D26" i="5"/>
  <c r="G24" i="5"/>
  <c r="F25" i="5"/>
  <c r="E26" i="5" l="1"/>
  <c r="C27" i="5"/>
  <c r="D27" i="5"/>
  <c r="G25" i="5"/>
  <c r="F26" i="5"/>
  <c r="E27" i="5" l="1"/>
  <c r="C28" i="5"/>
  <c r="D28" i="5"/>
  <c r="G26" i="5"/>
  <c r="F27" i="5"/>
  <c r="E28" i="5" l="1"/>
  <c r="C29" i="5"/>
  <c r="D29" i="5"/>
  <c r="F28" i="5"/>
  <c r="G27" i="5"/>
  <c r="E29" i="5" l="1"/>
  <c r="C30" i="5"/>
  <c r="D30" i="5"/>
  <c r="G28" i="5"/>
  <c r="F29" i="5"/>
  <c r="E30" i="5" l="1"/>
  <c r="C31" i="5"/>
  <c r="D31" i="5"/>
  <c r="F30" i="5"/>
  <c r="G29" i="5"/>
  <c r="E31" i="5" l="1"/>
  <c r="C32" i="5"/>
  <c r="D32" i="5"/>
  <c r="G30" i="5"/>
  <c r="F31" i="5"/>
  <c r="E32" i="5" l="1"/>
  <c r="C33" i="5"/>
  <c r="D33" i="5"/>
  <c r="G31" i="5"/>
  <c r="F32" i="5"/>
  <c r="E33" i="5" l="1"/>
  <c r="C34" i="5"/>
  <c r="D34" i="5"/>
  <c r="G32" i="5"/>
  <c r="F33" i="5"/>
  <c r="E34" i="5" l="1"/>
  <c r="C35" i="5"/>
  <c r="D35" i="5"/>
  <c r="G33" i="5"/>
  <c r="F34" i="5"/>
  <c r="E35" i="5" l="1"/>
  <c r="C36" i="5"/>
  <c r="D36" i="5"/>
  <c r="G34" i="5"/>
  <c r="F35" i="5"/>
  <c r="E36" i="5" l="1"/>
  <c r="C37" i="5"/>
  <c r="D37" i="5"/>
  <c r="G35" i="5"/>
  <c r="F36" i="5"/>
  <c r="E37" i="5" l="1"/>
  <c r="C38" i="5"/>
  <c r="D38" i="5"/>
  <c r="G36" i="5"/>
  <c r="F37" i="5"/>
  <c r="E38" i="5" l="1"/>
  <c r="C39" i="5"/>
  <c r="D39" i="5"/>
  <c r="G37" i="5"/>
  <c r="F38" i="5"/>
  <c r="E39" i="5" l="1"/>
  <c r="C40" i="5"/>
  <c r="D40" i="5"/>
  <c r="G38" i="5"/>
  <c r="B1" i="4"/>
  <c r="F39" i="5"/>
  <c r="E40" i="5" l="1"/>
  <c r="D8" i="4"/>
  <c r="G39" i="5"/>
  <c r="F40" i="5"/>
  <c r="G40" i="5" s="1"/>
  <c r="F2" i="13"/>
  <c r="G2" i="13" s="1"/>
  <c r="F2" i="12"/>
  <c r="F2" i="11"/>
  <c r="F2" i="6"/>
  <c r="G2" i="6"/>
  <c r="G2" i="12"/>
  <c r="F2" i="5"/>
  <c r="G2" i="11"/>
  <c r="F2" i="7"/>
  <c r="G2" i="7"/>
  <c r="G2" i="5"/>
</calcChain>
</file>

<file path=xl/sharedStrings.xml><?xml version="1.0" encoding="utf-8"?>
<sst xmlns="http://schemas.openxmlformats.org/spreadsheetml/2006/main" count="1441" uniqueCount="242">
  <si>
    <t>PriceTickValue</t>
  </si>
  <si>
    <t>RateTickValue</t>
  </si>
  <si>
    <t>_Quote</t>
  </si>
  <si>
    <t>QuoteSuffix</t>
  </si>
  <si>
    <t>HKD</t>
  </si>
  <si>
    <t>Currency</t>
  </si>
  <si>
    <t>ADDITIONAL SETTINGS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</si>
  <si>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</si>
  <si>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</si>
  <si>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</si>
  <si>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</si>
  <si>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</si>
  <si>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</si>
  <si>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</si>
  <si>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</si>
  <si>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</si>
  <si>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</si>
  <si>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</si>
  <si>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</si>
  <si>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</si>
  <si>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</si>
  <si>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</si>
  <si>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</si>
  <si>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</si>
  <si>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</si>
  <si>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</si>
  <si>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</si>
  <si>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</si>
  <si>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</si>
  <si>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</si>
  <si>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</si>
  <si>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</si>
  <si>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</si>
  <si>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</si>
  <si>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</si>
  <si>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</si>
  <si>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</si>
  <si>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</si>
  <si>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</si>
  <si>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</si>
  <si>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</si>
  <si>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</si>
  <si>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1L</t>
  </si>
  <si>
    <t>3L</t>
  </si>
  <si>
    <t>USD</t>
  </si>
  <si>
    <t>6Y</t>
  </si>
  <si>
    <t>6L</t>
  </si>
  <si>
    <t>JPY</t>
  </si>
  <si>
    <t>5Y</t>
  </si>
  <si>
    <t>GBP</t>
  </si>
  <si>
    <t>4Y</t>
  </si>
  <si>
    <t>6E</t>
  </si>
  <si>
    <t>1E</t>
  </si>
  <si>
    <t>EUR</t>
  </si>
  <si>
    <t>3Y</t>
  </si>
  <si>
    <t>CHF</t>
  </si>
  <si>
    <t>2Y</t>
  </si>
  <si>
    <t>21M</t>
  </si>
  <si>
    <t>18M</t>
  </si>
  <si>
    <t>15M</t>
  </si>
  <si>
    <t>1Y</t>
  </si>
  <si>
    <t>6M</t>
  </si>
  <si>
    <t>Length</t>
  </si>
  <si>
    <t>3E</t>
  </si>
  <si>
    <t>12L</t>
  </si>
  <si>
    <t>12E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</si>
  <si>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</si>
  <si>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</si>
  <si>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</si>
  <si>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</si>
  <si>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</si>
  <si>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</si>
  <si>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</si>
  <si>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</si>
  <si>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</si>
  <si>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</si>
  <si>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</si>
  <si>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</si>
  <si>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</si>
  <si>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</si>
  <si>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</si>
  <si>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</si>
  <si>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</si>
  <si>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</si>
  <si>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x24F</t>
  </si>
  <si>
    <t>F1</t>
  </si>
  <si>
    <t>TOM12</t>
  </si>
  <si>
    <t>T12</t>
  </si>
  <si>
    <t>TOM6</t>
  </si>
  <si>
    <t>T6</t>
  </si>
  <si>
    <t>x12F</t>
  </si>
  <si>
    <t>x11F</t>
  </si>
  <si>
    <t>x10F</t>
  </si>
  <si>
    <t>x9F</t>
  </si>
  <si>
    <t>x8F</t>
  </si>
  <si>
    <t>x7F</t>
  </si>
  <si>
    <t>x6F</t>
  </si>
  <si>
    <t>x5F</t>
  </si>
  <si>
    <t>x4F</t>
  </si>
  <si>
    <t>TOM3</t>
  </si>
  <si>
    <t>T3</t>
  </si>
  <si>
    <t>TOM1</t>
  </si>
  <si>
    <t>T1</t>
  </si>
  <si>
    <t>Future Code</t>
  </si>
  <si>
    <t>Main Cycle</t>
  </si>
  <si>
    <t>#</t>
  </si>
  <si>
    <t>1M</t>
  </si>
  <si>
    <t>FUT</t>
  </si>
  <si>
    <t>3M</t>
  </si>
  <si>
    <t>IMMFRA</t>
  </si>
  <si>
    <t>OIS</t>
  </si>
  <si>
    <t>FED</t>
  </si>
  <si>
    <t>45Y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</si>
  <si>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</si>
  <si>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</si>
  <si>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</si>
  <si>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</si>
  <si>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</si>
  <si>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</si>
  <si>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</si>
  <si>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</si>
  <si>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</si>
  <si>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</si>
  <si>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</si>
  <si>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</si>
  <si>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</si>
  <si>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</si>
  <si>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</si>
  <si>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</si>
  <si>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</si>
  <si>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11M</t>
  </si>
  <si>
    <t>10M</t>
  </si>
  <si>
    <t>9M</t>
  </si>
  <si>
    <t>8M</t>
  </si>
  <si>
    <t>7M</t>
  </si>
  <si>
    <t>5M</t>
  </si>
  <si>
    <t>4M</t>
  </si>
  <si>
    <t>2M</t>
  </si>
  <si>
    <t>3W</t>
  </si>
  <si>
    <t>2W</t>
  </si>
  <si>
    <t>SW</t>
  </si>
  <si>
    <t>AM1H</t>
  </si>
  <si>
    <t>Y</t>
  </si>
  <si>
    <t>M</t>
  </si>
  <si>
    <t>1S</t>
  </si>
  <si>
    <t>2S</t>
  </si>
  <si>
    <t>4S</t>
  </si>
  <si>
    <t>3S</t>
  </si>
  <si>
    <t>AM</t>
  </si>
  <si>
    <t>SB</t>
  </si>
  <si>
    <t>3H</t>
  </si>
  <si>
    <t>QM</t>
  </si>
  <si>
    <t>AB</t>
  </si>
  <si>
    <t>Conventions</t>
  </si>
  <si>
    <t>Set</t>
  </si>
  <si>
    <t>Main</t>
  </si>
  <si>
    <t>Secondary</t>
  </si>
  <si>
    <t>Additional Settings</t>
  </si>
  <si>
    <t>General Settings</t>
  </si>
  <si>
    <t>TOY2</t>
  </si>
  <si>
    <t>TOY</t>
  </si>
  <si>
    <t>ON</t>
  </si>
  <si>
    <t>ForBasisCalc</t>
  </si>
  <si>
    <t>FixingType</t>
  </si>
  <si>
    <t>Hibor</t>
  </si>
  <si>
    <t>FamilyName</t>
  </si>
  <si>
    <t>1w</t>
  </si>
  <si>
    <t>Swap index</t>
  </si>
  <si>
    <t>Spread</t>
  </si>
  <si>
    <t>Fwd start</t>
  </si>
  <si>
    <t>0D</t>
  </si>
  <si>
    <t>Quote</t>
  </si>
  <si>
    <t>IborIndex</t>
  </si>
  <si>
    <t>Meanreversion</t>
  </si>
  <si>
    <t>Volatility</t>
  </si>
  <si>
    <t>Actual/365 (Fixed)</t>
  </si>
  <si>
    <t>Following</t>
  </si>
  <si>
    <t>HongKong::HKEx</t>
  </si>
  <si>
    <t>1W</t>
  </si>
  <si>
    <t>SN</t>
  </si>
  <si>
    <t>TN</t>
  </si>
  <si>
    <t>Yield Curve</t>
  </si>
  <si>
    <t>dc</t>
  </si>
  <si>
    <t>eom</t>
  </si>
  <si>
    <t>bdc</t>
  </si>
  <si>
    <t>calendar</t>
  </si>
  <si>
    <t>fix days</t>
  </si>
  <si>
    <t>Tenor</t>
  </si>
  <si>
    <t>HkdYC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</si>
  <si>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</si>
  <si>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</si>
  <si>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</si>
  <si>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</si>
  <si>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</si>
  <si>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</si>
  <si>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</si>
  <si>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</si>
  <si>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</si>
  <si>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49Y</t>
  </si>
  <si>
    <t>48Y</t>
  </si>
  <si>
    <t>47Y</t>
  </si>
  <si>
    <t>46Y</t>
  </si>
  <si>
    <t>44Y</t>
  </si>
  <si>
    <t>43Y</t>
  </si>
  <si>
    <t>42Y</t>
  </si>
  <si>
    <t>41Y</t>
  </si>
  <si>
    <t>39Y</t>
  </si>
  <si>
    <t>38Y</t>
  </si>
  <si>
    <t>37Y</t>
  </si>
  <si>
    <t>36Y</t>
  </si>
  <si>
    <t>34Y</t>
  </si>
  <si>
    <t>33Y</t>
  </si>
  <si>
    <t>32Y</t>
  </si>
  <si>
    <t>31Y</t>
  </si>
  <si>
    <t>DiscountCurve</t>
  </si>
  <si>
    <t>iborindex</t>
  </si>
  <si>
    <t>FixedLegDayCounter</t>
  </si>
  <si>
    <t>FixedLegBDC</t>
  </si>
  <si>
    <t>FixedLegTenor</t>
  </si>
  <si>
    <t>Isda</t>
  </si>
  <si>
    <t>HiborSwap</t>
  </si>
  <si>
    <t>1YCapletVolEx</t>
  </si>
  <si>
    <t>6MCapletVolEx</t>
  </si>
  <si>
    <t>3MCapletVolEx</t>
  </si>
  <si>
    <t>1MCapletVolEx</t>
  </si>
  <si>
    <t>3MFutOptionVolEx</t>
  </si>
  <si>
    <t>1YCapletVol</t>
  </si>
  <si>
    <t>6MCapletVol</t>
  </si>
  <si>
    <t>3MCapletVol</t>
  </si>
  <si>
    <t>1MCapletVol</t>
  </si>
  <si>
    <t>3MFutOptionVol</t>
  </si>
  <si>
    <t>SwaptionVol</t>
  </si>
  <si>
    <t>SwaptionATMVol</t>
  </si>
  <si>
    <t>HiborYC1Y</t>
  </si>
  <si>
    <t>HiborYC6M</t>
  </si>
  <si>
    <t>HiborYC3M</t>
  </si>
  <si>
    <t>HiborYC1M</t>
  </si>
  <si>
    <t>HiborYCON</t>
  </si>
  <si>
    <t>YCCCSBasis</t>
  </si>
  <si>
    <t>YCSTD</t>
  </si>
  <si>
    <t>YC</t>
  </si>
  <si>
    <t>Hkd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</si>
</sst>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0"/>
    <numFmt numFmtId="165" formatCode="0.0000%"/>
    <numFmt numFmtId="166" formatCode="ddd\,\ d\-mmm\-yyyy\,\ hh:mm:ss"/>
    <numFmt numFmtId="167" formatCode="General_)"/>
    <numFmt numFmtId="168" formatCode="#,##0.0;#,##0.0"/>
    <numFmt numFmtId="169" formatCode="&quot;£&quot;#,##0;[Red]\-&quot;£&quot;#,##0"/>
    <numFmt numFmtId="170" formatCode="[$-409]d\-mmm\-yy;@"/>
    <numFmt numFmtId="171" formatCode="mm/dd/yy;@"/>
  </numFmts>
  <fonts count="2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sz val="8"/>
      <name val="Microsoft Sans Serif"/>
      <family val="2"/>
    </font>
    <font>
      <b/>
      <sz val="12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i/>
      <sz val="8"/>
      <name val="Microsoft Sans Serif"/>
      <family val="2"/>
    </font>
    <font>
      <b/>
      <sz val="8"/>
      <name val="Arial"/>
      <family val="2"/>
    </font>
    <font>
      <sz val="8"/>
      <color indexed="10"/>
      <name val="Microsoft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10"/>
      <name val="Courier New"/>
      <family val="3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sz val="8"/>
      <color indexed="10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i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</fills>
  <borders count="3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67" fontId="7" fillId="0" borderId="0"/>
    <xf numFmtId="168" fontId="8" fillId="6" borderId="0">
      <alignment horizontal="center" vertical="center"/>
    </xf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49">
    <xf numFmtId="0" fontId="0" fillId="0" borderId="0" xfId="0"/>
    <xf numFmtId="0" fontId="1" fillId="2" borderId="0" xfId="1" applyFill="1"/>
    <xf numFmtId="0" fontId="3" fillId="3" borderId="1" xfId="2" applyFont="1" applyFill="1" applyBorder="1"/>
    <xf numFmtId="0" fontId="3" fillId="3" borderId="2" xfId="2" applyFont="1" applyFill="1" applyBorder="1"/>
    <xf numFmtId="0" fontId="3" fillId="3" borderId="3" xfId="2" applyFont="1" applyFill="1" applyBorder="1"/>
    <xf numFmtId="15" fontId="3" fillId="3" borderId="4" xfId="2" applyNumberFormat="1" applyFont="1" applyFill="1" applyBorder="1"/>
    <xf numFmtId="164" fontId="3" fillId="4" borderId="5" xfId="2" quotePrefix="1" applyNumberFormat="1" applyFont="1" applyFill="1" applyBorder="1" applyAlignment="1" applyProtection="1">
      <alignment horizontal="center"/>
    </xf>
    <xf numFmtId="0" fontId="3" fillId="2" borderId="6" xfId="2" applyNumberFormat="1" applyFont="1" applyFill="1" applyBorder="1"/>
    <xf numFmtId="0" fontId="3" fillId="3" borderId="7" xfId="2" applyFont="1" applyFill="1" applyBorder="1"/>
    <xf numFmtId="165" fontId="3" fillId="4" borderId="5" xfId="2" quotePrefix="1" applyNumberFormat="1" applyFont="1" applyFill="1" applyBorder="1" applyAlignment="1" applyProtection="1">
      <alignment horizontal="center"/>
    </xf>
    <xf numFmtId="166" fontId="3" fillId="4" borderId="5" xfId="2" quotePrefix="1" applyNumberFormat="1" applyFont="1" applyFill="1" applyBorder="1" applyAlignment="1" applyProtection="1">
      <alignment horizontal="center"/>
    </xf>
    <xf numFmtId="166" fontId="3" fillId="4" borderId="5" xfId="2" applyNumberFormat="1" applyFont="1" applyFill="1" applyBorder="1" applyAlignment="1" applyProtection="1">
      <alignment horizontal="center"/>
    </xf>
    <xf numFmtId="0" fontId="3" fillId="3" borderId="4" xfId="2" applyFont="1" applyFill="1" applyBorder="1"/>
    <xf numFmtId="0" fontId="3" fillId="3" borderId="0" xfId="2" applyFont="1" applyFill="1" applyBorder="1"/>
    <xf numFmtId="0" fontId="2" fillId="2" borderId="0" xfId="2" applyFill="1"/>
    <xf numFmtId="0" fontId="3" fillId="2" borderId="0" xfId="2" applyFont="1" applyFill="1"/>
    <xf numFmtId="166" fontId="3" fillId="4" borderId="5" xfId="2" quotePrefix="1" applyNumberFormat="1" applyFont="1" applyFill="1" applyBorder="1" applyAlignment="1" applyProtection="1">
      <alignment horizontal="left"/>
    </xf>
    <xf numFmtId="0" fontId="5" fillId="2" borderId="0" xfId="1" applyFont="1" applyFill="1"/>
    <xf numFmtId="0" fontId="1" fillId="0" borderId="0" xfId="2" applyFont="1"/>
    <xf numFmtId="0" fontId="1" fillId="0" borderId="0" xfId="2" applyFont="1" applyAlignment="1">
      <alignment horizontal="left"/>
    </xf>
    <xf numFmtId="0" fontId="1" fillId="3" borderId="11" xfId="2" applyFont="1" applyFill="1" applyBorder="1"/>
    <xf numFmtId="0" fontId="1" fillId="3" borderId="12" xfId="2" applyFont="1" applyFill="1" applyBorder="1" applyAlignment="1">
      <alignment horizontal="left"/>
    </xf>
    <xf numFmtId="0" fontId="1" fillId="3" borderId="12" xfId="2" applyFont="1" applyFill="1" applyBorder="1"/>
    <xf numFmtId="0" fontId="1" fillId="3" borderId="13" xfId="2" applyFont="1" applyFill="1" applyBorder="1"/>
    <xf numFmtId="0" fontId="1" fillId="3" borderId="14" xfId="2" applyFont="1" applyFill="1" applyBorder="1"/>
    <xf numFmtId="0" fontId="3" fillId="4" borderId="6" xfId="2" applyNumberFormat="1" applyFont="1" applyFill="1" applyBorder="1" applyAlignment="1" applyProtection="1">
      <alignment vertical="center"/>
    </xf>
    <xf numFmtId="0" fontId="1" fillId="3" borderId="15" xfId="2" applyNumberFormat="1" applyFont="1" applyFill="1" applyBorder="1" applyAlignment="1">
      <alignment horizontal="left"/>
    </xf>
    <xf numFmtId="0" fontId="1" fillId="3" borderId="15" xfId="2" applyNumberFormat="1" applyFont="1" applyFill="1" applyBorder="1" applyAlignment="1">
      <alignment horizontal="center"/>
    </xf>
    <xf numFmtId="0" fontId="1" fillId="3" borderId="11" xfId="2" applyNumberFormat="1" applyFont="1" applyFill="1" applyBorder="1" applyAlignment="1">
      <alignment horizontal="center"/>
    </xf>
    <xf numFmtId="49" fontId="1" fillId="0" borderId="6" xfId="9" applyNumberFormat="1" applyFont="1" applyFill="1" applyBorder="1" applyAlignment="1">
      <alignment horizontal="center"/>
    </xf>
    <xf numFmtId="0" fontId="1" fillId="3" borderId="16" xfId="2" applyFont="1" applyFill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0" borderId="2" xfId="2" applyFont="1" applyBorder="1" applyAlignment="1">
      <alignment horizontal="center"/>
    </xf>
    <xf numFmtId="0" fontId="1" fillId="0" borderId="3" xfId="2" applyFont="1" applyBorder="1" applyAlignment="1">
      <alignment horizontal="center"/>
    </xf>
    <xf numFmtId="0" fontId="1" fillId="0" borderId="4" xfId="2" applyFont="1" applyBorder="1" applyAlignment="1">
      <alignment horizontal="center"/>
    </xf>
    <xf numFmtId="0" fontId="1" fillId="0" borderId="0" xfId="2" applyFont="1" applyBorder="1" applyAlignment="1">
      <alignment horizontal="center"/>
    </xf>
    <xf numFmtId="0" fontId="1" fillId="0" borderId="7" xfId="2" applyFont="1" applyBorder="1" applyAlignment="1">
      <alignment horizontal="center"/>
    </xf>
    <xf numFmtId="0" fontId="1" fillId="0" borderId="17" xfId="2" applyFont="1" applyBorder="1" applyAlignment="1">
      <alignment horizontal="center"/>
    </xf>
    <xf numFmtId="0" fontId="1" fillId="0" borderId="18" xfId="2" applyFont="1" applyBorder="1" applyAlignment="1">
      <alignment horizontal="center"/>
    </xf>
    <xf numFmtId="0" fontId="1" fillId="0" borderId="19" xfId="2" applyFont="1" applyBorder="1" applyAlignment="1">
      <alignment horizontal="center"/>
    </xf>
    <xf numFmtId="0" fontId="2" fillId="0" borderId="0" xfId="2"/>
    <xf numFmtId="49" fontId="1" fillId="0" borderId="15" xfId="9" applyNumberFormat="1" applyFont="1" applyFill="1" applyBorder="1" applyAlignment="1">
      <alignment horizontal="center"/>
    </xf>
    <xf numFmtId="0" fontId="3" fillId="4" borderId="5" xfId="2" applyNumberFormat="1" applyFont="1" applyFill="1" applyBorder="1" applyAlignment="1" applyProtection="1">
      <alignment horizontal="center" vertical="center"/>
    </xf>
    <xf numFmtId="0" fontId="9" fillId="3" borderId="6" xfId="2" applyFont="1" applyFill="1" applyBorder="1" applyAlignment="1">
      <alignment vertical="center"/>
    </xf>
    <xf numFmtId="0" fontId="10" fillId="3" borderId="6" xfId="2" applyFont="1" applyFill="1" applyBorder="1" applyAlignment="1">
      <alignment horizontal="center" vertical="center" wrapText="1"/>
    </xf>
    <xf numFmtId="0" fontId="10" fillId="3" borderId="5" xfId="2" applyFont="1" applyFill="1" applyBorder="1" applyAlignment="1">
      <alignment horizontal="center" vertical="center" wrapText="1"/>
    </xf>
    <xf numFmtId="0" fontId="1" fillId="3" borderId="20" xfId="2" applyFont="1" applyFill="1" applyBorder="1"/>
    <xf numFmtId="0" fontId="1" fillId="0" borderId="21" xfId="2" applyFont="1" applyBorder="1"/>
    <xf numFmtId="0" fontId="1" fillId="0" borderId="21" xfId="2" applyFont="1" applyBorder="1" applyAlignment="1">
      <alignment horizontal="left"/>
    </xf>
    <xf numFmtId="0" fontId="1" fillId="3" borderId="21" xfId="2" applyFont="1" applyFill="1" applyBorder="1"/>
    <xf numFmtId="0" fontId="1" fillId="3" borderId="22" xfId="2" applyFont="1" applyFill="1" applyBorder="1" applyAlignment="1">
      <alignment horizontal="center"/>
    </xf>
    <xf numFmtId="0" fontId="2" fillId="0" borderId="21" xfId="2" applyBorder="1"/>
    <xf numFmtId="0" fontId="2" fillId="0" borderId="21" xfId="2" applyBorder="1" applyAlignment="1">
      <alignment horizontal="left"/>
    </xf>
    <xf numFmtId="0" fontId="1" fillId="3" borderId="14" xfId="2" applyFont="1" applyFill="1" applyBorder="1" applyAlignment="1">
      <alignment horizontal="center"/>
    </xf>
    <xf numFmtId="170" fontId="11" fillId="4" borderId="6" xfId="2" applyNumberFormat="1" applyFont="1" applyFill="1" applyBorder="1" applyAlignment="1" applyProtection="1">
      <alignment horizontal="left"/>
    </xf>
    <xf numFmtId="0" fontId="1" fillId="3" borderId="6" xfId="2" applyNumberFormat="1" applyFont="1" applyFill="1" applyBorder="1" applyAlignment="1"/>
    <xf numFmtId="0" fontId="10" fillId="3" borderId="6" xfId="2" applyFont="1" applyFill="1" applyBorder="1" applyAlignment="1"/>
    <xf numFmtId="0" fontId="11" fillId="4" borderId="6" xfId="2" applyNumberFormat="1" applyFont="1" applyFill="1" applyBorder="1" applyAlignment="1" applyProtection="1">
      <alignment vertical="center"/>
    </xf>
    <xf numFmtId="0" fontId="3" fillId="4" borderId="6" xfId="2" applyNumberFormat="1" applyFont="1" applyFill="1" applyBorder="1" applyAlignment="1" applyProtection="1">
      <alignment horizontal="center" vertical="center"/>
    </xf>
    <xf numFmtId="0" fontId="1" fillId="3" borderId="6" xfId="2" applyFont="1" applyFill="1" applyBorder="1" applyAlignment="1">
      <alignment vertical="center"/>
    </xf>
    <xf numFmtId="0" fontId="1" fillId="3" borderId="22" xfId="2" applyFont="1" applyFill="1" applyBorder="1"/>
    <xf numFmtId="0" fontId="2" fillId="0" borderId="0" xfId="2" applyAlignment="1">
      <alignment horizontal="left"/>
    </xf>
    <xf numFmtId="0" fontId="5" fillId="0" borderId="0" xfId="2" applyFont="1"/>
    <xf numFmtId="0" fontId="1" fillId="3" borderId="1" xfId="2" applyFont="1" applyFill="1" applyBorder="1"/>
    <xf numFmtId="0" fontId="1" fillId="3" borderId="2" xfId="2" applyFont="1" applyFill="1" applyBorder="1" applyAlignment="1">
      <alignment horizontal="left"/>
    </xf>
    <xf numFmtId="0" fontId="1" fillId="3" borderId="2" xfId="2" applyFont="1" applyFill="1" applyBorder="1"/>
    <xf numFmtId="0" fontId="1" fillId="3" borderId="3" xfId="2" applyFont="1" applyFill="1" applyBorder="1"/>
    <xf numFmtId="0" fontId="1" fillId="3" borderId="4" xfId="2" applyFont="1" applyFill="1" applyBorder="1"/>
    <xf numFmtId="0" fontId="11" fillId="4" borderId="15" xfId="2" applyNumberFormat="1" applyFont="1" applyFill="1" applyBorder="1" applyAlignment="1" applyProtection="1"/>
    <xf numFmtId="0" fontId="1" fillId="3" borderId="15" xfId="2" applyNumberFormat="1" applyFont="1" applyFill="1" applyBorder="1" applyAlignment="1"/>
    <xf numFmtId="0" fontId="1" fillId="3" borderId="13" xfId="2" applyNumberFormat="1" applyFont="1" applyFill="1" applyBorder="1" applyAlignment="1"/>
    <xf numFmtId="0" fontId="1" fillId="3" borderId="23" xfId="2" applyNumberFormat="1" applyFont="1" applyFill="1" applyBorder="1" applyAlignment="1"/>
    <xf numFmtId="0" fontId="1" fillId="3" borderId="24" xfId="2" applyNumberFormat="1" applyFont="1" applyFill="1" applyBorder="1" applyAlignment="1"/>
    <xf numFmtId="0" fontId="1" fillId="3" borderId="7" xfId="2" applyFont="1" applyFill="1" applyBorder="1" applyAlignment="1">
      <alignment horizontal="center"/>
    </xf>
    <xf numFmtId="0" fontId="1" fillId="3" borderId="12" xfId="2" applyNumberFormat="1" applyFont="1" applyFill="1" applyBorder="1" applyAlignment="1"/>
    <xf numFmtId="0" fontId="11" fillId="4" borderId="25" xfId="2" applyNumberFormat="1" applyFont="1" applyFill="1" applyBorder="1" applyAlignment="1" applyProtection="1"/>
    <xf numFmtId="0" fontId="1" fillId="3" borderId="25" xfId="2" applyNumberFormat="1" applyFont="1" applyFill="1" applyBorder="1" applyAlignment="1"/>
    <xf numFmtId="0" fontId="1" fillId="3" borderId="22" xfId="2" applyNumberFormat="1" applyFont="1" applyFill="1" applyBorder="1" applyAlignment="1"/>
    <xf numFmtId="0" fontId="1" fillId="3" borderId="21" xfId="2" applyNumberFormat="1" applyFont="1" applyFill="1" applyBorder="1" applyAlignment="1"/>
    <xf numFmtId="0" fontId="11" fillId="4" borderId="26" xfId="2" applyNumberFormat="1" applyFont="1" applyFill="1" applyBorder="1" applyAlignment="1" applyProtection="1"/>
    <xf numFmtId="0" fontId="1" fillId="3" borderId="26" xfId="2" applyNumberFormat="1" applyFont="1" applyFill="1" applyBorder="1" applyAlignment="1"/>
    <xf numFmtId="0" fontId="1" fillId="3" borderId="16" xfId="2" applyNumberFormat="1" applyFont="1" applyFill="1" applyBorder="1" applyAlignment="1"/>
    <xf numFmtId="0" fontId="1" fillId="3" borderId="0" xfId="2" applyNumberFormat="1" applyFont="1" applyFill="1" applyBorder="1" applyAlignment="1"/>
    <xf numFmtId="0" fontId="11" fillId="4" borderId="25" xfId="2" applyNumberFormat="1" applyFont="1" applyFill="1" applyBorder="1" applyAlignment="1" applyProtection="1">
      <alignment vertical="center"/>
    </xf>
    <xf numFmtId="0" fontId="3" fillId="4" borderId="25" xfId="2" applyNumberFormat="1" applyFont="1" applyFill="1" applyBorder="1" applyAlignment="1" applyProtection="1">
      <alignment horizontal="center" vertical="center"/>
    </xf>
    <xf numFmtId="0" fontId="9" fillId="3" borderId="22" xfId="2" applyFont="1" applyFill="1" applyBorder="1" applyAlignment="1">
      <alignment vertical="center"/>
    </xf>
    <xf numFmtId="0" fontId="10" fillId="3" borderId="21" xfId="2" applyFont="1" applyFill="1" applyBorder="1" applyAlignment="1">
      <alignment horizontal="center" vertical="center" wrapText="1"/>
    </xf>
    <xf numFmtId="0" fontId="10" fillId="3" borderId="22" xfId="2" applyFont="1" applyFill="1" applyBorder="1" applyAlignment="1">
      <alignment horizontal="center" vertical="center" wrapText="1"/>
    </xf>
    <xf numFmtId="0" fontId="1" fillId="3" borderId="0" xfId="2" applyFont="1" applyFill="1" applyBorder="1"/>
    <xf numFmtId="0" fontId="12" fillId="3" borderId="3" xfId="2" applyFont="1" applyFill="1" applyBorder="1"/>
    <xf numFmtId="171" fontId="1" fillId="3" borderId="24" xfId="9" applyNumberFormat="1" applyFont="1" applyFill="1" applyBorder="1" applyAlignment="1">
      <alignment horizontal="center"/>
    </xf>
    <xf numFmtId="0" fontId="1" fillId="3" borderId="13" xfId="2" applyFont="1" applyFill="1" applyBorder="1" applyAlignment="1">
      <alignment horizontal="left"/>
    </xf>
    <xf numFmtId="0" fontId="1" fillId="3" borderId="6" xfId="2" applyFont="1" applyFill="1" applyBorder="1" applyAlignment="1">
      <alignment horizontal="center"/>
    </xf>
    <xf numFmtId="0" fontId="1" fillId="3" borderId="23" xfId="2" applyFont="1" applyFill="1" applyBorder="1" applyAlignment="1">
      <alignment horizontal="center"/>
    </xf>
    <xf numFmtId="0" fontId="10" fillId="3" borderId="6" xfId="2" applyFont="1" applyFill="1" applyBorder="1" applyAlignment="1">
      <alignment horizontal="center"/>
    </xf>
    <xf numFmtId="0" fontId="12" fillId="3" borderId="7" xfId="2" applyFont="1" applyFill="1" applyBorder="1"/>
    <xf numFmtId="170" fontId="11" fillId="4" borderId="15" xfId="2" applyNumberFormat="1" applyFont="1" applyFill="1" applyBorder="1" applyAlignment="1" applyProtection="1">
      <alignment horizontal="left"/>
    </xf>
    <xf numFmtId="171" fontId="1" fillId="3" borderId="13" xfId="9" applyNumberFormat="1" applyFont="1" applyFill="1" applyBorder="1" applyAlignment="1">
      <alignment horizontal="center"/>
    </xf>
    <xf numFmtId="0" fontId="1" fillId="3" borderId="15" xfId="2" applyFont="1" applyFill="1" applyBorder="1" applyAlignment="1">
      <alignment horizontal="center"/>
    </xf>
    <xf numFmtId="0" fontId="1" fillId="3" borderId="12" xfId="2" applyFont="1" applyFill="1" applyBorder="1" applyAlignment="1">
      <alignment horizontal="center"/>
    </xf>
    <xf numFmtId="0" fontId="10" fillId="3" borderId="15" xfId="2" applyFont="1" applyFill="1" applyBorder="1" applyAlignment="1">
      <alignment horizontal="center"/>
    </xf>
    <xf numFmtId="0" fontId="1" fillId="3" borderId="7" xfId="2" applyFont="1" applyFill="1" applyBorder="1"/>
    <xf numFmtId="0" fontId="12" fillId="3" borderId="17" xfId="2" applyFont="1" applyFill="1" applyBorder="1"/>
    <xf numFmtId="0" fontId="1" fillId="0" borderId="18" xfId="2" applyFont="1" applyBorder="1"/>
    <xf numFmtId="0" fontId="13" fillId="3" borderId="18" xfId="2" applyFont="1" applyFill="1" applyBorder="1"/>
    <xf numFmtId="0" fontId="1" fillId="3" borderId="19" xfId="2" applyFont="1" applyFill="1" applyBorder="1"/>
    <xf numFmtId="0" fontId="1" fillId="3" borderId="6" xfId="2" applyFont="1" applyFill="1" applyBorder="1"/>
    <xf numFmtId="0" fontId="1" fillId="3" borderId="16" xfId="2" applyFont="1" applyFill="1" applyBorder="1"/>
    <xf numFmtId="0" fontId="3" fillId="4" borderId="6" xfId="2" applyNumberFormat="1" applyFont="1" applyFill="1" applyBorder="1" applyAlignment="1" applyProtection="1">
      <alignment horizontal="center"/>
    </xf>
    <xf numFmtId="0" fontId="9" fillId="3" borderId="6" xfId="2" applyFont="1" applyFill="1" applyBorder="1" applyAlignment="1">
      <alignment horizontal="center"/>
    </xf>
    <xf numFmtId="0" fontId="14" fillId="0" borderId="0" xfId="2" applyFont="1"/>
    <xf numFmtId="0" fontId="14" fillId="0" borderId="0" xfId="2" applyFont="1" applyAlignment="1">
      <alignment horizontal="left"/>
    </xf>
    <xf numFmtId="0" fontId="15" fillId="3" borderId="1" xfId="2" applyFont="1" applyFill="1" applyBorder="1"/>
    <xf numFmtId="0" fontId="15" fillId="3" borderId="2" xfId="2" applyFont="1" applyFill="1" applyBorder="1" applyAlignment="1">
      <alignment horizontal="left"/>
    </xf>
    <xf numFmtId="0" fontId="15" fillId="3" borderId="2" xfId="2" applyFont="1" applyFill="1" applyBorder="1"/>
    <xf numFmtId="0" fontId="15" fillId="3" borderId="3" xfId="2" applyFont="1" applyFill="1" applyBorder="1"/>
    <xf numFmtId="0" fontId="15" fillId="3" borderId="4" xfId="2" applyFont="1" applyFill="1" applyBorder="1"/>
    <xf numFmtId="0" fontId="15" fillId="4" borderId="6" xfId="2" applyNumberFormat="1" applyFont="1" applyFill="1" applyBorder="1" applyAlignment="1" applyProtection="1"/>
    <xf numFmtId="0" fontId="15" fillId="3" borderId="6" xfId="2" applyNumberFormat="1" applyFont="1" applyFill="1" applyBorder="1" applyAlignment="1">
      <alignment horizontal="left"/>
    </xf>
    <xf numFmtId="0" fontId="15" fillId="3" borderId="6" xfId="2" applyNumberFormat="1" applyFont="1" applyFill="1" applyBorder="1" applyAlignment="1">
      <alignment horizontal="right"/>
    </xf>
    <xf numFmtId="0" fontId="15" fillId="3" borderId="6" xfId="2" applyNumberFormat="1" applyFont="1" applyFill="1" applyBorder="1" applyAlignment="1">
      <alignment horizontal="center"/>
    </xf>
    <xf numFmtId="0" fontId="15" fillId="3" borderId="7" xfId="2" applyFont="1" applyFill="1" applyBorder="1" applyAlignment="1">
      <alignment horizontal="center"/>
    </xf>
    <xf numFmtId="0" fontId="15" fillId="3" borderId="0" xfId="2" applyNumberFormat="1" applyFont="1" applyFill="1" applyBorder="1" applyAlignment="1" applyProtection="1"/>
    <xf numFmtId="0" fontId="15" fillId="3" borderId="0" xfId="2" applyNumberFormat="1" applyFont="1" applyFill="1" applyBorder="1" applyAlignment="1">
      <alignment horizontal="left"/>
    </xf>
    <xf numFmtId="165" fontId="15" fillId="3" borderId="0" xfId="9" applyNumberFormat="1" applyFont="1" applyFill="1" applyBorder="1" applyAlignment="1">
      <alignment horizontal="center"/>
    </xf>
    <xf numFmtId="0" fontId="15" fillId="3" borderId="0" xfId="2" applyNumberFormat="1" applyFont="1" applyFill="1" applyBorder="1" applyAlignment="1">
      <alignment horizontal="center"/>
    </xf>
    <xf numFmtId="165" fontId="15" fillId="0" borderId="6" xfId="9" applyNumberFormat="1" applyFont="1" applyFill="1" applyBorder="1" applyAlignment="1">
      <alignment horizontal="right"/>
    </xf>
    <xf numFmtId="0" fontId="15" fillId="4" borderId="6" xfId="2" applyNumberFormat="1" applyFont="1" applyFill="1" applyBorder="1" applyAlignment="1" applyProtection="1">
      <alignment vertical="center"/>
    </xf>
    <xf numFmtId="0" fontId="15" fillId="4" borderId="6" xfId="2" applyNumberFormat="1" applyFont="1" applyFill="1" applyBorder="1" applyAlignment="1" applyProtection="1">
      <alignment horizontal="center" vertical="center"/>
    </xf>
    <xf numFmtId="0" fontId="16" fillId="3" borderId="6" xfId="2" applyFont="1" applyFill="1" applyBorder="1" applyAlignment="1">
      <alignment vertical="center"/>
    </xf>
    <xf numFmtId="0" fontId="15" fillId="3" borderId="6" xfId="2" applyFont="1" applyFill="1" applyBorder="1" applyAlignment="1">
      <alignment horizontal="center" vertical="center" wrapText="1"/>
    </xf>
    <xf numFmtId="0" fontId="17" fillId="3" borderId="6" xfId="2" applyFont="1" applyFill="1" applyBorder="1" applyAlignment="1">
      <alignment horizontal="center" vertical="center" wrapText="1"/>
    </xf>
    <xf numFmtId="0" fontId="15" fillId="3" borderId="17" xfId="2" applyFont="1" applyFill="1" applyBorder="1"/>
    <xf numFmtId="0" fontId="14" fillId="0" borderId="18" xfId="2" applyFont="1" applyBorder="1"/>
    <xf numFmtId="0" fontId="14" fillId="0" borderId="18" xfId="2" applyFont="1" applyBorder="1" applyAlignment="1">
      <alignment horizontal="left"/>
    </xf>
    <xf numFmtId="0" fontId="15" fillId="3" borderId="18" xfId="2" applyFont="1" applyFill="1" applyBorder="1"/>
    <xf numFmtId="0" fontId="15" fillId="3" borderId="19" xfId="2" applyFont="1" applyFill="1" applyBorder="1" applyAlignment="1">
      <alignment horizontal="center"/>
    </xf>
    <xf numFmtId="0" fontId="3" fillId="4" borderId="6" xfId="2" applyNumberFormat="1" applyFont="1" applyFill="1" applyBorder="1" applyAlignment="1" applyProtection="1"/>
    <xf numFmtId="0" fontId="1" fillId="3" borderId="6" xfId="2" applyNumberFormat="1" applyFont="1" applyFill="1" applyBorder="1" applyAlignment="1">
      <alignment horizontal="center"/>
    </xf>
    <xf numFmtId="0" fontId="1" fillId="3" borderId="5" xfId="2" applyNumberFormat="1" applyFont="1" applyFill="1" applyBorder="1" applyAlignment="1">
      <alignment horizontal="center"/>
    </xf>
    <xf numFmtId="165" fontId="1" fillId="0" borderId="6" xfId="9" applyNumberFormat="1" applyFont="1" applyFill="1" applyBorder="1" applyAlignment="1">
      <alignment horizontal="center"/>
    </xf>
    <xf numFmtId="0" fontId="3" fillId="4" borderId="15" xfId="2" applyNumberFormat="1" applyFont="1" applyFill="1" applyBorder="1" applyAlignment="1" applyProtection="1"/>
    <xf numFmtId="165" fontId="1" fillId="0" borderId="15" xfId="9" applyNumberFormat="1" applyFont="1" applyFill="1" applyBorder="1" applyAlignment="1">
      <alignment horizontal="center"/>
    </xf>
    <xf numFmtId="0" fontId="10" fillId="3" borderId="23" xfId="2" applyFont="1" applyFill="1" applyBorder="1" applyAlignment="1">
      <alignment horizontal="center" vertical="center" wrapText="1"/>
    </xf>
    <xf numFmtId="0" fontId="1" fillId="3" borderId="6" xfId="2" applyFont="1" applyFill="1" applyBorder="1" applyAlignment="1">
      <alignment horizontal="center" vertical="center" wrapText="1"/>
    </xf>
    <xf numFmtId="0" fontId="1" fillId="3" borderId="17" xfId="2" applyFont="1" applyFill="1" applyBorder="1"/>
    <xf numFmtId="0" fontId="2" fillId="0" borderId="18" xfId="2" applyBorder="1"/>
    <xf numFmtId="0" fontId="2" fillId="0" borderId="18" xfId="2" applyBorder="1" applyAlignment="1">
      <alignment horizontal="left"/>
    </xf>
    <xf numFmtId="0" fontId="1" fillId="3" borderId="18" xfId="2" applyFont="1" applyFill="1" applyBorder="1"/>
    <xf numFmtId="0" fontId="1" fillId="3" borderId="19" xfId="2" applyFont="1" applyFill="1" applyBorder="1" applyAlignment="1">
      <alignment horizontal="center"/>
    </xf>
    <xf numFmtId="165" fontId="1" fillId="0" borderId="27" xfId="9" applyNumberFormat="1" applyFont="1" applyFill="1" applyBorder="1" applyAlignment="1">
      <alignment horizontal="center"/>
    </xf>
    <xf numFmtId="165" fontId="1" fillId="0" borderId="28" xfId="9" applyNumberFormat="1" applyFont="1" applyFill="1" applyBorder="1" applyAlignment="1">
      <alignment horizontal="center"/>
    </xf>
    <xf numFmtId="0" fontId="10" fillId="3" borderId="24" xfId="2" applyFont="1" applyFill="1" applyBorder="1" applyAlignment="1">
      <alignment horizontal="center" vertical="center" wrapText="1"/>
    </xf>
    <xf numFmtId="0" fontId="1" fillId="3" borderId="27" xfId="2" applyFont="1" applyFill="1" applyBorder="1" applyAlignment="1">
      <alignment horizontal="center" vertical="center" wrapText="1"/>
    </xf>
    <xf numFmtId="0" fontId="1" fillId="0" borderId="3" xfId="2" applyFont="1" applyBorder="1"/>
    <xf numFmtId="0" fontId="1" fillId="0" borderId="7" xfId="2" applyFont="1" applyBorder="1"/>
    <xf numFmtId="0" fontId="1" fillId="0" borderId="8" xfId="2" applyFont="1" applyBorder="1" applyAlignment="1">
      <alignment horizontal="center" vertical="center"/>
    </xf>
    <xf numFmtId="0" fontId="1" fillId="0" borderId="9" xfId="2" applyFont="1" applyBorder="1" applyAlignment="1">
      <alignment horizontal="center" vertical="center"/>
    </xf>
    <xf numFmtId="0" fontId="1" fillId="0" borderId="10" xfId="2" applyFont="1" applyBorder="1" applyAlignment="1">
      <alignment horizontal="center" vertical="center"/>
    </xf>
    <xf numFmtId="0" fontId="1" fillId="3" borderId="2" xfId="2" applyFont="1" applyFill="1" applyBorder="1" applyAlignment="1">
      <alignment horizontal="center"/>
    </xf>
    <xf numFmtId="0" fontId="1" fillId="3" borderId="3" xfId="2" applyFont="1" applyFill="1" applyBorder="1" applyAlignment="1">
      <alignment horizontal="center"/>
    </xf>
    <xf numFmtId="0" fontId="1" fillId="0" borderId="15" xfId="9" applyNumberFormat="1" applyFont="1" applyFill="1" applyBorder="1" applyAlignment="1">
      <alignment horizontal="center"/>
    </xf>
    <xf numFmtId="0" fontId="1" fillId="0" borderId="4" xfId="2" quotePrefix="1" applyFont="1" applyBorder="1" applyAlignment="1">
      <alignment horizontal="center"/>
    </xf>
    <xf numFmtId="0" fontId="1" fillId="0" borderId="0" xfId="2" quotePrefix="1" applyFont="1" applyBorder="1" applyAlignment="1">
      <alignment horizontal="center"/>
    </xf>
    <xf numFmtId="0" fontId="1" fillId="0" borderId="6" xfId="9" applyNumberFormat="1" applyFont="1" applyFill="1" applyBorder="1" applyAlignment="1">
      <alignment horizontal="center"/>
    </xf>
    <xf numFmtId="0" fontId="1" fillId="0" borderId="18" xfId="2" applyFont="1" applyBorder="1" applyAlignment="1">
      <alignment horizontal="left"/>
    </xf>
    <xf numFmtId="165" fontId="3" fillId="4" borderId="5" xfId="2" applyNumberFormat="1" applyFont="1" applyFill="1" applyBorder="1" applyAlignment="1" applyProtection="1">
      <alignment horizontal="center"/>
    </xf>
    <xf numFmtId="0" fontId="1" fillId="3" borderId="4" xfId="2" applyFont="1" applyFill="1" applyBorder="1" applyAlignment="1">
      <alignment horizontal="center"/>
    </xf>
    <xf numFmtId="170" fontId="3" fillId="4" borderId="15" xfId="2" applyNumberFormat="1" applyFont="1" applyFill="1" applyBorder="1" applyAlignment="1" applyProtection="1">
      <alignment horizontal="left"/>
    </xf>
    <xf numFmtId="0" fontId="10" fillId="3" borderId="13" xfId="2" applyFont="1" applyFill="1" applyBorder="1" applyAlignment="1"/>
    <xf numFmtId="170" fontId="3" fillId="4" borderId="25" xfId="2" applyNumberFormat="1" applyFont="1" applyFill="1" applyBorder="1" applyAlignment="1" applyProtection="1">
      <alignment horizontal="left"/>
    </xf>
    <xf numFmtId="0" fontId="10" fillId="3" borderId="22" xfId="2" applyFont="1" applyFill="1" applyBorder="1" applyAlignment="1"/>
    <xf numFmtId="0" fontId="3" fillId="4" borderId="5" xfId="2" applyNumberFormat="1" applyFont="1" applyFill="1" applyBorder="1" applyAlignment="1" applyProtection="1"/>
    <xf numFmtId="0" fontId="9" fillId="3" borderId="6" xfId="2" applyFont="1" applyFill="1" applyBorder="1" applyAlignment="1">
      <alignment horizontal="left"/>
    </xf>
    <xf numFmtId="0" fontId="1" fillId="3" borderId="6" xfId="2" applyFont="1" applyFill="1" applyBorder="1" applyAlignment="1"/>
    <xf numFmtId="0" fontId="1" fillId="3" borderId="18" xfId="2" applyFont="1" applyFill="1" applyBorder="1" applyAlignment="1">
      <alignment horizontal="center"/>
    </xf>
    <xf numFmtId="170" fontId="3" fillId="4" borderId="26" xfId="2" applyNumberFormat="1" applyFont="1" applyFill="1" applyBorder="1" applyAlignment="1" applyProtection="1">
      <alignment horizontal="left"/>
    </xf>
    <xf numFmtId="0" fontId="10" fillId="3" borderId="26" xfId="2" applyFont="1" applyFill="1" applyBorder="1" applyAlignment="1"/>
    <xf numFmtId="0" fontId="10" fillId="3" borderId="16" xfId="2" applyFont="1" applyFill="1" applyBorder="1" applyAlignment="1"/>
    <xf numFmtId="170" fontId="3" fillId="4" borderId="11" xfId="2" applyNumberFormat="1" applyFont="1" applyFill="1" applyBorder="1" applyAlignment="1" applyProtection="1">
      <alignment horizontal="left"/>
    </xf>
    <xf numFmtId="0" fontId="10" fillId="3" borderId="15" xfId="2" applyFont="1" applyFill="1" applyBorder="1" applyAlignment="1"/>
    <xf numFmtId="170" fontId="3" fillId="4" borderId="20" xfId="2" applyNumberFormat="1" applyFont="1" applyFill="1" applyBorder="1" applyAlignment="1" applyProtection="1">
      <alignment horizontal="left"/>
    </xf>
    <xf numFmtId="0" fontId="10" fillId="3" borderId="25" xfId="2" applyFont="1" applyFill="1" applyBorder="1" applyAlignment="1"/>
    <xf numFmtId="170" fontId="3" fillId="4" borderId="14" xfId="2" applyNumberFormat="1" applyFont="1" applyFill="1" applyBorder="1" applyAlignment="1" applyProtection="1">
      <alignment horizontal="left"/>
    </xf>
    <xf numFmtId="0" fontId="1" fillId="3" borderId="6" xfId="2" applyNumberFormat="1" applyFont="1" applyFill="1" applyBorder="1" applyAlignment="1">
      <alignment horizontal="left"/>
    </xf>
    <xf numFmtId="165" fontId="1" fillId="3" borderId="6" xfId="9" applyNumberFormat="1" applyFont="1" applyFill="1" applyBorder="1" applyAlignment="1">
      <alignment horizontal="left"/>
    </xf>
    <xf numFmtId="0" fontId="3" fillId="4" borderId="25" xfId="2" applyNumberFormat="1" applyFont="1" applyFill="1" applyBorder="1" applyAlignment="1" applyProtection="1">
      <alignment vertical="center"/>
    </xf>
    <xf numFmtId="0" fontId="18" fillId="3" borderId="6" xfId="2" applyNumberFormat="1" applyFont="1" applyFill="1" applyBorder="1" applyAlignment="1"/>
    <xf numFmtId="0" fontId="3" fillId="4" borderId="20" xfId="2" applyNumberFormat="1" applyFont="1" applyFill="1" applyBorder="1" applyAlignment="1" applyProtection="1">
      <alignment horizontal="center" vertical="center"/>
    </xf>
    <xf numFmtId="0" fontId="9" fillId="3" borderId="25" xfId="2" applyFont="1" applyFill="1" applyBorder="1" applyAlignment="1">
      <alignment vertical="center"/>
    </xf>
    <xf numFmtId="0" fontId="10" fillId="3" borderId="25" xfId="2" applyFont="1" applyFill="1" applyBorder="1" applyAlignment="1">
      <alignment horizontal="center" vertical="center" wrapText="1"/>
    </xf>
    <xf numFmtId="0" fontId="10" fillId="3" borderId="20" xfId="2" applyFont="1" applyFill="1" applyBorder="1" applyAlignment="1">
      <alignment horizontal="center" vertical="center" wrapText="1"/>
    </xf>
    <xf numFmtId="0" fontId="11" fillId="4" borderId="6" xfId="2" applyNumberFormat="1" applyFont="1" applyFill="1" applyBorder="1" applyAlignment="1" applyProtection="1"/>
    <xf numFmtId="0" fontId="18" fillId="0" borderId="2" xfId="2" applyFont="1" applyBorder="1" applyAlignment="1">
      <alignment horizontal="center"/>
    </xf>
    <xf numFmtId="0" fontId="18" fillId="0" borderId="0" xfId="2" applyFont="1" applyBorder="1" applyAlignment="1">
      <alignment horizontal="center"/>
    </xf>
    <xf numFmtId="0" fontId="1" fillId="7" borderId="6" xfId="2" applyNumberFormat="1" applyFont="1" applyFill="1" applyBorder="1" applyAlignment="1">
      <alignment horizontal="center"/>
    </xf>
    <xf numFmtId="171" fontId="1" fillId="3" borderId="15" xfId="9" applyNumberFormat="1" applyFont="1" applyFill="1" applyBorder="1" applyAlignment="1">
      <alignment horizontal="center"/>
    </xf>
    <xf numFmtId="171" fontId="1" fillId="3" borderId="15" xfId="9" applyNumberFormat="1" applyFont="1" applyFill="1" applyBorder="1" applyAlignment="1">
      <alignment horizontal="left"/>
    </xf>
    <xf numFmtId="0" fontId="1" fillId="0" borderId="0" xfId="2" applyFont="1" applyAlignment="1">
      <alignment horizontal="center"/>
    </xf>
    <xf numFmtId="0" fontId="1" fillId="0" borderId="6" xfId="2" applyFont="1" applyFill="1" applyBorder="1"/>
    <xf numFmtId="0" fontId="1" fillId="0" borderId="6" xfId="2" applyFont="1" applyFill="1" applyBorder="1" applyAlignment="1">
      <alignment horizontal="center"/>
    </xf>
    <xf numFmtId="0" fontId="1" fillId="0" borderId="0" xfId="2" applyFont="1"/>
    <xf numFmtId="0" fontId="3" fillId="4" borderId="5" xfId="2" applyNumberFormat="1" applyFont="1" applyFill="1" applyBorder="1" applyAlignment="1" applyProtection="1">
      <alignment horizontal="center"/>
    </xf>
    <xf numFmtId="0" fontId="3" fillId="4" borderId="11" xfId="2" applyNumberFormat="1" applyFont="1" applyFill="1" applyBorder="1" applyAlignment="1" applyProtection="1"/>
    <xf numFmtId="0" fontId="1" fillId="2" borderId="11" xfId="1" applyFill="1" applyBorder="1"/>
    <xf numFmtId="0" fontId="3" fillId="2" borderId="6" xfId="2" applyFont="1" applyFill="1" applyBorder="1" applyAlignment="1">
      <alignment horizontal="center"/>
    </xf>
    <xf numFmtId="0" fontId="3" fillId="2" borderId="24" xfId="2" applyFont="1" applyFill="1" applyBorder="1" applyAlignment="1">
      <alignment horizontal="center"/>
    </xf>
    <xf numFmtId="0" fontId="19" fillId="3" borderId="7" xfId="1" applyFont="1" applyFill="1" applyBorder="1"/>
    <xf numFmtId="0" fontId="1" fillId="3" borderId="4" xfId="1" applyFill="1" applyBorder="1"/>
    <xf numFmtId="0" fontId="9" fillId="3" borderId="23" xfId="2" applyFont="1" applyFill="1" applyBorder="1" applyAlignment="1">
      <alignment horizontal="center"/>
    </xf>
    <xf numFmtId="0" fontId="9" fillId="3" borderId="24" xfId="2" applyFont="1" applyFill="1" applyBorder="1" applyAlignment="1">
      <alignment horizontal="center"/>
    </xf>
    <xf numFmtId="0" fontId="1" fillId="3" borderId="0" xfId="1" applyFill="1" applyBorder="1"/>
    <xf numFmtId="0" fontId="19" fillId="3" borderId="0" xfId="1" applyFont="1" applyFill="1" applyBorder="1"/>
    <xf numFmtId="0" fontId="3" fillId="4" borderId="0" xfId="2" applyNumberFormat="1" applyFont="1" applyFill="1" applyBorder="1" applyAlignment="1" applyProtection="1">
      <alignment horizontal="center"/>
    </xf>
    <xf numFmtId="0" fontId="1" fillId="3" borderId="17" xfId="1" applyFill="1" applyBorder="1"/>
    <xf numFmtId="0" fontId="1" fillId="3" borderId="18" xfId="1" applyFill="1" applyBorder="1"/>
    <xf numFmtId="0" fontId="20" fillId="3" borderId="18" xfId="1" applyFont="1" applyFill="1" applyBorder="1"/>
    <xf numFmtId="0" fontId="19" fillId="3" borderId="18" xfId="1" applyFont="1" applyFill="1" applyBorder="1"/>
    <xf numFmtId="0" fontId="19" fillId="3" borderId="19" xfId="1" applyFont="1" applyFill="1" applyBorder="1"/>
    <xf numFmtId="0" fontId="1" fillId="2" borderId="0" xfId="2" applyFont="1" applyFill="1"/>
    <xf numFmtId="0" fontId="1" fillId="2" borderId="0" xfId="1" applyFont="1" applyFill="1"/>
    <xf numFmtId="0" fontId="1" fillId="4" borderId="6" xfId="2" applyNumberFormat="1" applyFont="1" applyFill="1" applyBorder="1" applyAlignment="1" applyProtection="1"/>
    <xf numFmtId="0" fontId="1" fillId="4" borderId="5" xfId="2" applyNumberFormat="1" applyFont="1" applyFill="1" applyBorder="1" applyAlignment="1" applyProtection="1"/>
    <xf numFmtId="0" fontId="1" fillId="2" borderId="6" xfId="1" applyFont="1" applyFill="1" applyBorder="1"/>
    <xf numFmtId="0" fontId="1" fillId="2" borderId="29" xfId="2" applyFont="1" applyFill="1" applyBorder="1" applyAlignment="1">
      <alignment horizontal="center"/>
    </xf>
    <xf numFmtId="0" fontId="1" fillId="3" borderId="7" xfId="1" applyFont="1" applyFill="1" applyBorder="1"/>
    <xf numFmtId="0" fontId="1" fillId="3" borderId="4" xfId="1" applyFont="1" applyFill="1" applyBorder="1"/>
    <xf numFmtId="0" fontId="1" fillId="4" borderId="5" xfId="2" applyNumberFormat="1" applyFont="1" applyFill="1" applyBorder="1" applyAlignment="1" applyProtection="1">
      <alignment horizontal="center"/>
    </xf>
    <xf numFmtId="0" fontId="1" fillId="3" borderId="0" xfId="1" applyFont="1" applyFill="1" applyBorder="1"/>
    <xf numFmtId="0" fontId="21" fillId="3" borderId="0" xfId="2" applyFont="1" applyFill="1" applyBorder="1" applyAlignment="1">
      <alignment horizontal="center"/>
    </xf>
    <xf numFmtId="0" fontId="21" fillId="3" borderId="6" xfId="2" applyFont="1" applyFill="1" applyBorder="1" applyAlignment="1">
      <alignment horizontal="center"/>
    </xf>
    <xf numFmtId="0" fontId="1" fillId="2" borderId="6" xfId="2" applyNumberFormat="1" applyFont="1" applyFill="1" applyBorder="1"/>
    <xf numFmtId="0" fontId="1" fillId="3" borderId="17" xfId="1" applyFont="1" applyFill="1" applyBorder="1"/>
    <xf numFmtId="0" fontId="1" fillId="3" borderId="18" xfId="1" applyFont="1" applyFill="1" applyBorder="1"/>
    <xf numFmtId="0" fontId="10" fillId="3" borderId="18" xfId="1" applyFont="1" applyFill="1" applyBorder="1"/>
    <xf numFmtId="0" fontId="1" fillId="3" borderId="19" xfId="1" applyFont="1" applyFill="1" applyBorder="1"/>
    <xf numFmtId="170" fontId="3" fillId="4" borderId="6" xfId="2" applyNumberFormat="1" applyFont="1" applyFill="1" applyBorder="1" applyAlignment="1" applyProtection="1">
      <alignment horizontal="left"/>
    </xf>
    <xf numFmtId="0" fontId="3" fillId="2" borderId="6" xfId="2" applyNumberFormat="1" applyFont="1" applyFill="1" applyBorder="1" applyAlignment="1"/>
    <xf numFmtId="0" fontId="9" fillId="3" borderId="6" xfId="2" applyNumberFormat="1" applyFont="1" applyFill="1" applyBorder="1" applyAlignment="1"/>
    <xf numFmtId="0" fontId="3" fillId="3" borderId="0" xfId="2" applyFont="1" applyFill="1" applyBorder="1" applyAlignment="1"/>
    <xf numFmtId="0" fontId="3" fillId="3" borderId="17" xfId="2" applyFont="1" applyFill="1" applyBorder="1"/>
    <xf numFmtId="0" fontId="3" fillId="3" borderId="18" xfId="2" applyFont="1" applyFill="1" applyBorder="1"/>
    <xf numFmtId="0" fontId="3" fillId="3" borderId="19" xfId="2" applyFont="1" applyFill="1" applyBorder="1"/>
    <xf numFmtId="0" fontId="4" fillId="5" borderId="10" xfId="2" applyFont="1" applyFill="1" applyBorder="1" applyAlignment="1">
      <alignment horizontal="center"/>
    </xf>
    <xf numFmtId="0" fontId="4" fillId="5" borderId="9" xfId="2" applyFont="1" applyFill="1" applyBorder="1" applyAlignment="1">
      <alignment horizontal="center"/>
    </xf>
    <xf numFmtId="0" fontId="4" fillId="5" borderId="8" xfId="2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9" xfId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</cellXfs>
  <cellStyles count="10">
    <cellStyle name="Migliaia (0)_AZIONI" xfId="3"/>
    <cellStyle name="Migliaia_AZIONI" xfId="4"/>
    <cellStyle name="Normal" xfId="0" builtinId="0"/>
    <cellStyle name="Normal 2" xfId="2"/>
    <cellStyle name="Normal_SwaptionATMVols" xfId="1"/>
    <cellStyle name="Normale_AZIONI" xfId="5"/>
    <cellStyle name="Percent 2" xfId="9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1"/>
  <sheetViews>
    <sheetView workbookViewId="0"/>
  </sheetViews>
  <sheetFormatPr defaultRowHeight="11.25" x14ac:dyDescent="0.2"/>
  <cols>
    <col min="1" max="1" width="3.7109375" style="18" customWidth="1"/>
    <col min="2" max="2" width="6.5703125" style="18" bestFit="1" customWidth="1"/>
    <col min="3" max="4" width="2.7109375" style="18" bestFit="1" customWidth="1"/>
    <col min="5" max="5" width="17.85546875" style="18" bestFit="1" customWidth="1"/>
    <col min="6" max="6" width="19.7109375" style="19" bestFit="1" customWidth="1"/>
    <col min="7" max="7" width="38.28515625" style="18" customWidth="1"/>
    <col min="8" max="8" width="4.42578125" style="18" customWidth="1"/>
    <col min="9" max="12" width="3.5703125" style="18" customWidth="1"/>
    <col min="13" max="16384" width="9.140625" style="18"/>
  </cols>
  <sheetData>
    <row r="1" spans="1:12" x14ac:dyDescent="0.2">
      <c r="A1" s="50"/>
      <c r="B1" s="49"/>
      <c r="C1" s="49"/>
      <c r="D1" s="49"/>
      <c r="E1" s="47"/>
      <c r="F1" s="48"/>
      <c r="G1" s="47"/>
      <c r="H1" s="46"/>
    </row>
    <row r="2" spans="1:12" x14ac:dyDescent="0.2">
      <c r="A2" s="30"/>
      <c r="B2" s="44" t="s">
        <v>62</v>
      </c>
      <c r="C2" s="45"/>
      <c r="D2" s="44"/>
      <c r="E2" s="43" t="str">
        <f>Currency&amp;"_010_Sw"&amp;$C$4&amp;$D$4&amp;".xml"</f>
        <v>HKD_010_Sw1L6L.xml</v>
      </c>
      <c r="F2" s="42">
        <f ca="1">IF(Serialize,_xll.ohObjectSave(F3:F40,SerializationPath&amp;E2,FileOverwrite,,Serialize),"---")</f>
        <v>38</v>
      </c>
      <c r="G2" s="25" t="str">
        <f ca="1">_xll.ohRangeRetrieveError(F2)</f>
        <v/>
      </c>
      <c r="H2" s="24"/>
    </row>
    <row r="3" spans="1:12" x14ac:dyDescent="0.2">
      <c r="A3" s="30"/>
      <c r="B3" s="41" t="s">
        <v>61</v>
      </c>
      <c r="C3" s="28" t="str">
        <f>VLOOKUP(Currency,$J$8:$L$12,2)</f>
        <v>1L</v>
      </c>
      <c r="D3" s="27" t="str">
        <f>VLOOKUP(Currency,$J$8:$L$12,3)</f>
        <v>6L</v>
      </c>
      <c r="E3" s="26" t="str">
        <f t="shared" ref="E3:E40" si="0">IF(ISBLANK(C3),"#",Currency&amp;$C3&amp;$D3&amp;$B3&amp;QuoteSuffix)</f>
        <v>HKD1L6L6M_Quote</v>
      </c>
      <c r="F3" s="26" t="str">
        <f>_xll.qlSimpleQuote(E3,,RateTickValue,Permanent,Trigger,ObjectOverwrite)</f>
        <v>HKD1L6L6M_Quote#0003</v>
      </c>
      <c r="G3" s="25" t="str">
        <f>_xll.ohRangeRetrieveError(F3)</f>
        <v/>
      </c>
      <c r="H3" s="24"/>
    </row>
    <row r="4" spans="1:12" x14ac:dyDescent="0.2">
      <c r="A4" s="30"/>
      <c r="B4" s="41" t="s">
        <v>60</v>
      </c>
      <c r="C4" s="28" t="str">
        <f t="shared" ref="C4:C40" si="1">C3</f>
        <v>1L</v>
      </c>
      <c r="D4" s="27" t="str">
        <f t="shared" ref="D4:D40" si="2">D3</f>
        <v>6L</v>
      </c>
      <c r="E4" s="26" t="str">
        <f t="shared" si="0"/>
        <v>HKD1L6L1Y_Quote</v>
      </c>
      <c r="F4" s="26" t="str">
        <f>_xll.qlSimpleQuote(E4,,RateTickValue,Permanent,Trigger,ObjectOverwrite)</f>
        <v>HKD1L6L1Y_Quote#0003</v>
      </c>
      <c r="G4" s="25" t="str">
        <f>_xll.ohRangeRetrieveError(F4)</f>
        <v/>
      </c>
      <c r="H4" s="24"/>
    </row>
    <row r="5" spans="1:12" s="40" customFormat="1" ht="12.75" x14ac:dyDescent="0.2">
      <c r="A5" s="30"/>
      <c r="B5" s="41" t="s">
        <v>59</v>
      </c>
      <c r="C5" s="28" t="str">
        <f t="shared" si="1"/>
        <v>1L</v>
      </c>
      <c r="D5" s="27" t="str">
        <f t="shared" si="2"/>
        <v>6L</v>
      </c>
      <c r="E5" s="26" t="str">
        <f t="shared" si="0"/>
        <v>HKD1L6L15M_Quote</v>
      </c>
      <c r="F5" s="26" t="str">
        <f>_xll.qlSimpleQuote(E5,,RateTickValue,Permanent,Trigger,ObjectOverwrite)</f>
        <v>HKD1L6L15M_Quote#0003</v>
      </c>
      <c r="G5" s="25" t="str">
        <f>_xll.ohRangeRetrieveError(F5)</f>
        <v/>
      </c>
      <c r="H5" s="24"/>
    </row>
    <row r="6" spans="1:12" s="40" customFormat="1" ht="12.75" x14ac:dyDescent="0.2">
      <c r="A6" s="30"/>
      <c r="B6" s="41" t="s">
        <v>58</v>
      </c>
      <c r="C6" s="28" t="str">
        <f t="shared" si="1"/>
        <v>1L</v>
      </c>
      <c r="D6" s="27" t="str">
        <f t="shared" si="2"/>
        <v>6L</v>
      </c>
      <c r="E6" s="26" t="str">
        <f t="shared" si="0"/>
        <v>HKD1L6L18M_Quote</v>
      </c>
      <c r="F6" s="26" t="str">
        <f>_xll.qlSimpleQuote(E6,,RateTickValue,Permanent,Trigger,ObjectOverwrite)</f>
        <v>HKD1L6L18M_Quote#0003</v>
      </c>
      <c r="G6" s="25" t="str">
        <f>_xll.ohRangeRetrieveError(F6)</f>
        <v/>
      </c>
      <c r="H6" s="24"/>
    </row>
    <row r="7" spans="1:12" s="40" customFormat="1" ht="13.5" thickBot="1" x14ac:dyDescent="0.25">
      <c r="A7" s="30"/>
      <c r="B7" s="41" t="s">
        <v>57</v>
      </c>
      <c r="C7" s="28" t="str">
        <f t="shared" si="1"/>
        <v>1L</v>
      </c>
      <c r="D7" s="27" t="str">
        <f t="shared" si="2"/>
        <v>6L</v>
      </c>
      <c r="E7" s="26" t="str">
        <f t="shared" si="0"/>
        <v>HKD1L6L21M_Quote</v>
      </c>
      <c r="F7" s="26" t="str">
        <f>_xll.qlSimpleQuote(E7,,RateTickValue,Permanent,Trigger,ObjectOverwrite)</f>
        <v>HKD1L6L21M_Quote#0003</v>
      </c>
      <c r="G7" s="25" t="str">
        <f>_xll.ohRangeRetrieveError(F7)</f>
        <v/>
      </c>
      <c r="H7" s="24"/>
    </row>
    <row r="8" spans="1:12" x14ac:dyDescent="0.2">
      <c r="A8" s="30"/>
      <c r="B8" s="29" t="s">
        <v>56</v>
      </c>
      <c r="C8" s="28" t="str">
        <f t="shared" si="1"/>
        <v>1L</v>
      </c>
      <c r="D8" s="27" t="str">
        <f t="shared" si="2"/>
        <v>6L</v>
      </c>
      <c r="E8" s="26" t="str">
        <f t="shared" si="0"/>
        <v>HKD1L6L2Y_Quote</v>
      </c>
      <c r="F8" s="26" t="str">
        <f>_xll.qlSimpleQuote(E8,,RateTickValue,Permanent,Trigger,ObjectOverwrite)</f>
        <v>HKD1L6L2Y_Quote#0003</v>
      </c>
      <c r="G8" s="25" t="str">
        <f>_xll.ohRangeRetrieveError(F8)</f>
        <v/>
      </c>
      <c r="H8" s="24"/>
      <c r="J8" s="39" t="s">
        <v>55</v>
      </c>
      <c r="K8" s="38" t="s">
        <v>42</v>
      </c>
      <c r="L8" s="37" t="s">
        <v>46</v>
      </c>
    </row>
    <row r="9" spans="1:12" x14ac:dyDescent="0.2">
      <c r="A9" s="30"/>
      <c r="B9" s="29" t="s">
        <v>54</v>
      </c>
      <c r="C9" s="28" t="str">
        <f t="shared" si="1"/>
        <v>1L</v>
      </c>
      <c r="D9" s="27" t="str">
        <f t="shared" si="2"/>
        <v>6L</v>
      </c>
      <c r="E9" s="26" t="str">
        <f t="shared" si="0"/>
        <v>HKD1L6L3Y_Quote</v>
      </c>
      <c r="F9" s="26" t="str">
        <f>_xll.qlSimpleQuote(E9,,RateTickValue,Permanent,Trigger,ObjectOverwrite)</f>
        <v>HKD1L6L3Y_Quote#0003</v>
      </c>
      <c r="G9" s="25" t="str">
        <f>_xll.ohRangeRetrieveError(F9)</f>
        <v/>
      </c>
      <c r="H9" s="24"/>
      <c r="J9" s="36" t="s">
        <v>53</v>
      </c>
      <c r="K9" s="35" t="s">
        <v>52</v>
      </c>
      <c r="L9" s="34" t="s">
        <v>51</v>
      </c>
    </row>
    <row r="10" spans="1:12" x14ac:dyDescent="0.2">
      <c r="A10" s="30"/>
      <c r="B10" s="29" t="s">
        <v>50</v>
      </c>
      <c r="C10" s="28" t="str">
        <f t="shared" si="1"/>
        <v>1L</v>
      </c>
      <c r="D10" s="27" t="str">
        <f t="shared" si="2"/>
        <v>6L</v>
      </c>
      <c r="E10" s="26" t="str">
        <f t="shared" si="0"/>
        <v>HKD1L6L4Y_Quote</v>
      </c>
      <c r="F10" s="26" t="str">
        <f>_xll.qlSimpleQuote(E10,,RateTickValue,Permanent,Trigger,ObjectOverwrite)</f>
        <v>HKD1L6L4Y_Quote#0003</v>
      </c>
      <c r="G10" s="25" t="str">
        <f>_xll.ohRangeRetrieveError(F10)</f>
        <v/>
      </c>
      <c r="H10" s="24"/>
      <c r="J10" s="36" t="s">
        <v>49</v>
      </c>
      <c r="K10" s="35" t="s">
        <v>42</v>
      </c>
      <c r="L10" s="34" t="s">
        <v>46</v>
      </c>
    </row>
    <row r="11" spans="1:12" x14ac:dyDescent="0.2">
      <c r="A11" s="30"/>
      <c r="B11" s="29" t="s">
        <v>48</v>
      </c>
      <c r="C11" s="28" t="str">
        <f t="shared" si="1"/>
        <v>1L</v>
      </c>
      <c r="D11" s="27" t="str">
        <f t="shared" si="2"/>
        <v>6L</v>
      </c>
      <c r="E11" s="26" t="str">
        <f t="shared" si="0"/>
        <v>HKD1L6L5Y_Quote</v>
      </c>
      <c r="F11" s="26" t="str">
        <f>_xll.qlSimpleQuote(E11,,RateTickValue,Permanent,Trigger,ObjectOverwrite)</f>
        <v>HKD1L6L5Y_Quote#0003</v>
      </c>
      <c r="G11" s="25" t="str">
        <f>_xll.ohRangeRetrieveError(F11)</f>
        <v/>
      </c>
      <c r="H11" s="24"/>
      <c r="J11" s="36" t="s">
        <v>47</v>
      </c>
      <c r="K11" s="35" t="s">
        <v>42</v>
      </c>
      <c r="L11" s="34" t="s">
        <v>46</v>
      </c>
    </row>
    <row r="12" spans="1:12" ht="12" thickBot="1" x14ac:dyDescent="0.25">
      <c r="A12" s="30"/>
      <c r="B12" s="29" t="s">
        <v>45</v>
      </c>
      <c r="C12" s="28" t="str">
        <f t="shared" si="1"/>
        <v>1L</v>
      </c>
      <c r="D12" s="27" t="str">
        <f t="shared" si="2"/>
        <v>6L</v>
      </c>
      <c r="E12" s="26" t="str">
        <f t="shared" si="0"/>
        <v>HKD1L6L6Y_Quote</v>
      </c>
      <c r="F12" s="26" t="str">
        <f>_xll.qlSimpleQuote(E12,,RateTickValue,Permanent,Trigger,ObjectOverwrite)</f>
        <v>HKD1L6L6Y_Quote#0003</v>
      </c>
      <c r="G12" s="25" t="str">
        <f>_xll.ohRangeRetrieveError(F12)</f>
        <v/>
      </c>
      <c r="H12" s="24"/>
      <c r="J12" s="33" t="s">
        <v>44</v>
      </c>
      <c r="K12" s="32" t="s">
        <v>43</v>
      </c>
      <c r="L12" s="31" t="s">
        <v>42</v>
      </c>
    </row>
    <row r="13" spans="1:12" x14ac:dyDescent="0.2">
      <c r="A13" s="30"/>
      <c r="B13" s="29" t="s">
        <v>41</v>
      </c>
      <c r="C13" s="28" t="str">
        <f t="shared" si="1"/>
        <v>1L</v>
      </c>
      <c r="D13" s="27" t="str">
        <f t="shared" si="2"/>
        <v>6L</v>
      </c>
      <c r="E13" s="26" t="str">
        <f t="shared" si="0"/>
        <v>HKD1L6L7Y_Quote</v>
      </c>
      <c r="F13" s="26" t="str">
        <f>_xll.qlSimpleQuote(E13,,RateTickValue,Permanent,Trigger,ObjectOverwrite)</f>
        <v>HKD1L6L7Y_Quote#0003</v>
      </c>
      <c r="G13" s="25" t="str">
        <f>_xll.ohRangeRetrieveError(F13)</f>
        <v/>
      </c>
      <c r="H13" s="24"/>
    </row>
    <row r="14" spans="1:12" x14ac:dyDescent="0.2">
      <c r="A14" s="30"/>
      <c r="B14" s="29" t="s">
        <v>40</v>
      </c>
      <c r="C14" s="28" t="str">
        <f t="shared" si="1"/>
        <v>1L</v>
      </c>
      <c r="D14" s="27" t="str">
        <f t="shared" si="2"/>
        <v>6L</v>
      </c>
      <c r="E14" s="26" t="str">
        <f t="shared" si="0"/>
        <v>HKD1L6L8Y_Quote</v>
      </c>
      <c r="F14" s="26" t="str">
        <f>_xll.qlSimpleQuote(E14,,RateTickValue,Permanent,Trigger,ObjectOverwrite)</f>
        <v>HKD1L6L8Y_Quote#0003</v>
      </c>
      <c r="G14" s="25" t="str">
        <f>_xll.ohRangeRetrieveError(F14)</f>
        <v/>
      </c>
      <c r="H14" s="24"/>
    </row>
    <row r="15" spans="1:12" x14ac:dyDescent="0.2">
      <c r="A15" s="30"/>
      <c r="B15" s="29" t="s">
        <v>39</v>
      </c>
      <c r="C15" s="28" t="str">
        <f t="shared" si="1"/>
        <v>1L</v>
      </c>
      <c r="D15" s="27" t="str">
        <f t="shared" si="2"/>
        <v>6L</v>
      </c>
      <c r="E15" s="26" t="str">
        <f t="shared" si="0"/>
        <v>HKD1L6L9Y_Quote</v>
      </c>
      <c r="F15" s="26" t="str">
        <f>_xll.qlSimpleQuote(E15,,RateTickValue,Permanent,Trigger,ObjectOverwrite)</f>
        <v>HKD1L6L9Y_Quote#0003</v>
      </c>
      <c r="G15" s="25" t="str">
        <f>_xll.ohRangeRetrieveError(F15)</f>
        <v/>
      </c>
      <c r="H15" s="24"/>
    </row>
    <row r="16" spans="1:12" x14ac:dyDescent="0.2">
      <c r="A16" s="30"/>
      <c r="B16" s="29" t="s">
        <v>38</v>
      </c>
      <c r="C16" s="28" t="str">
        <f t="shared" si="1"/>
        <v>1L</v>
      </c>
      <c r="D16" s="27" t="str">
        <f t="shared" si="2"/>
        <v>6L</v>
      </c>
      <c r="E16" s="26" t="str">
        <f t="shared" si="0"/>
        <v>HKD1L6L10Y_Quote</v>
      </c>
      <c r="F16" s="26" t="str">
        <f>_xll.qlSimpleQuote(E16,,RateTickValue,Permanent,Trigger,ObjectOverwrite)</f>
        <v>HKD1L6L10Y_Quote#0003</v>
      </c>
      <c r="G16" s="25" t="str">
        <f>_xll.ohRangeRetrieveError(F16)</f>
        <v/>
      </c>
      <c r="H16" s="24"/>
    </row>
    <row r="17" spans="1:8" x14ac:dyDescent="0.2">
      <c r="A17" s="30"/>
      <c r="B17" s="29" t="s">
        <v>37</v>
      </c>
      <c r="C17" s="28" t="str">
        <f t="shared" si="1"/>
        <v>1L</v>
      </c>
      <c r="D17" s="27" t="str">
        <f t="shared" si="2"/>
        <v>6L</v>
      </c>
      <c r="E17" s="26" t="str">
        <f t="shared" si="0"/>
        <v>HKD1L6L11Y_Quote</v>
      </c>
      <c r="F17" s="26" t="str">
        <f>_xll.qlSimpleQuote(E17,,RateTickValue,Permanent,Trigger,ObjectOverwrite)</f>
        <v>HKD1L6L11Y_Quote#0003</v>
      </c>
      <c r="G17" s="25" t="str">
        <f>_xll.ohRangeRetrieveError(F17)</f>
        <v/>
      </c>
      <c r="H17" s="24"/>
    </row>
    <row r="18" spans="1:8" x14ac:dyDescent="0.2">
      <c r="A18" s="30"/>
      <c r="B18" s="29" t="s">
        <v>36</v>
      </c>
      <c r="C18" s="28" t="str">
        <f t="shared" si="1"/>
        <v>1L</v>
      </c>
      <c r="D18" s="27" t="str">
        <f t="shared" si="2"/>
        <v>6L</v>
      </c>
      <c r="E18" s="26" t="str">
        <f t="shared" si="0"/>
        <v>HKD1L6L12Y_Quote</v>
      </c>
      <c r="F18" s="26" t="str">
        <f>_xll.qlSimpleQuote(E18,,RateTickValue,Permanent,Trigger,ObjectOverwrite)</f>
        <v>HKD1L6L12Y_Quote#0003</v>
      </c>
      <c r="G18" s="25" t="str">
        <f>_xll.ohRangeRetrieveError(F18)</f>
        <v/>
      </c>
      <c r="H18" s="24"/>
    </row>
    <row r="19" spans="1:8" x14ac:dyDescent="0.2">
      <c r="A19" s="30"/>
      <c r="B19" s="29" t="s">
        <v>35</v>
      </c>
      <c r="C19" s="28" t="str">
        <f t="shared" si="1"/>
        <v>1L</v>
      </c>
      <c r="D19" s="27" t="str">
        <f t="shared" si="2"/>
        <v>6L</v>
      </c>
      <c r="E19" s="26" t="str">
        <f t="shared" si="0"/>
        <v>HKD1L6L13Y_Quote</v>
      </c>
      <c r="F19" s="26" t="str">
        <f>_xll.qlSimpleQuote(E19,,RateTickValue,Permanent,Trigger,ObjectOverwrite)</f>
        <v>HKD1L6L13Y_Quote#0003</v>
      </c>
      <c r="G19" s="25" t="str">
        <f>_xll.ohRangeRetrieveError(F19)</f>
        <v/>
      </c>
      <c r="H19" s="24"/>
    </row>
    <row r="20" spans="1:8" x14ac:dyDescent="0.2">
      <c r="A20" s="30"/>
      <c r="B20" s="29" t="s">
        <v>34</v>
      </c>
      <c r="C20" s="28" t="str">
        <f t="shared" si="1"/>
        <v>1L</v>
      </c>
      <c r="D20" s="27" t="str">
        <f t="shared" si="2"/>
        <v>6L</v>
      </c>
      <c r="E20" s="26" t="str">
        <f t="shared" si="0"/>
        <v>HKD1L6L14Y_Quote</v>
      </c>
      <c r="F20" s="26" t="str">
        <f>_xll.qlSimpleQuote(E20,,RateTickValue,Permanent,Trigger,ObjectOverwrite)</f>
        <v>HKD1L6L14Y_Quote#0003</v>
      </c>
      <c r="G20" s="25" t="str">
        <f>_xll.ohRangeRetrieveError(F20)</f>
        <v/>
      </c>
      <c r="H20" s="24"/>
    </row>
    <row r="21" spans="1:8" x14ac:dyDescent="0.2">
      <c r="A21" s="30"/>
      <c r="B21" s="29" t="s">
        <v>33</v>
      </c>
      <c r="C21" s="28" t="str">
        <f t="shared" si="1"/>
        <v>1L</v>
      </c>
      <c r="D21" s="27" t="str">
        <f t="shared" si="2"/>
        <v>6L</v>
      </c>
      <c r="E21" s="26" t="str">
        <f t="shared" si="0"/>
        <v>HKD1L6L15Y_Quote</v>
      </c>
      <c r="F21" s="26" t="str">
        <f>_xll.qlSimpleQuote(E21,,RateTickValue,Permanent,Trigger,ObjectOverwrite)</f>
        <v>HKD1L6L15Y_Quote#0003</v>
      </c>
      <c r="G21" s="25" t="str">
        <f>_xll.ohRangeRetrieveError(F21)</f>
        <v/>
      </c>
      <c r="H21" s="24"/>
    </row>
    <row r="22" spans="1:8" x14ac:dyDescent="0.2">
      <c r="A22" s="30"/>
      <c r="B22" s="29" t="s">
        <v>32</v>
      </c>
      <c r="C22" s="28" t="str">
        <f t="shared" si="1"/>
        <v>1L</v>
      </c>
      <c r="D22" s="27" t="str">
        <f t="shared" si="2"/>
        <v>6L</v>
      </c>
      <c r="E22" s="26" t="str">
        <f t="shared" si="0"/>
        <v>HKD1L6L16Y_Quote</v>
      </c>
      <c r="F22" s="26" t="str">
        <f>_xll.qlSimpleQuote(E22,,RateTickValue,Permanent,Trigger,ObjectOverwrite)</f>
        <v>HKD1L6L16Y_Quote#0003</v>
      </c>
      <c r="G22" s="25" t="str">
        <f>_xll.ohRangeRetrieveError(F22)</f>
        <v/>
      </c>
      <c r="H22" s="24"/>
    </row>
    <row r="23" spans="1:8" x14ac:dyDescent="0.2">
      <c r="A23" s="30"/>
      <c r="B23" s="29" t="s">
        <v>31</v>
      </c>
      <c r="C23" s="28" t="str">
        <f t="shared" si="1"/>
        <v>1L</v>
      </c>
      <c r="D23" s="27" t="str">
        <f t="shared" si="2"/>
        <v>6L</v>
      </c>
      <c r="E23" s="26" t="str">
        <f t="shared" si="0"/>
        <v>HKD1L6L17Y_Quote</v>
      </c>
      <c r="F23" s="26" t="str">
        <f>_xll.qlSimpleQuote(E23,,RateTickValue,Permanent,Trigger,ObjectOverwrite)</f>
        <v>HKD1L6L17Y_Quote#0003</v>
      </c>
      <c r="G23" s="25" t="str">
        <f>_xll.ohRangeRetrieveError(F23)</f>
        <v/>
      </c>
      <c r="H23" s="24"/>
    </row>
    <row r="24" spans="1:8" x14ac:dyDescent="0.2">
      <c r="A24" s="30"/>
      <c r="B24" s="29" t="s">
        <v>30</v>
      </c>
      <c r="C24" s="28" t="str">
        <f t="shared" si="1"/>
        <v>1L</v>
      </c>
      <c r="D24" s="27" t="str">
        <f t="shared" si="2"/>
        <v>6L</v>
      </c>
      <c r="E24" s="26" t="str">
        <f t="shared" si="0"/>
        <v>HKD1L6L18Y_Quote</v>
      </c>
      <c r="F24" s="26" t="str">
        <f>_xll.qlSimpleQuote(E24,,RateTickValue,Permanent,Trigger,ObjectOverwrite)</f>
        <v>HKD1L6L18Y_Quote#0003</v>
      </c>
      <c r="G24" s="25" t="str">
        <f>_xll.ohRangeRetrieveError(F24)</f>
        <v/>
      </c>
      <c r="H24" s="24"/>
    </row>
    <row r="25" spans="1:8" x14ac:dyDescent="0.2">
      <c r="A25" s="30"/>
      <c r="B25" s="29" t="s">
        <v>29</v>
      </c>
      <c r="C25" s="28" t="str">
        <f t="shared" si="1"/>
        <v>1L</v>
      </c>
      <c r="D25" s="27" t="str">
        <f t="shared" si="2"/>
        <v>6L</v>
      </c>
      <c r="E25" s="26" t="str">
        <f t="shared" si="0"/>
        <v>HKD1L6L19Y_Quote</v>
      </c>
      <c r="F25" s="26" t="str">
        <f>_xll.qlSimpleQuote(E25,,RateTickValue,Permanent,Trigger,ObjectOverwrite)</f>
        <v>HKD1L6L19Y_Quote#0003</v>
      </c>
      <c r="G25" s="25" t="str">
        <f>_xll.ohRangeRetrieveError(F25)</f>
        <v/>
      </c>
      <c r="H25" s="24"/>
    </row>
    <row r="26" spans="1:8" x14ac:dyDescent="0.2">
      <c r="A26" s="30"/>
      <c r="B26" s="29" t="s">
        <v>28</v>
      </c>
      <c r="C26" s="28" t="str">
        <f t="shared" si="1"/>
        <v>1L</v>
      </c>
      <c r="D26" s="27" t="str">
        <f t="shared" si="2"/>
        <v>6L</v>
      </c>
      <c r="E26" s="26" t="str">
        <f t="shared" si="0"/>
        <v>HKD1L6L20Y_Quote</v>
      </c>
      <c r="F26" s="26" t="str">
        <f>_xll.qlSimpleQuote(E26,,RateTickValue,Permanent,Trigger,ObjectOverwrite)</f>
        <v>HKD1L6L20Y_Quote#0003</v>
      </c>
      <c r="G26" s="25" t="str">
        <f>_xll.ohRangeRetrieveError(F26)</f>
        <v/>
      </c>
      <c r="H26" s="24"/>
    </row>
    <row r="27" spans="1:8" x14ac:dyDescent="0.2">
      <c r="A27" s="30"/>
      <c r="B27" s="29" t="s">
        <v>27</v>
      </c>
      <c r="C27" s="28" t="str">
        <f t="shared" si="1"/>
        <v>1L</v>
      </c>
      <c r="D27" s="27" t="str">
        <f t="shared" si="2"/>
        <v>6L</v>
      </c>
      <c r="E27" s="26" t="str">
        <f t="shared" si="0"/>
        <v>HKD1L6L21Y_Quote</v>
      </c>
      <c r="F27" s="26" t="str">
        <f>_xll.qlSimpleQuote(E27,,RateTickValue,Permanent,Trigger,ObjectOverwrite)</f>
        <v>HKD1L6L21Y_Quote#0003</v>
      </c>
      <c r="G27" s="25" t="str">
        <f>_xll.ohRangeRetrieveError(F27)</f>
        <v/>
      </c>
      <c r="H27" s="24"/>
    </row>
    <row r="28" spans="1:8" x14ac:dyDescent="0.2">
      <c r="A28" s="30"/>
      <c r="B28" s="29" t="s">
        <v>26</v>
      </c>
      <c r="C28" s="28" t="str">
        <f t="shared" si="1"/>
        <v>1L</v>
      </c>
      <c r="D28" s="27" t="str">
        <f t="shared" si="2"/>
        <v>6L</v>
      </c>
      <c r="E28" s="26" t="str">
        <f t="shared" si="0"/>
        <v>HKD1L6L22Y_Quote</v>
      </c>
      <c r="F28" s="26" t="str">
        <f>_xll.qlSimpleQuote(E28,,RateTickValue,Permanent,Trigger,ObjectOverwrite)</f>
        <v>HKD1L6L22Y_Quote#0003</v>
      </c>
      <c r="G28" s="25" t="str">
        <f>_xll.ohRangeRetrieveError(F28)</f>
        <v/>
      </c>
      <c r="H28" s="24"/>
    </row>
    <row r="29" spans="1:8" x14ac:dyDescent="0.2">
      <c r="A29" s="30"/>
      <c r="B29" s="29" t="s">
        <v>25</v>
      </c>
      <c r="C29" s="28" t="str">
        <f t="shared" si="1"/>
        <v>1L</v>
      </c>
      <c r="D29" s="27" t="str">
        <f t="shared" si="2"/>
        <v>6L</v>
      </c>
      <c r="E29" s="26" t="str">
        <f t="shared" si="0"/>
        <v>HKD1L6L23Y_Quote</v>
      </c>
      <c r="F29" s="26" t="str">
        <f>_xll.qlSimpleQuote(E29,,RateTickValue,Permanent,Trigger,ObjectOverwrite)</f>
        <v>HKD1L6L23Y_Quote#0003</v>
      </c>
      <c r="G29" s="25" t="str">
        <f>_xll.ohRangeRetrieveError(F29)</f>
        <v/>
      </c>
      <c r="H29" s="24"/>
    </row>
    <row r="30" spans="1:8" x14ac:dyDescent="0.2">
      <c r="A30" s="30"/>
      <c r="B30" s="29" t="s">
        <v>24</v>
      </c>
      <c r="C30" s="28" t="str">
        <f t="shared" si="1"/>
        <v>1L</v>
      </c>
      <c r="D30" s="27" t="str">
        <f t="shared" si="2"/>
        <v>6L</v>
      </c>
      <c r="E30" s="26" t="str">
        <f t="shared" si="0"/>
        <v>HKD1L6L24Y_Quote</v>
      </c>
      <c r="F30" s="26" t="str">
        <f>_xll.qlSimpleQuote(E30,,RateTickValue,Permanent,Trigger,ObjectOverwrite)</f>
        <v>HKD1L6L24Y_Quote#0003</v>
      </c>
      <c r="G30" s="25" t="str">
        <f>_xll.ohRangeRetrieveError(F30)</f>
        <v/>
      </c>
      <c r="H30" s="24"/>
    </row>
    <row r="31" spans="1:8" x14ac:dyDescent="0.2">
      <c r="A31" s="30"/>
      <c r="B31" s="29" t="s">
        <v>23</v>
      </c>
      <c r="C31" s="28" t="str">
        <f t="shared" si="1"/>
        <v>1L</v>
      </c>
      <c r="D31" s="27" t="str">
        <f t="shared" si="2"/>
        <v>6L</v>
      </c>
      <c r="E31" s="26" t="str">
        <f t="shared" si="0"/>
        <v>HKD1L6L25Y_Quote</v>
      </c>
      <c r="F31" s="26" t="str">
        <f>_xll.qlSimpleQuote(E31,,RateTickValue,Permanent,Trigger,ObjectOverwrite)</f>
        <v>HKD1L6L25Y_Quote#0003</v>
      </c>
      <c r="G31" s="25" t="str">
        <f>_xll.ohRangeRetrieveError(F31)</f>
        <v/>
      </c>
      <c r="H31" s="24"/>
    </row>
    <row r="32" spans="1:8" x14ac:dyDescent="0.2">
      <c r="A32" s="30"/>
      <c r="B32" s="29" t="s">
        <v>22</v>
      </c>
      <c r="C32" s="28" t="str">
        <f t="shared" si="1"/>
        <v>1L</v>
      </c>
      <c r="D32" s="27" t="str">
        <f t="shared" si="2"/>
        <v>6L</v>
      </c>
      <c r="E32" s="26" t="str">
        <f t="shared" si="0"/>
        <v>HKD1L6L26Y_Quote</v>
      </c>
      <c r="F32" s="26" t="str">
        <f>_xll.qlSimpleQuote(E32,,RateTickValue,Permanent,Trigger,ObjectOverwrite)</f>
        <v>HKD1L6L26Y_Quote#0003</v>
      </c>
      <c r="G32" s="25" t="str">
        <f>_xll.ohRangeRetrieveError(F32)</f>
        <v/>
      </c>
      <c r="H32" s="24"/>
    </row>
    <row r="33" spans="1:8" x14ac:dyDescent="0.2">
      <c r="A33" s="30"/>
      <c r="B33" s="29" t="s">
        <v>21</v>
      </c>
      <c r="C33" s="28" t="str">
        <f t="shared" si="1"/>
        <v>1L</v>
      </c>
      <c r="D33" s="27" t="str">
        <f t="shared" si="2"/>
        <v>6L</v>
      </c>
      <c r="E33" s="26" t="str">
        <f t="shared" si="0"/>
        <v>HKD1L6L27Y_Quote</v>
      </c>
      <c r="F33" s="26" t="str">
        <f>_xll.qlSimpleQuote(E33,,RateTickValue,Permanent,Trigger,ObjectOverwrite)</f>
        <v>HKD1L6L27Y_Quote#0003</v>
      </c>
      <c r="G33" s="25" t="str">
        <f>_xll.ohRangeRetrieveError(F33)</f>
        <v/>
      </c>
      <c r="H33" s="24"/>
    </row>
    <row r="34" spans="1:8" x14ac:dyDescent="0.2">
      <c r="A34" s="30"/>
      <c r="B34" s="29" t="s">
        <v>20</v>
      </c>
      <c r="C34" s="28" t="str">
        <f t="shared" si="1"/>
        <v>1L</v>
      </c>
      <c r="D34" s="27" t="str">
        <f t="shared" si="2"/>
        <v>6L</v>
      </c>
      <c r="E34" s="26" t="str">
        <f t="shared" si="0"/>
        <v>HKD1L6L28Y_Quote</v>
      </c>
      <c r="F34" s="26" t="str">
        <f>_xll.qlSimpleQuote(E34,,RateTickValue,Permanent,Trigger,ObjectOverwrite)</f>
        <v>HKD1L6L28Y_Quote#0003</v>
      </c>
      <c r="G34" s="25" t="str">
        <f>_xll.ohRangeRetrieveError(F34)</f>
        <v/>
      </c>
      <c r="H34" s="24"/>
    </row>
    <row r="35" spans="1:8" x14ac:dyDescent="0.2">
      <c r="A35" s="30"/>
      <c r="B35" s="29" t="s">
        <v>19</v>
      </c>
      <c r="C35" s="28" t="str">
        <f t="shared" si="1"/>
        <v>1L</v>
      </c>
      <c r="D35" s="27" t="str">
        <f t="shared" si="2"/>
        <v>6L</v>
      </c>
      <c r="E35" s="26" t="str">
        <f t="shared" si="0"/>
        <v>HKD1L6L29Y_Quote</v>
      </c>
      <c r="F35" s="26" t="str">
        <f>_xll.qlSimpleQuote(E35,,RateTickValue,Permanent,Trigger,ObjectOverwrite)</f>
        <v>HKD1L6L29Y_Quote#0003</v>
      </c>
      <c r="G35" s="25" t="str">
        <f>_xll.ohRangeRetrieveError(F35)</f>
        <v/>
      </c>
      <c r="H35" s="24"/>
    </row>
    <row r="36" spans="1:8" x14ac:dyDescent="0.2">
      <c r="A36" s="30"/>
      <c r="B36" s="29" t="s">
        <v>18</v>
      </c>
      <c r="C36" s="28" t="str">
        <f t="shared" si="1"/>
        <v>1L</v>
      </c>
      <c r="D36" s="27" t="str">
        <f t="shared" si="2"/>
        <v>6L</v>
      </c>
      <c r="E36" s="26" t="str">
        <f t="shared" si="0"/>
        <v>HKD1L6L30Y_Quote</v>
      </c>
      <c r="F36" s="26" t="str">
        <f>_xll.qlSimpleQuote(E36,,RateTickValue,Permanent,Trigger,ObjectOverwrite)</f>
        <v>HKD1L6L30Y_Quote#0003</v>
      </c>
      <c r="G36" s="25" t="str">
        <f>_xll.ohRangeRetrieveError(F36)</f>
        <v/>
      </c>
      <c r="H36" s="24"/>
    </row>
    <row r="37" spans="1:8" x14ac:dyDescent="0.2">
      <c r="A37" s="30"/>
      <c r="B37" s="29" t="s">
        <v>17</v>
      </c>
      <c r="C37" s="28" t="str">
        <f t="shared" si="1"/>
        <v>1L</v>
      </c>
      <c r="D37" s="27" t="str">
        <f t="shared" si="2"/>
        <v>6L</v>
      </c>
      <c r="E37" s="26" t="str">
        <f t="shared" si="0"/>
        <v>HKD1L6L35Y_Quote</v>
      </c>
      <c r="F37" s="26" t="str">
        <f>_xll.qlSimpleQuote(E37,,RateTickValue,Permanent,Trigger,ObjectOverwrite)</f>
        <v>HKD1L6L35Y_Quote#0003</v>
      </c>
      <c r="G37" s="25" t="str">
        <f>_xll.ohRangeRetrieveError(F37)</f>
        <v/>
      </c>
      <c r="H37" s="24"/>
    </row>
    <row r="38" spans="1:8" x14ac:dyDescent="0.2">
      <c r="A38" s="30"/>
      <c r="B38" s="29" t="s">
        <v>16</v>
      </c>
      <c r="C38" s="28" t="str">
        <f t="shared" si="1"/>
        <v>1L</v>
      </c>
      <c r="D38" s="27" t="str">
        <f t="shared" si="2"/>
        <v>6L</v>
      </c>
      <c r="E38" s="26" t="str">
        <f t="shared" si="0"/>
        <v>HKD1L6L40Y_Quote</v>
      </c>
      <c r="F38" s="26" t="str">
        <f>_xll.qlSimpleQuote(E38,,RateTickValue,Permanent,Trigger,ObjectOverwrite)</f>
        <v>HKD1L6L40Y_Quote#0003</v>
      </c>
      <c r="G38" s="25" t="str">
        <f>_xll.ohRangeRetrieveError(F38)</f>
        <v/>
      </c>
      <c r="H38" s="24"/>
    </row>
    <row r="39" spans="1:8" x14ac:dyDescent="0.2">
      <c r="A39" s="30"/>
      <c r="B39" s="29" t="s">
        <v>15</v>
      </c>
      <c r="C39" s="28" t="str">
        <f t="shared" si="1"/>
        <v>1L</v>
      </c>
      <c r="D39" s="27" t="str">
        <f t="shared" si="2"/>
        <v>6L</v>
      </c>
      <c r="E39" s="26" t="str">
        <f t="shared" si="0"/>
        <v>HKD1L6L50Y_Quote</v>
      </c>
      <c r="F39" s="26" t="str">
        <f>_xll.qlSimpleQuote(E39,,RateTickValue,Permanent,Trigger,ObjectOverwrite)</f>
        <v>HKD1L6L50Y_Quote#0003</v>
      </c>
      <c r="G39" s="25" t="str">
        <f>_xll.ohRangeRetrieveError(F39)</f>
        <v/>
      </c>
      <c r="H39" s="24"/>
    </row>
    <row r="40" spans="1:8" x14ac:dyDescent="0.2">
      <c r="A40" s="30"/>
      <c r="B40" s="29" t="s">
        <v>14</v>
      </c>
      <c r="C40" s="28" t="str">
        <f t="shared" si="1"/>
        <v>1L</v>
      </c>
      <c r="D40" s="27" t="str">
        <f t="shared" si="2"/>
        <v>6L</v>
      </c>
      <c r="E40" s="26" t="str">
        <f t="shared" si="0"/>
        <v>HKD1L6L60Y_Quote</v>
      </c>
      <c r="F40" s="26" t="str">
        <f>_xll.qlSimpleQuote(E40,,RateTickValue,Permanent,Trigger,ObjectOverwrite)</f>
        <v>HKD1L6L60Y_Quote#0003</v>
      </c>
      <c r="G40" s="25" t="str">
        <f>_xll.ohRangeRetrieveError(F40)</f>
        <v/>
      </c>
      <c r="H40" s="24"/>
    </row>
    <row r="41" spans="1:8" x14ac:dyDescent="0.2">
      <c r="A41" s="23"/>
      <c r="B41" s="22"/>
      <c r="C41" s="22"/>
      <c r="D41" s="22"/>
      <c r="E41" s="22"/>
      <c r="F41" s="21"/>
      <c r="G41" s="21"/>
      <c r="H41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41"/>
  <sheetViews>
    <sheetView workbookViewId="0">
      <selection activeCell="F2" sqref="F2"/>
    </sheetView>
  </sheetViews>
  <sheetFormatPr defaultRowHeight="12.75" x14ac:dyDescent="0.2"/>
  <cols>
    <col min="1" max="1" width="4.28515625" style="40" customWidth="1"/>
    <col min="2" max="2" width="6.5703125" style="40" bestFit="1" customWidth="1"/>
    <col min="3" max="4" width="2.7109375" style="40" bestFit="1" customWidth="1"/>
    <col min="5" max="5" width="17.85546875" style="40" bestFit="1" customWidth="1"/>
    <col min="6" max="6" width="19.7109375" style="40" bestFit="1" customWidth="1"/>
    <col min="7" max="7" width="36.28515625" style="40" customWidth="1"/>
    <col min="8" max="8" width="3.7109375" style="40" customWidth="1"/>
    <col min="9" max="12" width="3.5703125" style="40" customWidth="1"/>
    <col min="13" max="16384" width="9.140625" style="40"/>
  </cols>
  <sheetData>
    <row r="1" spans="1:12" x14ac:dyDescent="0.2">
      <c r="A1" s="50"/>
      <c r="B1" s="49"/>
      <c r="C1" s="49"/>
      <c r="D1" s="49"/>
      <c r="E1" s="51"/>
      <c r="F1" s="52"/>
      <c r="G1" s="51"/>
      <c r="H1" s="46"/>
    </row>
    <row r="2" spans="1:12" x14ac:dyDescent="0.2">
      <c r="A2" s="30"/>
      <c r="B2" s="44" t="s">
        <v>62</v>
      </c>
      <c r="C2" s="45"/>
      <c r="D2" s="44"/>
      <c r="E2" s="43" t="str">
        <f>Currency&amp;"_010_Sw"&amp;$C$4&amp;$D$4&amp;".xml"</f>
        <v>HKD_010_Sw3L6L.xml</v>
      </c>
      <c r="F2" s="42">
        <f ca="1">IF(Serialize,_xll.ohObjectSave(F3:F40,SerializationPath&amp;E2,FileOverwrite,,Serialize),"---")</f>
        <v>38</v>
      </c>
      <c r="G2" s="25" t="str">
        <f ca="1">_xll.ohRangeRetrieveError(F2)</f>
        <v/>
      </c>
      <c r="H2" s="24"/>
    </row>
    <row r="3" spans="1:12" x14ac:dyDescent="0.2">
      <c r="A3" s="30"/>
      <c r="B3" s="41" t="s">
        <v>61</v>
      </c>
      <c r="C3" s="28" t="str">
        <f>VLOOKUP(Currency,$J$8:$L$12,2)</f>
        <v>3L</v>
      </c>
      <c r="D3" s="27" t="str">
        <f>VLOOKUP(Currency,$J$8:$L$12,3)</f>
        <v>6L</v>
      </c>
      <c r="E3" s="26" t="str">
        <f t="shared" ref="E3:E40" si="0">IF(ISBLANK(C3),"#",Currency&amp;$C3&amp;$D3&amp;$B3&amp;QuoteSuffix)</f>
        <v>HKD3L6L6M_Quote</v>
      </c>
      <c r="F3" s="26" t="str">
        <f>_xll.qlSimpleQuote(E3,,RateTickValue,Permanent,Trigger,ObjectOverwrite)</f>
        <v>HKD3L6L6M_Quote#0003</v>
      </c>
      <c r="G3" s="25" t="str">
        <f>_xll.ohRangeRetrieveError(F3)</f>
        <v/>
      </c>
      <c r="H3" s="24"/>
    </row>
    <row r="4" spans="1:12" x14ac:dyDescent="0.2">
      <c r="A4" s="30"/>
      <c r="B4" s="41" t="s">
        <v>60</v>
      </c>
      <c r="C4" s="28" t="str">
        <f t="shared" ref="C4:C40" si="1">C3</f>
        <v>3L</v>
      </c>
      <c r="D4" s="27" t="str">
        <f t="shared" ref="D4:D40" si="2">D3</f>
        <v>6L</v>
      </c>
      <c r="E4" s="26" t="str">
        <f t="shared" si="0"/>
        <v>HKD3L6L1Y_Quote</v>
      </c>
      <c r="F4" s="26" t="str">
        <f>_xll.qlSimpleQuote(E4,,RateTickValue,Permanent,Trigger,ObjectOverwrite)</f>
        <v>HKD3L6L1Y_Quote#0003</v>
      </c>
      <c r="G4" s="25" t="str">
        <f>_xll.ohRangeRetrieveError(F4)</f>
        <v/>
      </c>
      <c r="H4" s="24"/>
    </row>
    <row r="5" spans="1:12" x14ac:dyDescent="0.2">
      <c r="A5" s="30"/>
      <c r="B5" s="41" t="s">
        <v>59</v>
      </c>
      <c r="C5" s="28" t="str">
        <f t="shared" si="1"/>
        <v>3L</v>
      </c>
      <c r="D5" s="27" t="str">
        <f t="shared" si="2"/>
        <v>6L</v>
      </c>
      <c r="E5" s="26" t="str">
        <f t="shared" si="0"/>
        <v>HKD3L6L15M_Quote</v>
      </c>
      <c r="F5" s="26" t="str">
        <f>_xll.qlSimpleQuote(E5,,RateTickValue,Permanent,Trigger,ObjectOverwrite)</f>
        <v>HKD3L6L15M_Quote#0003</v>
      </c>
      <c r="G5" s="25" t="str">
        <f>_xll.ohRangeRetrieveError(F5)</f>
        <v/>
      </c>
      <c r="H5" s="24"/>
    </row>
    <row r="6" spans="1:12" x14ac:dyDescent="0.2">
      <c r="A6" s="30"/>
      <c r="B6" s="41" t="s">
        <v>58</v>
      </c>
      <c r="C6" s="28" t="str">
        <f t="shared" si="1"/>
        <v>3L</v>
      </c>
      <c r="D6" s="27" t="str">
        <f t="shared" si="2"/>
        <v>6L</v>
      </c>
      <c r="E6" s="26" t="str">
        <f t="shared" si="0"/>
        <v>HKD3L6L18M_Quote</v>
      </c>
      <c r="F6" s="26" t="str">
        <f>_xll.qlSimpleQuote(E6,,RateTickValue,Permanent,Trigger,ObjectOverwrite)</f>
        <v>HKD3L6L18M_Quote#0003</v>
      </c>
      <c r="G6" s="25" t="str">
        <f>_xll.ohRangeRetrieveError(F6)</f>
        <v/>
      </c>
      <c r="H6" s="24"/>
    </row>
    <row r="7" spans="1:12" ht="13.5" thickBot="1" x14ac:dyDescent="0.25">
      <c r="A7" s="30"/>
      <c r="B7" s="41" t="s">
        <v>57</v>
      </c>
      <c r="C7" s="28" t="str">
        <f t="shared" si="1"/>
        <v>3L</v>
      </c>
      <c r="D7" s="27" t="str">
        <f t="shared" si="2"/>
        <v>6L</v>
      </c>
      <c r="E7" s="26" t="str">
        <f t="shared" si="0"/>
        <v>HKD3L6L21M_Quote</v>
      </c>
      <c r="F7" s="26" t="str">
        <f>_xll.qlSimpleQuote(E7,,RateTickValue,Permanent,Trigger,ObjectOverwrite)</f>
        <v>HKD3L6L21M_Quote#0003</v>
      </c>
      <c r="G7" s="25" t="str">
        <f>_xll.ohRangeRetrieveError(F7)</f>
        <v/>
      </c>
      <c r="H7" s="24"/>
    </row>
    <row r="8" spans="1:12" x14ac:dyDescent="0.2">
      <c r="A8" s="30"/>
      <c r="B8" s="29" t="s">
        <v>56</v>
      </c>
      <c r="C8" s="28" t="str">
        <f t="shared" si="1"/>
        <v>3L</v>
      </c>
      <c r="D8" s="27" t="str">
        <f t="shared" si="2"/>
        <v>6L</v>
      </c>
      <c r="E8" s="26" t="str">
        <f t="shared" si="0"/>
        <v>HKD3L6L2Y_Quote</v>
      </c>
      <c r="F8" s="26" t="str">
        <f>_xll.qlSimpleQuote(E8,,RateTickValue,Permanent,Trigger,ObjectOverwrite)</f>
        <v>HKD3L6L2Y_Quote#0003</v>
      </c>
      <c r="G8" s="25" t="str">
        <f>_xll.ohRangeRetrieveError(F8)</f>
        <v/>
      </c>
      <c r="H8" s="24"/>
      <c r="J8" s="39" t="s">
        <v>55</v>
      </c>
      <c r="K8" s="38" t="s">
        <v>43</v>
      </c>
      <c r="L8" s="37" t="s">
        <v>46</v>
      </c>
    </row>
    <row r="9" spans="1:12" x14ac:dyDescent="0.2">
      <c r="A9" s="30"/>
      <c r="B9" s="29" t="s">
        <v>54</v>
      </c>
      <c r="C9" s="28" t="str">
        <f t="shared" si="1"/>
        <v>3L</v>
      </c>
      <c r="D9" s="27" t="str">
        <f t="shared" si="2"/>
        <v>6L</v>
      </c>
      <c r="E9" s="26" t="str">
        <f t="shared" si="0"/>
        <v>HKD3L6L3Y_Quote</v>
      </c>
      <c r="F9" s="26" t="str">
        <f>_xll.qlSimpleQuote(E9,,RateTickValue,Permanent,Trigger,ObjectOverwrite)</f>
        <v>HKD3L6L3Y_Quote#0003</v>
      </c>
      <c r="G9" s="25" t="str">
        <f>_xll.ohRangeRetrieveError(F9)</f>
        <v/>
      </c>
      <c r="H9" s="24"/>
      <c r="J9" s="36" t="s">
        <v>53</v>
      </c>
      <c r="K9" s="35" t="s">
        <v>63</v>
      </c>
      <c r="L9" s="34" t="s">
        <v>51</v>
      </c>
    </row>
    <row r="10" spans="1:12" x14ac:dyDescent="0.2">
      <c r="A10" s="30"/>
      <c r="B10" s="29" t="s">
        <v>50</v>
      </c>
      <c r="C10" s="28" t="str">
        <f t="shared" si="1"/>
        <v>3L</v>
      </c>
      <c r="D10" s="27" t="str">
        <f t="shared" si="2"/>
        <v>6L</v>
      </c>
      <c r="E10" s="26" t="str">
        <f t="shared" si="0"/>
        <v>HKD3L6L4Y_Quote</v>
      </c>
      <c r="F10" s="26" t="str">
        <f>_xll.qlSimpleQuote(E10,,RateTickValue,Permanent,Trigger,ObjectOverwrite)</f>
        <v>HKD3L6L4Y_Quote#0003</v>
      </c>
      <c r="G10" s="25" t="str">
        <f>_xll.ohRangeRetrieveError(F10)</f>
        <v/>
      </c>
      <c r="H10" s="24"/>
      <c r="J10" s="36" t="s">
        <v>49</v>
      </c>
      <c r="K10" s="35" t="s">
        <v>43</v>
      </c>
      <c r="L10" s="34" t="s">
        <v>46</v>
      </c>
    </row>
    <row r="11" spans="1:12" x14ac:dyDescent="0.2">
      <c r="A11" s="30"/>
      <c r="B11" s="29" t="s">
        <v>48</v>
      </c>
      <c r="C11" s="28" t="str">
        <f t="shared" si="1"/>
        <v>3L</v>
      </c>
      <c r="D11" s="27" t="str">
        <f t="shared" si="2"/>
        <v>6L</v>
      </c>
      <c r="E11" s="26" t="str">
        <f t="shared" si="0"/>
        <v>HKD3L6L5Y_Quote</v>
      </c>
      <c r="F11" s="26" t="str">
        <f>_xll.qlSimpleQuote(E11,,RateTickValue,Permanent,Trigger,ObjectOverwrite)</f>
        <v>HKD3L6L5Y_Quote#0003</v>
      </c>
      <c r="G11" s="25" t="str">
        <f>_xll.ohRangeRetrieveError(F11)</f>
        <v/>
      </c>
      <c r="H11" s="24"/>
      <c r="J11" s="36" t="s">
        <v>47</v>
      </c>
      <c r="K11" s="35" t="s">
        <v>43</v>
      </c>
      <c r="L11" s="34" t="s">
        <v>46</v>
      </c>
    </row>
    <row r="12" spans="1:12" ht="13.5" thickBot="1" x14ac:dyDescent="0.25">
      <c r="A12" s="30"/>
      <c r="B12" s="29" t="s">
        <v>45</v>
      </c>
      <c r="C12" s="28" t="str">
        <f t="shared" si="1"/>
        <v>3L</v>
      </c>
      <c r="D12" s="27" t="str">
        <f t="shared" si="2"/>
        <v>6L</v>
      </c>
      <c r="E12" s="26" t="str">
        <f t="shared" si="0"/>
        <v>HKD3L6L6Y_Quote</v>
      </c>
      <c r="F12" s="26" t="str">
        <f>_xll.qlSimpleQuote(E12,,RateTickValue,Permanent,Trigger,ObjectOverwrite)</f>
        <v>HKD3L6L6Y_Quote#0003</v>
      </c>
      <c r="G12" s="25" t="str">
        <f>_xll.ohRangeRetrieveError(F12)</f>
        <v/>
      </c>
      <c r="H12" s="24"/>
      <c r="J12" s="33" t="s">
        <v>44</v>
      </c>
      <c r="K12" s="32" t="s">
        <v>46</v>
      </c>
      <c r="L12" s="31" t="s">
        <v>43</v>
      </c>
    </row>
    <row r="13" spans="1:12" x14ac:dyDescent="0.2">
      <c r="A13" s="30"/>
      <c r="B13" s="29" t="s">
        <v>41</v>
      </c>
      <c r="C13" s="28" t="str">
        <f t="shared" si="1"/>
        <v>3L</v>
      </c>
      <c r="D13" s="27" t="str">
        <f t="shared" si="2"/>
        <v>6L</v>
      </c>
      <c r="E13" s="26" t="str">
        <f t="shared" si="0"/>
        <v>HKD3L6L7Y_Quote</v>
      </c>
      <c r="F13" s="26" t="str">
        <f>_xll.qlSimpleQuote(E13,,RateTickValue,Permanent,Trigger,ObjectOverwrite)</f>
        <v>HKD3L6L7Y_Quote#0003</v>
      </c>
      <c r="G13" s="25" t="str">
        <f>_xll.ohRangeRetrieveError(F13)</f>
        <v/>
      </c>
      <c r="H13" s="24"/>
    </row>
    <row r="14" spans="1:12" x14ac:dyDescent="0.2">
      <c r="A14" s="30"/>
      <c r="B14" s="29" t="s">
        <v>40</v>
      </c>
      <c r="C14" s="28" t="str">
        <f t="shared" si="1"/>
        <v>3L</v>
      </c>
      <c r="D14" s="27" t="str">
        <f t="shared" si="2"/>
        <v>6L</v>
      </c>
      <c r="E14" s="26" t="str">
        <f t="shared" si="0"/>
        <v>HKD3L6L8Y_Quote</v>
      </c>
      <c r="F14" s="26" t="str">
        <f>_xll.qlSimpleQuote(E14,,RateTickValue,Permanent,Trigger,ObjectOverwrite)</f>
        <v>HKD3L6L8Y_Quote#0003</v>
      </c>
      <c r="G14" s="25" t="str">
        <f>_xll.ohRangeRetrieveError(F14)</f>
        <v/>
      </c>
      <c r="H14" s="24"/>
    </row>
    <row r="15" spans="1:12" x14ac:dyDescent="0.2">
      <c r="A15" s="30"/>
      <c r="B15" s="29" t="s">
        <v>39</v>
      </c>
      <c r="C15" s="28" t="str">
        <f t="shared" si="1"/>
        <v>3L</v>
      </c>
      <c r="D15" s="27" t="str">
        <f t="shared" si="2"/>
        <v>6L</v>
      </c>
      <c r="E15" s="26" t="str">
        <f t="shared" si="0"/>
        <v>HKD3L6L9Y_Quote</v>
      </c>
      <c r="F15" s="26" t="str">
        <f>_xll.qlSimpleQuote(E15,,RateTickValue,Permanent,Trigger,ObjectOverwrite)</f>
        <v>HKD3L6L9Y_Quote#0003</v>
      </c>
      <c r="G15" s="25" t="str">
        <f>_xll.ohRangeRetrieveError(F15)</f>
        <v/>
      </c>
      <c r="H15" s="24"/>
    </row>
    <row r="16" spans="1:12" x14ac:dyDescent="0.2">
      <c r="A16" s="30"/>
      <c r="B16" s="29" t="s">
        <v>38</v>
      </c>
      <c r="C16" s="28" t="str">
        <f t="shared" si="1"/>
        <v>3L</v>
      </c>
      <c r="D16" s="27" t="str">
        <f t="shared" si="2"/>
        <v>6L</v>
      </c>
      <c r="E16" s="26" t="str">
        <f t="shared" si="0"/>
        <v>HKD3L6L10Y_Quote</v>
      </c>
      <c r="F16" s="26" t="str">
        <f>_xll.qlSimpleQuote(E16,,RateTickValue,Permanent,Trigger,ObjectOverwrite)</f>
        <v>HKD3L6L10Y_Quote#0003</v>
      </c>
      <c r="G16" s="25" t="str">
        <f>_xll.ohRangeRetrieveError(F16)</f>
        <v/>
      </c>
      <c r="H16" s="24"/>
    </row>
    <row r="17" spans="1:8" x14ac:dyDescent="0.2">
      <c r="A17" s="30"/>
      <c r="B17" s="29" t="s">
        <v>37</v>
      </c>
      <c r="C17" s="28" t="str">
        <f t="shared" si="1"/>
        <v>3L</v>
      </c>
      <c r="D17" s="27" t="str">
        <f t="shared" si="2"/>
        <v>6L</v>
      </c>
      <c r="E17" s="26" t="str">
        <f t="shared" si="0"/>
        <v>HKD3L6L11Y_Quote</v>
      </c>
      <c r="F17" s="26" t="str">
        <f>_xll.qlSimpleQuote(E17,,RateTickValue,Permanent,Trigger,ObjectOverwrite)</f>
        <v>HKD3L6L11Y_Quote#0003</v>
      </c>
      <c r="G17" s="25" t="str">
        <f>_xll.ohRangeRetrieveError(F17)</f>
        <v/>
      </c>
      <c r="H17" s="24"/>
    </row>
    <row r="18" spans="1:8" x14ac:dyDescent="0.2">
      <c r="A18" s="30"/>
      <c r="B18" s="29" t="s">
        <v>36</v>
      </c>
      <c r="C18" s="28" t="str">
        <f t="shared" si="1"/>
        <v>3L</v>
      </c>
      <c r="D18" s="27" t="str">
        <f t="shared" si="2"/>
        <v>6L</v>
      </c>
      <c r="E18" s="26" t="str">
        <f t="shared" si="0"/>
        <v>HKD3L6L12Y_Quote</v>
      </c>
      <c r="F18" s="26" t="str">
        <f>_xll.qlSimpleQuote(E18,,RateTickValue,Permanent,Trigger,ObjectOverwrite)</f>
        <v>HKD3L6L12Y_Quote#0003</v>
      </c>
      <c r="G18" s="25" t="str">
        <f>_xll.ohRangeRetrieveError(F18)</f>
        <v/>
      </c>
      <c r="H18" s="24"/>
    </row>
    <row r="19" spans="1:8" x14ac:dyDescent="0.2">
      <c r="A19" s="30"/>
      <c r="B19" s="29" t="s">
        <v>35</v>
      </c>
      <c r="C19" s="28" t="str">
        <f t="shared" si="1"/>
        <v>3L</v>
      </c>
      <c r="D19" s="27" t="str">
        <f t="shared" si="2"/>
        <v>6L</v>
      </c>
      <c r="E19" s="26" t="str">
        <f t="shared" si="0"/>
        <v>HKD3L6L13Y_Quote</v>
      </c>
      <c r="F19" s="26" t="str">
        <f>_xll.qlSimpleQuote(E19,,RateTickValue,Permanent,Trigger,ObjectOverwrite)</f>
        <v>HKD3L6L13Y_Quote#0003</v>
      </c>
      <c r="G19" s="25" t="str">
        <f>_xll.ohRangeRetrieveError(F19)</f>
        <v/>
      </c>
      <c r="H19" s="24"/>
    </row>
    <row r="20" spans="1:8" x14ac:dyDescent="0.2">
      <c r="A20" s="30"/>
      <c r="B20" s="29" t="s">
        <v>34</v>
      </c>
      <c r="C20" s="28" t="str">
        <f t="shared" si="1"/>
        <v>3L</v>
      </c>
      <c r="D20" s="27" t="str">
        <f t="shared" si="2"/>
        <v>6L</v>
      </c>
      <c r="E20" s="26" t="str">
        <f t="shared" si="0"/>
        <v>HKD3L6L14Y_Quote</v>
      </c>
      <c r="F20" s="26" t="str">
        <f>_xll.qlSimpleQuote(E20,,RateTickValue,Permanent,Trigger,ObjectOverwrite)</f>
        <v>HKD3L6L14Y_Quote#0003</v>
      </c>
      <c r="G20" s="25" t="str">
        <f>_xll.ohRangeRetrieveError(F20)</f>
        <v/>
      </c>
      <c r="H20" s="24"/>
    </row>
    <row r="21" spans="1:8" x14ac:dyDescent="0.2">
      <c r="A21" s="30"/>
      <c r="B21" s="29" t="s">
        <v>33</v>
      </c>
      <c r="C21" s="28" t="str">
        <f t="shared" si="1"/>
        <v>3L</v>
      </c>
      <c r="D21" s="27" t="str">
        <f t="shared" si="2"/>
        <v>6L</v>
      </c>
      <c r="E21" s="26" t="str">
        <f t="shared" si="0"/>
        <v>HKD3L6L15Y_Quote</v>
      </c>
      <c r="F21" s="26" t="str">
        <f>_xll.qlSimpleQuote(E21,,RateTickValue,Permanent,Trigger,ObjectOverwrite)</f>
        <v>HKD3L6L15Y_Quote#0003</v>
      </c>
      <c r="G21" s="25" t="str">
        <f>_xll.ohRangeRetrieveError(F21)</f>
        <v/>
      </c>
      <c r="H21" s="24"/>
    </row>
    <row r="22" spans="1:8" x14ac:dyDescent="0.2">
      <c r="A22" s="30"/>
      <c r="B22" s="29" t="s">
        <v>32</v>
      </c>
      <c r="C22" s="28" t="str">
        <f t="shared" si="1"/>
        <v>3L</v>
      </c>
      <c r="D22" s="27" t="str">
        <f t="shared" si="2"/>
        <v>6L</v>
      </c>
      <c r="E22" s="26" t="str">
        <f t="shared" si="0"/>
        <v>HKD3L6L16Y_Quote</v>
      </c>
      <c r="F22" s="26" t="str">
        <f>_xll.qlSimpleQuote(E22,,RateTickValue,Permanent,Trigger,ObjectOverwrite)</f>
        <v>HKD3L6L16Y_Quote#0003</v>
      </c>
      <c r="G22" s="25" t="str">
        <f>_xll.ohRangeRetrieveError(F22)</f>
        <v/>
      </c>
      <c r="H22" s="24"/>
    </row>
    <row r="23" spans="1:8" x14ac:dyDescent="0.2">
      <c r="A23" s="30"/>
      <c r="B23" s="29" t="s">
        <v>31</v>
      </c>
      <c r="C23" s="28" t="str">
        <f t="shared" si="1"/>
        <v>3L</v>
      </c>
      <c r="D23" s="27" t="str">
        <f t="shared" si="2"/>
        <v>6L</v>
      </c>
      <c r="E23" s="26" t="str">
        <f t="shared" si="0"/>
        <v>HKD3L6L17Y_Quote</v>
      </c>
      <c r="F23" s="26" t="str">
        <f>_xll.qlSimpleQuote(E23,,RateTickValue,Permanent,Trigger,ObjectOverwrite)</f>
        <v>HKD3L6L17Y_Quote#0003</v>
      </c>
      <c r="G23" s="25" t="str">
        <f>_xll.ohRangeRetrieveError(F23)</f>
        <v/>
      </c>
      <c r="H23" s="24"/>
    </row>
    <row r="24" spans="1:8" x14ac:dyDescent="0.2">
      <c r="A24" s="30"/>
      <c r="B24" s="29" t="s">
        <v>30</v>
      </c>
      <c r="C24" s="28" t="str">
        <f t="shared" si="1"/>
        <v>3L</v>
      </c>
      <c r="D24" s="27" t="str">
        <f t="shared" si="2"/>
        <v>6L</v>
      </c>
      <c r="E24" s="26" t="str">
        <f t="shared" si="0"/>
        <v>HKD3L6L18Y_Quote</v>
      </c>
      <c r="F24" s="26" t="str">
        <f>_xll.qlSimpleQuote(E24,,RateTickValue,Permanent,Trigger,ObjectOverwrite)</f>
        <v>HKD3L6L18Y_Quote#0003</v>
      </c>
      <c r="G24" s="25" t="str">
        <f>_xll.ohRangeRetrieveError(F24)</f>
        <v/>
      </c>
      <c r="H24" s="24"/>
    </row>
    <row r="25" spans="1:8" x14ac:dyDescent="0.2">
      <c r="A25" s="30"/>
      <c r="B25" s="29" t="s">
        <v>29</v>
      </c>
      <c r="C25" s="28" t="str">
        <f t="shared" si="1"/>
        <v>3L</v>
      </c>
      <c r="D25" s="27" t="str">
        <f t="shared" si="2"/>
        <v>6L</v>
      </c>
      <c r="E25" s="26" t="str">
        <f t="shared" si="0"/>
        <v>HKD3L6L19Y_Quote</v>
      </c>
      <c r="F25" s="26" t="str">
        <f>_xll.qlSimpleQuote(E25,,RateTickValue,Permanent,Trigger,ObjectOverwrite)</f>
        <v>HKD3L6L19Y_Quote#0003</v>
      </c>
      <c r="G25" s="25" t="str">
        <f>_xll.ohRangeRetrieveError(F25)</f>
        <v/>
      </c>
      <c r="H25" s="24"/>
    </row>
    <row r="26" spans="1:8" x14ac:dyDescent="0.2">
      <c r="A26" s="30"/>
      <c r="B26" s="29" t="s">
        <v>28</v>
      </c>
      <c r="C26" s="28" t="str">
        <f t="shared" si="1"/>
        <v>3L</v>
      </c>
      <c r="D26" s="27" t="str">
        <f t="shared" si="2"/>
        <v>6L</v>
      </c>
      <c r="E26" s="26" t="str">
        <f t="shared" si="0"/>
        <v>HKD3L6L20Y_Quote</v>
      </c>
      <c r="F26" s="26" t="str">
        <f>_xll.qlSimpleQuote(E26,,RateTickValue,Permanent,Trigger,ObjectOverwrite)</f>
        <v>HKD3L6L20Y_Quote#0003</v>
      </c>
      <c r="G26" s="25" t="str">
        <f>_xll.ohRangeRetrieveError(F26)</f>
        <v/>
      </c>
      <c r="H26" s="24"/>
    </row>
    <row r="27" spans="1:8" x14ac:dyDescent="0.2">
      <c r="A27" s="30"/>
      <c r="B27" s="29" t="s">
        <v>27</v>
      </c>
      <c r="C27" s="28" t="str">
        <f t="shared" si="1"/>
        <v>3L</v>
      </c>
      <c r="D27" s="27" t="str">
        <f t="shared" si="2"/>
        <v>6L</v>
      </c>
      <c r="E27" s="26" t="str">
        <f t="shared" si="0"/>
        <v>HKD3L6L21Y_Quote</v>
      </c>
      <c r="F27" s="26" t="str">
        <f>_xll.qlSimpleQuote(E27,,RateTickValue,Permanent,Trigger,ObjectOverwrite)</f>
        <v>HKD3L6L21Y_Quote#0003</v>
      </c>
      <c r="G27" s="25" t="str">
        <f>_xll.ohRangeRetrieveError(F27)</f>
        <v/>
      </c>
      <c r="H27" s="24"/>
    </row>
    <row r="28" spans="1:8" x14ac:dyDescent="0.2">
      <c r="A28" s="30"/>
      <c r="B28" s="29" t="s">
        <v>26</v>
      </c>
      <c r="C28" s="28" t="str">
        <f t="shared" si="1"/>
        <v>3L</v>
      </c>
      <c r="D28" s="27" t="str">
        <f t="shared" si="2"/>
        <v>6L</v>
      </c>
      <c r="E28" s="26" t="str">
        <f t="shared" si="0"/>
        <v>HKD3L6L22Y_Quote</v>
      </c>
      <c r="F28" s="26" t="str">
        <f>_xll.qlSimpleQuote(E28,,RateTickValue,Permanent,Trigger,ObjectOverwrite)</f>
        <v>HKD3L6L22Y_Quote#0003</v>
      </c>
      <c r="G28" s="25" t="str">
        <f>_xll.ohRangeRetrieveError(F28)</f>
        <v/>
      </c>
      <c r="H28" s="24"/>
    </row>
    <row r="29" spans="1:8" x14ac:dyDescent="0.2">
      <c r="A29" s="30"/>
      <c r="B29" s="29" t="s">
        <v>25</v>
      </c>
      <c r="C29" s="28" t="str">
        <f t="shared" si="1"/>
        <v>3L</v>
      </c>
      <c r="D29" s="27" t="str">
        <f t="shared" si="2"/>
        <v>6L</v>
      </c>
      <c r="E29" s="26" t="str">
        <f t="shared" si="0"/>
        <v>HKD3L6L23Y_Quote</v>
      </c>
      <c r="F29" s="26" t="str">
        <f>_xll.qlSimpleQuote(E29,,RateTickValue,Permanent,Trigger,ObjectOverwrite)</f>
        <v>HKD3L6L23Y_Quote#0003</v>
      </c>
      <c r="G29" s="25" t="str">
        <f>_xll.ohRangeRetrieveError(F29)</f>
        <v/>
      </c>
      <c r="H29" s="24"/>
    </row>
    <row r="30" spans="1:8" x14ac:dyDescent="0.2">
      <c r="A30" s="30"/>
      <c r="B30" s="29" t="s">
        <v>24</v>
      </c>
      <c r="C30" s="28" t="str">
        <f t="shared" si="1"/>
        <v>3L</v>
      </c>
      <c r="D30" s="27" t="str">
        <f t="shared" si="2"/>
        <v>6L</v>
      </c>
      <c r="E30" s="26" t="str">
        <f t="shared" si="0"/>
        <v>HKD3L6L24Y_Quote</v>
      </c>
      <c r="F30" s="26" t="str">
        <f>_xll.qlSimpleQuote(E30,,RateTickValue,Permanent,Trigger,ObjectOverwrite)</f>
        <v>HKD3L6L24Y_Quote#0003</v>
      </c>
      <c r="G30" s="25" t="str">
        <f>_xll.ohRangeRetrieveError(F30)</f>
        <v/>
      </c>
      <c r="H30" s="24"/>
    </row>
    <row r="31" spans="1:8" x14ac:dyDescent="0.2">
      <c r="A31" s="30"/>
      <c r="B31" s="29" t="s">
        <v>23</v>
      </c>
      <c r="C31" s="28" t="str">
        <f t="shared" si="1"/>
        <v>3L</v>
      </c>
      <c r="D31" s="27" t="str">
        <f t="shared" si="2"/>
        <v>6L</v>
      </c>
      <c r="E31" s="26" t="str">
        <f t="shared" si="0"/>
        <v>HKD3L6L25Y_Quote</v>
      </c>
      <c r="F31" s="26" t="str">
        <f>_xll.qlSimpleQuote(E31,,RateTickValue,Permanent,Trigger,ObjectOverwrite)</f>
        <v>HKD3L6L25Y_Quote#0003</v>
      </c>
      <c r="G31" s="25" t="str">
        <f>_xll.ohRangeRetrieveError(F31)</f>
        <v/>
      </c>
      <c r="H31" s="24"/>
    </row>
    <row r="32" spans="1:8" x14ac:dyDescent="0.2">
      <c r="A32" s="30"/>
      <c r="B32" s="29" t="s">
        <v>22</v>
      </c>
      <c r="C32" s="28" t="str">
        <f t="shared" si="1"/>
        <v>3L</v>
      </c>
      <c r="D32" s="27" t="str">
        <f t="shared" si="2"/>
        <v>6L</v>
      </c>
      <c r="E32" s="26" t="str">
        <f t="shared" si="0"/>
        <v>HKD3L6L26Y_Quote</v>
      </c>
      <c r="F32" s="26" t="str">
        <f>_xll.qlSimpleQuote(E32,,RateTickValue,Permanent,Trigger,ObjectOverwrite)</f>
        <v>HKD3L6L26Y_Quote#0003</v>
      </c>
      <c r="G32" s="25" t="str">
        <f>_xll.ohRangeRetrieveError(F32)</f>
        <v/>
      </c>
      <c r="H32" s="24"/>
    </row>
    <row r="33" spans="1:8" x14ac:dyDescent="0.2">
      <c r="A33" s="30"/>
      <c r="B33" s="29" t="s">
        <v>21</v>
      </c>
      <c r="C33" s="28" t="str">
        <f t="shared" si="1"/>
        <v>3L</v>
      </c>
      <c r="D33" s="27" t="str">
        <f t="shared" si="2"/>
        <v>6L</v>
      </c>
      <c r="E33" s="26" t="str">
        <f t="shared" si="0"/>
        <v>HKD3L6L27Y_Quote</v>
      </c>
      <c r="F33" s="26" t="str">
        <f>_xll.qlSimpleQuote(E33,,RateTickValue,Permanent,Trigger,ObjectOverwrite)</f>
        <v>HKD3L6L27Y_Quote#0003</v>
      </c>
      <c r="G33" s="25" t="str">
        <f>_xll.ohRangeRetrieveError(F33)</f>
        <v/>
      </c>
      <c r="H33" s="24"/>
    </row>
    <row r="34" spans="1:8" x14ac:dyDescent="0.2">
      <c r="A34" s="30"/>
      <c r="B34" s="29" t="s">
        <v>20</v>
      </c>
      <c r="C34" s="28" t="str">
        <f t="shared" si="1"/>
        <v>3L</v>
      </c>
      <c r="D34" s="27" t="str">
        <f t="shared" si="2"/>
        <v>6L</v>
      </c>
      <c r="E34" s="26" t="str">
        <f t="shared" si="0"/>
        <v>HKD3L6L28Y_Quote</v>
      </c>
      <c r="F34" s="26" t="str">
        <f>_xll.qlSimpleQuote(E34,,RateTickValue,Permanent,Trigger,ObjectOverwrite)</f>
        <v>HKD3L6L28Y_Quote#0003</v>
      </c>
      <c r="G34" s="25" t="str">
        <f>_xll.ohRangeRetrieveError(F34)</f>
        <v/>
      </c>
      <c r="H34" s="24"/>
    </row>
    <row r="35" spans="1:8" x14ac:dyDescent="0.2">
      <c r="A35" s="30"/>
      <c r="B35" s="29" t="s">
        <v>19</v>
      </c>
      <c r="C35" s="28" t="str">
        <f t="shared" si="1"/>
        <v>3L</v>
      </c>
      <c r="D35" s="27" t="str">
        <f t="shared" si="2"/>
        <v>6L</v>
      </c>
      <c r="E35" s="26" t="str">
        <f t="shared" si="0"/>
        <v>HKD3L6L29Y_Quote</v>
      </c>
      <c r="F35" s="26" t="str">
        <f>_xll.qlSimpleQuote(E35,,RateTickValue,Permanent,Trigger,ObjectOverwrite)</f>
        <v>HKD3L6L29Y_Quote#0003</v>
      </c>
      <c r="G35" s="25" t="str">
        <f>_xll.ohRangeRetrieveError(F35)</f>
        <v/>
      </c>
      <c r="H35" s="24"/>
    </row>
    <row r="36" spans="1:8" x14ac:dyDescent="0.2">
      <c r="A36" s="30"/>
      <c r="B36" s="29" t="s">
        <v>18</v>
      </c>
      <c r="C36" s="28" t="str">
        <f t="shared" si="1"/>
        <v>3L</v>
      </c>
      <c r="D36" s="27" t="str">
        <f t="shared" si="2"/>
        <v>6L</v>
      </c>
      <c r="E36" s="26" t="str">
        <f t="shared" si="0"/>
        <v>HKD3L6L30Y_Quote</v>
      </c>
      <c r="F36" s="26" t="str">
        <f>_xll.qlSimpleQuote(E36,,RateTickValue,Permanent,Trigger,ObjectOverwrite)</f>
        <v>HKD3L6L30Y_Quote#0003</v>
      </c>
      <c r="G36" s="25" t="str">
        <f>_xll.ohRangeRetrieveError(F36)</f>
        <v/>
      </c>
      <c r="H36" s="24"/>
    </row>
    <row r="37" spans="1:8" x14ac:dyDescent="0.2">
      <c r="A37" s="30"/>
      <c r="B37" s="29" t="s">
        <v>17</v>
      </c>
      <c r="C37" s="28" t="str">
        <f t="shared" si="1"/>
        <v>3L</v>
      </c>
      <c r="D37" s="27" t="str">
        <f t="shared" si="2"/>
        <v>6L</v>
      </c>
      <c r="E37" s="26" t="str">
        <f t="shared" si="0"/>
        <v>HKD3L6L35Y_Quote</v>
      </c>
      <c r="F37" s="26" t="str">
        <f>_xll.qlSimpleQuote(E37,,RateTickValue,Permanent,Trigger,ObjectOverwrite)</f>
        <v>HKD3L6L35Y_Quote#0003</v>
      </c>
      <c r="G37" s="25" t="str">
        <f>_xll.ohRangeRetrieveError(F37)</f>
        <v/>
      </c>
      <c r="H37" s="24"/>
    </row>
    <row r="38" spans="1:8" x14ac:dyDescent="0.2">
      <c r="A38" s="30"/>
      <c r="B38" s="29" t="s">
        <v>16</v>
      </c>
      <c r="C38" s="28" t="str">
        <f t="shared" si="1"/>
        <v>3L</v>
      </c>
      <c r="D38" s="27" t="str">
        <f t="shared" si="2"/>
        <v>6L</v>
      </c>
      <c r="E38" s="26" t="str">
        <f t="shared" si="0"/>
        <v>HKD3L6L40Y_Quote</v>
      </c>
      <c r="F38" s="26" t="str">
        <f>_xll.qlSimpleQuote(E38,,RateTickValue,Permanent,Trigger,ObjectOverwrite)</f>
        <v>HKD3L6L40Y_Quote#0003</v>
      </c>
      <c r="G38" s="25" t="str">
        <f>_xll.ohRangeRetrieveError(F38)</f>
        <v/>
      </c>
      <c r="H38" s="24"/>
    </row>
    <row r="39" spans="1:8" x14ac:dyDescent="0.2">
      <c r="A39" s="30"/>
      <c r="B39" s="29" t="s">
        <v>15</v>
      </c>
      <c r="C39" s="28" t="str">
        <f t="shared" si="1"/>
        <v>3L</v>
      </c>
      <c r="D39" s="27" t="str">
        <f t="shared" si="2"/>
        <v>6L</v>
      </c>
      <c r="E39" s="26" t="str">
        <f t="shared" si="0"/>
        <v>HKD3L6L50Y_Quote</v>
      </c>
      <c r="F39" s="26" t="str">
        <f>_xll.qlSimpleQuote(E39,,RateTickValue,Permanent,Trigger,ObjectOverwrite)</f>
        <v>HKD3L6L50Y_Quote#0003</v>
      </c>
      <c r="G39" s="25" t="str">
        <f>_xll.ohRangeRetrieveError(F39)</f>
        <v/>
      </c>
      <c r="H39" s="24"/>
    </row>
    <row r="40" spans="1:8" x14ac:dyDescent="0.2">
      <c r="A40" s="30"/>
      <c r="B40" s="29" t="s">
        <v>14</v>
      </c>
      <c r="C40" s="28" t="str">
        <f t="shared" si="1"/>
        <v>3L</v>
      </c>
      <c r="D40" s="27" t="str">
        <f t="shared" si="2"/>
        <v>6L</v>
      </c>
      <c r="E40" s="26" t="str">
        <f t="shared" si="0"/>
        <v>HKD3L6L60Y_Quote</v>
      </c>
      <c r="F40" s="26" t="str">
        <f>_xll.qlSimpleQuote(E40,,RateTickValue,Permanent,Trigger,ObjectOverwrite)</f>
        <v>HKD3L6L60Y_Quote#0003</v>
      </c>
      <c r="G40" s="25" t="str">
        <f>_xll.ohRangeRetrieveError(F40)</f>
        <v/>
      </c>
      <c r="H40" s="24"/>
    </row>
    <row r="41" spans="1:8" x14ac:dyDescent="0.2">
      <c r="A41" s="23"/>
      <c r="B41" s="22"/>
      <c r="C41" s="22"/>
      <c r="D41" s="22"/>
      <c r="E41" s="22"/>
      <c r="F41" s="21"/>
      <c r="G41" s="21"/>
      <c r="H41" s="20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41"/>
  <sheetViews>
    <sheetView workbookViewId="0">
      <selection activeCell="F2" sqref="F2"/>
    </sheetView>
  </sheetViews>
  <sheetFormatPr defaultRowHeight="12.75" x14ac:dyDescent="0.2"/>
  <cols>
    <col min="1" max="1" width="4.140625" style="40" customWidth="1"/>
    <col min="2" max="2" width="6.5703125" style="40" bestFit="1" customWidth="1"/>
    <col min="3" max="3" width="3.5703125" style="40" bestFit="1" customWidth="1"/>
    <col min="4" max="4" width="2.7109375" style="40" bestFit="1" customWidth="1"/>
    <col min="5" max="5" width="18.7109375" style="40" bestFit="1" customWidth="1"/>
    <col min="6" max="6" width="20.5703125" style="40" bestFit="1" customWidth="1"/>
    <col min="7" max="7" width="34.42578125" style="40" customWidth="1"/>
    <col min="8" max="8" width="3.7109375" style="40" customWidth="1"/>
    <col min="9" max="9" width="3.140625" style="40" customWidth="1"/>
    <col min="10" max="10" width="4" style="40" bestFit="1" customWidth="1"/>
    <col min="11" max="11" width="3.5703125" style="40" customWidth="1"/>
    <col min="12" max="12" width="3.5703125" style="40" bestFit="1" customWidth="1"/>
    <col min="13" max="16384" width="9.140625" style="40"/>
  </cols>
  <sheetData>
    <row r="1" spans="1:12" x14ac:dyDescent="0.2">
      <c r="A1" s="50"/>
      <c r="B1" s="49"/>
      <c r="C1" s="49"/>
      <c r="D1" s="49"/>
      <c r="E1" s="51"/>
      <c r="F1" s="52"/>
      <c r="G1" s="51"/>
      <c r="H1" s="46"/>
    </row>
    <row r="2" spans="1:12" x14ac:dyDescent="0.2">
      <c r="A2" s="30"/>
      <c r="B2" s="44" t="s">
        <v>62</v>
      </c>
      <c r="C2" s="45"/>
      <c r="D2" s="44"/>
      <c r="E2" s="43" t="str">
        <f>Currency&amp;"_010_Sw"&amp;$C$7&amp;$D$7&amp;".xml"</f>
        <v>HKD_010_Sw6L12L.xml</v>
      </c>
      <c r="F2" s="42">
        <f ca="1">IF(Serialize,_xll.ohObjectSave(F3:F40,SerializationPath&amp;E2,FileOverwrite,,Serialize),"---")</f>
        <v>38</v>
      </c>
      <c r="G2" s="25" t="str">
        <f ca="1">_xll.ohRangeRetrieveError(F2)</f>
        <v/>
      </c>
      <c r="H2" s="24"/>
    </row>
    <row r="3" spans="1:12" x14ac:dyDescent="0.2">
      <c r="A3" s="30"/>
      <c r="B3" s="41" t="s">
        <v>61</v>
      </c>
      <c r="C3" s="28" t="str">
        <f>VLOOKUP(Currency,$J$8:$L$12,2)</f>
        <v>6L</v>
      </c>
      <c r="D3" s="27" t="str">
        <f>VLOOKUP(Currency,$J$8:$L$12,3)</f>
        <v>12L</v>
      </c>
      <c r="E3" s="26" t="str">
        <f t="shared" ref="E3:E40" si="0">IF(ISBLANK(C3),"#",Currency&amp;$C3&amp;$D3&amp;$B3&amp;QuoteSuffix)</f>
        <v>HKD6L12L6M_Quote</v>
      </c>
      <c r="F3" s="26" t="str">
        <f>_xll.qlSimpleQuote(E3,,RateTickValue,Permanent,Trigger,ObjectOverwrite)</f>
        <v>HKD6L12L6M_Quote#0003</v>
      </c>
      <c r="G3" s="25" t="str">
        <f>_xll.ohRangeRetrieveError(F3)</f>
        <v/>
      </c>
      <c r="H3" s="24"/>
    </row>
    <row r="4" spans="1:12" x14ac:dyDescent="0.2">
      <c r="A4" s="30"/>
      <c r="B4" s="41" t="s">
        <v>60</v>
      </c>
      <c r="C4" s="28" t="str">
        <f t="shared" ref="C4:C40" si="1">C3</f>
        <v>6L</v>
      </c>
      <c r="D4" s="27" t="str">
        <f t="shared" ref="D4:D40" si="2">D3</f>
        <v>12L</v>
      </c>
      <c r="E4" s="26" t="str">
        <f t="shared" si="0"/>
        <v>HKD6L12L1Y_Quote</v>
      </c>
      <c r="F4" s="26" t="str">
        <f>_xll.qlSimpleQuote(E4,,RateTickValue,Permanent,Trigger,ObjectOverwrite)</f>
        <v>HKD6L12L1Y_Quote#0003</v>
      </c>
      <c r="G4" s="25" t="str">
        <f>_xll.ohRangeRetrieveError(F4)</f>
        <v/>
      </c>
      <c r="H4" s="24"/>
    </row>
    <row r="5" spans="1:12" x14ac:dyDescent="0.2">
      <c r="A5" s="30"/>
      <c r="B5" s="41" t="s">
        <v>59</v>
      </c>
      <c r="C5" s="28" t="str">
        <f t="shared" si="1"/>
        <v>6L</v>
      </c>
      <c r="D5" s="27" t="str">
        <f t="shared" si="2"/>
        <v>12L</v>
      </c>
      <c r="E5" s="26" t="str">
        <f t="shared" si="0"/>
        <v>HKD6L12L15M_Quote</v>
      </c>
      <c r="F5" s="26" t="str">
        <f>_xll.qlSimpleQuote(E5,,RateTickValue,Permanent,Trigger,ObjectOverwrite)</f>
        <v>HKD6L12L15M_Quote#0003</v>
      </c>
      <c r="G5" s="25" t="str">
        <f>_xll.ohRangeRetrieveError(F5)</f>
        <v/>
      </c>
      <c r="H5" s="24"/>
    </row>
    <row r="6" spans="1:12" x14ac:dyDescent="0.2">
      <c r="A6" s="30"/>
      <c r="B6" s="41" t="s">
        <v>58</v>
      </c>
      <c r="C6" s="28" t="str">
        <f t="shared" si="1"/>
        <v>6L</v>
      </c>
      <c r="D6" s="27" t="str">
        <f t="shared" si="2"/>
        <v>12L</v>
      </c>
      <c r="E6" s="26" t="str">
        <f t="shared" si="0"/>
        <v>HKD6L12L18M_Quote</v>
      </c>
      <c r="F6" s="26" t="str">
        <f>_xll.qlSimpleQuote(E6,,RateTickValue,Permanent,Trigger,ObjectOverwrite)</f>
        <v>HKD6L12L18M_Quote#0003</v>
      </c>
      <c r="G6" s="25" t="str">
        <f>_xll.ohRangeRetrieveError(F6)</f>
        <v/>
      </c>
      <c r="H6" s="24"/>
    </row>
    <row r="7" spans="1:12" ht="13.5" thickBot="1" x14ac:dyDescent="0.25">
      <c r="A7" s="30"/>
      <c r="B7" s="41" t="s">
        <v>57</v>
      </c>
      <c r="C7" s="28" t="str">
        <f t="shared" si="1"/>
        <v>6L</v>
      </c>
      <c r="D7" s="27" t="str">
        <f t="shared" si="2"/>
        <v>12L</v>
      </c>
      <c r="E7" s="26" t="str">
        <f t="shared" si="0"/>
        <v>HKD6L12L21M_Quote</v>
      </c>
      <c r="F7" s="26" t="str">
        <f>_xll.qlSimpleQuote(E7,,RateTickValue,Permanent,Trigger,ObjectOverwrite)</f>
        <v>HKD6L12L21M_Quote#0003</v>
      </c>
      <c r="G7" s="25" t="str">
        <f>_xll.ohRangeRetrieveError(F7)</f>
        <v/>
      </c>
      <c r="H7" s="24"/>
    </row>
    <row r="8" spans="1:12" x14ac:dyDescent="0.2">
      <c r="A8" s="30"/>
      <c r="B8" s="29" t="s">
        <v>56</v>
      </c>
      <c r="C8" s="28" t="str">
        <f t="shared" si="1"/>
        <v>6L</v>
      </c>
      <c r="D8" s="27" t="str">
        <f t="shared" si="2"/>
        <v>12L</v>
      </c>
      <c r="E8" s="26" t="str">
        <f t="shared" si="0"/>
        <v>HKD6L12L2Y_Quote</v>
      </c>
      <c r="F8" s="26" t="str">
        <f>_xll.qlSimpleQuote(E8,,RateTickValue,Permanent,Trigger,ObjectOverwrite)</f>
        <v>HKD6L12L2Y_Quote#0003</v>
      </c>
      <c r="G8" s="25" t="str">
        <f>_xll.ohRangeRetrieveError(F8)</f>
        <v/>
      </c>
      <c r="H8" s="24"/>
      <c r="J8" s="39" t="s">
        <v>55</v>
      </c>
      <c r="K8" s="38" t="s">
        <v>46</v>
      </c>
      <c r="L8" s="37" t="s">
        <v>64</v>
      </c>
    </row>
    <row r="9" spans="1:12" x14ac:dyDescent="0.2">
      <c r="A9" s="30"/>
      <c r="B9" s="29" t="s">
        <v>54</v>
      </c>
      <c r="C9" s="28" t="str">
        <f t="shared" si="1"/>
        <v>6L</v>
      </c>
      <c r="D9" s="27" t="str">
        <f t="shared" si="2"/>
        <v>12L</v>
      </c>
      <c r="E9" s="26" t="str">
        <f t="shared" si="0"/>
        <v>HKD6L12L3Y_Quote</v>
      </c>
      <c r="F9" s="26" t="str">
        <f>_xll.qlSimpleQuote(E9,,RateTickValue,Permanent,Trigger,ObjectOverwrite)</f>
        <v>HKD6L12L3Y_Quote#0003</v>
      </c>
      <c r="G9" s="25" t="str">
        <f>_xll.ohRangeRetrieveError(F9)</f>
        <v/>
      </c>
      <c r="H9" s="24"/>
      <c r="J9" s="36" t="s">
        <v>53</v>
      </c>
      <c r="K9" s="35" t="s">
        <v>51</v>
      </c>
      <c r="L9" s="34" t="s">
        <v>65</v>
      </c>
    </row>
    <row r="10" spans="1:12" x14ac:dyDescent="0.2">
      <c r="A10" s="30"/>
      <c r="B10" s="29" t="s">
        <v>50</v>
      </c>
      <c r="C10" s="28" t="str">
        <f t="shared" si="1"/>
        <v>6L</v>
      </c>
      <c r="D10" s="27" t="str">
        <f t="shared" si="2"/>
        <v>12L</v>
      </c>
      <c r="E10" s="26" t="str">
        <f t="shared" si="0"/>
        <v>HKD6L12L4Y_Quote</v>
      </c>
      <c r="F10" s="26" t="str">
        <f>_xll.qlSimpleQuote(E10,,RateTickValue,Permanent,Trigger,ObjectOverwrite)</f>
        <v>HKD6L12L4Y_Quote#0003</v>
      </c>
      <c r="G10" s="25" t="str">
        <f>_xll.ohRangeRetrieveError(F10)</f>
        <v/>
      </c>
      <c r="H10" s="24"/>
      <c r="J10" s="36" t="s">
        <v>49</v>
      </c>
      <c r="K10" s="35" t="s">
        <v>46</v>
      </c>
      <c r="L10" s="34" t="s">
        <v>64</v>
      </c>
    </row>
    <row r="11" spans="1:12" x14ac:dyDescent="0.2">
      <c r="A11" s="30"/>
      <c r="B11" s="29" t="s">
        <v>48</v>
      </c>
      <c r="C11" s="28" t="str">
        <f t="shared" si="1"/>
        <v>6L</v>
      </c>
      <c r="D11" s="27" t="str">
        <f t="shared" si="2"/>
        <v>12L</v>
      </c>
      <c r="E11" s="26" t="str">
        <f t="shared" si="0"/>
        <v>HKD6L12L5Y_Quote</v>
      </c>
      <c r="F11" s="26" t="str">
        <f>_xll.qlSimpleQuote(E11,,RateTickValue,Permanent,Trigger,ObjectOverwrite)</f>
        <v>HKD6L12L5Y_Quote#0003</v>
      </c>
      <c r="G11" s="25" t="str">
        <f>_xll.ohRangeRetrieveError(F11)</f>
        <v/>
      </c>
      <c r="H11" s="24"/>
      <c r="J11" s="36" t="s">
        <v>47</v>
      </c>
      <c r="K11" s="35" t="s">
        <v>46</v>
      </c>
      <c r="L11" s="34" t="s">
        <v>64</v>
      </c>
    </row>
    <row r="12" spans="1:12" ht="13.5" thickBot="1" x14ac:dyDescent="0.25">
      <c r="A12" s="30"/>
      <c r="B12" s="29" t="s">
        <v>45</v>
      </c>
      <c r="C12" s="28" t="str">
        <f t="shared" si="1"/>
        <v>6L</v>
      </c>
      <c r="D12" s="27" t="str">
        <f t="shared" si="2"/>
        <v>12L</v>
      </c>
      <c r="E12" s="26" t="str">
        <f t="shared" si="0"/>
        <v>HKD6L12L6Y_Quote</v>
      </c>
      <c r="F12" s="26" t="str">
        <f>_xll.qlSimpleQuote(E12,,RateTickValue,Permanent,Trigger,ObjectOverwrite)</f>
        <v>HKD6L12L6Y_Quote#0003</v>
      </c>
      <c r="G12" s="25" t="str">
        <f>_xll.ohRangeRetrieveError(F12)</f>
        <v/>
      </c>
      <c r="H12" s="24"/>
      <c r="J12" s="33" t="s">
        <v>44</v>
      </c>
      <c r="K12" s="32" t="s">
        <v>64</v>
      </c>
      <c r="L12" s="31" t="s">
        <v>43</v>
      </c>
    </row>
    <row r="13" spans="1:12" x14ac:dyDescent="0.2">
      <c r="A13" s="30"/>
      <c r="B13" s="29" t="s">
        <v>41</v>
      </c>
      <c r="C13" s="28" t="str">
        <f t="shared" si="1"/>
        <v>6L</v>
      </c>
      <c r="D13" s="27" t="str">
        <f t="shared" si="2"/>
        <v>12L</v>
      </c>
      <c r="E13" s="26" t="str">
        <f t="shared" si="0"/>
        <v>HKD6L12L7Y_Quote</v>
      </c>
      <c r="F13" s="26" t="str">
        <f>_xll.qlSimpleQuote(E13,,RateTickValue,Permanent,Trigger,ObjectOverwrite)</f>
        <v>HKD6L12L7Y_Quote#0003</v>
      </c>
      <c r="G13" s="25" t="str">
        <f>_xll.ohRangeRetrieveError(F13)</f>
        <v/>
      </c>
      <c r="H13" s="24"/>
    </row>
    <row r="14" spans="1:12" x14ac:dyDescent="0.2">
      <c r="A14" s="30"/>
      <c r="B14" s="29" t="s">
        <v>40</v>
      </c>
      <c r="C14" s="28" t="str">
        <f t="shared" si="1"/>
        <v>6L</v>
      </c>
      <c r="D14" s="27" t="str">
        <f t="shared" si="2"/>
        <v>12L</v>
      </c>
      <c r="E14" s="26" t="str">
        <f t="shared" si="0"/>
        <v>HKD6L12L8Y_Quote</v>
      </c>
      <c r="F14" s="26" t="str">
        <f>_xll.qlSimpleQuote(E14,,RateTickValue,Permanent,Trigger,ObjectOverwrite)</f>
        <v>HKD6L12L8Y_Quote#0003</v>
      </c>
      <c r="G14" s="25" t="str">
        <f>_xll.ohRangeRetrieveError(F14)</f>
        <v/>
      </c>
      <c r="H14" s="24"/>
    </row>
    <row r="15" spans="1:12" x14ac:dyDescent="0.2">
      <c r="A15" s="30"/>
      <c r="B15" s="29" t="s">
        <v>39</v>
      </c>
      <c r="C15" s="28" t="str">
        <f t="shared" si="1"/>
        <v>6L</v>
      </c>
      <c r="D15" s="27" t="str">
        <f t="shared" si="2"/>
        <v>12L</v>
      </c>
      <c r="E15" s="26" t="str">
        <f t="shared" si="0"/>
        <v>HKD6L12L9Y_Quote</v>
      </c>
      <c r="F15" s="26" t="str">
        <f>_xll.qlSimpleQuote(E15,,RateTickValue,Permanent,Trigger,ObjectOverwrite)</f>
        <v>HKD6L12L9Y_Quote#0003</v>
      </c>
      <c r="G15" s="25" t="str">
        <f>_xll.ohRangeRetrieveError(F15)</f>
        <v/>
      </c>
      <c r="H15" s="24"/>
    </row>
    <row r="16" spans="1:12" x14ac:dyDescent="0.2">
      <c r="A16" s="30"/>
      <c r="B16" s="29" t="s">
        <v>38</v>
      </c>
      <c r="C16" s="28" t="str">
        <f t="shared" si="1"/>
        <v>6L</v>
      </c>
      <c r="D16" s="27" t="str">
        <f t="shared" si="2"/>
        <v>12L</v>
      </c>
      <c r="E16" s="26" t="str">
        <f t="shared" si="0"/>
        <v>HKD6L12L10Y_Quote</v>
      </c>
      <c r="F16" s="26" t="str">
        <f>_xll.qlSimpleQuote(E16,,RateTickValue,Permanent,Trigger,ObjectOverwrite)</f>
        <v>HKD6L12L10Y_Quote#0003</v>
      </c>
      <c r="G16" s="25" t="str">
        <f>_xll.ohRangeRetrieveError(F16)</f>
        <v/>
      </c>
      <c r="H16" s="24"/>
    </row>
    <row r="17" spans="1:8" x14ac:dyDescent="0.2">
      <c r="A17" s="30"/>
      <c r="B17" s="29" t="s">
        <v>37</v>
      </c>
      <c r="C17" s="28" t="str">
        <f t="shared" si="1"/>
        <v>6L</v>
      </c>
      <c r="D17" s="27" t="str">
        <f t="shared" si="2"/>
        <v>12L</v>
      </c>
      <c r="E17" s="26" t="str">
        <f t="shared" si="0"/>
        <v>HKD6L12L11Y_Quote</v>
      </c>
      <c r="F17" s="26" t="str">
        <f>_xll.qlSimpleQuote(E17,,RateTickValue,Permanent,Trigger,ObjectOverwrite)</f>
        <v>HKD6L12L11Y_Quote#0003</v>
      </c>
      <c r="G17" s="25" t="str">
        <f>_xll.ohRangeRetrieveError(F17)</f>
        <v/>
      </c>
      <c r="H17" s="24"/>
    </row>
    <row r="18" spans="1:8" x14ac:dyDescent="0.2">
      <c r="A18" s="30"/>
      <c r="B18" s="29" t="s">
        <v>36</v>
      </c>
      <c r="C18" s="28" t="str">
        <f t="shared" si="1"/>
        <v>6L</v>
      </c>
      <c r="D18" s="27" t="str">
        <f t="shared" si="2"/>
        <v>12L</v>
      </c>
      <c r="E18" s="26" t="str">
        <f t="shared" si="0"/>
        <v>HKD6L12L12Y_Quote</v>
      </c>
      <c r="F18" s="26" t="str">
        <f>_xll.qlSimpleQuote(E18,,RateTickValue,Permanent,Trigger,ObjectOverwrite)</f>
        <v>HKD6L12L12Y_Quote#0003</v>
      </c>
      <c r="G18" s="25" t="str">
        <f>_xll.ohRangeRetrieveError(F18)</f>
        <v/>
      </c>
      <c r="H18" s="24"/>
    </row>
    <row r="19" spans="1:8" x14ac:dyDescent="0.2">
      <c r="A19" s="30"/>
      <c r="B19" s="29" t="s">
        <v>35</v>
      </c>
      <c r="C19" s="28" t="str">
        <f t="shared" si="1"/>
        <v>6L</v>
      </c>
      <c r="D19" s="27" t="str">
        <f t="shared" si="2"/>
        <v>12L</v>
      </c>
      <c r="E19" s="26" t="str">
        <f t="shared" si="0"/>
        <v>HKD6L12L13Y_Quote</v>
      </c>
      <c r="F19" s="26" t="str">
        <f>_xll.qlSimpleQuote(E19,,RateTickValue,Permanent,Trigger,ObjectOverwrite)</f>
        <v>HKD6L12L13Y_Quote#0003</v>
      </c>
      <c r="G19" s="25" t="str">
        <f>_xll.ohRangeRetrieveError(F19)</f>
        <v/>
      </c>
      <c r="H19" s="24"/>
    </row>
    <row r="20" spans="1:8" x14ac:dyDescent="0.2">
      <c r="A20" s="30"/>
      <c r="B20" s="29" t="s">
        <v>34</v>
      </c>
      <c r="C20" s="28" t="str">
        <f t="shared" si="1"/>
        <v>6L</v>
      </c>
      <c r="D20" s="27" t="str">
        <f t="shared" si="2"/>
        <v>12L</v>
      </c>
      <c r="E20" s="26" t="str">
        <f t="shared" si="0"/>
        <v>HKD6L12L14Y_Quote</v>
      </c>
      <c r="F20" s="26" t="str">
        <f>_xll.qlSimpleQuote(E20,,RateTickValue,Permanent,Trigger,ObjectOverwrite)</f>
        <v>HKD6L12L14Y_Quote#0003</v>
      </c>
      <c r="G20" s="25" t="str">
        <f>_xll.ohRangeRetrieveError(F20)</f>
        <v/>
      </c>
      <c r="H20" s="24"/>
    </row>
    <row r="21" spans="1:8" x14ac:dyDescent="0.2">
      <c r="A21" s="30"/>
      <c r="B21" s="29" t="s">
        <v>33</v>
      </c>
      <c r="C21" s="28" t="str">
        <f t="shared" si="1"/>
        <v>6L</v>
      </c>
      <c r="D21" s="27" t="str">
        <f t="shared" si="2"/>
        <v>12L</v>
      </c>
      <c r="E21" s="26" t="str">
        <f t="shared" si="0"/>
        <v>HKD6L12L15Y_Quote</v>
      </c>
      <c r="F21" s="26" t="str">
        <f>_xll.qlSimpleQuote(E21,,RateTickValue,Permanent,Trigger,ObjectOverwrite)</f>
        <v>HKD6L12L15Y_Quote#0003</v>
      </c>
      <c r="G21" s="25" t="str">
        <f>_xll.ohRangeRetrieveError(F21)</f>
        <v/>
      </c>
      <c r="H21" s="24"/>
    </row>
    <row r="22" spans="1:8" x14ac:dyDescent="0.2">
      <c r="A22" s="30"/>
      <c r="B22" s="29" t="s">
        <v>32</v>
      </c>
      <c r="C22" s="28" t="str">
        <f t="shared" si="1"/>
        <v>6L</v>
      </c>
      <c r="D22" s="27" t="str">
        <f t="shared" si="2"/>
        <v>12L</v>
      </c>
      <c r="E22" s="26" t="str">
        <f t="shared" si="0"/>
        <v>HKD6L12L16Y_Quote</v>
      </c>
      <c r="F22" s="26" t="str">
        <f>_xll.qlSimpleQuote(E22,,RateTickValue,Permanent,Trigger,ObjectOverwrite)</f>
        <v>HKD6L12L16Y_Quote#0003</v>
      </c>
      <c r="G22" s="25" t="str">
        <f>_xll.ohRangeRetrieveError(F22)</f>
        <v/>
      </c>
      <c r="H22" s="24"/>
    </row>
    <row r="23" spans="1:8" x14ac:dyDescent="0.2">
      <c r="A23" s="30"/>
      <c r="B23" s="29" t="s">
        <v>31</v>
      </c>
      <c r="C23" s="28" t="str">
        <f t="shared" si="1"/>
        <v>6L</v>
      </c>
      <c r="D23" s="27" t="str">
        <f t="shared" si="2"/>
        <v>12L</v>
      </c>
      <c r="E23" s="26" t="str">
        <f t="shared" si="0"/>
        <v>HKD6L12L17Y_Quote</v>
      </c>
      <c r="F23" s="26" t="str">
        <f>_xll.qlSimpleQuote(E23,,RateTickValue,Permanent,Trigger,ObjectOverwrite)</f>
        <v>HKD6L12L17Y_Quote#0003</v>
      </c>
      <c r="G23" s="25" t="str">
        <f>_xll.ohRangeRetrieveError(F23)</f>
        <v/>
      </c>
      <c r="H23" s="24"/>
    </row>
    <row r="24" spans="1:8" x14ac:dyDescent="0.2">
      <c r="A24" s="30"/>
      <c r="B24" s="29" t="s">
        <v>30</v>
      </c>
      <c r="C24" s="28" t="str">
        <f t="shared" si="1"/>
        <v>6L</v>
      </c>
      <c r="D24" s="27" t="str">
        <f t="shared" si="2"/>
        <v>12L</v>
      </c>
      <c r="E24" s="26" t="str">
        <f t="shared" si="0"/>
        <v>HKD6L12L18Y_Quote</v>
      </c>
      <c r="F24" s="26" t="str">
        <f>_xll.qlSimpleQuote(E24,,RateTickValue,Permanent,Trigger,ObjectOverwrite)</f>
        <v>HKD6L12L18Y_Quote#0003</v>
      </c>
      <c r="G24" s="25" t="str">
        <f>_xll.ohRangeRetrieveError(F24)</f>
        <v/>
      </c>
      <c r="H24" s="24"/>
    </row>
    <row r="25" spans="1:8" x14ac:dyDescent="0.2">
      <c r="A25" s="30"/>
      <c r="B25" s="29" t="s">
        <v>29</v>
      </c>
      <c r="C25" s="28" t="str">
        <f t="shared" si="1"/>
        <v>6L</v>
      </c>
      <c r="D25" s="27" t="str">
        <f t="shared" si="2"/>
        <v>12L</v>
      </c>
      <c r="E25" s="26" t="str">
        <f t="shared" si="0"/>
        <v>HKD6L12L19Y_Quote</v>
      </c>
      <c r="F25" s="26" t="str">
        <f>_xll.qlSimpleQuote(E25,,RateTickValue,Permanent,Trigger,ObjectOverwrite)</f>
        <v>HKD6L12L19Y_Quote#0003</v>
      </c>
      <c r="G25" s="25" t="str">
        <f>_xll.ohRangeRetrieveError(F25)</f>
        <v/>
      </c>
      <c r="H25" s="24"/>
    </row>
    <row r="26" spans="1:8" x14ac:dyDescent="0.2">
      <c r="A26" s="30"/>
      <c r="B26" s="29" t="s">
        <v>28</v>
      </c>
      <c r="C26" s="28" t="str">
        <f t="shared" si="1"/>
        <v>6L</v>
      </c>
      <c r="D26" s="27" t="str">
        <f t="shared" si="2"/>
        <v>12L</v>
      </c>
      <c r="E26" s="26" t="str">
        <f t="shared" si="0"/>
        <v>HKD6L12L20Y_Quote</v>
      </c>
      <c r="F26" s="26" t="str">
        <f>_xll.qlSimpleQuote(E26,,RateTickValue,Permanent,Trigger,ObjectOverwrite)</f>
        <v>HKD6L12L20Y_Quote#0003</v>
      </c>
      <c r="G26" s="25" t="str">
        <f>_xll.ohRangeRetrieveError(F26)</f>
        <v/>
      </c>
      <c r="H26" s="24"/>
    </row>
    <row r="27" spans="1:8" x14ac:dyDescent="0.2">
      <c r="A27" s="30"/>
      <c r="B27" s="29" t="s">
        <v>27</v>
      </c>
      <c r="C27" s="28" t="str">
        <f t="shared" si="1"/>
        <v>6L</v>
      </c>
      <c r="D27" s="27" t="str">
        <f t="shared" si="2"/>
        <v>12L</v>
      </c>
      <c r="E27" s="26" t="str">
        <f t="shared" si="0"/>
        <v>HKD6L12L21Y_Quote</v>
      </c>
      <c r="F27" s="26" t="str">
        <f>_xll.qlSimpleQuote(E27,,RateTickValue,Permanent,Trigger,ObjectOverwrite)</f>
        <v>HKD6L12L21Y_Quote#0003</v>
      </c>
      <c r="G27" s="25" t="str">
        <f>_xll.ohRangeRetrieveError(F27)</f>
        <v/>
      </c>
      <c r="H27" s="24"/>
    </row>
    <row r="28" spans="1:8" x14ac:dyDescent="0.2">
      <c r="A28" s="30"/>
      <c r="B28" s="29" t="s">
        <v>26</v>
      </c>
      <c r="C28" s="28" t="str">
        <f t="shared" si="1"/>
        <v>6L</v>
      </c>
      <c r="D28" s="27" t="str">
        <f t="shared" si="2"/>
        <v>12L</v>
      </c>
      <c r="E28" s="26" t="str">
        <f t="shared" si="0"/>
        <v>HKD6L12L22Y_Quote</v>
      </c>
      <c r="F28" s="26" t="str">
        <f>_xll.qlSimpleQuote(E28,,RateTickValue,Permanent,Trigger,ObjectOverwrite)</f>
        <v>HKD6L12L22Y_Quote#0003</v>
      </c>
      <c r="G28" s="25" t="str">
        <f>_xll.ohRangeRetrieveError(F28)</f>
        <v/>
      </c>
      <c r="H28" s="24"/>
    </row>
    <row r="29" spans="1:8" x14ac:dyDescent="0.2">
      <c r="A29" s="30"/>
      <c r="B29" s="29" t="s">
        <v>25</v>
      </c>
      <c r="C29" s="28" t="str">
        <f t="shared" si="1"/>
        <v>6L</v>
      </c>
      <c r="D29" s="27" t="str">
        <f t="shared" si="2"/>
        <v>12L</v>
      </c>
      <c r="E29" s="26" t="str">
        <f t="shared" si="0"/>
        <v>HKD6L12L23Y_Quote</v>
      </c>
      <c r="F29" s="26" t="str">
        <f>_xll.qlSimpleQuote(E29,,RateTickValue,Permanent,Trigger,ObjectOverwrite)</f>
        <v>HKD6L12L23Y_Quote#0003</v>
      </c>
      <c r="G29" s="25" t="str">
        <f>_xll.ohRangeRetrieveError(F29)</f>
        <v/>
      </c>
      <c r="H29" s="24"/>
    </row>
    <row r="30" spans="1:8" x14ac:dyDescent="0.2">
      <c r="A30" s="30"/>
      <c r="B30" s="29" t="s">
        <v>24</v>
      </c>
      <c r="C30" s="28" t="str">
        <f t="shared" si="1"/>
        <v>6L</v>
      </c>
      <c r="D30" s="27" t="str">
        <f t="shared" si="2"/>
        <v>12L</v>
      </c>
      <c r="E30" s="26" t="str">
        <f t="shared" si="0"/>
        <v>HKD6L12L24Y_Quote</v>
      </c>
      <c r="F30" s="26" t="str">
        <f>_xll.qlSimpleQuote(E30,,RateTickValue,Permanent,Trigger,ObjectOverwrite)</f>
        <v>HKD6L12L24Y_Quote#0003</v>
      </c>
      <c r="G30" s="25" t="str">
        <f>_xll.ohRangeRetrieveError(F30)</f>
        <v/>
      </c>
      <c r="H30" s="24"/>
    </row>
    <row r="31" spans="1:8" x14ac:dyDescent="0.2">
      <c r="A31" s="30"/>
      <c r="B31" s="29" t="s">
        <v>23</v>
      </c>
      <c r="C31" s="28" t="str">
        <f t="shared" si="1"/>
        <v>6L</v>
      </c>
      <c r="D31" s="27" t="str">
        <f t="shared" si="2"/>
        <v>12L</v>
      </c>
      <c r="E31" s="26" t="str">
        <f t="shared" si="0"/>
        <v>HKD6L12L25Y_Quote</v>
      </c>
      <c r="F31" s="26" t="str">
        <f>_xll.qlSimpleQuote(E31,,RateTickValue,Permanent,Trigger,ObjectOverwrite)</f>
        <v>HKD6L12L25Y_Quote#0003</v>
      </c>
      <c r="G31" s="25" t="str">
        <f>_xll.ohRangeRetrieveError(F31)</f>
        <v/>
      </c>
      <c r="H31" s="24"/>
    </row>
    <row r="32" spans="1:8" x14ac:dyDescent="0.2">
      <c r="A32" s="30"/>
      <c r="B32" s="29" t="s">
        <v>22</v>
      </c>
      <c r="C32" s="28" t="str">
        <f t="shared" si="1"/>
        <v>6L</v>
      </c>
      <c r="D32" s="27" t="str">
        <f t="shared" si="2"/>
        <v>12L</v>
      </c>
      <c r="E32" s="26" t="str">
        <f t="shared" si="0"/>
        <v>HKD6L12L26Y_Quote</v>
      </c>
      <c r="F32" s="26" t="str">
        <f>_xll.qlSimpleQuote(E32,,RateTickValue,Permanent,Trigger,ObjectOverwrite)</f>
        <v>HKD6L12L26Y_Quote#0003</v>
      </c>
      <c r="G32" s="25" t="str">
        <f>_xll.ohRangeRetrieveError(F32)</f>
        <v/>
      </c>
      <c r="H32" s="24"/>
    </row>
    <row r="33" spans="1:8" x14ac:dyDescent="0.2">
      <c r="A33" s="30"/>
      <c r="B33" s="29" t="s">
        <v>21</v>
      </c>
      <c r="C33" s="28" t="str">
        <f t="shared" si="1"/>
        <v>6L</v>
      </c>
      <c r="D33" s="27" t="str">
        <f t="shared" si="2"/>
        <v>12L</v>
      </c>
      <c r="E33" s="26" t="str">
        <f t="shared" si="0"/>
        <v>HKD6L12L27Y_Quote</v>
      </c>
      <c r="F33" s="26" t="str">
        <f>_xll.qlSimpleQuote(E33,,RateTickValue,Permanent,Trigger,ObjectOverwrite)</f>
        <v>HKD6L12L27Y_Quote#0003</v>
      </c>
      <c r="G33" s="25" t="str">
        <f>_xll.ohRangeRetrieveError(F33)</f>
        <v/>
      </c>
      <c r="H33" s="24"/>
    </row>
    <row r="34" spans="1:8" x14ac:dyDescent="0.2">
      <c r="A34" s="30"/>
      <c r="B34" s="29" t="s">
        <v>20</v>
      </c>
      <c r="C34" s="28" t="str">
        <f t="shared" si="1"/>
        <v>6L</v>
      </c>
      <c r="D34" s="27" t="str">
        <f t="shared" si="2"/>
        <v>12L</v>
      </c>
      <c r="E34" s="26" t="str">
        <f t="shared" si="0"/>
        <v>HKD6L12L28Y_Quote</v>
      </c>
      <c r="F34" s="26" t="str">
        <f>_xll.qlSimpleQuote(E34,,RateTickValue,Permanent,Trigger,ObjectOverwrite)</f>
        <v>HKD6L12L28Y_Quote#0003</v>
      </c>
      <c r="G34" s="25" t="str">
        <f>_xll.ohRangeRetrieveError(F34)</f>
        <v/>
      </c>
      <c r="H34" s="24"/>
    </row>
    <row r="35" spans="1:8" x14ac:dyDescent="0.2">
      <c r="A35" s="30"/>
      <c r="B35" s="29" t="s">
        <v>19</v>
      </c>
      <c r="C35" s="28" t="str">
        <f t="shared" si="1"/>
        <v>6L</v>
      </c>
      <c r="D35" s="27" t="str">
        <f t="shared" si="2"/>
        <v>12L</v>
      </c>
      <c r="E35" s="26" t="str">
        <f t="shared" si="0"/>
        <v>HKD6L12L29Y_Quote</v>
      </c>
      <c r="F35" s="26" t="str">
        <f>_xll.qlSimpleQuote(E35,,RateTickValue,Permanent,Trigger,ObjectOverwrite)</f>
        <v>HKD6L12L29Y_Quote#0003</v>
      </c>
      <c r="G35" s="25" t="str">
        <f>_xll.ohRangeRetrieveError(F35)</f>
        <v/>
      </c>
      <c r="H35" s="24"/>
    </row>
    <row r="36" spans="1:8" x14ac:dyDescent="0.2">
      <c r="A36" s="30"/>
      <c r="B36" s="29" t="s">
        <v>18</v>
      </c>
      <c r="C36" s="28" t="str">
        <f t="shared" si="1"/>
        <v>6L</v>
      </c>
      <c r="D36" s="27" t="str">
        <f t="shared" si="2"/>
        <v>12L</v>
      </c>
      <c r="E36" s="26" t="str">
        <f t="shared" si="0"/>
        <v>HKD6L12L30Y_Quote</v>
      </c>
      <c r="F36" s="26" t="str">
        <f>_xll.qlSimpleQuote(E36,,RateTickValue,Permanent,Trigger,ObjectOverwrite)</f>
        <v>HKD6L12L30Y_Quote#0003</v>
      </c>
      <c r="G36" s="25" t="str">
        <f>_xll.ohRangeRetrieveError(F36)</f>
        <v/>
      </c>
      <c r="H36" s="24"/>
    </row>
    <row r="37" spans="1:8" x14ac:dyDescent="0.2">
      <c r="A37" s="30"/>
      <c r="B37" s="29" t="s">
        <v>17</v>
      </c>
      <c r="C37" s="28" t="str">
        <f t="shared" si="1"/>
        <v>6L</v>
      </c>
      <c r="D37" s="27" t="str">
        <f t="shared" si="2"/>
        <v>12L</v>
      </c>
      <c r="E37" s="26" t="str">
        <f t="shared" si="0"/>
        <v>HKD6L12L35Y_Quote</v>
      </c>
      <c r="F37" s="26" t="str">
        <f>_xll.qlSimpleQuote(E37,,RateTickValue,Permanent,Trigger,ObjectOverwrite)</f>
        <v>HKD6L12L35Y_Quote#0003</v>
      </c>
      <c r="G37" s="25" t="str">
        <f>_xll.ohRangeRetrieveError(F37)</f>
        <v/>
      </c>
      <c r="H37" s="24"/>
    </row>
    <row r="38" spans="1:8" x14ac:dyDescent="0.2">
      <c r="A38" s="30"/>
      <c r="B38" s="29" t="s">
        <v>16</v>
      </c>
      <c r="C38" s="28" t="str">
        <f t="shared" si="1"/>
        <v>6L</v>
      </c>
      <c r="D38" s="27" t="str">
        <f t="shared" si="2"/>
        <v>12L</v>
      </c>
      <c r="E38" s="26" t="str">
        <f t="shared" si="0"/>
        <v>HKD6L12L40Y_Quote</v>
      </c>
      <c r="F38" s="26" t="str">
        <f>_xll.qlSimpleQuote(E38,,RateTickValue,Permanent,Trigger,ObjectOverwrite)</f>
        <v>HKD6L12L40Y_Quote#0003</v>
      </c>
      <c r="G38" s="25" t="str">
        <f>_xll.ohRangeRetrieveError(F38)</f>
        <v/>
      </c>
      <c r="H38" s="24"/>
    </row>
    <row r="39" spans="1:8" x14ac:dyDescent="0.2">
      <c r="A39" s="30"/>
      <c r="B39" s="29" t="s">
        <v>15</v>
      </c>
      <c r="C39" s="28" t="str">
        <f t="shared" si="1"/>
        <v>6L</v>
      </c>
      <c r="D39" s="27" t="str">
        <f t="shared" si="2"/>
        <v>12L</v>
      </c>
      <c r="E39" s="26" t="str">
        <f t="shared" si="0"/>
        <v>HKD6L12L50Y_Quote</v>
      </c>
      <c r="F39" s="26" t="str">
        <f>_xll.qlSimpleQuote(E39,,RateTickValue,Permanent,Trigger,ObjectOverwrite)</f>
        <v>HKD6L12L50Y_Quote#0003</v>
      </c>
      <c r="G39" s="25" t="str">
        <f>_xll.ohRangeRetrieveError(F39)</f>
        <v/>
      </c>
      <c r="H39" s="24"/>
    </row>
    <row r="40" spans="1:8" x14ac:dyDescent="0.2">
      <c r="A40" s="30"/>
      <c r="B40" s="29" t="s">
        <v>14</v>
      </c>
      <c r="C40" s="28" t="str">
        <f t="shared" si="1"/>
        <v>6L</v>
      </c>
      <c r="D40" s="27" t="str">
        <f t="shared" si="2"/>
        <v>12L</v>
      </c>
      <c r="E40" s="26" t="str">
        <f t="shared" si="0"/>
        <v>HKD6L12L60Y_Quote</v>
      </c>
      <c r="F40" s="26" t="str">
        <f>_xll.qlSimpleQuote(E40,,RateTickValue,Permanent,Trigger,ObjectOverwrite)</f>
        <v>HKD6L12L60Y_Quote#0003</v>
      </c>
      <c r="G40" s="25" t="str">
        <f>_xll.ohRangeRetrieveError(F40)</f>
        <v/>
      </c>
      <c r="H40" s="24"/>
    </row>
    <row r="41" spans="1:8" x14ac:dyDescent="0.2">
      <c r="A41" s="23"/>
      <c r="B41" s="22"/>
      <c r="C41" s="22"/>
      <c r="D41" s="22"/>
      <c r="E41" s="22"/>
      <c r="F41" s="21"/>
      <c r="G41" s="21"/>
      <c r="H41" s="20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8"/>
  <sheetViews>
    <sheetView workbookViewId="0"/>
  </sheetViews>
  <sheetFormatPr defaultColWidth="8" defaultRowHeight="11.25" x14ac:dyDescent="0.2"/>
  <cols>
    <col min="1" max="1" width="3.28515625" style="1" customWidth="1"/>
    <col min="2" max="2" width="4.28515625" style="1" customWidth="1"/>
    <col min="3" max="3" width="15.5703125" style="1" bestFit="1" customWidth="1"/>
    <col min="4" max="4" width="101.42578125" style="1" bestFit="1" customWidth="1"/>
    <col min="5" max="5" width="3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17" t="str">
        <f>_xll.qlxlVersion(TRUE,Trigger)</f>
        <v>QuantLibXL 1.3.0 - MS VC++ 9.0 - Multithreaded Static Runtime library - Release Configuration - Nov 12 2013 12:02:30</v>
      </c>
    </row>
    <row r="2" spans="1:5" s="14" customFormat="1" ht="15.75" x14ac:dyDescent="0.25">
      <c r="A2" s="15"/>
      <c r="B2" s="243" t="s">
        <v>13</v>
      </c>
      <c r="C2" s="244"/>
      <c r="D2" s="244"/>
      <c r="E2" s="245"/>
    </row>
    <row r="3" spans="1:5" s="14" customFormat="1" ht="12.75" x14ac:dyDescent="0.2">
      <c r="A3" s="15"/>
      <c r="B3" s="8"/>
      <c r="C3" s="13"/>
      <c r="D3" s="13"/>
      <c r="E3" s="12"/>
    </row>
    <row r="4" spans="1:5" s="14" customFormat="1" ht="12.75" x14ac:dyDescent="0.2">
      <c r="A4" s="15"/>
      <c r="B4" s="8"/>
      <c r="C4" s="7" t="s">
        <v>12</v>
      </c>
      <c r="D4" s="11"/>
      <c r="E4" s="5"/>
    </row>
    <row r="5" spans="1:5" s="14" customFormat="1" ht="12.75" x14ac:dyDescent="0.2">
      <c r="A5" s="15"/>
      <c r="B5" s="8"/>
      <c r="C5" s="7" t="s">
        <v>11</v>
      </c>
      <c r="D5" s="11" t="b">
        <v>1</v>
      </c>
      <c r="E5" s="5"/>
    </row>
    <row r="6" spans="1:5" s="14" customFormat="1" ht="12.75" x14ac:dyDescent="0.2">
      <c r="A6" s="15"/>
      <c r="B6" s="8"/>
      <c r="C6" s="7" t="s">
        <v>10</v>
      </c>
      <c r="D6" s="11" t="b">
        <v>0</v>
      </c>
      <c r="E6" s="5"/>
    </row>
    <row r="7" spans="1:5" s="14" customFormat="1" ht="12.75" x14ac:dyDescent="0.2">
      <c r="A7" s="15"/>
      <c r="B7" s="8"/>
      <c r="C7" s="7" t="s">
        <v>9</v>
      </c>
      <c r="D7" s="11" t="b">
        <v>1</v>
      </c>
      <c r="E7" s="5"/>
    </row>
    <row r="8" spans="1:5" s="14" customFormat="1" ht="12.75" x14ac:dyDescent="0.2">
      <c r="A8" s="15"/>
      <c r="B8" s="8"/>
      <c r="C8" s="7" t="s">
        <v>8</v>
      </c>
      <c r="D8" s="16" t="str">
        <f ca="1">SUBSTITUTE(LEFT(CELL("filename",A1),FIND("[",CELL("filename",A1),1)-1),"\XLS\","\XML\")</f>
        <v>C:\Users\erik\Documents\repos\quantlib_nando\QuantLibXL\Data2\</v>
      </c>
      <c r="E8" s="5"/>
    </row>
    <row r="9" spans="1:5" s="14" customFormat="1" ht="12.75" x14ac:dyDescent="0.2">
      <c r="A9" s="15"/>
      <c r="B9" s="8"/>
      <c r="C9" s="7" t="s">
        <v>7</v>
      </c>
      <c r="D9" s="10" t="b">
        <v>1</v>
      </c>
      <c r="E9" s="5"/>
    </row>
    <row r="10" spans="1:5" s="14" customFormat="1" ht="13.5" thickBot="1" x14ac:dyDescent="0.25">
      <c r="A10" s="15"/>
      <c r="B10" s="4"/>
      <c r="C10" s="3"/>
      <c r="D10" s="3"/>
      <c r="E10" s="2"/>
    </row>
    <row r="11" spans="1:5" ht="12" thickBot="1" x14ac:dyDescent="0.25"/>
    <row r="12" spans="1:5" ht="15.75" x14ac:dyDescent="0.25">
      <c r="B12" s="243" t="s">
        <v>6</v>
      </c>
      <c r="C12" s="244"/>
      <c r="D12" s="244"/>
      <c r="E12" s="245"/>
    </row>
    <row r="13" spans="1:5" x14ac:dyDescent="0.2">
      <c r="B13" s="8"/>
      <c r="C13" s="13"/>
      <c r="D13" s="13"/>
      <c r="E13" s="12"/>
    </row>
    <row r="14" spans="1:5" x14ac:dyDescent="0.2">
      <c r="B14" s="8"/>
      <c r="C14" s="7" t="s">
        <v>5</v>
      </c>
      <c r="D14" s="11" t="s">
        <v>4</v>
      </c>
      <c r="E14" s="5"/>
    </row>
    <row r="15" spans="1:5" x14ac:dyDescent="0.2">
      <c r="B15" s="8"/>
      <c r="C15" s="7" t="s">
        <v>3</v>
      </c>
      <c r="D15" s="10" t="s">
        <v>2</v>
      </c>
      <c r="E15" s="5"/>
    </row>
    <row r="16" spans="1:5" x14ac:dyDescent="0.2">
      <c r="B16" s="8"/>
      <c r="C16" s="7" t="s">
        <v>1</v>
      </c>
      <c r="D16" s="9">
        <v>1E-4</v>
      </c>
      <c r="E16" s="5"/>
    </row>
    <row r="17" spans="2:5" x14ac:dyDescent="0.2">
      <c r="B17" s="8"/>
      <c r="C17" s="7" t="s">
        <v>0</v>
      </c>
      <c r="D17" s="6">
        <v>-0.01</v>
      </c>
      <c r="E17" s="5"/>
    </row>
    <row r="18" spans="2:5" ht="12" thickBot="1" x14ac:dyDescent="0.25">
      <c r="B18" s="4"/>
      <c r="C18" s="3"/>
      <c r="D18" s="3"/>
      <c r="E18" s="2"/>
    </row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21"/>
  <sheetViews>
    <sheetView workbookViewId="0"/>
  </sheetViews>
  <sheetFormatPr defaultRowHeight="11.25" x14ac:dyDescent="0.2"/>
  <cols>
    <col min="1" max="1" width="4.42578125" style="18" customWidth="1"/>
    <col min="2" max="2" width="5.140625" style="18" bestFit="1" customWidth="1"/>
    <col min="3" max="3" width="17.85546875" style="18" bestFit="1" customWidth="1"/>
    <col min="4" max="4" width="16.7109375" style="18" bestFit="1" customWidth="1"/>
    <col min="5" max="5" width="36.85546875" style="18" bestFit="1" customWidth="1"/>
    <col min="6" max="6" width="5" style="18" customWidth="1"/>
    <col min="7" max="16384" width="9.140625" style="18"/>
  </cols>
  <sheetData>
    <row r="1" spans="1:8" x14ac:dyDescent="0.2">
      <c r="A1" s="60"/>
      <c r="B1" s="49"/>
      <c r="C1" s="49"/>
      <c r="D1" s="49"/>
      <c r="E1" s="49"/>
      <c r="F1" s="46"/>
    </row>
    <row r="2" spans="1:8" ht="21" customHeight="1" x14ac:dyDescent="0.2">
      <c r="A2" s="30"/>
      <c r="B2" s="59"/>
      <c r="C2" s="43" t="str">
        <f>Currency&amp;"_010_"&amp;"Deposits.xml"</f>
        <v>HKD_010_Deposits.xml</v>
      </c>
      <c r="D2" s="58" t="e">
        <f ca="1">IF(Serialize,_xll.ohObjectSave(D3:D20,SerializationPath&amp;C2,FileOverwrite,,Serialize),"---")</f>
        <v>#NUM!</v>
      </c>
      <c r="E2" s="57" t="str">
        <f ca="1">_xll.ohRangeRetrieveError(D2)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F2" s="53"/>
    </row>
    <row r="3" spans="1:8" x14ac:dyDescent="0.2">
      <c r="A3" s="30"/>
      <c r="B3" s="56" t="s">
        <v>83</v>
      </c>
      <c r="C3" s="55" t="str">
        <f t="shared" ref="C3:C20" si="0">Currency&amp;$B3&amp;QuoteSuffix</f>
        <v>HKDOND_Quote</v>
      </c>
      <c r="D3" s="55" t="str">
        <f>_xll.qlSimpleQuote(C3,H3,RateTickValue,Permanent,Trigger,ObjectOverwrite)</f>
        <v>HKDOND_Quote#0003</v>
      </c>
      <c r="E3" s="54" t="str">
        <f>_xll.ohRangeRetrieveError(D3)</f>
        <v/>
      </c>
      <c r="F3" s="53"/>
      <c r="H3" s="18">
        <v>9.3570000000000003E-4</v>
      </c>
    </row>
    <row r="4" spans="1:8" x14ac:dyDescent="0.2">
      <c r="A4" s="30"/>
      <c r="B4" s="56" t="s">
        <v>82</v>
      </c>
      <c r="C4" s="55" t="str">
        <f t="shared" si="0"/>
        <v>HKDTND_Quote</v>
      </c>
      <c r="D4" s="55" t="e">
        <f>_xll.qlSimpleQuote(C4,H4,RateTickValue,Permanent,Trigger,ObjectOverwrite)</f>
        <v>#NUM!</v>
      </c>
      <c r="E4" s="54" t="str">
        <f ca="1">_xll.ohRangeRetrieveError(D4)</f>
        <v xml:space="preserve">qlSimpleQuote - Error converting parameter 'Value' : 'Unable to convert type 'struct ObjectHandler::empty_property_tag' to type 'double' - Error in call to Excel: (xlSpecial | 2) callback failed:  Command failed </v>
      </c>
      <c r="F4" s="53"/>
      <c r="H4" s="18" t="e">
        <v>#NUM!</v>
      </c>
    </row>
    <row r="5" spans="1:8" x14ac:dyDescent="0.2">
      <c r="A5" s="30"/>
      <c r="B5" s="56" t="s">
        <v>81</v>
      </c>
      <c r="C5" s="55" t="str">
        <f t="shared" si="0"/>
        <v>HKDSND_Quote</v>
      </c>
      <c r="D5" s="55" t="e">
        <f>_xll.qlSimpleQuote(C5,H5,RateTickValue,Permanent,Trigger,ObjectOverwrite)</f>
        <v>#NUM!</v>
      </c>
      <c r="E5" s="54" t="str">
        <f ca="1">_xll.ohRangeRetrieveError(D5)</f>
        <v xml:space="preserve">qlSimpleQuote - Error converting parameter 'Value' : 'Unable to convert type 'struct ObjectHandler::empty_property_tag' to type 'double' - Error in call to Excel: (xlSpecial | 2) callback failed:  Command failed </v>
      </c>
      <c r="F5" s="53"/>
      <c r="H5" s="18" t="e">
        <v>#NUM!</v>
      </c>
    </row>
    <row r="6" spans="1:8" x14ac:dyDescent="0.2">
      <c r="A6" s="30"/>
      <c r="B6" s="56" t="s">
        <v>80</v>
      </c>
      <c r="C6" s="55" t="str">
        <f t="shared" si="0"/>
        <v>HKDSWD_Quote</v>
      </c>
      <c r="D6" s="55" t="e">
        <f>_xll.qlSimpleQuote(C6,H6,RateTickValue,Permanent,Trigger,ObjectOverwrite)</f>
        <v>#NUM!</v>
      </c>
      <c r="E6" s="54" t="str">
        <f ca="1">_xll.ohRangeRetrieveError(D6)</f>
        <v xml:space="preserve">qlSimpleQuote - Error converting parameter 'Value' : 'Unable to convert type 'struct ObjectHandler::empty_property_tag' to type 'double' - Error in call to Excel: (xlSpecial | 2) callback failed:  Command failed </v>
      </c>
      <c r="F6" s="53"/>
      <c r="H6" s="18" t="e">
        <v>#NUM!</v>
      </c>
    </row>
    <row r="7" spans="1:8" x14ac:dyDescent="0.2">
      <c r="A7" s="30"/>
      <c r="B7" s="56" t="s">
        <v>79</v>
      </c>
      <c r="C7" s="55" t="str">
        <f t="shared" si="0"/>
        <v>HKD2WD_Quote</v>
      </c>
      <c r="D7" s="55" t="str">
        <f>_xll.qlSimpleQuote(C7,H7,RateTickValue,Permanent,Trigger,ObjectOverwrite)</f>
        <v>HKD2WD_Quote#0003</v>
      </c>
      <c r="E7" s="54" t="str">
        <f>_xll.ohRangeRetrieveError(D7)</f>
        <v/>
      </c>
      <c r="F7" s="53"/>
      <c r="H7" s="18">
        <v>1.6071E-3</v>
      </c>
    </row>
    <row r="8" spans="1:8" x14ac:dyDescent="0.2">
      <c r="A8" s="30"/>
      <c r="B8" s="56" t="s">
        <v>78</v>
      </c>
      <c r="C8" s="55" t="str">
        <f t="shared" si="0"/>
        <v>HKD3WD_Quote</v>
      </c>
      <c r="D8" s="55" t="e">
        <f>_xll.qlSimpleQuote(C8,H8,RateTickValue,Permanent,Trigger,ObjectOverwrite)</f>
        <v>#NUM!</v>
      </c>
      <c r="E8" s="54" t="str">
        <f ca="1">_xll.ohRangeRetrieveError(D8)</f>
        <v xml:space="preserve">qlSimpleQuote - Error converting parameter 'Value' : 'Unable to convert type 'struct ObjectHandler::empty_property_tag' to type 'double' - Error in call to Excel: (xlSpecial | 2) callback failed:  Command failed </v>
      </c>
      <c r="F8" s="53"/>
      <c r="H8" s="18" t="e">
        <v>#NUM!</v>
      </c>
    </row>
    <row r="9" spans="1:8" x14ac:dyDescent="0.2">
      <c r="A9" s="30"/>
      <c r="B9" s="56" t="s">
        <v>77</v>
      </c>
      <c r="C9" s="55" t="str">
        <f t="shared" si="0"/>
        <v>HKD1MD_Quote</v>
      </c>
      <c r="D9" s="55" t="str">
        <f>_xll.qlSimpleQuote(C9,H9,RateTickValue,Permanent,Trigger,ObjectOverwrite)</f>
        <v>HKD1MD_Quote#0003</v>
      </c>
      <c r="E9" s="54" t="str">
        <f>_xll.ohRangeRetrieveError(D9)</f>
        <v/>
      </c>
      <c r="F9" s="53"/>
      <c r="H9" s="18">
        <v>2.15E-3</v>
      </c>
    </row>
    <row r="10" spans="1:8" x14ac:dyDescent="0.2">
      <c r="A10" s="30"/>
      <c r="B10" s="56" t="s">
        <v>76</v>
      </c>
      <c r="C10" s="55" t="str">
        <f t="shared" si="0"/>
        <v>HKD2MD_Quote</v>
      </c>
      <c r="D10" s="55" t="str">
        <f>_xll.qlSimpleQuote(C10,H10,RateTickValue,Permanent,Trigger,ObjectOverwrite)</f>
        <v>HKD2MD_Quote#0003</v>
      </c>
      <c r="E10" s="54" t="str">
        <f>_xll.ohRangeRetrieveError(D10)</f>
        <v/>
      </c>
      <c r="F10" s="53"/>
      <c r="H10" s="18">
        <v>3.2499999999999999E-3</v>
      </c>
    </row>
    <row r="11" spans="1:8" x14ac:dyDescent="0.2">
      <c r="A11" s="30"/>
      <c r="B11" s="56" t="s">
        <v>75</v>
      </c>
      <c r="C11" s="55" t="str">
        <f t="shared" si="0"/>
        <v>HKD3MD_Quote</v>
      </c>
      <c r="D11" s="55" t="str">
        <f>_xll.qlSimpleQuote(C11,H11,RateTickValue,Permanent,Trigger,ObjectOverwrite)</f>
        <v>HKD3MD_Quote#0003</v>
      </c>
      <c r="E11" s="54" t="str">
        <f>_xll.ohRangeRetrieveError(D11)</f>
        <v/>
      </c>
      <c r="F11" s="53"/>
      <c r="H11" s="18">
        <v>3.8428999999999998E-3</v>
      </c>
    </row>
    <row r="12" spans="1:8" x14ac:dyDescent="0.2">
      <c r="A12" s="30"/>
      <c r="B12" s="56" t="s">
        <v>74</v>
      </c>
      <c r="C12" s="55" t="str">
        <f t="shared" si="0"/>
        <v>HKD4MD_Quote</v>
      </c>
      <c r="D12" s="55" t="str">
        <f>_xll.qlSimpleQuote(C12,H12,RateTickValue,Permanent,Trigger,ObjectOverwrite)</f>
        <v>HKD4MD_Quote#0003</v>
      </c>
      <c r="E12" s="54" t="str">
        <f>_xll.ohRangeRetrieveError(D12)</f>
        <v/>
      </c>
      <c r="F12" s="53"/>
      <c r="H12" s="18">
        <v>4.1143000000000004E-3</v>
      </c>
    </row>
    <row r="13" spans="1:8" x14ac:dyDescent="0.2">
      <c r="A13" s="30"/>
      <c r="B13" s="56" t="s">
        <v>73</v>
      </c>
      <c r="C13" s="55" t="str">
        <f t="shared" si="0"/>
        <v>HKD5MD_Quote</v>
      </c>
      <c r="D13" s="55" t="str">
        <f>_xll.qlSimpleQuote(C13,H13,RateTickValue,Permanent,Trigger,ObjectOverwrite)</f>
        <v>HKD5MD_Quote#0003</v>
      </c>
      <c r="E13" s="54" t="str">
        <f>_xll.ohRangeRetrieveError(D13)</f>
        <v/>
      </c>
      <c r="F13" s="53"/>
      <c r="H13" s="18">
        <v>4.5214000000000001E-3</v>
      </c>
    </row>
    <row r="14" spans="1:8" x14ac:dyDescent="0.2">
      <c r="A14" s="30"/>
      <c r="B14" s="56" t="s">
        <v>72</v>
      </c>
      <c r="C14" s="55" t="str">
        <f t="shared" si="0"/>
        <v>HKD6MD_Quote</v>
      </c>
      <c r="D14" s="55" t="str">
        <f>_xll.qlSimpleQuote(C14,H14,RateTickValue,Permanent,Trigger,ObjectOverwrite)</f>
        <v>HKD6MD_Quote#0003</v>
      </c>
      <c r="E14" s="54" t="str">
        <f>_xll.ohRangeRetrieveError(D14)</f>
        <v/>
      </c>
      <c r="F14" s="53"/>
      <c r="H14" s="18">
        <v>5.4571000000000003E-3</v>
      </c>
    </row>
    <row r="15" spans="1:8" x14ac:dyDescent="0.2">
      <c r="A15" s="30"/>
      <c r="B15" s="56" t="s">
        <v>71</v>
      </c>
      <c r="C15" s="55" t="str">
        <f t="shared" si="0"/>
        <v>HKD7MD_Quote</v>
      </c>
      <c r="D15" s="55" t="str">
        <f>_xll.qlSimpleQuote(C15,H15,RateTickValue,Permanent,Trigger,ObjectOverwrite)</f>
        <v>HKD7MD_Quote#0003</v>
      </c>
      <c r="E15" s="54" t="str">
        <f>_xll.ohRangeRetrieveError(D15)</f>
        <v/>
      </c>
      <c r="F15" s="53"/>
      <c r="H15" s="18">
        <v>5.7070999999999997E-3</v>
      </c>
    </row>
    <row r="16" spans="1:8" x14ac:dyDescent="0.2">
      <c r="A16" s="30"/>
      <c r="B16" s="56" t="s">
        <v>70</v>
      </c>
      <c r="C16" s="55" t="str">
        <f t="shared" si="0"/>
        <v>HKD8MD_Quote</v>
      </c>
      <c r="D16" s="55" t="str">
        <f>_xll.qlSimpleQuote(C16,H16,RateTickValue,Permanent,Trigger,ObjectOverwrite)</f>
        <v>HKD8MD_Quote#0003</v>
      </c>
      <c r="E16" s="54" t="str">
        <f>_xll.ohRangeRetrieveError(D16)</f>
        <v/>
      </c>
      <c r="F16" s="53"/>
      <c r="H16" s="18">
        <v>5.9214000000000003E-3</v>
      </c>
    </row>
    <row r="17" spans="1:8" x14ac:dyDescent="0.2">
      <c r="A17" s="30"/>
      <c r="B17" s="56" t="s">
        <v>69</v>
      </c>
      <c r="C17" s="55" t="str">
        <f t="shared" si="0"/>
        <v>HKD9MD_Quote</v>
      </c>
      <c r="D17" s="55" t="str">
        <f>_xll.qlSimpleQuote(C17,H17,RateTickValue,Permanent,Trigger,ObjectOverwrite)</f>
        <v>HKD9MD_Quote#0003</v>
      </c>
      <c r="E17" s="54" t="str">
        <f>_xll.ohRangeRetrieveError(D17)</f>
        <v/>
      </c>
      <c r="F17" s="53"/>
      <c r="H17" s="18">
        <v>6.2071000000000001E-3</v>
      </c>
    </row>
    <row r="18" spans="1:8" x14ac:dyDescent="0.2">
      <c r="A18" s="30"/>
      <c r="B18" s="56" t="s">
        <v>68</v>
      </c>
      <c r="C18" s="55" t="str">
        <f t="shared" si="0"/>
        <v>HKD10MD_Quote</v>
      </c>
      <c r="D18" s="55" t="str">
        <f>_xll.qlSimpleQuote(C18,H18,RateTickValue,Permanent,Trigger,ObjectOverwrite)</f>
        <v>HKD10MD_Quote#0003</v>
      </c>
      <c r="E18" s="54" t="str">
        <f>_xll.ohRangeRetrieveError(D18)</f>
        <v/>
      </c>
      <c r="F18" s="53"/>
      <c r="H18" s="18">
        <v>7.0143000000000002E-3</v>
      </c>
    </row>
    <row r="19" spans="1:8" x14ac:dyDescent="0.2">
      <c r="A19" s="30"/>
      <c r="B19" s="56" t="s">
        <v>67</v>
      </c>
      <c r="C19" s="55" t="str">
        <f t="shared" si="0"/>
        <v>HKD11MD_Quote</v>
      </c>
      <c r="D19" s="55" t="str">
        <f>_xll.qlSimpleQuote(C19,H19,RateTickValue,Permanent,Trigger,ObjectOverwrite)</f>
        <v>HKD11MD_Quote#0003</v>
      </c>
      <c r="E19" s="54" t="str">
        <f>_xll.ohRangeRetrieveError(D19)</f>
        <v/>
      </c>
      <c r="F19" s="53"/>
      <c r="H19" s="18">
        <v>7.8571000000000005E-3</v>
      </c>
    </row>
    <row r="20" spans="1:8" x14ac:dyDescent="0.2">
      <c r="A20" s="30"/>
      <c r="B20" s="56" t="s">
        <v>66</v>
      </c>
      <c r="C20" s="55" t="str">
        <f t="shared" si="0"/>
        <v>HKD1YD_Quote</v>
      </c>
      <c r="D20" s="55" t="str">
        <f>_xll.qlSimpleQuote(C20,H20,RateTickValue,Permanent,Trigger,ObjectOverwrite)</f>
        <v>HKD1YD_Quote#0003</v>
      </c>
      <c r="E20" s="54" t="str">
        <f>_xll.ohRangeRetrieveError(D20)</f>
        <v/>
      </c>
      <c r="F20" s="53"/>
      <c r="H20" s="18">
        <v>8.7071000000000006E-3</v>
      </c>
    </row>
    <row r="21" spans="1:8" x14ac:dyDescent="0.2">
      <c r="A21" s="23"/>
      <c r="B21" s="22"/>
      <c r="C21" s="22"/>
      <c r="D21" s="22"/>
      <c r="E21" s="22"/>
      <c r="F21" s="20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9"/>
  <sheetViews>
    <sheetView workbookViewId="0"/>
  </sheetViews>
  <sheetFormatPr defaultRowHeight="12.75" x14ac:dyDescent="0.2"/>
  <cols>
    <col min="1" max="1" width="4.28515625" style="40" customWidth="1"/>
    <col min="2" max="2" width="5.85546875" style="40" bestFit="1" customWidth="1"/>
    <col min="3" max="3" width="4.42578125" style="40" bestFit="1" customWidth="1"/>
    <col min="4" max="4" width="15.5703125" style="62" bestFit="1" customWidth="1"/>
    <col min="5" max="5" width="20" style="40" bestFit="1" customWidth="1"/>
    <col min="6" max="6" width="57.42578125" style="61" customWidth="1"/>
    <col min="7" max="7" width="4.28515625" style="40" customWidth="1"/>
    <col min="8" max="8" width="4.42578125" style="40" customWidth="1"/>
    <col min="9" max="16384" width="9.140625" style="40"/>
  </cols>
  <sheetData>
    <row r="1" spans="1:9" x14ac:dyDescent="0.2">
      <c r="A1" s="73"/>
      <c r="B1" s="88"/>
      <c r="C1" s="88"/>
      <c r="D1" s="40"/>
      <c r="E1" s="61"/>
      <c r="F1" s="40"/>
      <c r="G1" s="67"/>
    </row>
    <row r="2" spans="1:9" ht="24" customHeight="1" x14ac:dyDescent="0.2">
      <c r="A2" s="73"/>
      <c r="B2" s="87"/>
      <c r="C2" s="86"/>
      <c r="D2" s="85" t="str">
        <f>Currency&amp;"_010_"&amp;"FRA.xml"</f>
        <v>HKD_010_FRA.xml</v>
      </c>
      <c r="E2" s="84" t="e">
        <f ca="1">IF(Serialize,_xll.ohObjectSave(E3:E38,SerializationPath&amp;D2,FileOverwrite,,Serialize),"---")</f>
        <v>#NUM!</v>
      </c>
      <c r="F2" s="83" t="str">
        <f ca="1">_xll.ohRangeRetrieveError(E2)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G2" s="67"/>
    </row>
    <row r="3" spans="1:9" x14ac:dyDescent="0.2">
      <c r="A3" s="73"/>
      <c r="B3" s="77" t="s">
        <v>102</v>
      </c>
      <c r="C3" s="78" t="s">
        <v>85</v>
      </c>
      <c r="D3" s="77" t="str">
        <f t="shared" ref="D3:D38" si="0">Currency&amp;$B3&amp;$C3&amp;QuoteSuffix</f>
        <v>HKDT1F1_Quote</v>
      </c>
      <c r="E3" s="76" t="e">
        <f>_xll.qlSimpleQuote(D3,I3,RateTickValue,Permanent,Trigger,ObjectOverwrite)</f>
        <v>#NUM!</v>
      </c>
      <c r="F3" s="75" t="str">
        <f ca="1">_xll.ohRangeRetrieveError(E3)</f>
        <v xml:space="preserve">qlSimpleQuote - Error converting parameter 'Value' : 'Unable to convert type 'struct ObjectHandler::empty_property_tag' to type 'double' - Error in call to Excel: (xlSpecial | 2) callback failed:  Command failed </v>
      </c>
      <c r="G3" s="67"/>
      <c r="I3" s="40" t="e">
        <v>#NUM!</v>
      </c>
    </row>
    <row r="4" spans="1:9" x14ac:dyDescent="0.2">
      <c r="A4" s="73"/>
      <c r="B4" s="70" t="s">
        <v>101</v>
      </c>
      <c r="C4" s="74" t="s">
        <v>85</v>
      </c>
      <c r="D4" s="70" t="str">
        <f t="shared" si="0"/>
        <v>HKDTOM1F1_Quote</v>
      </c>
      <c r="E4" s="69" t="e">
        <f>_xll.qlSimpleQuote(D4,I4,RateTickValue,Permanent,Trigger,ObjectOverwrite)</f>
        <v>#NUM!</v>
      </c>
      <c r="F4" s="68" t="str">
        <f ca="1">_xll.ohRangeRetrieveError(E4)</f>
        <v xml:space="preserve">qlSimpleQuote - Error converting parameter 'Value' : 'Unable to convert type 'struct ObjectHandler::empty_property_tag' to type 'double' - Error in call to Excel: (xlSpecial | 2) callback failed:  Command failed </v>
      </c>
      <c r="G4" s="67"/>
      <c r="I4" s="40" t="e">
        <v>#NUM!</v>
      </c>
    </row>
    <row r="5" spans="1:9" x14ac:dyDescent="0.2">
      <c r="A5" s="73"/>
      <c r="B5" s="77" t="s">
        <v>100</v>
      </c>
      <c r="C5" s="78" t="s">
        <v>85</v>
      </c>
      <c r="D5" s="77" t="str">
        <f t="shared" si="0"/>
        <v>HKDT3F1_Quote</v>
      </c>
      <c r="E5" s="76" t="e">
        <f>_xll.qlSimpleQuote(D5,I5,RateTickValue,Permanent,Trigger,ObjectOverwrite)</f>
        <v>#NUM!</v>
      </c>
      <c r="F5" s="75" t="str">
        <f ca="1">_xll.ohRangeRetrieveError(E5)</f>
        <v xml:space="preserve">qlSimpleQuote - Error converting parameter 'Value' : 'Unable to convert type 'struct ObjectHandler::empty_property_tag' to type 'double' - Error in call to Excel: (xlSpecial | 2) callback failed:  Command failed </v>
      </c>
      <c r="G5" s="67"/>
      <c r="I5" s="40" t="e">
        <v>#NUM!</v>
      </c>
    </row>
    <row r="6" spans="1:9" x14ac:dyDescent="0.2">
      <c r="A6" s="73"/>
      <c r="B6" s="70" t="s">
        <v>99</v>
      </c>
      <c r="C6" s="74" t="s">
        <v>85</v>
      </c>
      <c r="D6" s="70" t="str">
        <f t="shared" si="0"/>
        <v>HKDTOM3F1_Quote</v>
      </c>
      <c r="E6" s="69" t="e">
        <f>_xll.qlSimpleQuote(D6,I6,RateTickValue,Permanent,Trigger,ObjectOverwrite)</f>
        <v>#NUM!</v>
      </c>
      <c r="F6" s="68" t="str">
        <f ca="1">_xll.ohRangeRetrieveError(E6)</f>
        <v xml:space="preserve">qlSimpleQuote - Error converting parameter 'Value' : 'Unable to convert type 'struct ObjectHandler::empty_property_tag' to type 'double' - Error in call to Excel: (xlSpecial | 2) callback failed:  Command failed </v>
      </c>
      <c r="G6" s="67"/>
      <c r="I6" s="40" t="e">
        <v>#NUM!</v>
      </c>
    </row>
    <row r="7" spans="1:9" x14ac:dyDescent="0.2">
      <c r="A7" s="73"/>
      <c r="B7" s="77">
        <v>1</v>
      </c>
      <c r="C7" s="78" t="s">
        <v>98</v>
      </c>
      <c r="D7" s="77" t="str">
        <f t="shared" si="0"/>
        <v>HKD1x4F_Quote</v>
      </c>
      <c r="E7" s="76" t="str">
        <f>_xll.qlSimpleQuote(D7,I7,RateTickValue,Permanent,Trigger,ObjectOverwrite)</f>
        <v>HKD1x4F_Quote#0003</v>
      </c>
      <c r="F7" s="75" t="str">
        <f>_xll.ohRangeRetrieveError(E7)</f>
        <v/>
      </c>
      <c r="G7" s="67"/>
      <c r="I7" s="40">
        <v>4.1000000000000003E-3</v>
      </c>
    </row>
    <row r="8" spans="1:9" x14ac:dyDescent="0.2">
      <c r="A8" s="73"/>
      <c r="B8" s="81">
        <v>2</v>
      </c>
      <c r="C8" s="82" t="s">
        <v>97</v>
      </c>
      <c r="D8" s="81" t="str">
        <f t="shared" si="0"/>
        <v>HKD2x5F_Quote</v>
      </c>
      <c r="E8" s="80" t="str">
        <f>_xll.qlSimpleQuote(D8,I8,RateTickValue,Permanent,Trigger,ObjectOverwrite)</f>
        <v>HKD2x5F_Quote#0003</v>
      </c>
      <c r="F8" s="79" t="str">
        <f>_xll.ohRangeRetrieveError(E8)</f>
        <v/>
      </c>
      <c r="G8" s="67"/>
      <c r="I8" s="40">
        <v>4.1000000000000003E-3</v>
      </c>
    </row>
    <row r="9" spans="1:9" x14ac:dyDescent="0.2">
      <c r="A9" s="73"/>
      <c r="B9" s="81">
        <v>3</v>
      </c>
      <c r="C9" s="82" t="s">
        <v>96</v>
      </c>
      <c r="D9" s="81" t="str">
        <f t="shared" si="0"/>
        <v>HKD3x6F_Quote</v>
      </c>
      <c r="E9" s="80" t="str">
        <f>_xll.qlSimpleQuote(D9,I9,RateTickValue,Permanent,Trigger,ObjectOverwrite)</f>
        <v>HKD3x6F_Quote#0003</v>
      </c>
      <c r="F9" s="79" t="str">
        <f>_xll.ohRangeRetrieveError(E9)</f>
        <v/>
      </c>
      <c r="G9" s="67"/>
      <c r="I9" s="40">
        <v>4.1000000000000003E-3</v>
      </c>
    </row>
    <row r="10" spans="1:9" x14ac:dyDescent="0.2">
      <c r="A10" s="73"/>
      <c r="B10" s="81">
        <v>4</v>
      </c>
      <c r="C10" s="82" t="s">
        <v>95</v>
      </c>
      <c r="D10" s="81" t="str">
        <f t="shared" si="0"/>
        <v>HKD4x7F_Quote</v>
      </c>
      <c r="E10" s="80" t="str">
        <f>_xll.qlSimpleQuote(D10,I10,RateTickValue,Permanent,Trigger,ObjectOverwrite)</f>
        <v>HKD4x7F_Quote#0003</v>
      </c>
      <c r="F10" s="79" t="str">
        <f>_xll.ohRangeRetrieveError(E10)</f>
        <v/>
      </c>
      <c r="G10" s="67"/>
      <c r="I10" s="40">
        <v>4.3E-3</v>
      </c>
    </row>
    <row r="11" spans="1:9" x14ac:dyDescent="0.2">
      <c r="A11" s="73"/>
      <c r="B11" s="81">
        <v>5</v>
      </c>
      <c r="C11" s="82" t="s">
        <v>94</v>
      </c>
      <c r="D11" s="81" t="str">
        <f t="shared" si="0"/>
        <v>HKD5x8F_Quote</v>
      </c>
      <c r="E11" s="80" t="str">
        <f>_xll.qlSimpleQuote(D11,I11,RateTickValue,Permanent,Trigger,ObjectOverwrite)</f>
        <v>HKD5x8F_Quote#0003</v>
      </c>
      <c r="F11" s="79" t="str">
        <f>_xll.ohRangeRetrieveError(E11)</f>
        <v/>
      </c>
      <c r="G11" s="67"/>
      <c r="I11" s="40">
        <v>4.4000000000000003E-3</v>
      </c>
    </row>
    <row r="12" spans="1:9" x14ac:dyDescent="0.2">
      <c r="A12" s="73"/>
      <c r="B12" s="81">
        <v>6</v>
      </c>
      <c r="C12" s="82" t="s">
        <v>93</v>
      </c>
      <c r="D12" s="81" t="str">
        <f t="shared" si="0"/>
        <v>HKD6x9F_Quote</v>
      </c>
      <c r="E12" s="80" t="str">
        <f>_xll.qlSimpleQuote(D12,I12,RateTickValue,Permanent,Trigger,ObjectOverwrite)</f>
        <v>HKD6x9F_Quote#0003</v>
      </c>
      <c r="F12" s="79" t="str">
        <f>_xll.ohRangeRetrieveError(E12)</f>
        <v/>
      </c>
      <c r="G12" s="67"/>
      <c r="I12" s="40">
        <v>4.4999999999999997E-3</v>
      </c>
    </row>
    <row r="13" spans="1:9" x14ac:dyDescent="0.2">
      <c r="A13" s="73"/>
      <c r="B13" s="81">
        <v>7</v>
      </c>
      <c r="C13" s="82" t="s">
        <v>92</v>
      </c>
      <c r="D13" s="81" t="str">
        <f t="shared" si="0"/>
        <v>HKD7x10F_Quote</v>
      </c>
      <c r="E13" s="80" t="str">
        <f>_xll.qlSimpleQuote(D13,I13,RateTickValue,Permanent,Trigger,ObjectOverwrite)</f>
        <v>HKD7x10F_Quote#0003</v>
      </c>
      <c r="F13" s="79" t="str">
        <f>_xll.ohRangeRetrieveError(E13)</f>
        <v/>
      </c>
      <c r="G13" s="67"/>
      <c r="I13" s="40">
        <v>4.7000000000000002E-3</v>
      </c>
    </row>
    <row r="14" spans="1:9" x14ac:dyDescent="0.2">
      <c r="A14" s="73"/>
      <c r="B14" s="81">
        <v>8</v>
      </c>
      <c r="C14" s="82" t="s">
        <v>91</v>
      </c>
      <c r="D14" s="81" t="str">
        <f t="shared" si="0"/>
        <v>HKD8x11F_Quote</v>
      </c>
      <c r="E14" s="80" t="str">
        <f>_xll.qlSimpleQuote(D14,I14,RateTickValue,Permanent,Trigger,ObjectOverwrite)</f>
        <v>HKD8x11F_Quote#0003</v>
      </c>
      <c r="F14" s="79" t="str">
        <f>_xll.ohRangeRetrieveError(E14)</f>
        <v/>
      </c>
      <c r="G14" s="67"/>
      <c r="I14" s="40">
        <v>4.7999999999999996E-3</v>
      </c>
    </row>
    <row r="15" spans="1:9" x14ac:dyDescent="0.2">
      <c r="A15" s="73"/>
      <c r="B15" s="70">
        <v>9</v>
      </c>
      <c r="C15" s="74" t="s">
        <v>90</v>
      </c>
      <c r="D15" s="70" t="str">
        <f t="shared" si="0"/>
        <v>HKD9x12F_Quote</v>
      </c>
      <c r="E15" s="69" t="str">
        <f>_xll.qlSimpleQuote(D15,I15,RateTickValue,Permanent,Trigger,ObjectOverwrite)</f>
        <v>HKD9x12F_Quote#0003</v>
      </c>
      <c r="F15" s="68" t="str">
        <f>_xll.ohRangeRetrieveError(E15)</f>
        <v/>
      </c>
      <c r="G15" s="67"/>
      <c r="I15" s="40">
        <v>5.0000000000000001E-3</v>
      </c>
    </row>
    <row r="16" spans="1:9" x14ac:dyDescent="0.2">
      <c r="A16" s="73"/>
      <c r="B16" s="77" t="s">
        <v>89</v>
      </c>
      <c r="C16" s="78" t="s">
        <v>85</v>
      </c>
      <c r="D16" s="77" t="str">
        <f t="shared" si="0"/>
        <v>HKDT6F1_Quote</v>
      </c>
      <c r="E16" s="76" t="e">
        <f>_xll.qlSimpleQuote(D16,I16,RateTickValue,Permanent,Trigger,ObjectOverwrite)</f>
        <v>#NUM!</v>
      </c>
      <c r="F16" s="75" t="str">
        <f ca="1">_xll.ohRangeRetrieveError(E16)</f>
        <v xml:space="preserve">qlSimpleQuote - Error converting parameter 'Value' : 'Unable to convert type 'struct ObjectHandler::empty_property_tag' to type 'double' - Error in call to Excel: (xlSpecial | 2) callback failed:  Command failed </v>
      </c>
      <c r="G16" s="67"/>
      <c r="I16" s="40" t="e">
        <v>#NUM!</v>
      </c>
    </row>
    <row r="17" spans="1:9" x14ac:dyDescent="0.2">
      <c r="A17" s="73"/>
      <c r="B17" s="70" t="s">
        <v>88</v>
      </c>
      <c r="C17" s="74" t="s">
        <v>85</v>
      </c>
      <c r="D17" s="70" t="str">
        <f t="shared" si="0"/>
        <v>HKDTOM6F1_Quote</v>
      </c>
      <c r="E17" s="69" t="e">
        <f>_xll.qlSimpleQuote(D17,I17,RateTickValue,Permanent,Trigger,ObjectOverwrite)</f>
        <v>#NUM!</v>
      </c>
      <c r="F17" s="68" t="str">
        <f ca="1">_xll.ohRangeRetrieveError(E17)</f>
        <v xml:space="preserve">qlSimpleQuote - Error converting parameter 'Value' : 'Unable to convert type 'struct ObjectHandler::empty_property_tag' to type 'double' - Error in call to Excel: (xlSpecial | 2) callback failed:  Command failed </v>
      </c>
      <c r="G17" s="67"/>
      <c r="I17" s="40" t="e">
        <v>#NUM!</v>
      </c>
    </row>
    <row r="18" spans="1:9" x14ac:dyDescent="0.2">
      <c r="A18" s="73"/>
      <c r="B18" s="77">
        <v>1</v>
      </c>
      <c r="C18" s="78" t="str">
        <f t="shared" ref="C18:C35" si="1">"x"&amp;B18+6&amp;"F"</f>
        <v>x7F</v>
      </c>
      <c r="D18" s="77" t="str">
        <f t="shared" si="0"/>
        <v>HKD1x7F_Quote</v>
      </c>
      <c r="E18" s="76" t="str">
        <f>_xll.qlSimpleQuote(D18,I18,RateTickValue,Permanent,Trigger,ObjectOverwrite)</f>
        <v>HKD1x7F_Quote#0003</v>
      </c>
      <c r="F18" s="75" t="str">
        <f>_xll.ohRangeRetrieveError(E18)</f>
        <v/>
      </c>
      <c r="G18" s="67"/>
      <c r="I18" s="40">
        <v>4.8999999999999998E-3</v>
      </c>
    </row>
    <row r="19" spans="1:9" x14ac:dyDescent="0.2">
      <c r="A19" s="73"/>
      <c r="B19" s="81">
        <v>2</v>
      </c>
      <c r="C19" s="82" t="str">
        <f t="shared" si="1"/>
        <v>x8F</v>
      </c>
      <c r="D19" s="81" t="str">
        <f t="shared" si="0"/>
        <v>HKD2x8F_Quote</v>
      </c>
      <c r="E19" s="80" t="str">
        <f>_xll.qlSimpleQuote(D19,I19,RateTickValue,Permanent,Trigger,ObjectOverwrite)</f>
        <v>HKD2x8F_Quote#0003</v>
      </c>
      <c r="F19" s="79" t="str">
        <f>_xll.ohRangeRetrieveError(E19)</f>
        <v/>
      </c>
      <c r="G19" s="67"/>
      <c r="I19" s="40">
        <v>4.8999999999999998E-3</v>
      </c>
    </row>
    <row r="20" spans="1:9" x14ac:dyDescent="0.2">
      <c r="A20" s="73"/>
      <c r="B20" s="81">
        <v>3</v>
      </c>
      <c r="C20" s="82" t="str">
        <f t="shared" si="1"/>
        <v>x9F</v>
      </c>
      <c r="D20" s="81" t="str">
        <f t="shared" si="0"/>
        <v>HKD3x9F_Quote</v>
      </c>
      <c r="E20" s="80" t="str">
        <f>_xll.qlSimpleQuote(D20,I20,RateTickValue,Permanent,Trigger,ObjectOverwrite)</f>
        <v>HKD3x9F_Quote#0003</v>
      </c>
      <c r="F20" s="79" t="str">
        <f>_xll.ohRangeRetrieveError(E20)</f>
        <v/>
      </c>
      <c r="G20" s="67"/>
      <c r="I20" s="40">
        <v>5.0000000000000001E-3</v>
      </c>
    </row>
    <row r="21" spans="1:9" x14ac:dyDescent="0.2">
      <c r="A21" s="73"/>
      <c r="B21" s="81">
        <v>4</v>
      </c>
      <c r="C21" s="82" t="str">
        <f t="shared" si="1"/>
        <v>x10F</v>
      </c>
      <c r="D21" s="81" t="str">
        <f t="shared" si="0"/>
        <v>HKD4x10F_Quote</v>
      </c>
      <c r="E21" s="80" t="str">
        <f>_xll.qlSimpleQuote(D21,I21,RateTickValue,Permanent,Trigger,ObjectOverwrite)</f>
        <v>HKD4x10F_Quote#0003</v>
      </c>
      <c r="F21" s="79" t="str">
        <f>_xll.ohRangeRetrieveError(E21)</f>
        <v/>
      </c>
      <c r="G21" s="67"/>
      <c r="I21" s="40">
        <v>5.1999999999999998E-3</v>
      </c>
    </row>
    <row r="22" spans="1:9" x14ac:dyDescent="0.2">
      <c r="A22" s="73"/>
      <c r="B22" s="81">
        <v>5</v>
      </c>
      <c r="C22" s="82" t="str">
        <f t="shared" si="1"/>
        <v>x11F</v>
      </c>
      <c r="D22" s="81" t="str">
        <f t="shared" si="0"/>
        <v>HKD5x11F_Quote</v>
      </c>
      <c r="E22" s="80" t="str">
        <f>_xll.qlSimpleQuote(D22,I22,RateTickValue,Permanent,Trigger,ObjectOverwrite)</f>
        <v>HKD5x11F_Quote#0003</v>
      </c>
      <c r="F22" s="79" t="str">
        <f>_xll.ohRangeRetrieveError(E22)</f>
        <v/>
      </c>
      <c r="G22" s="67"/>
      <c r="I22" s="40">
        <v>5.3E-3</v>
      </c>
    </row>
    <row r="23" spans="1:9" x14ac:dyDescent="0.2">
      <c r="A23" s="73"/>
      <c r="B23" s="81">
        <v>6</v>
      </c>
      <c r="C23" s="82" t="str">
        <f t="shared" si="1"/>
        <v>x12F</v>
      </c>
      <c r="D23" s="81" t="str">
        <f t="shared" si="0"/>
        <v>HKD6x12F_Quote</v>
      </c>
      <c r="E23" s="80" t="str">
        <f>_xll.qlSimpleQuote(D23,I23,RateTickValue,Permanent,Trigger,ObjectOverwrite)</f>
        <v>HKD6x12F_Quote#0003</v>
      </c>
      <c r="F23" s="79" t="str">
        <f>_xll.ohRangeRetrieveError(E23)</f>
        <v/>
      </c>
      <c r="G23" s="67"/>
      <c r="I23" s="40">
        <v>5.4000000000000003E-3</v>
      </c>
    </row>
    <row r="24" spans="1:9" x14ac:dyDescent="0.2">
      <c r="A24" s="73"/>
      <c r="B24" s="81">
        <v>7</v>
      </c>
      <c r="C24" s="82" t="str">
        <f t="shared" si="1"/>
        <v>x13F</v>
      </c>
      <c r="D24" s="81" t="str">
        <f t="shared" si="0"/>
        <v>HKD7x13F_Quote</v>
      </c>
      <c r="E24" s="80" t="e">
        <f>_xll.qlSimpleQuote(D24,I24,RateTickValue,Permanent,Trigger,ObjectOverwrite)</f>
        <v>#NUM!</v>
      </c>
      <c r="F24" s="79" t="str">
        <f ca="1">_xll.ohRangeRetrieveError(E24)</f>
        <v xml:space="preserve">qlSimpleQuote - Error converting parameter 'Value' : 'Unable to convert type 'struct ObjectHandler::empty_property_tag' to type 'double' - Error in call to Excel: (xlSpecial | 2) callback failed:  Command failed </v>
      </c>
      <c r="G24" s="67"/>
      <c r="I24" s="40" t="e">
        <v>#NUM!</v>
      </c>
    </row>
    <row r="25" spans="1:9" x14ac:dyDescent="0.2">
      <c r="A25" s="73"/>
      <c r="B25" s="81">
        <v>8</v>
      </c>
      <c r="C25" s="82" t="str">
        <f t="shared" si="1"/>
        <v>x14F</v>
      </c>
      <c r="D25" s="81" t="str">
        <f t="shared" si="0"/>
        <v>HKD8x14F_Quote</v>
      </c>
      <c r="E25" s="80" t="e">
        <f>_xll.qlSimpleQuote(D25,I25,RateTickValue,Permanent,Trigger,ObjectOverwrite)</f>
        <v>#NUM!</v>
      </c>
      <c r="F25" s="79" t="str">
        <f ca="1">_xll.ohRangeRetrieveError(E25)</f>
        <v xml:space="preserve">qlSimpleQuote - Error converting parameter 'Value' : 'Unable to convert type 'struct ObjectHandler::empty_property_tag' to type 'double' - Error in call to Excel: (xlSpecial | 2) callback failed:  Command failed </v>
      </c>
      <c r="G25" s="67"/>
      <c r="I25" s="40" t="e">
        <v>#NUM!</v>
      </c>
    </row>
    <row r="26" spans="1:9" x14ac:dyDescent="0.2">
      <c r="A26" s="73"/>
      <c r="B26" s="81">
        <v>9</v>
      </c>
      <c r="C26" s="82" t="str">
        <f t="shared" si="1"/>
        <v>x15F</v>
      </c>
      <c r="D26" s="81" t="str">
        <f t="shared" si="0"/>
        <v>HKD9x15F_Quote</v>
      </c>
      <c r="E26" s="80" t="e">
        <f>_xll.qlSimpleQuote(D26,I26,RateTickValue,Permanent,Trigger,ObjectOverwrite)</f>
        <v>#NUM!</v>
      </c>
      <c r="F26" s="79" t="str">
        <f ca="1">_xll.ohRangeRetrieveError(E26)</f>
        <v xml:space="preserve">qlSimpleQuote - Error converting parameter 'Value' : 'Unable to convert type 'struct ObjectHandler::empty_property_tag' to type 'double' - Error in call to Excel: (xlSpecial | 2) callback failed:  Command failed </v>
      </c>
      <c r="G26" s="67"/>
      <c r="I26" s="40" t="e">
        <v>#NUM!</v>
      </c>
    </row>
    <row r="27" spans="1:9" x14ac:dyDescent="0.2">
      <c r="A27" s="73"/>
      <c r="B27" s="81">
        <v>10</v>
      </c>
      <c r="C27" s="82" t="str">
        <f t="shared" si="1"/>
        <v>x16F</v>
      </c>
      <c r="D27" s="81" t="str">
        <f t="shared" si="0"/>
        <v>HKD10x16F_Quote</v>
      </c>
      <c r="E27" s="80" t="e">
        <f>_xll.qlSimpleQuote(D27,I27,RateTickValue,Permanent,Trigger,ObjectOverwrite)</f>
        <v>#NUM!</v>
      </c>
      <c r="F27" s="79" t="str">
        <f ca="1">_xll.ohRangeRetrieveError(E27)</f>
        <v xml:space="preserve">qlSimpleQuote - Error converting parameter 'Value' : 'Unable to convert type 'struct ObjectHandler::empty_property_tag' to type 'double' - Error in call to Excel: (xlSpecial | 2) callback failed:  Command failed </v>
      </c>
      <c r="G27" s="67"/>
      <c r="I27" s="40" t="e">
        <v>#NUM!</v>
      </c>
    </row>
    <row r="28" spans="1:9" x14ac:dyDescent="0.2">
      <c r="A28" s="73"/>
      <c r="B28" s="81">
        <v>11</v>
      </c>
      <c r="C28" s="82" t="str">
        <f t="shared" si="1"/>
        <v>x17F</v>
      </c>
      <c r="D28" s="81" t="str">
        <f t="shared" si="0"/>
        <v>HKD11x17F_Quote</v>
      </c>
      <c r="E28" s="80" t="e">
        <f>_xll.qlSimpleQuote(D28,I28,RateTickValue,Permanent,Trigger,ObjectOverwrite)</f>
        <v>#NUM!</v>
      </c>
      <c r="F28" s="79" t="str">
        <f ca="1">_xll.ohRangeRetrieveError(E28)</f>
        <v xml:space="preserve">qlSimpleQuote - Error converting parameter 'Value' : 'Unable to convert type 'struct ObjectHandler::empty_property_tag' to type 'double' - Error in call to Excel: (xlSpecial | 2) callback failed:  Command failed </v>
      </c>
      <c r="G28" s="67"/>
      <c r="I28" s="40" t="e">
        <v>#NUM!</v>
      </c>
    </row>
    <row r="29" spans="1:9" x14ac:dyDescent="0.2">
      <c r="A29" s="73"/>
      <c r="B29" s="81">
        <v>12</v>
      </c>
      <c r="C29" s="82" t="str">
        <f t="shared" si="1"/>
        <v>x18F</v>
      </c>
      <c r="D29" s="81" t="str">
        <f t="shared" si="0"/>
        <v>HKD12x18F_Quote</v>
      </c>
      <c r="E29" s="80" t="str">
        <f>_xll.qlSimpleQuote(D29,I29,RateTickValue,Permanent,Trigger,ObjectOverwrite)</f>
        <v>HKD12x18F_Quote#0003</v>
      </c>
      <c r="F29" s="79" t="str">
        <f>_xll.ohRangeRetrieveError(E29)</f>
        <v/>
      </c>
      <c r="G29" s="67"/>
      <c r="I29" s="40">
        <v>6.4000000000000003E-3</v>
      </c>
    </row>
    <row r="30" spans="1:9" x14ac:dyDescent="0.2">
      <c r="A30" s="73"/>
      <c r="B30" s="81">
        <v>13</v>
      </c>
      <c r="C30" s="82" t="str">
        <f t="shared" si="1"/>
        <v>x19F</v>
      </c>
      <c r="D30" s="81" t="str">
        <f t="shared" si="0"/>
        <v>HKD13x19F_Quote</v>
      </c>
      <c r="E30" s="80" t="e">
        <f>_xll.qlSimpleQuote(D30,I30,RateTickValue,Permanent,Trigger,ObjectOverwrite)</f>
        <v>#NUM!</v>
      </c>
      <c r="F30" s="79" t="str">
        <f ca="1">_xll.ohRangeRetrieveError(E30)</f>
        <v xml:space="preserve">qlSimpleQuote - Error converting parameter 'Value' : 'Unable to convert type 'struct ObjectHandler::empty_property_tag' to type 'double' - Error in call to Excel: (xlSpecial | 2) callback failed:  Command failed </v>
      </c>
      <c r="G30" s="67"/>
      <c r="I30" s="40" t="e">
        <v>#NUM!</v>
      </c>
    </row>
    <row r="31" spans="1:9" x14ac:dyDescent="0.2">
      <c r="A31" s="73"/>
      <c r="B31" s="81">
        <v>14</v>
      </c>
      <c r="C31" s="82" t="str">
        <f t="shared" si="1"/>
        <v>x20F</v>
      </c>
      <c r="D31" s="81" t="str">
        <f t="shared" si="0"/>
        <v>HKD14x20F_Quote</v>
      </c>
      <c r="E31" s="80" t="e">
        <f>_xll.qlSimpleQuote(D31,I31,RateTickValue,Permanent,Trigger,ObjectOverwrite)</f>
        <v>#NUM!</v>
      </c>
      <c r="F31" s="79" t="str">
        <f ca="1">_xll.ohRangeRetrieveError(E31)</f>
        <v xml:space="preserve">qlSimpleQuote - Error converting parameter 'Value' : 'Unable to convert type 'struct ObjectHandler::empty_property_tag' to type 'double' - Error in call to Excel: (xlSpecial | 2) callback failed:  Command failed </v>
      </c>
      <c r="G31" s="67"/>
      <c r="I31" s="40" t="e">
        <v>#NUM!</v>
      </c>
    </row>
    <row r="32" spans="1:9" x14ac:dyDescent="0.2">
      <c r="A32" s="73"/>
      <c r="B32" s="81">
        <v>15</v>
      </c>
      <c r="C32" s="82" t="str">
        <f t="shared" si="1"/>
        <v>x21F</v>
      </c>
      <c r="D32" s="81" t="str">
        <f t="shared" si="0"/>
        <v>HKD15x21F_Quote</v>
      </c>
      <c r="E32" s="80" t="e">
        <f>_xll.qlSimpleQuote(D32,I32,RateTickValue,Permanent,Trigger,ObjectOverwrite)</f>
        <v>#NUM!</v>
      </c>
      <c r="F32" s="79" t="str">
        <f ca="1">_xll.ohRangeRetrieveError(E32)</f>
        <v xml:space="preserve">qlSimpleQuote - Error converting parameter 'Value' : 'Unable to convert type 'struct ObjectHandler::empty_property_tag' to type 'double' - Error in call to Excel: (xlSpecial | 2) callback failed:  Command failed </v>
      </c>
      <c r="G32" s="67"/>
      <c r="I32" s="40" t="e">
        <v>#NUM!</v>
      </c>
    </row>
    <row r="33" spans="1:9" x14ac:dyDescent="0.2">
      <c r="A33" s="73"/>
      <c r="B33" s="81">
        <v>16</v>
      </c>
      <c r="C33" s="82" t="str">
        <f t="shared" si="1"/>
        <v>x22F</v>
      </c>
      <c r="D33" s="81" t="str">
        <f t="shared" si="0"/>
        <v>HKD16x22F_Quote</v>
      </c>
      <c r="E33" s="80" t="e">
        <f>_xll.qlSimpleQuote(D33,I33,RateTickValue,Permanent,Trigger,ObjectOverwrite)</f>
        <v>#NUM!</v>
      </c>
      <c r="F33" s="79" t="str">
        <f ca="1">_xll.ohRangeRetrieveError(E33)</f>
        <v xml:space="preserve">qlSimpleQuote - Error converting parameter 'Value' : 'Unable to convert type 'struct ObjectHandler::empty_property_tag' to type 'double' - Error in call to Excel: (xlSpecial | 2) callback failed:  Command failed </v>
      </c>
      <c r="G33" s="67"/>
      <c r="I33" s="40" t="e">
        <v>#NUM!</v>
      </c>
    </row>
    <row r="34" spans="1:9" x14ac:dyDescent="0.2">
      <c r="A34" s="73"/>
      <c r="B34" s="81">
        <v>17</v>
      </c>
      <c r="C34" s="82" t="str">
        <f t="shared" si="1"/>
        <v>x23F</v>
      </c>
      <c r="D34" s="81" t="str">
        <f t="shared" si="0"/>
        <v>HKD17x23F_Quote</v>
      </c>
      <c r="E34" s="80" t="e">
        <f>_xll.qlSimpleQuote(D34,I34,RateTickValue,Permanent,Trigger,ObjectOverwrite)</f>
        <v>#NUM!</v>
      </c>
      <c r="F34" s="79" t="str">
        <f ca="1">_xll.ohRangeRetrieveError(E34)</f>
        <v xml:space="preserve">qlSimpleQuote - Error converting parameter 'Value' : 'Unable to convert type 'struct ObjectHandler::empty_property_tag' to type 'double' - Error in call to Excel: (xlSpecial | 2) callback failed:  Command failed </v>
      </c>
      <c r="G34" s="67"/>
      <c r="I34" s="40" t="e">
        <v>#NUM!</v>
      </c>
    </row>
    <row r="35" spans="1:9" x14ac:dyDescent="0.2">
      <c r="A35" s="73"/>
      <c r="B35" s="70">
        <v>18</v>
      </c>
      <c r="C35" s="74" t="str">
        <f t="shared" si="1"/>
        <v>x24F</v>
      </c>
      <c r="D35" s="70" t="str">
        <f t="shared" si="0"/>
        <v>HKD18x24F_Quote</v>
      </c>
      <c r="E35" s="69" t="str">
        <f>_xll.qlSimpleQuote(D35,I35,RateTickValue,Permanent,Trigger,ObjectOverwrite)</f>
        <v>HKD18x24F_Quote#0003</v>
      </c>
      <c r="F35" s="68" t="str">
        <f>_xll.ohRangeRetrieveError(E35)</f>
        <v/>
      </c>
      <c r="G35" s="67"/>
      <c r="I35" s="40">
        <v>8.0999999999999996E-3</v>
      </c>
    </row>
    <row r="36" spans="1:9" x14ac:dyDescent="0.2">
      <c r="A36" s="73"/>
      <c r="B36" s="77" t="s">
        <v>87</v>
      </c>
      <c r="C36" s="78" t="s">
        <v>85</v>
      </c>
      <c r="D36" s="77" t="str">
        <f t="shared" si="0"/>
        <v>HKDT12F1_Quote</v>
      </c>
      <c r="E36" s="76" t="e">
        <f>_xll.qlSimpleQuote(D36,I36,RateTickValue,Permanent,Trigger,ObjectOverwrite)</f>
        <v>#NUM!</v>
      </c>
      <c r="F36" s="75" t="str">
        <f ca="1">_xll.ohRangeRetrieveError(E36)</f>
        <v xml:space="preserve">qlSimpleQuote - Error converting parameter 'Value' : 'Unable to convert type 'struct ObjectHandler::empty_property_tag' to type 'double' - Error in call to Excel: (xlSpecial | 2) callback failed:  Command failed </v>
      </c>
      <c r="G36" s="67"/>
      <c r="I36" s="40" t="e">
        <v>#NUM!</v>
      </c>
    </row>
    <row r="37" spans="1:9" x14ac:dyDescent="0.2">
      <c r="A37" s="73"/>
      <c r="B37" s="70" t="s">
        <v>86</v>
      </c>
      <c r="C37" s="74" t="s">
        <v>85</v>
      </c>
      <c r="D37" s="70" t="str">
        <f t="shared" si="0"/>
        <v>HKDTOM12F1_Quote</v>
      </c>
      <c r="E37" s="69" t="e">
        <f>_xll.qlSimpleQuote(D37,I37,RateTickValue,Permanent,Trigger,ObjectOverwrite)</f>
        <v>#NUM!</v>
      </c>
      <c r="F37" s="68" t="str">
        <f ca="1">_xll.ohRangeRetrieveError(E37)</f>
        <v xml:space="preserve">qlSimpleQuote - Error converting parameter 'Value' : 'Unable to convert type 'struct ObjectHandler::empty_property_tag' to type 'double' - Error in call to Excel: (xlSpecial | 2) callback failed:  Command failed </v>
      </c>
      <c r="G37" s="67"/>
      <c r="I37" s="40" t="e">
        <v>#NUM!</v>
      </c>
    </row>
    <row r="38" spans="1:9" x14ac:dyDescent="0.2">
      <c r="A38" s="73"/>
      <c r="B38" s="72">
        <v>12</v>
      </c>
      <c r="C38" s="71" t="s">
        <v>84</v>
      </c>
      <c r="D38" s="70" t="str">
        <f t="shared" si="0"/>
        <v>HKD12x24F_Quote</v>
      </c>
      <c r="E38" s="69" t="e">
        <f>_xll.qlSimpleQuote(D38,I38,RateTickValue,Permanent,Trigger,ObjectOverwrite)</f>
        <v>#NUM!</v>
      </c>
      <c r="F38" s="68" t="str">
        <f ca="1">_xll.ohRangeRetrieveError(E38)</f>
        <v xml:space="preserve">qlSimpleQuote - Error converting parameter 'Value' : 'Unable to convert type 'struct ObjectHandler::empty_property_tag' to type 'double' - Error in call to Excel: (xlSpecial | 2) callback failed:  Command failed </v>
      </c>
      <c r="G38" s="67"/>
      <c r="I38" s="40" t="e">
        <v>#NUM!</v>
      </c>
    </row>
    <row r="39" spans="1:9" ht="13.5" thickBot="1" x14ac:dyDescent="0.25">
      <c r="A39" s="66"/>
      <c r="B39" s="65"/>
      <c r="C39" s="65"/>
      <c r="D39" s="65"/>
      <c r="E39" s="64"/>
      <c r="F39" s="64"/>
      <c r="G39" s="63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18" customWidth="1"/>
    <col min="2" max="2" width="3.5703125" style="18" bestFit="1" customWidth="1"/>
    <col min="3" max="3" width="5.7109375" style="18" bestFit="1" customWidth="1"/>
    <col min="4" max="4" width="6.140625" style="18" bestFit="1" customWidth="1"/>
    <col min="5" max="5" width="19.140625" style="18" bestFit="1" customWidth="1"/>
    <col min="6" max="6" width="20.140625" style="18" bestFit="1" customWidth="1"/>
    <col min="7" max="7" width="33.85546875" style="18" customWidth="1"/>
    <col min="8" max="8" width="4.5703125" style="18" customWidth="1"/>
    <col min="9" max="16384" width="9.140625" style="18"/>
  </cols>
  <sheetData>
    <row r="1" spans="1:8" x14ac:dyDescent="0.2">
      <c r="A1" s="105"/>
      <c r="B1" s="104"/>
      <c r="C1" s="104"/>
      <c r="D1" s="38" t="s">
        <v>107</v>
      </c>
      <c r="E1" s="38" t="s">
        <v>106</v>
      </c>
      <c r="F1" s="103"/>
      <c r="G1" s="103"/>
      <c r="H1" s="102"/>
    </row>
    <row r="2" spans="1:8" ht="22.5" x14ac:dyDescent="0.2">
      <c r="A2" s="101"/>
      <c r="B2" s="44" t="s">
        <v>105</v>
      </c>
      <c r="C2" s="45" t="s">
        <v>104</v>
      </c>
      <c r="D2" s="45" t="s">
        <v>103</v>
      </c>
      <c r="E2" s="43" t="str">
        <f>Currency&amp;"_010_"&amp;$D$1&amp;$E$1&amp;".xml"</f>
        <v>HKD_010_FUT1M.xml</v>
      </c>
      <c r="F2" s="42">
        <f ca="1">IF(Serialize,_xll.ohObjectSave(F3:F122,SerializationPath&amp;E2,FileOverwrite,,Serialize),"---")</f>
        <v>120</v>
      </c>
      <c r="G2" s="57" t="str">
        <f ca="1">_xll.ohRangeRetrieveError(F2)</f>
        <v/>
      </c>
      <c r="H2" s="67"/>
    </row>
    <row r="3" spans="1:8" x14ac:dyDescent="0.2">
      <c r="A3" s="95"/>
      <c r="B3" s="100">
        <v>1</v>
      </c>
      <c r="C3" s="99" t="b">
        <v>0</v>
      </c>
      <c r="D3" s="98" t="str">
        <f t="array" ref="D3:D122">_xll.qlIMMNextCodes(_xll.qlSettingsEvaluationDate(Trigger)-1,$C3:$C122)</f>
        <v>X3</v>
      </c>
      <c r="E3" s="91" t="str">
        <f t="shared" ref="E3:E34" si="0">Currency&amp;$D$1&amp;$E$1&amp;$D3&amp;QuoteSuffix</f>
        <v>HKDFUT1MX3_Quote</v>
      </c>
      <c r="F3" s="97" t="str">
        <f>_xll.qlSimpleQuote(E3,,PriceTickValue,Permanent,Trigger,ObjectOverwrite)</f>
        <v>HKDFUT1MX3_Quote#0003</v>
      </c>
      <c r="G3" s="96" t="str">
        <f>_xll.ohRangeRetrieveError(F3)</f>
        <v/>
      </c>
      <c r="H3" s="67"/>
    </row>
    <row r="4" spans="1:8" x14ac:dyDescent="0.2">
      <c r="A4" s="95"/>
      <c r="B4" s="94">
        <v>2</v>
      </c>
      <c r="C4" s="93" t="b">
        <v>0</v>
      </c>
      <c r="D4" s="92" t="str">
        <v>Z3</v>
      </c>
      <c r="E4" s="91" t="str">
        <f t="shared" si="0"/>
        <v>HKDFUT1MZ3_Quote</v>
      </c>
      <c r="F4" s="90" t="str">
        <f>_xll.qlSimpleQuote(E4,,PriceTickValue,Permanent,Trigger,ObjectOverwrite)</f>
        <v>HKDFUT1MZ3_Quote#0003</v>
      </c>
      <c r="G4" s="54" t="str">
        <f>_xll.ohRangeRetrieveError(F4)</f>
        <v/>
      </c>
      <c r="H4" s="67"/>
    </row>
    <row r="5" spans="1:8" x14ac:dyDescent="0.2">
      <c r="A5" s="95"/>
      <c r="B5" s="94">
        <v>3</v>
      </c>
      <c r="C5" s="93" t="b">
        <v>0</v>
      </c>
      <c r="D5" s="92" t="str">
        <v>F4</v>
      </c>
      <c r="E5" s="91" t="str">
        <f t="shared" si="0"/>
        <v>HKDFUT1MF4_Quote</v>
      </c>
      <c r="F5" s="90" t="str">
        <f>_xll.qlSimpleQuote(E5,,PriceTickValue,Permanent,Trigger,ObjectOverwrite)</f>
        <v>HKDFUT1MF4_Quote#0003</v>
      </c>
      <c r="G5" s="54" t="str">
        <f>_xll.ohRangeRetrieveError(F5)</f>
        <v/>
      </c>
      <c r="H5" s="67"/>
    </row>
    <row r="6" spans="1:8" x14ac:dyDescent="0.2">
      <c r="A6" s="95"/>
      <c r="B6" s="94">
        <v>4</v>
      </c>
      <c r="C6" s="93" t="b">
        <v>0</v>
      </c>
      <c r="D6" s="92" t="str">
        <v>G4</v>
      </c>
      <c r="E6" s="91" t="str">
        <f t="shared" si="0"/>
        <v>HKDFUT1MG4_Quote</v>
      </c>
      <c r="F6" s="90" t="str">
        <f>_xll.qlSimpleQuote(E6,,PriceTickValue,Permanent,Trigger,ObjectOverwrite)</f>
        <v>HKDFUT1MG4_Quote#0003</v>
      </c>
      <c r="G6" s="54" t="str">
        <f>_xll.ohRangeRetrieveError(F6)</f>
        <v/>
      </c>
      <c r="H6" s="67"/>
    </row>
    <row r="7" spans="1:8" x14ac:dyDescent="0.2">
      <c r="A7" s="95"/>
      <c r="B7" s="94">
        <v>5</v>
      </c>
      <c r="C7" s="93" t="b">
        <v>0</v>
      </c>
      <c r="D7" s="92" t="str">
        <v>H4</v>
      </c>
      <c r="E7" s="91" t="str">
        <f t="shared" si="0"/>
        <v>HKDFUT1MH4_Quote</v>
      </c>
      <c r="F7" s="90" t="str">
        <f>_xll.qlSimpleQuote(E7,,PriceTickValue,Permanent,Trigger,ObjectOverwrite)</f>
        <v>HKDFUT1MH4_Quote#0003</v>
      </c>
      <c r="G7" s="54" t="str">
        <f>_xll.ohRangeRetrieveError(F7)</f>
        <v/>
      </c>
      <c r="H7" s="67"/>
    </row>
    <row r="8" spans="1:8" x14ac:dyDescent="0.2">
      <c r="A8" s="95"/>
      <c r="B8" s="94">
        <v>6</v>
      </c>
      <c r="C8" s="93" t="b">
        <v>0</v>
      </c>
      <c r="D8" s="92" t="str">
        <v>J4</v>
      </c>
      <c r="E8" s="91" t="str">
        <f t="shared" si="0"/>
        <v>HKDFUT1MJ4_Quote</v>
      </c>
      <c r="F8" s="90" t="str">
        <f>_xll.qlSimpleQuote(E8,,PriceTickValue,Permanent,Trigger,ObjectOverwrite)</f>
        <v>HKDFUT1MJ4_Quote#0003</v>
      </c>
      <c r="G8" s="54" t="str">
        <f>_xll.ohRangeRetrieveError(F8)</f>
        <v/>
      </c>
      <c r="H8" s="67"/>
    </row>
    <row r="9" spans="1:8" x14ac:dyDescent="0.2">
      <c r="A9" s="95"/>
      <c r="B9" s="94">
        <v>7</v>
      </c>
      <c r="C9" s="93" t="b">
        <v>0</v>
      </c>
      <c r="D9" s="92" t="str">
        <v>K4</v>
      </c>
      <c r="E9" s="91" t="str">
        <f t="shared" si="0"/>
        <v>HKDFUT1MK4_Quote</v>
      </c>
      <c r="F9" s="90" t="str">
        <f>_xll.qlSimpleQuote(E9,,PriceTickValue,Permanent,Trigger,ObjectOverwrite)</f>
        <v>HKDFUT1MK4_Quote#0003</v>
      </c>
      <c r="G9" s="54" t="str">
        <f>_xll.ohRangeRetrieveError(F9)</f>
        <v/>
      </c>
      <c r="H9" s="67"/>
    </row>
    <row r="10" spans="1:8" x14ac:dyDescent="0.2">
      <c r="A10" s="95"/>
      <c r="B10" s="94">
        <v>8</v>
      </c>
      <c r="C10" s="93" t="b">
        <v>0</v>
      </c>
      <c r="D10" s="92" t="str">
        <v>M4</v>
      </c>
      <c r="E10" s="91" t="str">
        <f t="shared" si="0"/>
        <v>HKDFUT1MM4_Quote</v>
      </c>
      <c r="F10" s="90" t="str">
        <f>_xll.qlSimpleQuote(E10,,PriceTickValue,Permanent,Trigger,ObjectOverwrite)</f>
        <v>HKDFUT1MM4_Quote#0003</v>
      </c>
      <c r="G10" s="54" t="str">
        <f>_xll.ohRangeRetrieveError(F10)</f>
        <v/>
      </c>
      <c r="H10" s="67"/>
    </row>
    <row r="11" spans="1:8" x14ac:dyDescent="0.2">
      <c r="A11" s="95"/>
      <c r="B11" s="94">
        <v>9</v>
      </c>
      <c r="C11" s="93" t="b">
        <v>0</v>
      </c>
      <c r="D11" s="92" t="str">
        <v>N4</v>
      </c>
      <c r="E11" s="91" t="str">
        <f t="shared" si="0"/>
        <v>HKDFUT1MN4_Quote</v>
      </c>
      <c r="F11" s="90" t="str">
        <f>_xll.qlSimpleQuote(E11,,PriceTickValue,Permanent,Trigger,ObjectOverwrite)</f>
        <v>HKDFUT1MN4_Quote#0003</v>
      </c>
      <c r="G11" s="54" t="str">
        <f>_xll.ohRangeRetrieveError(F11)</f>
        <v/>
      </c>
      <c r="H11" s="67"/>
    </row>
    <row r="12" spans="1:8" x14ac:dyDescent="0.2">
      <c r="A12" s="95"/>
      <c r="B12" s="94">
        <v>10</v>
      </c>
      <c r="C12" s="93" t="b">
        <v>0</v>
      </c>
      <c r="D12" s="92" t="str">
        <v>Q4</v>
      </c>
      <c r="E12" s="91" t="str">
        <f t="shared" si="0"/>
        <v>HKDFUT1MQ4_Quote</v>
      </c>
      <c r="F12" s="90" t="str">
        <f>_xll.qlSimpleQuote(E12,,PriceTickValue,Permanent,Trigger,ObjectOverwrite)</f>
        <v>HKDFUT1MQ4_Quote#0003</v>
      </c>
      <c r="G12" s="54" t="str">
        <f>_xll.ohRangeRetrieveError(F12)</f>
        <v/>
      </c>
      <c r="H12" s="67"/>
    </row>
    <row r="13" spans="1:8" x14ac:dyDescent="0.2">
      <c r="A13" s="95"/>
      <c r="B13" s="94">
        <v>11</v>
      </c>
      <c r="C13" s="93" t="b">
        <v>0</v>
      </c>
      <c r="D13" s="92" t="str">
        <v>U4</v>
      </c>
      <c r="E13" s="91" t="str">
        <f t="shared" si="0"/>
        <v>HKDFUT1MU4_Quote</v>
      </c>
      <c r="F13" s="90" t="str">
        <f>_xll.qlSimpleQuote(E13,,PriceTickValue,Permanent,Trigger,ObjectOverwrite)</f>
        <v>HKDFUT1MU4_Quote#0003</v>
      </c>
      <c r="G13" s="54" t="str">
        <f>_xll.ohRangeRetrieveError(F13)</f>
        <v/>
      </c>
      <c r="H13" s="67"/>
    </row>
    <row r="14" spans="1:8" x14ac:dyDescent="0.2">
      <c r="A14" s="95"/>
      <c r="B14" s="94">
        <v>12</v>
      </c>
      <c r="C14" s="93" t="b">
        <v>0</v>
      </c>
      <c r="D14" s="92" t="str">
        <v>V4</v>
      </c>
      <c r="E14" s="91" t="str">
        <f t="shared" si="0"/>
        <v>HKDFUT1MV4_Quote</v>
      </c>
      <c r="F14" s="90" t="str">
        <f>_xll.qlSimpleQuote(E14,,PriceTickValue,Permanent,Trigger,ObjectOverwrite)</f>
        <v>HKDFUT1MV4_Quote#0003</v>
      </c>
      <c r="G14" s="54" t="str">
        <f>_xll.ohRangeRetrieveError(F14)</f>
        <v/>
      </c>
      <c r="H14" s="67"/>
    </row>
    <row r="15" spans="1:8" x14ac:dyDescent="0.2">
      <c r="A15" s="95"/>
      <c r="B15" s="94">
        <v>13</v>
      </c>
      <c r="C15" s="93" t="b">
        <v>0</v>
      </c>
      <c r="D15" s="92" t="str">
        <v>X4</v>
      </c>
      <c r="E15" s="91" t="str">
        <f t="shared" si="0"/>
        <v>HKDFUT1MX4_Quote</v>
      </c>
      <c r="F15" s="90" t="str">
        <f>_xll.qlSimpleQuote(E15,,PriceTickValue,Permanent,Trigger,ObjectOverwrite)</f>
        <v>HKDFUT1MX4_Quote#0003</v>
      </c>
      <c r="G15" s="54" t="str">
        <f>_xll.ohRangeRetrieveError(F15)</f>
        <v/>
      </c>
      <c r="H15" s="67"/>
    </row>
    <row r="16" spans="1:8" x14ac:dyDescent="0.2">
      <c r="A16" s="95"/>
      <c r="B16" s="94">
        <v>14</v>
      </c>
      <c r="C16" s="93" t="b">
        <v>0</v>
      </c>
      <c r="D16" s="92" t="str">
        <v>Z4</v>
      </c>
      <c r="E16" s="91" t="str">
        <f t="shared" si="0"/>
        <v>HKDFUT1MZ4_Quote</v>
      </c>
      <c r="F16" s="90" t="str">
        <f>_xll.qlSimpleQuote(E16,,PriceTickValue,Permanent,Trigger,ObjectOverwrite)</f>
        <v>HKDFUT1MZ4_Quote#0003</v>
      </c>
      <c r="G16" s="54" t="str">
        <f>_xll.ohRangeRetrieveError(F16)</f>
        <v/>
      </c>
      <c r="H16" s="67"/>
    </row>
    <row r="17" spans="1:8" x14ac:dyDescent="0.2">
      <c r="A17" s="95"/>
      <c r="B17" s="94">
        <v>15</v>
      </c>
      <c r="C17" s="93" t="b">
        <v>0</v>
      </c>
      <c r="D17" s="92" t="str">
        <v>F5</v>
      </c>
      <c r="E17" s="91" t="str">
        <f t="shared" si="0"/>
        <v>HKDFUT1MF5_Quote</v>
      </c>
      <c r="F17" s="90" t="str">
        <f>_xll.qlSimpleQuote(E17,,PriceTickValue,Permanent,Trigger,ObjectOverwrite)</f>
        <v>HKDFUT1MF5_Quote#0003</v>
      </c>
      <c r="G17" s="54" t="str">
        <f>_xll.ohRangeRetrieveError(F17)</f>
        <v/>
      </c>
      <c r="H17" s="67"/>
    </row>
    <row r="18" spans="1:8" x14ac:dyDescent="0.2">
      <c r="A18" s="95"/>
      <c r="B18" s="94">
        <v>16</v>
      </c>
      <c r="C18" s="93" t="b">
        <v>0</v>
      </c>
      <c r="D18" s="92" t="str">
        <v>G5</v>
      </c>
      <c r="E18" s="91" t="str">
        <f t="shared" si="0"/>
        <v>HKDFUT1MG5_Quote</v>
      </c>
      <c r="F18" s="90" t="str">
        <f>_xll.qlSimpleQuote(E18,,PriceTickValue,Permanent,Trigger,ObjectOverwrite)</f>
        <v>HKDFUT1MG5_Quote#0003</v>
      </c>
      <c r="G18" s="54" t="str">
        <f>_xll.ohRangeRetrieveError(F18)</f>
        <v/>
      </c>
      <c r="H18" s="67"/>
    </row>
    <row r="19" spans="1:8" x14ac:dyDescent="0.2">
      <c r="A19" s="95"/>
      <c r="B19" s="94">
        <v>17</v>
      </c>
      <c r="C19" s="93" t="b">
        <v>0</v>
      </c>
      <c r="D19" s="92" t="str">
        <v>H5</v>
      </c>
      <c r="E19" s="91" t="str">
        <f t="shared" si="0"/>
        <v>HKDFUT1MH5_Quote</v>
      </c>
      <c r="F19" s="90" t="str">
        <f>_xll.qlSimpleQuote(E19,,PriceTickValue,Permanent,Trigger,ObjectOverwrite)</f>
        <v>HKDFUT1MH5_Quote#0003</v>
      </c>
      <c r="G19" s="54" t="str">
        <f>_xll.ohRangeRetrieveError(F19)</f>
        <v/>
      </c>
      <c r="H19" s="67"/>
    </row>
    <row r="20" spans="1:8" x14ac:dyDescent="0.2">
      <c r="A20" s="95"/>
      <c r="B20" s="94">
        <v>18</v>
      </c>
      <c r="C20" s="93" t="b">
        <v>0</v>
      </c>
      <c r="D20" s="92" t="str">
        <v>J5</v>
      </c>
      <c r="E20" s="91" t="str">
        <f t="shared" si="0"/>
        <v>HKDFUT1MJ5_Quote</v>
      </c>
      <c r="F20" s="90" t="str">
        <f>_xll.qlSimpleQuote(E20,,PriceTickValue,Permanent,Trigger,ObjectOverwrite)</f>
        <v>HKDFUT1MJ5_Quote#0003</v>
      </c>
      <c r="G20" s="54" t="str">
        <f>_xll.ohRangeRetrieveError(F20)</f>
        <v/>
      </c>
      <c r="H20" s="67"/>
    </row>
    <row r="21" spans="1:8" x14ac:dyDescent="0.2">
      <c r="A21" s="95"/>
      <c r="B21" s="94">
        <v>19</v>
      </c>
      <c r="C21" s="93" t="b">
        <v>0</v>
      </c>
      <c r="D21" s="92" t="str">
        <v>K5</v>
      </c>
      <c r="E21" s="91" t="str">
        <f t="shared" si="0"/>
        <v>HKDFUT1MK5_Quote</v>
      </c>
      <c r="F21" s="90" t="str">
        <f>_xll.qlSimpleQuote(E21,,PriceTickValue,Permanent,Trigger,ObjectOverwrite)</f>
        <v>HKDFUT1MK5_Quote#0003</v>
      </c>
      <c r="G21" s="54" t="str">
        <f>_xll.ohRangeRetrieveError(F21)</f>
        <v/>
      </c>
      <c r="H21" s="67"/>
    </row>
    <row r="22" spans="1:8" x14ac:dyDescent="0.2">
      <c r="A22" s="95"/>
      <c r="B22" s="94">
        <v>20</v>
      </c>
      <c r="C22" s="93" t="b">
        <v>0</v>
      </c>
      <c r="D22" s="92" t="str">
        <v>M5</v>
      </c>
      <c r="E22" s="91" t="str">
        <f t="shared" si="0"/>
        <v>HKDFUT1MM5_Quote</v>
      </c>
      <c r="F22" s="90" t="str">
        <f>_xll.qlSimpleQuote(E22,,PriceTickValue,Permanent,Trigger,ObjectOverwrite)</f>
        <v>HKDFUT1MM5_Quote#0003</v>
      </c>
      <c r="G22" s="54" t="str">
        <f>_xll.ohRangeRetrieveError(F22)</f>
        <v/>
      </c>
      <c r="H22" s="67"/>
    </row>
    <row r="23" spans="1:8" x14ac:dyDescent="0.2">
      <c r="A23" s="95"/>
      <c r="B23" s="94">
        <v>21</v>
      </c>
      <c r="C23" s="93" t="b">
        <v>0</v>
      </c>
      <c r="D23" s="92" t="str">
        <v>N5</v>
      </c>
      <c r="E23" s="91" t="str">
        <f t="shared" si="0"/>
        <v>HKDFUT1MN5_Quote</v>
      </c>
      <c r="F23" s="90" t="str">
        <f>_xll.qlSimpleQuote(E23,,PriceTickValue,Permanent,Trigger,ObjectOverwrite)</f>
        <v>HKDFUT1MN5_Quote#0003</v>
      </c>
      <c r="G23" s="54" t="str">
        <f>_xll.ohRangeRetrieveError(F23)</f>
        <v/>
      </c>
      <c r="H23" s="67"/>
    </row>
    <row r="24" spans="1:8" x14ac:dyDescent="0.2">
      <c r="A24" s="95"/>
      <c r="B24" s="94">
        <v>22</v>
      </c>
      <c r="C24" s="93" t="b">
        <v>0</v>
      </c>
      <c r="D24" s="92" t="str">
        <v>Q5</v>
      </c>
      <c r="E24" s="91" t="str">
        <f t="shared" si="0"/>
        <v>HKDFUT1MQ5_Quote</v>
      </c>
      <c r="F24" s="90" t="str">
        <f>_xll.qlSimpleQuote(E24,,PriceTickValue,Permanent,Trigger,ObjectOverwrite)</f>
        <v>HKDFUT1MQ5_Quote#0003</v>
      </c>
      <c r="G24" s="54" t="str">
        <f>_xll.ohRangeRetrieveError(F24)</f>
        <v/>
      </c>
      <c r="H24" s="67"/>
    </row>
    <row r="25" spans="1:8" x14ac:dyDescent="0.2">
      <c r="A25" s="95"/>
      <c r="B25" s="94">
        <v>23</v>
      </c>
      <c r="C25" s="93" t="b">
        <v>0</v>
      </c>
      <c r="D25" s="92" t="str">
        <v>U5</v>
      </c>
      <c r="E25" s="91" t="str">
        <f t="shared" si="0"/>
        <v>HKDFUT1MU5_Quote</v>
      </c>
      <c r="F25" s="90" t="str">
        <f>_xll.qlSimpleQuote(E25,,PriceTickValue,Permanent,Trigger,ObjectOverwrite)</f>
        <v>HKDFUT1MU5_Quote#0003</v>
      </c>
      <c r="G25" s="54" t="str">
        <f>_xll.ohRangeRetrieveError(F25)</f>
        <v/>
      </c>
      <c r="H25" s="67"/>
    </row>
    <row r="26" spans="1:8" x14ac:dyDescent="0.2">
      <c r="A26" s="95"/>
      <c r="B26" s="94">
        <v>24</v>
      </c>
      <c r="C26" s="93" t="b">
        <v>0</v>
      </c>
      <c r="D26" s="92" t="str">
        <v>V5</v>
      </c>
      <c r="E26" s="91" t="str">
        <f t="shared" si="0"/>
        <v>HKDFUT1MV5_Quote</v>
      </c>
      <c r="F26" s="90" t="str">
        <f>_xll.qlSimpleQuote(E26,,PriceTickValue,Permanent,Trigger,ObjectOverwrite)</f>
        <v>HKDFUT1MV5_Quote#0003</v>
      </c>
      <c r="G26" s="54" t="str">
        <f>_xll.ohRangeRetrieveError(F26)</f>
        <v/>
      </c>
      <c r="H26" s="67"/>
    </row>
    <row r="27" spans="1:8" x14ac:dyDescent="0.2">
      <c r="A27" s="95"/>
      <c r="B27" s="94">
        <v>25</v>
      </c>
      <c r="C27" s="93" t="b">
        <v>0</v>
      </c>
      <c r="D27" s="92" t="str">
        <v>X5</v>
      </c>
      <c r="E27" s="91" t="str">
        <f t="shared" si="0"/>
        <v>HKDFUT1MX5_Quote</v>
      </c>
      <c r="F27" s="90" t="str">
        <f>_xll.qlSimpleQuote(E27,,PriceTickValue,Permanent,Trigger,ObjectOverwrite)</f>
        <v>HKDFUT1MX5_Quote#0003</v>
      </c>
      <c r="G27" s="54" t="str">
        <f>_xll.ohRangeRetrieveError(F27)</f>
        <v/>
      </c>
      <c r="H27" s="67"/>
    </row>
    <row r="28" spans="1:8" x14ac:dyDescent="0.2">
      <c r="A28" s="95"/>
      <c r="B28" s="94">
        <v>26</v>
      </c>
      <c r="C28" s="93" t="b">
        <v>0</v>
      </c>
      <c r="D28" s="92" t="str">
        <v>Z5</v>
      </c>
      <c r="E28" s="91" t="str">
        <f t="shared" si="0"/>
        <v>HKDFUT1MZ5_Quote</v>
      </c>
      <c r="F28" s="90" t="str">
        <f>_xll.qlSimpleQuote(E28,,PriceTickValue,Permanent,Trigger,ObjectOverwrite)</f>
        <v>HKDFUT1MZ5_Quote#0003</v>
      </c>
      <c r="G28" s="54" t="str">
        <f>_xll.ohRangeRetrieveError(F28)</f>
        <v/>
      </c>
      <c r="H28" s="67"/>
    </row>
    <row r="29" spans="1:8" x14ac:dyDescent="0.2">
      <c r="A29" s="95"/>
      <c r="B29" s="94">
        <v>27</v>
      </c>
      <c r="C29" s="93" t="b">
        <v>0</v>
      </c>
      <c r="D29" s="92" t="str">
        <v>F6</v>
      </c>
      <c r="E29" s="91" t="str">
        <f t="shared" si="0"/>
        <v>HKDFUT1MF6_Quote</v>
      </c>
      <c r="F29" s="90" t="str">
        <f>_xll.qlSimpleQuote(E29,,PriceTickValue,Permanent,Trigger,ObjectOverwrite)</f>
        <v>HKDFUT1MF6_Quote#0003</v>
      </c>
      <c r="G29" s="54" t="str">
        <f>_xll.ohRangeRetrieveError(F29)</f>
        <v/>
      </c>
      <c r="H29" s="67"/>
    </row>
    <row r="30" spans="1:8" x14ac:dyDescent="0.2">
      <c r="A30" s="95"/>
      <c r="B30" s="94">
        <v>28</v>
      </c>
      <c r="C30" s="93" t="b">
        <v>0</v>
      </c>
      <c r="D30" s="92" t="str">
        <v>G6</v>
      </c>
      <c r="E30" s="91" t="str">
        <f t="shared" si="0"/>
        <v>HKDFUT1MG6_Quote</v>
      </c>
      <c r="F30" s="90" t="str">
        <f>_xll.qlSimpleQuote(E30,,PriceTickValue,Permanent,Trigger,ObjectOverwrite)</f>
        <v>HKDFUT1MG6_Quote#0003</v>
      </c>
      <c r="G30" s="54" t="str">
        <f>_xll.ohRangeRetrieveError(F30)</f>
        <v/>
      </c>
      <c r="H30" s="67"/>
    </row>
    <row r="31" spans="1:8" x14ac:dyDescent="0.2">
      <c r="A31" s="95"/>
      <c r="B31" s="94">
        <v>29</v>
      </c>
      <c r="C31" s="93" t="b">
        <v>0</v>
      </c>
      <c r="D31" s="92" t="str">
        <v>H6</v>
      </c>
      <c r="E31" s="91" t="str">
        <f t="shared" si="0"/>
        <v>HKDFUT1MH6_Quote</v>
      </c>
      <c r="F31" s="90" t="str">
        <f>_xll.qlSimpleQuote(E31,,PriceTickValue,Permanent,Trigger,ObjectOverwrite)</f>
        <v>HKDFUT1MH6_Quote#0003</v>
      </c>
      <c r="G31" s="54" t="str">
        <f>_xll.ohRangeRetrieveError(F31)</f>
        <v/>
      </c>
      <c r="H31" s="67"/>
    </row>
    <row r="32" spans="1:8" x14ac:dyDescent="0.2">
      <c r="A32" s="95"/>
      <c r="B32" s="94">
        <v>30</v>
      </c>
      <c r="C32" s="93" t="b">
        <v>0</v>
      </c>
      <c r="D32" s="92" t="str">
        <v>J6</v>
      </c>
      <c r="E32" s="91" t="str">
        <f t="shared" si="0"/>
        <v>HKDFUT1MJ6_Quote</v>
      </c>
      <c r="F32" s="90" t="str">
        <f>_xll.qlSimpleQuote(E32,,PriceTickValue,Permanent,Trigger,ObjectOverwrite)</f>
        <v>HKDFUT1MJ6_Quote#0003</v>
      </c>
      <c r="G32" s="54" t="str">
        <f>_xll.ohRangeRetrieveError(F32)</f>
        <v/>
      </c>
      <c r="H32" s="67"/>
    </row>
    <row r="33" spans="1:8" x14ac:dyDescent="0.2">
      <c r="A33" s="95"/>
      <c r="B33" s="94">
        <v>31</v>
      </c>
      <c r="C33" s="93" t="b">
        <v>0</v>
      </c>
      <c r="D33" s="92" t="str">
        <v>K6</v>
      </c>
      <c r="E33" s="91" t="str">
        <f t="shared" si="0"/>
        <v>HKDFUT1MK6_Quote</v>
      </c>
      <c r="F33" s="90" t="str">
        <f>_xll.qlSimpleQuote(E33,,PriceTickValue,Permanent,Trigger,ObjectOverwrite)</f>
        <v>HKDFUT1MK6_Quote#0003</v>
      </c>
      <c r="G33" s="54" t="str">
        <f>_xll.ohRangeRetrieveError(F33)</f>
        <v/>
      </c>
      <c r="H33" s="67"/>
    </row>
    <row r="34" spans="1:8" x14ac:dyDescent="0.2">
      <c r="A34" s="95"/>
      <c r="B34" s="94">
        <v>32</v>
      </c>
      <c r="C34" s="93" t="b">
        <v>0</v>
      </c>
      <c r="D34" s="92" t="str">
        <v>M6</v>
      </c>
      <c r="E34" s="91" t="str">
        <f t="shared" si="0"/>
        <v>HKDFUT1MM6_Quote</v>
      </c>
      <c r="F34" s="90" t="str">
        <f>_xll.qlSimpleQuote(E34,,PriceTickValue,Permanent,Trigger,ObjectOverwrite)</f>
        <v>HKDFUT1MM6_Quote#0003</v>
      </c>
      <c r="G34" s="54" t="str">
        <f>_xll.ohRangeRetrieveError(F34)</f>
        <v/>
      </c>
      <c r="H34" s="67"/>
    </row>
    <row r="35" spans="1:8" x14ac:dyDescent="0.2">
      <c r="A35" s="95"/>
      <c r="B35" s="94">
        <v>33</v>
      </c>
      <c r="C35" s="93" t="b">
        <v>0</v>
      </c>
      <c r="D35" s="92" t="str">
        <v>N6</v>
      </c>
      <c r="E35" s="91" t="str">
        <f t="shared" ref="E35:E66" si="1">Currency&amp;$D$1&amp;$E$1&amp;$D35&amp;QuoteSuffix</f>
        <v>HKDFUT1MN6_Quote</v>
      </c>
      <c r="F35" s="90" t="str">
        <f>_xll.qlSimpleQuote(E35,,PriceTickValue,Permanent,Trigger,ObjectOverwrite)</f>
        <v>HKDFUT1MN6_Quote#0003</v>
      </c>
      <c r="G35" s="54" t="str">
        <f>_xll.ohRangeRetrieveError(F35)</f>
        <v/>
      </c>
      <c r="H35" s="67"/>
    </row>
    <row r="36" spans="1:8" x14ac:dyDescent="0.2">
      <c r="A36" s="95"/>
      <c r="B36" s="94">
        <v>34</v>
      </c>
      <c r="C36" s="93" t="b">
        <v>0</v>
      </c>
      <c r="D36" s="92" t="str">
        <v>Q6</v>
      </c>
      <c r="E36" s="91" t="str">
        <f t="shared" si="1"/>
        <v>HKDFUT1MQ6_Quote</v>
      </c>
      <c r="F36" s="90" t="str">
        <f>_xll.qlSimpleQuote(E36,,PriceTickValue,Permanent,Trigger,ObjectOverwrite)</f>
        <v>HKDFUT1MQ6_Quote#0003</v>
      </c>
      <c r="G36" s="54" t="str">
        <f>_xll.ohRangeRetrieveError(F36)</f>
        <v/>
      </c>
      <c r="H36" s="67"/>
    </row>
    <row r="37" spans="1:8" x14ac:dyDescent="0.2">
      <c r="A37" s="95"/>
      <c r="B37" s="94">
        <v>35</v>
      </c>
      <c r="C37" s="93" t="b">
        <v>0</v>
      </c>
      <c r="D37" s="92" t="str">
        <v>U6</v>
      </c>
      <c r="E37" s="91" t="str">
        <f t="shared" si="1"/>
        <v>HKDFUT1MU6_Quote</v>
      </c>
      <c r="F37" s="90" t="str">
        <f>_xll.qlSimpleQuote(E37,,PriceTickValue,Permanent,Trigger,ObjectOverwrite)</f>
        <v>HKDFUT1MU6_Quote#0003</v>
      </c>
      <c r="G37" s="54" t="str">
        <f>_xll.ohRangeRetrieveError(F37)</f>
        <v/>
      </c>
      <c r="H37" s="67"/>
    </row>
    <row r="38" spans="1:8" x14ac:dyDescent="0.2">
      <c r="A38" s="95"/>
      <c r="B38" s="94">
        <v>36</v>
      </c>
      <c r="C38" s="93" t="b">
        <v>0</v>
      </c>
      <c r="D38" s="92" t="str">
        <v>V6</v>
      </c>
      <c r="E38" s="91" t="str">
        <f t="shared" si="1"/>
        <v>HKDFUT1MV6_Quote</v>
      </c>
      <c r="F38" s="90" t="str">
        <f>_xll.qlSimpleQuote(E38,,PriceTickValue,Permanent,Trigger,ObjectOverwrite)</f>
        <v>HKDFUT1MV6_Quote#0003</v>
      </c>
      <c r="G38" s="54" t="str">
        <f>_xll.ohRangeRetrieveError(F38)</f>
        <v/>
      </c>
      <c r="H38" s="67"/>
    </row>
    <row r="39" spans="1:8" x14ac:dyDescent="0.2">
      <c r="A39" s="95"/>
      <c r="B39" s="94">
        <v>37</v>
      </c>
      <c r="C39" s="93" t="b">
        <v>0</v>
      </c>
      <c r="D39" s="92" t="str">
        <v>X6</v>
      </c>
      <c r="E39" s="91" t="str">
        <f t="shared" si="1"/>
        <v>HKDFUT1MX6_Quote</v>
      </c>
      <c r="F39" s="90" t="str">
        <f>_xll.qlSimpleQuote(E39,,PriceTickValue,Permanent,Trigger,ObjectOverwrite)</f>
        <v>HKDFUT1MX6_Quote#0003</v>
      </c>
      <c r="G39" s="54" t="str">
        <f>_xll.ohRangeRetrieveError(F39)</f>
        <v/>
      </c>
      <c r="H39" s="67"/>
    </row>
    <row r="40" spans="1:8" x14ac:dyDescent="0.2">
      <c r="A40" s="95"/>
      <c r="B40" s="94">
        <v>38</v>
      </c>
      <c r="C40" s="93" t="b">
        <v>0</v>
      </c>
      <c r="D40" s="92" t="str">
        <v>Z6</v>
      </c>
      <c r="E40" s="91" t="str">
        <f t="shared" si="1"/>
        <v>HKDFUT1MZ6_Quote</v>
      </c>
      <c r="F40" s="90" t="str">
        <f>_xll.qlSimpleQuote(E40,,PriceTickValue,Permanent,Trigger,ObjectOverwrite)</f>
        <v>HKDFUT1MZ6_Quote#0003</v>
      </c>
      <c r="G40" s="54" t="str">
        <f>_xll.ohRangeRetrieveError(F40)</f>
        <v/>
      </c>
      <c r="H40" s="67"/>
    </row>
    <row r="41" spans="1:8" x14ac:dyDescent="0.2">
      <c r="A41" s="95"/>
      <c r="B41" s="94">
        <v>39</v>
      </c>
      <c r="C41" s="93" t="b">
        <v>0</v>
      </c>
      <c r="D41" s="92" t="str">
        <v>F7</v>
      </c>
      <c r="E41" s="91" t="str">
        <f t="shared" si="1"/>
        <v>HKDFUT1MF7_Quote</v>
      </c>
      <c r="F41" s="90" t="str">
        <f>_xll.qlSimpleQuote(E41,,PriceTickValue,Permanent,Trigger,ObjectOverwrite)</f>
        <v>HKDFUT1MF7_Quote#0003</v>
      </c>
      <c r="G41" s="54" t="str">
        <f>_xll.ohRangeRetrieveError(F41)</f>
        <v/>
      </c>
      <c r="H41" s="67"/>
    </row>
    <row r="42" spans="1:8" x14ac:dyDescent="0.2">
      <c r="A42" s="95"/>
      <c r="B42" s="94">
        <v>40</v>
      </c>
      <c r="C42" s="93" t="b">
        <v>0</v>
      </c>
      <c r="D42" s="92" t="str">
        <v>G7</v>
      </c>
      <c r="E42" s="91" t="str">
        <f t="shared" si="1"/>
        <v>HKDFUT1MG7_Quote</v>
      </c>
      <c r="F42" s="90" t="str">
        <f>_xll.qlSimpleQuote(E42,,PriceTickValue,Permanent,Trigger,ObjectOverwrite)</f>
        <v>HKDFUT1MG7_Quote#0003</v>
      </c>
      <c r="G42" s="54" t="str">
        <f>_xll.ohRangeRetrieveError(F42)</f>
        <v/>
      </c>
      <c r="H42" s="67"/>
    </row>
    <row r="43" spans="1:8" x14ac:dyDescent="0.2">
      <c r="A43" s="95"/>
      <c r="B43" s="94">
        <v>41</v>
      </c>
      <c r="C43" s="93" t="b">
        <v>0</v>
      </c>
      <c r="D43" s="92" t="str">
        <v>H7</v>
      </c>
      <c r="E43" s="91" t="str">
        <f t="shared" si="1"/>
        <v>HKDFUT1MH7_Quote</v>
      </c>
      <c r="F43" s="90" t="str">
        <f>_xll.qlSimpleQuote(E43,,PriceTickValue,Permanent,Trigger,ObjectOverwrite)</f>
        <v>HKDFUT1MH7_Quote#0003</v>
      </c>
      <c r="G43" s="54" t="str">
        <f>_xll.ohRangeRetrieveError(F43)</f>
        <v/>
      </c>
      <c r="H43" s="67"/>
    </row>
    <row r="44" spans="1:8" x14ac:dyDescent="0.2">
      <c r="A44" s="95"/>
      <c r="B44" s="94">
        <v>42</v>
      </c>
      <c r="C44" s="93" t="b">
        <v>0</v>
      </c>
      <c r="D44" s="92" t="str">
        <v>J7</v>
      </c>
      <c r="E44" s="91" t="str">
        <f t="shared" si="1"/>
        <v>HKDFUT1MJ7_Quote</v>
      </c>
      <c r="F44" s="90" t="str">
        <f>_xll.qlSimpleQuote(E44,,PriceTickValue,Permanent,Trigger,ObjectOverwrite)</f>
        <v>HKDFUT1MJ7_Quote#0003</v>
      </c>
      <c r="G44" s="54" t="str">
        <f>_xll.ohRangeRetrieveError(F44)</f>
        <v/>
      </c>
      <c r="H44" s="67"/>
    </row>
    <row r="45" spans="1:8" x14ac:dyDescent="0.2">
      <c r="A45" s="95"/>
      <c r="B45" s="94">
        <v>43</v>
      </c>
      <c r="C45" s="93" t="b">
        <v>0</v>
      </c>
      <c r="D45" s="92" t="str">
        <v>K7</v>
      </c>
      <c r="E45" s="91" t="str">
        <f t="shared" si="1"/>
        <v>HKDFUT1MK7_Quote</v>
      </c>
      <c r="F45" s="90" t="str">
        <f>_xll.qlSimpleQuote(E45,,PriceTickValue,Permanent,Trigger,ObjectOverwrite)</f>
        <v>HKDFUT1MK7_Quote#0003</v>
      </c>
      <c r="G45" s="54" t="str">
        <f>_xll.ohRangeRetrieveError(F45)</f>
        <v/>
      </c>
      <c r="H45" s="67"/>
    </row>
    <row r="46" spans="1:8" x14ac:dyDescent="0.2">
      <c r="A46" s="95"/>
      <c r="B46" s="94">
        <v>44</v>
      </c>
      <c r="C46" s="93" t="b">
        <v>0</v>
      </c>
      <c r="D46" s="92" t="str">
        <v>M7</v>
      </c>
      <c r="E46" s="91" t="str">
        <f t="shared" si="1"/>
        <v>HKDFUT1MM7_Quote</v>
      </c>
      <c r="F46" s="90" t="str">
        <f>_xll.qlSimpleQuote(E46,,PriceTickValue,Permanent,Trigger,ObjectOverwrite)</f>
        <v>HKDFUT1MM7_Quote#0003</v>
      </c>
      <c r="G46" s="54" t="str">
        <f>_xll.ohRangeRetrieveError(F46)</f>
        <v/>
      </c>
      <c r="H46" s="67"/>
    </row>
    <row r="47" spans="1:8" x14ac:dyDescent="0.2">
      <c r="A47" s="95"/>
      <c r="B47" s="94">
        <v>45</v>
      </c>
      <c r="C47" s="93" t="b">
        <v>0</v>
      </c>
      <c r="D47" s="92" t="str">
        <v>N7</v>
      </c>
      <c r="E47" s="91" t="str">
        <f t="shared" si="1"/>
        <v>HKDFUT1MN7_Quote</v>
      </c>
      <c r="F47" s="90" t="str">
        <f>_xll.qlSimpleQuote(E47,,PriceTickValue,Permanent,Trigger,ObjectOverwrite)</f>
        <v>HKDFUT1MN7_Quote#0003</v>
      </c>
      <c r="G47" s="54" t="str">
        <f>_xll.ohRangeRetrieveError(F47)</f>
        <v/>
      </c>
      <c r="H47" s="67"/>
    </row>
    <row r="48" spans="1:8" x14ac:dyDescent="0.2">
      <c r="A48" s="95"/>
      <c r="B48" s="94">
        <v>46</v>
      </c>
      <c r="C48" s="93" t="b">
        <v>0</v>
      </c>
      <c r="D48" s="92" t="str">
        <v>Q7</v>
      </c>
      <c r="E48" s="91" t="str">
        <f t="shared" si="1"/>
        <v>HKDFUT1MQ7_Quote</v>
      </c>
      <c r="F48" s="90" t="str">
        <f>_xll.qlSimpleQuote(E48,,PriceTickValue,Permanent,Trigger,ObjectOverwrite)</f>
        <v>HKDFUT1MQ7_Quote#0003</v>
      </c>
      <c r="G48" s="54" t="str">
        <f>_xll.ohRangeRetrieveError(F48)</f>
        <v/>
      </c>
      <c r="H48" s="67"/>
    </row>
    <row r="49" spans="1:8" x14ac:dyDescent="0.2">
      <c r="A49" s="95"/>
      <c r="B49" s="94">
        <v>47</v>
      </c>
      <c r="C49" s="93" t="b">
        <v>0</v>
      </c>
      <c r="D49" s="92" t="str">
        <v>U7</v>
      </c>
      <c r="E49" s="91" t="str">
        <f t="shared" si="1"/>
        <v>HKDFUT1MU7_Quote</v>
      </c>
      <c r="F49" s="90" t="str">
        <f>_xll.qlSimpleQuote(E49,,PriceTickValue,Permanent,Trigger,ObjectOverwrite)</f>
        <v>HKDFUT1MU7_Quote#0003</v>
      </c>
      <c r="G49" s="54" t="str">
        <f>_xll.ohRangeRetrieveError(F49)</f>
        <v/>
      </c>
      <c r="H49" s="67"/>
    </row>
    <row r="50" spans="1:8" x14ac:dyDescent="0.2">
      <c r="A50" s="95"/>
      <c r="B50" s="94">
        <v>48</v>
      </c>
      <c r="C50" s="93" t="b">
        <v>0</v>
      </c>
      <c r="D50" s="92" t="str">
        <v>V7</v>
      </c>
      <c r="E50" s="91" t="str">
        <f t="shared" si="1"/>
        <v>HKDFUT1MV7_Quote</v>
      </c>
      <c r="F50" s="90" t="str">
        <f>_xll.qlSimpleQuote(E50,,PriceTickValue,Permanent,Trigger,ObjectOverwrite)</f>
        <v>HKDFUT1MV7_Quote#0003</v>
      </c>
      <c r="G50" s="54" t="str">
        <f>_xll.ohRangeRetrieveError(F50)</f>
        <v/>
      </c>
      <c r="H50" s="67"/>
    </row>
    <row r="51" spans="1:8" x14ac:dyDescent="0.2">
      <c r="A51" s="95"/>
      <c r="B51" s="94">
        <v>49</v>
      </c>
      <c r="C51" s="93" t="b">
        <v>0</v>
      </c>
      <c r="D51" s="92" t="str">
        <v>X7</v>
      </c>
      <c r="E51" s="91" t="str">
        <f t="shared" si="1"/>
        <v>HKDFUT1MX7_Quote</v>
      </c>
      <c r="F51" s="90" t="str">
        <f>_xll.qlSimpleQuote(E51,,PriceTickValue,Permanent,Trigger,ObjectOverwrite)</f>
        <v>HKDFUT1MX7_Quote#0003</v>
      </c>
      <c r="G51" s="54" t="str">
        <f>_xll.ohRangeRetrieveError(F51)</f>
        <v/>
      </c>
      <c r="H51" s="67"/>
    </row>
    <row r="52" spans="1:8" x14ac:dyDescent="0.2">
      <c r="A52" s="95"/>
      <c r="B52" s="94">
        <v>50</v>
      </c>
      <c r="C52" s="93" t="b">
        <v>0</v>
      </c>
      <c r="D52" s="92" t="str">
        <v>Z7</v>
      </c>
      <c r="E52" s="91" t="str">
        <f t="shared" si="1"/>
        <v>HKDFUT1MZ7_Quote</v>
      </c>
      <c r="F52" s="90" t="str">
        <f>_xll.qlSimpleQuote(E52,,PriceTickValue,Permanent,Trigger,ObjectOverwrite)</f>
        <v>HKDFUT1MZ7_Quote#0003</v>
      </c>
      <c r="G52" s="54" t="str">
        <f>_xll.ohRangeRetrieveError(F52)</f>
        <v/>
      </c>
      <c r="H52" s="67"/>
    </row>
    <row r="53" spans="1:8" x14ac:dyDescent="0.2">
      <c r="A53" s="95"/>
      <c r="B53" s="94">
        <v>51</v>
      </c>
      <c r="C53" s="93" t="b">
        <v>0</v>
      </c>
      <c r="D53" s="92" t="str">
        <v>F8</v>
      </c>
      <c r="E53" s="91" t="str">
        <f t="shared" si="1"/>
        <v>HKDFUT1MF8_Quote</v>
      </c>
      <c r="F53" s="90" t="str">
        <f>_xll.qlSimpleQuote(E53,,PriceTickValue,Permanent,Trigger,ObjectOverwrite)</f>
        <v>HKDFUT1MF8_Quote#0003</v>
      </c>
      <c r="G53" s="54" t="str">
        <f>_xll.ohRangeRetrieveError(F53)</f>
        <v/>
      </c>
      <c r="H53" s="67"/>
    </row>
    <row r="54" spans="1:8" x14ac:dyDescent="0.2">
      <c r="A54" s="95"/>
      <c r="B54" s="94">
        <v>52</v>
      </c>
      <c r="C54" s="93" t="b">
        <v>0</v>
      </c>
      <c r="D54" s="92" t="str">
        <v>G8</v>
      </c>
      <c r="E54" s="91" t="str">
        <f t="shared" si="1"/>
        <v>HKDFUT1MG8_Quote</v>
      </c>
      <c r="F54" s="90" t="str">
        <f>_xll.qlSimpleQuote(E54,,PriceTickValue,Permanent,Trigger,ObjectOverwrite)</f>
        <v>HKDFUT1MG8_Quote#0003</v>
      </c>
      <c r="G54" s="54" t="str">
        <f>_xll.ohRangeRetrieveError(F54)</f>
        <v/>
      </c>
      <c r="H54" s="67"/>
    </row>
    <row r="55" spans="1:8" x14ac:dyDescent="0.2">
      <c r="A55" s="95"/>
      <c r="B55" s="94">
        <v>53</v>
      </c>
      <c r="C55" s="93" t="b">
        <v>0</v>
      </c>
      <c r="D55" s="92" t="str">
        <v>H8</v>
      </c>
      <c r="E55" s="91" t="str">
        <f t="shared" si="1"/>
        <v>HKDFUT1MH8_Quote</v>
      </c>
      <c r="F55" s="90" t="str">
        <f>_xll.qlSimpleQuote(E55,,PriceTickValue,Permanent,Trigger,ObjectOverwrite)</f>
        <v>HKDFUT1MH8_Quote#0003</v>
      </c>
      <c r="G55" s="54" t="str">
        <f>_xll.ohRangeRetrieveError(F55)</f>
        <v/>
      </c>
      <c r="H55" s="67"/>
    </row>
    <row r="56" spans="1:8" x14ac:dyDescent="0.2">
      <c r="A56" s="95"/>
      <c r="B56" s="94">
        <v>54</v>
      </c>
      <c r="C56" s="93" t="b">
        <v>0</v>
      </c>
      <c r="D56" s="92" t="str">
        <v>J8</v>
      </c>
      <c r="E56" s="91" t="str">
        <f t="shared" si="1"/>
        <v>HKDFUT1MJ8_Quote</v>
      </c>
      <c r="F56" s="90" t="str">
        <f>_xll.qlSimpleQuote(E56,,PriceTickValue,Permanent,Trigger,ObjectOverwrite)</f>
        <v>HKDFUT1MJ8_Quote#0003</v>
      </c>
      <c r="G56" s="54" t="str">
        <f>_xll.ohRangeRetrieveError(F56)</f>
        <v/>
      </c>
      <c r="H56" s="67"/>
    </row>
    <row r="57" spans="1:8" x14ac:dyDescent="0.2">
      <c r="A57" s="95"/>
      <c r="B57" s="94">
        <v>55</v>
      </c>
      <c r="C57" s="93" t="b">
        <v>0</v>
      </c>
      <c r="D57" s="92" t="str">
        <v>K8</v>
      </c>
      <c r="E57" s="91" t="str">
        <f t="shared" si="1"/>
        <v>HKDFUT1MK8_Quote</v>
      </c>
      <c r="F57" s="90" t="str">
        <f>_xll.qlSimpleQuote(E57,,PriceTickValue,Permanent,Trigger,ObjectOverwrite)</f>
        <v>HKDFUT1MK8_Quote#0003</v>
      </c>
      <c r="G57" s="54" t="str">
        <f>_xll.ohRangeRetrieveError(F57)</f>
        <v/>
      </c>
      <c r="H57" s="67"/>
    </row>
    <row r="58" spans="1:8" x14ac:dyDescent="0.2">
      <c r="A58" s="95"/>
      <c r="B58" s="94">
        <v>56</v>
      </c>
      <c r="C58" s="93" t="b">
        <v>0</v>
      </c>
      <c r="D58" s="92" t="str">
        <v>M8</v>
      </c>
      <c r="E58" s="91" t="str">
        <f t="shared" si="1"/>
        <v>HKDFUT1MM8_Quote</v>
      </c>
      <c r="F58" s="90" t="str">
        <f>_xll.qlSimpleQuote(E58,,PriceTickValue,Permanent,Trigger,ObjectOverwrite)</f>
        <v>HKDFUT1MM8_Quote#0003</v>
      </c>
      <c r="G58" s="54" t="str">
        <f>_xll.ohRangeRetrieveError(F58)</f>
        <v/>
      </c>
      <c r="H58" s="67"/>
    </row>
    <row r="59" spans="1:8" x14ac:dyDescent="0.2">
      <c r="A59" s="95"/>
      <c r="B59" s="94">
        <v>57</v>
      </c>
      <c r="C59" s="93" t="b">
        <v>0</v>
      </c>
      <c r="D59" s="92" t="str">
        <v>N8</v>
      </c>
      <c r="E59" s="91" t="str">
        <f t="shared" si="1"/>
        <v>HKDFUT1MN8_Quote</v>
      </c>
      <c r="F59" s="90" t="str">
        <f>_xll.qlSimpleQuote(E59,,PriceTickValue,Permanent,Trigger,ObjectOverwrite)</f>
        <v>HKDFUT1MN8_Quote#0003</v>
      </c>
      <c r="G59" s="54" t="str">
        <f>_xll.ohRangeRetrieveError(F59)</f>
        <v/>
      </c>
      <c r="H59" s="67"/>
    </row>
    <row r="60" spans="1:8" x14ac:dyDescent="0.2">
      <c r="A60" s="95"/>
      <c r="B60" s="94">
        <v>58</v>
      </c>
      <c r="C60" s="93" t="b">
        <v>0</v>
      </c>
      <c r="D60" s="92" t="str">
        <v>Q8</v>
      </c>
      <c r="E60" s="91" t="str">
        <f t="shared" si="1"/>
        <v>HKDFUT1MQ8_Quote</v>
      </c>
      <c r="F60" s="90" t="str">
        <f>_xll.qlSimpleQuote(E60,,PriceTickValue,Permanent,Trigger,ObjectOverwrite)</f>
        <v>HKDFUT1MQ8_Quote#0003</v>
      </c>
      <c r="G60" s="54" t="str">
        <f>_xll.ohRangeRetrieveError(F60)</f>
        <v/>
      </c>
      <c r="H60" s="67"/>
    </row>
    <row r="61" spans="1:8" x14ac:dyDescent="0.2">
      <c r="A61" s="95"/>
      <c r="B61" s="94">
        <v>59</v>
      </c>
      <c r="C61" s="93" t="b">
        <v>0</v>
      </c>
      <c r="D61" s="92" t="str">
        <v>U8</v>
      </c>
      <c r="E61" s="91" t="str">
        <f t="shared" si="1"/>
        <v>HKDFUT1MU8_Quote</v>
      </c>
      <c r="F61" s="90" t="str">
        <f>_xll.qlSimpleQuote(E61,,PriceTickValue,Permanent,Trigger,ObjectOverwrite)</f>
        <v>HKDFUT1MU8_Quote#0003</v>
      </c>
      <c r="G61" s="54" t="str">
        <f>_xll.ohRangeRetrieveError(F61)</f>
        <v/>
      </c>
      <c r="H61" s="67"/>
    </row>
    <row r="62" spans="1:8" x14ac:dyDescent="0.2">
      <c r="A62" s="95"/>
      <c r="B62" s="94">
        <v>60</v>
      </c>
      <c r="C62" s="93" t="b">
        <v>0</v>
      </c>
      <c r="D62" s="92" t="str">
        <v>V8</v>
      </c>
      <c r="E62" s="91" t="str">
        <f t="shared" si="1"/>
        <v>HKDFUT1MV8_Quote</v>
      </c>
      <c r="F62" s="90" t="str">
        <f>_xll.qlSimpleQuote(E62,,PriceTickValue,Permanent,Trigger,ObjectOverwrite)</f>
        <v>HKDFUT1MV8_Quote#0003</v>
      </c>
      <c r="G62" s="54" t="str">
        <f>_xll.ohRangeRetrieveError(F62)</f>
        <v/>
      </c>
      <c r="H62" s="67"/>
    </row>
    <row r="63" spans="1:8" x14ac:dyDescent="0.2">
      <c r="A63" s="95"/>
      <c r="B63" s="94">
        <v>61</v>
      </c>
      <c r="C63" s="93" t="b">
        <v>0</v>
      </c>
      <c r="D63" s="92" t="str">
        <v>X8</v>
      </c>
      <c r="E63" s="91" t="str">
        <f t="shared" si="1"/>
        <v>HKDFUT1MX8_Quote</v>
      </c>
      <c r="F63" s="90" t="str">
        <f>_xll.qlSimpleQuote(E63,,PriceTickValue,Permanent,Trigger,ObjectOverwrite)</f>
        <v>HKDFUT1MX8_Quote#0003</v>
      </c>
      <c r="G63" s="54" t="str">
        <f>_xll.ohRangeRetrieveError(F63)</f>
        <v/>
      </c>
      <c r="H63" s="67"/>
    </row>
    <row r="64" spans="1:8" x14ac:dyDescent="0.2">
      <c r="A64" s="95"/>
      <c r="B64" s="94">
        <v>62</v>
      </c>
      <c r="C64" s="93" t="b">
        <v>0</v>
      </c>
      <c r="D64" s="92" t="str">
        <v>Z8</v>
      </c>
      <c r="E64" s="91" t="str">
        <f t="shared" si="1"/>
        <v>HKDFUT1MZ8_Quote</v>
      </c>
      <c r="F64" s="90" t="str">
        <f>_xll.qlSimpleQuote(E64,,PriceTickValue,Permanent,Trigger,ObjectOverwrite)</f>
        <v>HKDFUT1MZ8_Quote#0003</v>
      </c>
      <c r="G64" s="54" t="str">
        <f>_xll.ohRangeRetrieveError(F64)</f>
        <v/>
      </c>
      <c r="H64" s="67"/>
    </row>
    <row r="65" spans="1:8" x14ac:dyDescent="0.2">
      <c r="A65" s="95"/>
      <c r="B65" s="94">
        <v>63</v>
      </c>
      <c r="C65" s="93" t="b">
        <v>0</v>
      </c>
      <c r="D65" s="92" t="str">
        <v>F9</v>
      </c>
      <c r="E65" s="91" t="str">
        <f t="shared" si="1"/>
        <v>HKDFUT1MF9_Quote</v>
      </c>
      <c r="F65" s="90" t="str">
        <f>_xll.qlSimpleQuote(E65,,PriceTickValue,Permanent,Trigger,ObjectOverwrite)</f>
        <v>HKDFUT1MF9_Quote#0003</v>
      </c>
      <c r="G65" s="54" t="str">
        <f>_xll.ohRangeRetrieveError(F65)</f>
        <v/>
      </c>
      <c r="H65" s="67"/>
    </row>
    <row r="66" spans="1:8" x14ac:dyDescent="0.2">
      <c r="A66" s="95"/>
      <c r="B66" s="94">
        <v>64</v>
      </c>
      <c r="C66" s="93" t="b">
        <v>0</v>
      </c>
      <c r="D66" s="92" t="str">
        <v>G9</v>
      </c>
      <c r="E66" s="91" t="str">
        <f t="shared" si="1"/>
        <v>HKDFUT1MG9_Quote</v>
      </c>
      <c r="F66" s="90" t="str">
        <f>_xll.qlSimpleQuote(E66,,PriceTickValue,Permanent,Trigger,ObjectOverwrite)</f>
        <v>HKDFUT1MG9_Quote#0003</v>
      </c>
      <c r="G66" s="54" t="str">
        <f>_xll.ohRangeRetrieveError(F66)</f>
        <v/>
      </c>
      <c r="H66" s="67"/>
    </row>
    <row r="67" spans="1:8" x14ac:dyDescent="0.2">
      <c r="A67" s="95"/>
      <c r="B67" s="94">
        <v>65</v>
      </c>
      <c r="C67" s="93" t="b">
        <v>0</v>
      </c>
      <c r="D67" s="92" t="str">
        <v>H9</v>
      </c>
      <c r="E67" s="91" t="str">
        <f t="shared" ref="E67:E98" si="2">Currency&amp;$D$1&amp;$E$1&amp;$D67&amp;QuoteSuffix</f>
        <v>HKDFUT1MH9_Quote</v>
      </c>
      <c r="F67" s="90" t="str">
        <f>_xll.qlSimpleQuote(E67,,PriceTickValue,Permanent,Trigger,ObjectOverwrite)</f>
        <v>HKDFUT1MH9_Quote#0003</v>
      </c>
      <c r="G67" s="54" t="str">
        <f>_xll.ohRangeRetrieveError(F67)</f>
        <v/>
      </c>
      <c r="H67" s="67"/>
    </row>
    <row r="68" spans="1:8" x14ac:dyDescent="0.2">
      <c r="A68" s="95"/>
      <c r="B68" s="94">
        <v>66</v>
      </c>
      <c r="C68" s="93" t="b">
        <v>0</v>
      </c>
      <c r="D68" s="92" t="str">
        <v>J9</v>
      </c>
      <c r="E68" s="91" t="str">
        <f t="shared" si="2"/>
        <v>HKDFUT1MJ9_Quote</v>
      </c>
      <c r="F68" s="90" t="str">
        <f>_xll.qlSimpleQuote(E68,,PriceTickValue,Permanent,Trigger,ObjectOverwrite)</f>
        <v>HKDFUT1MJ9_Quote#0003</v>
      </c>
      <c r="G68" s="54" t="str">
        <f>_xll.ohRangeRetrieveError(F68)</f>
        <v/>
      </c>
      <c r="H68" s="67"/>
    </row>
    <row r="69" spans="1:8" x14ac:dyDescent="0.2">
      <c r="A69" s="95"/>
      <c r="B69" s="94">
        <v>67</v>
      </c>
      <c r="C69" s="93" t="b">
        <v>0</v>
      </c>
      <c r="D69" s="92" t="str">
        <v>K9</v>
      </c>
      <c r="E69" s="91" t="str">
        <f t="shared" si="2"/>
        <v>HKDFUT1MK9_Quote</v>
      </c>
      <c r="F69" s="90" t="str">
        <f>_xll.qlSimpleQuote(E69,,PriceTickValue,Permanent,Trigger,ObjectOverwrite)</f>
        <v>HKDFUT1MK9_Quote#0003</v>
      </c>
      <c r="G69" s="54" t="str">
        <f>_xll.ohRangeRetrieveError(F69)</f>
        <v/>
      </c>
      <c r="H69" s="67"/>
    </row>
    <row r="70" spans="1:8" x14ac:dyDescent="0.2">
      <c r="A70" s="95"/>
      <c r="B70" s="94">
        <v>68</v>
      </c>
      <c r="C70" s="93" t="b">
        <v>0</v>
      </c>
      <c r="D70" s="92" t="str">
        <v>M9</v>
      </c>
      <c r="E70" s="91" t="str">
        <f t="shared" si="2"/>
        <v>HKDFUT1MM9_Quote</v>
      </c>
      <c r="F70" s="90" t="str">
        <f>_xll.qlSimpleQuote(E70,,PriceTickValue,Permanent,Trigger,ObjectOverwrite)</f>
        <v>HKDFUT1MM9_Quote#0003</v>
      </c>
      <c r="G70" s="54" t="str">
        <f>_xll.ohRangeRetrieveError(F70)</f>
        <v/>
      </c>
      <c r="H70" s="67"/>
    </row>
    <row r="71" spans="1:8" x14ac:dyDescent="0.2">
      <c r="A71" s="95"/>
      <c r="B71" s="94">
        <v>69</v>
      </c>
      <c r="C71" s="93" t="b">
        <v>0</v>
      </c>
      <c r="D71" s="92" t="str">
        <v>N9</v>
      </c>
      <c r="E71" s="91" t="str">
        <f t="shared" si="2"/>
        <v>HKDFUT1MN9_Quote</v>
      </c>
      <c r="F71" s="90" t="str">
        <f>_xll.qlSimpleQuote(E71,,PriceTickValue,Permanent,Trigger,ObjectOverwrite)</f>
        <v>HKDFUT1MN9_Quote#0003</v>
      </c>
      <c r="G71" s="54" t="str">
        <f>_xll.ohRangeRetrieveError(F71)</f>
        <v/>
      </c>
      <c r="H71" s="67"/>
    </row>
    <row r="72" spans="1:8" x14ac:dyDescent="0.2">
      <c r="A72" s="95"/>
      <c r="B72" s="94">
        <v>70</v>
      </c>
      <c r="C72" s="93" t="b">
        <v>0</v>
      </c>
      <c r="D72" s="92" t="str">
        <v>Q9</v>
      </c>
      <c r="E72" s="91" t="str">
        <f t="shared" si="2"/>
        <v>HKDFUT1MQ9_Quote</v>
      </c>
      <c r="F72" s="90" t="str">
        <f>_xll.qlSimpleQuote(E72,,PriceTickValue,Permanent,Trigger,ObjectOverwrite)</f>
        <v>HKDFUT1MQ9_Quote#0003</v>
      </c>
      <c r="G72" s="54" t="str">
        <f>_xll.ohRangeRetrieveError(F72)</f>
        <v/>
      </c>
      <c r="H72" s="67"/>
    </row>
    <row r="73" spans="1:8" x14ac:dyDescent="0.2">
      <c r="A73" s="95"/>
      <c r="B73" s="94">
        <v>71</v>
      </c>
      <c r="C73" s="93" t="b">
        <v>0</v>
      </c>
      <c r="D73" s="92" t="str">
        <v>U9</v>
      </c>
      <c r="E73" s="91" t="str">
        <f t="shared" si="2"/>
        <v>HKDFUT1MU9_Quote</v>
      </c>
      <c r="F73" s="90" t="str">
        <f>_xll.qlSimpleQuote(E73,,PriceTickValue,Permanent,Trigger,ObjectOverwrite)</f>
        <v>HKDFUT1MU9_Quote#0003</v>
      </c>
      <c r="G73" s="54" t="str">
        <f>_xll.ohRangeRetrieveError(F73)</f>
        <v/>
      </c>
      <c r="H73" s="67"/>
    </row>
    <row r="74" spans="1:8" x14ac:dyDescent="0.2">
      <c r="A74" s="95"/>
      <c r="B74" s="94">
        <v>72</v>
      </c>
      <c r="C74" s="93" t="b">
        <v>0</v>
      </c>
      <c r="D74" s="92" t="str">
        <v>V9</v>
      </c>
      <c r="E74" s="91" t="str">
        <f t="shared" si="2"/>
        <v>HKDFUT1MV9_Quote</v>
      </c>
      <c r="F74" s="90" t="str">
        <f>_xll.qlSimpleQuote(E74,,PriceTickValue,Permanent,Trigger,ObjectOverwrite)</f>
        <v>HKDFUT1MV9_Quote#0003</v>
      </c>
      <c r="G74" s="54" t="str">
        <f>_xll.ohRangeRetrieveError(F74)</f>
        <v/>
      </c>
      <c r="H74" s="67"/>
    </row>
    <row r="75" spans="1:8" x14ac:dyDescent="0.2">
      <c r="A75" s="95"/>
      <c r="B75" s="94">
        <v>73</v>
      </c>
      <c r="C75" s="93" t="b">
        <v>0</v>
      </c>
      <c r="D75" s="92" t="str">
        <v>X9</v>
      </c>
      <c r="E75" s="91" t="str">
        <f t="shared" si="2"/>
        <v>HKDFUT1MX9_Quote</v>
      </c>
      <c r="F75" s="90" t="str">
        <f>_xll.qlSimpleQuote(E75,,PriceTickValue,Permanent,Trigger,ObjectOverwrite)</f>
        <v>HKDFUT1MX9_Quote#0003</v>
      </c>
      <c r="G75" s="54" t="str">
        <f>_xll.ohRangeRetrieveError(F75)</f>
        <v/>
      </c>
      <c r="H75" s="67"/>
    </row>
    <row r="76" spans="1:8" x14ac:dyDescent="0.2">
      <c r="A76" s="95"/>
      <c r="B76" s="94">
        <v>74</v>
      </c>
      <c r="C76" s="93" t="b">
        <v>0</v>
      </c>
      <c r="D76" s="92" t="str">
        <v>Z9</v>
      </c>
      <c r="E76" s="91" t="str">
        <f t="shared" si="2"/>
        <v>HKDFUT1MZ9_Quote</v>
      </c>
      <c r="F76" s="90" t="str">
        <f>_xll.qlSimpleQuote(E76,,PriceTickValue,Permanent,Trigger,ObjectOverwrite)</f>
        <v>HKDFUT1MZ9_Quote#0003</v>
      </c>
      <c r="G76" s="54" t="str">
        <f>_xll.ohRangeRetrieveError(F76)</f>
        <v/>
      </c>
      <c r="H76" s="67"/>
    </row>
    <row r="77" spans="1:8" x14ac:dyDescent="0.2">
      <c r="A77" s="95"/>
      <c r="B77" s="94">
        <v>75</v>
      </c>
      <c r="C77" s="93" t="b">
        <v>0</v>
      </c>
      <c r="D77" s="92" t="str">
        <v>F0</v>
      </c>
      <c r="E77" s="91" t="str">
        <f t="shared" si="2"/>
        <v>HKDFUT1MF0_Quote</v>
      </c>
      <c r="F77" s="90" t="str">
        <f>_xll.qlSimpleQuote(E77,,PriceTickValue,Permanent,Trigger,ObjectOverwrite)</f>
        <v>HKDFUT1MF0_Quote#0003</v>
      </c>
      <c r="G77" s="54" t="str">
        <f>_xll.ohRangeRetrieveError(F77)</f>
        <v/>
      </c>
      <c r="H77" s="67"/>
    </row>
    <row r="78" spans="1:8" x14ac:dyDescent="0.2">
      <c r="A78" s="95"/>
      <c r="B78" s="94">
        <v>76</v>
      </c>
      <c r="C78" s="93" t="b">
        <v>0</v>
      </c>
      <c r="D78" s="92" t="str">
        <v>G0</v>
      </c>
      <c r="E78" s="91" t="str">
        <f t="shared" si="2"/>
        <v>HKDFUT1MG0_Quote</v>
      </c>
      <c r="F78" s="90" t="str">
        <f>_xll.qlSimpleQuote(E78,,PriceTickValue,Permanent,Trigger,ObjectOverwrite)</f>
        <v>HKDFUT1MG0_Quote#0003</v>
      </c>
      <c r="G78" s="54" t="str">
        <f>_xll.ohRangeRetrieveError(F78)</f>
        <v/>
      </c>
      <c r="H78" s="67"/>
    </row>
    <row r="79" spans="1:8" x14ac:dyDescent="0.2">
      <c r="A79" s="95"/>
      <c r="B79" s="94">
        <v>77</v>
      </c>
      <c r="C79" s="93" t="b">
        <v>0</v>
      </c>
      <c r="D79" s="92" t="str">
        <v>H0</v>
      </c>
      <c r="E79" s="91" t="str">
        <f t="shared" si="2"/>
        <v>HKDFUT1MH0_Quote</v>
      </c>
      <c r="F79" s="90" t="str">
        <f>_xll.qlSimpleQuote(E79,,PriceTickValue,Permanent,Trigger,ObjectOverwrite)</f>
        <v>HKDFUT1MH0_Quote#0003</v>
      </c>
      <c r="G79" s="54" t="str">
        <f>_xll.ohRangeRetrieveError(F79)</f>
        <v/>
      </c>
      <c r="H79" s="67"/>
    </row>
    <row r="80" spans="1:8" x14ac:dyDescent="0.2">
      <c r="A80" s="95"/>
      <c r="B80" s="94">
        <v>78</v>
      </c>
      <c r="C80" s="93" t="b">
        <v>0</v>
      </c>
      <c r="D80" s="92" t="str">
        <v>J0</v>
      </c>
      <c r="E80" s="91" t="str">
        <f t="shared" si="2"/>
        <v>HKDFUT1MJ0_Quote</v>
      </c>
      <c r="F80" s="90" t="str">
        <f>_xll.qlSimpleQuote(E80,,PriceTickValue,Permanent,Trigger,ObjectOverwrite)</f>
        <v>HKDFUT1MJ0_Quote#0003</v>
      </c>
      <c r="G80" s="54" t="str">
        <f>_xll.ohRangeRetrieveError(F80)</f>
        <v/>
      </c>
      <c r="H80" s="67"/>
    </row>
    <row r="81" spans="1:8" x14ac:dyDescent="0.2">
      <c r="A81" s="95"/>
      <c r="B81" s="94">
        <v>79</v>
      </c>
      <c r="C81" s="93" t="b">
        <v>0</v>
      </c>
      <c r="D81" s="92" t="str">
        <v>K0</v>
      </c>
      <c r="E81" s="91" t="str">
        <f t="shared" si="2"/>
        <v>HKDFUT1MK0_Quote</v>
      </c>
      <c r="F81" s="90" t="str">
        <f>_xll.qlSimpleQuote(E81,,PriceTickValue,Permanent,Trigger,ObjectOverwrite)</f>
        <v>HKDFUT1MK0_Quote#0003</v>
      </c>
      <c r="G81" s="54" t="str">
        <f>_xll.ohRangeRetrieveError(F81)</f>
        <v/>
      </c>
      <c r="H81" s="67"/>
    </row>
    <row r="82" spans="1:8" x14ac:dyDescent="0.2">
      <c r="A82" s="95"/>
      <c r="B82" s="94">
        <v>80</v>
      </c>
      <c r="C82" s="93" t="b">
        <v>0</v>
      </c>
      <c r="D82" s="92" t="str">
        <v>M0</v>
      </c>
      <c r="E82" s="91" t="str">
        <f t="shared" si="2"/>
        <v>HKDFUT1MM0_Quote</v>
      </c>
      <c r="F82" s="90" t="str">
        <f>_xll.qlSimpleQuote(E82,,PriceTickValue,Permanent,Trigger,ObjectOverwrite)</f>
        <v>HKDFUT1MM0_Quote#0003</v>
      </c>
      <c r="G82" s="54" t="str">
        <f>_xll.ohRangeRetrieveError(F82)</f>
        <v/>
      </c>
      <c r="H82" s="67"/>
    </row>
    <row r="83" spans="1:8" x14ac:dyDescent="0.2">
      <c r="A83" s="95"/>
      <c r="B83" s="94">
        <v>81</v>
      </c>
      <c r="C83" s="93" t="b">
        <v>0</v>
      </c>
      <c r="D83" s="92" t="str">
        <v>N0</v>
      </c>
      <c r="E83" s="91" t="str">
        <f t="shared" si="2"/>
        <v>HKDFUT1MN0_Quote</v>
      </c>
      <c r="F83" s="90" t="str">
        <f>_xll.qlSimpleQuote(E83,,PriceTickValue,Permanent,Trigger,ObjectOverwrite)</f>
        <v>HKDFUT1MN0_Quote#0003</v>
      </c>
      <c r="G83" s="54" t="str">
        <f>_xll.ohRangeRetrieveError(F83)</f>
        <v/>
      </c>
      <c r="H83" s="67"/>
    </row>
    <row r="84" spans="1:8" x14ac:dyDescent="0.2">
      <c r="A84" s="95"/>
      <c r="B84" s="94">
        <v>82</v>
      </c>
      <c r="C84" s="93" t="b">
        <v>0</v>
      </c>
      <c r="D84" s="92" t="str">
        <v>Q0</v>
      </c>
      <c r="E84" s="91" t="str">
        <f t="shared" si="2"/>
        <v>HKDFUT1MQ0_Quote</v>
      </c>
      <c r="F84" s="90" t="str">
        <f>_xll.qlSimpleQuote(E84,,PriceTickValue,Permanent,Trigger,ObjectOverwrite)</f>
        <v>HKDFUT1MQ0_Quote#0003</v>
      </c>
      <c r="G84" s="54" t="str">
        <f>_xll.ohRangeRetrieveError(F84)</f>
        <v/>
      </c>
      <c r="H84" s="67"/>
    </row>
    <row r="85" spans="1:8" x14ac:dyDescent="0.2">
      <c r="A85" s="95"/>
      <c r="B85" s="94">
        <v>83</v>
      </c>
      <c r="C85" s="93" t="b">
        <v>0</v>
      </c>
      <c r="D85" s="92" t="str">
        <v>U0</v>
      </c>
      <c r="E85" s="91" t="str">
        <f t="shared" si="2"/>
        <v>HKDFUT1MU0_Quote</v>
      </c>
      <c r="F85" s="90" t="str">
        <f>_xll.qlSimpleQuote(E85,,PriceTickValue,Permanent,Trigger,ObjectOverwrite)</f>
        <v>HKDFUT1MU0_Quote#0003</v>
      </c>
      <c r="G85" s="54" t="str">
        <f>_xll.ohRangeRetrieveError(F85)</f>
        <v/>
      </c>
      <c r="H85" s="67"/>
    </row>
    <row r="86" spans="1:8" x14ac:dyDescent="0.2">
      <c r="A86" s="95"/>
      <c r="B86" s="94">
        <v>84</v>
      </c>
      <c r="C86" s="93" t="b">
        <v>0</v>
      </c>
      <c r="D86" s="92" t="str">
        <v>V0</v>
      </c>
      <c r="E86" s="91" t="str">
        <f t="shared" si="2"/>
        <v>HKDFUT1MV0_Quote</v>
      </c>
      <c r="F86" s="90" t="str">
        <f>_xll.qlSimpleQuote(E86,,PriceTickValue,Permanent,Trigger,ObjectOverwrite)</f>
        <v>HKDFUT1MV0_Quote#0003</v>
      </c>
      <c r="G86" s="54" t="str">
        <f>_xll.ohRangeRetrieveError(F86)</f>
        <v/>
      </c>
      <c r="H86" s="67"/>
    </row>
    <row r="87" spans="1:8" x14ac:dyDescent="0.2">
      <c r="A87" s="95"/>
      <c r="B87" s="94">
        <v>85</v>
      </c>
      <c r="C87" s="93" t="b">
        <v>0</v>
      </c>
      <c r="D87" s="92" t="str">
        <v>X0</v>
      </c>
      <c r="E87" s="91" t="str">
        <f t="shared" si="2"/>
        <v>HKDFUT1MX0_Quote</v>
      </c>
      <c r="F87" s="90" t="str">
        <f>_xll.qlSimpleQuote(E87,,PriceTickValue,Permanent,Trigger,ObjectOverwrite)</f>
        <v>HKDFUT1MX0_Quote#0003</v>
      </c>
      <c r="G87" s="54" t="str">
        <f>_xll.ohRangeRetrieveError(F87)</f>
        <v/>
      </c>
      <c r="H87" s="67"/>
    </row>
    <row r="88" spans="1:8" x14ac:dyDescent="0.2">
      <c r="A88" s="95"/>
      <c r="B88" s="94">
        <v>86</v>
      </c>
      <c r="C88" s="93" t="b">
        <v>0</v>
      </c>
      <c r="D88" s="92" t="str">
        <v>Z0</v>
      </c>
      <c r="E88" s="91" t="str">
        <f t="shared" si="2"/>
        <v>HKDFUT1MZ0_Quote</v>
      </c>
      <c r="F88" s="90" t="str">
        <f>_xll.qlSimpleQuote(E88,,PriceTickValue,Permanent,Trigger,ObjectOverwrite)</f>
        <v>HKDFUT1MZ0_Quote#0003</v>
      </c>
      <c r="G88" s="54" t="str">
        <f>_xll.ohRangeRetrieveError(F88)</f>
        <v/>
      </c>
      <c r="H88" s="67"/>
    </row>
    <row r="89" spans="1:8" x14ac:dyDescent="0.2">
      <c r="A89" s="95"/>
      <c r="B89" s="94">
        <v>87</v>
      </c>
      <c r="C89" s="93" t="b">
        <v>0</v>
      </c>
      <c r="D89" s="92" t="str">
        <v>F1</v>
      </c>
      <c r="E89" s="91" t="str">
        <f t="shared" si="2"/>
        <v>HKDFUT1MF1_Quote</v>
      </c>
      <c r="F89" s="90" t="str">
        <f>_xll.qlSimpleQuote(E89,,PriceTickValue,Permanent,Trigger,ObjectOverwrite)</f>
        <v>HKDFUT1MF1_Quote#0003</v>
      </c>
      <c r="G89" s="54" t="str">
        <f>_xll.ohRangeRetrieveError(F89)</f>
        <v/>
      </c>
      <c r="H89" s="67"/>
    </row>
    <row r="90" spans="1:8" x14ac:dyDescent="0.2">
      <c r="A90" s="95"/>
      <c r="B90" s="94">
        <v>88</v>
      </c>
      <c r="C90" s="93" t="b">
        <v>0</v>
      </c>
      <c r="D90" s="92" t="str">
        <v>G1</v>
      </c>
      <c r="E90" s="91" t="str">
        <f t="shared" si="2"/>
        <v>HKDFUT1MG1_Quote</v>
      </c>
      <c r="F90" s="90" t="str">
        <f>_xll.qlSimpleQuote(E90,,PriceTickValue,Permanent,Trigger,ObjectOverwrite)</f>
        <v>HKDFUT1MG1_Quote#0003</v>
      </c>
      <c r="G90" s="54" t="str">
        <f>_xll.ohRangeRetrieveError(F90)</f>
        <v/>
      </c>
      <c r="H90" s="67"/>
    </row>
    <row r="91" spans="1:8" x14ac:dyDescent="0.2">
      <c r="A91" s="95"/>
      <c r="B91" s="94">
        <v>89</v>
      </c>
      <c r="C91" s="93" t="b">
        <v>0</v>
      </c>
      <c r="D91" s="92" t="str">
        <v>H1</v>
      </c>
      <c r="E91" s="91" t="str">
        <f t="shared" si="2"/>
        <v>HKDFUT1MH1_Quote</v>
      </c>
      <c r="F91" s="90" t="str">
        <f>_xll.qlSimpleQuote(E91,,PriceTickValue,Permanent,Trigger,ObjectOverwrite)</f>
        <v>HKDFUT1MH1_Quote#0003</v>
      </c>
      <c r="G91" s="54" t="str">
        <f>_xll.ohRangeRetrieveError(F91)</f>
        <v/>
      </c>
      <c r="H91" s="67"/>
    </row>
    <row r="92" spans="1:8" x14ac:dyDescent="0.2">
      <c r="A92" s="95"/>
      <c r="B92" s="94">
        <v>90</v>
      </c>
      <c r="C92" s="93" t="b">
        <v>0</v>
      </c>
      <c r="D92" s="92" t="str">
        <v>J1</v>
      </c>
      <c r="E92" s="91" t="str">
        <f t="shared" si="2"/>
        <v>HKDFUT1MJ1_Quote</v>
      </c>
      <c r="F92" s="90" t="str">
        <f>_xll.qlSimpleQuote(E92,,PriceTickValue,Permanent,Trigger,ObjectOverwrite)</f>
        <v>HKDFUT1MJ1_Quote#0003</v>
      </c>
      <c r="G92" s="54" t="str">
        <f>_xll.ohRangeRetrieveError(F92)</f>
        <v/>
      </c>
      <c r="H92" s="67"/>
    </row>
    <row r="93" spans="1:8" x14ac:dyDescent="0.2">
      <c r="A93" s="95"/>
      <c r="B93" s="94">
        <v>91</v>
      </c>
      <c r="C93" s="93" t="b">
        <v>0</v>
      </c>
      <c r="D93" s="92" t="str">
        <v>K1</v>
      </c>
      <c r="E93" s="91" t="str">
        <f t="shared" si="2"/>
        <v>HKDFUT1MK1_Quote</v>
      </c>
      <c r="F93" s="90" t="str">
        <f>_xll.qlSimpleQuote(E93,,PriceTickValue,Permanent,Trigger,ObjectOverwrite)</f>
        <v>HKDFUT1MK1_Quote#0003</v>
      </c>
      <c r="G93" s="54" t="str">
        <f>_xll.ohRangeRetrieveError(F93)</f>
        <v/>
      </c>
      <c r="H93" s="67"/>
    </row>
    <row r="94" spans="1:8" x14ac:dyDescent="0.2">
      <c r="A94" s="95"/>
      <c r="B94" s="94">
        <v>92</v>
      </c>
      <c r="C94" s="93" t="b">
        <v>0</v>
      </c>
      <c r="D94" s="92" t="str">
        <v>M1</v>
      </c>
      <c r="E94" s="91" t="str">
        <f t="shared" si="2"/>
        <v>HKDFUT1MM1_Quote</v>
      </c>
      <c r="F94" s="90" t="str">
        <f>_xll.qlSimpleQuote(E94,,PriceTickValue,Permanent,Trigger,ObjectOverwrite)</f>
        <v>HKDFUT1MM1_Quote#0003</v>
      </c>
      <c r="G94" s="54" t="str">
        <f>_xll.ohRangeRetrieveError(F94)</f>
        <v/>
      </c>
      <c r="H94" s="67"/>
    </row>
    <row r="95" spans="1:8" x14ac:dyDescent="0.2">
      <c r="A95" s="95"/>
      <c r="B95" s="94">
        <v>93</v>
      </c>
      <c r="C95" s="93" t="b">
        <v>0</v>
      </c>
      <c r="D95" s="92" t="str">
        <v>N1</v>
      </c>
      <c r="E95" s="91" t="str">
        <f t="shared" si="2"/>
        <v>HKDFUT1MN1_Quote</v>
      </c>
      <c r="F95" s="90" t="str">
        <f>_xll.qlSimpleQuote(E95,,PriceTickValue,Permanent,Trigger,ObjectOverwrite)</f>
        <v>HKDFUT1MN1_Quote#0003</v>
      </c>
      <c r="G95" s="54" t="str">
        <f>_xll.ohRangeRetrieveError(F95)</f>
        <v/>
      </c>
      <c r="H95" s="67"/>
    </row>
    <row r="96" spans="1:8" x14ac:dyDescent="0.2">
      <c r="A96" s="95"/>
      <c r="B96" s="94">
        <v>94</v>
      </c>
      <c r="C96" s="93" t="b">
        <v>0</v>
      </c>
      <c r="D96" s="92" t="str">
        <v>Q1</v>
      </c>
      <c r="E96" s="91" t="str">
        <f t="shared" si="2"/>
        <v>HKDFUT1MQ1_Quote</v>
      </c>
      <c r="F96" s="90" t="str">
        <f>_xll.qlSimpleQuote(E96,,PriceTickValue,Permanent,Trigger,ObjectOverwrite)</f>
        <v>HKDFUT1MQ1_Quote#0003</v>
      </c>
      <c r="G96" s="54" t="str">
        <f>_xll.ohRangeRetrieveError(F96)</f>
        <v/>
      </c>
      <c r="H96" s="67"/>
    </row>
    <row r="97" spans="1:8" x14ac:dyDescent="0.2">
      <c r="A97" s="95"/>
      <c r="B97" s="94">
        <v>95</v>
      </c>
      <c r="C97" s="93" t="b">
        <v>0</v>
      </c>
      <c r="D97" s="92" t="str">
        <v>U1</v>
      </c>
      <c r="E97" s="91" t="str">
        <f t="shared" si="2"/>
        <v>HKDFUT1MU1_Quote</v>
      </c>
      <c r="F97" s="90" t="str">
        <f>_xll.qlSimpleQuote(E97,,PriceTickValue,Permanent,Trigger,ObjectOverwrite)</f>
        <v>HKDFUT1MU1_Quote#0003</v>
      </c>
      <c r="G97" s="54" t="str">
        <f>_xll.ohRangeRetrieveError(F97)</f>
        <v/>
      </c>
      <c r="H97" s="67"/>
    </row>
    <row r="98" spans="1:8" x14ac:dyDescent="0.2">
      <c r="A98" s="95"/>
      <c r="B98" s="94">
        <v>96</v>
      </c>
      <c r="C98" s="93" t="b">
        <v>0</v>
      </c>
      <c r="D98" s="92" t="str">
        <v>V1</v>
      </c>
      <c r="E98" s="91" t="str">
        <f t="shared" si="2"/>
        <v>HKDFUT1MV1_Quote</v>
      </c>
      <c r="F98" s="90" t="str">
        <f>_xll.qlSimpleQuote(E98,,PriceTickValue,Permanent,Trigger,ObjectOverwrite)</f>
        <v>HKDFUT1MV1_Quote#0003</v>
      </c>
      <c r="G98" s="54" t="str">
        <f>_xll.ohRangeRetrieveError(F98)</f>
        <v/>
      </c>
      <c r="H98" s="67"/>
    </row>
    <row r="99" spans="1:8" x14ac:dyDescent="0.2">
      <c r="A99" s="95"/>
      <c r="B99" s="94">
        <v>97</v>
      </c>
      <c r="C99" s="93" t="b">
        <v>0</v>
      </c>
      <c r="D99" s="92" t="str">
        <v>X1</v>
      </c>
      <c r="E99" s="91" t="str">
        <f t="shared" ref="E99:E122" si="3">Currency&amp;$D$1&amp;$E$1&amp;$D99&amp;QuoteSuffix</f>
        <v>HKDFUT1MX1_Quote</v>
      </c>
      <c r="F99" s="90" t="str">
        <f>_xll.qlSimpleQuote(E99,,PriceTickValue,Permanent,Trigger,ObjectOverwrite)</f>
        <v>HKDFUT1MX1_Quote#0003</v>
      </c>
      <c r="G99" s="54" t="str">
        <f>_xll.ohRangeRetrieveError(F99)</f>
        <v/>
      </c>
      <c r="H99" s="67"/>
    </row>
    <row r="100" spans="1:8" x14ac:dyDescent="0.2">
      <c r="A100" s="95"/>
      <c r="B100" s="94">
        <v>98</v>
      </c>
      <c r="C100" s="93" t="b">
        <v>0</v>
      </c>
      <c r="D100" s="92" t="str">
        <v>Z1</v>
      </c>
      <c r="E100" s="91" t="str">
        <f t="shared" si="3"/>
        <v>HKDFUT1MZ1_Quote</v>
      </c>
      <c r="F100" s="90" t="str">
        <f>_xll.qlSimpleQuote(E100,,PriceTickValue,Permanent,Trigger,ObjectOverwrite)</f>
        <v>HKDFUT1MZ1_Quote#0003</v>
      </c>
      <c r="G100" s="54" t="str">
        <f>_xll.ohRangeRetrieveError(F100)</f>
        <v/>
      </c>
      <c r="H100" s="67"/>
    </row>
    <row r="101" spans="1:8" x14ac:dyDescent="0.2">
      <c r="A101" s="95"/>
      <c r="B101" s="94">
        <v>99</v>
      </c>
      <c r="C101" s="93" t="b">
        <v>0</v>
      </c>
      <c r="D101" s="92" t="str">
        <v>F2</v>
      </c>
      <c r="E101" s="91" t="str">
        <f t="shared" si="3"/>
        <v>HKDFUT1MF2_Quote</v>
      </c>
      <c r="F101" s="90" t="str">
        <f>_xll.qlSimpleQuote(E101,,PriceTickValue,Permanent,Trigger,ObjectOverwrite)</f>
        <v>HKDFUT1MF2_Quote#0003</v>
      </c>
      <c r="G101" s="54" t="str">
        <f>_xll.ohRangeRetrieveError(F101)</f>
        <v/>
      </c>
      <c r="H101" s="67"/>
    </row>
    <row r="102" spans="1:8" x14ac:dyDescent="0.2">
      <c r="A102" s="95"/>
      <c r="B102" s="94">
        <v>100</v>
      </c>
      <c r="C102" s="93" t="b">
        <v>0</v>
      </c>
      <c r="D102" s="92" t="str">
        <v>G2</v>
      </c>
      <c r="E102" s="91" t="str">
        <f t="shared" si="3"/>
        <v>HKDFUT1MG2_Quote</v>
      </c>
      <c r="F102" s="90" t="str">
        <f>_xll.qlSimpleQuote(E102,,PriceTickValue,Permanent,Trigger,ObjectOverwrite)</f>
        <v>HKDFUT1MG2_Quote#0003</v>
      </c>
      <c r="G102" s="54" t="str">
        <f>_xll.ohRangeRetrieveError(F102)</f>
        <v/>
      </c>
      <c r="H102" s="67"/>
    </row>
    <row r="103" spans="1:8" x14ac:dyDescent="0.2">
      <c r="A103" s="95"/>
      <c r="B103" s="94">
        <v>101</v>
      </c>
      <c r="C103" s="93" t="b">
        <v>0</v>
      </c>
      <c r="D103" s="92" t="str">
        <v>H2</v>
      </c>
      <c r="E103" s="91" t="str">
        <f t="shared" si="3"/>
        <v>HKDFUT1MH2_Quote</v>
      </c>
      <c r="F103" s="90" t="str">
        <f>_xll.qlSimpleQuote(E103,,PriceTickValue,Permanent,Trigger,ObjectOverwrite)</f>
        <v>HKDFUT1MH2_Quote#0003</v>
      </c>
      <c r="G103" s="54" t="str">
        <f>_xll.ohRangeRetrieveError(F103)</f>
        <v/>
      </c>
      <c r="H103" s="67"/>
    </row>
    <row r="104" spans="1:8" x14ac:dyDescent="0.2">
      <c r="A104" s="95"/>
      <c r="B104" s="94">
        <v>102</v>
      </c>
      <c r="C104" s="93" t="b">
        <v>0</v>
      </c>
      <c r="D104" s="92" t="str">
        <v>J2</v>
      </c>
      <c r="E104" s="91" t="str">
        <f t="shared" si="3"/>
        <v>HKDFUT1MJ2_Quote</v>
      </c>
      <c r="F104" s="90" t="str">
        <f>_xll.qlSimpleQuote(E104,,PriceTickValue,Permanent,Trigger,ObjectOverwrite)</f>
        <v>HKDFUT1MJ2_Quote#0003</v>
      </c>
      <c r="G104" s="54" t="str">
        <f>_xll.ohRangeRetrieveError(F104)</f>
        <v/>
      </c>
      <c r="H104" s="67"/>
    </row>
    <row r="105" spans="1:8" x14ac:dyDescent="0.2">
      <c r="A105" s="95"/>
      <c r="B105" s="94">
        <v>103</v>
      </c>
      <c r="C105" s="93" t="b">
        <v>0</v>
      </c>
      <c r="D105" s="92" t="str">
        <v>K2</v>
      </c>
      <c r="E105" s="91" t="str">
        <f t="shared" si="3"/>
        <v>HKDFUT1MK2_Quote</v>
      </c>
      <c r="F105" s="90" t="str">
        <f>_xll.qlSimpleQuote(E105,,PriceTickValue,Permanent,Trigger,ObjectOverwrite)</f>
        <v>HKDFUT1MK2_Quote#0003</v>
      </c>
      <c r="G105" s="54" t="str">
        <f>_xll.ohRangeRetrieveError(F105)</f>
        <v/>
      </c>
      <c r="H105" s="67"/>
    </row>
    <row r="106" spans="1:8" x14ac:dyDescent="0.2">
      <c r="A106" s="95"/>
      <c r="B106" s="94">
        <v>104</v>
      </c>
      <c r="C106" s="93" t="b">
        <v>0</v>
      </c>
      <c r="D106" s="92" t="str">
        <v>M2</v>
      </c>
      <c r="E106" s="91" t="str">
        <f t="shared" si="3"/>
        <v>HKDFUT1MM2_Quote</v>
      </c>
      <c r="F106" s="90" t="str">
        <f>_xll.qlSimpleQuote(E106,,PriceTickValue,Permanent,Trigger,ObjectOverwrite)</f>
        <v>HKDFUT1MM2_Quote#0003</v>
      </c>
      <c r="G106" s="54" t="str">
        <f>_xll.ohRangeRetrieveError(F106)</f>
        <v/>
      </c>
      <c r="H106" s="67"/>
    </row>
    <row r="107" spans="1:8" x14ac:dyDescent="0.2">
      <c r="A107" s="95"/>
      <c r="B107" s="94">
        <v>105</v>
      </c>
      <c r="C107" s="93" t="b">
        <v>0</v>
      </c>
      <c r="D107" s="92" t="str">
        <v>N2</v>
      </c>
      <c r="E107" s="91" t="str">
        <f t="shared" si="3"/>
        <v>HKDFUT1MN2_Quote</v>
      </c>
      <c r="F107" s="90" t="str">
        <f>_xll.qlSimpleQuote(E107,,PriceTickValue,Permanent,Trigger,ObjectOverwrite)</f>
        <v>HKDFUT1MN2_Quote#0003</v>
      </c>
      <c r="G107" s="54" t="str">
        <f>_xll.ohRangeRetrieveError(F107)</f>
        <v/>
      </c>
      <c r="H107" s="67"/>
    </row>
    <row r="108" spans="1:8" x14ac:dyDescent="0.2">
      <c r="A108" s="95"/>
      <c r="B108" s="94">
        <v>106</v>
      </c>
      <c r="C108" s="93" t="b">
        <v>0</v>
      </c>
      <c r="D108" s="92" t="str">
        <v>Q2</v>
      </c>
      <c r="E108" s="91" t="str">
        <f t="shared" si="3"/>
        <v>HKDFUT1MQ2_Quote</v>
      </c>
      <c r="F108" s="90" t="str">
        <f>_xll.qlSimpleQuote(E108,,PriceTickValue,Permanent,Trigger,ObjectOverwrite)</f>
        <v>HKDFUT1MQ2_Quote#0003</v>
      </c>
      <c r="G108" s="54" t="str">
        <f>_xll.ohRangeRetrieveError(F108)</f>
        <v/>
      </c>
      <c r="H108" s="67"/>
    </row>
    <row r="109" spans="1:8" x14ac:dyDescent="0.2">
      <c r="A109" s="95"/>
      <c r="B109" s="94">
        <v>107</v>
      </c>
      <c r="C109" s="93" t="b">
        <v>0</v>
      </c>
      <c r="D109" s="92" t="str">
        <v>U2</v>
      </c>
      <c r="E109" s="91" t="str">
        <f t="shared" si="3"/>
        <v>HKDFUT1MU2_Quote</v>
      </c>
      <c r="F109" s="90" t="str">
        <f>_xll.qlSimpleQuote(E109,,PriceTickValue,Permanent,Trigger,ObjectOverwrite)</f>
        <v>HKDFUT1MU2_Quote#0003</v>
      </c>
      <c r="G109" s="54" t="str">
        <f>_xll.ohRangeRetrieveError(F109)</f>
        <v/>
      </c>
      <c r="H109" s="67"/>
    </row>
    <row r="110" spans="1:8" x14ac:dyDescent="0.2">
      <c r="A110" s="95"/>
      <c r="B110" s="94">
        <v>108</v>
      </c>
      <c r="C110" s="93" t="b">
        <v>0</v>
      </c>
      <c r="D110" s="92" t="str">
        <v>V2</v>
      </c>
      <c r="E110" s="91" t="str">
        <f t="shared" si="3"/>
        <v>HKDFUT1MV2_Quote</v>
      </c>
      <c r="F110" s="90" t="str">
        <f>_xll.qlSimpleQuote(E110,,PriceTickValue,Permanent,Trigger,ObjectOverwrite)</f>
        <v>HKDFUT1MV2_Quote#0003</v>
      </c>
      <c r="G110" s="54" t="str">
        <f>_xll.ohRangeRetrieveError(F110)</f>
        <v/>
      </c>
      <c r="H110" s="67"/>
    </row>
    <row r="111" spans="1:8" x14ac:dyDescent="0.2">
      <c r="A111" s="95"/>
      <c r="B111" s="94">
        <v>109</v>
      </c>
      <c r="C111" s="93" t="b">
        <v>0</v>
      </c>
      <c r="D111" s="92" t="str">
        <v>X2</v>
      </c>
      <c r="E111" s="91" t="str">
        <f t="shared" si="3"/>
        <v>HKDFUT1MX2_Quote</v>
      </c>
      <c r="F111" s="90" t="str">
        <f>_xll.qlSimpleQuote(E111,,PriceTickValue,Permanent,Trigger,ObjectOverwrite)</f>
        <v>HKDFUT1MX2_Quote#0003</v>
      </c>
      <c r="G111" s="54" t="str">
        <f>_xll.ohRangeRetrieveError(F111)</f>
        <v/>
      </c>
      <c r="H111" s="67"/>
    </row>
    <row r="112" spans="1:8" x14ac:dyDescent="0.2">
      <c r="A112" s="95"/>
      <c r="B112" s="94">
        <v>110</v>
      </c>
      <c r="C112" s="93" t="b">
        <v>0</v>
      </c>
      <c r="D112" s="92" t="str">
        <v>Z2</v>
      </c>
      <c r="E112" s="91" t="str">
        <f t="shared" si="3"/>
        <v>HKDFUT1MZ2_Quote</v>
      </c>
      <c r="F112" s="90" t="str">
        <f>_xll.qlSimpleQuote(E112,,PriceTickValue,Permanent,Trigger,ObjectOverwrite)</f>
        <v>HKDFUT1MZ2_Quote#0003</v>
      </c>
      <c r="G112" s="54" t="str">
        <f>_xll.ohRangeRetrieveError(F112)</f>
        <v/>
      </c>
      <c r="H112" s="67"/>
    </row>
    <row r="113" spans="1:8" x14ac:dyDescent="0.2">
      <c r="A113" s="95"/>
      <c r="B113" s="94">
        <v>111</v>
      </c>
      <c r="C113" s="93" t="b">
        <v>0</v>
      </c>
      <c r="D113" s="92" t="str">
        <v>F3</v>
      </c>
      <c r="E113" s="91" t="str">
        <f t="shared" si="3"/>
        <v>HKDFUT1MF3_Quote</v>
      </c>
      <c r="F113" s="90" t="str">
        <f>_xll.qlSimpleQuote(E113,,PriceTickValue,Permanent,Trigger,ObjectOverwrite)</f>
        <v>HKDFUT1MF3_Quote#0003</v>
      </c>
      <c r="G113" s="54" t="str">
        <f>_xll.ohRangeRetrieveError(F113)</f>
        <v/>
      </c>
      <c r="H113" s="67"/>
    </row>
    <row r="114" spans="1:8" x14ac:dyDescent="0.2">
      <c r="A114" s="95"/>
      <c r="B114" s="94">
        <v>112</v>
      </c>
      <c r="C114" s="93" t="b">
        <v>0</v>
      </c>
      <c r="D114" s="92" t="str">
        <v>G3</v>
      </c>
      <c r="E114" s="91" t="str">
        <f t="shared" si="3"/>
        <v>HKDFUT1MG3_Quote</v>
      </c>
      <c r="F114" s="90" t="str">
        <f>_xll.qlSimpleQuote(E114,,PriceTickValue,Permanent,Trigger,ObjectOverwrite)</f>
        <v>HKDFUT1MG3_Quote#0003</v>
      </c>
      <c r="G114" s="54" t="str">
        <f>_xll.ohRangeRetrieveError(F114)</f>
        <v/>
      </c>
      <c r="H114" s="67"/>
    </row>
    <row r="115" spans="1:8" x14ac:dyDescent="0.2">
      <c r="A115" s="95"/>
      <c r="B115" s="94">
        <v>113</v>
      </c>
      <c r="C115" s="93" t="b">
        <v>0</v>
      </c>
      <c r="D115" s="92" t="str">
        <v>H3</v>
      </c>
      <c r="E115" s="91" t="str">
        <f t="shared" si="3"/>
        <v>HKDFUT1MH3_Quote</v>
      </c>
      <c r="F115" s="90" t="str">
        <f>_xll.qlSimpleQuote(E115,,PriceTickValue,Permanent,Trigger,ObjectOverwrite)</f>
        <v>HKDFUT1MH3_Quote#0003</v>
      </c>
      <c r="G115" s="54" t="str">
        <f>_xll.ohRangeRetrieveError(F115)</f>
        <v/>
      </c>
      <c r="H115" s="67"/>
    </row>
    <row r="116" spans="1:8" x14ac:dyDescent="0.2">
      <c r="A116" s="95"/>
      <c r="B116" s="94">
        <v>114</v>
      </c>
      <c r="C116" s="93" t="b">
        <v>0</v>
      </c>
      <c r="D116" s="92" t="str">
        <v>J3</v>
      </c>
      <c r="E116" s="91" t="str">
        <f t="shared" si="3"/>
        <v>HKDFUT1MJ3_Quote</v>
      </c>
      <c r="F116" s="90" t="str">
        <f>_xll.qlSimpleQuote(E116,,PriceTickValue,Permanent,Trigger,ObjectOverwrite)</f>
        <v>HKDFUT1MJ3_Quote#0003</v>
      </c>
      <c r="G116" s="54" t="str">
        <f>_xll.ohRangeRetrieveError(F116)</f>
        <v/>
      </c>
      <c r="H116" s="67"/>
    </row>
    <row r="117" spans="1:8" x14ac:dyDescent="0.2">
      <c r="A117" s="95"/>
      <c r="B117" s="94">
        <v>115</v>
      </c>
      <c r="C117" s="93" t="b">
        <v>0</v>
      </c>
      <c r="D117" s="92" t="str">
        <v>K3</v>
      </c>
      <c r="E117" s="91" t="str">
        <f t="shared" si="3"/>
        <v>HKDFUT1MK3_Quote</v>
      </c>
      <c r="F117" s="90" t="str">
        <f>_xll.qlSimpleQuote(E117,,PriceTickValue,Permanent,Trigger,ObjectOverwrite)</f>
        <v>HKDFUT1MK3_Quote#0003</v>
      </c>
      <c r="G117" s="54" t="str">
        <f>_xll.ohRangeRetrieveError(F117)</f>
        <v/>
      </c>
      <c r="H117" s="67"/>
    </row>
    <row r="118" spans="1:8" x14ac:dyDescent="0.2">
      <c r="A118" s="95"/>
      <c r="B118" s="94">
        <v>116</v>
      </c>
      <c r="C118" s="93" t="b">
        <v>0</v>
      </c>
      <c r="D118" s="92" t="str">
        <v>M3</v>
      </c>
      <c r="E118" s="91" t="str">
        <f t="shared" si="3"/>
        <v>HKDFUT1MM3_Quote</v>
      </c>
      <c r="F118" s="90" t="str">
        <f>_xll.qlSimpleQuote(E118,,PriceTickValue,Permanent,Trigger,ObjectOverwrite)</f>
        <v>HKDFUT1MM3_Quote#0003</v>
      </c>
      <c r="G118" s="54" t="str">
        <f>_xll.ohRangeRetrieveError(F118)</f>
        <v/>
      </c>
      <c r="H118" s="67"/>
    </row>
    <row r="119" spans="1:8" x14ac:dyDescent="0.2">
      <c r="A119" s="95"/>
      <c r="B119" s="94">
        <v>117</v>
      </c>
      <c r="C119" s="93" t="b">
        <v>0</v>
      </c>
      <c r="D119" s="92" t="str">
        <v>N3</v>
      </c>
      <c r="E119" s="91" t="str">
        <f t="shared" si="3"/>
        <v>HKDFUT1MN3_Quote</v>
      </c>
      <c r="F119" s="90" t="str">
        <f>_xll.qlSimpleQuote(E119,,PriceTickValue,Permanent,Trigger,ObjectOverwrite)</f>
        <v>HKDFUT1MN3_Quote#0003</v>
      </c>
      <c r="G119" s="54" t="str">
        <f>_xll.ohRangeRetrieveError(F119)</f>
        <v/>
      </c>
      <c r="H119" s="67"/>
    </row>
    <row r="120" spans="1:8" x14ac:dyDescent="0.2">
      <c r="A120" s="95"/>
      <c r="B120" s="94">
        <v>118</v>
      </c>
      <c r="C120" s="93" t="b">
        <v>0</v>
      </c>
      <c r="D120" s="92" t="str">
        <v>Q3</v>
      </c>
      <c r="E120" s="91" t="str">
        <f t="shared" si="3"/>
        <v>HKDFUT1MQ3_Quote</v>
      </c>
      <c r="F120" s="90" t="str">
        <f>_xll.qlSimpleQuote(E120,,PriceTickValue,Permanent,Trigger,ObjectOverwrite)</f>
        <v>HKDFUT1MQ3_Quote#0003</v>
      </c>
      <c r="G120" s="54" t="str">
        <f>_xll.ohRangeRetrieveError(F120)</f>
        <v/>
      </c>
      <c r="H120" s="67"/>
    </row>
    <row r="121" spans="1:8" x14ac:dyDescent="0.2">
      <c r="A121" s="95"/>
      <c r="B121" s="94">
        <v>119</v>
      </c>
      <c r="C121" s="93" t="b">
        <v>0</v>
      </c>
      <c r="D121" s="92" t="str">
        <v>U3</v>
      </c>
      <c r="E121" s="91" t="str">
        <f t="shared" si="3"/>
        <v>HKDFUT1MU3_Quote</v>
      </c>
      <c r="F121" s="90" t="str">
        <f>_xll.qlSimpleQuote(E121,,PriceTickValue,Permanent,Trigger,ObjectOverwrite)</f>
        <v>HKDFUT1MU3_Quote#0003</v>
      </c>
      <c r="G121" s="54" t="str">
        <f>_xll.ohRangeRetrieveError(F121)</f>
        <v/>
      </c>
      <c r="H121" s="67"/>
    </row>
    <row r="122" spans="1:8" x14ac:dyDescent="0.2">
      <c r="A122" s="95"/>
      <c r="B122" s="94">
        <v>120</v>
      </c>
      <c r="C122" s="93" t="b">
        <v>0</v>
      </c>
      <c r="D122" s="92" t="str">
        <v>V3</v>
      </c>
      <c r="E122" s="91" t="str">
        <f t="shared" si="3"/>
        <v>HKDFUT1MV3_Quote</v>
      </c>
      <c r="F122" s="90" t="str">
        <f>_xll.qlSimpleQuote(E122,,PriceTickValue,Permanent,Trigger,ObjectOverwrite)</f>
        <v>HKDFUT1MV3_Quote#0003</v>
      </c>
      <c r="G122" s="54" t="str">
        <f>_xll.ohRangeRetrieveError(F122)</f>
        <v/>
      </c>
      <c r="H122" s="67"/>
    </row>
    <row r="123" spans="1:8" ht="12" thickBot="1" x14ac:dyDescent="0.25">
      <c r="A123" s="89"/>
      <c r="B123" s="65"/>
      <c r="C123" s="65"/>
      <c r="D123" s="65"/>
      <c r="E123" s="65"/>
      <c r="F123" s="65"/>
      <c r="G123" s="65"/>
      <c r="H123" s="63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123"/>
  <sheetViews>
    <sheetView workbookViewId="0"/>
  </sheetViews>
  <sheetFormatPr defaultRowHeight="11.25" x14ac:dyDescent="0.2"/>
  <cols>
    <col min="1" max="1" width="3.28515625" style="18" customWidth="1"/>
    <col min="2" max="2" width="3.5703125" style="18" bestFit="1" customWidth="1"/>
    <col min="3" max="3" width="5.7109375" style="18" bestFit="1" customWidth="1"/>
    <col min="4" max="4" width="6.140625" style="18" bestFit="1" customWidth="1"/>
    <col min="5" max="5" width="19.140625" style="18" bestFit="1" customWidth="1"/>
    <col min="6" max="6" width="20.140625" style="18" bestFit="1" customWidth="1"/>
    <col min="7" max="7" width="33.85546875" style="18" customWidth="1"/>
    <col min="8" max="8" width="4.5703125" style="18" customWidth="1"/>
    <col min="9" max="16384" width="9.140625" style="18"/>
  </cols>
  <sheetData>
    <row r="1" spans="1:10" x14ac:dyDescent="0.2">
      <c r="A1" s="105"/>
      <c r="B1" s="104"/>
      <c r="C1" s="104"/>
      <c r="D1" s="38" t="s">
        <v>107</v>
      </c>
      <c r="E1" s="38" t="s">
        <v>108</v>
      </c>
      <c r="F1" s="103"/>
      <c r="G1" s="103"/>
      <c r="H1" s="102"/>
    </row>
    <row r="2" spans="1:10" ht="22.5" x14ac:dyDescent="0.2">
      <c r="A2" s="101"/>
      <c r="B2" s="44" t="s">
        <v>105</v>
      </c>
      <c r="C2" s="45" t="s">
        <v>104</v>
      </c>
      <c r="D2" s="45" t="s">
        <v>103</v>
      </c>
      <c r="E2" s="43" t="str">
        <f>Currency&amp;"_010_"&amp;$D$1&amp;$E$1&amp;".xml"</f>
        <v>HKD_010_FUT3M.xml</v>
      </c>
      <c r="F2" s="42" t="e">
        <f ca="1">IF(Serialize,_xll.ohObjectSave(F3:F122,SerializationPath&amp;E2,FileOverwrite,,Serialize),"---")</f>
        <v>#NUM!</v>
      </c>
      <c r="G2" s="57" t="str">
        <f ca="1">_xll.ohRangeRetrieveError(F2)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H2" s="67"/>
    </row>
    <row r="3" spans="1:10" x14ac:dyDescent="0.2">
      <c r="A3" s="95"/>
      <c r="B3" s="100">
        <v>1</v>
      </c>
      <c r="C3" s="99" t="b">
        <v>0</v>
      </c>
      <c r="D3" s="98" t="str">
        <f t="array" ref="D3:D122">_xll.qlIMMNextCodes(_xll.qlSettingsEvaluationDate(Trigger)-1,$C3:$C122)</f>
        <v>X3</v>
      </c>
      <c r="E3" s="91" t="str">
        <f t="shared" ref="E3:E34" si="0">Currency&amp;$D$1&amp;$E$1&amp;$D3&amp;QuoteSuffix</f>
        <v>HKDFUT3MX3_Quote</v>
      </c>
      <c r="F3" s="97" t="str">
        <f>_xll.qlSimpleQuote(E3,J3,PriceTickValue,Permanent,Trigger,ObjectOverwrite)</f>
        <v>HKDFUT3MX3_Quote#0003</v>
      </c>
      <c r="G3" s="96" t="str">
        <f>_xll.ohRangeRetrieveError(F3)</f>
        <v/>
      </c>
      <c r="H3" s="67"/>
      <c r="J3" s="18">
        <v>99.59</v>
      </c>
    </row>
    <row r="4" spans="1:10" x14ac:dyDescent="0.2">
      <c r="A4" s="95"/>
      <c r="B4" s="94">
        <v>2</v>
      </c>
      <c r="C4" s="93" t="b">
        <v>0</v>
      </c>
      <c r="D4" s="92" t="str">
        <v>Z3</v>
      </c>
      <c r="E4" s="91" t="str">
        <f t="shared" si="0"/>
        <v>HKDFUT3MZ3_Quote</v>
      </c>
      <c r="F4" s="97" t="str">
        <f>_xll.qlSimpleQuote(E4,J4,PriceTickValue,Permanent,Trigger,ObjectOverwrite)</f>
        <v>HKDFUT3MZ3_Quote#0003</v>
      </c>
      <c r="G4" s="54" t="str">
        <f>_xll.ohRangeRetrieveError(F4)</f>
        <v/>
      </c>
      <c r="H4" s="67"/>
      <c r="J4" s="18">
        <v>99.59</v>
      </c>
    </row>
    <row r="5" spans="1:10" x14ac:dyDescent="0.2">
      <c r="A5" s="95"/>
      <c r="B5" s="94">
        <v>3</v>
      </c>
      <c r="C5" s="93" t="b">
        <v>0</v>
      </c>
      <c r="D5" s="92" t="str">
        <v>F4</v>
      </c>
      <c r="E5" s="91" t="str">
        <f t="shared" si="0"/>
        <v>HKDFUT3MF4_Quote</v>
      </c>
      <c r="F5" s="97" t="str">
        <f>_xll.qlSimpleQuote(E5,J5,PriceTickValue,Permanent,Trigger,ObjectOverwrite)</f>
        <v>HKDFUT3MF4_Quote#0003</v>
      </c>
      <c r="G5" s="54" t="str">
        <f>_xll.ohRangeRetrieveError(F5)</f>
        <v/>
      </c>
      <c r="H5" s="67"/>
      <c r="J5" s="18">
        <v>99.59</v>
      </c>
    </row>
    <row r="6" spans="1:10" x14ac:dyDescent="0.2">
      <c r="A6" s="95"/>
      <c r="B6" s="94">
        <v>4</v>
      </c>
      <c r="C6" s="93" t="b">
        <v>0</v>
      </c>
      <c r="D6" s="92" t="str">
        <v>G4</v>
      </c>
      <c r="E6" s="91" t="str">
        <f t="shared" si="0"/>
        <v>HKDFUT3MG4_Quote</v>
      </c>
      <c r="F6" s="97" t="e">
        <f>_xll.qlSimpleQuote(E6,J6,PriceTickValue,Permanent,Trigger,ObjectOverwrite)</f>
        <v>#NUM!</v>
      </c>
      <c r="G6" s="54" t="str">
        <f ca="1">_xll.ohRangeRetrieveError(F6)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6" s="67"/>
      <c r="J6" s="18" t="e">
        <v>#NUM!</v>
      </c>
    </row>
    <row r="7" spans="1:10" x14ac:dyDescent="0.2">
      <c r="A7" s="95"/>
      <c r="B7" s="94">
        <v>5</v>
      </c>
      <c r="C7" s="93" t="b">
        <v>0</v>
      </c>
      <c r="D7" s="92" t="str">
        <v>H4</v>
      </c>
      <c r="E7" s="91" t="str">
        <f t="shared" si="0"/>
        <v>HKDFUT3MH4_Quote</v>
      </c>
      <c r="F7" s="97" t="str">
        <f>_xll.qlSimpleQuote(E7,J7,PriceTickValue,Permanent,Trigger,ObjectOverwrite)</f>
        <v>HKDFUT3MH4_Quote#0003</v>
      </c>
      <c r="G7" s="54" t="str">
        <f>_xll.ohRangeRetrieveError(F7)</f>
        <v/>
      </c>
      <c r="H7" s="67"/>
      <c r="J7" s="18">
        <v>99.56</v>
      </c>
    </row>
    <row r="8" spans="1:10" x14ac:dyDescent="0.2">
      <c r="A8" s="95"/>
      <c r="B8" s="94">
        <v>6</v>
      </c>
      <c r="C8" s="93" t="b">
        <v>0</v>
      </c>
      <c r="D8" s="92" t="str">
        <v>J4</v>
      </c>
      <c r="E8" s="91" t="str">
        <f t="shared" si="0"/>
        <v>HKDFUT3MJ4_Quote</v>
      </c>
      <c r="F8" s="97" t="e">
        <f>_xll.qlSimpleQuote(E8,J8,PriceTickValue,Permanent,Trigger,ObjectOverwrite)</f>
        <v>#NUM!</v>
      </c>
      <c r="G8" s="54" t="str">
        <f ca="1">_xll.ohRangeRetrieveError(F8)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8" s="67"/>
      <c r="J8" s="18" t="e">
        <v>#NUM!</v>
      </c>
    </row>
    <row r="9" spans="1:10" x14ac:dyDescent="0.2">
      <c r="A9" s="95"/>
      <c r="B9" s="94">
        <v>7</v>
      </c>
      <c r="C9" s="93" t="b">
        <v>0</v>
      </c>
      <c r="D9" s="92" t="str">
        <v>K4</v>
      </c>
      <c r="E9" s="91" t="str">
        <f t="shared" si="0"/>
        <v>HKDFUT3MK4_Quote</v>
      </c>
      <c r="F9" s="97" t="e">
        <f>_xll.qlSimpleQuote(E9,J9,PriceTickValue,Permanent,Trigger,ObjectOverwrite)</f>
        <v>#NUM!</v>
      </c>
      <c r="G9" s="54" t="str">
        <f ca="1">_xll.ohRangeRetrieveError(F9)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9" s="67"/>
      <c r="J9" s="18" t="e">
        <v>#NUM!</v>
      </c>
    </row>
    <row r="10" spans="1:10" x14ac:dyDescent="0.2">
      <c r="A10" s="95"/>
      <c r="B10" s="94">
        <v>8</v>
      </c>
      <c r="C10" s="93" t="b">
        <v>0</v>
      </c>
      <c r="D10" s="92" t="str">
        <v>M4</v>
      </c>
      <c r="E10" s="91" t="str">
        <f t="shared" si="0"/>
        <v>HKDFUT3MM4_Quote</v>
      </c>
      <c r="F10" s="97" t="str">
        <f>_xll.qlSimpleQuote(E10,J10,PriceTickValue,Permanent,Trigger,ObjectOverwrite)</f>
        <v>HKDFUT3MM4_Quote#0003</v>
      </c>
      <c r="G10" s="54" t="str">
        <f>_xll.ohRangeRetrieveError(F10)</f>
        <v/>
      </c>
      <c r="H10" s="67"/>
      <c r="J10" s="18">
        <v>99.52</v>
      </c>
    </row>
    <row r="11" spans="1:10" x14ac:dyDescent="0.2">
      <c r="A11" s="95"/>
      <c r="B11" s="94">
        <v>9</v>
      </c>
      <c r="C11" s="93" t="b">
        <v>0</v>
      </c>
      <c r="D11" s="92" t="str">
        <v>N4</v>
      </c>
      <c r="E11" s="91" t="str">
        <f t="shared" si="0"/>
        <v>HKDFUT3MN4_Quote</v>
      </c>
      <c r="F11" s="97" t="e">
        <f>_xll.qlSimpleQuote(E11,J11,PriceTickValue,Permanent,Trigger,ObjectOverwrite)</f>
        <v>#NUM!</v>
      </c>
      <c r="G11" s="54" t="str">
        <f ca="1">_xll.ohRangeRetrieveError(F11)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1" s="67"/>
      <c r="J11" s="18" t="e">
        <v>#NUM!</v>
      </c>
    </row>
    <row r="12" spans="1:10" x14ac:dyDescent="0.2">
      <c r="A12" s="95"/>
      <c r="B12" s="94">
        <v>10</v>
      </c>
      <c r="C12" s="93" t="b">
        <v>0</v>
      </c>
      <c r="D12" s="92" t="str">
        <v>Q4</v>
      </c>
      <c r="E12" s="91" t="str">
        <f t="shared" si="0"/>
        <v>HKDFUT3MQ4_Quote</v>
      </c>
      <c r="F12" s="97" t="e">
        <f>_xll.qlSimpleQuote(E12,J12,PriceTickValue,Permanent,Trigger,ObjectOverwrite)</f>
        <v>#NUM!</v>
      </c>
      <c r="G12" s="54" t="str">
        <f ca="1">_xll.ohRangeRetrieveError(F12)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2" s="67"/>
      <c r="J12" s="18" t="e">
        <v>#NUM!</v>
      </c>
    </row>
    <row r="13" spans="1:10" x14ac:dyDescent="0.2">
      <c r="A13" s="95"/>
      <c r="B13" s="94">
        <v>11</v>
      </c>
      <c r="C13" s="93" t="b">
        <v>0</v>
      </c>
      <c r="D13" s="92" t="str">
        <v>U4</v>
      </c>
      <c r="E13" s="91" t="str">
        <f t="shared" si="0"/>
        <v>HKDFUT3MU4_Quote</v>
      </c>
      <c r="F13" s="97" t="str">
        <f>_xll.qlSimpleQuote(E13,J13,PriceTickValue,Permanent,Trigger,ObjectOverwrite)</f>
        <v>HKDFUT3MU4_Quote#0003</v>
      </c>
      <c r="G13" s="54" t="str">
        <f>_xll.ohRangeRetrieveError(F13)</f>
        <v/>
      </c>
      <c r="H13" s="67"/>
      <c r="J13" s="18">
        <v>99.48</v>
      </c>
    </row>
    <row r="14" spans="1:10" x14ac:dyDescent="0.2">
      <c r="A14" s="95"/>
      <c r="B14" s="94">
        <v>12</v>
      </c>
      <c r="C14" s="93" t="b">
        <v>0</v>
      </c>
      <c r="D14" s="92" t="str">
        <v>V4</v>
      </c>
      <c r="E14" s="91" t="str">
        <f t="shared" si="0"/>
        <v>HKDFUT3MV4_Quote</v>
      </c>
      <c r="F14" s="90" t="str">
        <f>_xll.qlSimpleQuote(E14,,PriceTickValue,Permanent,Trigger,ObjectOverwrite)</f>
        <v>HKDFUT3MV4_Quote#0003</v>
      </c>
      <c r="G14" s="54" t="str">
        <f>_xll.ohRangeRetrieveError(F14)</f>
        <v/>
      </c>
      <c r="H14" s="67"/>
    </row>
    <row r="15" spans="1:10" x14ac:dyDescent="0.2">
      <c r="A15" s="95"/>
      <c r="B15" s="94">
        <v>13</v>
      </c>
      <c r="C15" s="93" t="b">
        <v>0</v>
      </c>
      <c r="D15" s="92" t="str">
        <v>X4</v>
      </c>
      <c r="E15" s="91" t="str">
        <f t="shared" si="0"/>
        <v>HKDFUT3MX4_Quote</v>
      </c>
      <c r="F15" s="90" t="str">
        <f>_xll.qlSimpleQuote(E15,,PriceTickValue,Permanent,Trigger,ObjectOverwrite)</f>
        <v>HKDFUT3MX4_Quote#0003</v>
      </c>
      <c r="G15" s="54" t="str">
        <f>_xll.ohRangeRetrieveError(F15)</f>
        <v/>
      </c>
      <c r="H15" s="67"/>
    </row>
    <row r="16" spans="1:10" x14ac:dyDescent="0.2">
      <c r="A16" s="95"/>
      <c r="B16" s="94">
        <v>14</v>
      </c>
      <c r="C16" s="93" t="b">
        <v>0</v>
      </c>
      <c r="D16" s="92" t="str">
        <v>Z4</v>
      </c>
      <c r="E16" s="91" t="str">
        <f t="shared" si="0"/>
        <v>HKDFUT3MZ4_Quote</v>
      </c>
      <c r="F16" s="90" t="str">
        <f>_xll.qlSimpleQuote(E16,,PriceTickValue,Permanent,Trigger,ObjectOverwrite)</f>
        <v>HKDFUT3MZ4_Quote#0003</v>
      </c>
      <c r="G16" s="54" t="str">
        <f>_xll.ohRangeRetrieveError(F16)</f>
        <v/>
      </c>
      <c r="H16" s="67"/>
    </row>
    <row r="17" spans="1:8" x14ac:dyDescent="0.2">
      <c r="A17" s="95"/>
      <c r="B17" s="94">
        <v>15</v>
      </c>
      <c r="C17" s="93" t="b">
        <v>0</v>
      </c>
      <c r="D17" s="92" t="str">
        <v>F5</v>
      </c>
      <c r="E17" s="91" t="str">
        <f t="shared" si="0"/>
        <v>HKDFUT3MF5_Quote</v>
      </c>
      <c r="F17" s="90" t="str">
        <f>_xll.qlSimpleQuote(E17,,PriceTickValue,Permanent,Trigger,ObjectOverwrite)</f>
        <v>HKDFUT3MF5_Quote#0003</v>
      </c>
      <c r="G17" s="54" t="str">
        <f>_xll.ohRangeRetrieveError(F17)</f>
        <v/>
      </c>
      <c r="H17" s="67"/>
    </row>
    <row r="18" spans="1:8" x14ac:dyDescent="0.2">
      <c r="A18" s="95"/>
      <c r="B18" s="94">
        <v>16</v>
      </c>
      <c r="C18" s="93" t="b">
        <v>0</v>
      </c>
      <c r="D18" s="92" t="str">
        <v>G5</v>
      </c>
      <c r="E18" s="91" t="str">
        <f t="shared" si="0"/>
        <v>HKDFUT3MG5_Quote</v>
      </c>
      <c r="F18" s="90" t="str">
        <f>_xll.qlSimpleQuote(E18,,PriceTickValue,Permanent,Trigger,ObjectOverwrite)</f>
        <v>HKDFUT3MG5_Quote#0003</v>
      </c>
      <c r="G18" s="54" t="str">
        <f>_xll.ohRangeRetrieveError(F18)</f>
        <v/>
      </c>
      <c r="H18" s="67"/>
    </row>
    <row r="19" spans="1:8" x14ac:dyDescent="0.2">
      <c r="A19" s="95"/>
      <c r="B19" s="94">
        <v>17</v>
      </c>
      <c r="C19" s="93" t="b">
        <v>0</v>
      </c>
      <c r="D19" s="92" t="str">
        <v>H5</v>
      </c>
      <c r="E19" s="91" t="str">
        <f t="shared" si="0"/>
        <v>HKDFUT3MH5_Quote</v>
      </c>
      <c r="F19" s="90" t="str">
        <f>_xll.qlSimpleQuote(E19,,PriceTickValue,Permanent,Trigger,ObjectOverwrite)</f>
        <v>HKDFUT3MH5_Quote#0003</v>
      </c>
      <c r="G19" s="54" t="str">
        <f>_xll.ohRangeRetrieveError(F19)</f>
        <v/>
      </c>
      <c r="H19" s="67"/>
    </row>
    <row r="20" spans="1:8" x14ac:dyDescent="0.2">
      <c r="A20" s="95"/>
      <c r="B20" s="94">
        <v>18</v>
      </c>
      <c r="C20" s="93" t="b">
        <v>0</v>
      </c>
      <c r="D20" s="92" t="str">
        <v>J5</v>
      </c>
      <c r="E20" s="91" t="str">
        <f t="shared" si="0"/>
        <v>HKDFUT3MJ5_Quote</v>
      </c>
      <c r="F20" s="90" t="str">
        <f>_xll.qlSimpleQuote(E20,,PriceTickValue,Permanent,Trigger,ObjectOverwrite)</f>
        <v>HKDFUT3MJ5_Quote#0003</v>
      </c>
      <c r="G20" s="54" t="str">
        <f>_xll.ohRangeRetrieveError(F20)</f>
        <v/>
      </c>
      <c r="H20" s="67"/>
    </row>
    <row r="21" spans="1:8" x14ac:dyDescent="0.2">
      <c r="A21" s="95"/>
      <c r="B21" s="94">
        <v>19</v>
      </c>
      <c r="C21" s="93" t="b">
        <v>0</v>
      </c>
      <c r="D21" s="92" t="str">
        <v>K5</v>
      </c>
      <c r="E21" s="91" t="str">
        <f t="shared" si="0"/>
        <v>HKDFUT3MK5_Quote</v>
      </c>
      <c r="F21" s="90" t="str">
        <f>_xll.qlSimpleQuote(E21,,PriceTickValue,Permanent,Trigger,ObjectOverwrite)</f>
        <v>HKDFUT3MK5_Quote#0003</v>
      </c>
      <c r="G21" s="54" t="str">
        <f>_xll.ohRangeRetrieveError(F21)</f>
        <v/>
      </c>
      <c r="H21" s="67"/>
    </row>
    <row r="22" spans="1:8" x14ac:dyDescent="0.2">
      <c r="A22" s="95"/>
      <c r="B22" s="94">
        <v>20</v>
      </c>
      <c r="C22" s="93" t="b">
        <v>0</v>
      </c>
      <c r="D22" s="92" t="str">
        <v>M5</v>
      </c>
      <c r="E22" s="91" t="str">
        <f t="shared" si="0"/>
        <v>HKDFUT3MM5_Quote</v>
      </c>
      <c r="F22" s="90" t="str">
        <f>_xll.qlSimpleQuote(E22,,PriceTickValue,Permanent,Trigger,ObjectOverwrite)</f>
        <v>HKDFUT3MM5_Quote#0003</v>
      </c>
      <c r="G22" s="54" t="str">
        <f>_xll.ohRangeRetrieveError(F22)</f>
        <v/>
      </c>
      <c r="H22" s="67"/>
    </row>
    <row r="23" spans="1:8" x14ac:dyDescent="0.2">
      <c r="A23" s="95"/>
      <c r="B23" s="94">
        <v>21</v>
      </c>
      <c r="C23" s="93" t="b">
        <v>0</v>
      </c>
      <c r="D23" s="92" t="str">
        <v>N5</v>
      </c>
      <c r="E23" s="91" t="str">
        <f t="shared" si="0"/>
        <v>HKDFUT3MN5_Quote</v>
      </c>
      <c r="F23" s="90" t="str">
        <f>_xll.qlSimpleQuote(E23,,PriceTickValue,Permanent,Trigger,ObjectOverwrite)</f>
        <v>HKDFUT3MN5_Quote#0003</v>
      </c>
      <c r="G23" s="54" t="str">
        <f>_xll.ohRangeRetrieveError(F23)</f>
        <v/>
      </c>
      <c r="H23" s="67"/>
    </row>
    <row r="24" spans="1:8" x14ac:dyDescent="0.2">
      <c r="A24" s="95"/>
      <c r="B24" s="94">
        <v>22</v>
      </c>
      <c r="C24" s="93" t="b">
        <v>0</v>
      </c>
      <c r="D24" s="92" t="str">
        <v>Q5</v>
      </c>
      <c r="E24" s="91" t="str">
        <f t="shared" si="0"/>
        <v>HKDFUT3MQ5_Quote</v>
      </c>
      <c r="F24" s="90" t="str">
        <f>_xll.qlSimpleQuote(E24,,PriceTickValue,Permanent,Trigger,ObjectOverwrite)</f>
        <v>HKDFUT3MQ5_Quote#0003</v>
      </c>
      <c r="G24" s="54" t="str">
        <f>_xll.ohRangeRetrieveError(F24)</f>
        <v/>
      </c>
      <c r="H24" s="67"/>
    </row>
    <row r="25" spans="1:8" x14ac:dyDescent="0.2">
      <c r="A25" s="95"/>
      <c r="B25" s="94">
        <v>23</v>
      </c>
      <c r="C25" s="93" t="b">
        <v>0</v>
      </c>
      <c r="D25" s="92" t="str">
        <v>U5</v>
      </c>
      <c r="E25" s="91" t="str">
        <f t="shared" si="0"/>
        <v>HKDFUT3MU5_Quote</v>
      </c>
      <c r="F25" s="90" t="str">
        <f>_xll.qlSimpleQuote(E25,,PriceTickValue,Permanent,Trigger,ObjectOverwrite)</f>
        <v>HKDFUT3MU5_Quote#0003</v>
      </c>
      <c r="G25" s="54" t="str">
        <f>_xll.ohRangeRetrieveError(F25)</f>
        <v/>
      </c>
      <c r="H25" s="67"/>
    </row>
    <row r="26" spans="1:8" x14ac:dyDescent="0.2">
      <c r="A26" s="95"/>
      <c r="B26" s="94">
        <v>24</v>
      </c>
      <c r="C26" s="93" t="b">
        <v>0</v>
      </c>
      <c r="D26" s="92" t="str">
        <v>V5</v>
      </c>
      <c r="E26" s="91" t="str">
        <f t="shared" si="0"/>
        <v>HKDFUT3MV5_Quote</v>
      </c>
      <c r="F26" s="90" t="str">
        <f>_xll.qlSimpleQuote(E26,,PriceTickValue,Permanent,Trigger,ObjectOverwrite)</f>
        <v>HKDFUT3MV5_Quote#0003</v>
      </c>
      <c r="G26" s="54" t="str">
        <f>_xll.ohRangeRetrieveError(F26)</f>
        <v/>
      </c>
      <c r="H26" s="67"/>
    </row>
    <row r="27" spans="1:8" x14ac:dyDescent="0.2">
      <c r="A27" s="95"/>
      <c r="B27" s="94">
        <v>25</v>
      </c>
      <c r="C27" s="93" t="b">
        <v>0</v>
      </c>
      <c r="D27" s="92" t="str">
        <v>X5</v>
      </c>
      <c r="E27" s="91" t="str">
        <f t="shared" si="0"/>
        <v>HKDFUT3MX5_Quote</v>
      </c>
      <c r="F27" s="90" t="str">
        <f>_xll.qlSimpleQuote(E27,,PriceTickValue,Permanent,Trigger,ObjectOverwrite)</f>
        <v>HKDFUT3MX5_Quote#0003</v>
      </c>
      <c r="G27" s="54" t="str">
        <f>_xll.ohRangeRetrieveError(F27)</f>
        <v/>
      </c>
      <c r="H27" s="67"/>
    </row>
    <row r="28" spans="1:8" x14ac:dyDescent="0.2">
      <c r="A28" s="95"/>
      <c r="B28" s="94">
        <v>26</v>
      </c>
      <c r="C28" s="93" t="b">
        <v>0</v>
      </c>
      <c r="D28" s="92" t="str">
        <v>Z5</v>
      </c>
      <c r="E28" s="91" t="str">
        <f t="shared" si="0"/>
        <v>HKDFUT3MZ5_Quote</v>
      </c>
      <c r="F28" s="90" t="str">
        <f>_xll.qlSimpleQuote(E28,,PriceTickValue,Permanent,Trigger,ObjectOverwrite)</f>
        <v>HKDFUT3MZ5_Quote#0003</v>
      </c>
      <c r="G28" s="54" t="str">
        <f>_xll.ohRangeRetrieveError(F28)</f>
        <v/>
      </c>
      <c r="H28" s="67"/>
    </row>
    <row r="29" spans="1:8" x14ac:dyDescent="0.2">
      <c r="A29" s="95"/>
      <c r="B29" s="94">
        <v>27</v>
      </c>
      <c r="C29" s="93" t="b">
        <v>0</v>
      </c>
      <c r="D29" s="92" t="str">
        <v>F6</v>
      </c>
      <c r="E29" s="91" t="str">
        <f t="shared" si="0"/>
        <v>HKDFUT3MF6_Quote</v>
      </c>
      <c r="F29" s="90" t="str">
        <f>_xll.qlSimpleQuote(E29,,PriceTickValue,Permanent,Trigger,ObjectOverwrite)</f>
        <v>HKDFUT3MF6_Quote#0003</v>
      </c>
      <c r="G29" s="54" t="str">
        <f>_xll.ohRangeRetrieveError(F29)</f>
        <v/>
      </c>
      <c r="H29" s="67"/>
    </row>
    <row r="30" spans="1:8" x14ac:dyDescent="0.2">
      <c r="A30" s="95"/>
      <c r="B30" s="94">
        <v>28</v>
      </c>
      <c r="C30" s="93" t="b">
        <v>0</v>
      </c>
      <c r="D30" s="92" t="str">
        <v>G6</v>
      </c>
      <c r="E30" s="91" t="str">
        <f t="shared" si="0"/>
        <v>HKDFUT3MG6_Quote</v>
      </c>
      <c r="F30" s="90" t="str">
        <f>_xll.qlSimpleQuote(E30,,PriceTickValue,Permanent,Trigger,ObjectOverwrite)</f>
        <v>HKDFUT3MG6_Quote#0003</v>
      </c>
      <c r="G30" s="54" t="str">
        <f>_xll.ohRangeRetrieveError(F30)</f>
        <v/>
      </c>
      <c r="H30" s="67"/>
    </row>
    <row r="31" spans="1:8" x14ac:dyDescent="0.2">
      <c r="A31" s="95"/>
      <c r="B31" s="94">
        <v>29</v>
      </c>
      <c r="C31" s="93" t="b">
        <v>0</v>
      </c>
      <c r="D31" s="92" t="str">
        <v>H6</v>
      </c>
      <c r="E31" s="91" t="str">
        <f t="shared" si="0"/>
        <v>HKDFUT3MH6_Quote</v>
      </c>
      <c r="F31" s="90" t="str">
        <f>_xll.qlSimpleQuote(E31,,PriceTickValue,Permanent,Trigger,ObjectOverwrite)</f>
        <v>HKDFUT3MH6_Quote#0003</v>
      </c>
      <c r="G31" s="54" t="str">
        <f>_xll.ohRangeRetrieveError(F31)</f>
        <v/>
      </c>
      <c r="H31" s="67"/>
    </row>
    <row r="32" spans="1:8" x14ac:dyDescent="0.2">
      <c r="A32" s="95"/>
      <c r="B32" s="94">
        <v>30</v>
      </c>
      <c r="C32" s="93" t="b">
        <v>0</v>
      </c>
      <c r="D32" s="92" t="str">
        <v>J6</v>
      </c>
      <c r="E32" s="91" t="str">
        <f t="shared" si="0"/>
        <v>HKDFUT3MJ6_Quote</v>
      </c>
      <c r="F32" s="90" t="str">
        <f>_xll.qlSimpleQuote(E32,,PriceTickValue,Permanent,Trigger,ObjectOverwrite)</f>
        <v>HKDFUT3MJ6_Quote#0003</v>
      </c>
      <c r="G32" s="54" t="str">
        <f>_xll.ohRangeRetrieveError(F32)</f>
        <v/>
      </c>
      <c r="H32" s="67"/>
    </row>
    <row r="33" spans="1:8" x14ac:dyDescent="0.2">
      <c r="A33" s="95"/>
      <c r="B33" s="94">
        <v>31</v>
      </c>
      <c r="C33" s="93" t="b">
        <v>0</v>
      </c>
      <c r="D33" s="92" t="str">
        <v>K6</v>
      </c>
      <c r="E33" s="91" t="str">
        <f t="shared" si="0"/>
        <v>HKDFUT3MK6_Quote</v>
      </c>
      <c r="F33" s="90" t="str">
        <f>_xll.qlSimpleQuote(E33,,PriceTickValue,Permanent,Trigger,ObjectOverwrite)</f>
        <v>HKDFUT3MK6_Quote#0003</v>
      </c>
      <c r="G33" s="54" t="str">
        <f>_xll.ohRangeRetrieveError(F33)</f>
        <v/>
      </c>
      <c r="H33" s="67"/>
    </row>
    <row r="34" spans="1:8" x14ac:dyDescent="0.2">
      <c r="A34" s="95"/>
      <c r="B34" s="94">
        <v>32</v>
      </c>
      <c r="C34" s="93" t="b">
        <v>0</v>
      </c>
      <c r="D34" s="92" t="str">
        <v>M6</v>
      </c>
      <c r="E34" s="91" t="str">
        <f t="shared" si="0"/>
        <v>HKDFUT3MM6_Quote</v>
      </c>
      <c r="F34" s="90" t="str">
        <f>_xll.qlSimpleQuote(E34,,PriceTickValue,Permanent,Trigger,ObjectOverwrite)</f>
        <v>HKDFUT3MM6_Quote#0003</v>
      </c>
      <c r="G34" s="54" t="str">
        <f>_xll.ohRangeRetrieveError(F34)</f>
        <v/>
      </c>
      <c r="H34" s="67"/>
    </row>
    <row r="35" spans="1:8" x14ac:dyDescent="0.2">
      <c r="A35" s="95"/>
      <c r="B35" s="94">
        <v>33</v>
      </c>
      <c r="C35" s="93" t="b">
        <v>0</v>
      </c>
      <c r="D35" s="92" t="str">
        <v>N6</v>
      </c>
      <c r="E35" s="91" t="str">
        <f t="shared" ref="E35:E66" si="1">Currency&amp;$D$1&amp;$E$1&amp;$D35&amp;QuoteSuffix</f>
        <v>HKDFUT3MN6_Quote</v>
      </c>
      <c r="F35" s="90" t="str">
        <f>_xll.qlSimpleQuote(E35,,PriceTickValue,Permanent,Trigger,ObjectOverwrite)</f>
        <v>HKDFUT3MN6_Quote#0003</v>
      </c>
      <c r="G35" s="54" t="str">
        <f>_xll.ohRangeRetrieveError(F35)</f>
        <v/>
      </c>
      <c r="H35" s="67"/>
    </row>
    <row r="36" spans="1:8" x14ac:dyDescent="0.2">
      <c r="A36" s="95"/>
      <c r="B36" s="94">
        <v>34</v>
      </c>
      <c r="C36" s="93" t="b">
        <v>0</v>
      </c>
      <c r="D36" s="92" t="str">
        <v>Q6</v>
      </c>
      <c r="E36" s="91" t="str">
        <f t="shared" si="1"/>
        <v>HKDFUT3MQ6_Quote</v>
      </c>
      <c r="F36" s="90" t="str">
        <f>_xll.qlSimpleQuote(E36,,PriceTickValue,Permanent,Trigger,ObjectOverwrite)</f>
        <v>HKDFUT3MQ6_Quote#0003</v>
      </c>
      <c r="G36" s="54" t="str">
        <f>_xll.ohRangeRetrieveError(F36)</f>
        <v/>
      </c>
      <c r="H36" s="67"/>
    </row>
    <row r="37" spans="1:8" x14ac:dyDescent="0.2">
      <c r="A37" s="95"/>
      <c r="B37" s="94">
        <v>35</v>
      </c>
      <c r="C37" s="93" t="b">
        <v>0</v>
      </c>
      <c r="D37" s="92" t="str">
        <v>U6</v>
      </c>
      <c r="E37" s="91" t="str">
        <f t="shared" si="1"/>
        <v>HKDFUT3MU6_Quote</v>
      </c>
      <c r="F37" s="90" t="str">
        <f>_xll.qlSimpleQuote(E37,,PriceTickValue,Permanent,Trigger,ObjectOverwrite)</f>
        <v>HKDFUT3MU6_Quote#0003</v>
      </c>
      <c r="G37" s="54" t="str">
        <f>_xll.ohRangeRetrieveError(F37)</f>
        <v/>
      </c>
      <c r="H37" s="67"/>
    </row>
    <row r="38" spans="1:8" x14ac:dyDescent="0.2">
      <c r="A38" s="95"/>
      <c r="B38" s="94">
        <v>36</v>
      </c>
      <c r="C38" s="93" t="b">
        <v>0</v>
      </c>
      <c r="D38" s="92" t="str">
        <v>V6</v>
      </c>
      <c r="E38" s="91" t="str">
        <f t="shared" si="1"/>
        <v>HKDFUT3MV6_Quote</v>
      </c>
      <c r="F38" s="90" t="str">
        <f>_xll.qlSimpleQuote(E38,,PriceTickValue,Permanent,Trigger,ObjectOverwrite)</f>
        <v>HKDFUT3MV6_Quote#0003</v>
      </c>
      <c r="G38" s="54" t="str">
        <f>_xll.ohRangeRetrieveError(F38)</f>
        <v/>
      </c>
      <c r="H38" s="67"/>
    </row>
    <row r="39" spans="1:8" x14ac:dyDescent="0.2">
      <c r="A39" s="95"/>
      <c r="B39" s="94">
        <v>37</v>
      </c>
      <c r="C39" s="93" t="b">
        <v>0</v>
      </c>
      <c r="D39" s="92" t="str">
        <v>X6</v>
      </c>
      <c r="E39" s="91" t="str">
        <f t="shared" si="1"/>
        <v>HKDFUT3MX6_Quote</v>
      </c>
      <c r="F39" s="90" t="str">
        <f>_xll.qlSimpleQuote(E39,,PriceTickValue,Permanent,Trigger,ObjectOverwrite)</f>
        <v>HKDFUT3MX6_Quote#0003</v>
      </c>
      <c r="G39" s="54" t="str">
        <f>_xll.ohRangeRetrieveError(F39)</f>
        <v/>
      </c>
      <c r="H39" s="67"/>
    </row>
    <row r="40" spans="1:8" x14ac:dyDescent="0.2">
      <c r="A40" s="95"/>
      <c r="B40" s="94">
        <v>38</v>
      </c>
      <c r="C40" s="93" t="b">
        <v>0</v>
      </c>
      <c r="D40" s="92" t="str">
        <v>Z6</v>
      </c>
      <c r="E40" s="91" t="str">
        <f t="shared" si="1"/>
        <v>HKDFUT3MZ6_Quote</v>
      </c>
      <c r="F40" s="90" t="str">
        <f>_xll.qlSimpleQuote(E40,,PriceTickValue,Permanent,Trigger,ObjectOverwrite)</f>
        <v>HKDFUT3MZ6_Quote#0003</v>
      </c>
      <c r="G40" s="54" t="str">
        <f>_xll.ohRangeRetrieveError(F40)</f>
        <v/>
      </c>
      <c r="H40" s="67"/>
    </row>
    <row r="41" spans="1:8" x14ac:dyDescent="0.2">
      <c r="A41" s="95"/>
      <c r="B41" s="94">
        <v>39</v>
      </c>
      <c r="C41" s="93" t="b">
        <v>0</v>
      </c>
      <c r="D41" s="92" t="str">
        <v>F7</v>
      </c>
      <c r="E41" s="91" t="str">
        <f t="shared" si="1"/>
        <v>HKDFUT3MF7_Quote</v>
      </c>
      <c r="F41" s="90" t="str">
        <f>_xll.qlSimpleQuote(E41,,PriceTickValue,Permanent,Trigger,ObjectOverwrite)</f>
        <v>HKDFUT3MF7_Quote#0003</v>
      </c>
      <c r="G41" s="54" t="str">
        <f>_xll.ohRangeRetrieveError(F41)</f>
        <v/>
      </c>
      <c r="H41" s="67"/>
    </row>
    <row r="42" spans="1:8" x14ac:dyDescent="0.2">
      <c r="A42" s="95"/>
      <c r="B42" s="94">
        <v>40</v>
      </c>
      <c r="C42" s="93" t="b">
        <v>0</v>
      </c>
      <c r="D42" s="92" t="str">
        <v>G7</v>
      </c>
      <c r="E42" s="91" t="str">
        <f t="shared" si="1"/>
        <v>HKDFUT3MG7_Quote</v>
      </c>
      <c r="F42" s="90" t="str">
        <f>_xll.qlSimpleQuote(E42,,PriceTickValue,Permanent,Trigger,ObjectOverwrite)</f>
        <v>HKDFUT3MG7_Quote#0003</v>
      </c>
      <c r="G42" s="54" t="str">
        <f>_xll.ohRangeRetrieveError(F42)</f>
        <v/>
      </c>
      <c r="H42" s="67"/>
    </row>
    <row r="43" spans="1:8" x14ac:dyDescent="0.2">
      <c r="A43" s="95"/>
      <c r="B43" s="94">
        <v>41</v>
      </c>
      <c r="C43" s="93" t="b">
        <v>0</v>
      </c>
      <c r="D43" s="92" t="str">
        <v>H7</v>
      </c>
      <c r="E43" s="91" t="str">
        <f t="shared" si="1"/>
        <v>HKDFUT3MH7_Quote</v>
      </c>
      <c r="F43" s="90" t="str">
        <f>_xll.qlSimpleQuote(E43,,PriceTickValue,Permanent,Trigger,ObjectOverwrite)</f>
        <v>HKDFUT3MH7_Quote#0003</v>
      </c>
      <c r="G43" s="54" t="str">
        <f>_xll.ohRangeRetrieveError(F43)</f>
        <v/>
      </c>
      <c r="H43" s="67"/>
    </row>
    <row r="44" spans="1:8" x14ac:dyDescent="0.2">
      <c r="A44" s="95"/>
      <c r="B44" s="94">
        <v>42</v>
      </c>
      <c r="C44" s="93" t="b">
        <v>0</v>
      </c>
      <c r="D44" s="92" t="str">
        <v>J7</v>
      </c>
      <c r="E44" s="91" t="str">
        <f t="shared" si="1"/>
        <v>HKDFUT3MJ7_Quote</v>
      </c>
      <c r="F44" s="90" t="str">
        <f>_xll.qlSimpleQuote(E44,,PriceTickValue,Permanent,Trigger,ObjectOverwrite)</f>
        <v>HKDFUT3MJ7_Quote#0003</v>
      </c>
      <c r="G44" s="54" t="str">
        <f>_xll.ohRangeRetrieveError(F44)</f>
        <v/>
      </c>
      <c r="H44" s="67"/>
    </row>
    <row r="45" spans="1:8" x14ac:dyDescent="0.2">
      <c r="A45" s="95"/>
      <c r="B45" s="94">
        <v>43</v>
      </c>
      <c r="C45" s="93" t="b">
        <v>0</v>
      </c>
      <c r="D45" s="92" t="str">
        <v>K7</v>
      </c>
      <c r="E45" s="91" t="str">
        <f t="shared" si="1"/>
        <v>HKDFUT3MK7_Quote</v>
      </c>
      <c r="F45" s="90" t="str">
        <f>_xll.qlSimpleQuote(E45,,PriceTickValue,Permanent,Trigger,ObjectOverwrite)</f>
        <v>HKDFUT3MK7_Quote#0003</v>
      </c>
      <c r="G45" s="54" t="str">
        <f>_xll.ohRangeRetrieveError(F45)</f>
        <v/>
      </c>
      <c r="H45" s="67"/>
    </row>
    <row r="46" spans="1:8" x14ac:dyDescent="0.2">
      <c r="A46" s="95"/>
      <c r="B46" s="94">
        <v>44</v>
      </c>
      <c r="C46" s="93" t="b">
        <v>0</v>
      </c>
      <c r="D46" s="92" t="str">
        <v>M7</v>
      </c>
      <c r="E46" s="91" t="str">
        <f t="shared" si="1"/>
        <v>HKDFUT3MM7_Quote</v>
      </c>
      <c r="F46" s="90" t="str">
        <f>_xll.qlSimpleQuote(E46,,PriceTickValue,Permanent,Trigger,ObjectOverwrite)</f>
        <v>HKDFUT3MM7_Quote#0003</v>
      </c>
      <c r="G46" s="54" t="str">
        <f>_xll.ohRangeRetrieveError(F46)</f>
        <v/>
      </c>
      <c r="H46" s="67"/>
    </row>
    <row r="47" spans="1:8" x14ac:dyDescent="0.2">
      <c r="A47" s="95"/>
      <c r="B47" s="94">
        <v>45</v>
      </c>
      <c r="C47" s="93" t="b">
        <v>0</v>
      </c>
      <c r="D47" s="92" t="str">
        <v>N7</v>
      </c>
      <c r="E47" s="91" t="str">
        <f t="shared" si="1"/>
        <v>HKDFUT3MN7_Quote</v>
      </c>
      <c r="F47" s="90" t="str">
        <f>_xll.qlSimpleQuote(E47,,PriceTickValue,Permanent,Trigger,ObjectOverwrite)</f>
        <v>HKDFUT3MN7_Quote#0003</v>
      </c>
      <c r="G47" s="54" t="str">
        <f>_xll.ohRangeRetrieveError(F47)</f>
        <v/>
      </c>
      <c r="H47" s="67"/>
    </row>
    <row r="48" spans="1:8" x14ac:dyDescent="0.2">
      <c r="A48" s="95"/>
      <c r="B48" s="94">
        <v>46</v>
      </c>
      <c r="C48" s="93" t="b">
        <v>0</v>
      </c>
      <c r="D48" s="92" t="str">
        <v>Q7</v>
      </c>
      <c r="E48" s="91" t="str">
        <f t="shared" si="1"/>
        <v>HKDFUT3MQ7_Quote</v>
      </c>
      <c r="F48" s="90" t="str">
        <f>_xll.qlSimpleQuote(E48,,PriceTickValue,Permanent,Trigger,ObjectOverwrite)</f>
        <v>HKDFUT3MQ7_Quote#0003</v>
      </c>
      <c r="G48" s="54" t="str">
        <f>_xll.ohRangeRetrieveError(F48)</f>
        <v/>
      </c>
      <c r="H48" s="67"/>
    </row>
    <row r="49" spans="1:8" x14ac:dyDescent="0.2">
      <c r="A49" s="95"/>
      <c r="B49" s="94">
        <v>47</v>
      </c>
      <c r="C49" s="93" t="b">
        <v>0</v>
      </c>
      <c r="D49" s="92" t="str">
        <v>U7</v>
      </c>
      <c r="E49" s="91" t="str">
        <f t="shared" si="1"/>
        <v>HKDFUT3MU7_Quote</v>
      </c>
      <c r="F49" s="90" t="str">
        <f>_xll.qlSimpleQuote(E49,,PriceTickValue,Permanent,Trigger,ObjectOverwrite)</f>
        <v>HKDFUT3MU7_Quote#0003</v>
      </c>
      <c r="G49" s="54" t="str">
        <f>_xll.ohRangeRetrieveError(F49)</f>
        <v/>
      </c>
      <c r="H49" s="67"/>
    </row>
    <row r="50" spans="1:8" x14ac:dyDescent="0.2">
      <c r="A50" s="95"/>
      <c r="B50" s="94">
        <v>48</v>
      </c>
      <c r="C50" s="93" t="b">
        <v>0</v>
      </c>
      <c r="D50" s="92" t="str">
        <v>V7</v>
      </c>
      <c r="E50" s="91" t="str">
        <f t="shared" si="1"/>
        <v>HKDFUT3MV7_Quote</v>
      </c>
      <c r="F50" s="90" t="str">
        <f>_xll.qlSimpleQuote(E50,,PriceTickValue,Permanent,Trigger,ObjectOverwrite)</f>
        <v>HKDFUT3MV7_Quote#0003</v>
      </c>
      <c r="G50" s="54" t="str">
        <f>_xll.ohRangeRetrieveError(F50)</f>
        <v/>
      </c>
      <c r="H50" s="67"/>
    </row>
    <row r="51" spans="1:8" x14ac:dyDescent="0.2">
      <c r="A51" s="95"/>
      <c r="B51" s="94">
        <v>49</v>
      </c>
      <c r="C51" s="93" t="b">
        <v>0</v>
      </c>
      <c r="D51" s="92" t="str">
        <v>X7</v>
      </c>
      <c r="E51" s="91" t="str">
        <f t="shared" si="1"/>
        <v>HKDFUT3MX7_Quote</v>
      </c>
      <c r="F51" s="90" t="str">
        <f>_xll.qlSimpleQuote(E51,,PriceTickValue,Permanent,Trigger,ObjectOverwrite)</f>
        <v>HKDFUT3MX7_Quote#0003</v>
      </c>
      <c r="G51" s="54" t="str">
        <f>_xll.ohRangeRetrieveError(F51)</f>
        <v/>
      </c>
      <c r="H51" s="67"/>
    </row>
    <row r="52" spans="1:8" x14ac:dyDescent="0.2">
      <c r="A52" s="95"/>
      <c r="B52" s="94">
        <v>50</v>
      </c>
      <c r="C52" s="93" t="b">
        <v>0</v>
      </c>
      <c r="D52" s="92" t="str">
        <v>Z7</v>
      </c>
      <c r="E52" s="91" t="str">
        <f t="shared" si="1"/>
        <v>HKDFUT3MZ7_Quote</v>
      </c>
      <c r="F52" s="90" t="str">
        <f>_xll.qlSimpleQuote(E52,,PriceTickValue,Permanent,Trigger,ObjectOverwrite)</f>
        <v>HKDFUT3MZ7_Quote#0003</v>
      </c>
      <c r="G52" s="54" t="str">
        <f>_xll.ohRangeRetrieveError(F52)</f>
        <v/>
      </c>
      <c r="H52" s="67"/>
    </row>
    <row r="53" spans="1:8" x14ac:dyDescent="0.2">
      <c r="A53" s="95"/>
      <c r="B53" s="94">
        <v>51</v>
      </c>
      <c r="C53" s="93" t="b">
        <v>0</v>
      </c>
      <c r="D53" s="92" t="str">
        <v>F8</v>
      </c>
      <c r="E53" s="91" t="str">
        <f t="shared" si="1"/>
        <v>HKDFUT3MF8_Quote</v>
      </c>
      <c r="F53" s="90" t="str">
        <f>_xll.qlSimpleQuote(E53,,PriceTickValue,Permanent,Trigger,ObjectOverwrite)</f>
        <v>HKDFUT3MF8_Quote#0003</v>
      </c>
      <c r="G53" s="54" t="str">
        <f>_xll.ohRangeRetrieveError(F53)</f>
        <v/>
      </c>
      <c r="H53" s="67"/>
    </row>
    <row r="54" spans="1:8" x14ac:dyDescent="0.2">
      <c r="A54" s="95"/>
      <c r="B54" s="94">
        <v>52</v>
      </c>
      <c r="C54" s="93" t="b">
        <v>0</v>
      </c>
      <c r="D54" s="92" t="str">
        <v>G8</v>
      </c>
      <c r="E54" s="91" t="str">
        <f t="shared" si="1"/>
        <v>HKDFUT3MG8_Quote</v>
      </c>
      <c r="F54" s="90" t="str">
        <f>_xll.qlSimpleQuote(E54,,PriceTickValue,Permanent,Trigger,ObjectOverwrite)</f>
        <v>HKDFUT3MG8_Quote#0003</v>
      </c>
      <c r="G54" s="54" t="str">
        <f>_xll.ohRangeRetrieveError(F54)</f>
        <v/>
      </c>
      <c r="H54" s="67"/>
    </row>
    <row r="55" spans="1:8" x14ac:dyDescent="0.2">
      <c r="A55" s="95"/>
      <c r="B55" s="94">
        <v>53</v>
      </c>
      <c r="C55" s="93" t="b">
        <v>0</v>
      </c>
      <c r="D55" s="92" t="str">
        <v>H8</v>
      </c>
      <c r="E55" s="91" t="str">
        <f t="shared" si="1"/>
        <v>HKDFUT3MH8_Quote</v>
      </c>
      <c r="F55" s="90" t="str">
        <f>_xll.qlSimpleQuote(E55,,PriceTickValue,Permanent,Trigger,ObjectOverwrite)</f>
        <v>HKDFUT3MH8_Quote#0003</v>
      </c>
      <c r="G55" s="54" t="str">
        <f>_xll.ohRangeRetrieveError(F55)</f>
        <v/>
      </c>
      <c r="H55" s="67"/>
    </row>
    <row r="56" spans="1:8" x14ac:dyDescent="0.2">
      <c r="A56" s="95"/>
      <c r="B56" s="94">
        <v>54</v>
      </c>
      <c r="C56" s="93" t="b">
        <v>0</v>
      </c>
      <c r="D56" s="92" t="str">
        <v>J8</v>
      </c>
      <c r="E56" s="91" t="str">
        <f t="shared" si="1"/>
        <v>HKDFUT3MJ8_Quote</v>
      </c>
      <c r="F56" s="90" t="str">
        <f>_xll.qlSimpleQuote(E56,,PriceTickValue,Permanent,Trigger,ObjectOverwrite)</f>
        <v>HKDFUT3MJ8_Quote#0003</v>
      </c>
      <c r="G56" s="54" t="str">
        <f>_xll.ohRangeRetrieveError(F56)</f>
        <v/>
      </c>
      <c r="H56" s="67"/>
    </row>
    <row r="57" spans="1:8" x14ac:dyDescent="0.2">
      <c r="A57" s="95"/>
      <c r="B57" s="94">
        <v>55</v>
      </c>
      <c r="C57" s="93" t="b">
        <v>0</v>
      </c>
      <c r="D57" s="92" t="str">
        <v>K8</v>
      </c>
      <c r="E57" s="91" t="str">
        <f t="shared" si="1"/>
        <v>HKDFUT3MK8_Quote</v>
      </c>
      <c r="F57" s="90" t="str">
        <f>_xll.qlSimpleQuote(E57,,PriceTickValue,Permanent,Trigger,ObjectOverwrite)</f>
        <v>HKDFUT3MK8_Quote#0003</v>
      </c>
      <c r="G57" s="54" t="str">
        <f>_xll.ohRangeRetrieveError(F57)</f>
        <v/>
      </c>
      <c r="H57" s="67"/>
    </row>
    <row r="58" spans="1:8" x14ac:dyDescent="0.2">
      <c r="A58" s="95"/>
      <c r="B58" s="94">
        <v>56</v>
      </c>
      <c r="C58" s="93" t="b">
        <v>0</v>
      </c>
      <c r="D58" s="92" t="str">
        <v>M8</v>
      </c>
      <c r="E58" s="91" t="str">
        <f t="shared" si="1"/>
        <v>HKDFUT3MM8_Quote</v>
      </c>
      <c r="F58" s="90" t="str">
        <f>_xll.qlSimpleQuote(E58,,PriceTickValue,Permanent,Trigger,ObjectOverwrite)</f>
        <v>HKDFUT3MM8_Quote#0003</v>
      </c>
      <c r="G58" s="54" t="str">
        <f>_xll.ohRangeRetrieveError(F58)</f>
        <v/>
      </c>
      <c r="H58" s="67"/>
    </row>
    <row r="59" spans="1:8" x14ac:dyDescent="0.2">
      <c r="A59" s="95"/>
      <c r="B59" s="94">
        <v>57</v>
      </c>
      <c r="C59" s="93" t="b">
        <v>0</v>
      </c>
      <c r="D59" s="92" t="str">
        <v>N8</v>
      </c>
      <c r="E59" s="91" t="str">
        <f t="shared" si="1"/>
        <v>HKDFUT3MN8_Quote</v>
      </c>
      <c r="F59" s="90" t="str">
        <f>_xll.qlSimpleQuote(E59,,PriceTickValue,Permanent,Trigger,ObjectOverwrite)</f>
        <v>HKDFUT3MN8_Quote#0003</v>
      </c>
      <c r="G59" s="54" t="str">
        <f>_xll.ohRangeRetrieveError(F59)</f>
        <v/>
      </c>
      <c r="H59" s="67"/>
    </row>
    <row r="60" spans="1:8" x14ac:dyDescent="0.2">
      <c r="A60" s="95"/>
      <c r="B60" s="94">
        <v>58</v>
      </c>
      <c r="C60" s="93" t="b">
        <v>0</v>
      </c>
      <c r="D60" s="92" t="str">
        <v>Q8</v>
      </c>
      <c r="E60" s="91" t="str">
        <f t="shared" si="1"/>
        <v>HKDFUT3MQ8_Quote</v>
      </c>
      <c r="F60" s="90" t="str">
        <f>_xll.qlSimpleQuote(E60,,PriceTickValue,Permanent,Trigger,ObjectOverwrite)</f>
        <v>HKDFUT3MQ8_Quote#0003</v>
      </c>
      <c r="G60" s="54" t="str">
        <f>_xll.ohRangeRetrieveError(F60)</f>
        <v/>
      </c>
      <c r="H60" s="67"/>
    </row>
    <row r="61" spans="1:8" x14ac:dyDescent="0.2">
      <c r="A61" s="95"/>
      <c r="B61" s="94">
        <v>59</v>
      </c>
      <c r="C61" s="93" t="b">
        <v>0</v>
      </c>
      <c r="D61" s="92" t="str">
        <v>U8</v>
      </c>
      <c r="E61" s="91" t="str">
        <f t="shared" si="1"/>
        <v>HKDFUT3MU8_Quote</v>
      </c>
      <c r="F61" s="90" t="str">
        <f>_xll.qlSimpleQuote(E61,,PriceTickValue,Permanent,Trigger,ObjectOverwrite)</f>
        <v>HKDFUT3MU8_Quote#0003</v>
      </c>
      <c r="G61" s="54" t="str">
        <f>_xll.ohRangeRetrieveError(F61)</f>
        <v/>
      </c>
      <c r="H61" s="67"/>
    </row>
    <row r="62" spans="1:8" x14ac:dyDescent="0.2">
      <c r="A62" s="95"/>
      <c r="B62" s="94">
        <v>60</v>
      </c>
      <c r="C62" s="93" t="b">
        <v>0</v>
      </c>
      <c r="D62" s="92" t="str">
        <v>V8</v>
      </c>
      <c r="E62" s="91" t="str">
        <f t="shared" si="1"/>
        <v>HKDFUT3MV8_Quote</v>
      </c>
      <c r="F62" s="90" t="str">
        <f>_xll.qlSimpleQuote(E62,,PriceTickValue,Permanent,Trigger,ObjectOverwrite)</f>
        <v>HKDFUT3MV8_Quote#0003</v>
      </c>
      <c r="G62" s="54" t="str">
        <f>_xll.ohRangeRetrieveError(F62)</f>
        <v/>
      </c>
      <c r="H62" s="67"/>
    </row>
    <row r="63" spans="1:8" x14ac:dyDescent="0.2">
      <c r="A63" s="95"/>
      <c r="B63" s="94">
        <v>61</v>
      </c>
      <c r="C63" s="93" t="b">
        <v>0</v>
      </c>
      <c r="D63" s="92" t="str">
        <v>X8</v>
      </c>
      <c r="E63" s="91" t="str">
        <f t="shared" si="1"/>
        <v>HKDFUT3MX8_Quote</v>
      </c>
      <c r="F63" s="90" t="str">
        <f>_xll.qlSimpleQuote(E63,,PriceTickValue,Permanent,Trigger,ObjectOverwrite)</f>
        <v>HKDFUT3MX8_Quote#0003</v>
      </c>
      <c r="G63" s="54" t="str">
        <f>_xll.ohRangeRetrieveError(F63)</f>
        <v/>
      </c>
      <c r="H63" s="67"/>
    </row>
    <row r="64" spans="1:8" x14ac:dyDescent="0.2">
      <c r="A64" s="95"/>
      <c r="B64" s="94">
        <v>62</v>
      </c>
      <c r="C64" s="93" t="b">
        <v>0</v>
      </c>
      <c r="D64" s="92" t="str">
        <v>Z8</v>
      </c>
      <c r="E64" s="91" t="str">
        <f t="shared" si="1"/>
        <v>HKDFUT3MZ8_Quote</v>
      </c>
      <c r="F64" s="90" t="str">
        <f>_xll.qlSimpleQuote(E64,,PriceTickValue,Permanent,Trigger,ObjectOverwrite)</f>
        <v>HKDFUT3MZ8_Quote#0003</v>
      </c>
      <c r="G64" s="54" t="str">
        <f>_xll.ohRangeRetrieveError(F64)</f>
        <v/>
      </c>
      <c r="H64" s="67"/>
    </row>
    <row r="65" spans="1:8" x14ac:dyDescent="0.2">
      <c r="A65" s="95"/>
      <c r="B65" s="94">
        <v>63</v>
      </c>
      <c r="C65" s="93" t="b">
        <v>0</v>
      </c>
      <c r="D65" s="92" t="str">
        <v>F9</v>
      </c>
      <c r="E65" s="91" t="str">
        <f t="shared" si="1"/>
        <v>HKDFUT3MF9_Quote</v>
      </c>
      <c r="F65" s="90" t="str">
        <f>_xll.qlSimpleQuote(E65,,PriceTickValue,Permanent,Trigger,ObjectOverwrite)</f>
        <v>HKDFUT3MF9_Quote#0003</v>
      </c>
      <c r="G65" s="54" t="str">
        <f>_xll.ohRangeRetrieveError(F65)</f>
        <v/>
      </c>
      <c r="H65" s="67"/>
    </row>
    <row r="66" spans="1:8" x14ac:dyDescent="0.2">
      <c r="A66" s="95"/>
      <c r="B66" s="94">
        <v>64</v>
      </c>
      <c r="C66" s="93" t="b">
        <v>0</v>
      </c>
      <c r="D66" s="92" t="str">
        <v>G9</v>
      </c>
      <c r="E66" s="91" t="str">
        <f t="shared" si="1"/>
        <v>HKDFUT3MG9_Quote</v>
      </c>
      <c r="F66" s="90" t="str">
        <f>_xll.qlSimpleQuote(E66,,PriceTickValue,Permanent,Trigger,ObjectOverwrite)</f>
        <v>HKDFUT3MG9_Quote#0003</v>
      </c>
      <c r="G66" s="54" t="str">
        <f>_xll.ohRangeRetrieveError(F66)</f>
        <v/>
      </c>
      <c r="H66" s="67"/>
    </row>
    <row r="67" spans="1:8" x14ac:dyDescent="0.2">
      <c r="A67" s="95"/>
      <c r="B67" s="94">
        <v>65</v>
      </c>
      <c r="C67" s="93" t="b">
        <v>0</v>
      </c>
      <c r="D67" s="92" t="str">
        <v>H9</v>
      </c>
      <c r="E67" s="91" t="str">
        <f t="shared" ref="E67:E98" si="2">Currency&amp;$D$1&amp;$E$1&amp;$D67&amp;QuoteSuffix</f>
        <v>HKDFUT3MH9_Quote</v>
      </c>
      <c r="F67" s="90" t="str">
        <f>_xll.qlSimpleQuote(E67,,PriceTickValue,Permanent,Trigger,ObjectOverwrite)</f>
        <v>HKDFUT3MH9_Quote#0003</v>
      </c>
      <c r="G67" s="54" t="str">
        <f>_xll.ohRangeRetrieveError(F67)</f>
        <v/>
      </c>
      <c r="H67" s="67"/>
    </row>
    <row r="68" spans="1:8" x14ac:dyDescent="0.2">
      <c r="A68" s="95"/>
      <c r="B68" s="94">
        <v>66</v>
      </c>
      <c r="C68" s="93" t="b">
        <v>0</v>
      </c>
      <c r="D68" s="92" t="str">
        <v>J9</v>
      </c>
      <c r="E68" s="91" t="str">
        <f t="shared" si="2"/>
        <v>HKDFUT3MJ9_Quote</v>
      </c>
      <c r="F68" s="90" t="str">
        <f>_xll.qlSimpleQuote(E68,,PriceTickValue,Permanent,Trigger,ObjectOverwrite)</f>
        <v>HKDFUT3MJ9_Quote#0003</v>
      </c>
      <c r="G68" s="54" t="str">
        <f>_xll.ohRangeRetrieveError(F68)</f>
        <v/>
      </c>
      <c r="H68" s="67"/>
    </row>
    <row r="69" spans="1:8" x14ac:dyDescent="0.2">
      <c r="A69" s="95"/>
      <c r="B69" s="94">
        <v>67</v>
      </c>
      <c r="C69" s="93" t="b">
        <v>0</v>
      </c>
      <c r="D69" s="92" t="str">
        <v>K9</v>
      </c>
      <c r="E69" s="91" t="str">
        <f t="shared" si="2"/>
        <v>HKDFUT3MK9_Quote</v>
      </c>
      <c r="F69" s="90" t="str">
        <f>_xll.qlSimpleQuote(E69,,PriceTickValue,Permanent,Trigger,ObjectOverwrite)</f>
        <v>HKDFUT3MK9_Quote#0003</v>
      </c>
      <c r="G69" s="54" t="str">
        <f>_xll.ohRangeRetrieveError(F69)</f>
        <v/>
      </c>
      <c r="H69" s="67"/>
    </row>
    <row r="70" spans="1:8" x14ac:dyDescent="0.2">
      <c r="A70" s="95"/>
      <c r="B70" s="94">
        <v>68</v>
      </c>
      <c r="C70" s="93" t="b">
        <v>0</v>
      </c>
      <c r="D70" s="92" t="str">
        <v>M9</v>
      </c>
      <c r="E70" s="91" t="str">
        <f t="shared" si="2"/>
        <v>HKDFUT3MM9_Quote</v>
      </c>
      <c r="F70" s="90" t="str">
        <f>_xll.qlSimpleQuote(E70,,PriceTickValue,Permanent,Trigger,ObjectOverwrite)</f>
        <v>HKDFUT3MM9_Quote#0003</v>
      </c>
      <c r="G70" s="54" t="str">
        <f>_xll.ohRangeRetrieveError(F70)</f>
        <v/>
      </c>
      <c r="H70" s="67"/>
    </row>
    <row r="71" spans="1:8" x14ac:dyDescent="0.2">
      <c r="A71" s="95"/>
      <c r="B71" s="94">
        <v>69</v>
      </c>
      <c r="C71" s="93" t="b">
        <v>0</v>
      </c>
      <c r="D71" s="92" t="str">
        <v>N9</v>
      </c>
      <c r="E71" s="91" t="str">
        <f t="shared" si="2"/>
        <v>HKDFUT3MN9_Quote</v>
      </c>
      <c r="F71" s="90" t="str">
        <f>_xll.qlSimpleQuote(E71,,PriceTickValue,Permanent,Trigger,ObjectOverwrite)</f>
        <v>HKDFUT3MN9_Quote#0003</v>
      </c>
      <c r="G71" s="54" t="str">
        <f>_xll.ohRangeRetrieveError(F71)</f>
        <v/>
      </c>
      <c r="H71" s="67"/>
    </row>
    <row r="72" spans="1:8" x14ac:dyDescent="0.2">
      <c r="A72" s="95"/>
      <c r="B72" s="94">
        <v>70</v>
      </c>
      <c r="C72" s="93" t="b">
        <v>0</v>
      </c>
      <c r="D72" s="92" t="str">
        <v>Q9</v>
      </c>
      <c r="E72" s="91" t="str">
        <f t="shared" si="2"/>
        <v>HKDFUT3MQ9_Quote</v>
      </c>
      <c r="F72" s="90" t="str">
        <f>_xll.qlSimpleQuote(E72,,PriceTickValue,Permanent,Trigger,ObjectOverwrite)</f>
        <v>HKDFUT3MQ9_Quote#0003</v>
      </c>
      <c r="G72" s="54" t="str">
        <f>_xll.ohRangeRetrieveError(F72)</f>
        <v/>
      </c>
      <c r="H72" s="67"/>
    </row>
    <row r="73" spans="1:8" x14ac:dyDescent="0.2">
      <c r="A73" s="95"/>
      <c r="B73" s="94">
        <v>71</v>
      </c>
      <c r="C73" s="93" t="b">
        <v>0</v>
      </c>
      <c r="D73" s="92" t="str">
        <v>U9</v>
      </c>
      <c r="E73" s="91" t="str">
        <f t="shared" si="2"/>
        <v>HKDFUT3MU9_Quote</v>
      </c>
      <c r="F73" s="90" t="str">
        <f>_xll.qlSimpleQuote(E73,,PriceTickValue,Permanent,Trigger,ObjectOverwrite)</f>
        <v>HKDFUT3MU9_Quote#0003</v>
      </c>
      <c r="G73" s="54" t="str">
        <f>_xll.ohRangeRetrieveError(F73)</f>
        <v/>
      </c>
      <c r="H73" s="67"/>
    </row>
    <row r="74" spans="1:8" x14ac:dyDescent="0.2">
      <c r="A74" s="95"/>
      <c r="B74" s="94">
        <v>72</v>
      </c>
      <c r="C74" s="93" t="b">
        <v>0</v>
      </c>
      <c r="D74" s="92" t="str">
        <v>V9</v>
      </c>
      <c r="E74" s="91" t="str">
        <f t="shared" si="2"/>
        <v>HKDFUT3MV9_Quote</v>
      </c>
      <c r="F74" s="90" t="str">
        <f>_xll.qlSimpleQuote(E74,,PriceTickValue,Permanent,Trigger,ObjectOverwrite)</f>
        <v>HKDFUT3MV9_Quote#0003</v>
      </c>
      <c r="G74" s="54" t="str">
        <f>_xll.ohRangeRetrieveError(F74)</f>
        <v/>
      </c>
      <c r="H74" s="67"/>
    </row>
    <row r="75" spans="1:8" x14ac:dyDescent="0.2">
      <c r="A75" s="95"/>
      <c r="B75" s="94">
        <v>73</v>
      </c>
      <c r="C75" s="93" t="b">
        <v>0</v>
      </c>
      <c r="D75" s="92" t="str">
        <v>X9</v>
      </c>
      <c r="E75" s="91" t="str">
        <f t="shared" si="2"/>
        <v>HKDFUT3MX9_Quote</v>
      </c>
      <c r="F75" s="90" t="str">
        <f>_xll.qlSimpleQuote(E75,,PriceTickValue,Permanent,Trigger,ObjectOverwrite)</f>
        <v>HKDFUT3MX9_Quote#0003</v>
      </c>
      <c r="G75" s="54" t="str">
        <f>_xll.ohRangeRetrieveError(F75)</f>
        <v/>
      </c>
      <c r="H75" s="67"/>
    </row>
    <row r="76" spans="1:8" x14ac:dyDescent="0.2">
      <c r="A76" s="95"/>
      <c r="B76" s="94">
        <v>74</v>
      </c>
      <c r="C76" s="93" t="b">
        <v>0</v>
      </c>
      <c r="D76" s="92" t="str">
        <v>Z9</v>
      </c>
      <c r="E76" s="91" t="str">
        <f t="shared" si="2"/>
        <v>HKDFUT3MZ9_Quote</v>
      </c>
      <c r="F76" s="90" t="str">
        <f>_xll.qlSimpleQuote(E76,,PriceTickValue,Permanent,Trigger,ObjectOverwrite)</f>
        <v>HKDFUT3MZ9_Quote#0003</v>
      </c>
      <c r="G76" s="54" t="str">
        <f>_xll.ohRangeRetrieveError(F76)</f>
        <v/>
      </c>
      <c r="H76" s="67"/>
    </row>
    <row r="77" spans="1:8" x14ac:dyDescent="0.2">
      <c r="A77" s="95"/>
      <c r="B77" s="94">
        <v>75</v>
      </c>
      <c r="C77" s="93" t="b">
        <v>0</v>
      </c>
      <c r="D77" s="92" t="str">
        <v>F0</v>
      </c>
      <c r="E77" s="91" t="str">
        <f t="shared" si="2"/>
        <v>HKDFUT3MF0_Quote</v>
      </c>
      <c r="F77" s="90" t="str">
        <f>_xll.qlSimpleQuote(E77,,PriceTickValue,Permanent,Trigger,ObjectOverwrite)</f>
        <v>HKDFUT3MF0_Quote#0003</v>
      </c>
      <c r="G77" s="54" t="str">
        <f>_xll.ohRangeRetrieveError(F77)</f>
        <v/>
      </c>
      <c r="H77" s="67"/>
    </row>
    <row r="78" spans="1:8" x14ac:dyDescent="0.2">
      <c r="A78" s="95"/>
      <c r="B78" s="94">
        <v>76</v>
      </c>
      <c r="C78" s="93" t="b">
        <v>0</v>
      </c>
      <c r="D78" s="92" t="str">
        <v>G0</v>
      </c>
      <c r="E78" s="91" t="str">
        <f t="shared" si="2"/>
        <v>HKDFUT3MG0_Quote</v>
      </c>
      <c r="F78" s="90" t="str">
        <f>_xll.qlSimpleQuote(E78,,PriceTickValue,Permanent,Trigger,ObjectOverwrite)</f>
        <v>HKDFUT3MG0_Quote#0003</v>
      </c>
      <c r="G78" s="54" t="str">
        <f>_xll.ohRangeRetrieveError(F78)</f>
        <v/>
      </c>
      <c r="H78" s="67"/>
    </row>
    <row r="79" spans="1:8" x14ac:dyDescent="0.2">
      <c r="A79" s="95"/>
      <c r="B79" s="94">
        <v>77</v>
      </c>
      <c r="C79" s="93" t="b">
        <v>0</v>
      </c>
      <c r="D79" s="92" t="str">
        <v>H0</v>
      </c>
      <c r="E79" s="91" t="str">
        <f t="shared" si="2"/>
        <v>HKDFUT3MH0_Quote</v>
      </c>
      <c r="F79" s="90" t="str">
        <f>_xll.qlSimpleQuote(E79,,PriceTickValue,Permanent,Trigger,ObjectOverwrite)</f>
        <v>HKDFUT3MH0_Quote#0003</v>
      </c>
      <c r="G79" s="54" t="str">
        <f>_xll.ohRangeRetrieveError(F79)</f>
        <v/>
      </c>
      <c r="H79" s="67"/>
    </row>
    <row r="80" spans="1:8" x14ac:dyDescent="0.2">
      <c r="A80" s="95"/>
      <c r="B80" s="94">
        <v>78</v>
      </c>
      <c r="C80" s="93" t="b">
        <v>0</v>
      </c>
      <c r="D80" s="92" t="str">
        <v>J0</v>
      </c>
      <c r="E80" s="91" t="str">
        <f t="shared" si="2"/>
        <v>HKDFUT3MJ0_Quote</v>
      </c>
      <c r="F80" s="90" t="str">
        <f>_xll.qlSimpleQuote(E80,,PriceTickValue,Permanent,Trigger,ObjectOverwrite)</f>
        <v>HKDFUT3MJ0_Quote#0003</v>
      </c>
      <c r="G80" s="54" t="str">
        <f>_xll.ohRangeRetrieveError(F80)</f>
        <v/>
      </c>
      <c r="H80" s="67"/>
    </row>
    <row r="81" spans="1:8" x14ac:dyDescent="0.2">
      <c r="A81" s="95"/>
      <c r="B81" s="94">
        <v>79</v>
      </c>
      <c r="C81" s="93" t="b">
        <v>0</v>
      </c>
      <c r="D81" s="92" t="str">
        <v>K0</v>
      </c>
      <c r="E81" s="91" t="str">
        <f t="shared" si="2"/>
        <v>HKDFUT3MK0_Quote</v>
      </c>
      <c r="F81" s="90" t="str">
        <f>_xll.qlSimpleQuote(E81,,PriceTickValue,Permanent,Trigger,ObjectOverwrite)</f>
        <v>HKDFUT3MK0_Quote#0003</v>
      </c>
      <c r="G81" s="54" t="str">
        <f>_xll.ohRangeRetrieveError(F81)</f>
        <v/>
      </c>
      <c r="H81" s="67"/>
    </row>
    <row r="82" spans="1:8" x14ac:dyDescent="0.2">
      <c r="A82" s="95"/>
      <c r="B82" s="94">
        <v>80</v>
      </c>
      <c r="C82" s="93" t="b">
        <v>0</v>
      </c>
      <c r="D82" s="92" t="str">
        <v>M0</v>
      </c>
      <c r="E82" s="91" t="str">
        <f t="shared" si="2"/>
        <v>HKDFUT3MM0_Quote</v>
      </c>
      <c r="F82" s="90" t="str">
        <f>_xll.qlSimpleQuote(E82,,PriceTickValue,Permanent,Trigger,ObjectOverwrite)</f>
        <v>HKDFUT3MM0_Quote#0003</v>
      </c>
      <c r="G82" s="54" t="str">
        <f>_xll.ohRangeRetrieveError(F82)</f>
        <v/>
      </c>
      <c r="H82" s="67"/>
    </row>
    <row r="83" spans="1:8" x14ac:dyDescent="0.2">
      <c r="A83" s="95"/>
      <c r="B83" s="94">
        <v>81</v>
      </c>
      <c r="C83" s="93" t="b">
        <v>0</v>
      </c>
      <c r="D83" s="92" t="str">
        <v>N0</v>
      </c>
      <c r="E83" s="91" t="str">
        <f t="shared" si="2"/>
        <v>HKDFUT3MN0_Quote</v>
      </c>
      <c r="F83" s="90" t="str">
        <f>_xll.qlSimpleQuote(E83,,PriceTickValue,Permanent,Trigger,ObjectOverwrite)</f>
        <v>HKDFUT3MN0_Quote#0003</v>
      </c>
      <c r="G83" s="54" t="str">
        <f>_xll.ohRangeRetrieveError(F83)</f>
        <v/>
      </c>
      <c r="H83" s="67"/>
    </row>
    <row r="84" spans="1:8" x14ac:dyDescent="0.2">
      <c r="A84" s="95"/>
      <c r="B84" s="94">
        <v>82</v>
      </c>
      <c r="C84" s="93" t="b">
        <v>0</v>
      </c>
      <c r="D84" s="92" t="str">
        <v>Q0</v>
      </c>
      <c r="E84" s="91" t="str">
        <f t="shared" si="2"/>
        <v>HKDFUT3MQ0_Quote</v>
      </c>
      <c r="F84" s="90" t="str">
        <f>_xll.qlSimpleQuote(E84,,PriceTickValue,Permanent,Trigger,ObjectOverwrite)</f>
        <v>HKDFUT3MQ0_Quote#0003</v>
      </c>
      <c r="G84" s="54" t="str">
        <f>_xll.ohRangeRetrieveError(F84)</f>
        <v/>
      </c>
      <c r="H84" s="67"/>
    </row>
    <row r="85" spans="1:8" x14ac:dyDescent="0.2">
      <c r="A85" s="95"/>
      <c r="B85" s="94">
        <v>83</v>
      </c>
      <c r="C85" s="93" t="b">
        <v>0</v>
      </c>
      <c r="D85" s="92" t="str">
        <v>U0</v>
      </c>
      <c r="E85" s="91" t="str">
        <f t="shared" si="2"/>
        <v>HKDFUT3MU0_Quote</v>
      </c>
      <c r="F85" s="90" t="str">
        <f>_xll.qlSimpleQuote(E85,,PriceTickValue,Permanent,Trigger,ObjectOverwrite)</f>
        <v>HKDFUT3MU0_Quote#0003</v>
      </c>
      <c r="G85" s="54" t="str">
        <f>_xll.ohRangeRetrieveError(F85)</f>
        <v/>
      </c>
      <c r="H85" s="67"/>
    </row>
    <row r="86" spans="1:8" x14ac:dyDescent="0.2">
      <c r="A86" s="95"/>
      <c r="B86" s="94">
        <v>84</v>
      </c>
      <c r="C86" s="93" t="b">
        <v>0</v>
      </c>
      <c r="D86" s="92" t="str">
        <v>V0</v>
      </c>
      <c r="E86" s="91" t="str">
        <f t="shared" si="2"/>
        <v>HKDFUT3MV0_Quote</v>
      </c>
      <c r="F86" s="90" t="str">
        <f>_xll.qlSimpleQuote(E86,,PriceTickValue,Permanent,Trigger,ObjectOverwrite)</f>
        <v>HKDFUT3MV0_Quote#0003</v>
      </c>
      <c r="G86" s="54" t="str">
        <f>_xll.ohRangeRetrieveError(F86)</f>
        <v/>
      </c>
      <c r="H86" s="67"/>
    </row>
    <row r="87" spans="1:8" x14ac:dyDescent="0.2">
      <c r="A87" s="95"/>
      <c r="B87" s="94">
        <v>85</v>
      </c>
      <c r="C87" s="93" t="b">
        <v>0</v>
      </c>
      <c r="D87" s="92" t="str">
        <v>X0</v>
      </c>
      <c r="E87" s="91" t="str">
        <f t="shared" si="2"/>
        <v>HKDFUT3MX0_Quote</v>
      </c>
      <c r="F87" s="90" t="str">
        <f>_xll.qlSimpleQuote(E87,,PriceTickValue,Permanent,Trigger,ObjectOverwrite)</f>
        <v>HKDFUT3MX0_Quote#0003</v>
      </c>
      <c r="G87" s="54" t="str">
        <f>_xll.ohRangeRetrieveError(F87)</f>
        <v/>
      </c>
      <c r="H87" s="67"/>
    </row>
    <row r="88" spans="1:8" x14ac:dyDescent="0.2">
      <c r="A88" s="95"/>
      <c r="B88" s="94">
        <v>86</v>
      </c>
      <c r="C88" s="93" t="b">
        <v>0</v>
      </c>
      <c r="D88" s="92" t="str">
        <v>Z0</v>
      </c>
      <c r="E88" s="91" t="str">
        <f t="shared" si="2"/>
        <v>HKDFUT3MZ0_Quote</v>
      </c>
      <c r="F88" s="90" t="str">
        <f>_xll.qlSimpleQuote(E88,,PriceTickValue,Permanent,Trigger,ObjectOverwrite)</f>
        <v>HKDFUT3MZ0_Quote#0003</v>
      </c>
      <c r="G88" s="54" t="str">
        <f>_xll.ohRangeRetrieveError(F88)</f>
        <v/>
      </c>
      <c r="H88" s="67"/>
    </row>
    <row r="89" spans="1:8" x14ac:dyDescent="0.2">
      <c r="A89" s="95"/>
      <c r="B89" s="94">
        <v>87</v>
      </c>
      <c r="C89" s="93" t="b">
        <v>0</v>
      </c>
      <c r="D89" s="92" t="str">
        <v>F1</v>
      </c>
      <c r="E89" s="91" t="str">
        <f t="shared" si="2"/>
        <v>HKDFUT3MF1_Quote</v>
      </c>
      <c r="F89" s="90" t="str">
        <f>_xll.qlSimpleQuote(E89,,PriceTickValue,Permanent,Trigger,ObjectOverwrite)</f>
        <v>HKDFUT3MF1_Quote#0003</v>
      </c>
      <c r="G89" s="54" t="str">
        <f>_xll.ohRangeRetrieveError(F89)</f>
        <v/>
      </c>
      <c r="H89" s="67"/>
    </row>
    <row r="90" spans="1:8" x14ac:dyDescent="0.2">
      <c r="A90" s="95"/>
      <c r="B90" s="94">
        <v>88</v>
      </c>
      <c r="C90" s="93" t="b">
        <v>0</v>
      </c>
      <c r="D90" s="92" t="str">
        <v>G1</v>
      </c>
      <c r="E90" s="91" t="str">
        <f t="shared" si="2"/>
        <v>HKDFUT3MG1_Quote</v>
      </c>
      <c r="F90" s="90" t="str">
        <f>_xll.qlSimpleQuote(E90,,PriceTickValue,Permanent,Trigger,ObjectOverwrite)</f>
        <v>HKDFUT3MG1_Quote#0003</v>
      </c>
      <c r="G90" s="54" t="str">
        <f>_xll.ohRangeRetrieveError(F90)</f>
        <v/>
      </c>
      <c r="H90" s="67"/>
    </row>
    <row r="91" spans="1:8" x14ac:dyDescent="0.2">
      <c r="A91" s="95"/>
      <c r="B91" s="94">
        <v>89</v>
      </c>
      <c r="C91" s="93" t="b">
        <v>0</v>
      </c>
      <c r="D91" s="92" t="str">
        <v>H1</v>
      </c>
      <c r="E91" s="91" t="str">
        <f t="shared" si="2"/>
        <v>HKDFUT3MH1_Quote</v>
      </c>
      <c r="F91" s="90" t="str">
        <f>_xll.qlSimpleQuote(E91,,PriceTickValue,Permanent,Trigger,ObjectOverwrite)</f>
        <v>HKDFUT3MH1_Quote#0003</v>
      </c>
      <c r="G91" s="54" t="str">
        <f>_xll.ohRangeRetrieveError(F91)</f>
        <v/>
      </c>
      <c r="H91" s="67"/>
    </row>
    <row r="92" spans="1:8" x14ac:dyDescent="0.2">
      <c r="A92" s="95"/>
      <c r="B92" s="94">
        <v>90</v>
      </c>
      <c r="C92" s="93" t="b">
        <v>0</v>
      </c>
      <c r="D92" s="92" t="str">
        <v>J1</v>
      </c>
      <c r="E92" s="91" t="str">
        <f t="shared" si="2"/>
        <v>HKDFUT3MJ1_Quote</v>
      </c>
      <c r="F92" s="90" t="str">
        <f>_xll.qlSimpleQuote(E92,,PriceTickValue,Permanent,Trigger,ObjectOverwrite)</f>
        <v>HKDFUT3MJ1_Quote#0003</v>
      </c>
      <c r="G92" s="54" t="str">
        <f>_xll.ohRangeRetrieveError(F92)</f>
        <v/>
      </c>
      <c r="H92" s="67"/>
    </row>
    <row r="93" spans="1:8" x14ac:dyDescent="0.2">
      <c r="A93" s="95"/>
      <c r="B93" s="94">
        <v>91</v>
      </c>
      <c r="C93" s="93" t="b">
        <v>0</v>
      </c>
      <c r="D93" s="92" t="str">
        <v>K1</v>
      </c>
      <c r="E93" s="91" t="str">
        <f t="shared" si="2"/>
        <v>HKDFUT3MK1_Quote</v>
      </c>
      <c r="F93" s="90" t="str">
        <f>_xll.qlSimpleQuote(E93,,PriceTickValue,Permanent,Trigger,ObjectOverwrite)</f>
        <v>HKDFUT3MK1_Quote#0003</v>
      </c>
      <c r="G93" s="54" t="str">
        <f>_xll.ohRangeRetrieveError(F93)</f>
        <v/>
      </c>
      <c r="H93" s="67"/>
    </row>
    <row r="94" spans="1:8" x14ac:dyDescent="0.2">
      <c r="A94" s="95"/>
      <c r="B94" s="94">
        <v>92</v>
      </c>
      <c r="C94" s="93" t="b">
        <v>0</v>
      </c>
      <c r="D94" s="92" t="str">
        <v>M1</v>
      </c>
      <c r="E94" s="91" t="str">
        <f t="shared" si="2"/>
        <v>HKDFUT3MM1_Quote</v>
      </c>
      <c r="F94" s="90" t="str">
        <f>_xll.qlSimpleQuote(E94,,PriceTickValue,Permanent,Trigger,ObjectOverwrite)</f>
        <v>HKDFUT3MM1_Quote#0003</v>
      </c>
      <c r="G94" s="54" t="str">
        <f>_xll.ohRangeRetrieveError(F94)</f>
        <v/>
      </c>
      <c r="H94" s="67"/>
    </row>
    <row r="95" spans="1:8" x14ac:dyDescent="0.2">
      <c r="A95" s="95"/>
      <c r="B95" s="94">
        <v>93</v>
      </c>
      <c r="C95" s="93" t="b">
        <v>0</v>
      </c>
      <c r="D95" s="92" t="str">
        <v>N1</v>
      </c>
      <c r="E95" s="91" t="str">
        <f t="shared" si="2"/>
        <v>HKDFUT3MN1_Quote</v>
      </c>
      <c r="F95" s="90" t="str">
        <f>_xll.qlSimpleQuote(E95,,PriceTickValue,Permanent,Trigger,ObjectOverwrite)</f>
        <v>HKDFUT3MN1_Quote#0003</v>
      </c>
      <c r="G95" s="54" t="str">
        <f>_xll.ohRangeRetrieveError(F95)</f>
        <v/>
      </c>
      <c r="H95" s="67"/>
    </row>
    <row r="96" spans="1:8" x14ac:dyDescent="0.2">
      <c r="A96" s="95"/>
      <c r="B96" s="94">
        <v>94</v>
      </c>
      <c r="C96" s="93" t="b">
        <v>0</v>
      </c>
      <c r="D96" s="92" t="str">
        <v>Q1</v>
      </c>
      <c r="E96" s="91" t="str">
        <f t="shared" si="2"/>
        <v>HKDFUT3MQ1_Quote</v>
      </c>
      <c r="F96" s="90" t="str">
        <f>_xll.qlSimpleQuote(E96,,PriceTickValue,Permanent,Trigger,ObjectOverwrite)</f>
        <v>HKDFUT3MQ1_Quote#0003</v>
      </c>
      <c r="G96" s="54" t="str">
        <f>_xll.ohRangeRetrieveError(F96)</f>
        <v/>
      </c>
      <c r="H96" s="67"/>
    </row>
    <row r="97" spans="1:8" x14ac:dyDescent="0.2">
      <c r="A97" s="95"/>
      <c r="B97" s="94">
        <v>95</v>
      </c>
      <c r="C97" s="93" t="b">
        <v>0</v>
      </c>
      <c r="D97" s="92" t="str">
        <v>U1</v>
      </c>
      <c r="E97" s="91" t="str">
        <f t="shared" si="2"/>
        <v>HKDFUT3MU1_Quote</v>
      </c>
      <c r="F97" s="90" t="str">
        <f>_xll.qlSimpleQuote(E97,,PriceTickValue,Permanent,Trigger,ObjectOverwrite)</f>
        <v>HKDFUT3MU1_Quote#0003</v>
      </c>
      <c r="G97" s="54" t="str">
        <f>_xll.ohRangeRetrieveError(F97)</f>
        <v/>
      </c>
      <c r="H97" s="67"/>
    </row>
    <row r="98" spans="1:8" x14ac:dyDescent="0.2">
      <c r="A98" s="95"/>
      <c r="B98" s="94">
        <v>96</v>
      </c>
      <c r="C98" s="93" t="b">
        <v>0</v>
      </c>
      <c r="D98" s="92" t="str">
        <v>V1</v>
      </c>
      <c r="E98" s="91" t="str">
        <f t="shared" si="2"/>
        <v>HKDFUT3MV1_Quote</v>
      </c>
      <c r="F98" s="90" t="str">
        <f>_xll.qlSimpleQuote(E98,,PriceTickValue,Permanent,Trigger,ObjectOverwrite)</f>
        <v>HKDFUT3MV1_Quote#0003</v>
      </c>
      <c r="G98" s="54" t="str">
        <f>_xll.ohRangeRetrieveError(F98)</f>
        <v/>
      </c>
      <c r="H98" s="67"/>
    </row>
    <row r="99" spans="1:8" x14ac:dyDescent="0.2">
      <c r="A99" s="95"/>
      <c r="B99" s="94">
        <v>97</v>
      </c>
      <c r="C99" s="93" t="b">
        <v>0</v>
      </c>
      <c r="D99" s="92" t="str">
        <v>X1</v>
      </c>
      <c r="E99" s="91" t="str">
        <f t="shared" ref="E99:E122" si="3">Currency&amp;$D$1&amp;$E$1&amp;$D99&amp;QuoteSuffix</f>
        <v>HKDFUT3MX1_Quote</v>
      </c>
      <c r="F99" s="90" t="str">
        <f>_xll.qlSimpleQuote(E99,,PriceTickValue,Permanent,Trigger,ObjectOverwrite)</f>
        <v>HKDFUT3MX1_Quote#0003</v>
      </c>
      <c r="G99" s="54" t="str">
        <f>_xll.ohRangeRetrieveError(F99)</f>
        <v/>
      </c>
      <c r="H99" s="67"/>
    </row>
    <row r="100" spans="1:8" x14ac:dyDescent="0.2">
      <c r="A100" s="95"/>
      <c r="B100" s="94">
        <v>98</v>
      </c>
      <c r="C100" s="93" t="b">
        <v>0</v>
      </c>
      <c r="D100" s="92" t="str">
        <v>Z1</v>
      </c>
      <c r="E100" s="91" t="str">
        <f t="shared" si="3"/>
        <v>HKDFUT3MZ1_Quote</v>
      </c>
      <c r="F100" s="90" t="str">
        <f>_xll.qlSimpleQuote(E100,,PriceTickValue,Permanent,Trigger,ObjectOverwrite)</f>
        <v>HKDFUT3MZ1_Quote#0003</v>
      </c>
      <c r="G100" s="54" t="str">
        <f>_xll.ohRangeRetrieveError(F100)</f>
        <v/>
      </c>
      <c r="H100" s="67"/>
    </row>
    <row r="101" spans="1:8" x14ac:dyDescent="0.2">
      <c r="A101" s="95"/>
      <c r="B101" s="94">
        <v>99</v>
      </c>
      <c r="C101" s="93" t="b">
        <v>0</v>
      </c>
      <c r="D101" s="92" t="str">
        <v>F2</v>
      </c>
      <c r="E101" s="91" t="str">
        <f t="shared" si="3"/>
        <v>HKDFUT3MF2_Quote</v>
      </c>
      <c r="F101" s="90" t="str">
        <f>_xll.qlSimpleQuote(E101,,PriceTickValue,Permanent,Trigger,ObjectOverwrite)</f>
        <v>HKDFUT3MF2_Quote#0003</v>
      </c>
      <c r="G101" s="54" t="str">
        <f>_xll.ohRangeRetrieveError(F101)</f>
        <v/>
      </c>
      <c r="H101" s="67"/>
    </row>
    <row r="102" spans="1:8" x14ac:dyDescent="0.2">
      <c r="A102" s="95"/>
      <c r="B102" s="94">
        <v>100</v>
      </c>
      <c r="C102" s="93" t="b">
        <v>0</v>
      </c>
      <c r="D102" s="92" t="str">
        <v>G2</v>
      </c>
      <c r="E102" s="91" t="str">
        <f t="shared" si="3"/>
        <v>HKDFUT3MG2_Quote</v>
      </c>
      <c r="F102" s="90" t="str">
        <f>_xll.qlSimpleQuote(E102,,PriceTickValue,Permanent,Trigger,ObjectOverwrite)</f>
        <v>HKDFUT3MG2_Quote#0003</v>
      </c>
      <c r="G102" s="54" t="str">
        <f>_xll.ohRangeRetrieveError(F102)</f>
        <v/>
      </c>
      <c r="H102" s="67"/>
    </row>
    <row r="103" spans="1:8" x14ac:dyDescent="0.2">
      <c r="A103" s="95"/>
      <c r="B103" s="94">
        <v>101</v>
      </c>
      <c r="C103" s="93" t="b">
        <v>0</v>
      </c>
      <c r="D103" s="92" t="str">
        <v>H2</v>
      </c>
      <c r="E103" s="91" t="str">
        <f t="shared" si="3"/>
        <v>HKDFUT3MH2_Quote</v>
      </c>
      <c r="F103" s="90" t="str">
        <f>_xll.qlSimpleQuote(E103,,PriceTickValue,Permanent,Trigger,ObjectOverwrite)</f>
        <v>HKDFUT3MH2_Quote#0003</v>
      </c>
      <c r="G103" s="54" t="str">
        <f>_xll.ohRangeRetrieveError(F103)</f>
        <v/>
      </c>
      <c r="H103" s="67"/>
    </row>
    <row r="104" spans="1:8" x14ac:dyDescent="0.2">
      <c r="A104" s="95"/>
      <c r="B104" s="94">
        <v>102</v>
      </c>
      <c r="C104" s="93" t="b">
        <v>0</v>
      </c>
      <c r="D104" s="92" t="str">
        <v>J2</v>
      </c>
      <c r="E104" s="91" t="str">
        <f t="shared" si="3"/>
        <v>HKDFUT3MJ2_Quote</v>
      </c>
      <c r="F104" s="90" t="str">
        <f>_xll.qlSimpleQuote(E104,,PriceTickValue,Permanent,Trigger,ObjectOverwrite)</f>
        <v>HKDFUT3MJ2_Quote#0003</v>
      </c>
      <c r="G104" s="54" t="str">
        <f>_xll.ohRangeRetrieveError(F104)</f>
        <v/>
      </c>
      <c r="H104" s="67"/>
    </row>
    <row r="105" spans="1:8" x14ac:dyDescent="0.2">
      <c r="A105" s="95"/>
      <c r="B105" s="94">
        <v>103</v>
      </c>
      <c r="C105" s="93" t="b">
        <v>0</v>
      </c>
      <c r="D105" s="92" t="str">
        <v>K2</v>
      </c>
      <c r="E105" s="91" t="str">
        <f t="shared" si="3"/>
        <v>HKDFUT3MK2_Quote</v>
      </c>
      <c r="F105" s="90" t="str">
        <f>_xll.qlSimpleQuote(E105,,PriceTickValue,Permanent,Trigger,ObjectOverwrite)</f>
        <v>HKDFUT3MK2_Quote#0003</v>
      </c>
      <c r="G105" s="54" t="str">
        <f>_xll.ohRangeRetrieveError(F105)</f>
        <v/>
      </c>
      <c r="H105" s="67"/>
    </row>
    <row r="106" spans="1:8" x14ac:dyDescent="0.2">
      <c r="A106" s="95"/>
      <c r="B106" s="94">
        <v>104</v>
      </c>
      <c r="C106" s="93" t="b">
        <v>0</v>
      </c>
      <c r="D106" s="92" t="str">
        <v>M2</v>
      </c>
      <c r="E106" s="91" t="str">
        <f t="shared" si="3"/>
        <v>HKDFUT3MM2_Quote</v>
      </c>
      <c r="F106" s="90" t="str">
        <f>_xll.qlSimpleQuote(E106,,PriceTickValue,Permanent,Trigger,ObjectOverwrite)</f>
        <v>HKDFUT3MM2_Quote#0003</v>
      </c>
      <c r="G106" s="54" t="str">
        <f>_xll.ohRangeRetrieveError(F106)</f>
        <v/>
      </c>
      <c r="H106" s="67"/>
    </row>
    <row r="107" spans="1:8" x14ac:dyDescent="0.2">
      <c r="A107" s="95"/>
      <c r="B107" s="94">
        <v>105</v>
      </c>
      <c r="C107" s="93" t="b">
        <v>0</v>
      </c>
      <c r="D107" s="92" t="str">
        <v>N2</v>
      </c>
      <c r="E107" s="91" t="str">
        <f t="shared" si="3"/>
        <v>HKDFUT3MN2_Quote</v>
      </c>
      <c r="F107" s="90" t="str">
        <f>_xll.qlSimpleQuote(E107,,PriceTickValue,Permanent,Trigger,ObjectOverwrite)</f>
        <v>HKDFUT3MN2_Quote#0003</v>
      </c>
      <c r="G107" s="54" t="str">
        <f>_xll.ohRangeRetrieveError(F107)</f>
        <v/>
      </c>
      <c r="H107" s="67"/>
    </row>
    <row r="108" spans="1:8" x14ac:dyDescent="0.2">
      <c r="A108" s="95"/>
      <c r="B108" s="94">
        <v>106</v>
      </c>
      <c r="C108" s="93" t="b">
        <v>0</v>
      </c>
      <c r="D108" s="92" t="str">
        <v>Q2</v>
      </c>
      <c r="E108" s="91" t="str">
        <f t="shared" si="3"/>
        <v>HKDFUT3MQ2_Quote</v>
      </c>
      <c r="F108" s="90" t="str">
        <f>_xll.qlSimpleQuote(E108,,PriceTickValue,Permanent,Trigger,ObjectOverwrite)</f>
        <v>HKDFUT3MQ2_Quote#0003</v>
      </c>
      <c r="G108" s="54" t="str">
        <f>_xll.ohRangeRetrieveError(F108)</f>
        <v/>
      </c>
      <c r="H108" s="67"/>
    </row>
    <row r="109" spans="1:8" x14ac:dyDescent="0.2">
      <c r="A109" s="95"/>
      <c r="B109" s="94">
        <v>107</v>
      </c>
      <c r="C109" s="93" t="b">
        <v>0</v>
      </c>
      <c r="D109" s="92" t="str">
        <v>U2</v>
      </c>
      <c r="E109" s="91" t="str">
        <f t="shared" si="3"/>
        <v>HKDFUT3MU2_Quote</v>
      </c>
      <c r="F109" s="90" t="str">
        <f>_xll.qlSimpleQuote(E109,,PriceTickValue,Permanent,Trigger,ObjectOverwrite)</f>
        <v>HKDFUT3MU2_Quote#0003</v>
      </c>
      <c r="G109" s="54" t="str">
        <f>_xll.ohRangeRetrieveError(F109)</f>
        <v/>
      </c>
      <c r="H109" s="67"/>
    </row>
    <row r="110" spans="1:8" x14ac:dyDescent="0.2">
      <c r="A110" s="95"/>
      <c r="B110" s="94">
        <v>108</v>
      </c>
      <c r="C110" s="93" t="b">
        <v>0</v>
      </c>
      <c r="D110" s="92" t="str">
        <v>V2</v>
      </c>
      <c r="E110" s="91" t="str">
        <f t="shared" si="3"/>
        <v>HKDFUT3MV2_Quote</v>
      </c>
      <c r="F110" s="90" t="str">
        <f>_xll.qlSimpleQuote(E110,,PriceTickValue,Permanent,Trigger,ObjectOverwrite)</f>
        <v>HKDFUT3MV2_Quote#0003</v>
      </c>
      <c r="G110" s="54" t="str">
        <f>_xll.ohRangeRetrieveError(F110)</f>
        <v/>
      </c>
      <c r="H110" s="67"/>
    </row>
    <row r="111" spans="1:8" x14ac:dyDescent="0.2">
      <c r="A111" s="95"/>
      <c r="B111" s="94">
        <v>109</v>
      </c>
      <c r="C111" s="93" t="b">
        <v>0</v>
      </c>
      <c r="D111" s="92" t="str">
        <v>X2</v>
      </c>
      <c r="E111" s="91" t="str">
        <f t="shared" si="3"/>
        <v>HKDFUT3MX2_Quote</v>
      </c>
      <c r="F111" s="90" t="str">
        <f>_xll.qlSimpleQuote(E111,,PriceTickValue,Permanent,Trigger,ObjectOverwrite)</f>
        <v>HKDFUT3MX2_Quote#0003</v>
      </c>
      <c r="G111" s="54" t="str">
        <f>_xll.ohRangeRetrieveError(F111)</f>
        <v/>
      </c>
      <c r="H111" s="67"/>
    </row>
    <row r="112" spans="1:8" x14ac:dyDescent="0.2">
      <c r="A112" s="95"/>
      <c r="B112" s="94">
        <v>110</v>
      </c>
      <c r="C112" s="93" t="b">
        <v>0</v>
      </c>
      <c r="D112" s="92" t="str">
        <v>Z2</v>
      </c>
      <c r="E112" s="91" t="str">
        <f t="shared" si="3"/>
        <v>HKDFUT3MZ2_Quote</v>
      </c>
      <c r="F112" s="90" t="str">
        <f>_xll.qlSimpleQuote(E112,,PriceTickValue,Permanent,Trigger,ObjectOverwrite)</f>
        <v>HKDFUT3MZ2_Quote#0003</v>
      </c>
      <c r="G112" s="54" t="str">
        <f>_xll.ohRangeRetrieveError(F112)</f>
        <v/>
      </c>
      <c r="H112" s="67"/>
    </row>
    <row r="113" spans="1:8" x14ac:dyDescent="0.2">
      <c r="A113" s="95"/>
      <c r="B113" s="94">
        <v>111</v>
      </c>
      <c r="C113" s="93" t="b">
        <v>0</v>
      </c>
      <c r="D113" s="92" t="str">
        <v>F3</v>
      </c>
      <c r="E113" s="91" t="str">
        <f t="shared" si="3"/>
        <v>HKDFUT3MF3_Quote</v>
      </c>
      <c r="F113" s="90" t="str">
        <f>_xll.qlSimpleQuote(E113,,PriceTickValue,Permanent,Trigger,ObjectOverwrite)</f>
        <v>HKDFUT3MF3_Quote#0003</v>
      </c>
      <c r="G113" s="54" t="str">
        <f>_xll.ohRangeRetrieveError(F113)</f>
        <v/>
      </c>
      <c r="H113" s="67"/>
    </row>
    <row r="114" spans="1:8" x14ac:dyDescent="0.2">
      <c r="A114" s="95"/>
      <c r="B114" s="94">
        <v>112</v>
      </c>
      <c r="C114" s="93" t="b">
        <v>0</v>
      </c>
      <c r="D114" s="92" t="str">
        <v>G3</v>
      </c>
      <c r="E114" s="91" t="str">
        <f t="shared" si="3"/>
        <v>HKDFUT3MG3_Quote</v>
      </c>
      <c r="F114" s="90" t="str">
        <f>_xll.qlSimpleQuote(E114,,PriceTickValue,Permanent,Trigger,ObjectOverwrite)</f>
        <v>HKDFUT3MG3_Quote#0003</v>
      </c>
      <c r="G114" s="54" t="str">
        <f>_xll.ohRangeRetrieveError(F114)</f>
        <v/>
      </c>
      <c r="H114" s="67"/>
    </row>
    <row r="115" spans="1:8" x14ac:dyDescent="0.2">
      <c r="A115" s="95"/>
      <c r="B115" s="94">
        <v>113</v>
      </c>
      <c r="C115" s="93" t="b">
        <v>0</v>
      </c>
      <c r="D115" s="92" t="str">
        <v>H3</v>
      </c>
      <c r="E115" s="91" t="str">
        <f t="shared" si="3"/>
        <v>HKDFUT3MH3_Quote</v>
      </c>
      <c r="F115" s="90" t="str">
        <f>_xll.qlSimpleQuote(E115,,PriceTickValue,Permanent,Trigger,ObjectOverwrite)</f>
        <v>HKDFUT3MH3_Quote#0003</v>
      </c>
      <c r="G115" s="54" t="str">
        <f>_xll.ohRangeRetrieveError(F115)</f>
        <v/>
      </c>
      <c r="H115" s="67"/>
    </row>
    <row r="116" spans="1:8" x14ac:dyDescent="0.2">
      <c r="A116" s="95"/>
      <c r="B116" s="94">
        <v>114</v>
      </c>
      <c r="C116" s="93" t="b">
        <v>0</v>
      </c>
      <c r="D116" s="92" t="str">
        <v>J3</v>
      </c>
      <c r="E116" s="91" t="str">
        <f t="shared" si="3"/>
        <v>HKDFUT3MJ3_Quote</v>
      </c>
      <c r="F116" s="90" t="str">
        <f>_xll.qlSimpleQuote(E116,,PriceTickValue,Permanent,Trigger,ObjectOverwrite)</f>
        <v>HKDFUT3MJ3_Quote#0003</v>
      </c>
      <c r="G116" s="54" t="str">
        <f>_xll.ohRangeRetrieveError(F116)</f>
        <v/>
      </c>
      <c r="H116" s="67"/>
    </row>
    <row r="117" spans="1:8" x14ac:dyDescent="0.2">
      <c r="A117" s="95"/>
      <c r="B117" s="94">
        <v>115</v>
      </c>
      <c r="C117" s="93" t="b">
        <v>0</v>
      </c>
      <c r="D117" s="92" t="str">
        <v>K3</v>
      </c>
      <c r="E117" s="91" t="str">
        <f t="shared" si="3"/>
        <v>HKDFUT3MK3_Quote</v>
      </c>
      <c r="F117" s="90" t="str">
        <f>_xll.qlSimpleQuote(E117,,PriceTickValue,Permanent,Trigger,ObjectOverwrite)</f>
        <v>HKDFUT3MK3_Quote#0003</v>
      </c>
      <c r="G117" s="54" t="str">
        <f>_xll.ohRangeRetrieveError(F117)</f>
        <v/>
      </c>
      <c r="H117" s="67"/>
    </row>
    <row r="118" spans="1:8" x14ac:dyDescent="0.2">
      <c r="A118" s="95"/>
      <c r="B118" s="94">
        <v>116</v>
      </c>
      <c r="C118" s="93" t="b">
        <v>0</v>
      </c>
      <c r="D118" s="92" t="str">
        <v>M3</v>
      </c>
      <c r="E118" s="91" t="str">
        <f t="shared" si="3"/>
        <v>HKDFUT3MM3_Quote</v>
      </c>
      <c r="F118" s="90" t="str">
        <f>_xll.qlSimpleQuote(E118,,PriceTickValue,Permanent,Trigger,ObjectOverwrite)</f>
        <v>HKDFUT3MM3_Quote#0003</v>
      </c>
      <c r="G118" s="54" t="str">
        <f>_xll.ohRangeRetrieveError(F118)</f>
        <v/>
      </c>
      <c r="H118" s="67"/>
    </row>
    <row r="119" spans="1:8" x14ac:dyDescent="0.2">
      <c r="A119" s="95"/>
      <c r="B119" s="94">
        <v>117</v>
      </c>
      <c r="C119" s="93" t="b">
        <v>0</v>
      </c>
      <c r="D119" s="92" t="str">
        <v>N3</v>
      </c>
      <c r="E119" s="91" t="str">
        <f t="shared" si="3"/>
        <v>HKDFUT3MN3_Quote</v>
      </c>
      <c r="F119" s="90" t="str">
        <f>_xll.qlSimpleQuote(E119,,PriceTickValue,Permanent,Trigger,ObjectOverwrite)</f>
        <v>HKDFUT3MN3_Quote#0003</v>
      </c>
      <c r="G119" s="54" t="str">
        <f>_xll.ohRangeRetrieveError(F119)</f>
        <v/>
      </c>
      <c r="H119" s="67"/>
    </row>
    <row r="120" spans="1:8" x14ac:dyDescent="0.2">
      <c r="A120" s="95"/>
      <c r="B120" s="94">
        <v>118</v>
      </c>
      <c r="C120" s="93" t="b">
        <v>0</v>
      </c>
      <c r="D120" s="92" t="str">
        <v>Q3</v>
      </c>
      <c r="E120" s="91" t="str">
        <f t="shared" si="3"/>
        <v>HKDFUT3MQ3_Quote</v>
      </c>
      <c r="F120" s="90" t="str">
        <f>_xll.qlSimpleQuote(E120,,PriceTickValue,Permanent,Trigger,ObjectOverwrite)</f>
        <v>HKDFUT3MQ3_Quote#0003</v>
      </c>
      <c r="G120" s="54" t="str">
        <f>_xll.ohRangeRetrieveError(F120)</f>
        <v/>
      </c>
      <c r="H120" s="67"/>
    </row>
    <row r="121" spans="1:8" x14ac:dyDescent="0.2">
      <c r="A121" s="95"/>
      <c r="B121" s="94">
        <v>119</v>
      </c>
      <c r="C121" s="93" t="b">
        <v>0</v>
      </c>
      <c r="D121" s="92" t="str">
        <v>U3</v>
      </c>
      <c r="E121" s="91" t="str">
        <f t="shared" si="3"/>
        <v>HKDFUT3MU3_Quote</v>
      </c>
      <c r="F121" s="90" t="str">
        <f>_xll.qlSimpleQuote(E121,,PriceTickValue,Permanent,Trigger,ObjectOverwrite)</f>
        <v>HKDFUT3MU3_Quote#0003</v>
      </c>
      <c r="G121" s="54" t="str">
        <f>_xll.ohRangeRetrieveError(F121)</f>
        <v/>
      </c>
      <c r="H121" s="67"/>
    </row>
    <row r="122" spans="1:8" x14ac:dyDescent="0.2">
      <c r="A122" s="95"/>
      <c r="B122" s="94">
        <v>120</v>
      </c>
      <c r="C122" s="93" t="b">
        <v>0</v>
      </c>
      <c r="D122" s="92" t="str">
        <v>V3</v>
      </c>
      <c r="E122" s="91" t="str">
        <f t="shared" si="3"/>
        <v>HKDFUT3MV3_Quote</v>
      </c>
      <c r="F122" s="90" t="str">
        <f>_xll.qlSimpleQuote(E122,,PriceTickValue,Permanent,Trigger,ObjectOverwrite)</f>
        <v>HKDFUT3MV3_Quote#0003</v>
      </c>
      <c r="G122" s="54" t="str">
        <f>_xll.ohRangeRetrieveError(F122)</f>
        <v/>
      </c>
      <c r="H122" s="67"/>
    </row>
    <row r="123" spans="1:8" ht="12" thickBot="1" x14ac:dyDescent="0.25">
      <c r="A123" s="89"/>
      <c r="B123" s="65"/>
      <c r="C123" s="65"/>
      <c r="D123" s="65"/>
      <c r="E123" s="65"/>
      <c r="F123" s="65"/>
      <c r="G123" s="65"/>
      <c r="H123" s="63"/>
    </row>
  </sheetData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18" customWidth="1"/>
    <col min="2" max="2" width="3.5703125" style="18" bestFit="1" customWidth="1"/>
    <col min="3" max="3" width="5.7109375" style="18" bestFit="1" customWidth="1"/>
    <col min="4" max="4" width="6.5703125" style="18" bestFit="1" customWidth="1"/>
    <col min="5" max="5" width="20.140625" style="18" bestFit="1" customWidth="1"/>
    <col min="6" max="6" width="23.140625" style="18" bestFit="1" customWidth="1"/>
    <col min="7" max="7" width="33.85546875" style="18" customWidth="1"/>
    <col min="8" max="8" width="4.5703125" style="18" customWidth="1"/>
    <col min="9" max="16384" width="9.140625" style="18"/>
  </cols>
  <sheetData>
    <row r="1" spans="1:8" x14ac:dyDescent="0.2">
      <c r="A1" s="105"/>
      <c r="B1" s="104"/>
      <c r="C1" s="104"/>
      <c r="D1" s="38" t="s">
        <v>109</v>
      </c>
      <c r="E1" s="38" t="s">
        <v>61</v>
      </c>
      <c r="F1" s="103"/>
      <c r="G1" s="103"/>
      <c r="H1" s="102"/>
    </row>
    <row r="2" spans="1:8" ht="22.5" x14ac:dyDescent="0.2">
      <c r="A2" s="101"/>
      <c r="B2" s="44" t="s">
        <v>105</v>
      </c>
      <c r="C2" s="45" t="s">
        <v>104</v>
      </c>
      <c r="D2" s="45" t="s">
        <v>103</v>
      </c>
      <c r="E2" s="43" t="str">
        <f>Currency&amp;"_010_"&amp;$D$1&amp;$E$1&amp;".xml"</f>
        <v>HKD_010_IMMFRA6M.xml</v>
      </c>
      <c r="F2" s="42">
        <f ca="1">IF(Serialize,_xll.ohObjectSave(F3:F122,SerializationPath&amp;E2,FileOverwrite,,Serialize),"---")</f>
        <v>120</v>
      </c>
      <c r="G2" s="57" t="str">
        <f ca="1">_xll.ohRangeRetrieveError(F2)</f>
        <v/>
      </c>
      <c r="H2" s="67"/>
    </row>
    <row r="3" spans="1:8" x14ac:dyDescent="0.2">
      <c r="A3" s="95"/>
      <c r="B3" s="100">
        <v>1</v>
      </c>
      <c r="C3" s="99" t="b">
        <v>0</v>
      </c>
      <c r="D3" s="98" t="str">
        <f t="array" ref="D3:D122">_xll.qlIMMNextCodes(_xll.qlSettingsEvaluationDate(Trigger)-1,$C3:$C122)</f>
        <v>X3</v>
      </c>
      <c r="E3" s="91" t="str">
        <f t="shared" ref="E3:E34" si="0">Currency&amp;$D$1&amp;$E$1&amp;$D3&amp;QuoteSuffix</f>
        <v>HKDIMMFRA6MX3_Quote</v>
      </c>
      <c r="F3" s="97" t="str">
        <f>_xll.qlSimpleQuote(E3,,PriceTickValue,Permanent,Trigger,ObjectOverwrite)</f>
        <v>HKDIMMFRA6MX3_Quote#0003</v>
      </c>
      <c r="G3" s="96" t="str">
        <f>_xll.ohRangeRetrieveError(F3)</f>
        <v/>
      </c>
      <c r="H3" s="67"/>
    </row>
    <row r="4" spans="1:8" x14ac:dyDescent="0.2">
      <c r="A4" s="95"/>
      <c r="B4" s="94">
        <v>2</v>
      </c>
      <c r="C4" s="93" t="b">
        <v>0</v>
      </c>
      <c r="D4" s="92" t="str">
        <v>Z3</v>
      </c>
      <c r="E4" s="91" t="str">
        <f t="shared" si="0"/>
        <v>HKDIMMFRA6MZ3_Quote</v>
      </c>
      <c r="F4" s="90" t="str">
        <f>_xll.qlSimpleQuote(E4,,PriceTickValue,Permanent,Trigger,ObjectOverwrite)</f>
        <v>HKDIMMFRA6MZ3_Quote#0003</v>
      </c>
      <c r="G4" s="54" t="str">
        <f>_xll.ohRangeRetrieveError(F4)</f>
        <v/>
      </c>
      <c r="H4" s="67"/>
    </row>
    <row r="5" spans="1:8" x14ac:dyDescent="0.2">
      <c r="A5" s="95"/>
      <c r="B5" s="94">
        <v>3</v>
      </c>
      <c r="C5" s="93" t="b">
        <v>0</v>
      </c>
      <c r="D5" s="92" t="str">
        <v>F4</v>
      </c>
      <c r="E5" s="91" t="str">
        <f t="shared" si="0"/>
        <v>HKDIMMFRA6MF4_Quote</v>
      </c>
      <c r="F5" s="90" t="str">
        <f>_xll.qlSimpleQuote(E5,,PriceTickValue,Permanent,Trigger,ObjectOverwrite)</f>
        <v>HKDIMMFRA6MF4_Quote#0003</v>
      </c>
      <c r="G5" s="54" t="str">
        <f>_xll.ohRangeRetrieveError(F5)</f>
        <v/>
      </c>
      <c r="H5" s="67"/>
    </row>
    <row r="6" spans="1:8" x14ac:dyDescent="0.2">
      <c r="A6" s="95"/>
      <c r="B6" s="94">
        <v>4</v>
      </c>
      <c r="C6" s="93" t="b">
        <v>0</v>
      </c>
      <c r="D6" s="92" t="str">
        <v>G4</v>
      </c>
      <c r="E6" s="91" t="str">
        <f t="shared" si="0"/>
        <v>HKDIMMFRA6MG4_Quote</v>
      </c>
      <c r="F6" s="90" t="str">
        <f>_xll.qlSimpleQuote(E6,,PriceTickValue,Permanent,Trigger,ObjectOverwrite)</f>
        <v>HKDIMMFRA6MG4_Quote#0003</v>
      </c>
      <c r="G6" s="54" t="str">
        <f>_xll.ohRangeRetrieveError(F6)</f>
        <v/>
      </c>
      <c r="H6" s="67"/>
    </row>
    <row r="7" spans="1:8" x14ac:dyDescent="0.2">
      <c r="A7" s="95"/>
      <c r="B7" s="94">
        <v>5</v>
      </c>
      <c r="C7" s="93" t="b">
        <v>0</v>
      </c>
      <c r="D7" s="92" t="str">
        <v>H4</v>
      </c>
      <c r="E7" s="91" t="str">
        <f t="shared" si="0"/>
        <v>HKDIMMFRA6MH4_Quote</v>
      </c>
      <c r="F7" s="90" t="str">
        <f>_xll.qlSimpleQuote(E7,,PriceTickValue,Permanent,Trigger,ObjectOverwrite)</f>
        <v>HKDIMMFRA6MH4_Quote#0003</v>
      </c>
      <c r="G7" s="54" t="str">
        <f>_xll.ohRangeRetrieveError(F7)</f>
        <v/>
      </c>
      <c r="H7" s="67"/>
    </row>
    <row r="8" spans="1:8" x14ac:dyDescent="0.2">
      <c r="A8" s="95"/>
      <c r="B8" s="94">
        <v>6</v>
      </c>
      <c r="C8" s="93" t="b">
        <v>0</v>
      </c>
      <c r="D8" s="92" t="str">
        <v>J4</v>
      </c>
      <c r="E8" s="91" t="str">
        <f t="shared" si="0"/>
        <v>HKDIMMFRA6MJ4_Quote</v>
      </c>
      <c r="F8" s="90" t="str">
        <f>_xll.qlSimpleQuote(E8,,PriceTickValue,Permanent,Trigger,ObjectOverwrite)</f>
        <v>HKDIMMFRA6MJ4_Quote#0003</v>
      </c>
      <c r="G8" s="54" t="str">
        <f>_xll.ohRangeRetrieveError(F8)</f>
        <v/>
      </c>
      <c r="H8" s="67"/>
    </row>
    <row r="9" spans="1:8" x14ac:dyDescent="0.2">
      <c r="A9" s="95"/>
      <c r="B9" s="94">
        <v>7</v>
      </c>
      <c r="C9" s="93" t="b">
        <v>0</v>
      </c>
      <c r="D9" s="92" t="str">
        <v>K4</v>
      </c>
      <c r="E9" s="91" t="str">
        <f t="shared" si="0"/>
        <v>HKDIMMFRA6MK4_Quote</v>
      </c>
      <c r="F9" s="90" t="str">
        <f>_xll.qlSimpleQuote(E9,,PriceTickValue,Permanent,Trigger,ObjectOverwrite)</f>
        <v>HKDIMMFRA6MK4_Quote#0003</v>
      </c>
      <c r="G9" s="54" t="str">
        <f>_xll.ohRangeRetrieveError(F9)</f>
        <v/>
      </c>
      <c r="H9" s="67"/>
    </row>
    <row r="10" spans="1:8" x14ac:dyDescent="0.2">
      <c r="A10" s="95"/>
      <c r="B10" s="94">
        <v>8</v>
      </c>
      <c r="C10" s="93" t="b">
        <v>0</v>
      </c>
      <c r="D10" s="92" t="str">
        <v>M4</v>
      </c>
      <c r="E10" s="91" t="str">
        <f t="shared" si="0"/>
        <v>HKDIMMFRA6MM4_Quote</v>
      </c>
      <c r="F10" s="90" t="str">
        <f>_xll.qlSimpleQuote(E10,,PriceTickValue,Permanent,Trigger,ObjectOverwrite)</f>
        <v>HKDIMMFRA6MM4_Quote#0003</v>
      </c>
      <c r="G10" s="54" t="str">
        <f>_xll.ohRangeRetrieveError(F10)</f>
        <v/>
      </c>
      <c r="H10" s="67"/>
    </row>
    <row r="11" spans="1:8" x14ac:dyDescent="0.2">
      <c r="A11" s="95"/>
      <c r="B11" s="94">
        <v>9</v>
      </c>
      <c r="C11" s="93" t="b">
        <v>0</v>
      </c>
      <c r="D11" s="92" t="str">
        <v>N4</v>
      </c>
      <c r="E11" s="91" t="str">
        <f t="shared" si="0"/>
        <v>HKDIMMFRA6MN4_Quote</v>
      </c>
      <c r="F11" s="90" t="str">
        <f>_xll.qlSimpleQuote(E11,,PriceTickValue,Permanent,Trigger,ObjectOverwrite)</f>
        <v>HKDIMMFRA6MN4_Quote#0003</v>
      </c>
      <c r="G11" s="54" t="str">
        <f>_xll.ohRangeRetrieveError(F11)</f>
        <v/>
      </c>
      <c r="H11" s="67"/>
    </row>
    <row r="12" spans="1:8" x14ac:dyDescent="0.2">
      <c r="A12" s="95"/>
      <c r="B12" s="94">
        <v>10</v>
      </c>
      <c r="C12" s="93" t="b">
        <v>0</v>
      </c>
      <c r="D12" s="92" t="str">
        <v>Q4</v>
      </c>
      <c r="E12" s="91" t="str">
        <f t="shared" si="0"/>
        <v>HKDIMMFRA6MQ4_Quote</v>
      </c>
      <c r="F12" s="90" t="str">
        <f>_xll.qlSimpleQuote(E12,,PriceTickValue,Permanent,Trigger,ObjectOverwrite)</f>
        <v>HKDIMMFRA6MQ4_Quote#0003</v>
      </c>
      <c r="G12" s="54" t="str">
        <f>_xll.ohRangeRetrieveError(F12)</f>
        <v/>
      </c>
      <c r="H12" s="67"/>
    </row>
    <row r="13" spans="1:8" x14ac:dyDescent="0.2">
      <c r="A13" s="95"/>
      <c r="B13" s="94">
        <v>11</v>
      </c>
      <c r="C13" s="93" t="b">
        <v>0</v>
      </c>
      <c r="D13" s="92" t="str">
        <v>U4</v>
      </c>
      <c r="E13" s="91" t="str">
        <f t="shared" si="0"/>
        <v>HKDIMMFRA6MU4_Quote</v>
      </c>
      <c r="F13" s="90" t="str">
        <f>_xll.qlSimpleQuote(E13,,PriceTickValue,Permanent,Trigger,ObjectOverwrite)</f>
        <v>HKDIMMFRA6MU4_Quote#0003</v>
      </c>
      <c r="G13" s="54" t="str">
        <f>_xll.ohRangeRetrieveError(F13)</f>
        <v/>
      </c>
      <c r="H13" s="67"/>
    </row>
    <row r="14" spans="1:8" x14ac:dyDescent="0.2">
      <c r="A14" s="95"/>
      <c r="B14" s="94">
        <v>12</v>
      </c>
      <c r="C14" s="93" t="b">
        <v>0</v>
      </c>
      <c r="D14" s="92" t="str">
        <v>V4</v>
      </c>
      <c r="E14" s="91" t="str">
        <f t="shared" si="0"/>
        <v>HKDIMMFRA6MV4_Quote</v>
      </c>
      <c r="F14" s="90" t="str">
        <f>_xll.qlSimpleQuote(E14,,PriceTickValue,Permanent,Trigger,ObjectOverwrite)</f>
        <v>HKDIMMFRA6MV4_Quote#0003</v>
      </c>
      <c r="G14" s="54" t="str">
        <f>_xll.ohRangeRetrieveError(F14)</f>
        <v/>
      </c>
      <c r="H14" s="67"/>
    </row>
    <row r="15" spans="1:8" x14ac:dyDescent="0.2">
      <c r="A15" s="95"/>
      <c r="B15" s="94">
        <v>13</v>
      </c>
      <c r="C15" s="93" t="b">
        <v>0</v>
      </c>
      <c r="D15" s="92" t="str">
        <v>X4</v>
      </c>
      <c r="E15" s="91" t="str">
        <f t="shared" si="0"/>
        <v>HKDIMMFRA6MX4_Quote</v>
      </c>
      <c r="F15" s="90" t="str">
        <f>_xll.qlSimpleQuote(E15,,PriceTickValue,Permanent,Trigger,ObjectOverwrite)</f>
        <v>HKDIMMFRA6MX4_Quote#0003</v>
      </c>
      <c r="G15" s="54" t="str">
        <f>_xll.ohRangeRetrieveError(F15)</f>
        <v/>
      </c>
      <c r="H15" s="67"/>
    </row>
    <row r="16" spans="1:8" x14ac:dyDescent="0.2">
      <c r="A16" s="95"/>
      <c r="B16" s="94">
        <v>14</v>
      </c>
      <c r="C16" s="93" t="b">
        <v>0</v>
      </c>
      <c r="D16" s="92" t="str">
        <v>Z4</v>
      </c>
      <c r="E16" s="91" t="str">
        <f t="shared" si="0"/>
        <v>HKDIMMFRA6MZ4_Quote</v>
      </c>
      <c r="F16" s="90" t="str">
        <f>_xll.qlSimpleQuote(E16,,PriceTickValue,Permanent,Trigger,ObjectOverwrite)</f>
        <v>HKDIMMFRA6MZ4_Quote#0003</v>
      </c>
      <c r="G16" s="54" t="str">
        <f>_xll.ohRangeRetrieveError(F16)</f>
        <v/>
      </c>
      <c r="H16" s="67"/>
    </row>
    <row r="17" spans="1:8" x14ac:dyDescent="0.2">
      <c r="A17" s="95"/>
      <c r="B17" s="94">
        <v>15</v>
      </c>
      <c r="C17" s="93" t="b">
        <v>0</v>
      </c>
      <c r="D17" s="92" t="str">
        <v>F5</v>
      </c>
      <c r="E17" s="91" t="str">
        <f t="shared" si="0"/>
        <v>HKDIMMFRA6MF5_Quote</v>
      </c>
      <c r="F17" s="90" t="str">
        <f>_xll.qlSimpleQuote(E17,,PriceTickValue,Permanent,Trigger,ObjectOverwrite)</f>
        <v>HKDIMMFRA6MF5_Quote#0003</v>
      </c>
      <c r="G17" s="54" t="str">
        <f>_xll.ohRangeRetrieveError(F17)</f>
        <v/>
      </c>
      <c r="H17" s="67"/>
    </row>
    <row r="18" spans="1:8" x14ac:dyDescent="0.2">
      <c r="A18" s="95"/>
      <c r="B18" s="94">
        <v>16</v>
      </c>
      <c r="C18" s="93" t="b">
        <v>0</v>
      </c>
      <c r="D18" s="92" t="str">
        <v>G5</v>
      </c>
      <c r="E18" s="91" t="str">
        <f t="shared" si="0"/>
        <v>HKDIMMFRA6MG5_Quote</v>
      </c>
      <c r="F18" s="90" t="str">
        <f>_xll.qlSimpleQuote(E18,,PriceTickValue,Permanent,Trigger,ObjectOverwrite)</f>
        <v>HKDIMMFRA6MG5_Quote#0003</v>
      </c>
      <c r="G18" s="54" t="str">
        <f>_xll.ohRangeRetrieveError(F18)</f>
        <v/>
      </c>
      <c r="H18" s="67"/>
    </row>
    <row r="19" spans="1:8" x14ac:dyDescent="0.2">
      <c r="A19" s="95"/>
      <c r="B19" s="94">
        <v>17</v>
      </c>
      <c r="C19" s="93" t="b">
        <v>0</v>
      </c>
      <c r="D19" s="92" t="str">
        <v>H5</v>
      </c>
      <c r="E19" s="91" t="str">
        <f t="shared" si="0"/>
        <v>HKDIMMFRA6MH5_Quote</v>
      </c>
      <c r="F19" s="90" t="str">
        <f>_xll.qlSimpleQuote(E19,,PriceTickValue,Permanent,Trigger,ObjectOverwrite)</f>
        <v>HKDIMMFRA6MH5_Quote#0003</v>
      </c>
      <c r="G19" s="54" t="str">
        <f>_xll.ohRangeRetrieveError(F19)</f>
        <v/>
      </c>
      <c r="H19" s="67"/>
    </row>
    <row r="20" spans="1:8" x14ac:dyDescent="0.2">
      <c r="A20" s="95"/>
      <c r="B20" s="94">
        <v>18</v>
      </c>
      <c r="C20" s="93" t="b">
        <v>0</v>
      </c>
      <c r="D20" s="92" t="str">
        <v>J5</v>
      </c>
      <c r="E20" s="91" t="str">
        <f t="shared" si="0"/>
        <v>HKDIMMFRA6MJ5_Quote</v>
      </c>
      <c r="F20" s="90" t="str">
        <f>_xll.qlSimpleQuote(E20,,PriceTickValue,Permanent,Trigger,ObjectOverwrite)</f>
        <v>HKDIMMFRA6MJ5_Quote#0003</v>
      </c>
      <c r="G20" s="54" t="str">
        <f>_xll.ohRangeRetrieveError(F20)</f>
        <v/>
      </c>
      <c r="H20" s="67"/>
    </row>
    <row r="21" spans="1:8" x14ac:dyDescent="0.2">
      <c r="A21" s="95"/>
      <c r="B21" s="94">
        <v>19</v>
      </c>
      <c r="C21" s="93" t="b">
        <v>0</v>
      </c>
      <c r="D21" s="92" t="str">
        <v>K5</v>
      </c>
      <c r="E21" s="91" t="str">
        <f t="shared" si="0"/>
        <v>HKDIMMFRA6MK5_Quote</v>
      </c>
      <c r="F21" s="90" t="str">
        <f>_xll.qlSimpleQuote(E21,,PriceTickValue,Permanent,Trigger,ObjectOverwrite)</f>
        <v>HKDIMMFRA6MK5_Quote#0003</v>
      </c>
      <c r="G21" s="54" t="str">
        <f>_xll.ohRangeRetrieveError(F21)</f>
        <v/>
      </c>
      <c r="H21" s="67"/>
    </row>
    <row r="22" spans="1:8" x14ac:dyDescent="0.2">
      <c r="A22" s="95"/>
      <c r="B22" s="94">
        <v>20</v>
      </c>
      <c r="C22" s="93" t="b">
        <v>0</v>
      </c>
      <c r="D22" s="92" t="str">
        <v>M5</v>
      </c>
      <c r="E22" s="91" t="str">
        <f t="shared" si="0"/>
        <v>HKDIMMFRA6MM5_Quote</v>
      </c>
      <c r="F22" s="90" t="str">
        <f>_xll.qlSimpleQuote(E22,,PriceTickValue,Permanent,Trigger,ObjectOverwrite)</f>
        <v>HKDIMMFRA6MM5_Quote#0003</v>
      </c>
      <c r="G22" s="54" t="str">
        <f>_xll.ohRangeRetrieveError(F22)</f>
        <v/>
      </c>
      <c r="H22" s="67"/>
    </row>
    <row r="23" spans="1:8" x14ac:dyDescent="0.2">
      <c r="A23" s="95"/>
      <c r="B23" s="94">
        <v>21</v>
      </c>
      <c r="C23" s="93" t="b">
        <v>0</v>
      </c>
      <c r="D23" s="92" t="str">
        <v>N5</v>
      </c>
      <c r="E23" s="91" t="str">
        <f t="shared" si="0"/>
        <v>HKDIMMFRA6MN5_Quote</v>
      </c>
      <c r="F23" s="90" t="str">
        <f>_xll.qlSimpleQuote(E23,,PriceTickValue,Permanent,Trigger,ObjectOverwrite)</f>
        <v>HKDIMMFRA6MN5_Quote#0003</v>
      </c>
      <c r="G23" s="54" t="str">
        <f>_xll.ohRangeRetrieveError(F23)</f>
        <v/>
      </c>
      <c r="H23" s="67"/>
    </row>
    <row r="24" spans="1:8" x14ac:dyDescent="0.2">
      <c r="A24" s="95"/>
      <c r="B24" s="94">
        <v>22</v>
      </c>
      <c r="C24" s="93" t="b">
        <v>0</v>
      </c>
      <c r="D24" s="92" t="str">
        <v>Q5</v>
      </c>
      <c r="E24" s="91" t="str">
        <f t="shared" si="0"/>
        <v>HKDIMMFRA6MQ5_Quote</v>
      </c>
      <c r="F24" s="90" t="str">
        <f>_xll.qlSimpleQuote(E24,,PriceTickValue,Permanent,Trigger,ObjectOverwrite)</f>
        <v>HKDIMMFRA6MQ5_Quote#0003</v>
      </c>
      <c r="G24" s="54" t="str">
        <f>_xll.ohRangeRetrieveError(F24)</f>
        <v/>
      </c>
      <c r="H24" s="67"/>
    </row>
    <row r="25" spans="1:8" x14ac:dyDescent="0.2">
      <c r="A25" s="95"/>
      <c r="B25" s="94">
        <v>23</v>
      </c>
      <c r="C25" s="93" t="b">
        <v>0</v>
      </c>
      <c r="D25" s="92" t="str">
        <v>U5</v>
      </c>
      <c r="E25" s="91" t="str">
        <f t="shared" si="0"/>
        <v>HKDIMMFRA6MU5_Quote</v>
      </c>
      <c r="F25" s="90" t="str">
        <f>_xll.qlSimpleQuote(E25,,PriceTickValue,Permanent,Trigger,ObjectOverwrite)</f>
        <v>HKDIMMFRA6MU5_Quote#0003</v>
      </c>
      <c r="G25" s="54" t="str">
        <f>_xll.ohRangeRetrieveError(F25)</f>
        <v/>
      </c>
      <c r="H25" s="67"/>
    </row>
    <row r="26" spans="1:8" x14ac:dyDescent="0.2">
      <c r="A26" s="95"/>
      <c r="B26" s="94">
        <v>24</v>
      </c>
      <c r="C26" s="93" t="b">
        <v>0</v>
      </c>
      <c r="D26" s="92" t="str">
        <v>V5</v>
      </c>
      <c r="E26" s="91" t="str">
        <f t="shared" si="0"/>
        <v>HKDIMMFRA6MV5_Quote</v>
      </c>
      <c r="F26" s="90" t="str">
        <f>_xll.qlSimpleQuote(E26,,PriceTickValue,Permanent,Trigger,ObjectOverwrite)</f>
        <v>HKDIMMFRA6MV5_Quote#0003</v>
      </c>
      <c r="G26" s="54" t="str">
        <f>_xll.ohRangeRetrieveError(F26)</f>
        <v/>
      </c>
      <c r="H26" s="67"/>
    </row>
    <row r="27" spans="1:8" x14ac:dyDescent="0.2">
      <c r="A27" s="95"/>
      <c r="B27" s="94">
        <v>25</v>
      </c>
      <c r="C27" s="93" t="b">
        <v>0</v>
      </c>
      <c r="D27" s="92" t="str">
        <v>X5</v>
      </c>
      <c r="E27" s="91" t="str">
        <f t="shared" si="0"/>
        <v>HKDIMMFRA6MX5_Quote</v>
      </c>
      <c r="F27" s="90" t="str">
        <f>_xll.qlSimpleQuote(E27,,PriceTickValue,Permanent,Trigger,ObjectOverwrite)</f>
        <v>HKDIMMFRA6MX5_Quote#0003</v>
      </c>
      <c r="G27" s="54" t="str">
        <f>_xll.ohRangeRetrieveError(F27)</f>
        <v/>
      </c>
      <c r="H27" s="67"/>
    </row>
    <row r="28" spans="1:8" x14ac:dyDescent="0.2">
      <c r="A28" s="95"/>
      <c r="B28" s="94">
        <v>26</v>
      </c>
      <c r="C28" s="93" t="b">
        <v>0</v>
      </c>
      <c r="D28" s="92" t="str">
        <v>Z5</v>
      </c>
      <c r="E28" s="91" t="str">
        <f t="shared" si="0"/>
        <v>HKDIMMFRA6MZ5_Quote</v>
      </c>
      <c r="F28" s="90" t="str">
        <f>_xll.qlSimpleQuote(E28,,PriceTickValue,Permanent,Trigger,ObjectOverwrite)</f>
        <v>HKDIMMFRA6MZ5_Quote#0003</v>
      </c>
      <c r="G28" s="54" t="str">
        <f>_xll.ohRangeRetrieveError(F28)</f>
        <v/>
      </c>
      <c r="H28" s="67"/>
    </row>
    <row r="29" spans="1:8" x14ac:dyDescent="0.2">
      <c r="A29" s="95"/>
      <c r="B29" s="94">
        <v>27</v>
      </c>
      <c r="C29" s="93" t="b">
        <v>0</v>
      </c>
      <c r="D29" s="92" t="str">
        <v>F6</v>
      </c>
      <c r="E29" s="91" t="str">
        <f t="shared" si="0"/>
        <v>HKDIMMFRA6MF6_Quote</v>
      </c>
      <c r="F29" s="90" t="str">
        <f>_xll.qlSimpleQuote(E29,,PriceTickValue,Permanent,Trigger,ObjectOverwrite)</f>
        <v>HKDIMMFRA6MF6_Quote#0003</v>
      </c>
      <c r="G29" s="54" t="str">
        <f>_xll.ohRangeRetrieveError(F29)</f>
        <v/>
      </c>
      <c r="H29" s="67"/>
    </row>
    <row r="30" spans="1:8" x14ac:dyDescent="0.2">
      <c r="A30" s="95"/>
      <c r="B30" s="94">
        <v>28</v>
      </c>
      <c r="C30" s="93" t="b">
        <v>0</v>
      </c>
      <c r="D30" s="92" t="str">
        <v>G6</v>
      </c>
      <c r="E30" s="91" t="str">
        <f t="shared" si="0"/>
        <v>HKDIMMFRA6MG6_Quote</v>
      </c>
      <c r="F30" s="90" t="str">
        <f>_xll.qlSimpleQuote(E30,,PriceTickValue,Permanent,Trigger,ObjectOverwrite)</f>
        <v>HKDIMMFRA6MG6_Quote#0003</v>
      </c>
      <c r="G30" s="54" t="str">
        <f>_xll.ohRangeRetrieveError(F30)</f>
        <v/>
      </c>
      <c r="H30" s="67"/>
    </row>
    <row r="31" spans="1:8" x14ac:dyDescent="0.2">
      <c r="A31" s="95"/>
      <c r="B31" s="94">
        <v>29</v>
      </c>
      <c r="C31" s="93" t="b">
        <v>0</v>
      </c>
      <c r="D31" s="92" t="str">
        <v>H6</v>
      </c>
      <c r="E31" s="91" t="str">
        <f t="shared" si="0"/>
        <v>HKDIMMFRA6MH6_Quote</v>
      </c>
      <c r="F31" s="90" t="str">
        <f>_xll.qlSimpleQuote(E31,,PriceTickValue,Permanent,Trigger,ObjectOverwrite)</f>
        <v>HKDIMMFRA6MH6_Quote#0003</v>
      </c>
      <c r="G31" s="54" t="str">
        <f>_xll.ohRangeRetrieveError(F31)</f>
        <v/>
      </c>
      <c r="H31" s="67"/>
    </row>
    <row r="32" spans="1:8" x14ac:dyDescent="0.2">
      <c r="A32" s="95"/>
      <c r="B32" s="94">
        <v>30</v>
      </c>
      <c r="C32" s="93" t="b">
        <v>0</v>
      </c>
      <c r="D32" s="92" t="str">
        <v>J6</v>
      </c>
      <c r="E32" s="91" t="str">
        <f t="shared" si="0"/>
        <v>HKDIMMFRA6MJ6_Quote</v>
      </c>
      <c r="F32" s="90" t="str">
        <f>_xll.qlSimpleQuote(E32,,PriceTickValue,Permanent,Trigger,ObjectOverwrite)</f>
        <v>HKDIMMFRA6MJ6_Quote#0003</v>
      </c>
      <c r="G32" s="54" t="str">
        <f>_xll.ohRangeRetrieveError(F32)</f>
        <v/>
      </c>
      <c r="H32" s="67"/>
    </row>
    <row r="33" spans="1:8" x14ac:dyDescent="0.2">
      <c r="A33" s="95"/>
      <c r="B33" s="94">
        <v>31</v>
      </c>
      <c r="C33" s="93" t="b">
        <v>0</v>
      </c>
      <c r="D33" s="92" t="str">
        <v>K6</v>
      </c>
      <c r="E33" s="91" t="str">
        <f t="shared" si="0"/>
        <v>HKDIMMFRA6MK6_Quote</v>
      </c>
      <c r="F33" s="90" t="str">
        <f>_xll.qlSimpleQuote(E33,,PriceTickValue,Permanent,Trigger,ObjectOverwrite)</f>
        <v>HKDIMMFRA6MK6_Quote#0003</v>
      </c>
      <c r="G33" s="54" t="str">
        <f>_xll.ohRangeRetrieveError(F33)</f>
        <v/>
      </c>
      <c r="H33" s="67"/>
    </row>
    <row r="34" spans="1:8" x14ac:dyDescent="0.2">
      <c r="A34" s="95"/>
      <c r="B34" s="94">
        <v>32</v>
      </c>
      <c r="C34" s="93" t="b">
        <v>0</v>
      </c>
      <c r="D34" s="92" t="str">
        <v>M6</v>
      </c>
      <c r="E34" s="91" t="str">
        <f t="shared" si="0"/>
        <v>HKDIMMFRA6MM6_Quote</v>
      </c>
      <c r="F34" s="90" t="str">
        <f>_xll.qlSimpleQuote(E34,,PriceTickValue,Permanent,Trigger,ObjectOverwrite)</f>
        <v>HKDIMMFRA6MM6_Quote#0003</v>
      </c>
      <c r="G34" s="54" t="str">
        <f>_xll.ohRangeRetrieveError(F34)</f>
        <v/>
      </c>
      <c r="H34" s="67"/>
    </row>
    <row r="35" spans="1:8" x14ac:dyDescent="0.2">
      <c r="A35" s="95"/>
      <c r="B35" s="94">
        <v>33</v>
      </c>
      <c r="C35" s="93" t="b">
        <v>0</v>
      </c>
      <c r="D35" s="92" t="str">
        <v>N6</v>
      </c>
      <c r="E35" s="91" t="str">
        <f t="shared" ref="E35:E66" si="1">Currency&amp;$D$1&amp;$E$1&amp;$D35&amp;QuoteSuffix</f>
        <v>HKDIMMFRA6MN6_Quote</v>
      </c>
      <c r="F35" s="90" t="str">
        <f>_xll.qlSimpleQuote(E35,,PriceTickValue,Permanent,Trigger,ObjectOverwrite)</f>
        <v>HKDIMMFRA6MN6_Quote#0003</v>
      </c>
      <c r="G35" s="54" t="str">
        <f>_xll.ohRangeRetrieveError(F35)</f>
        <v/>
      </c>
      <c r="H35" s="67"/>
    </row>
    <row r="36" spans="1:8" x14ac:dyDescent="0.2">
      <c r="A36" s="95"/>
      <c r="B36" s="94">
        <v>34</v>
      </c>
      <c r="C36" s="93" t="b">
        <v>0</v>
      </c>
      <c r="D36" s="92" t="str">
        <v>Q6</v>
      </c>
      <c r="E36" s="91" t="str">
        <f t="shared" si="1"/>
        <v>HKDIMMFRA6MQ6_Quote</v>
      </c>
      <c r="F36" s="90" t="str">
        <f>_xll.qlSimpleQuote(E36,,PriceTickValue,Permanent,Trigger,ObjectOverwrite)</f>
        <v>HKDIMMFRA6MQ6_Quote#0003</v>
      </c>
      <c r="G36" s="54" t="str">
        <f>_xll.ohRangeRetrieveError(F36)</f>
        <v/>
      </c>
      <c r="H36" s="67"/>
    </row>
    <row r="37" spans="1:8" x14ac:dyDescent="0.2">
      <c r="A37" s="95"/>
      <c r="B37" s="94">
        <v>35</v>
      </c>
      <c r="C37" s="93" t="b">
        <v>0</v>
      </c>
      <c r="D37" s="92" t="str">
        <v>U6</v>
      </c>
      <c r="E37" s="91" t="str">
        <f t="shared" si="1"/>
        <v>HKDIMMFRA6MU6_Quote</v>
      </c>
      <c r="F37" s="90" t="str">
        <f>_xll.qlSimpleQuote(E37,,PriceTickValue,Permanent,Trigger,ObjectOverwrite)</f>
        <v>HKDIMMFRA6MU6_Quote#0003</v>
      </c>
      <c r="G37" s="54" t="str">
        <f>_xll.ohRangeRetrieveError(F37)</f>
        <v/>
      </c>
      <c r="H37" s="67"/>
    </row>
    <row r="38" spans="1:8" x14ac:dyDescent="0.2">
      <c r="A38" s="95"/>
      <c r="B38" s="94">
        <v>36</v>
      </c>
      <c r="C38" s="93" t="b">
        <v>0</v>
      </c>
      <c r="D38" s="92" t="str">
        <v>V6</v>
      </c>
      <c r="E38" s="91" t="str">
        <f t="shared" si="1"/>
        <v>HKDIMMFRA6MV6_Quote</v>
      </c>
      <c r="F38" s="90" t="str">
        <f>_xll.qlSimpleQuote(E38,,PriceTickValue,Permanent,Trigger,ObjectOverwrite)</f>
        <v>HKDIMMFRA6MV6_Quote#0003</v>
      </c>
      <c r="G38" s="54" t="str">
        <f>_xll.ohRangeRetrieveError(F38)</f>
        <v/>
      </c>
      <c r="H38" s="67"/>
    </row>
    <row r="39" spans="1:8" x14ac:dyDescent="0.2">
      <c r="A39" s="95"/>
      <c r="B39" s="94">
        <v>37</v>
      </c>
      <c r="C39" s="93" t="b">
        <v>0</v>
      </c>
      <c r="D39" s="92" t="str">
        <v>X6</v>
      </c>
      <c r="E39" s="91" t="str">
        <f t="shared" si="1"/>
        <v>HKDIMMFRA6MX6_Quote</v>
      </c>
      <c r="F39" s="90" t="str">
        <f>_xll.qlSimpleQuote(E39,,PriceTickValue,Permanent,Trigger,ObjectOverwrite)</f>
        <v>HKDIMMFRA6MX6_Quote#0003</v>
      </c>
      <c r="G39" s="54" t="str">
        <f>_xll.ohRangeRetrieveError(F39)</f>
        <v/>
      </c>
      <c r="H39" s="67"/>
    </row>
    <row r="40" spans="1:8" x14ac:dyDescent="0.2">
      <c r="A40" s="95"/>
      <c r="B40" s="94">
        <v>38</v>
      </c>
      <c r="C40" s="93" t="b">
        <v>0</v>
      </c>
      <c r="D40" s="92" t="str">
        <v>Z6</v>
      </c>
      <c r="E40" s="91" t="str">
        <f t="shared" si="1"/>
        <v>HKDIMMFRA6MZ6_Quote</v>
      </c>
      <c r="F40" s="90" t="str">
        <f>_xll.qlSimpleQuote(E40,,PriceTickValue,Permanent,Trigger,ObjectOverwrite)</f>
        <v>HKDIMMFRA6MZ6_Quote#0003</v>
      </c>
      <c r="G40" s="54" t="str">
        <f>_xll.ohRangeRetrieveError(F40)</f>
        <v/>
      </c>
      <c r="H40" s="67"/>
    </row>
    <row r="41" spans="1:8" x14ac:dyDescent="0.2">
      <c r="A41" s="95"/>
      <c r="B41" s="94">
        <v>39</v>
      </c>
      <c r="C41" s="93" t="b">
        <v>0</v>
      </c>
      <c r="D41" s="92" t="str">
        <v>F7</v>
      </c>
      <c r="E41" s="91" t="str">
        <f t="shared" si="1"/>
        <v>HKDIMMFRA6MF7_Quote</v>
      </c>
      <c r="F41" s="90" t="str">
        <f>_xll.qlSimpleQuote(E41,,PriceTickValue,Permanent,Trigger,ObjectOverwrite)</f>
        <v>HKDIMMFRA6MF7_Quote#0003</v>
      </c>
      <c r="G41" s="54" t="str">
        <f>_xll.ohRangeRetrieveError(F41)</f>
        <v/>
      </c>
      <c r="H41" s="67"/>
    </row>
    <row r="42" spans="1:8" x14ac:dyDescent="0.2">
      <c r="A42" s="95"/>
      <c r="B42" s="94">
        <v>40</v>
      </c>
      <c r="C42" s="93" t="b">
        <v>0</v>
      </c>
      <c r="D42" s="92" t="str">
        <v>G7</v>
      </c>
      <c r="E42" s="91" t="str">
        <f t="shared" si="1"/>
        <v>HKDIMMFRA6MG7_Quote</v>
      </c>
      <c r="F42" s="90" t="str">
        <f>_xll.qlSimpleQuote(E42,,PriceTickValue,Permanent,Trigger,ObjectOverwrite)</f>
        <v>HKDIMMFRA6MG7_Quote#0003</v>
      </c>
      <c r="G42" s="54" t="str">
        <f>_xll.ohRangeRetrieveError(F42)</f>
        <v/>
      </c>
      <c r="H42" s="67"/>
    </row>
    <row r="43" spans="1:8" x14ac:dyDescent="0.2">
      <c r="A43" s="95"/>
      <c r="B43" s="94">
        <v>41</v>
      </c>
      <c r="C43" s="93" t="b">
        <v>0</v>
      </c>
      <c r="D43" s="92" t="str">
        <v>H7</v>
      </c>
      <c r="E43" s="91" t="str">
        <f t="shared" si="1"/>
        <v>HKDIMMFRA6MH7_Quote</v>
      </c>
      <c r="F43" s="90" t="str">
        <f>_xll.qlSimpleQuote(E43,,PriceTickValue,Permanent,Trigger,ObjectOverwrite)</f>
        <v>HKDIMMFRA6MH7_Quote#0003</v>
      </c>
      <c r="G43" s="54" t="str">
        <f>_xll.ohRangeRetrieveError(F43)</f>
        <v/>
      </c>
      <c r="H43" s="67"/>
    </row>
    <row r="44" spans="1:8" x14ac:dyDescent="0.2">
      <c r="A44" s="95"/>
      <c r="B44" s="94">
        <v>42</v>
      </c>
      <c r="C44" s="93" t="b">
        <v>0</v>
      </c>
      <c r="D44" s="92" t="str">
        <v>J7</v>
      </c>
      <c r="E44" s="91" t="str">
        <f t="shared" si="1"/>
        <v>HKDIMMFRA6MJ7_Quote</v>
      </c>
      <c r="F44" s="90" t="str">
        <f>_xll.qlSimpleQuote(E44,,PriceTickValue,Permanent,Trigger,ObjectOverwrite)</f>
        <v>HKDIMMFRA6MJ7_Quote#0003</v>
      </c>
      <c r="G44" s="54" t="str">
        <f>_xll.ohRangeRetrieveError(F44)</f>
        <v/>
      </c>
      <c r="H44" s="67"/>
    </row>
    <row r="45" spans="1:8" x14ac:dyDescent="0.2">
      <c r="A45" s="95"/>
      <c r="B45" s="94">
        <v>43</v>
      </c>
      <c r="C45" s="93" t="b">
        <v>0</v>
      </c>
      <c r="D45" s="92" t="str">
        <v>K7</v>
      </c>
      <c r="E45" s="91" t="str">
        <f t="shared" si="1"/>
        <v>HKDIMMFRA6MK7_Quote</v>
      </c>
      <c r="F45" s="90" t="str">
        <f>_xll.qlSimpleQuote(E45,,PriceTickValue,Permanent,Trigger,ObjectOverwrite)</f>
        <v>HKDIMMFRA6MK7_Quote#0003</v>
      </c>
      <c r="G45" s="54" t="str">
        <f>_xll.ohRangeRetrieveError(F45)</f>
        <v/>
      </c>
      <c r="H45" s="67"/>
    </row>
    <row r="46" spans="1:8" x14ac:dyDescent="0.2">
      <c r="A46" s="95"/>
      <c r="B46" s="94">
        <v>44</v>
      </c>
      <c r="C46" s="93" t="b">
        <v>0</v>
      </c>
      <c r="D46" s="92" t="str">
        <v>M7</v>
      </c>
      <c r="E46" s="91" t="str">
        <f t="shared" si="1"/>
        <v>HKDIMMFRA6MM7_Quote</v>
      </c>
      <c r="F46" s="90" t="str">
        <f>_xll.qlSimpleQuote(E46,,PriceTickValue,Permanent,Trigger,ObjectOverwrite)</f>
        <v>HKDIMMFRA6MM7_Quote#0003</v>
      </c>
      <c r="G46" s="54" t="str">
        <f>_xll.ohRangeRetrieveError(F46)</f>
        <v/>
      </c>
      <c r="H46" s="67"/>
    </row>
    <row r="47" spans="1:8" x14ac:dyDescent="0.2">
      <c r="A47" s="95"/>
      <c r="B47" s="94">
        <v>45</v>
      </c>
      <c r="C47" s="93" t="b">
        <v>0</v>
      </c>
      <c r="D47" s="92" t="str">
        <v>N7</v>
      </c>
      <c r="E47" s="91" t="str">
        <f t="shared" si="1"/>
        <v>HKDIMMFRA6MN7_Quote</v>
      </c>
      <c r="F47" s="90" t="str">
        <f>_xll.qlSimpleQuote(E47,,PriceTickValue,Permanent,Trigger,ObjectOverwrite)</f>
        <v>HKDIMMFRA6MN7_Quote#0003</v>
      </c>
      <c r="G47" s="54" t="str">
        <f>_xll.ohRangeRetrieveError(F47)</f>
        <v/>
      </c>
      <c r="H47" s="67"/>
    </row>
    <row r="48" spans="1:8" x14ac:dyDescent="0.2">
      <c r="A48" s="95"/>
      <c r="B48" s="94">
        <v>46</v>
      </c>
      <c r="C48" s="93" t="b">
        <v>0</v>
      </c>
      <c r="D48" s="92" t="str">
        <v>Q7</v>
      </c>
      <c r="E48" s="91" t="str">
        <f t="shared" si="1"/>
        <v>HKDIMMFRA6MQ7_Quote</v>
      </c>
      <c r="F48" s="90" t="str">
        <f>_xll.qlSimpleQuote(E48,,PriceTickValue,Permanent,Trigger,ObjectOverwrite)</f>
        <v>HKDIMMFRA6MQ7_Quote#0003</v>
      </c>
      <c r="G48" s="54" t="str">
        <f>_xll.ohRangeRetrieveError(F48)</f>
        <v/>
      </c>
      <c r="H48" s="67"/>
    </row>
    <row r="49" spans="1:8" x14ac:dyDescent="0.2">
      <c r="A49" s="95"/>
      <c r="B49" s="94">
        <v>47</v>
      </c>
      <c r="C49" s="93" t="b">
        <v>0</v>
      </c>
      <c r="D49" s="92" t="str">
        <v>U7</v>
      </c>
      <c r="E49" s="91" t="str">
        <f t="shared" si="1"/>
        <v>HKDIMMFRA6MU7_Quote</v>
      </c>
      <c r="F49" s="90" t="str">
        <f>_xll.qlSimpleQuote(E49,,PriceTickValue,Permanent,Trigger,ObjectOverwrite)</f>
        <v>HKDIMMFRA6MU7_Quote#0003</v>
      </c>
      <c r="G49" s="54" t="str">
        <f>_xll.ohRangeRetrieveError(F49)</f>
        <v/>
      </c>
      <c r="H49" s="67"/>
    </row>
    <row r="50" spans="1:8" x14ac:dyDescent="0.2">
      <c r="A50" s="95"/>
      <c r="B50" s="94">
        <v>48</v>
      </c>
      <c r="C50" s="93" t="b">
        <v>0</v>
      </c>
      <c r="D50" s="92" t="str">
        <v>V7</v>
      </c>
      <c r="E50" s="91" t="str">
        <f t="shared" si="1"/>
        <v>HKDIMMFRA6MV7_Quote</v>
      </c>
      <c r="F50" s="90" t="str">
        <f>_xll.qlSimpleQuote(E50,,PriceTickValue,Permanent,Trigger,ObjectOverwrite)</f>
        <v>HKDIMMFRA6MV7_Quote#0003</v>
      </c>
      <c r="G50" s="54" t="str">
        <f>_xll.ohRangeRetrieveError(F50)</f>
        <v/>
      </c>
      <c r="H50" s="67"/>
    </row>
    <row r="51" spans="1:8" x14ac:dyDescent="0.2">
      <c r="A51" s="95"/>
      <c r="B51" s="94">
        <v>49</v>
      </c>
      <c r="C51" s="93" t="b">
        <v>0</v>
      </c>
      <c r="D51" s="92" t="str">
        <v>X7</v>
      </c>
      <c r="E51" s="91" t="str">
        <f t="shared" si="1"/>
        <v>HKDIMMFRA6MX7_Quote</v>
      </c>
      <c r="F51" s="90" t="str">
        <f>_xll.qlSimpleQuote(E51,,PriceTickValue,Permanent,Trigger,ObjectOverwrite)</f>
        <v>HKDIMMFRA6MX7_Quote#0003</v>
      </c>
      <c r="G51" s="54" t="str">
        <f>_xll.ohRangeRetrieveError(F51)</f>
        <v/>
      </c>
      <c r="H51" s="67"/>
    </row>
    <row r="52" spans="1:8" x14ac:dyDescent="0.2">
      <c r="A52" s="95"/>
      <c r="B52" s="94">
        <v>50</v>
      </c>
      <c r="C52" s="93" t="b">
        <v>0</v>
      </c>
      <c r="D52" s="92" t="str">
        <v>Z7</v>
      </c>
      <c r="E52" s="91" t="str">
        <f t="shared" si="1"/>
        <v>HKDIMMFRA6MZ7_Quote</v>
      </c>
      <c r="F52" s="90" t="str">
        <f>_xll.qlSimpleQuote(E52,,PriceTickValue,Permanent,Trigger,ObjectOverwrite)</f>
        <v>HKDIMMFRA6MZ7_Quote#0003</v>
      </c>
      <c r="G52" s="54" t="str">
        <f>_xll.ohRangeRetrieveError(F52)</f>
        <v/>
      </c>
      <c r="H52" s="67"/>
    </row>
    <row r="53" spans="1:8" x14ac:dyDescent="0.2">
      <c r="A53" s="95"/>
      <c r="B53" s="94">
        <v>51</v>
      </c>
      <c r="C53" s="93" t="b">
        <v>0</v>
      </c>
      <c r="D53" s="92" t="str">
        <v>F8</v>
      </c>
      <c r="E53" s="91" t="str">
        <f t="shared" si="1"/>
        <v>HKDIMMFRA6MF8_Quote</v>
      </c>
      <c r="F53" s="90" t="str">
        <f>_xll.qlSimpleQuote(E53,,PriceTickValue,Permanent,Trigger,ObjectOverwrite)</f>
        <v>HKDIMMFRA6MF8_Quote#0003</v>
      </c>
      <c r="G53" s="54" t="str">
        <f>_xll.ohRangeRetrieveError(F53)</f>
        <v/>
      </c>
      <c r="H53" s="67"/>
    </row>
    <row r="54" spans="1:8" x14ac:dyDescent="0.2">
      <c r="A54" s="95"/>
      <c r="B54" s="94">
        <v>52</v>
      </c>
      <c r="C54" s="93" t="b">
        <v>0</v>
      </c>
      <c r="D54" s="92" t="str">
        <v>G8</v>
      </c>
      <c r="E54" s="91" t="str">
        <f t="shared" si="1"/>
        <v>HKDIMMFRA6MG8_Quote</v>
      </c>
      <c r="F54" s="90" t="str">
        <f>_xll.qlSimpleQuote(E54,,PriceTickValue,Permanent,Trigger,ObjectOverwrite)</f>
        <v>HKDIMMFRA6MG8_Quote#0003</v>
      </c>
      <c r="G54" s="54" t="str">
        <f>_xll.ohRangeRetrieveError(F54)</f>
        <v/>
      </c>
      <c r="H54" s="67"/>
    </row>
    <row r="55" spans="1:8" x14ac:dyDescent="0.2">
      <c r="A55" s="95"/>
      <c r="B55" s="94">
        <v>53</v>
      </c>
      <c r="C55" s="93" t="b">
        <v>0</v>
      </c>
      <c r="D55" s="92" t="str">
        <v>H8</v>
      </c>
      <c r="E55" s="91" t="str">
        <f t="shared" si="1"/>
        <v>HKDIMMFRA6MH8_Quote</v>
      </c>
      <c r="F55" s="90" t="str">
        <f>_xll.qlSimpleQuote(E55,,PriceTickValue,Permanent,Trigger,ObjectOverwrite)</f>
        <v>HKDIMMFRA6MH8_Quote#0003</v>
      </c>
      <c r="G55" s="54" t="str">
        <f>_xll.ohRangeRetrieveError(F55)</f>
        <v/>
      </c>
      <c r="H55" s="67"/>
    </row>
    <row r="56" spans="1:8" x14ac:dyDescent="0.2">
      <c r="A56" s="95"/>
      <c r="B56" s="94">
        <v>54</v>
      </c>
      <c r="C56" s="93" t="b">
        <v>0</v>
      </c>
      <c r="D56" s="92" t="str">
        <v>J8</v>
      </c>
      <c r="E56" s="91" t="str">
        <f t="shared" si="1"/>
        <v>HKDIMMFRA6MJ8_Quote</v>
      </c>
      <c r="F56" s="90" t="str">
        <f>_xll.qlSimpleQuote(E56,,PriceTickValue,Permanent,Trigger,ObjectOverwrite)</f>
        <v>HKDIMMFRA6MJ8_Quote#0003</v>
      </c>
      <c r="G56" s="54" t="str">
        <f>_xll.ohRangeRetrieveError(F56)</f>
        <v/>
      </c>
      <c r="H56" s="67"/>
    </row>
    <row r="57" spans="1:8" x14ac:dyDescent="0.2">
      <c r="A57" s="95"/>
      <c r="B57" s="94">
        <v>55</v>
      </c>
      <c r="C57" s="93" t="b">
        <v>0</v>
      </c>
      <c r="D57" s="92" t="str">
        <v>K8</v>
      </c>
      <c r="E57" s="91" t="str">
        <f t="shared" si="1"/>
        <v>HKDIMMFRA6MK8_Quote</v>
      </c>
      <c r="F57" s="90" t="str">
        <f>_xll.qlSimpleQuote(E57,,PriceTickValue,Permanent,Trigger,ObjectOverwrite)</f>
        <v>HKDIMMFRA6MK8_Quote#0003</v>
      </c>
      <c r="G57" s="54" t="str">
        <f>_xll.ohRangeRetrieveError(F57)</f>
        <v/>
      </c>
      <c r="H57" s="67"/>
    </row>
    <row r="58" spans="1:8" x14ac:dyDescent="0.2">
      <c r="A58" s="95"/>
      <c r="B58" s="94">
        <v>56</v>
      </c>
      <c r="C58" s="93" t="b">
        <v>0</v>
      </c>
      <c r="D58" s="92" t="str">
        <v>M8</v>
      </c>
      <c r="E58" s="91" t="str">
        <f t="shared" si="1"/>
        <v>HKDIMMFRA6MM8_Quote</v>
      </c>
      <c r="F58" s="90" t="str">
        <f>_xll.qlSimpleQuote(E58,,PriceTickValue,Permanent,Trigger,ObjectOverwrite)</f>
        <v>HKDIMMFRA6MM8_Quote#0003</v>
      </c>
      <c r="G58" s="54" t="str">
        <f>_xll.ohRangeRetrieveError(F58)</f>
        <v/>
      </c>
      <c r="H58" s="67"/>
    </row>
    <row r="59" spans="1:8" x14ac:dyDescent="0.2">
      <c r="A59" s="95"/>
      <c r="B59" s="94">
        <v>57</v>
      </c>
      <c r="C59" s="93" t="b">
        <v>0</v>
      </c>
      <c r="D59" s="92" t="str">
        <v>N8</v>
      </c>
      <c r="E59" s="91" t="str">
        <f t="shared" si="1"/>
        <v>HKDIMMFRA6MN8_Quote</v>
      </c>
      <c r="F59" s="90" t="str">
        <f>_xll.qlSimpleQuote(E59,,PriceTickValue,Permanent,Trigger,ObjectOverwrite)</f>
        <v>HKDIMMFRA6MN8_Quote#0003</v>
      </c>
      <c r="G59" s="54" t="str">
        <f>_xll.ohRangeRetrieveError(F59)</f>
        <v/>
      </c>
      <c r="H59" s="67"/>
    </row>
    <row r="60" spans="1:8" x14ac:dyDescent="0.2">
      <c r="A60" s="95"/>
      <c r="B60" s="94">
        <v>58</v>
      </c>
      <c r="C60" s="93" t="b">
        <v>0</v>
      </c>
      <c r="D60" s="92" t="str">
        <v>Q8</v>
      </c>
      <c r="E60" s="91" t="str">
        <f t="shared" si="1"/>
        <v>HKDIMMFRA6MQ8_Quote</v>
      </c>
      <c r="F60" s="90" t="str">
        <f>_xll.qlSimpleQuote(E60,,PriceTickValue,Permanent,Trigger,ObjectOverwrite)</f>
        <v>HKDIMMFRA6MQ8_Quote#0003</v>
      </c>
      <c r="G60" s="54" t="str">
        <f>_xll.ohRangeRetrieveError(F60)</f>
        <v/>
      </c>
      <c r="H60" s="67"/>
    </row>
    <row r="61" spans="1:8" x14ac:dyDescent="0.2">
      <c r="A61" s="95"/>
      <c r="B61" s="94">
        <v>59</v>
      </c>
      <c r="C61" s="93" t="b">
        <v>0</v>
      </c>
      <c r="D61" s="92" t="str">
        <v>U8</v>
      </c>
      <c r="E61" s="91" t="str">
        <f t="shared" si="1"/>
        <v>HKDIMMFRA6MU8_Quote</v>
      </c>
      <c r="F61" s="90" t="str">
        <f>_xll.qlSimpleQuote(E61,,PriceTickValue,Permanent,Trigger,ObjectOverwrite)</f>
        <v>HKDIMMFRA6MU8_Quote#0003</v>
      </c>
      <c r="G61" s="54" t="str">
        <f>_xll.ohRangeRetrieveError(F61)</f>
        <v/>
      </c>
      <c r="H61" s="67"/>
    </row>
    <row r="62" spans="1:8" x14ac:dyDescent="0.2">
      <c r="A62" s="95"/>
      <c r="B62" s="94">
        <v>60</v>
      </c>
      <c r="C62" s="93" t="b">
        <v>0</v>
      </c>
      <c r="D62" s="92" t="str">
        <v>V8</v>
      </c>
      <c r="E62" s="91" t="str">
        <f t="shared" si="1"/>
        <v>HKDIMMFRA6MV8_Quote</v>
      </c>
      <c r="F62" s="90" t="str">
        <f>_xll.qlSimpleQuote(E62,,PriceTickValue,Permanent,Trigger,ObjectOverwrite)</f>
        <v>HKDIMMFRA6MV8_Quote#0003</v>
      </c>
      <c r="G62" s="54" t="str">
        <f>_xll.ohRangeRetrieveError(F62)</f>
        <v/>
      </c>
      <c r="H62" s="67"/>
    </row>
    <row r="63" spans="1:8" x14ac:dyDescent="0.2">
      <c r="A63" s="95"/>
      <c r="B63" s="94">
        <v>61</v>
      </c>
      <c r="C63" s="93" t="b">
        <v>0</v>
      </c>
      <c r="D63" s="92" t="str">
        <v>X8</v>
      </c>
      <c r="E63" s="91" t="str">
        <f t="shared" si="1"/>
        <v>HKDIMMFRA6MX8_Quote</v>
      </c>
      <c r="F63" s="90" t="str">
        <f>_xll.qlSimpleQuote(E63,,PriceTickValue,Permanent,Trigger,ObjectOverwrite)</f>
        <v>HKDIMMFRA6MX8_Quote#0003</v>
      </c>
      <c r="G63" s="54" t="str">
        <f>_xll.ohRangeRetrieveError(F63)</f>
        <v/>
      </c>
      <c r="H63" s="67"/>
    </row>
    <row r="64" spans="1:8" x14ac:dyDescent="0.2">
      <c r="A64" s="95"/>
      <c r="B64" s="94">
        <v>62</v>
      </c>
      <c r="C64" s="93" t="b">
        <v>0</v>
      </c>
      <c r="D64" s="92" t="str">
        <v>Z8</v>
      </c>
      <c r="E64" s="91" t="str">
        <f t="shared" si="1"/>
        <v>HKDIMMFRA6MZ8_Quote</v>
      </c>
      <c r="F64" s="90" t="str">
        <f>_xll.qlSimpleQuote(E64,,PriceTickValue,Permanent,Trigger,ObjectOverwrite)</f>
        <v>HKDIMMFRA6MZ8_Quote#0003</v>
      </c>
      <c r="G64" s="54" t="str">
        <f>_xll.ohRangeRetrieveError(F64)</f>
        <v/>
      </c>
      <c r="H64" s="67"/>
    </row>
    <row r="65" spans="1:8" x14ac:dyDescent="0.2">
      <c r="A65" s="95"/>
      <c r="B65" s="94">
        <v>63</v>
      </c>
      <c r="C65" s="93" t="b">
        <v>0</v>
      </c>
      <c r="D65" s="92" t="str">
        <v>F9</v>
      </c>
      <c r="E65" s="91" t="str">
        <f t="shared" si="1"/>
        <v>HKDIMMFRA6MF9_Quote</v>
      </c>
      <c r="F65" s="90" t="str">
        <f>_xll.qlSimpleQuote(E65,,PriceTickValue,Permanent,Trigger,ObjectOverwrite)</f>
        <v>HKDIMMFRA6MF9_Quote#0003</v>
      </c>
      <c r="G65" s="54" t="str">
        <f>_xll.ohRangeRetrieveError(F65)</f>
        <v/>
      </c>
      <c r="H65" s="67"/>
    </row>
    <row r="66" spans="1:8" x14ac:dyDescent="0.2">
      <c r="A66" s="95"/>
      <c r="B66" s="94">
        <v>64</v>
      </c>
      <c r="C66" s="93" t="b">
        <v>0</v>
      </c>
      <c r="D66" s="92" t="str">
        <v>G9</v>
      </c>
      <c r="E66" s="91" t="str">
        <f t="shared" si="1"/>
        <v>HKDIMMFRA6MG9_Quote</v>
      </c>
      <c r="F66" s="90" t="str">
        <f>_xll.qlSimpleQuote(E66,,PriceTickValue,Permanent,Trigger,ObjectOverwrite)</f>
        <v>HKDIMMFRA6MG9_Quote#0003</v>
      </c>
      <c r="G66" s="54" t="str">
        <f>_xll.ohRangeRetrieveError(F66)</f>
        <v/>
      </c>
      <c r="H66" s="67"/>
    </row>
    <row r="67" spans="1:8" x14ac:dyDescent="0.2">
      <c r="A67" s="95"/>
      <c r="B67" s="94">
        <v>65</v>
      </c>
      <c r="C67" s="93" t="b">
        <v>0</v>
      </c>
      <c r="D67" s="92" t="str">
        <v>H9</v>
      </c>
      <c r="E67" s="91" t="str">
        <f t="shared" ref="E67:E98" si="2">Currency&amp;$D$1&amp;$E$1&amp;$D67&amp;QuoteSuffix</f>
        <v>HKDIMMFRA6MH9_Quote</v>
      </c>
      <c r="F67" s="90" t="str">
        <f>_xll.qlSimpleQuote(E67,,PriceTickValue,Permanent,Trigger,ObjectOverwrite)</f>
        <v>HKDIMMFRA6MH9_Quote#0003</v>
      </c>
      <c r="G67" s="54" t="str">
        <f>_xll.ohRangeRetrieveError(F67)</f>
        <v/>
      </c>
      <c r="H67" s="67"/>
    </row>
    <row r="68" spans="1:8" x14ac:dyDescent="0.2">
      <c r="A68" s="95"/>
      <c r="B68" s="94">
        <v>66</v>
      </c>
      <c r="C68" s="93" t="b">
        <v>0</v>
      </c>
      <c r="D68" s="92" t="str">
        <v>J9</v>
      </c>
      <c r="E68" s="91" t="str">
        <f t="shared" si="2"/>
        <v>HKDIMMFRA6MJ9_Quote</v>
      </c>
      <c r="F68" s="90" t="str">
        <f>_xll.qlSimpleQuote(E68,,PriceTickValue,Permanent,Trigger,ObjectOverwrite)</f>
        <v>HKDIMMFRA6MJ9_Quote#0003</v>
      </c>
      <c r="G68" s="54" t="str">
        <f>_xll.ohRangeRetrieveError(F68)</f>
        <v/>
      </c>
      <c r="H68" s="67"/>
    </row>
    <row r="69" spans="1:8" x14ac:dyDescent="0.2">
      <c r="A69" s="95"/>
      <c r="B69" s="94">
        <v>67</v>
      </c>
      <c r="C69" s="93" t="b">
        <v>0</v>
      </c>
      <c r="D69" s="92" t="str">
        <v>K9</v>
      </c>
      <c r="E69" s="91" t="str">
        <f t="shared" si="2"/>
        <v>HKDIMMFRA6MK9_Quote</v>
      </c>
      <c r="F69" s="90" t="str">
        <f>_xll.qlSimpleQuote(E69,,PriceTickValue,Permanent,Trigger,ObjectOverwrite)</f>
        <v>HKDIMMFRA6MK9_Quote#0003</v>
      </c>
      <c r="G69" s="54" t="str">
        <f>_xll.ohRangeRetrieveError(F69)</f>
        <v/>
      </c>
      <c r="H69" s="67"/>
    </row>
    <row r="70" spans="1:8" x14ac:dyDescent="0.2">
      <c r="A70" s="95"/>
      <c r="B70" s="94">
        <v>68</v>
      </c>
      <c r="C70" s="93" t="b">
        <v>0</v>
      </c>
      <c r="D70" s="92" t="str">
        <v>M9</v>
      </c>
      <c r="E70" s="91" t="str">
        <f t="shared" si="2"/>
        <v>HKDIMMFRA6MM9_Quote</v>
      </c>
      <c r="F70" s="90" t="str">
        <f>_xll.qlSimpleQuote(E70,,PriceTickValue,Permanent,Trigger,ObjectOverwrite)</f>
        <v>HKDIMMFRA6MM9_Quote#0003</v>
      </c>
      <c r="G70" s="54" t="str">
        <f>_xll.ohRangeRetrieveError(F70)</f>
        <v/>
      </c>
      <c r="H70" s="67"/>
    </row>
    <row r="71" spans="1:8" x14ac:dyDescent="0.2">
      <c r="A71" s="95"/>
      <c r="B71" s="94">
        <v>69</v>
      </c>
      <c r="C71" s="93" t="b">
        <v>0</v>
      </c>
      <c r="D71" s="92" t="str">
        <v>N9</v>
      </c>
      <c r="E71" s="91" t="str">
        <f t="shared" si="2"/>
        <v>HKDIMMFRA6MN9_Quote</v>
      </c>
      <c r="F71" s="90" t="str">
        <f>_xll.qlSimpleQuote(E71,,PriceTickValue,Permanent,Trigger,ObjectOverwrite)</f>
        <v>HKDIMMFRA6MN9_Quote#0003</v>
      </c>
      <c r="G71" s="54" t="str">
        <f>_xll.ohRangeRetrieveError(F71)</f>
        <v/>
      </c>
      <c r="H71" s="67"/>
    </row>
    <row r="72" spans="1:8" x14ac:dyDescent="0.2">
      <c r="A72" s="95"/>
      <c r="B72" s="94">
        <v>70</v>
      </c>
      <c r="C72" s="93" t="b">
        <v>0</v>
      </c>
      <c r="D72" s="92" t="str">
        <v>Q9</v>
      </c>
      <c r="E72" s="91" t="str">
        <f t="shared" si="2"/>
        <v>HKDIMMFRA6MQ9_Quote</v>
      </c>
      <c r="F72" s="90" t="str">
        <f>_xll.qlSimpleQuote(E72,,PriceTickValue,Permanent,Trigger,ObjectOverwrite)</f>
        <v>HKDIMMFRA6MQ9_Quote#0003</v>
      </c>
      <c r="G72" s="54" t="str">
        <f>_xll.ohRangeRetrieveError(F72)</f>
        <v/>
      </c>
      <c r="H72" s="67"/>
    </row>
    <row r="73" spans="1:8" x14ac:dyDescent="0.2">
      <c r="A73" s="95"/>
      <c r="B73" s="94">
        <v>71</v>
      </c>
      <c r="C73" s="93" t="b">
        <v>0</v>
      </c>
      <c r="D73" s="92" t="str">
        <v>U9</v>
      </c>
      <c r="E73" s="91" t="str">
        <f t="shared" si="2"/>
        <v>HKDIMMFRA6MU9_Quote</v>
      </c>
      <c r="F73" s="90" t="str">
        <f>_xll.qlSimpleQuote(E73,,PriceTickValue,Permanent,Trigger,ObjectOverwrite)</f>
        <v>HKDIMMFRA6MU9_Quote#0003</v>
      </c>
      <c r="G73" s="54" t="str">
        <f>_xll.ohRangeRetrieveError(F73)</f>
        <v/>
      </c>
      <c r="H73" s="67"/>
    </row>
    <row r="74" spans="1:8" x14ac:dyDescent="0.2">
      <c r="A74" s="95"/>
      <c r="B74" s="94">
        <v>72</v>
      </c>
      <c r="C74" s="93" t="b">
        <v>0</v>
      </c>
      <c r="D74" s="92" t="str">
        <v>V9</v>
      </c>
      <c r="E74" s="91" t="str">
        <f t="shared" si="2"/>
        <v>HKDIMMFRA6MV9_Quote</v>
      </c>
      <c r="F74" s="90" t="str">
        <f>_xll.qlSimpleQuote(E74,,PriceTickValue,Permanent,Trigger,ObjectOverwrite)</f>
        <v>HKDIMMFRA6MV9_Quote#0003</v>
      </c>
      <c r="G74" s="54" t="str">
        <f>_xll.ohRangeRetrieveError(F74)</f>
        <v/>
      </c>
      <c r="H74" s="67"/>
    </row>
    <row r="75" spans="1:8" x14ac:dyDescent="0.2">
      <c r="A75" s="95"/>
      <c r="B75" s="94">
        <v>73</v>
      </c>
      <c r="C75" s="93" t="b">
        <v>0</v>
      </c>
      <c r="D75" s="92" t="str">
        <v>X9</v>
      </c>
      <c r="E75" s="91" t="str">
        <f t="shared" si="2"/>
        <v>HKDIMMFRA6MX9_Quote</v>
      </c>
      <c r="F75" s="90" t="str">
        <f>_xll.qlSimpleQuote(E75,,PriceTickValue,Permanent,Trigger,ObjectOverwrite)</f>
        <v>HKDIMMFRA6MX9_Quote#0003</v>
      </c>
      <c r="G75" s="54" t="str">
        <f>_xll.ohRangeRetrieveError(F75)</f>
        <v/>
      </c>
      <c r="H75" s="67"/>
    </row>
    <row r="76" spans="1:8" x14ac:dyDescent="0.2">
      <c r="A76" s="95"/>
      <c r="B76" s="94">
        <v>74</v>
      </c>
      <c r="C76" s="93" t="b">
        <v>0</v>
      </c>
      <c r="D76" s="92" t="str">
        <v>Z9</v>
      </c>
      <c r="E76" s="91" t="str">
        <f t="shared" si="2"/>
        <v>HKDIMMFRA6MZ9_Quote</v>
      </c>
      <c r="F76" s="90" t="str">
        <f>_xll.qlSimpleQuote(E76,,PriceTickValue,Permanent,Trigger,ObjectOverwrite)</f>
        <v>HKDIMMFRA6MZ9_Quote#0003</v>
      </c>
      <c r="G76" s="54" t="str">
        <f>_xll.ohRangeRetrieveError(F76)</f>
        <v/>
      </c>
      <c r="H76" s="67"/>
    </row>
    <row r="77" spans="1:8" x14ac:dyDescent="0.2">
      <c r="A77" s="95"/>
      <c r="B77" s="94">
        <v>75</v>
      </c>
      <c r="C77" s="93" t="b">
        <v>0</v>
      </c>
      <c r="D77" s="92" t="str">
        <v>F0</v>
      </c>
      <c r="E77" s="91" t="str">
        <f t="shared" si="2"/>
        <v>HKDIMMFRA6MF0_Quote</v>
      </c>
      <c r="F77" s="90" t="str">
        <f>_xll.qlSimpleQuote(E77,,PriceTickValue,Permanent,Trigger,ObjectOverwrite)</f>
        <v>HKDIMMFRA6MF0_Quote#0003</v>
      </c>
      <c r="G77" s="54" t="str">
        <f>_xll.ohRangeRetrieveError(F77)</f>
        <v/>
      </c>
      <c r="H77" s="67"/>
    </row>
    <row r="78" spans="1:8" x14ac:dyDescent="0.2">
      <c r="A78" s="95"/>
      <c r="B78" s="94">
        <v>76</v>
      </c>
      <c r="C78" s="93" t="b">
        <v>0</v>
      </c>
      <c r="D78" s="92" t="str">
        <v>G0</v>
      </c>
      <c r="E78" s="91" t="str">
        <f t="shared" si="2"/>
        <v>HKDIMMFRA6MG0_Quote</v>
      </c>
      <c r="F78" s="90" t="str">
        <f>_xll.qlSimpleQuote(E78,,PriceTickValue,Permanent,Trigger,ObjectOverwrite)</f>
        <v>HKDIMMFRA6MG0_Quote#0003</v>
      </c>
      <c r="G78" s="54" t="str">
        <f>_xll.ohRangeRetrieveError(F78)</f>
        <v/>
      </c>
      <c r="H78" s="67"/>
    </row>
    <row r="79" spans="1:8" x14ac:dyDescent="0.2">
      <c r="A79" s="95"/>
      <c r="B79" s="94">
        <v>77</v>
      </c>
      <c r="C79" s="93" t="b">
        <v>0</v>
      </c>
      <c r="D79" s="92" t="str">
        <v>H0</v>
      </c>
      <c r="E79" s="91" t="str">
        <f t="shared" si="2"/>
        <v>HKDIMMFRA6MH0_Quote</v>
      </c>
      <c r="F79" s="90" t="str">
        <f>_xll.qlSimpleQuote(E79,,PriceTickValue,Permanent,Trigger,ObjectOverwrite)</f>
        <v>HKDIMMFRA6MH0_Quote#0003</v>
      </c>
      <c r="G79" s="54" t="str">
        <f>_xll.ohRangeRetrieveError(F79)</f>
        <v/>
      </c>
      <c r="H79" s="67"/>
    </row>
    <row r="80" spans="1:8" x14ac:dyDescent="0.2">
      <c r="A80" s="95"/>
      <c r="B80" s="94">
        <v>78</v>
      </c>
      <c r="C80" s="93" t="b">
        <v>0</v>
      </c>
      <c r="D80" s="92" t="str">
        <v>J0</v>
      </c>
      <c r="E80" s="91" t="str">
        <f t="shared" si="2"/>
        <v>HKDIMMFRA6MJ0_Quote</v>
      </c>
      <c r="F80" s="90" t="str">
        <f>_xll.qlSimpleQuote(E80,,PriceTickValue,Permanent,Trigger,ObjectOverwrite)</f>
        <v>HKDIMMFRA6MJ0_Quote#0003</v>
      </c>
      <c r="G80" s="54" t="str">
        <f>_xll.ohRangeRetrieveError(F80)</f>
        <v/>
      </c>
      <c r="H80" s="67"/>
    </row>
    <row r="81" spans="1:8" x14ac:dyDescent="0.2">
      <c r="A81" s="95"/>
      <c r="B81" s="94">
        <v>79</v>
      </c>
      <c r="C81" s="93" t="b">
        <v>0</v>
      </c>
      <c r="D81" s="92" t="str">
        <v>K0</v>
      </c>
      <c r="E81" s="91" t="str">
        <f t="shared" si="2"/>
        <v>HKDIMMFRA6MK0_Quote</v>
      </c>
      <c r="F81" s="90" t="str">
        <f>_xll.qlSimpleQuote(E81,,PriceTickValue,Permanent,Trigger,ObjectOverwrite)</f>
        <v>HKDIMMFRA6MK0_Quote#0003</v>
      </c>
      <c r="G81" s="54" t="str">
        <f>_xll.ohRangeRetrieveError(F81)</f>
        <v/>
      </c>
      <c r="H81" s="67"/>
    </row>
    <row r="82" spans="1:8" x14ac:dyDescent="0.2">
      <c r="A82" s="95"/>
      <c r="B82" s="94">
        <v>80</v>
      </c>
      <c r="C82" s="93" t="b">
        <v>0</v>
      </c>
      <c r="D82" s="92" t="str">
        <v>M0</v>
      </c>
      <c r="E82" s="91" t="str">
        <f t="shared" si="2"/>
        <v>HKDIMMFRA6MM0_Quote</v>
      </c>
      <c r="F82" s="90" t="str">
        <f>_xll.qlSimpleQuote(E82,,PriceTickValue,Permanent,Trigger,ObjectOverwrite)</f>
        <v>HKDIMMFRA6MM0_Quote#0003</v>
      </c>
      <c r="G82" s="54" t="str">
        <f>_xll.ohRangeRetrieveError(F82)</f>
        <v/>
      </c>
      <c r="H82" s="67"/>
    </row>
    <row r="83" spans="1:8" x14ac:dyDescent="0.2">
      <c r="A83" s="95"/>
      <c r="B83" s="94">
        <v>81</v>
      </c>
      <c r="C83" s="93" t="b">
        <v>0</v>
      </c>
      <c r="D83" s="92" t="str">
        <v>N0</v>
      </c>
      <c r="E83" s="91" t="str">
        <f t="shared" si="2"/>
        <v>HKDIMMFRA6MN0_Quote</v>
      </c>
      <c r="F83" s="90" t="str">
        <f>_xll.qlSimpleQuote(E83,,PriceTickValue,Permanent,Trigger,ObjectOverwrite)</f>
        <v>HKDIMMFRA6MN0_Quote#0003</v>
      </c>
      <c r="G83" s="54" t="str">
        <f>_xll.ohRangeRetrieveError(F83)</f>
        <v/>
      </c>
      <c r="H83" s="67"/>
    </row>
    <row r="84" spans="1:8" x14ac:dyDescent="0.2">
      <c r="A84" s="95"/>
      <c r="B84" s="94">
        <v>82</v>
      </c>
      <c r="C84" s="93" t="b">
        <v>0</v>
      </c>
      <c r="D84" s="92" t="str">
        <v>Q0</v>
      </c>
      <c r="E84" s="91" t="str">
        <f t="shared" si="2"/>
        <v>HKDIMMFRA6MQ0_Quote</v>
      </c>
      <c r="F84" s="90" t="str">
        <f>_xll.qlSimpleQuote(E84,,PriceTickValue,Permanent,Trigger,ObjectOverwrite)</f>
        <v>HKDIMMFRA6MQ0_Quote#0003</v>
      </c>
      <c r="G84" s="54" t="str">
        <f>_xll.ohRangeRetrieveError(F84)</f>
        <v/>
      </c>
      <c r="H84" s="67"/>
    </row>
    <row r="85" spans="1:8" x14ac:dyDescent="0.2">
      <c r="A85" s="95"/>
      <c r="B85" s="94">
        <v>83</v>
      </c>
      <c r="C85" s="93" t="b">
        <v>0</v>
      </c>
      <c r="D85" s="92" t="str">
        <v>U0</v>
      </c>
      <c r="E85" s="91" t="str">
        <f t="shared" si="2"/>
        <v>HKDIMMFRA6MU0_Quote</v>
      </c>
      <c r="F85" s="90" t="str">
        <f>_xll.qlSimpleQuote(E85,,PriceTickValue,Permanent,Trigger,ObjectOverwrite)</f>
        <v>HKDIMMFRA6MU0_Quote#0003</v>
      </c>
      <c r="G85" s="54" t="str">
        <f>_xll.ohRangeRetrieveError(F85)</f>
        <v/>
      </c>
      <c r="H85" s="67"/>
    </row>
    <row r="86" spans="1:8" x14ac:dyDescent="0.2">
      <c r="A86" s="95"/>
      <c r="B86" s="94">
        <v>84</v>
      </c>
      <c r="C86" s="93" t="b">
        <v>0</v>
      </c>
      <c r="D86" s="92" t="str">
        <v>V0</v>
      </c>
      <c r="E86" s="91" t="str">
        <f t="shared" si="2"/>
        <v>HKDIMMFRA6MV0_Quote</v>
      </c>
      <c r="F86" s="90" t="str">
        <f>_xll.qlSimpleQuote(E86,,PriceTickValue,Permanent,Trigger,ObjectOverwrite)</f>
        <v>HKDIMMFRA6MV0_Quote#0003</v>
      </c>
      <c r="G86" s="54" t="str">
        <f>_xll.ohRangeRetrieveError(F86)</f>
        <v/>
      </c>
      <c r="H86" s="67"/>
    </row>
    <row r="87" spans="1:8" x14ac:dyDescent="0.2">
      <c r="A87" s="95"/>
      <c r="B87" s="94">
        <v>85</v>
      </c>
      <c r="C87" s="93" t="b">
        <v>0</v>
      </c>
      <c r="D87" s="92" t="str">
        <v>X0</v>
      </c>
      <c r="E87" s="91" t="str">
        <f t="shared" si="2"/>
        <v>HKDIMMFRA6MX0_Quote</v>
      </c>
      <c r="F87" s="90" t="str">
        <f>_xll.qlSimpleQuote(E87,,PriceTickValue,Permanent,Trigger,ObjectOverwrite)</f>
        <v>HKDIMMFRA6MX0_Quote#0003</v>
      </c>
      <c r="G87" s="54" t="str">
        <f>_xll.ohRangeRetrieveError(F87)</f>
        <v/>
      </c>
      <c r="H87" s="67"/>
    </row>
    <row r="88" spans="1:8" x14ac:dyDescent="0.2">
      <c r="A88" s="95"/>
      <c r="B88" s="94">
        <v>86</v>
      </c>
      <c r="C88" s="93" t="b">
        <v>0</v>
      </c>
      <c r="D88" s="92" t="str">
        <v>Z0</v>
      </c>
      <c r="E88" s="91" t="str">
        <f t="shared" si="2"/>
        <v>HKDIMMFRA6MZ0_Quote</v>
      </c>
      <c r="F88" s="90" t="str">
        <f>_xll.qlSimpleQuote(E88,,PriceTickValue,Permanent,Trigger,ObjectOverwrite)</f>
        <v>HKDIMMFRA6MZ0_Quote#0003</v>
      </c>
      <c r="G88" s="54" t="str">
        <f>_xll.ohRangeRetrieveError(F88)</f>
        <v/>
      </c>
      <c r="H88" s="67"/>
    </row>
    <row r="89" spans="1:8" x14ac:dyDescent="0.2">
      <c r="A89" s="95"/>
      <c r="B89" s="94">
        <v>87</v>
      </c>
      <c r="C89" s="93" t="b">
        <v>0</v>
      </c>
      <c r="D89" s="92" t="str">
        <v>F1</v>
      </c>
      <c r="E89" s="91" t="str">
        <f t="shared" si="2"/>
        <v>HKDIMMFRA6MF1_Quote</v>
      </c>
      <c r="F89" s="90" t="str">
        <f>_xll.qlSimpleQuote(E89,,PriceTickValue,Permanent,Trigger,ObjectOverwrite)</f>
        <v>HKDIMMFRA6MF1_Quote#0003</v>
      </c>
      <c r="G89" s="54" t="str">
        <f>_xll.ohRangeRetrieveError(F89)</f>
        <v/>
      </c>
      <c r="H89" s="67"/>
    </row>
    <row r="90" spans="1:8" x14ac:dyDescent="0.2">
      <c r="A90" s="95"/>
      <c r="B90" s="94">
        <v>88</v>
      </c>
      <c r="C90" s="93" t="b">
        <v>0</v>
      </c>
      <c r="D90" s="92" t="str">
        <v>G1</v>
      </c>
      <c r="E90" s="91" t="str">
        <f t="shared" si="2"/>
        <v>HKDIMMFRA6MG1_Quote</v>
      </c>
      <c r="F90" s="90" t="str">
        <f>_xll.qlSimpleQuote(E90,,PriceTickValue,Permanent,Trigger,ObjectOverwrite)</f>
        <v>HKDIMMFRA6MG1_Quote#0003</v>
      </c>
      <c r="G90" s="54" t="str">
        <f>_xll.ohRangeRetrieveError(F90)</f>
        <v/>
      </c>
      <c r="H90" s="67"/>
    </row>
    <row r="91" spans="1:8" x14ac:dyDescent="0.2">
      <c r="A91" s="95"/>
      <c r="B91" s="94">
        <v>89</v>
      </c>
      <c r="C91" s="93" t="b">
        <v>0</v>
      </c>
      <c r="D91" s="92" t="str">
        <v>H1</v>
      </c>
      <c r="E91" s="91" t="str">
        <f t="shared" si="2"/>
        <v>HKDIMMFRA6MH1_Quote</v>
      </c>
      <c r="F91" s="90" t="str">
        <f>_xll.qlSimpleQuote(E91,,PriceTickValue,Permanent,Trigger,ObjectOverwrite)</f>
        <v>HKDIMMFRA6MH1_Quote#0003</v>
      </c>
      <c r="G91" s="54" t="str">
        <f>_xll.ohRangeRetrieveError(F91)</f>
        <v/>
      </c>
      <c r="H91" s="67"/>
    </row>
    <row r="92" spans="1:8" x14ac:dyDescent="0.2">
      <c r="A92" s="95"/>
      <c r="B92" s="94">
        <v>90</v>
      </c>
      <c r="C92" s="93" t="b">
        <v>0</v>
      </c>
      <c r="D92" s="92" t="str">
        <v>J1</v>
      </c>
      <c r="E92" s="91" t="str">
        <f t="shared" si="2"/>
        <v>HKDIMMFRA6MJ1_Quote</v>
      </c>
      <c r="F92" s="90" t="str">
        <f>_xll.qlSimpleQuote(E92,,PriceTickValue,Permanent,Trigger,ObjectOverwrite)</f>
        <v>HKDIMMFRA6MJ1_Quote#0003</v>
      </c>
      <c r="G92" s="54" t="str">
        <f>_xll.ohRangeRetrieveError(F92)</f>
        <v/>
      </c>
      <c r="H92" s="67"/>
    </row>
    <row r="93" spans="1:8" x14ac:dyDescent="0.2">
      <c r="A93" s="95"/>
      <c r="B93" s="94">
        <v>91</v>
      </c>
      <c r="C93" s="93" t="b">
        <v>0</v>
      </c>
      <c r="D93" s="92" t="str">
        <v>K1</v>
      </c>
      <c r="E93" s="91" t="str">
        <f t="shared" si="2"/>
        <v>HKDIMMFRA6MK1_Quote</v>
      </c>
      <c r="F93" s="90" t="str">
        <f>_xll.qlSimpleQuote(E93,,PriceTickValue,Permanent,Trigger,ObjectOverwrite)</f>
        <v>HKDIMMFRA6MK1_Quote#0003</v>
      </c>
      <c r="G93" s="54" t="str">
        <f>_xll.ohRangeRetrieveError(F93)</f>
        <v/>
      </c>
      <c r="H93" s="67"/>
    </row>
    <row r="94" spans="1:8" x14ac:dyDescent="0.2">
      <c r="A94" s="95"/>
      <c r="B94" s="94">
        <v>92</v>
      </c>
      <c r="C94" s="93" t="b">
        <v>0</v>
      </c>
      <c r="D94" s="92" t="str">
        <v>M1</v>
      </c>
      <c r="E94" s="91" t="str">
        <f t="shared" si="2"/>
        <v>HKDIMMFRA6MM1_Quote</v>
      </c>
      <c r="F94" s="90" t="str">
        <f>_xll.qlSimpleQuote(E94,,PriceTickValue,Permanent,Trigger,ObjectOverwrite)</f>
        <v>HKDIMMFRA6MM1_Quote#0003</v>
      </c>
      <c r="G94" s="54" t="str">
        <f>_xll.ohRangeRetrieveError(F94)</f>
        <v/>
      </c>
      <c r="H94" s="67"/>
    </row>
    <row r="95" spans="1:8" x14ac:dyDescent="0.2">
      <c r="A95" s="95"/>
      <c r="B95" s="94">
        <v>93</v>
      </c>
      <c r="C95" s="93" t="b">
        <v>0</v>
      </c>
      <c r="D95" s="92" t="str">
        <v>N1</v>
      </c>
      <c r="E95" s="91" t="str">
        <f t="shared" si="2"/>
        <v>HKDIMMFRA6MN1_Quote</v>
      </c>
      <c r="F95" s="90" t="str">
        <f>_xll.qlSimpleQuote(E95,,PriceTickValue,Permanent,Trigger,ObjectOverwrite)</f>
        <v>HKDIMMFRA6MN1_Quote#0003</v>
      </c>
      <c r="G95" s="54" t="str">
        <f>_xll.ohRangeRetrieveError(F95)</f>
        <v/>
      </c>
      <c r="H95" s="67"/>
    </row>
    <row r="96" spans="1:8" x14ac:dyDescent="0.2">
      <c r="A96" s="95"/>
      <c r="B96" s="94">
        <v>94</v>
      </c>
      <c r="C96" s="93" t="b">
        <v>0</v>
      </c>
      <c r="D96" s="92" t="str">
        <v>Q1</v>
      </c>
      <c r="E96" s="91" t="str">
        <f t="shared" si="2"/>
        <v>HKDIMMFRA6MQ1_Quote</v>
      </c>
      <c r="F96" s="90" t="str">
        <f>_xll.qlSimpleQuote(E96,,PriceTickValue,Permanent,Trigger,ObjectOverwrite)</f>
        <v>HKDIMMFRA6MQ1_Quote#0003</v>
      </c>
      <c r="G96" s="54" t="str">
        <f>_xll.ohRangeRetrieveError(F96)</f>
        <v/>
      </c>
      <c r="H96" s="67"/>
    </row>
    <row r="97" spans="1:8" x14ac:dyDescent="0.2">
      <c r="A97" s="95"/>
      <c r="B97" s="94">
        <v>95</v>
      </c>
      <c r="C97" s="93" t="b">
        <v>0</v>
      </c>
      <c r="D97" s="92" t="str">
        <v>U1</v>
      </c>
      <c r="E97" s="91" t="str">
        <f t="shared" si="2"/>
        <v>HKDIMMFRA6MU1_Quote</v>
      </c>
      <c r="F97" s="90" t="str">
        <f>_xll.qlSimpleQuote(E97,,PriceTickValue,Permanent,Trigger,ObjectOverwrite)</f>
        <v>HKDIMMFRA6MU1_Quote#0003</v>
      </c>
      <c r="G97" s="54" t="str">
        <f>_xll.ohRangeRetrieveError(F97)</f>
        <v/>
      </c>
      <c r="H97" s="67"/>
    </row>
    <row r="98" spans="1:8" x14ac:dyDescent="0.2">
      <c r="A98" s="95"/>
      <c r="B98" s="94">
        <v>96</v>
      </c>
      <c r="C98" s="93" t="b">
        <v>0</v>
      </c>
      <c r="D98" s="92" t="str">
        <v>V1</v>
      </c>
      <c r="E98" s="91" t="str">
        <f t="shared" si="2"/>
        <v>HKDIMMFRA6MV1_Quote</v>
      </c>
      <c r="F98" s="90" t="str">
        <f>_xll.qlSimpleQuote(E98,,PriceTickValue,Permanent,Trigger,ObjectOverwrite)</f>
        <v>HKDIMMFRA6MV1_Quote#0003</v>
      </c>
      <c r="G98" s="54" t="str">
        <f>_xll.ohRangeRetrieveError(F98)</f>
        <v/>
      </c>
      <c r="H98" s="67"/>
    </row>
    <row r="99" spans="1:8" x14ac:dyDescent="0.2">
      <c r="A99" s="95"/>
      <c r="B99" s="94">
        <v>97</v>
      </c>
      <c r="C99" s="93" t="b">
        <v>0</v>
      </c>
      <c r="D99" s="92" t="str">
        <v>X1</v>
      </c>
      <c r="E99" s="91" t="str">
        <f t="shared" ref="E99:E122" si="3">Currency&amp;$D$1&amp;$E$1&amp;$D99&amp;QuoteSuffix</f>
        <v>HKDIMMFRA6MX1_Quote</v>
      </c>
      <c r="F99" s="90" t="str">
        <f>_xll.qlSimpleQuote(E99,,PriceTickValue,Permanent,Trigger,ObjectOverwrite)</f>
        <v>HKDIMMFRA6MX1_Quote#0003</v>
      </c>
      <c r="G99" s="54" t="str">
        <f>_xll.ohRangeRetrieveError(F99)</f>
        <v/>
      </c>
      <c r="H99" s="67"/>
    </row>
    <row r="100" spans="1:8" x14ac:dyDescent="0.2">
      <c r="A100" s="95"/>
      <c r="B100" s="94">
        <v>98</v>
      </c>
      <c r="C100" s="93" t="b">
        <v>0</v>
      </c>
      <c r="D100" s="92" t="str">
        <v>Z1</v>
      </c>
      <c r="E100" s="91" t="str">
        <f t="shared" si="3"/>
        <v>HKDIMMFRA6MZ1_Quote</v>
      </c>
      <c r="F100" s="90" t="str">
        <f>_xll.qlSimpleQuote(E100,,PriceTickValue,Permanent,Trigger,ObjectOverwrite)</f>
        <v>HKDIMMFRA6MZ1_Quote#0003</v>
      </c>
      <c r="G100" s="54" t="str">
        <f>_xll.ohRangeRetrieveError(F100)</f>
        <v/>
      </c>
      <c r="H100" s="67"/>
    </row>
    <row r="101" spans="1:8" x14ac:dyDescent="0.2">
      <c r="A101" s="95"/>
      <c r="B101" s="94">
        <v>99</v>
      </c>
      <c r="C101" s="93" t="b">
        <v>0</v>
      </c>
      <c r="D101" s="92" t="str">
        <v>F2</v>
      </c>
      <c r="E101" s="91" t="str">
        <f t="shared" si="3"/>
        <v>HKDIMMFRA6MF2_Quote</v>
      </c>
      <c r="F101" s="90" t="str">
        <f>_xll.qlSimpleQuote(E101,,PriceTickValue,Permanent,Trigger,ObjectOverwrite)</f>
        <v>HKDIMMFRA6MF2_Quote#0003</v>
      </c>
      <c r="G101" s="54" t="str">
        <f>_xll.ohRangeRetrieveError(F101)</f>
        <v/>
      </c>
      <c r="H101" s="67"/>
    </row>
    <row r="102" spans="1:8" x14ac:dyDescent="0.2">
      <c r="A102" s="95"/>
      <c r="B102" s="94">
        <v>100</v>
      </c>
      <c r="C102" s="93" t="b">
        <v>0</v>
      </c>
      <c r="D102" s="92" t="str">
        <v>G2</v>
      </c>
      <c r="E102" s="91" t="str">
        <f t="shared" si="3"/>
        <v>HKDIMMFRA6MG2_Quote</v>
      </c>
      <c r="F102" s="90" t="str">
        <f>_xll.qlSimpleQuote(E102,,PriceTickValue,Permanent,Trigger,ObjectOverwrite)</f>
        <v>HKDIMMFRA6MG2_Quote#0003</v>
      </c>
      <c r="G102" s="54" t="str">
        <f>_xll.ohRangeRetrieveError(F102)</f>
        <v/>
      </c>
      <c r="H102" s="67"/>
    </row>
    <row r="103" spans="1:8" x14ac:dyDescent="0.2">
      <c r="A103" s="95"/>
      <c r="B103" s="94">
        <v>101</v>
      </c>
      <c r="C103" s="93" t="b">
        <v>0</v>
      </c>
      <c r="D103" s="92" t="str">
        <v>H2</v>
      </c>
      <c r="E103" s="91" t="str">
        <f t="shared" si="3"/>
        <v>HKDIMMFRA6MH2_Quote</v>
      </c>
      <c r="F103" s="90" t="str">
        <f>_xll.qlSimpleQuote(E103,,PriceTickValue,Permanent,Trigger,ObjectOverwrite)</f>
        <v>HKDIMMFRA6MH2_Quote#0003</v>
      </c>
      <c r="G103" s="54" t="str">
        <f>_xll.ohRangeRetrieveError(F103)</f>
        <v/>
      </c>
      <c r="H103" s="67"/>
    </row>
    <row r="104" spans="1:8" x14ac:dyDescent="0.2">
      <c r="A104" s="95"/>
      <c r="B104" s="94">
        <v>102</v>
      </c>
      <c r="C104" s="93" t="b">
        <v>0</v>
      </c>
      <c r="D104" s="92" t="str">
        <v>J2</v>
      </c>
      <c r="E104" s="91" t="str">
        <f t="shared" si="3"/>
        <v>HKDIMMFRA6MJ2_Quote</v>
      </c>
      <c r="F104" s="90" t="str">
        <f>_xll.qlSimpleQuote(E104,,PriceTickValue,Permanent,Trigger,ObjectOverwrite)</f>
        <v>HKDIMMFRA6MJ2_Quote#0003</v>
      </c>
      <c r="G104" s="54" t="str">
        <f>_xll.ohRangeRetrieveError(F104)</f>
        <v/>
      </c>
      <c r="H104" s="67"/>
    </row>
    <row r="105" spans="1:8" x14ac:dyDescent="0.2">
      <c r="A105" s="95"/>
      <c r="B105" s="94">
        <v>103</v>
      </c>
      <c r="C105" s="93" t="b">
        <v>0</v>
      </c>
      <c r="D105" s="92" t="str">
        <v>K2</v>
      </c>
      <c r="E105" s="91" t="str">
        <f t="shared" si="3"/>
        <v>HKDIMMFRA6MK2_Quote</v>
      </c>
      <c r="F105" s="90" t="str">
        <f>_xll.qlSimpleQuote(E105,,PriceTickValue,Permanent,Trigger,ObjectOverwrite)</f>
        <v>HKDIMMFRA6MK2_Quote#0003</v>
      </c>
      <c r="G105" s="54" t="str">
        <f>_xll.ohRangeRetrieveError(F105)</f>
        <v/>
      </c>
      <c r="H105" s="67"/>
    </row>
    <row r="106" spans="1:8" x14ac:dyDescent="0.2">
      <c r="A106" s="95"/>
      <c r="B106" s="94">
        <v>104</v>
      </c>
      <c r="C106" s="93" t="b">
        <v>0</v>
      </c>
      <c r="D106" s="92" t="str">
        <v>M2</v>
      </c>
      <c r="E106" s="91" t="str">
        <f t="shared" si="3"/>
        <v>HKDIMMFRA6MM2_Quote</v>
      </c>
      <c r="F106" s="90" t="str">
        <f>_xll.qlSimpleQuote(E106,,PriceTickValue,Permanent,Trigger,ObjectOverwrite)</f>
        <v>HKDIMMFRA6MM2_Quote#0003</v>
      </c>
      <c r="G106" s="54" t="str">
        <f>_xll.ohRangeRetrieveError(F106)</f>
        <v/>
      </c>
      <c r="H106" s="67"/>
    </row>
    <row r="107" spans="1:8" x14ac:dyDescent="0.2">
      <c r="A107" s="95"/>
      <c r="B107" s="94">
        <v>105</v>
      </c>
      <c r="C107" s="93" t="b">
        <v>0</v>
      </c>
      <c r="D107" s="92" t="str">
        <v>N2</v>
      </c>
      <c r="E107" s="91" t="str">
        <f t="shared" si="3"/>
        <v>HKDIMMFRA6MN2_Quote</v>
      </c>
      <c r="F107" s="90" t="str">
        <f>_xll.qlSimpleQuote(E107,,PriceTickValue,Permanent,Trigger,ObjectOverwrite)</f>
        <v>HKDIMMFRA6MN2_Quote#0003</v>
      </c>
      <c r="G107" s="54" t="str">
        <f>_xll.ohRangeRetrieveError(F107)</f>
        <v/>
      </c>
      <c r="H107" s="67"/>
    </row>
    <row r="108" spans="1:8" x14ac:dyDescent="0.2">
      <c r="A108" s="95"/>
      <c r="B108" s="94">
        <v>106</v>
      </c>
      <c r="C108" s="93" t="b">
        <v>0</v>
      </c>
      <c r="D108" s="92" t="str">
        <v>Q2</v>
      </c>
      <c r="E108" s="91" t="str">
        <f t="shared" si="3"/>
        <v>HKDIMMFRA6MQ2_Quote</v>
      </c>
      <c r="F108" s="90" t="str">
        <f>_xll.qlSimpleQuote(E108,,PriceTickValue,Permanent,Trigger,ObjectOverwrite)</f>
        <v>HKDIMMFRA6MQ2_Quote#0003</v>
      </c>
      <c r="G108" s="54" t="str">
        <f>_xll.ohRangeRetrieveError(F108)</f>
        <v/>
      </c>
      <c r="H108" s="67"/>
    </row>
    <row r="109" spans="1:8" x14ac:dyDescent="0.2">
      <c r="A109" s="95"/>
      <c r="B109" s="94">
        <v>107</v>
      </c>
      <c r="C109" s="93" t="b">
        <v>0</v>
      </c>
      <c r="D109" s="92" t="str">
        <v>U2</v>
      </c>
      <c r="E109" s="91" t="str">
        <f t="shared" si="3"/>
        <v>HKDIMMFRA6MU2_Quote</v>
      </c>
      <c r="F109" s="90" t="str">
        <f>_xll.qlSimpleQuote(E109,,PriceTickValue,Permanent,Trigger,ObjectOverwrite)</f>
        <v>HKDIMMFRA6MU2_Quote#0003</v>
      </c>
      <c r="G109" s="54" t="str">
        <f>_xll.ohRangeRetrieveError(F109)</f>
        <v/>
      </c>
      <c r="H109" s="67"/>
    </row>
    <row r="110" spans="1:8" x14ac:dyDescent="0.2">
      <c r="A110" s="95"/>
      <c r="B110" s="94">
        <v>108</v>
      </c>
      <c r="C110" s="93" t="b">
        <v>0</v>
      </c>
      <c r="D110" s="92" t="str">
        <v>V2</v>
      </c>
      <c r="E110" s="91" t="str">
        <f t="shared" si="3"/>
        <v>HKDIMMFRA6MV2_Quote</v>
      </c>
      <c r="F110" s="90" t="str">
        <f>_xll.qlSimpleQuote(E110,,PriceTickValue,Permanent,Trigger,ObjectOverwrite)</f>
        <v>HKDIMMFRA6MV2_Quote#0003</v>
      </c>
      <c r="G110" s="54" t="str">
        <f>_xll.ohRangeRetrieveError(F110)</f>
        <v/>
      </c>
      <c r="H110" s="67"/>
    </row>
    <row r="111" spans="1:8" x14ac:dyDescent="0.2">
      <c r="A111" s="95"/>
      <c r="B111" s="94">
        <v>109</v>
      </c>
      <c r="C111" s="93" t="b">
        <v>0</v>
      </c>
      <c r="D111" s="92" t="str">
        <v>X2</v>
      </c>
      <c r="E111" s="91" t="str">
        <f t="shared" si="3"/>
        <v>HKDIMMFRA6MX2_Quote</v>
      </c>
      <c r="F111" s="90" t="str">
        <f>_xll.qlSimpleQuote(E111,,PriceTickValue,Permanent,Trigger,ObjectOverwrite)</f>
        <v>HKDIMMFRA6MX2_Quote#0003</v>
      </c>
      <c r="G111" s="54" t="str">
        <f>_xll.ohRangeRetrieveError(F111)</f>
        <v/>
      </c>
      <c r="H111" s="67"/>
    </row>
    <row r="112" spans="1:8" x14ac:dyDescent="0.2">
      <c r="A112" s="95"/>
      <c r="B112" s="94">
        <v>110</v>
      </c>
      <c r="C112" s="93" t="b">
        <v>0</v>
      </c>
      <c r="D112" s="92" t="str">
        <v>Z2</v>
      </c>
      <c r="E112" s="91" t="str">
        <f t="shared" si="3"/>
        <v>HKDIMMFRA6MZ2_Quote</v>
      </c>
      <c r="F112" s="90" t="str">
        <f>_xll.qlSimpleQuote(E112,,PriceTickValue,Permanent,Trigger,ObjectOverwrite)</f>
        <v>HKDIMMFRA6MZ2_Quote#0003</v>
      </c>
      <c r="G112" s="54" t="str">
        <f>_xll.ohRangeRetrieveError(F112)</f>
        <v/>
      </c>
      <c r="H112" s="67"/>
    </row>
    <row r="113" spans="1:8" x14ac:dyDescent="0.2">
      <c r="A113" s="95"/>
      <c r="B113" s="94">
        <v>111</v>
      </c>
      <c r="C113" s="93" t="b">
        <v>0</v>
      </c>
      <c r="D113" s="92" t="str">
        <v>F3</v>
      </c>
      <c r="E113" s="91" t="str">
        <f t="shared" si="3"/>
        <v>HKDIMMFRA6MF3_Quote</v>
      </c>
      <c r="F113" s="90" t="str">
        <f>_xll.qlSimpleQuote(E113,,PriceTickValue,Permanent,Trigger,ObjectOverwrite)</f>
        <v>HKDIMMFRA6MF3_Quote#0003</v>
      </c>
      <c r="G113" s="54" t="str">
        <f>_xll.ohRangeRetrieveError(F113)</f>
        <v/>
      </c>
      <c r="H113" s="67"/>
    </row>
    <row r="114" spans="1:8" x14ac:dyDescent="0.2">
      <c r="A114" s="95"/>
      <c r="B114" s="94">
        <v>112</v>
      </c>
      <c r="C114" s="93" t="b">
        <v>0</v>
      </c>
      <c r="D114" s="92" t="str">
        <v>G3</v>
      </c>
      <c r="E114" s="91" t="str">
        <f t="shared" si="3"/>
        <v>HKDIMMFRA6MG3_Quote</v>
      </c>
      <c r="F114" s="90" t="str">
        <f>_xll.qlSimpleQuote(E114,,PriceTickValue,Permanent,Trigger,ObjectOverwrite)</f>
        <v>HKDIMMFRA6MG3_Quote#0003</v>
      </c>
      <c r="G114" s="54" t="str">
        <f>_xll.ohRangeRetrieveError(F114)</f>
        <v/>
      </c>
      <c r="H114" s="67"/>
    </row>
    <row r="115" spans="1:8" x14ac:dyDescent="0.2">
      <c r="A115" s="95"/>
      <c r="B115" s="94">
        <v>113</v>
      </c>
      <c r="C115" s="93" t="b">
        <v>0</v>
      </c>
      <c r="D115" s="92" t="str">
        <v>H3</v>
      </c>
      <c r="E115" s="91" t="str">
        <f t="shared" si="3"/>
        <v>HKDIMMFRA6MH3_Quote</v>
      </c>
      <c r="F115" s="90" t="str">
        <f>_xll.qlSimpleQuote(E115,,PriceTickValue,Permanent,Trigger,ObjectOverwrite)</f>
        <v>HKDIMMFRA6MH3_Quote#0003</v>
      </c>
      <c r="G115" s="54" t="str">
        <f>_xll.ohRangeRetrieveError(F115)</f>
        <v/>
      </c>
      <c r="H115" s="67"/>
    </row>
    <row r="116" spans="1:8" x14ac:dyDescent="0.2">
      <c r="A116" s="95"/>
      <c r="B116" s="94">
        <v>114</v>
      </c>
      <c r="C116" s="93" t="b">
        <v>0</v>
      </c>
      <c r="D116" s="92" t="str">
        <v>J3</v>
      </c>
      <c r="E116" s="91" t="str">
        <f t="shared" si="3"/>
        <v>HKDIMMFRA6MJ3_Quote</v>
      </c>
      <c r="F116" s="90" t="str">
        <f>_xll.qlSimpleQuote(E116,,PriceTickValue,Permanent,Trigger,ObjectOverwrite)</f>
        <v>HKDIMMFRA6MJ3_Quote#0003</v>
      </c>
      <c r="G116" s="54" t="str">
        <f>_xll.ohRangeRetrieveError(F116)</f>
        <v/>
      </c>
      <c r="H116" s="67"/>
    </row>
    <row r="117" spans="1:8" x14ac:dyDescent="0.2">
      <c r="A117" s="95"/>
      <c r="B117" s="94">
        <v>115</v>
      </c>
      <c r="C117" s="93" t="b">
        <v>0</v>
      </c>
      <c r="D117" s="92" t="str">
        <v>K3</v>
      </c>
      <c r="E117" s="91" t="str">
        <f t="shared" si="3"/>
        <v>HKDIMMFRA6MK3_Quote</v>
      </c>
      <c r="F117" s="90" t="str">
        <f>_xll.qlSimpleQuote(E117,,PriceTickValue,Permanent,Trigger,ObjectOverwrite)</f>
        <v>HKDIMMFRA6MK3_Quote#0003</v>
      </c>
      <c r="G117" s="54" t="str">
        <f>_xll.ohRangeRetrieveError(F117)</f>
        <v/>
      </c>
      <c r="H117" s="67"/>
    </row>
    <row r="118" spans="1:8" x14ac:dyDescent="0.2">
      <c r="A118" s="95"/>
      <c r="B118" s="94">
        <v>116</v>
      </c>
      <c r="C118" s="93" t="b">
        <v>0</v>
      </c>
      <c r="D118" s="92" t="str">
        <v>M3</v>
      </c>
      <c r="E118" s="91" t="str">
        <f t="shared" si="3"/>
        <v>HKDIMMFRA6MM3_Quote</v>
      </c>
      <c r="F118" s="90" t="str">
        <f>_xll.qlSimpleQuote(E118,,PriceTickValue,Permanent,Trigger,ObjectOverwrite)</f>
        <v>HKDIMMFRA6MM3_Quote#0003</v>
      </c>
      <c r="G118" s="54" t="str">
        <f>_xll.ohRangeRetrieveError(F118)</f>
        <v/>
      </c>
      <c r="H118" s="67"/>
    </row>
    <row r="119" spans="1:8" x14ac:dyDescent="0.2">
      <c r="A119" s="95"/>
      <c r="B119" s="94">
        <v>117</v>
      </c>
      <c r="C119" s="93" t="b">
        <v>0</v>
      </c>
      <c r="D119" s="92" t="str">
        <v>N3</v>
      </c>
      <c r="E119" s="91" t="str">
        <f t="shared" si="3"/>
        <v>HKDIMMFRA6MN3_Quote</v>
      </c>
      <c r="F119" s="90" t="str">
        <f>_xll.qlSimpleQuote(E119,,PriceTickValue,Permanent,Trigger,ObjectOverwrite)</f>
        <v>HKDIMMFRA6MN3_Quote#0003</v>
      </c>
      <c r="G119" s="54" t="str">
        <f>_xll.ohRangeRetrieveError(F119)</f>
        <v/>
      </c>
      <c r="H119" s="67"/>
    </row>
    <row r="120" spans="1:8" x14ac:dyDescent="0.2">
      <c r="A120" s="95"/>
      <c r="B120" s="94">
        <v>118</v>
      </c>
      <c r="C120" s="93" t="b">
        <v>0</v>
      </c>
      <c r="D120" s="92" t="str">
        <v>Q3</v>
      </c>
      <c r="E120" s="91" t="str">
        <f t="shared" si="3"/>
        <v>HKDIMMFRA6MQ3_Quote</v>
      </c>
      <c r="F120" s="90" t="str">
        <f>_xll.qlSimpleQuote(E120,,PriceTickValue,Permanent,Trigger,ObjectOverwrite)</f>
        <v>HKDIMMFRA6MQ3_Quote#0003</v>
      </c>
      <c r="G120" s="54" t="str">
        <f>_xll.ohRangeRetrieveError(F120)</f>
        <v/>
      </c>
      <c r="H120" s="67"/>
    </row>
    <row r="121" spans="1:8" x14ac:dyDescent="0.2">
      <c r="A121" s="95"/>
      <c r="B121" s="94">
        <v>119</v>
      </c>
      <c r="C121" s="93" t="b">
        <v>0</v>
      </c>
      <c r="D121" s="92" t="str">
        <v>U3</v>
      </c>
      <c r="E121" s="91" t="str">
        <f t="shared" si="3"/>
        <v>HKDIMMFRA6MU3_Quote</v>
      </c>
      <c r="F121" s="90" t="str">
        <f>_xll.qlSimpleQuote(E121,,PriceTickValue,Permanent,Trigger,ObjectOverwrite)</f>
        <v>HKDIMMFRA6MU3_Quote#0003</v>
      </c>
      <c r="G121" s="54" t="str">
        <f>_xll.ohRangeRetrieveError(F121)</f>
        <v/>
      </c>
      <c r="H121" s="67"/>
    </row>
    <row r="122" spans="1:8" x14ac:dyDescent="0.2">
      <c r="A122" s="95"/>
      <c r="B122" s="94">
        <v>120</v>
      </c>
      <c r="C122" s="93" t="b">
        <v>0</v>
      </c>
      <c r="D122" s="92" t="str">
        <v>V3</v>
      </c>
      <c r="E122" s="91" t="str">
        <f t="shared" si="3"/>
        <v>HKDIMMFRA6MV3_Quote</v>
      </c>
      <c r="F122" s="90" t="str">
        <f>_xll.qlSimpleQuote(E122,,PriceTickValue,Permanent,Trigger,ObjectOverwrite)</f>
        <v>HKDIMMFRA6MV3_Quote#0003</v>
      </c>
      <c r="G122" s="54" t="str">
        <f>_xll.ohRangeRetrieveError(F122)</f>
        <v/>
      </c>
      <c r="H122" s="67"/>
    </row>
    <row r="123" spans="1:8" ht="12" thickBot="1" x14ac:dyDescent="0.25">
      <c r="A123" s="89"/>
      <c r="B123" s="65"/>
      <c r="C123" s="65"/>
      <c r="D123" s="65"/>
      <c r="E123" s="65"/>
      <c r="F123" s="65"/>
      <c r="G123" s="65"/>
      <c r="H123" s="63"/>
    </row>
  </sheetData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5"/>
  <sheetViews>
    <sheetView workbookViewId="0">
      <selection activeCell="C4" sqref="C4"/>
    </sheetView>
  </sheetViews>
  <sheetFormatPr defaultRowHeight="11.25" x14ac:dyDescent="0.2"/>
  <cols>
    <col min="1" max="1" width="3.85546875" style="18" customWidth="1"/>
    <col min="2" max="2" width="25.5703125" style="18" bestFit="1" customWidth="1"/>
    <col min="3" max="3" width="27.7109375" style="18" bestFit="1" customWidth="1"/>
    <col min="4" max="4" width="23.28515625" style="18" customWidth="1"/>
    <col min="5" max="5" width="4.85546875" style="18" customWidth="1"/>
    <col min="6" max="16384" width="9.140625" style="18"/>
  </cols>
  <sheetData>
    <row r="1" spans="1:7" x14ac:dyDescent="0.2">
      <c r="A1" s="60"/>
      <c r="B1" s="49"/>
      <c r="C1" s="49"/>
      <c r="D1" s="49"/>
      <c r="E1" s="46"/>
    </row>
    <row r="2" spans="1:7" x14ac:dyDescent="0.2">
      <c r="A2" s="107"/>
      <c r="B2" s="109" t="str">
        <f>Currency&amp;"_010_"&amp;"FuturesHWConvAdj.xml"</f>
        <v>HKD_010_FuturesHWConvAdj.xml</v>
      </c>
      <c r="C2" s="108">
        <f ca="1">IF(Serialize,_xll.ohObjectSave(C3:C4,SerializationPath&amp;B2,FileOverwrite,,Serialize),"---")</f>
        <v>2</v>
      </c>
      <c r="D2" s="54" t="str">
        <f ca="1">_xll.ohRangeRetrieveError(C2)</f>
        <v/>
      </c>
      <c r="E2" s="24"/>
    </row>
    <row r="3" spans="1:7" x14ac:dyDescent="0.2">
      <c r="A3" s="107"/>
      <c r="B3" s="106" t="str">
        <f>Currency&amp;"HW_Volatility"&amp;QuoteSuffix</f>
        <v>HKDHW_Volatility_Quote</v>
      </c>
      <c r="C3" s="106" t="str">
        <f>_xll.qlSimpleQuote(B3,G3,,Permanent,Trigger,ObjectOverwrite)</f>
        <v>HKDHW_Volatility_Quote#0003</v>
      </c>
      <c r="D3" s="54" t="str">
        <f>_xll.ohRangeRetrieveError(C3)</f>
        <v/>
      </c>
      <c r="E3" s="24"/>
      <c r="G3" s="18">
        <v>0</v>
      </c>
    </row>
    <row r="4" spans="1:7" x14ac:dyDescent="0.2">
      <c r="A4" s="107"/>
      <c r="B4" s="106" t="str">
        <f>Currency&amp;"HW_MeanReversion"&amp;QuoteSuffix</f>
        <v>HKDHW_MeanReversion_Quote</v>
      </c>
      <c r="C4" s="106" t="str">
        <f>_xll.qlSimpleQuote(B4,G4,,Permanent,Trigger,ObjectOverwrite)</f>
        <v>HKDHW_MeanReversion_Quote#0003</v>
      </c>
      <c r="D4" s="54" t="str">
        <f>_xll.ohRangeRetrieveError(C4)</f>
        <v/>
      </c>
      <c r="E4" s="24"/>
      <c r="G4" s="18">
        <v>0.03</v>
      </c>
    </row>
    <row r="5" spans="1:7" x14ac:dyDescent="0.2">
      <c r="A5" s="23"/>
      <c r="B5" s="22"/>
      <c r="C5" s="22"/>
      <c r="D5" s="22"/>
      <c r="E5" s="20"/>
    </row>
  </sheetData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18"/>
  <sheetViews>
    <sheetView workbookViewId="0">
      <selection activeCell="D4" sqref="D4"/>
    </sheetView>
  </sheetViews>
  <sheetFormatPr defaultColWidth="8" defaultRowHeight="11.25" x14ac:dyDescent="0.2"/>
  <cols>
    <col min="1" max="1" width="3.28515625" style="1" customWidth="1"/>
    <col min="2" max="2" width="4.28515625" style="1" customWidth="1"/>
    <col min="3" max="3" width="15.5703125" style="1" bestFit="1" customWidth="1"/>
    <col min="4" max="4" width="101.42578125" style="1" bestFit="1" customWidth="1"/>
    <col min="5" max="5" width="3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17" t="str">
        <f>_xll.qlxlVersion(TRUE,Trigger)</f>
        <v>QuantLibXL 1.3.0 - MS VC++ 9.0 - Multithreaded Static Runtime library - Release Configuration - Nov 12 2013 12:02:30</v>
      </c>
    </row>
    <row r="2" spans="1:5" s="14" customFormat="1" ht="15.75" x14ac:dyDescent="0.25">
      <c r="A2" s="15"/>
      <c r="B2" s="243" t="s">
        <v>13</v>
      </c>
      <c r="C2" s="244"/>
      <c r="D2" s="244"/>
      <c r="E2" s="245"/>
    </row>
    <row r="3" spans="1:5" s="14" customFormat="1" ht="12.75" x14ac:dyDescent="0.2">
      <c r="A3" s="15"/>
      <c r="B3" s="8"/>
      <c r="C3" s="13"/>
      <c r="D3" s="13"/>
      <c r="E3" s="12"/>
    </row>
    <row r="4" spans="1:5" s="14" customFormat="1" ht="12.75" x14ac:dyDescent="0.2">
      <c r="A4" s="15"/>
      <c r="B4" s="8"/>
      <c r="C4" s="7" t="s">
        <v>12</v>
      </c>
      <c r="D4" s="11"/>
      <c r="E4" s="5"/>
    </row>
    <row r="5" spans="1:5" s="14" customFormat="1" ht="12.75" x14ac:dyDescent="0.2">
      <c r="A5" s="15"/>
      <c r="B5" s="8"/>
      <c r="C5" s="7" t="s">
        <v>11</v>
      </c>
      <c r="D5" s="11" t="b">
        <v>1</v>
      </c>
      <c r="E5" s="5"/>
    </row>
    <row r="6" spans="1:5" s="14" customFormat="1" ht="12.75" x14ac:dyDescent="0.2">
      <c r="A6" s="15"/>
      <c r="B6" s="8"/>
      <c r="C6" s="7" t="s">
        <v>10</v>
      </c>
      <c r="D6" s="11" t="b">
        <v>0</v>
      </c>
      <c r="E6" s="5"/>
    </row>
    <row r="7" spans="1:5" s="14" customFormat="1" ht="12.75" x14ac:dyDescent="0.2">
      <c r="A7" s="15"/>
      <c r="B7" s="8"/>
      <c r="C7" s="7" t="s">
        <v>9</v>
      </c>
      <c r="D7" s="11" t="b">
        <v>1</v>
      </c>
      <c r="E7" s="5"/>
    </row>
    <row r="8" spans="1:5" s="14" customFormat="1" ht="12.75" x14ac:dyDescent="0.2">
      <c r="A8" s="15"/>
      <c r="B8" s="8"/>
      <c r="C8" s="7" t="s">
        <v>8</v>
      </c>
      <c r="D8" s="16" t="str">
        <f ca="1">SUBSTITUTE(LEFT(CELL("filename",A1),FIND("[",CELL("filename",A1),1)-1),"\XLS\","\XML\")</f>
        <v>C:\Users\erik\Documents\repos\quantlib_nando\QuantLibXL\Data2\</v>
      </c>
      <c r="E8" s="5"/>
    </row>
    <row r="9" spans="1:5" s="14" customFormat="1" ht="12.75" x14ac:dyDescent="0.2">
      <c r="A9" s="15"/>
      <c r="B9" s="8"/>
      <c r="C9" s="7" t="s">
        <v>7</v>
      </c>
      <c r="D9" s="10" t="b">
        <v>1</v>
      </c>
      <c r="E9" s="5"/>
    </row>
    <row r="10" spans="1:5" s="14" customFormat="1" ht="13.5" thickBot="1" x14ac:dyDescent="0.25">
      <c r="A10" s="15"/>
      <c r="B10" s="4"/>
      <c r="C10" s="3"/>
      <c r="D10" s="3"/>
      <c r="E10" s="2"/>
    </row>
    <row r="11" spans="1:5" ht="12" thickBot="1" x14ac:dyDescent="0.25"/>
    <row r="12" spans="1:5" ht="15.75" x14ac:dyDescent="0.25">
      <c r="B12" s="243" t="s">
        <v>6</v>
      </c>
      <c r="C12" s="244"/>
      <c r="D12" s="244"/>
      <c r="E12" s="245"/>
    </row>
    <row r="13" spans="1:5" x14ac:dyDescent="0.2">
      <c r="B13" s="8"/>
      <c r="C13" s="13"/>
      <c r="D13" s="13"/>
      <c r="E13" s="12"/>
    </row>
    <row r="14" spans="1:5" x14ac:dyDescent="0.2">
      <c r="B14" s="8"/>
      <c r="C14" s="7" t="s">
        <v>5</v>
      </c>
      <c r="D14" s="11" t="s">
        <v>4</v>
      </c>
      <c r="E14" s="5"/>
    </row>
    <row r="15" spans="1:5" x14ac:dyDescent="0.2">
      <c r="B15" s="8"/>
      <c r="C15" s="7" t="s">
        <v>3</v>
      </c>
      <c r="D15" s="10" t="s">
        <v>2</v>
      </c>
      <c r="E15" s="5"/>
    </row>
    <row r="16" spans="1:5" x14ac:dyDescent="0.2">
      <c r="B16" s="8"/>
      <c r="C16" s="7" t="s">
        <v>1</v>
      </c>
      <c r="D16" s="9">
        <v>1E-4</v>
      </c>
      <c r="E16" s="5"/>
    </row>
    <row r="17" spans="2:5" x14ac:dyDescent="0.2">
      <c r="B17" s="8"/>
      <c r="C17" s="7" t="s">
        <v>0</v>
      </c>
      <c r="D17" s="6">
        <v>-0.01</v>
      </c>
      <c r="E17" s="5"/>
    </row>
    <row r="18" spans="2:5" ht="12" thickBot="1" x14ac:dyDescent="0.25">
      <c r="B18" s="4"/>
      <c r="C18" s="3"/>
      <c r="D18" s="3"/>
      <c r="E18" s="2"/>
    </row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94"/>
  <sheetViews>
    <sheetView workbookViewId="0"/>
  </sheetViews>
  <sheetFormatPr defaultRowHeight="13.5" x14ac:dyDescent="0.25"/>
  <cols>
    <col min="1" max="1" width="3.7109375" style="110" customWidth="1"/>
    <col min="2" max="3" width="4" style="110" bestFit="1" customWidth="1"/>
    <col min="4" max="4" width="6" style="110" bestFit="1" customWidth="1"/>
    <col min="5" max="5" width="21.42578125" style="110" bestFit="1" customWidth="1"/>
    <col min="6" max="6" width="26.5703125" style="111" bestFit="1" customWidth="1"/>
    <col min="7" max="7" width="38.28515625" style="110" customWidth="1"/>
    <col min="8" max="8" width="4.42578125" style="110" customWidth="1"/>
    <col min="9" max="16384" width="9.140625" style="110"/>
  </cols>
  <sheetData>
    <row r="1" spans="1:10" x14ac:dyDescent="0.25">
      <c r="A1" s="136"/>
      <c r="B1" s="135"/>
      <c r="C1" s="135"/>
      <c r="D1" s="135"/>
      <c r="E1" s="133"/>
      <c r="F1" s="134"/>
      <c r="G1" s="133"/>
      <c r="H1" s="132"/>
    </row>
    <row r="2" spans="1:10" x14ac:dyDescent="0.25">
      <c r="A2" s="121"/>
      <c r="B2" s="131"/>
      <c r="C2" s="131"/>
      <c r="D2" s="130"/>
      <c r="E2" s="129" t="str">
        <f>Currency&amp;"_010_"&amp;"OIS.xml"</f>
        <v>HKD_010_OIS.xml</v>
      </c>
      <c r="F2" s="128" t="e">
        <f ca="1">IF(Serialize,_xll.ohObjectSave(_xll.ohPack(F3:F93),SerializationPath&amp;E2,FileOverwrite,,Serialize),"---")</f>
        <v>#NUM!</v>
      </c>
      <c r="G2" s="127" t="str">
        <f ca="1">_xll.ohRangeRetrieveError(F2)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H2" s="116"/>
    </row>
    <row r="3" spans="1:10" x14ac:dyDescent="0.25">
      <c r="A3" s="121"/>
      <c r="B3" s="120"/>
      <c r="C3" s="120" t="s">
        <v>110</v>
      </c>
      <c r="D3" s="126" t="s">
        <v>140</v>
      </c>
      <c r="E3" s="118" t="str">
        <f t="shared" ref="E3:E34" si="0">Currency&amp;$B3&amp;$C3&amp;$D3&amp;QuoteSuffix</f>
        <v>HKDOISSW_Quote</v>
      </c>
      <c r="F3" s="118" t="e">
        <f>_xll.qlSimpleQuote(Currency&amp;$B3&amp;$C3&amp;$D3&amp;QuoteSuffix,J3,RateTickValue,Permanent,Trigger,ObjectOverwrite)</f>
        <v>#NUM!</v>
      </c>
      <c r="G3" s="117" t="str">
        <f ca="1">_xll.ohRangeRetrieveError(F3)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" s="116"/>
      <c r="J3" s="110" t="e">
        <v>#NUM!</v>
      </c>
    </row>
    <row r="4" spans="1:10" x14ac:dyDescent="0.25">
      <c r="A4" s="121"/>
      <c r="B4" s="120"/>
      <c r="C4" s="120" t="s">
        <v>110</v>
      </c>
      <c r="D4" s="126" t="s">
        <v>139</v>
      </c>
      <c r="E4" s="118" t="str">
        <f t="shared" si="0"/>
        <v>HKDOIS2W_Quote</v>
      </c>
      <c r="F4" s="118" t="e">
        <f>_xll.qlSimpleQuote(Currency&amp;$B4&amp;$C4&amp;$D4&amp;QuoteSuffix,J4,RateTickValue,Permanent,Trigger,ObjectOverwrite)</f>
        <v>#NUM!</v>
      </c>
      <c r="G4" s="117" t="str">
        <f ca="1">_xll.ohRangeRetrieveError(F4)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4" s="116"/>
      <c r="J4" s="110" t="e">
        <v>#NUM!</v>
      </c>
    </row>
    <row r="5" spans="1:10" x14ac:dyDescent="0.25">
      <c r="A5" s="121"/>
      <c r="B5" s="120"/>
      <c r="C5" s="120" t="s">
        <v>110</v>
      </c>
      <c r="D5" s="126" t="s">
        <v>138</v>
      </c>
      <c r="E5" s="118" t="str">
        <f t="shared" si="0"/>
        <v>HKDOIS3W_Quote</v>
      </c>
      <c r="F5" s="118" t="e">
        <f>_xll.qlSimpleQuote(Currency&amp;$B5&amp;$C5&amp;$D5&amp;QuoteSuffix,J5,RateTickValue,Permanent,Trigger,ObjectOverwrite)</f>
        <v>#NUM!</v>
      </c>
      <c r="G5" s="117" t="str">
        <f ca="1">_xll.ohRangeRetrieveError(F5)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5" s="116"/>
      <c r="J5" s="110" t="e">
        <v>#NUM!</v>
      </c>
    </row>
    <row r="6" spans="1:10" x14ac:dyDescent="0.25">
      <c r="A6" s="121"/>
      <c r="B6" s="120"/>
      <c r="C6" s="120" t="s">
        <v>110</v>
      </c>
      <c r="D6" s="126" t="s">
        <v>106</v>
      </c>
      <c r="E6" s="118" t="str">
        <f t="shared" si="0"/>
        <v>HKDOIS1M_Quote</v>
      </c>
      <c r="F6" s="118" t="str">
        <f>_xll.qlSimpleQuote(Currency&amp;$B6&amp;$C6&amp;$D6&amp;QuoteSuffix,J6,RateTickValue,Permanent,Trigger,ObjectOverwrite)</f>
        <v>HKDOIS1M_Quote#0003</v>
      </c>
      <c r="G6" s="117" t="str">
        <f>_xll.ohRangeRetrieveError(F6)</f>
        <v/>
      </c>
      <c r="H6" s="116"/>
      <c r="J6" s="110">
        <v>5.0000000000000001E-4</v>
      </c>
    </row>
    <row r="7" spans="1:10" x14ac:dyDescent="0.25">
      <c r="A7" s="121"/>
      <c r="B7" s="120"/>
      <c r="C7" s="120" t="s">
        <v>110</v>
      </c>
      <c r="D7" s="126" t="s">
        <v>137</v>
      </c>
      <c r="E7" s="118" t="str">
        <f t="shared" si="0"/>
        <v>HKDOIS2M_Quote</v>
      </c>
      <c r="F7" s="118" t="str">
        <f>_xll.qlSimpleQuote(Currency&amp;$B7&amp;$C7&amp;$D7&amp;QuoteSuffix,J7,RateTickValue,Permanent,Trigger,ObjectOverwrite)</f>
        <v>HKDOIS2M_Quote#0003</v>
      </c>
      <c r="G7" s="117" t="str">
        <f>_xll.ohRangeRetrieveError(F7)</f>
        <v/>
      </c>
      <c r="H7" s="116"/>
      <c r="J7" s="110">
        <v>6.9999999999999999E-4</v>
      </c>
    </row>
    <row r="8" spans="1:10" x14ac:dyDescent="0.25">
      <c r="A8" s="121"/>
      <c r="B8" s="120"/>
      <c r="C8" s="120" t="s">
        <v>110</v>
      </c>
      <c r="D8" s="126" t="s">
        <v>108</v>
      </c>
      <c r="E8" s="118" t="str">
        <f t="shared" si="0"/>
        <v>HKDOIS3M_Quote</v>
      </c>
      <c r="F8" s="118" t="str">
        <f>_xll.qlSimpleQuote(Currency&amp;$B8&amp;$C8&amp;$D8&amp;QuoteSuffix,J8,RateTickValue,Permanent,Trigger,ObjectOverwrite)</f>
        <v>HKDOIS3M_Quote#0003</v>
      </c>
      <c r="G8" s="117" t="str">
        <f>_xll.ohRangeRetrieveError(F8)</f>
        <v/>
      </c>
      <c r="H8" s="116"/>
      <c r="J8" s="110">
        <v>8.9999999999999998E-4</v>
      </c>
    </row>
    <row r="9" spans="1:10" x14ac:dyDescent="0.25">
      <c r="A9" s="121"/>
      <c r="B9" s="120"/>
      <c r="C9" s="120" t="s">
        <v>110</v>
      </c>
      <c r="D9" s="126" t="s">
        <v>136</v>
      </c>
      <c r="E9" s="118" t="str">
        <f t="shared" si="0"/>
        <v>HKDOIS4M_Quote</v>
      </c>
      <c r="F9" s="118" t="str">
        <f>_xll.qlSimpleQuote(Currency&amp;$B9&amp;$C9&amp;$D9&amp;QuoteSuffix,J9,RateTickValue,Permanent,Trigger,ObjectOverwrite)</f>
        <v>HKDOIS4M_Quote#0003</v>
      </c>
      <c r="G9" s="117" t="str">
        <f>_xll.ohRangeRetrieveError(F9)</f>
        <v/>
      </c>
      <c r="H9" s="116"/>
      <c r="J9" s="110">
        <v>1.1999999999999999E-3</v>
      </c>
    </row>
    <row r="10" spans="1:10" x14ac:dyDescent="0.25">
      <c r="A10" s="121"/>
      <c r="B10" s="120"/>
      <c r="C10" s="120" t="s">
        <v>110</v>
      </c>
      <c r="D10" s="126" t="s">
        <v>135</v>
      </c>
      <c r="E10" s="118" t="str">
        <f t="shared" si="0"/>
        <v>HKDOIS5M_Quote</v>
      </c>
      <c r="F10" s="118" t="str">
        <f>_xll.qlSimpleQuote(Currency&amp;$B10&amp;$C10&amp;$D10&amp;QuoteSuffix,J10,RateTickValue,Permanent,Trigger,ObjectOverwrite)</f>
        <v>HKDOIS5M_Quote#0003</v>
      </c>
      <c r="G10" s="117" t="str">
        <f>_xll.ohRangeRetrieveError(F10)</f>
        <v/>
      </c>
      <c r="H10" s="116"/>
      <c r="J10" s="110">
        <v>1E-3</v>
      </c>
    </row>
    <row r="11" spans="1:10" x14ac:dyDescent="0.25">
      <c r="A11" s="121"/>
      <c r="B11" s="120"/>
      <c r="C11" s="120" t="s">
        <v>110</v>
      </c>
      <c r="D11" s="126" t="s">
        <v>61</v>
      </c>
      <c r="E11" s="118" t="str">
        <f t="shared" si="0"/>
        <v>HKDOIS6M_Quote</v>
      </c>
      <c r="F11" s="118" t="str">
        <f>_xll.qlSimpleQuote(Currency&amp;$B11&amp;$C11&amp;$D11&amp;QuoteSuffix,J11,RateTickValue,Permanent,Trigger,ObjectOverwrite)</f>
        <v>HKDOIS6M_Quote#0003</v>
      </c>
      <c r="G11" s="117" t="str">
        <f>_xll.ohRangeRetrieveError(F11)</f>
        <v/>
      </c>
      <c r="H11" s="116"/>
      <c r="J11" s="110">
        <v>1.1000000000000001E-3</v>
      </c>
    </row>
    <row r="12" spans="1:10" x14ac:dyDescent="0.25">
      <c r="A12" s="121"/>
      <c r="B12" s="120"/>
      <c r="C12" s="120" t="s">
        <v>110</v>
      </c>
      <c r="D12" s="126" t="s">
        <v>134</v>
      </c>
      <c r="E12" s="118" t="str">
        <f t="shared" si="0"/>
        <v>HKDOIS7M_Quote</v>
      </c>
      <c r="F12" s="118" t="e">
        <f>_xll.qlSimpleQuote(Currency&amp;$B12&amp;$C12&amp;$D12&amp;QuoteSuffix,J12,RateTickValue,Permanent,Trigger,ObjectOverwrite)</f>
        <v>#NUM!</v>
      </c>
      <c r="G12" s="117" t="str">
        <f ca="1">_xll.ohRangeRetrieveError(F12)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2" s="116"/>
      <c r="J12" s="110" t="e">
        <v>#NUM!</v>
      </c>
    </row>
    <row r="13" spans="1:10" x14ac:dyDescent="0.25">
      <c r="A13" s="121"/>
      <c r="B13" s="120"/>
      <c r="C13" s="120" t="s">
        <v>110</v>
      </c>
      <c r="D13" s="126" t="s">
        <v>133</v>
      </c>
      <c r="E13" s="118" t="str">
        <f t="shared" si="0"/>
        <v>HKDOIS8M_Quote</v>
      </c>
      <c r="F13" s="118" t="e">
        <f>_xll.qlSimpleQuote(Currency&amp;$B13&amp;$C13&amp;$D13&amp;QuoteSuffix,J13,RateTickValue,Permanent,Trigger,ObjectOverwrite)</f>
        <v>#NUM!</v>
      </c>
      <c r="G13" s="117" t="str">
        <f ca="1">_xll.ohRangeRetrieveError(F13)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3" s="116"/>
      <c r="J13" s="110" t="e">
        <v>#NUM!</v>
      </c>
    </row>
    <row r="14" spans="1:10" x14ac:dyDescent="0.25">
      <c r="A14" s="121"/>
      <c r="B14" s="120"/>
      <c r="C14" s="120" t="s">
        <v>110</v>
      </c>
      <c r="D14" s="126" t="s">
        <v>132</v>
      </c>
      <c r="E14" s="118" t="str">
        <f t="shared" si="0"/>
        <v>HKDOIS9M_Quote</v>
      </c>
      <c r="F14" s="118" t="str">
        <f>_xll.qlSimpleQuote(Currency&amp;$B14&amp;$C14&amp;$D14&amp;QuoteSuffix,J14,RateTickValue,Permanent,Trigger,ObjectOverwrite)</f>
        <v>HKDOIS9M_Quote#0003</v>
      </c>
      <c r="G14" s="117" t="str">
        <f>_xll.ohRangeRetrieveError(F14)</f>
        <v/>
      </c>
      <c r="H14" s="116"/>
      <c r="J14" s="110">
        <v>1.6999999999999999E-3</v>
      </c>
    </row>
    <row r="15" spans="1:10" x14ac:dyDescent="0.25">
      <c r="A15" s="121"/>
      <c r="B15" s="120"/>
      <c r="C15" s="120" t="s">
        <v>110</v>
      </c>
      <c r="D15" s="126" t="s">
        <v>131</v>
      </c>
      <c r="E15" s="118" t="str">
        <f t="shared" si="0"/>
        <v>HKDOIS10M_Quote</v>
      </c>
      <c r="F15" s="118" t="e">
        <f>_xll.qlSimpleQuote(Currency&amp;$B15&amp;$C15&amp;$D15&amp;QuoteSuffix,J15,RateTickValue,Permanent,Trigger,ObjectOverwrite)</f>
        <v>#NUM!</v>
      </c>
      <c r="G15" s="117" t="str">
        <f ca="1">_xll.ohRangeRetrieveError(F15)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5" s="116"/>
      <c r="J15" s="110" t="e">
        <v>#NUM!</v>
      </c>
    </row>
    <row r="16" spans="1:10" x14ac:dyDescent="0.25">
      <c r="A16" s="121"/>
      <c r="B16" s="120"/>
      <c r="C16" s="120" t="s">
        <v>110</v>
      </c>
      <c r="D16" s="126" t="s">
        <v>130</v>
      </c>
      <c r="E16" s="118" t="str">
        <f t="shared" si="0"/>
        <v>HKDOIS11M_Quote</v>
      </c>
      <c r="F16" s="118" t="e">
        <f>_xll.qlSimpleQuote(Currency&amp;$B16&amp;$C16&amp;$D16&amp;QuoteSuffix,J16,RateTickValue,Permanent,Trigger,ObjectOverwrite)</f>
        <v>#NUM!</v>
      </c>
      <c r="G16" s="117" t="str">
        <f ca="1">_xll.ohRangeRetrieveError(F16)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6" s="116"/>
      <c r="J16" s="110" t="e">
        <v>#NUM!</v>
      </c>
    </row>
    <row r="17" spans="1:10" x14ac:dyDescent="0.25">
      <c r="A17" s="121"/>
      <c r="B17" s="120"/>
      <c r="C17" s="120" t="s">
        <v>110</v>
      </c>
      <c r="D17" s="126" t="s">
        <v>60</v>
      </c>
      <c r="E17" s="118" t="str">
        <f t="shared" si="0"/>
        <v>HKDOIS1Y_Quote</v>
      </c>
      <c r="F17" s="118" t="str">
        <f>_xll.qlSimpleQuote(Currency&amp;$B17&amp;$C17&amp;$D17&amp;QuoteSuffix,J17,RateTickValue,Permanent,Trigger,ObjectOverwrite)</f>
        <v>HKDOIS1Y_Quote#0003</v>
      </c>
      <c r="G17" s="117" t="str">
        <f>_xll.ohRangeRetrieveError(F17)</f>
        <v/>
      </c>
      <c r="H17" s="116"/>
      <c r="J17" s="110">
        <v>2E-3</v>
      </c>
    </row>
    <row r="18" spans="1:10" x14ac:dyDescent="0.25">
      <c r="A18" s="121"/>
      <c r="B18" s="120"/>
      <c r="C18" s="120" t="s">
        <v>110</v>
      </c>
      <c r="D18" s="126" t="s">
        <v>129</v>
      </c>
      <c r="E18" s="118" t="str">
        <f t="shared" si="0"/>
        <v>HKDOIS13M_Quote</v>
      </c>
      <c r="F18" s="118" t="e">
        <f>_xll.qlSimpleQuote(Currency&amp;$B18&amp;$C18&amp;$D18&amp;QuoteSuffix,J18,RateTickValue,Permanent,Trigger,ObjectOverwrite)</f>
        <v>#NUM!</v>
      </c>
      <c r="G18" s="117" t="str">
        <f ca="1">_xll.ohRangeRetrieveError(F18)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8" s="116"/>
      <c r="J18" s="110" t="e">
        <v>#NUM!</v>
      </c>
    </row>
    <row r="19" spans="1:10" x14ac:dyDescent="0.25">
      <c r="A19" s="121"/>
      <c r="B19" s="120"/>
      <c r="C19" s="120" t="s">
        <v>110</v>
      </c>
      <c r="D19" s="126" t="s">
        <v>128</v>
      </c>
      <c r="E19" s="118" t="str">
        <f t="shared" si="0"/>
        <v>HKDOIS14M_Quote</v>
      </c>
      <c r="F19" s="118" t="str">
        <f>_xll.qlSimpleQuote(Currency&amp;$B19&amp;$C19&amp;$D19&amp;QuoteSuffix,,RateTickValue,Permanent,Trigger,ObjectOverwrite)</f>
        <v>HKDOIS14M_Quote#0003</v>
      </c>
      <c r="G19" s="117" t="str">
        <f>_xll.ohRangeRetrieveError(F19)</f>
        <v/>
      </c>
      <c r="H19" s="116"/>
    </row>
    <row r="20" spans="1:10" x14ac:dyDescent="0.25">
      <c r="A20" s="121"/>
      <c r="B20" s="120"/>
      <c r="C20" s="120" t="s">
        <v>110</v>
      </c>
      <c r="D20" s="126" t="s">
        <v>59</v>
      </c>
      <c r="E20" s="118" t="str">
        <f t="shared" si="0"/>
        <v>HKDOIS15M_Quote</v>
      </c>
      <c r="F20" s="118" t="str">
        <f>_xll.qlSimpleQuote(Currency&amp;$B20&amp;$C20&amp;$D20&amp;QuoteSuffix,,RateTickValue,Permanent,Trigger,ObjectOverwrite)</f>
        <v>HKDOIS15M_Quote#0003</v>
      </c>
      <c r="G20" s="117" t="str">
        <f>_xll.ohRangeRetrieveError(F20)</f>
        <v/>
      </c>
      <c r="H20" s="116"/>
    </row>
    <row r="21" spans="1:10" x14ac:dyDescent="0.25">
      <c r="A21" s="121"/>
      <c r="B21" s="120"/>
      <c r="C21" s="120" t="s">
        <v>110</v>
      </c>
      <c r="D21" s="126" t="s">
        <v>127</v>
      </c>
      <c r="E21" s="118" t="str">
        <f t="shared" si="0"/>
        <v>HKDOIS16M_Quote</v>
      </c>
      <c r="F21" s="118" t="str">
        <f>_xll.qlSimpleQuote(Currency&amp;$B21&amp;$C21&amp;$D21&amp;QuoteSuffix,,RateTickValue,Permanent,Trigger,ObjectOverwrite)</f>
        <v>HKDOIS16M_Quote#0003</v>
      </c>
      <c r="G21" s="117" t="str">
        <f>_xll.ohRangeRetrieveError(F21)</f>
        <v/>
      </c>
      <c r="H21" s="116"/>
    </row>
    <row r="22" spans="1:10" x14ac:dyDescent="0.25">
      <c r="A22" s="121"/>
      <c r="B22" s="120"/>
      <c r="C22" s="120" t="s">
        <v>110</v>
      </c>
      <c r="D22" s="126" t="s">
        <v>126</v>
      </c>
      <c r="E22" s="118" t="str">
        <f t="shared" si="0"/>
        <v>HKDOIS17M_Quote</v>
      </c>
      <c r="F22" s="118" t="str">
        <f>_xll.qlSimpleQuote(Currency&amp;$B22&amp;$C22&amp;$D22&amp;QuoteSuffix,,RateTickValue,Permanent,Trigger,ObjectOverwrite)</f>
        <v>HKDOIS17M_Quote#0003</v>
      </c>
      <c r="G22" s="117" t="str">
        <f>_xll.ohRangeRetrieveError(F22)</f>
        <v/>
      </c>
      <c r="H22" s="116"/>
    </row>
    <row r="23" spans="1:10" x14ac:dyDescent="0.25">
      <c r="A23" s="121"/>
      <c r="B23" s="120"/>
      <c r="C23" s="120" t="s">
        <v>110</v>
      </c>
      <c r="D23" s="126" t="s">
        <v>58</v>
      </c>
      <c r="E23" s="118" t="str">
        <f t="shared" si="0"/>
        <v>HKDOIS18M_Quote</v>
      </c>
      <c r="F23" s="118" t="str">
        <f>_xll.qlSimpleQuote(Currency&amp;$B23&amp;$C23&amp;$D23&amp;QuoteSuffix,,RateTickValue,Permanent,Trigger,ObjectOverwrite)</f>
        <v>HKDOIS18M_Quote#0003</v>
      </c>
      <c r="G23" s="117" t="str">
        <f>_xll.ohRangeRetrieveError(F23)</f>
        <v/>
      </c>
      <c r="H23" s="116"/>
    </row>
    <row r="24" spans="1:10" x14ac:dyDescent="0.25">
      <c r="A24" s="121"/>
      <c r="B24" s="120"/>
      <c r="C24" s="120" t="s">
        <v>110</v>
      </c>
      <c r="D24" s="126" t="s">
        <v>125</v>
      </c>
      <c r="E24" s="118" t="str">
        <f t="shared" si="0"/>
        <v>HKDOIS19M_Quote</v>
      </c>
      <c r="F24" s="118" t="str">
        <f>_xll.qlSimpleQuote(Currency&amp;$B24&amp;$C24&amp;$D24&amp;QuoteSuffix,,RateTickValue,Permanent,Trigger,ObjectOverwrite)</f>
        <v>HKDOIS19M_Quote#0003</v>
      </c>
      <c r="G24" s="117" t="str">
        <f>_xll.ohRangeRetrieveError(F24)</f>
        <v/>
      </c>
      <c r="H24" s="116"/>
    </row>
    <row r="25" spans="1:10" x14ac:dyDescent="0.25">
      <c r="A25" s="121"/>
      <c r="B25" s="120"/>
      <c r="C25" s="120" t="s">
        <v>110</v>
      </c>
      <c r="D25" s="126" t="s">
        <v>124</v>
      </c>
      <c r="E25" s="118" t="str">
        <f t="shared" si="0"/>
        <v>HKDOIS20M_Quote</v>
      </c>
      <c r="F25" s="118" t="str">
        <f>_xll.qlSimpleQuote(Currency&amp;$B25&amp;$C25&amp;$D25&amp;QuoteSuffix,,RateTickValue,Permanent,Trigger,ObjectOverwrite)</f>
        <v>HKDOIS20M_Quote#0003</v>
      </c>
      <c r="G25" s="117" t="str">
        <f>_xll.ohRangeRetrieveError(F25)</f>
        <v/>
      </c>
      <c r="H25" s="116"/>
    </row>
    <row r="26" spans="1:10" x14ac:dyDescent="0.25">
      <c r="A26" s="121"/>
      <c r="B26" s="120"/>
      <c r="C26" s="120" t="s">
        <v>110</v>
      </c>
      <c r="D26" s="126" t="s">
        <v>57</v>
      </c>
      <c r="E26" s="118" t="str">
        <f t="shared" si="0"/>
        <v>HKDOIS21M_Quote</v>
      </c>
      <c r="F26" s="118" t="str">
        <f>_xll.qlSimpleQuote(Currency&amp;$B26&amp;$C26&amp;$D26&amp;QuoteSuffix,,RateTickValue,Permanent,Trigger,ObjectOverwrite)</f>
        <v>HKDOIS21M_Quote#0003</v>
      </c>
      <c r="G26" s="117" t="str">
        <f>_xll.ohRangeRetrieveError(F26)</f>
        <v/>
      </c>
      <c r="H26" s="116"/>
    </row>
    <row r="27" spans="1:10" x14ac:dyDescent="0.25">
      <c r="A27" s="121"/>
      <c r="B27" s="120"/>
      <c r="C27" s="120" t="s">
        <v>110</v>
      </c>
      <c r="D27" s="126" t="s">
        <v>123</v>
      </c>
      <c r="E27" s="118" t="str">
        <f t="shared" si="0"/>
        <v>HKDOIS22M_Quote</v>
      </c>
      <c r="F27" s="118" t="str">
        <f>_xll.qlSimpleQuote(Currency&amp;$B27&amp;$C27&amp;$D27&amp;QuoteSuffix,,RateTickValue,Permanent,Trigger,ObjectOverwrite)</f>
        <v>HKDOIS22M_Quote#0003</v>
      </c>
      <c r="G27" s="117" t="str">
        <f>_xll.ohRangeRetrieveError(F27)</f>
        <v/>
      </c>
      <c r="H27" s="116"/>
    </row>
    <row r="28" spans="1:10" x14ac:dyDescent="0.25">
      <c r="A28" s="121"/>
      <c r="B28" s="120"/>
      <c r="C28" s="120" t="s">
        <v>110</v>
      </c>
      <c r="D28" s="126" t="s">
        <v>122</v>
      </c>
      <c r="E28" s="118" t="str">
        <f t="shared" si="0"/>
        <v>HKDOIS23M_Quote</v>
      </c>
      <c r="F28" s="118" t="str">
        <f>_xll.qlSimpleQuote(Currency&amp;$B28&amp;$C28&amp;$D28&amp;QuoteSuffix,,RateTickValue,Permanent,Trigger,ObjectOverwrite)</f>
        <v>HKDOIS23M_Quote#0003</v>
      </c>
      <c r="G28" s="117" t="str">
        <f>_xll.ohRangeRetrieveError(F28)</f>
        <v/>
      </c>
      <c r="H28" s="116"/>
    </row>
    <row r="29" spans="1:10" x14ac:dyDescent="0.25">
      <c r="A29" s="121"/>
      <c r="B29" s="120"/>
      <c r="C29" s="120" t="s">
        <v>110</v>
      </c>
      <c r="D29" s="126" t="s">
        <v>56</v>
      </c>
      <c r="E29" s="118" t="str">
        <f t="shared" si="0"/>
        <v>HKDOIS2Y_Quote</v>
      </c>
      <c r="F29" s="118" t="str">
        <f>_xll.qlSimpleQuote(Currency&amp;$B29&amp;$C29&amp;$D29&amp;QuoteSuffix,,RateTickValue,Permanent,Trigger,ObjectOverwrite)</f>
        <v>HKDOIS2Y_Quote#0003</v>
      </c>
      <c r="G29" s="117" t="str">
        <f>_xll.ohRangeRetrieveError(F29)</f>
        <v/>
      </c>
      <c r="H29" s="116"/>
    </row>
    <row r="30" spans="1:10" x14ac:dyDescent="0.25">
      <c r="A30" s="121"/>
      <c r="B30" s="120"/>
      <c r="C30" s="120" t="s">
        <v>110</v>
      </c>
      <c r="D30" s="126" t="s">
        <v>121</v>
      </c>
      <c r="E30" s="118" t="str">
        <f t="shared" si="0"/>
        <v>HKDOIS27M_Quote</v>
      </c>
      <c r="F30" s="118" t="str">
        <f>_xll.qlSimpleQuote(Currency&amp;$B30&amp;$C30&amp;$D30&amp;QuoteSuffix,,RateTickValue,Permanent,Trigger,ObjectOverwrite)</f>
        <v>HKDOIS27M_Quote#0003</v>
      </c>
      <c r="G30" s="117" t="str">
        <f>_xll.ohRangeRetrieveError(F30)</f>
        <v/>
      </c>
      <c r="H30" s="116"/>
    </row>
    <row r="31" spans="1:10" x14ac:dyDescent="0.25">
      <c r="A31" s="121"/>
      <c r="B31" s="120"/>
      <c r="C31" s="120" t="s">
        <v>110</v>
      </c>
      <c r="D31" s="126" t="s">
        <v>120</v>
      </c>
      <c r="E31" s="118" t="str">
        <f t="shared" si="0"/>
        <v>HKDOIS30M_Quote</v>
      </c>
      <c r="F31" s="118" t="str">
        <f>_xll.qlSimpleQuote(Currency&amp;$B31&amp;$C31&amp;$D31&amp;QuoteSuffix,,RateTickValue,Permanent,Trigger,ObjectOverwrite)</f>
        <v>HKDOIS30M_Quote#0003</v>
      </c>
      <c r="G31" s="117" t="str">
        <f>_xll.ohRangeRetrieveError(F31)</f>
        <v/>
      </c>
      <c r="H31" s="116"/>
    </row>
    <row r="32" spans="1:10" x14ac:dyDescent="0.25">
      <c r="A32" s="121"/>
      <c r="B32" s="120"/>
      <c r="C32" s="120" t="s">
        <v>110</v>
      </c>
      <c r="D32" s="126" t="s">
        <v>119</v>
      </c>
      <c r="E32" s="118" t="str">
        <f t="shared" si="0"/>
        <v>HKDOIS33M_Quote</v>
      </c>
      <c r="F32" s="118" t="str">
        <f>_xll.qlSimpleQuote(Currency&amp;$B32&amp;$C32&amp;$D32&amp;QuoteSuffix,,RateTickValue,Permanent,Trigger,ObjectOverwrite)</f>
        <v>HKDOIS33M_Quote#0003</v>
      </c>
      <c r="G32" s="117" t="str">
        <f>_xll.ohRangeRetrieveError(F32)</f>
        <v/>
      </c>
      <c r="H32" s="116"/>
    </row>
    <row r="33" spans="1:8" x14ac:dyDescent="0.25">
      <c r="A33" s="121"/>
      <c r="B33" s="120"/>
      <c r="C33" s="120" t="s">
        <v>110</v>
      </c>
      <c r="D33" s="126" t="s">
        <v>54</v>
      </c>
      <c r="E33" s="118" t="str">
        <f t="shared" si="0"/>
        <v>HKDOIS3Y_Quote</v>
      </c>
      <c r="F33" s="118" t="str">
        <f>_xll.qlSimpleQuote(Currency&amp;$B33&amp;$C33&amp;$D33&amp;QuoteSuffix,,RateTickValue,Permanent,Trigger,ObjectOverwrite)</f>
        <v>HKDOIS3Y_Quote#0003</v>
      </c>
      <c r="G33" s="117" t="str">
        <f>_xll.ohRangeRetrieveError(F33)</f>
        <v/>
      </c>
      <c r="H33" s="116"/>
    </row>
    <row r="34" spans="1:8" x14ac:dyDescent="0.25">
      <c r="A34" s="121"/>
      <c r="B34" s="120"/>
      <c r="C34" s="120" t="s">
        <v>110</v>
      </c>
      <c r="D34" s="126" t="s">
        <v>118</v>
      </c>
      <c r="E34" s="118" t="str">
        <f t="shared" si="0"/>
        <v>HKDOIS39M_Quote</v>
      </c>
      <c r="F34" s="118" t="str">
        <f>_xll.qlSimpleQuote(Currency&amp;$B34&amp;$C34&amp;$D34&amp;QuoteSuffix,,RateTickValue,Permanent,Trigger,ObjectOverwrite)</f>
        <v>HKDOIS39M_Quote#0003</v>
      </c>
      <c r="G34" s="117" t="str">
        <f>_xll.ohRangeRetrieveError(F34)</f>
        <v/>
      </c>
      <c r="H34" s="116"/>
    </row>
    <row r="35" spans="1:8" x14ac:dyDescent="0.25">
      <c r="A35" s="121"/>
      <c r="B35" s="120"/>
      <c r="C35" s="120" t="s">
        <v>110</v>
      </c>
      <c r="D35" s="126" t="s">
        <v>117</v>
      </c>
      <c r="E35" s="118" t="str">
        <f t="shared" ref="E35:E56" si="1">Currency&amp;$B35&amp;$C35&amp;$D35&amp;QuoteSuffix</f>
        <v>HKDOIS42M_Quote</v>
      </c>
      <c r="F35" s="118" t="str">
        <f>_xll.qlSimpleQuote(Currency&amp;$B35&amp;$C35&amp;$D35&amp;QuoteSuffix,,RateTickValue,Permanent,Trigger,ObjectOverwrite)</f>
        <v>HKDOIS42M_Quote#0003</v>
      </c>
      <c r="G35" s="117" t="str">
        <f>_xll.ohRangeRetrieveError(F35)</f>
        <v/>
      </c>
      <c r="H35" s="116"/>
    </row>
    <row r="36" spans="1:8" x14ac:dyDescent="0.25">
      <c r="A36" s="121"/>
      <c r="B36" s="120"/>
      <c r="C36" s="120" t="s">
        <v>110</v>
      </c>
      <c r="D36" s="126" t="s">
        <v>116</v>
      </c>
      <c r="E36" s="118" t="str">
        <f t="shared" si="1"/>
        <v>HKDOIS45M_Quote</v>
      </c>
      <c r="F36" s="118" t="str">
        <f>_xll.qlSimpleQuote(Currency&amp;$B36&amp;$C36&amp;$D36&amp;QuoteSuffix,,RateTickValue,Permanent,Trigger,ObjectOverwrite)</f>
        <v>HKDOIS45M_Quote#0003</v>
      </c>
      <c r="G36" s="117" t="str">
        <f>_xll.ohRangeRetrieveError(F36)</f>
        <v/>
      </c>
      <c r="H36" s="116"/>
    </row>
    <row r="37" spans="1:8" x14ac:dyDescent="0.25">
      <c r="A37" s="121"/>
      <c r="B37" s="120"/>
      <c r="C37" s="120" t="s">
        <v>110</v>
      </c>
      <c r="D37" s="126" t="s">
        <v>50</v>
      </c>
      <c r="E37" s="118" t="str">
        <f t="shared" si="1"/>
        <v>HKDOIS4Y_Quote</v>
      </c>
      <c r="F37" s="118" t="str">
        <f>_xll.qlSimpleQuote(Currency&amp;$B37&amp;$C37&amp;$D37&amp;QuoteSuffix,,RateTickValue,Permanent,Trigger,ObjectOverwrite)</f>
        <v>HKDOIS4Y_Quote#0003</v>
      </c>
      <c r="G37" s="117" t="str">
        <f>_xll.ohRangeRetrieveError(F37)</f>
        <v/>
      </c>
      <c r="H37" s="116"/>
    </row>
    <row r="38" spans="1:8" x14ac:dyDescent="0.25">
      <c r="A38" s="121"/>
      <c r="B38" s="120"/>
      <c r="C38" s="120" t="s">
        <v>110</v>
      </c>
      <c r="D38" s="126" t="s">
        <v>115</v>
      </c>
      <c r="E38" s="118" t="str">
        <f t="shared" si="1"/>
        <v>HKDOIS51M_Quote</v>
      </c>
      <c r="F38" s="118" t="str">
        <f>_xll.qlSimpleQuote(Currency&amp;$B38&amp;$C38&amp;$D38&amp;QuoteSuffix,,RateTickValue,Permanent,Trigger,ObjectOverwrite)</f>
        <v>HKDOIS51M_Quote#0003</v>
      </c>
      <c r="G38" s="117" t="str">
        <f>_xll.ohRangeRetrieveError(F38)</f>
        <v/>
      </c>
      <c r="H38" s="116"/>
    </row>
    <row r="39" spans="1:8" x14ac:dyDescent="0.25">
      <c r="A39" s="121"/>
      <c r="B39" s="120"/>
      <c r="C39" s="120" t="s">
        <v>110</v>
      </c>
      <c r="D39" s="126" t="s">
        <v>114</v>
      </c>
      <c r="E39" s="118" t="str">
        <f t="shared" si="1"/>
        <v>HKDOIS54M_Quote</v>
      </c>
      <c r="F39" s="118" t="str">
        <f>_xll.qlSimpleQuote(Currency&amp;$B39&amp;$C39&amp;$D39&amp;QuoteSuffix,,RateTickValue,Permanent,Trigger,ObjectOverwrite)</f>
        <v>HKDOIS54M_Quote#0003</v>
      </c>
      <c r="G39" s="117" t="str">
        <f>_xll.ohRangeRetrieveError(F39)</f>
        <v/>
      </c>
      <c r="H39" s="116"/>
    </row>
    <row r="40" spans="1:8" x14ac:dyDescent="0.25">
      <c r="A40" s="121"/>
      <c r="B40" s="120"/>
      <c r="C40" s="120" t="s">
        <v>110</v>
      </c>
      <c r="D40" s="126" t="s">
        <v>113</v>
      </c>
      <c r="E40" s="118" t="str">
        <f t="shared" si="1"/>
        <v>HKDOIS57M_Quote</v>
      </c>
      <c r="F40" s="118" t="str">
        <f>_xll.qlSimpleQuote(Currency&amp;$B40&amp;$C40&amp;$D40&amp;QuoteSuffix,,RateTickValue,Permanent,Trigger,ObjectOverwrite)</f>
        <v>HKDOIS57M_Quote#0003</v>
      </c>
      <c r="G40" s="117" t="str">
        <f>_xll.ohRangeRetrieveError(F40)</f>
        <v/>
      </c>
      <c r="H40" s="116"/>
    </row>
    <row r="41" spans="1:8" x14ac:dyDescent="0.25">
      <c r="A41" s="121"/>
      <c r="B41" s="120"/>
      <c r="C41" s="120" t="s">
        <v>110</v>
      </c>
      <c r="D41" s="126" t="s">
        <v>48</v>
      </c>
      <c r="E41" s="118" t="str">
        <f t="shared" si="1"/>
        <v>HKDOIS5Y_Quote</v>
      </c>
      <c r="F41" s="118" t="str">
        <f>_xll.qlSimpleQuote(Currency&amp;$B41&amp;$C41&amp;$D41&amp;QuoteSuffix,,RateTickValue,Permanent,Trigger,ObjectOverwrite)</f>
        <v>HKDOIS5Y_Quote#0003</v>
      </c>
      <c r="G41" s="117" t="str">
        <f>_xll.ohRangeRetrieveError(F41)</f>
        <v/>
      </c>
      <c r="H41" s="116"/>
    </row>
    <row r="42" spans="1:8" x14ac:dyDescent="0.25">
      <c r="A42" s="121"/>
      <c r="B42" s="120"/>
      <c r="C42" s="120" t="s">
        <v>110</v>
      </c>
      <c r="D42" s="126" t="s">
        <v>45</v>
      </c>
      <c r="E42" s="118" t="str">
        <f t="shared" si="1"/>
        <v>HKDOIS6Y_Quote</v>
      </c>
      <c r="F42" s="118" t="str">
        <f>_xll.qlSimpleQuote(Currency&amp;$B42&amp;$C42&amp;$D42&amp;QuoteSuffix,,RateTickValue,Permanent,Trigger,ObjectOverwrite)</f>
        <v>HKDOIS6Y_Quote#0003</v>
      </c>
      <c r="G42" s="117" t="str">
        <f>_xll.ohRangeRetrieveError(F42)</f>
        <v/>
      </c>
      <c r="H42" s="116"/>
    </row>
    <row r="43" spans="1:8" x14ac:dyDescent="0.25">
      <c r="A43" s="121"/>
      <c r="B43" s="120"/>
      <c r="C43" s="120" t="s">
        <v>110</v>
      </c>
      <c r="D43" s="126" t="s">
        <v>41</v>
      </c>
      <c r="E43" s="118" t="str">
        <f t="shared" si="1"/>
        <v>HKDOIS7Y_Quote</v>
      </c>
      <c r="F43" s="118" t="str">
        <f>_xll.qlSimpleQuote(Currency&amp;$B43&amp;$C43&amp;$D43&amp;QuoteSuffix,,RateTickValue,Permanent,Trigger,ObjectOverwrite)</f>
        <v>HKDOIS7Y_Quote#0003</v>
      </c>
      <c r="G43" s="117" t="str">
        <f>_xll.ohRangeRetrieveError(F43)</f>
        <v/>
      </c>
      <c r="H43" s="116"/>
    </row>
    <row r="44" spans="1:8" x14ac:dyDescent="0.25">
      <c r="A44" s="121"/>
      <c r="B44" s="120"/>
      <c r="C44" s="120" t="s">
        <v>110</v>
      </c>
      <c r="D44" s="126" t="s">
        <v>40</v>
      </c>
      <c r="E44" s="118" t="str">
        <f t="shared" si="1"/>
        <v>HKDOIS8Y_Quote</v>
      </c>
      <c r="F44" s="118" t="str">
        <f>_xll.qlSimpleQuote(Currency&amp;$B44&amp;$C44&amp;$D44&amp;QuoteSuffix,,RateTickValue,Permanent,Trigger,ObjectOverwrite)</f>
        <v>HKDOIS8Y_Quote#0003</v>
      </c>
      <c r="G44" s="117" t="str">
        <f>_xll.ohRangeRetrieveError(F44)</f>
        <v/>
      </c>
      <c r="H44" s="116"/>
    </row>
    <row r="45" spans="1:8" x14ac:dyDescent="0.25">
      <c r="A45" s="121"/>
      <c r="B45" s="120"/>
      <c r="C45" s="120" t="s">
        <v>110</v>
      </c>
      <c r="D45" s="126" t="s">
        <v>39</v>
      </c>
      <c r="E45" s="118" t="str">
        <f t="shared" si="1"/>
        <v>HKDOIS9Y_Quote</v>
      </c>
      <c r="F45" s="118" t="str">
        <f>_xll.qlSimpleQuote(Currency&amp;$B45&amp;$C45&amp;$D45&amp;QuoteSuffix,,RateTickValue,Permanent,Trigger,ObjectOverwrite)</f>
        <v>HKDOIS9Y_Quote#0003</v>
      </c>
      <c r="G45" s="117" t="str">
        <f>_xll.ohRangeRetrieveError(F45)</f>
        <v/>
      </c>
      <c r="H45" s="116"/>
    </row>
    <row r="46" spans="1:8" x14ac:dyDescent="0.25">
      <c r="A46" s="121"/>
      <c r="B46" s="120"/>
      <c r="C46" s="120" t="s">
        <v>110</v>
      </c>
      <c r="D46" s="126" t="s">
        <v>38</v>
      </c>
      <c r="E46" s="118" t="str">
        <f t="shared" si="1"/>
        <v>HKDOIS10Y_Quote</v>
      </c>
      <c r="F46" s="118" t="str">
        <f>_xll.qlSimpleQuote(Currency&amp;$B46&amp;$C46&amp;$D46&amp;QuoteSuffix,,RateTickValue,Permanent,Trigger,ObjectOverwrite)</f>
        <v>HKDOIS10Y_Quote#0003</v>
      </c>
      <c r="G46" s="117" t="str">
        <f>_xll.ohRangeRetrieveError(F46)</f>
        <v/>
      </c>
      <c r="H46" s="116"/>
    </row>
    <row r="47" spans="1:8" x14ac:dyDescent="0.25">
      <c r="A47" s="121"/>
      <c r="B47" s="120"/>
      <c r="C47" s="120" t="s">
        <v>110</v>
      </c>
      <c r="D47" s="126" t="s">
        <v>36</v>
      </c>
      <c r="E47" s="118" t="str">
        <f t="shared" si="1"/>
        <v>HKDOIS12Y_Quote</v>
      </c>
      <c r="F47" s="118" t="str">
        <f>_xll.qlSimpleQuote(Currency&amp;$B47&amp;$C47&amp;$D47&amp;QuoteSuffix,,RateTickValue,Permanent,Trigger,ObjectOverwrite)</f>
        <v>HKDOIS12Y_Quote#0003</v>
      </c>
      <c r="G47" s="117" t="str">
        <f>_xll.ohRangeRetrieveError(F47)</f>
        <v/>
      </c>
      <c r="H47" s="116"/>
    </row>
    <row r="48" spans="1:8" x14ac:dyDescent="0.25">
      <c r="A48" s="121"/>
      <c r="B48" s="120"/>
      <c r="C48" s="120" t="s">
        <v>110</v>
      </c>
      <c r="D48" s="126" t="s">
        <v>33</v>
      </c>
      <c r="E48" s="118" t="str">
        <f t="shared" si="1"/>
        <v>HKDOIS15Y_Quote</v>
      </c>
      <c r="F48" s="118" t="str">
        <f>_xll.qlSimpleQuote(Currency&amp;$B48&amp;$C48&amp;$D48&amp;QuoteSuffix,,RateTickValue,Permanent,Trigger,ObjectOverwrite)</f>
        <v>HKDOIS15Y_Quote#0003</v>
      </c>
      <c r="G48" s="117" t="str">
        <f>_xll.ohRangeRetrieveError(F48)</f>
        <v/>
      </c>
      <c r="H48" s="116"/>
    </row>
    <row r="49" spans="1:8" x14ac:dyDescent="0.25">
      <c r="A49" s="121"/>
      <c r="B49" s="120"/>
      <c r="C49" s="120" t="s">
        <v>110</v>
      </c>
      <c r="D49" s="126" t="s">
        <v>28</v>
      </c>
      <c r="E49" s="118" t="str">
        <f t="shared" si="1"/>
        <v>HKDOIS20Y_Quote</v>
      </c>
      <c r="F49" s="118" t="str">
        <f>_xll.qlSimpleQuote(Currency&amp;$B49&amp;$C49&amp;$D49&amp;QuoteSuffix,,RateTickValue,Permanent,Trigger,ObjectOverwrite)</f>
        <v>HKDOIS20Y_Quote#0003</v>
      </c>
      <c r="G49" s="117" t="str">
        <f>_xll.ohRangeRetrieveError(F49)</f>
        <v/>
      </c>
      <c r="H49" s="116"/>
    </row>
    <row r="50" spans="1:8" x14ac:dyDescent="0.25">
      <c r="A50" s="121"/>
      <c r="B50" s="120"/>
      <c r="C50" s="120" t="s">
        <v>110</v>
      </c>
      <c r="D50" s="126" t="s">
        <v>23</v>
      </c>
      <c r="E50" s="118" t="str">
        <f t="shared" si="1"/>
        <v>HKDOIS25Y_Quote</v>
      </c>
      <c r="F50" s="118" t="str">
        <f>_xll.qlSimpleQuote(Currency&amp;$B50&amp;$C50&amp;$D50&amp;QuoteSuffix,,RateTickValue,Permanent,Trigger,ObjectOverwrite)</f>
        <v>HKDOIS25Y_Quote#0003</v>
      </c>
      <c r="G50" s="117" t="str">
        <f>_xll.ohRangeRetrieveError(F50)</f>
        <v/>
      </c>
      <c r="H50" s="116"/>
    </row>
    <row r="51" spans="1:8" x14ac:dyDescent="0.25">
      <c r="A51" s="121"/>
      <c r="B51" s="120"/>
      <c r="C51" s="120" t="s">
        <v>110</v>
      </c>
      <c r="D51" s="126" t="s">
        <v>21</v>
      </c>
      <c r="E51" s="118" t="str">
        <f t="shared" si="1"/>
        <v>HKDOIS27Y_Quote</v>
      </c>
      <c r="F51" s="118" t="str">
        <f>_xll.qlSimpleQuote(Currency&amp;$B51&amp;$C51&amp;$D51&amp;QuoteSuffix,,RateTickValue,Permanent,Trigger,ObjectOverwrite)</f>
        <v>HKDOIS27Y_Quote#0003</v>
      </c>
      <c r="G51" s="117" t="str">
        <f>_xll.ohRangeRetrieveError(F51)</f>
        <v/>
      </c>
      <c r="H51" s="116"/>
    </row>
    <row r="52" spans="1:8" x14ac:dyDescent="0.25">
      <c r="A52" s="121"/>
      <c r="B52" s="120"/>
      <c r="C52" s="120" t="s">
        <v>110</v>
      </c>
      <c r="D52" s="126" t="s">
        <v>18</v>
      </c>
      <c r="E52" s="118" t="str">
        <f t="shared" si="1"/>
        <v>HKDOIS30Y_Quote</v>
      </c>
      <c r="F52" s="118" t="str">
        <f>_xll.qlSimpleQuote(Currency&amp;$B52&amp;$C52&amp;$D52&amp;QuoteSuffix,,RateTickValue,Permanent,Trigger,ObjectOverwrite)</f>
        <v>HKDOIS30Y_Quote#0003</v>
      </c>
      <c r="G52" s="117" t="str">
        <f>_xll.ohRangeRetrieveError(F52)</f>
        <v/>
      </c>
      <c r="H52" s="116"/>
    </row>
    <row r="53" spans="1:8" x14ac:dyDescent="0.25">
      <c r="A53" s="121"/>
      <c r="B53" s="120"/>
      <c r="C53" s="120" t="s">
        <v>110</v>
      </c>
      <c r="D53" s="126" t="s">
        <v>17</v>
      </c>
      <c r="E53" s="118" t="str">
        <f t="shared" si="1"/>
        <v>HKDOIS35Y_Quote</v>
      </c>
      <c r="F53" s="118" t="str">
        <f>_xll.qlSimpleQuote(Currency&amp;$B53&amp;$C53&amp;$D53&amp;QuoteSuffix,,RateTickValue,Permanent,Trigger,ObjectOverwrite)</f>
        <v>HKDOIS35Y_Quote#0003</v>
      </c>
      <c r="G53" s="117" t="str">
        <f>_xll.ohRangeRetrieveError(F53)</f>
        <v/>
      </c>
      <c r="H53" s="116"/>
    </row>
    <row r="54" spans="1:8" x14ac:dyDescent="0.25">
      <c r="A54" s="121"/>
      <c r="B54" s="120"/>
      <c r="C54" s="120" t="s">
        <v>110</v>
      </c>
      <c r="D54" s="126" t="s">
        <v>16</v>
      </c>
      <c r="E54" s="118" t="str">
        <f t="shared" si="1"/>
        <v>HKDOIS40Y_Quote</v>
      </c>
      <c r="F54" s="118" t="str">
        <f>_xll.qlSimpleQuote(Currency&amp;$B54&amp;$C54&amp;$D54&amp;QuoteSuffix,,RateTickValue,Permanent,Trigger,ObjectOverwrite)</f>
        <v>HKDOIS40Y_Quote#0003</v>
      </c>
      <c r="G54" s="117" t="str">
        <f>_xll.ohRangeRetrieveError(F54)</f>
        <v/>
      </c>
      <c r="H54" s="116"/>
    </row>
    <row r="55" spans="1:8" x14ac:dyDescent="0.25">
      <c r="A55" s="121"/>
      <c r="B55" s="120"/>
      <c r="C55" s="120" t="s">
        <v>110</v>
      </c>
      <c r="D55" s="126" t="s">
        <v>112</v>
      </c>
      <c r="E55" s="118" t="str">
        <f t="shared" si="1"/>
        <v>HKDOIS45Y_Quote</v>
      </c>
      <c r="F55" s="118" t="str">
        <f>_xll.qlSimpleQuote(Currency&amp;$B55&amp;$C55&amp;$D55&amp;QuoteSuffix,,RateTickValue,Permanent,Trigger,ObjectOverwrite)</f>
        <v>HKDOIS45Y_Quote#0003</v>
      </c>
      <c r="G55" s="117" t="str">
        <f>_xll.ohRangeRetrieveError(F55)</f>
        <v/>
      </c>
      <c r="H55" s="116"/>
    </row>
    <row r="56" spans="1:8" x14ac:dyDescent="0.25">
      <c r="A56" s="121"/>
      <c r="B56" s="120"/>
      <c r="C56" s="120" t="s">
        <v>110</v>
      </c>
      <c r="D56" s="126" t="s">
        <v>15</v>
      </c>
      <c r="E56" s="118" t="str">
        <f t="shared" si="1"/>
        <v>HKDOIS50Y_Quote</v>
      </c>
      <c r="F56" s="118" t="str">
        <f>_xll.qlSimpleQuote(Currency&amp;$B56&amp;$C56&amp;$D56&amp;QuoteSuffix,,RateTickValue,Permanent,Trigger,ObjectOverwrite)</f>
        <v>HKDOIS50Y_Quote#0003</v>
      </c>
      <c r="G56" s="117" t="str">
        <f>_xll.ohRangeRetrieveError(F56)</f>
        <v/>
      </c>
      <c r="H56" s="116"/>
    </row>
    <row r="57" spans="1:8" x14ac:dyDescent="0.25">
      <c r="A57" s="121"/>
      <c r="B57" s="125"/>
      <c r="C57" s="125"/>
      <c r="D57" s="124"/>
      <c r="E57" s="123"/>
      <c r="F57" s="123"/>
      <c r="G57" s="122"/>
      <c r="H57" s="116"/>
    </row>
    <row r="58" spans="1:8" x14ac:dyDescent="0.25">
      <c r="A58" s="121"/>
      <c r="B58" s="120" t="s">
        <v>111</v>
      </c>
      <c r="C58" s="120" t="s">
        <v>110</v>
      </c>
      <c r="D58" s="119" t="str">
        <f>_xll.qlECBNextCode(_xll.qlSettingsEvaluationDate(Trigger)-365)</f>
        <v>DEC12</v>
      </c>
      <c r="E58" s="118" t="str">
        <f t="shared" ref="E58:E93" si="2">Currency&amp;$B58&amp;$C58&amp;$D58&amp;QuoteSuffix</f>
        <v>HKDFEDOISDEC12_Quote</v>
      </c>
      <c r="F58" s="118" t="str">
        <f>_xll.qlSimpleQuote(Currency&amp;$B58&amp;$C58&amp;$D58&amp;QuoteSuffix,,RateTickValue,Permanent,Trigger,ObjectOverwrite)</f>
        <v>HKDFEDOISDEC12_Quote#0003</v>
      </c>
      <c r="G58" s="117" t="str">
        <f>_xll.ohRangeRetrieveError(F58)</f>
        <v/>
      </c>
      <c r="H58" s="116"/>
    </row>
    <row r="59" spans="1:8" x14ac:dyDescent="0.25">
      <c r="A59" s="121"/>
      <c r="B59" s="120" t="s">
        <v>111</v>
      </c>
      <c r="C59" s="120" t="s">
        <v>110</v>
      </c>
      <c r="D59" s="119" t="str">
        <f>_xll.qlECBNextCode(_xll.qlECBdate(D58))</f>
        <v>JAN13</v>
      </c>
      <c r="E59" s="118" t="str">
        <f t="shared" si="2"/>
        <v>HKDFEDOISJAN13_Quote</v>
      </c>
      <c r="F59" s="118" t="str">
        <f>_xll.qlSimpleQuote(Currency&amp;$B59&amp;$C59&amp;$D59&amp;QuoteSuffix,,RateTickValue,Permanent,Trigger,ObjectOverwrite)</f>
        <v>HKDFEDOISJAN13_Quote#0003</v>
      </c>
      <c r="G59" s="117" t="str">
        <f>_xll.ohRangeRetrieveError(F59)</f>
        <v/>
      </c>
      <c r="H59" s="116"/>
    </row>
    <row r="60" spans="1:8" x14ac:dyDescent="0.25">
      <c r="A60" s="121"/>
      <c r="B60" s="120" t="s">
        <v>111</v>
      </c>
      <c r="C60" s="120" t="s">
        <v>110</v>
      </c>
      <c r="D60" s="119" t="str">
        <f>_xll.qlECBNextCode(_xll.qlECBdate(D59))</f>
        <v>FEB13</v>
      </c>
      <c r="E60" s="118" t="str">
        <f t="shared" si="2"/>
        <v>HKDFEDOISFEB13_Quote</v>
      </c>
      <c r="F60" s="118" t="str">
        <f>_xll.qlSimpleQuote(Currency&amp;$B60&amp;$C60&amp;$D60&amp;QuoteSuffix,,RateTickValue,Permanent,Trigger,ObjectOverwrite)</f>
        <v>HKDFEDOISFEB13_Quote#0003</v>
      </c>
      <c r="G60" s="117" t="str">
        <f>_xll.ohRangeRetrieveError(F60)</f>
        <v/>
      </c>
      <c r="H60" s="116"/>
    </row>
    <row r="61" spans="1:8" x14ac:dyDescent="0.25">
      <c r="A61" s="121"/>
      <c r="B61" s="120" t="s">
        <v>111</v>
      </c>
      <c r="C61" s="120" t="s">
        <v>110</v>
      </c>
      <c r="D61" s="119" t="str">
        <f>_xll.qlECBNextCode(_xll.qlECBdate(D60))</f>
        <v>MAR13</v>
      </c>
      <c r="E61" s="118" t="str">
        <f t="shared" si="2"/>
        <v>HKDFEDOISMAR13_Quote</v>
      </c>
      <c r="F61" s="118" t="str">
        <f>_xll.qlSimpleQuote(Currency&amp;$B61&amp;$C61&amp;$D61&amp;QuoteSuffix,,RateTickValue,Permanent,Trigger,ObjectOverwrite)</f>
        <v>HKDFEDOISMAR13_Quote#0003</v>
      </c>
      <c r="G61" s="117" t="str">
        <f>_xll.ohRangeRetrieveError(F61)</f>
        <v/>
      </c>
      <c r="H61" s="116"/>
    </row>
    <row r="62" spans="1:8" x14ac:dyDescent="0.25">
      <c r="A62" s="121"/>
      <c r="B62" s="120" t="s">
        <v>111</v>
      </c>
      <c r="C62" s="120" t="s">
        <v>110</v>
      </c>
      <c r="D62" s="119" t="str">
        <f>_xll.qlECBNextCode(_xll.qlECBdate(D61))</f>
        <v>APR13</v>
      </c>
      <c r="E62" s="118" t="str">
        <f t="shared" si="2"/>
        <v>HKDFEDOISAPR13_Quote</v>
      </c>
      <c r="F62" s="118" t="str">
        <f>_xll.qlSimpleQuote(Currency&amp;$B62&amp;$C62&amp;$D62&amp;QuoteSuffix,,RateTickValue,Permanent,Trigger,ObjectOverwrite)</f>
        <v>HKDFEDOISAPR13_Quote#0003</v>
      </c>
      <c r="G62" s="117" t="str">
        <f>_xll.ohRangeRetrieveError(F62)</f>
        <v/>
      </c>
      <c r="H62" s="116"/>
    </row>
    <row r="63" spans="1:8" x14ac:dyDescent="0.25">
      <c r="A63" s="121"/>
      <c r="B63" s="120" t="s">
        <v>111</v>
      </c>
      <c r="C63" s="120" t="s">
        <v>110</v>
      </c>
      <c r="D63" s="119" t="str">
        <f>_xll.qlECBNextCode(_xll.qlECBdate(D62))</f>
        <v>MAY13</v>
      </c>
      <c r="E63" s="118" t="str">
        <f t="shared" si="2"/>
        <v>HKDFEDOISMAY13_Quote</v>
      </c>
      <c r="F63" s="118" t="str">
        <f>_xll.qlSimpleQuote(Currency&amp;$B63&amp;$C63&amp;$D63&amp;QuoteSuffix,,RateTickValue,Permanent,Trigger,ObjectOverwrite)</f>
        <v>HKDFEDOISMAY13_Quote#0003</v>
      </c>
      <c r="G63" s="117" t="str">
        <f>_xll.ohRangeRetrieveError(F63)</f>
        <v/>
      </c>
      <c r="H63" s="116"/>
    </row>
    <row r="64" spans="1:8" x14ac:dyDescent="0.25">
      <c r="A64" s="121"/>
      <c r="B64" s="120" t="s">
        <v>111</v>
      </c>
      <c r="C64" s="120" t="s">
        <v>110</v>
      </c>
      <c r="D64" s="119" t="str">
        <f>_xll.qlECBNextCode(_xll.qlECBdate(D63))</f>
        <v>JUN13</v>
      </c>
      <c r="E64" s="118" t="str">
        <f t="shared" si="2"/>
        <v>HKDFEDOISJUN13_Quote</v>
      </c>
      <c r="F64" s="118" t="str">
        <f>_xll.qlSimpleQuote(Currency&amp;$B64&amp;$C64&amp;$D64&amp;QuoteSuffix,,RateTickValue,Permanent,Trigger,ObjectOverwrite)</f>
        <v>HKDFEDOISJUN13_Quote#0003</v>
      </c>
      <c r="G64" s="117" t="str">
        <f>_xll.ohRangeRetrieveError(F64)</f>
        <v/>
      </c>
      <c r="H64" s="116"/>
    </row>
    <row r="65" spans="1:8" x14ac:dyDescent="0.25">
      <c r="A65" s="121"/>
      <c r="B65" s="120" t="s">
        <v>111</v>
      </c>
      <c r="C65" s="120" t="s">
        <v>110</v>
      </c>
      <c r="D65" s="119" t="str">
        <f>_xll.qlECBNextCode(_xll.qlECBdate(D64))</f>
        <v>JUL13</v>
      </c>
      <c r="E65" s="118" t="str">
        <f t="shared" si="2"/>
        <v>HKDFEDOISJUL13_Quote</v>
      </c>
      <c r="F65" s="118" t="str">
        <f>_xll.qlSimpleQuote(Currency&amp;$B65&amp;$C65&amp;$D65&amp;QuoteSuffix,,RateTickValue,Permanent,Trigger,ObjectOverwrite)</f>
        <v>HKDFEDOISJUL13_Quote#0003</v>
      </c>
      <c r="G65" s="117" t="str">
        <f>_xll.ohRangeRetrieveError(F65)</f>
        <v/>
      </c>
      <c r="H65" s="116"/>
    </row>
    <row r="66" spans="1:8" x14ac:dyDescent="0.25">
      <c r="A66" s="121"/>
      <c r="B66" s="120" t="s">
        <v>111</v>
      </c>
      <c r="C66" s="120" t="s">
        <v>110</v>
      </c>
      <c r="D66" s="119" t="str">
        <f>_xll.qlECBNextCode(_xll.qlECBdate(D65))</f>
        <v>AUG13</v>
      </c>
      <c r="E66" s="118" t="str">
        <f t="shared" si="2"/>
        <v>HKDFEDOISAUG13_Quote</v>
      </c>
      <c r="F66" s="118" t="str">
        <f>_xll.qlSimpleQuote(Currency&amp;$B66&amp;$C66&amp;$D66&amp;QuoteSuffix,,RateTickValue,Permanent,Trigger,ObjectOverwrite)</f>
        <v>HKDFEDOISAUG13_Quote#0003</v>
      </c>
      <c r="G66" s="117" t="str">
        <f>_xll.ohRangeRetrieveError(F66)</f>
        <v/>
      </c>
      <c r="H66" s="116"/>
    </row>
    <row r="67" spans="1:8" x14ac:dyDescent="0.25">
      <c r="A67" s="121"/>
      <c r="B67" s="120" t="s">
        <v>111</v>
      </c>
      <c r="C67" s="120" t="s">
        <v>110</v>
      </c>
      <c r="D67" s="119" t="str">
        <f>_xll.qlECBNextCode(_xll.qlECBdate(D66))</f>
        <v>SEP13</v>
      </c>
      <c r="E67" s="118" t="str">
        <f t="shared" si="2"/>
        <v>HKDFEDOISSEP13_Quote</v>
      </c>
      <c r="F67" s="118" t="str">
        <f>_xll.qlSimpleQuote(Currency&amp;$B67&amp;$C67&amp;$D67&amp;QuoteSuffix,,RateTickValue,Permanent,Trigger,ObjectOverwrite)</f>
        <v>HKDFEDOISSEP13_Quote#0003</v>
      </c>
      <c r="G67" s="117" t="str">
        <f>_xll.ohRangeRetrieveError(F67)</f>
        <v/>
      </c>
      <c r="H67" s="116"/>
    </row>
    <row r="68" spans="1:8" x14ac:dyDescent="0.25">
      <c r="A68" s="121"/>
      <c r="B68" s="120" t="s">
        <v>111</v>
      </c>
      <c r="C68" s="120" t="s">
        <v>110</v>
      </c>
      <c r="D68" s="119" t="str">
        <f>_xll.qlECBNextCode(_xll.qlECBdate(D67))</f>
        <v>OCT13</v>
      </c>
      <c r="E68" s="118" t="str">
        <f t="shared" si="2"/>
        <v>HKDFEDOISOCT13_Quote</v>
      </c>
      <c r="F68" s="118" t="str">
        <f>_xll.qlSimpleQuote(Currency&amp;$B68&amp;$C68&amp;$D68&amp;QuoteSuffix,,RateTickValue,Permanent,Trigger,ObjectOverwrite)</f>
        <v>HKDFEDOISOCT13_Quote#0003</v>
      </c>
      <c r="G68" s="117" t="str">
        <f>_xll.ohRangeRetrieveError(F68)</f>
        <v/>
      </c>
      <c r="H68" s="116"/>
    </row>
    <row r="69" spans="1:8" x14ac:dyDescent="0.25">
      <c r="A69" s="121"/>
      <c r="B69" s="120" t="s">
        <v>111</v>
      </c>
      <c r="C69" s="120" t="s">
        <v>110</v>
      </c>
      <c r="D69" s="119" t="str">
        <f>_xll.qlECBNextCode(_xll.qlECBdate(D68))</f>
        <v>NOV13</v>
      </c>
      <c r="E69" s="118" t="str">
        <f t="shared" si="2"/>
        <v>HKDFEDOISNOV13_Quote</v>
      </c>
      <c r="F69" s="118" t="str">
        <f>_xll.qlSimpleQuote(Currency&amp;$B69&amp;$C69&amp;$D69&amp;QuoteSuffix,,RateTickValue,Permanent,Trigger,ObjectOverwrite)</f>
        <v>HKDFEDOISNOV13_Quote#0003</v>
      </c>
      <c r="G69" s="117" t="str">
        <f>_xll.ohRangeRetrieveError(F69)</f>
        <v/>
      </c>
      <c r="H69" s="116"/>
    </row>
    <row r="70" spans="1:8" x14ac:dyDescent="0.25">
      <c r="A70" s="121"/>
      <c r="B70" s="120" t="s">
        <v>111</v>
      </c>
      <c r="C70" s="120" t="s">
        <v>110</v>
      </c>
      <c r="D70" s="119" t="str">
        <f>_xll.qlECBNextCode(_xll.qlECBdate(D69))</f>
        <v>DEC13</v>
      </c>
      <c r="E70" s="118" t="str">
        <f t="shared" si="2"/>
        <v>HKDFEDOISDEC13_Quote</v>
      </c>
      <c r="F70" s="118" t="str">
        <f>_xll.qlSimpleQuote(Currency&amp;$B70&amp;$C70&amp;$D70&amp;QuoteSuffix,,RateTickValue,Permanent,Trigger,ObjectOverwrite)</f>
        <v>HKDFEDOISDEC13_Quote#0003</v>
      </c>
      <c r="G70" s="117" t="str">
        <f>_xll.ohRangeRetrieveError(F70)</f>
        <v/>
      </c>
      <c r="H70" s="116"/>
    </row>
    <row r="71" spans="1:8" x14ac:dyDescent="0.25">
      <c r="A71" s="121"/>
      <c r="B71" s="120" t="s">
        <v>111</v>
      </c>
      <c r="C71" s="120" t="s">
        <v>110</v>
      </c>
      <c r="D71" s="119" t="e">
        <f>_xll.qlECBNextCode(_xll.qlECBdate(D70))</f>
        <v>#NUM!</v>
      </c>
      <c r="E71" s="118" t="e">
        <f t="shared" si="2"/>
        <v>#NUM!</v>
      </c>
      <c r="F71" s="118" t="e">
        <f>_xll.qlSimpleQuote(Currency&amp;$B71&amp;$C71&amp;$D71&amp;QuoteSuffix,,RateTickValue,Permanent,Trigger,ObjectOverwrite)</f>
        <v>#VALUE!</v>
      </c>
      <c r="G71" s="117" t="str">
        <f ca="1">_xll.ohRangeRetrieveError(F71)</f>
        <v/>
      </c>
      <c r="H71" s="116"/>
    </row>
    <row r="72" spans="1:8" x14ac:dyDescent="0.25">
      <c r="A72" s="121"/>
      <c r="B72" s="120" t="s">
        <v>111</v>
      </c>
      <c r="C72" s="120" t="s">
        <v>110</v>
      </c>
      <c r="D72" s="119" t="e">
        <f>_xll.qlECBNextCode(_xll.qlECBdate(D71))</f>
        <v>#NUM!</v>
      </c>
      <c r="E72" s="118" t="e">
        <f t="shared" si="2"/>
        <v>#NUM!</v>
      </c>
      <c r="F72" s="118" t="e">
        <f>_xll.qlSimpleQuote(Currency&amp;$B72&amp;$C72&amp;$D72&amp;QuoteSuffix,,RateTickValue,Permanent,Trigger,ObjectOverwrite)</f>
        <v>#VALUE!</v>
      </c>
      <c r="G72" s="117" t="str">
        <f ca="1">_xll.ohRangeRetrieveError(F72)</f>
        <v/>
      </c>
      <c r="H72" s="116"/>
    </row>
    <row r="73" spans="1:8" x14ac:dyDescent="0.25">
      <c r="A73" s="121"/>
      <c r="B73" s="120" t="s">
        <v>111</v>
      </c>
      <c r="C73" s="120" t="s">
        <v>110</v>
      </c>
      <c r="D73" s="119" t="e">
        <f>_xll.qlECBNextCode(_xll.qlECBdate(D72))</f>
        <v>#NUM!</v>
      </c>
      <c r="E73" s="118" t="e">
        <f t="shared" si="2"/>
        <v>#NUM!</v>
      </c>
      <c r="F73" s="118" t="e">
        <f>_xll.qlSimpleQuote(Currency&amp;$B73&amp;$C73&amp;$D73&amp;QuoteSuffix,,RateTickValue,Permanent,Trigger,ObjectOverwrite)</f>
        <v>#VALUE!</v>
      </c>
      <c r="G73" s="117" t="str">
        <f ca="1">_xll.ohRangeRetrieveError(F73)</f>
        <v/>
      </c>
      <c r="H73" s="116"/>
    </row>
    <row r="74" spans="1:8" x14ac:dyDescent="0.25">
      <c r="A74" s="121"/>
      <c r="B74" s="120" t="s">
        <v>111</v>
      </c>
      <c r="C74" s="120" t="s">
        <v>110</v>
      </c>
      <c r="D74" s="119" t="e">
        <f>_xll.qlECBNextCode(_xll.qlECBdate(D73))</f>
        <v>#NUM!</v>
      </c>
      <c r="E74" s="118" t="e">
        <f t="shared" si="2"/>
        <v>#NUM!</v>
      </c>
      <c r="F74" s="118" t="e">
        <f>_xll.qlSimpleQuote(Currency&amp;$B74&amp;$C74&amp;$D74&amp;QuoteSuffix,,RateTickValue,Permanent,Trigger,ObjectOverwrite)</f>
        <v>#VALUE!</v>
      </c>
      <c r="G74" s="117" t="str">
        <f ca="1">_xll.ohRangeRetrieveError(F74)</f>
        <v/>
      </c>
      <c r="H74" s="116"/>
    </row>
    <row r="75" spans="1:8" x14ac:dyDescent="0.25">
      <c r="A75" s="121"/>
      <c r="B75" s="120" t="s">
        <v>111</v>
      </c>
      <c r="C75" s="120" t="s">
        <v>110</v>
      </c>
      <c r="D75" s="119" t="e">
        <f>_xll.qlECBNextCode(_xll.qlECBdate(D74))</f>
        <v>#NUM!</v>
      </c>
      <c r="E75" s="118" t="e">
        <f t="shared" si="2"/>
        <v>#NUM!</v>
      </c>
      <c r="F75" s="118" t="e">
        <f>_xll.qlSimpleQuote(Currency&amp;$B75&amp;$C75&amp;$D75&amp;QuoteSuffix,,RateTickValue,Permanent,Trigger,ObjectOverwrite)</f>
        <v>#VALUE!</v>
      </c>
      <c r="G75" s="117" t="str">
        <f ca="1">_xll.ohRangeRetrieveError(F75)</f>
        <v/>
      </c>
      <c r="H75" s="116"/>
    </row>
    <row r="76" spans="1:8" x14ac:dyDescent="0.25">
      <c r="A76" s="121"/>
      <c r="B76" s="120" t="s">
        <v>111</v>
      </c>
      <c r="C76" s="120" t="s">
        <v>110</v>
      </c>
      <c r="D76" s="119" t="e">
        <f>_xll.qlECBNextCode(_xll.qlECBdate(D75))</f>
        <v>#NUM!</v>
      </c>
      <c r="E76" s="118" t="e">
        <f t="shared" si="2"/>
        <v>#NUM!</v>
      </c>
      <c r="F76" s="118" t="e">
        <f>_xll.qlSimpleQuote(Currency&amp;$B76&amp;$C76&amp;$D76&amp;QuoteSuffix,,RateTickValue,Permanent,Trigger,ObjectOverwrite)</f>
        <v>#VALUE!</v>
      </c>
      <c r="G76" s="117" t="str">
        <f ca="1">_xll.ohRangeRetrieveError(F76)</f>
        <v/>
      </c>
      <c r="H76" s="116"/>
    </row>
    <row r="77" spans="1:8" x14ac:dyDescent="0.25">
      <c r="A77" s="121"/>
      <c r="B77" s="120" t="s">
        <v>111</v>
      </c>
      <c r="C77" s="120" t="s">
        <v>110</v>
      </c>
      <c r="D77" s="119" t="e">
        <f>_xll.qlECBNextCode(_xll.qlECBdate(D76))</f>
        <v>#NUM!</v>
      </c>
      <c r="E77" s="118" t="e">
        <f t="shared" si="2"/>
        <v>#NUM!</v>
      </c>
      <c r="F77" s="118" t="e">
        <f>_xll.qlSimpleQuote(Currency&amp;$B77&amp;$C77&amp;$D77&amp;QuoteSuffix,,RateTickValue,Permanent,Trigger,ObjectOverwrite)</f>
        <v>#VALUE!</v>
      </c>
      <c r="G77" s="117" t="str">
        <f ca="1">_xll.ohRangeRetrieveError(F77)</f>
        <v/>
      </c>
      <c r="H77" s="116"/>
    </row>
    <row r="78" spans="1:8" x14ac:dyDescent="0.25">
      <c r="A78" s="121"/>
      <c r="B78" s="120" t="s">
        <v>111</v>
      </c>
      <c r="C78" s="120" t="s">
        <v>110</v>
      </c>
      <c r="D78" s="119" t="e">
        <f>_xll.qlECBNextCode(_xll.qlECBdate(D77))</f>
        <v>#NUM!</v>
      </c>
      <c r="E78" s="118" t="e">
        <f t="shared" si="2"/>
        <v>#NUM!</v>
      </c>
      <c r="F78" s="118" t="e">
        <f>_xll.qlSimpleQuote(Currency&amp;$B78&amp;$C78&amp;$D78&amp;QuoteSuffix,,RateTickValue,Permanent,Trigger,ObjectOverwrite)</f>
        <v>#VALUE!</v>
      </c>
      <c r="G78" s="117" t="str">
        <f ca="1">_xll.ohRangeRetrieveError(F78)</f>
        <v/>
      </c>
      <c r="H78" s="116"/>
    </row>
    <row r="79" spans="1:8" x14ac:dyDescent="0.25">
      <c r="A79" s="121"/>
      <c r="B79" s="120" t="s">
        <v>111</v>
      </c>
      <c r="C79" s="120" t="s">
        <v>110</v>
      </c>
      <c r="D79" s="119" t="e">
        <f>_xll.qlECBNextCode(_xll.qlECBdate(D78))</f>
        <v>#NUM!</v>
      </c>
      <c r="E79" s="118" t="e">
        <f t="shared" si="2"/>
        <v>#NUM!</v>
      </c>
      <c r="F79" s="118" t="e">
        <f>_xll.qlSimpleQuote(Currency&amp;$B79&amp;$C79&amp;$D79&amp;QuoteSuffix,,RateTickValue,Permanent,Trigger,ObjectOverwrite)</f>
        <v>#VALUE!</v>
      </c>
      <c r="G79" s="117" t="str">
        <f ca="1">_xll.ohRangeRetrieveError(F79)</f>
        <v/>
      </c>
      <c r="H79" s="116"/>
    </row>
    <row r="80" spans="1:8" x14ac:dyDescent="0.25">
      <c r="A80" s="121"/>
      <c r="B80" s="120" t="s">
        <v>111</v>
      </c>
      <c r="C80" s="120" t="s">
        <v>110</v>
      </c>
      <c r="D80" s="119" t="e">
        <f>_xll.qlECBNextCode(_xll.qlECBdate(D79))</f>
        <v>#NUM!</v>
      </c>
      <c r="E80" s="118" t="e">
        <f t="shared" si="2"/>
        <v>#NUM!</v>
      </c>
      <c r="F80" s="118" t="e">
        <f>_xll.qlSimpleQuote(Currency&amp;$B80&amp;$C80&amp;$D80&amp;QuoteSuffix,,RateTickValue,Permanent,Trigger,ObjectOverwrite)</f>
        <v>#VALUE!</v>
      </c>
      <c r="G80" s="117" t="str">
        <f ca="1">_xll.ohRangeRetrieveError(F80)</f>
        <v/>
      </c>
      <c r="H80" s="116"/>
    </row>
    <row r="81" spans="1:8" x14ac:dyDescent="0.25">
      <c r="A81" s="121"/>
      <c r="B81" s="120" t="s">
        <v>111</v>
      </c>
      <c r="C81" s="120" t="s">
        <v>110</v>
      </c>
      <c r="D81" s="119" t="e">
        <f>_xll.qlECBNextCode(_xll.qlECBdate(D80))</f>
        <v>#NUM!</v>
      </c>
      <c r="E81" s="118" t="e">
        <f t="shared" si="2"/>
        <v>#NUM!</v>
      </c>
      <c r="F81" s="118" t="e">
        <f>_xll.qlSimpleQuote(Currency&amp;$B81&amp;$C81&amp;$D81&amp;QuoteSuffix,,RateTickValue,Permanent,Trigger,ObjectOverwrite)</f>
        <v>#VALUE!</v>
      </c>
      <c r="G81" s="117" t="str">
        <f ca="1">_xll.ohRangeRetrieveError(F81)</f>
        <v/>
      </c>
      <c r="H81" s="116"/>
    </row>
    <row r="82" spans="1:8" x14ac:dyDescent="0.25">
      <c r="A82" s="121"/>
      <c r="B82" s="120" t="s">
        <v>111</v>
      </c>
      <c r="C82" s="120" t="s">
        <v>110</v>
      </c>
      <c r="D82" s="119" t="e">
        <f>_xll.qlECBNextCode(_xll.qlECBdate(D81))</f>
        <v>#NUM!</v>
      </c>
      <c r="E82" s="118" t="e">
        <f t="shared" si="2"/>
        <v>#NUM!</v>
      </c>
      <c r="F82" s="118" t="e">
        <f>_xll.qlSimpleQuote(Currency&amp;$B82&amp;$C82&amp;$D82&amp;QuoteSuffix,,RateTickValue,Permanent,Trigger,ObjectOverwrite)</f>
        <v>#VALUE!</v>
      </c>
      <c r="G82" s="117" t="str">
        <f ca="1">_xll.ohRangeRetrieveError(F82)</f>
        <v/>
      </c>
      <c r="H82" s="116"/>
    </row>
    <row r="83" spans="1:8" x14ac:dyDescent="0.25">
      <c r="A83" s="121"/>
      <c r="B83" s="120" t="s">
        <v>111</v>
      </c>
      <c r="C83" s="120" t="s">
        <v>110</v>
      </c>
      <c r="D83" s="119" t="e">
        <f>_xll.qlECBNextCode(_xll.qlECBdate(D82))</f>
        <v>#NUM!</v>
      </c>
      <c r="E83" s="118" t="e">
        <f t="shared" si="2"/>
        <v>#NUM!</v>
      </c>
      <c r="F83" s="118" t="e">
        <f>_xll.qlSimpleQuote(Currency&amp;$B83&amp;$C83&amp;$D83&amp;QuoteSuffix,,RateTickValue,Permanent,Trigger,ObjectOverwrite)</f>
        <v>#VALUE!</v>
      </c>
      <c r="G83" s="117" t="str">
        <f ca="1">_xll.ohRangeRetrieveError(F83)</f>
        <v/>
      </c>
      <c r="H83" s="116"/>
    </row>
    <row r="84" spans="1:8" x14ac:dyDescent="0.25">
      <c r="A84" s="121"/>
      <c r="B84" s="120" t="s">
        <v>111</v>
      </c>
      <c r="C84" s="120" t="s">
        <v>110</v>
      </c>
      <c r="D84" s="119" t="e">
        <f>_xll.qlECBNextCode(_xll.qlECBdate(D83))</f>
        <v>#NUM!</v>
      </c>
      <c r="E84" s="118" t="e">
        <f t="shared" si="2"/>
        <v>#NUM!</v>
      </c>
      <c r="F84" s="118" t="e">
        <f>_xll.qlSimpleQuote(Currency&amp;$B84&amp;$C84&amp;$D84&amp;QuoteSuffix,,RateTickValue,Permanent,Trigger,ObjectOverwrite)</f>
        <v>#VALUE!</v>
      </c>
      <c r="G84" s="117" t="str">
        <f ca="1">_xll.ohRangeRetrieveError(F84)</f>
        <v/>
      </c>
      <c r="H84" s="116"/>
    </row>
    <row r="85" spans="1:8" x14ac:dyDescent="0.25">
      <c r="A85" s="121"/>
      <c r="B85" s="120" t="s">
        <v>111</v>
      </c>
      <c r="C85" s="120" t="s">
        <v>110</v>
      </c>
      <c r="D85" s="119" t="e">
        <f>_xll.qlECBNextCode(_xll.qlECBdate(D84))</f>
        <v>#NUM!</v>
      </c>
      <c r="E85" s="118" t="e">
        <f t="shared" si="2"/>
        <v>#NUM!</v>
      </c>
      <c r="F85" s="118" t="e">
        <f>_xll.qlSimpleQuote(Currency&amp;$B85&amp;$C85&amp;$D85&amp;QuoteSuffix,,RateTickValue,Permanent,Trigger,ObjectOverwrite)</f>
        <v>#VALUE!</v>
      </c>
      <c r="G85" s="117" t="str">
        <f ca="1">_xll.ohRangeRetrieveError(F85)</f>
        <v/>
      </c>
      <c r="H85" s="116"/>
    </row>
    <row r="86" spans="1:8" x14ac:dyDescent="0.25">
      <c r="A86" s="121"/>
      <c r="B86" s="120" t="s">
        <v>111</v>
      </c>
      <c r="C86" s="120" t="s">
        <v>110</v>
      </c>
      <c r="D86" s="119" t="e">
        <f>_xll.qlECBNextCode(_xll.qlECBdate(D85))</f>
        <v>#NUM!</v>
      </c>
      <c r="E86" s="118" t="e">
        <f t="shared" si="2"/>
        <v>#NUM!</v>
      </c>
      <c r="F86" s="118" t="e">
        <f>_xll.qlSimpleQuote(Currency&amp;$B86&amp;$C86&amp;$D86&amp;QuoteSuffix,,RateTickValue,Permanent,Trigger,ObjectOverwrite)</f>
        <v>#VALUE!</v>
      </c>
      <c r="G86" s="117" t="str">
        <f ca="1">_xll.ohRangeRetrieveError(F86)</f>
        <v/>
      </c>
      <c r="H86" s="116"/>
    </row>
    <row r="87" spans="1:8" x14ac:dyDescent="0.25">
      <c r="A87" s="121"/>
      <c r="B87" s="120" t="s">
        <v>111</v>
      </c>
      <c r="C87" s="120" t="s">
        <v>110</v>
      </c>
      <c r="D87" s="119" t="e">
        <f>_xll.qlECBNextCode(_xll.qlECBdate(D86))</f>
        <v>#NUM!</v>
      </c>
      <c r="E87" s="118" t="e">
        <f t="shared" si="2"/>
        <v>#NUM!</v>
      </c>
      <c r="F87" s="118" t="e">
        <f>_xll.qlSimpleQuote(Currency&amp;$B87&amp;$C87&amp;$D87&amp;QuoteSuffix,,RateTickValue,Permanent,Trigger,ObjectOverwrite)</f>
        <v>#VALUE!</v>
      </c>
      <c r="G87" s="117" t="str">
        <f ca="1">_xll.ohRangeRetrieveError(F87)</f>
        <v/>
      </c>
      <c r="H87" s="116"/>
    </row>
    <row r="88" spans="1:8" x14ac:dyDescent="0.25">
      <c r="A88" s="121"/>
      <c r="B88" s="120" t="s">
        <v>111</v>
      </c>
      <c r="C88" s="120" t="s">
        <v>110</v>
      </c>
      <c r="D88" s="119" t="e">
        <f>_xll.qlECBNextCode(_xll.qlECBdate(D87))</f>
        <v>#NUM!</v>
      </c>
      <c r="E88" s="118" t="e">
        <f t="shared" si="2"/>
        <v>#NUM!</v>
      </c>
      <c r="F88" s="118" t="e">
        <f>_xll.qlSimpleQuote(Currency&amp;$B88&amp;$C88&amp;$D88&amp;QuoteSuffix,,RateTickValue,Permanent,Trigger,ObjectOverwrite)</f>
        <v>#VALUE!</v>
      </c>
      <c r="G88" s="117" t="str">
        <f ca="1">_xll.ohRangeRetrieveError(F88)</f>
        <v/>
      </c>
      <c r="H88" s="116"/>
    </row>
    <row r="89" spans="1:8" x14ac:dyDescent="0.25">
      <c r="A89" s="121"/>
      <c r="B89" s="120" t="s">
        <v>111</v>
      </c>
      <c r="C89" s="120" t="s">
        <v>110</v>
      </c>
      <c r="D89" s="119" t="e">
        <f>_xll.qlECBNextCode(_xll.qlECBdate(D88))</f>
        <v>#NUM!</v>
      </c>
      <c r="E89" s="118" t="e">
        <f t="shared" si="2"/>
        <v>#NUM!</v>
      </c>
      <c r="F89" s="118" t="e">
        <f>_xll.qlSimpleQuote(Currency&amp;$B89&amp;$C89&amp;$D89&amp;QuoteSuffix,,RateTickValue,Permanent,Trigger,ObjectOverwrite)</f>
        <v>#VALUE!</v>
      </c>
      <c r="G89" s="117" t="str">
        <f ca="1">_xll.ohRangeRetrieveError(F89)</f>
        <v/>
      </c>
      <c r="H89" s="116"/>
    </row>
    <row r="90" spans="1:8" x14ac:dyDescent="0.25">
      <c r="A90" s="121"/>
      <c r="B90" s="120" t="s">
        <v>111</v>
      </c>
      <c r="C90" s="120" t="s">
        <v>110</v>
      </c>
      <c r="D90" s="119" t="e">
        <f>_xll.qlECBNextCode(_xll.qlECBdate(D89))</f>
        <v>#NUM!</v>
      </c>
      <c r="E90" s="118" t="e">
        <f t="shared" si="2"/>
        <v>#NUM!</v>
      </c>
      <c r="F90" s="118" t="e">
        <f>_xll.qlSimpleQuote(Currency&amp;$B90&amp;$C90&amp;$D90&amp;QuoteSuffix,,RateTickValue,Permanent,Trigger,ObjectOverwrite)</f>
        <v>#VALUE!</v>
      </c>
      <c r="G90" s="117" t="str">
        <f ca="1">_xll.ohRangeRetrieveError(F90)</f>
        <v/>
      </c>
      <c r="H90" s="116"/>
    </row>
    <row r="91" spans="1:8" x14ac:dyDescent="0.25">
      <c r="A91" s="121"/>
      <c r="B91" s="120" t="s">
        <v>111</v>
      </c>
      <c r="C91" s="120" t="s">
        <v>110</v>
      </c>
      <c r="D91" s="119" t="e">
        <f>_xll.qlECBNextCode(_xll.qlECBdate(D90))</f>
        <v>#NUM!</v>
      </c>
      <c r="E91" s="118" t="e">
        <f t="shared" si="2"/>
        <v>#NUM!</v>
      </c>
      <c r="F91" s="118" t="e">
        <f>_xll.qlSimpleQuote(Currency&amp;$B91&amp;$C91&amp;$D91&amp;QuoteSuffix,,RateTickValue,Permanent,Trigger,ObjectOverwrite)</f>
        <v>#VALUE!</v>
      </c>
      <c r="G91" s="117" t="str">
        <f ca="1">_xll.ohRangeRetrieveError(F91)</f>
        <v/>
      </c>
      <c r="H91" s="116"/>
    </row>
    <row r="92" spans="1:8" x14ac:dyDescent="0.25">
      <c r="A92" s="121"/>
      <c r="B92" s="120" t="s">
        <v>111</v>
      </c>
      <c r="C92" s="120" t="s">
        <v>110</v>
      </c>
      <c r="D92" s="119" t="e">
        <f>_xll.qlECBNextCode(_xll.qlECBdate(D91))</f>
        <v>#NUM!</v>
      </c>
      <c r="E92" s="118" t="e">
        <f t="shared" si="2"/>
        <v>#NUM!</v>
      </c>
      <c r="F92" s="118" t="e">
        <f>_xll.qlSimpleQuote(Currency&amp;$B92&amp;$C92&amp;$D92&amp;QuoteSuffix,,RateTickValue,Permanent,Trigger,ObjectOverwrite)</f>
        <v>#VALUE!</v>
      </c>
      <c r="G92" s="117" t="str">
        <f ca="1">_xll.ohRangeRetrieveError(F92)</f>
        <v/>
      </c>
      <c r="H92" s="116"/>
    </row>
    <row r="93" spans="1:8" x14ac:dyDescent="0.25">
      <c r="A93" s="121"/>
      <c r="B93" s="120" t="s">
        <v>111</v>
      </c>
      <c r="C93" s="120" t="s">
        <v>110</v>
      </c>
      <c r="D93" s="119" t="e">
        <f>_xll.qlECBNextCode(_xll.qlECBdate(D92))</f>
        <v>#NUM!</v>
      </c>
      <c r="E93" s="118" t="e">
        <f t="shared" si="2"/>
        <v>#NUM!</v>
      </c>
      <c r="F93" s="118" t="e">
        <f>_xll.qlSimpleQuote(Currency&amp;$B93&amp;$C93&amp;$D93&amp;QuoteSuffix,,RateTickValue,Permanent,Trigger,ObjectOverwrite)</f>
        <v>#VALUE!</v>
      </c>
      <c r="G93" s="117" t="str">
        <f ca="1">_xll.ohRangeRetrieveError(F93)</f>
        <v/>
      </c>
      <c r="H93" s="116"/>
    </row>
    <row r="94" spans="1:8" ht="14.25" thickBot="1" x14ac:dyDescent="0.3">
      <c r="A94" s="115"/>
      <c r="B94" s="114"/>
      <c r="C94" s="114"/>
      <c r="D94" s="114"/>
      <c r="E94" s="114"/>
      <c r="F94" s="113"/>
      <c r="G94" s="113"/>
      <c r="H94" s="112"/>
    </row>
  </sheetData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14"/>
  <sheetViews>
    <sheetView workbookViewId="0"/>
  </sheetViews>
  <sheetFormatPr defaultRowHeight="12.75" x14ac:dyDescent="0.2"/>
  <cols>
    <col min="1" max="1" width="3.7109375" style="40" customWidth="1"/>
    <col min="2" max="2" width="4.85546875" style="62" bestFit="1" customWidth="1"/>
    <col min="3" max="3" width="5.140625" style="40" bestFit="1" customWidth="1"/>
    <col min="4" max="4" width="3.85546875" style="40" bestFit="1" customWidth="1"/>
    <col min="5" max="5" width="16.140625" style="40" bestFit="1" customWidth="1"/>
    <col min="6" max="6" width="20.5703125" style="61" bestFit="1" customWidth="1"/>
    <col min="7" max="7" width="38.28515625" style="40" customWidth="1"/>
    <col min="8" max="8" width="4.42578125" style="40" customWidth="1"/>
    <col min="9" max="16384" width="9.140625" style="40"/>
  </cols>
  <sheetData>
    <row r="1" spans="1:10" x14ac:dyDescent="0.2">
      <c r="A1" s="149"/>
      <c r="B1" s="148"/>
      <c r="C1" s="148"/>
      <c r="D1" s="148"/>
      <c r="E1" s="146"/>
      <c r="F1" s="147"/>
      <c r="G1" s="146"/>
      <c r="H1" s="145"/>
    </row>
    <row r="2" spans="1:10" x14ac:dyDescent="0.2">
      <c r="A2" s="73"/>
      <c r="B2" s="144"/>
      <c r="C2" s="143"/>
      <c r="D2" s="44"/>
      <c r="E2" s="43" t="str">
        <f>Currency&amp;"_010_Sw"&amp;"1M.xml"</f>
        <v>HKD_010_Sw1M.xml</v>
      </c>
      <c r="F2" s="42" t="e">
        <f ca="1">IF(Serialize,_xll.ohObjectSave(F3:F13,SerializationPath&amp;E2,FileOverwrite,,Serialize),"---")</f>
        <v>#NUM!</v>
      </c>
      <c r="G2" s="25" t="str">
        <f ca="1">_xll.ohRangeRetrieveError(F2)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H2" s="67"/>
    </row>
    <row r="3" spans="1:10" x14ac:dyDescent="0.2">
      <c r="A3" s="73"/>
      <c r="B3" s="142" t="s">
        <v>143</v>
      </c>
      <c r="C3" s="28" t="s">
        <v>141</v>
      </c>
      <c r="D3" s="27">
        <v>2</v>
      </c>
      <c r="E3" s="26" t="str">
        <f t="shared" ref="E3:E13" si="0">Currency&amp;$C3&amp;$D3&amp;$B3&amp;QuoteSuffix</f>
        <v>HKDAM1H2M_Quote</v>
      </c>
      <c r="F3" s="26" t="e">
        <f>_xll.qlSimpleQuote(Currency&amp;$C3&amp;$D3&amp;$B3&amp;QuoteSuffix,J3,RateTickValue,Permanent,Trigger,ObjectOverwrite)</f>
        <v>#NUM!</v>
      </c>
      <c r="G3" s="141" t="str">
        <f ca="1">_xll.ohRangeRetrieveError(F3)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" s="67"/>
      <c r="J3" s="40" t="e">
        <v>#NUM!</v>
      </c>
    </row>
    <row r="4" spans="1:10" x14ac:dyDescent="0.2">
      <c r="A4" s="73"/>
      <c r="B4" s="140" t="s">
        <v>143</v>
      </c>
      <c r="C4" s="139" t="s">
        <v>141</v>
      </c>
      <c r="D4" s="138">
        <v>3</v>
      </c>
      <c r="E4" s="26" t="str">
        <f t="shared" si="0"/>
        <v>HKDAM1H3M_Quote</v>
      </c>
      <c r="F4" s="26" t="str">
        <f>_xll.qlSimpleQuote(Currency&amp;$C4&amp;$D4&amp;$B4&amp;QuoteSuffix,J4,RateTickValue,Permanent,Trigger,ObjectOverwrite)</f>
        <v>HKDAM1H3M_Quote#0003</v>
      </c>
      <c r="G4" s="137" t="str">
        <f>_xll.ohRangeRetrieveError(F4)</f>
        <v/>
      </c>
      <c r="H4" s="67"/>
      <c r="J4" s="40">
        <v>2.0999999999999999E-3</v>
      </c>
    </row>
    <row r="5" spans="1:10" x14ac:dyDescent="0.2">
      <c r="A5" s="73"/>
      <c r="B5" s="140" t="s">
        <v>143</v>
      </c>
      <c r="C5" s="139" t="s">
        <v>141</v>
      </c>
      <c r="D5" s="138">
        <v>4</v>
      </c>
      <c r="E5" s="26" t="str">
        <f t="shared" si="0"/>
        <v>HKDAM1H4M_Quote</v>
      </c>
      <c r="F5" s="26" t="e">
        <f>_xll.qlSimpleQuote(Currency&amp;$C5&amp;$D5&amp;$B5&amp;QuoteSuffix,J5,RateTickValue,Permanent,Trigger,ObjectOverwrite)</f>
        <v>#NUM!</v>
      </c>
      <c r="G5" s="137" t="str">
        <f ca="1">_xll.ohRangeRetrieveError(F5)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5" s="67"/>
      <c r="J5" s="40" t="e">
        <v>#NUM!</v>
      </c>
    </row>
    <row r="6" spans="1:10" x14ac:dyDescent="0.2">
      <c r="A6" s="73"/>
      <c r="B6" s="140" t="s">
        <v>143</v>
      </c>
      <c r="C6" s="139" t="s">
        <v>141</v>
      </c>
      <c r="D6" s="138">
        <v>5</v>
      </c>
      <c r="E6" s="26" t="str">
        <f t="shared" si="0"/>
        <v>HKDAM1H5M_Quote</v>
      </c>
      <c r="F6" s="26" t="e">
        <f>_xll.qlSimpleQuote(Currency&amp;$C6&amp;$D6&amp;$B6&amp;QuoteSuffix,J6,RateTickValue,Permanent,Trigger,ObjectOverwrite)</f>
        <v>#NUM!</v>
      </c>
      <c r="G6" s="137" t="str">
        <f ca="1">_xll.ohRangeRetrieveError(F6)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6" s="67"/>
      <c r="J6" s="40" t="e">
        <v>#NUM!</v>
      </c>
    </row>
    <row r="7" spans="1:10" x14ac:dyDescent="0.2">
      <c r="A7" s="73"/>
      <c r="B7" s="140" t="s">
        <v>143</v>
      </c>
      <c r="C7" s="139" t="s">
        <v>141</v>
      </c>
      <c r="D7" s="138">
        <v>6</v>
      </c>
      <c r="E7" s="26" t="str">
        <f t="shared" si="0"/>
        <v>HKDAM1H6M_Quote</v>
      </c>
      <c r="F7" s="26" t="str">
        <f>_xll.qlSimpleQuote(Currency&amp;$C7&amp;$D7&amp;$B7&amp;QuoteSuffix,J7,RateTickValue,Permanent,Trigger,ObjectOverwrite)</f>
        <v>HKDAM1H6M_Quote#0003</v>
      </c>
      <c r="G7" s="137" t="str">
        <f>_xll.ohRangeRetrieveError(F7)</f>
        <v/>
      </c>
      <c r="H7" s="67"/>
      <c r="J7" s="40">
        <v>2.3999999999999998E-3</v>
      </c>
    </row>
    <row r="8" spans="1:10" x14ac:dyDescent="0.2">
      <c r="A8" s="73"/>
      <c r="B8" s="140" t="s">
        <v>143</v>
      </c>
      <c r="C8" s="139" t="s">
        <v>141</v>
      </c>
      <c r="D8" s="138">
        <v>7</v>
      </c>
      <c r="E8" s="26" t="str">
        <f t="shared" si="0"/>
        <v>HKDAM1H7M_Quote</v>
      </c>
      <c r="F8" s="26" t="e">
        <f>_xll.qlSimpleQuote(Currency&amp;$C8&amp;$D8&amp;$B8&amp;QuoteSuffix,J8,RateTickValue,Permanent,Trigger,ObjectOverwrite)</f>
        <v>#NUM!</v>
      </c>
      <c r="G8" s="137" t="str">
        <f ca="1">_xll.ohRangeRetrieveError(F8)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8" s="67"/>
      <c r="J8" s="40" t="e">
        <v>#NUM!</v>
      </c>
    </row>
    <row r="9" spans="1:10" x14ac:dyDescent="0.2">
      <c r="A9" s="73"/>
      <c r="B9" s="140" t="s">
        <v>143</v>
      </c>
      <c r="C9" s="139" t="s">
        <v>141</v>
      </c>
      <c r="D9" s="138">
        <v>8</v>
      </c>
      <c r="E9" s="26" t="str">
        <f t="shared" si="0"/>
        <v>HKDAM1H8M_Quote</v>
      </c>
      <c r="F9" s="26" t="e">
        <f>_xll.qlSimpleQuote(Currency&amp;$C9&amp;$D9&amp;$B9&amp;QuoteSuffix,J9,RateTickValue,Permanent,Trigger,ObjectOverwrite)</f>
        <v>#NUM!</v>
      </c>
      <c r="G9" s="137" t="str">
        <f ca="1">_xll.ohRangeRetrieveError(F9)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9" s="67"/>
      <c r="J9" s="40" t="e">
        <v>#NUM!</v>
      </c>
    </row>
    <row r="10" spans="1:10" x14ac:dyDescent="0.2">
      <c r="A10" s="73"/>
      <c r="B10" s="140" t="s">
        <v>143</v>
      </c>
      <c r="C10" s="139" t="s">
        <v>141</v>
      </c>
      <c r="D10" s="138">
        <v>9</v>
      </c>
      <c r="E10" s="26" t="str">
        <f t="shared" si="0"/>
        <v>HKDAM1H9M_Quote</v>
      </c>
      <c r="F10" s="26" t="str">
        <f>_xll.qlSimpleQuote(Currency&amp;$C10&amp;$D10&amp;$B10&amp;QuoteSuffix,J10,RateTickValue,Permanent,Trigger,ObjectOverwrite)</f>
        <v>HKDAM1H9M_Quote#0003</v>
      </c>
      <c r="G10" s="137" t="str">
        <f>_xll.ohRangeRetrieveError(F10)</f>
        <v/>
      </c>
      <c r="H10" s="67"/>
      <c r="J10" s="40">
        <v>2.5999999999999999E-3</v>
      </c>
    </row>
    <row r="11" spans="1:10" x14ac:dyDescent="0.2">
      <c r="A11" s="73"/>
      <c r="B11" s="140" t="s">
        <v>143</v>
      </c>
      <c r="C11" s="139" t="s">
        <v>141</v>
      </c>
      <c r="D11" s="138">
        <v>10</v>
      </c>
      <c r="E11" s="26" t="str">
        <f t="shared" si="0"/>
        <v>HKDAM1H10M_Quote</v>
      </c>
      <c r="F11" s="26" t="e">
        <f>_xll.qlSimpleQuote(Currency&amp;$C11&amp;$D11&amp;$B11&amp;QuoteSuffix,J11,RateTickValue,Permanent,Trigger,ObjectOverwrite)</f>
        <v>#NUM!</v>
      </c>
      <c r="G11" s="137" t="str">
        <f ca="1">_xll.ohRangeRetrieveError(F11)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1" s="67"/>
      <c r="J11" s="40" t="e">
        <v>#NUM!</v>
      </c>
    </row>
    <row r="12" spans="1:10" x14ac:dyDescent="0.2">
      <c r="A12" s="73"/>
      <c r="B12" s="140" t="s">
        <v>143</v>
      </c>
      <c r="C12" s="139" t="s">
        <v>141</v>
      </c>
      <c r="D12" s="138">
        <v>11</v>
      </c>
      <c r="E12" s="26" t="str">
        <f t="shared" si="0"/>
        <v>HKDAM1H11M_Quote</v>
      </c>
      <c r="F12" s="26" t="e">
        <f>_xll.qlSimpleQuote(Currency&amp;$C12&amp;$D12&amp;$B12&amp;QuoteSuffix,J12,RateTickValue,Permanent,Trigger,ObjectOverwrite)</f>
        <v>#NUM!</v>
      </c>
      <c r="G12" s="137" t="str">
        <f ca="1">_xll.ohRangeRetrieveError(F12)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2" s="67"/>
      <c r="J12" s="40" t="e">
        <v>#NUM!</v>
      </c>
    </row>
    <row r="13" spans="1:10" x14ac:dyDescent="0.2">
      <c r="A13" s="73"/>
      <c r="B13" s="140" t="s">
        <v>142</v>
      </c>
      <c r="C13" s="139" t="s">
        <v>141</v>
      </c>
      <c r="D13" s="138">
        <v>1</v>
      </c>
      <c r="E13" s="26" t="str">
        <f t="shared" si="0"/>
        <v>HKDAM1H1Y_Quote</v>
      </c>
      <c r="F13" s="26" t="str">
        <f>_xll.qlSimpleQuote(Currency&amp;$C13&amp;$D13&amp;$B13&amp;QuoteSuffix,J13,RateTickValue,Permanent,Trigger,ObjectOverwrite)</f>
        <v>HKDAM1H1Y_Quote#0003</v>
      </c>
      <c r="G13" s="137" t="str">
        <f>_xll.ohRangeRetrieveError(F13)</f>
        <v/>
      </c>
      <c r="H13" s="67"/>
      <c r="J13" s="40">
        <v>2.8E-3</v>
      </c>
    </row>
    <row r="14" spans="1:10" ht="13.5" thickBot="1" x14ac:dyDescent="0.25">
      <c r="A14" s="66"/>
      <c r="B14" s="65"/>
      <c r="C14" s="65"/>
      <c r="D14" s="65"/>
      <c r="E14" s="65"/>
      <c r="F14" s="64"/>
      <c r="G14" s="64"/>
      <c r="H14" s="63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10"/>
  <sheetViews>
    <sheetView workbookViewId="0">
      <selection activeCell="F2" sqref="F2"/>
    </sheetView>
  </sheetViews>
  <sheetFormatPr defaultRowHeight="12.75" x14ac:dyDescent="0.2"/>
  <cols>
    <col min="1" max="1" width="3.7109375" style="40" customWidth="1"/>
    <col min="2" max="2" width="4.85546875" style="62" bestFit="1" customWidth="1"/>
    <col min="3" max="3" width="2.85546875" style="40" bestFit="1" customWidth="1"/>
    <col min="4" max="4" width="2.7109375" style="40" bestFit="1" customWidth="1"/>
    <col min="5" max="5" width="17" style="40" bestFit="1" customWidth="1"/>
    <col min="6" max="6" width="16.85546875" style="61" bestFit="1" customWidth="1"/>
    <col min="7" max="7" width="38.28515625" style="40" customWidth="1"/>
    <col min="8" max="8" width="4.42578125" style="40" customWidth="1"/>
    <col min="9" max="16384" width="9.140625" style="40"/>
  </cols>
  <sheetData>
    <row r="1" spans="1:8" x14ac:dyDescent="0.2">
      <c r="A1" s="149"/>
      <c r="B1" s="148"/>
      <c r="C1" s="148"/>
      <c r="D1" s="148"/>
      <c r="E1" s="146"/>
      <c r="F1" s="147"/>
      <c r="G1" s="146"/>
      <c r="H1" s="145"/>
    </row>
    <row r="2" spans="1:8" x14ac:dyDescent="0.2">
      <c r="A2" s="73"/>
      <c r="B2" s="153"/>
      <c r="C2" s="152"/>
      <c r="D2" s="44"/>
      <c r="E2" s="43" t="str">
        <f>Currency&amp;"_010_Sw"&amp;"IMM.xml"</f>
        <v>HKD_010_SwIMM.xml</v>
      </c>
      <c r="F2" s="42">
        <f ca="1">IF(Serialize,_xll.ohObjectSave(F3:F9,SerializationPath&amp;E2,FileOverwrite,,Serialize),"---")</f>
        <v>7</v>
      </c>
      <c r="G2" s="25" t="str">
        <f ca="1">_xll.ohRangeRetrieveError(F2)</f>
        <v/>
      </c>
      <c r="H2" s="67"/>
    </row>
    <row r="3" spans="1:8" x14ac:dyDescent="0.2">
      <c r="A3" s="73"/>
      <c r="B3" s="151"/>
      <c r="C3" s="27" t="s">
        <v>144</v>
      </c>
      <c r="D3" s="27">
        <v>12</v>
      </c>
      <c r="E3" s="26" t="str">
        <f t="shared" ref="E3:E9" si="0">Currency&amp;$C3&amp;$D3&amp;$B3&amp;QuoteSuffix</f>
        <v>HKD1S12_Quote</v>
      </c>
      <c r="F3" s="26" t="str">
        <f>_xll.qlSimpleQuote(Currency&amp;$C3&amp;$D3&amp;$B3&amp;QuoteSuffix,,RateTickValue,Permanent,Trigger,ObjectOverwrite)</f>
        <v>HKD1S12_Quote#0003</v>
      </c>
      <c r="G3" s="141" t="str">
        <f>_xll.ohRangeRetrieveError(F3)</f>
        <v/>
      </c>
      <c r="H3" s="67"/>
    </row>
    <row r="4" spans="1:8" x14ac:dyDescent="0.2">
      <c r="A4" s="73"/>
      <c r="B4" s="150"/>
      <c r="C4" s="138" t="s">
        <v>145</v>
      </c>
      <c r="D4" s="138">
        <v>12</v>
      </c>
      <c r="E4" s="26" t="str">
        <f t="shared" si="0"/>
        <v>HKD2S12_Quote</v>
      </c>
      <c r="F4" s="26" t="str">
        <f>_xll.qlSimpleQuote(Currency&amp;$C4&amp;$D4&amp;$B4&amp;QuoteSuffix,,RateTickValue,Permanent,Trigger,ObjectOverwrite)</f>
        <v>HKD2S12_Quote#0003</v>
      </c>
      <c r="G4" s="137" t="str">
        <f>_xll.ohRangeRetrieveError(F4)</f>
        <v/>
      </c>
      <c r="H4" s="67"/>
    </row>
    <row r="5" spans="1:8" x14ac:dyDescent="0.2">
      <c r="A5" s="73"/>
      <c r="B5" s="150"/>
      <c r="C5" s="138" t="s">
        <v>147</v>
      </c>
      <c r="D5" s="138">
        <v>12</v>
      </c>
      <c r="E5" s="26" t="str">
        <f t="shared" si="0"/>
        <v>HKD3S12_Quote</v>
      </c>
      <c r="F5" s="26" t="str">
        <f>_xll.qlSimpleQuote(Currency&amp;$C5&amp;$D5&amp;$B5&amp;QuoteSuffix,,RateTickValue,Permanent,Trigger,ObjectOverwrite)</f>
        <v>HKD3S12_Quote#0003</v>
      </c>
      <c r="G5" s="137" t="str">
        <f>_xll.ohRangeRetrieveError(F5)</f>
        <v/>
      </c>
      <c r="H5" s="67"/>
    </row>
    <row r="6" spans="1:8" x14ac:dyDescent="0.2">
      <c r="A6" s="73"/>
      <c r="B6" s="150"/>
      <c r="C6" s="138" t="s">
        <v>146</v>
      </c>
      <c r="D6" s="138">
        <v>12</v>
      </c>
      <c r="E6" s="26" t="str">
        <f t="shared" si="0"/>
        <v>HKD4S12_Quote</v>
      </c>
      <c r="F6" s="26" t="str">
        <f>_xll.qlSimpleQuote(Currency&amp;$C6&amp;$D6&amp;$B6&amp;QuoteSuffix,,RateTickValue,Permanent,Trigger,ObjectOverwrite)</f>
        <v>HKD4S12_Quote#0003</v>
      </c>
      <c r="G6" s="137" t="str">
        <f>_xll.ohRangeRetrieveError(F6)</f>
        <v/>
      </c>
      <c r="H6" s="67"/>
    </row>
    <row r="7" spans="1:8" x14ac:dyDescent="0.2">
      <c r="A7" s="73"/>
      <c r="B7" s="150"/>
      <c r="C7" s="138" t="s">
        <v>144</v>
      </c>
      <c r="D7" s="138">
        <v>24</v>
      </c>
      <c r="E7" s="26" t="str">
        <f t="shared" si="0"/>
        <v>HKD1S24_Quote</v>
      </c>
      <c r="F7" s="26" t="str">
        <f>_xll.qlSimpleQuote(Currency&amp;$C7&amp;$D7&amp;$B7&amp;QuoteSuffix,,RateTickValue,Permanent,Trigger,ObjectOverwrite)</f>
        <v>HKD1S24_Quote#0003</v>
      </c>
      <c r="G7" s="137" t="str">
        <f>_xll.ohRangeRetrieveError(F7)</f>
        <v/>
      </c>
      <c r="H7" s="67"/>
    </row>
    <row r="8" spans="1:8" x14ac:dyDescent="0.2">
      <c r="A8" s="73"/>
      <c r="B8" s="150"/>
      <c r="C8" s="138" t="s">
        <v>145</v>
      </c>
      <c r="D8" s="138">
        <v>24</v>
      </c>
      <c r="E8" s="26" t="str">
        <f t="shared" si="0"/>
        <v>HKD2S24_Quote</v>
      </c>
      <c r="F8" s="26" t="str">
        <f>_xll.qlSimpleQuote(Currency&amp;$C8&amp;$D8&amp;$B8&amp;QuoteSuffix,,RateTickValue,Permanent,Trigger,ObjectOverwrite)</f>
        <v>HKD2S24_Quote#0003</v>
      </c>
      <c r="G8" s="137" t="str">
        <f>_xll.ohRangeRetrieveError(F8)</f>
        <v/>
      </c>
      <c r="H8" s="67"/>
    </row>
    <row r="9" spans="1:8" x14ac:dyDescent="0.2">
      <c r="A9" s="73"/>
      <c r="B9" s="150"/>
      <c r="C9" s="138" t="s">
        <v>144</v>
      </c>
      <c r="D9" s="138">
        <v>36</v>
      </c>
      <c r="E9" s="26" t="str">
        <f t="shared" si="0"/>
        <v>HKD1S36_Quote</v>
      </c>
      <c r="F9" s="26" t="str">
        <f>_xll.qlSimpleQuote(Currency&amp;$C9&amp;$D9&amp;$B9&amp;QuoteSuffix,,RateTickValue,Permanent,Trigger,ObjectOverwrite)</f>
        <v>HKD1S36_Quote#0003</v>
      </c>
      <c r="G9" s="137" t="str">
        <f>_xll.ohRangeRetrieveError(F9)</f>
        <v/>
      </c>
      <c r="H9" s="67"/>
    </row>
    <row r="10" spans="1:8" ht="13.5" thickBot="1" x14ac:dyDescent="0.25">
      <c r="A10" s="66"/>
      <c r="B10" s="65"/>
      <c r="C10" s="65"/>
      <c r="D10" s="65"/>
      <c r="E10" s="65"/>
      <c r="F10" s="64"/>
      <c r="G10" s="64"/>
      <c r="H10" s="63"/>
    </row>
  </sheetData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41"/>
  <sheetViews>
    <sheetView workbookViewId="0"/>
  </sheetViews>
  <sheetFormatPr defaultRowHeight="12.75" x14ac:dyDescent="0.2"/>
  <cols>
    <col min="1" max="1" width="3.7109375" style="40" customWidth="1"/>
    <col min="2" max="2" width="6.5703125" style="62" bestFit="1" customWidth="1"/>
    <col min="3" max="3" width="3.140625" style="40" bestFit="1" customWidth="1"/>
    <col min="4" max="4" width="2.7109375" style="40" bestFit="1" customWidth="1"/>
    <col min="5" max="5" width="18" style="40" bestFit="1" customWidth="1"/>
    <col min="6" max="6" width="20.140625" style="61" bestFit="1" customWidth="1"/>
    <col min="7" max="7" width="38.28515625" style="40" customWidth="1"/>
    <col min="8" max="9" width="4.42578125" style="40" customWidth="1"/>
    <col min="10" max="10" width="4.140625" style="40" bestFit="1" customWidth="1"/>
    <col min="11" max="11" width="3.28515625" style="40" bestFit="1" customWidth="1"/>
    <col min="12" max="12" width="9.5703125" style="40" bestFit="1" customWidth="1"/>
    <col min="13" max="16384" width="9.140625" style="40"/>
  </cols>
  <sheetData>
    <row r="1" spans="1:14" ht="13.5" thickBot="1" x14ac:dyDescent="0.25">
      <c r="A1" s="149"/>
      <c r="B1" s="148"/>
      <c r="C1" s="148"/>
      <c r="D1" s="148"/>
      <c r="E1" s="146"/>
      <c r="F1" s="147"/>
      <c r="G1" s="146"/>
      <c r="H1" s="145"/>
    </row>
    <row r="2" spans="1:14" x14ac:dyDescent="0.2">
      <c r="A2" s="73"/>
      <c r="B2" s="44" t="s">
        <v>62</v>
      </c>
      <c r="C2" s="44"/>
      <c r="D2" s="44"/>
      <c r="E2" s="43" t="str">
        <f>Currency&amp;"_010_Sw"&amp;$C$3&amp;$D$3&amp;".xml"</f>
        <v>HKD_010_SwQM3H.xml</v>
      </c>
      <c r="F2" s="42" t="e">
        <f ca="1">IF(Serialize,_xll.ohObjectSave(F3:F40,SerializationPath&amp;E2,FileOverwrite,,Serialize),"---")</f>
        <v>#NUM!</v>
      </c>
      <c r="G2" s="25" t="str">
        <f ca="1">_xll.ohRangeRetrieveError(F2)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H2" s="67"/>
      <c r="J2" s="158" t="s">
        <v>155</v>
      </c>
      <c r="K2" s="157" t="s">
        <v>154</v>
      </c>
      <c r="L2" s="156" t="s">
        <v>153</v>
      </c>
    </row>
    <row r="3" spans="1:14" x14ac:dyDescent="0.2">
      <c r="A3" s="73"/>
      <c r="B3" s="142" t="s">
        <v>61</v>
      </c>
      <c r="C3" s="28" t="str">
        <f t="array" ref="C3:C40">VLOOKUP(Currency,SwapMainSetConventions,2,FALSE)</f>
        <v>QM</v>
      </c>
      <c r="D3" s="28" t="str">
        <f t="array" ref="D3:D40">VLOOKUP(Currency,SwapMainSetConventions,3,FALSE)</f>
        <v>3H</v>
      </c>
      <c r="E3" s="26" t="str">
        <f t="shared" ref="E3:E40" si="0">Currency&amp;$C3&amp;$D3&amp;$B3&amp;QuoteSuffix</f>
        <v>HKDQM3H6M_Quote</v>
      </c>
      <c r="F3" s="26" t="str">
        <f>_xll.qlSimpleQuote(Currency&amp;$C3&amp;$D3&amp;$B3&amp;QuoteSuffix,N3,RateTickValue,Permanent,Trigger,ObjectOverwrite)</f>
        <v>HKDQM3H6M_Quote#0003</v>
      </c>
      <c r="G3" s="141" t="str">
        <f>_xll.ohRangeRetrieveError(F3)</f>
        <v/>
      </c>
      <c r="H3" s="67"/>
      <c r="J3" s="155" t="s">
        <v>55</v>
      </c>
      <c r="K3" s="35" t="s">
        <v>152</v>
      </c>
      <c r="L3" s="34" t="s">
        <v>43</v>
      </c>
      <c r="N3" s="40">
        <v>4.0000000000000001E-3</v>
      </c>
    </row>
    <row r="4" spans="1:14" x14ac:dyDescent="0.2">
      <c r="A4" s="73"/>
      <c r="B4" s="142" t="s">
        <v>60</v>
      </c>
      <c r="C4" s="28" t="str">
        <v>QM</v>
      </c>
      <c r="D4" s="28" t="str">
        <v>3H</v>
      </c>
      <c r="E4" s="26" t="str">
        <f t="shared" si="0"/>
        <v>HKDQM3H1Y_Quote</v>
      </c>
      <c r="F4" s="26" t="str">
        <f>_xll.qlSimpleQuote(Currency&amp;$C4&amp;$D4&amp;$B4&amp;QuoteSuffix,N4,RateTickValue,Permanent,Trigger,ObjectOverwrite)</f>
        <v>HKDQM3H1Y_Quote#0003</v>
      </c>
      <c r="G4" s="141" t="str">
        <f>_xll.ohRangeRetrieveError(F4)</f>
        <v/>
      </c>
      <c r="H4" s="67"/>
      <c r="J4" s="155" t="s">
        <v>53</v>
      </c>
      <c r="K4" s="35" t="s">
        <v>152</v>
      </c>
      <c r="L4" s="34" t="s">
        <v>63</v>
      </c>
      <c r="N4" s="40">
        <v>4.4000000000000003E-3</v>
      </c>
    </row>
    <row r="5" spans="1:14" x14ac:dyDescent="0.2">
      <c r="A5" s="73"/>
      <c r="B5" s="140" t="s">
        <v>59</v>
      </c>
      <c r="C5" s="28" t="str">
        <v>QM</v>
      </c>
      <c r="D5" s="28" t="str">
        <v>3H</v>
      </c>
      <c r="E5" s="26" t="str">
        <f t="shared" si="0"/>
        <v>HKDQM3H15M_Quote</v>
      </c>
      <c r="F5" s="26" t="e">
        <f>_xll.qlSimpleQuote(Currency&amp;$C5&amp;$D5&amp;$B5&amp;QuoteSuffix,N5,RateTickValue,Permanent,Trigger,ObjectOverwrite)</f>
        <v>#NUM!</v>
      </c>
      <c r="G5" s="141" t="str">
        <f ca="1">_xll.ohRangeRetrieveError(F5)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5" s="67"/>
      <c r="J5" s="155" t="s">
        <v>4</v>
      </c>
      <c r="K5" s="35" t="s">
        <v>151</v>
      </c>
      <c r="L5" s="34" t="s">
        <v>150</v>
      </c>
      <c r="N5" s="40" t="e">
        <v>#NUM!</v>
      </c>
    </row>
    <row r="6" spans="1:14" x14ac:dyDescent="0.2">
      <c r="A6" s="73"/>
      <c r="B6" s="140" t="s">
        <v>58</v>
      </c>
      <c r="C6" s="28" t="str">
        <v>QM</v>
      </c>
      <c r="D6" s="28" t="str">
        <v>3H</v>
      </c>
      <c r="E6" s="26" t="str">
        <f t="shared" si="0"/>
        <v>HKDQM3H18M_Quote</v>
      </c>
      <c r="F6" s="26" t="str">
        <f>_xll.qlSimpleQuote(Currency&amp;$C6&amp;$D6&amp;$B6&amp;QuoteSuffix,N6,RateTickValue,Permanent,Trigger,ObjectOverwrite)</f>
        <v>HKDQM3H18M_Quote#0003</v>
      </c>
      <c r="G6" s="137" t="str">
        <f>_xll.ohRangeRetrieveError(F6)</f>
        <v/>
      </c>
      <c r="H6" s="67"/>
      <c r="J6" s="155"/>
      <c r="K6" s="35"/>
      <c r="L6" s="34"/>
      <c r="N6" s="40">
        <v>4.7999999999999996E-3</v>
      </c>
    </row>
    <row r="7" spans="1:14" x14ac:dyDescent="0.2">
      <c r="A7" s="73"/>
      <c r="B7" s="140" t="s">
        <v>57</v>
      </c>
      <c r="C7" s="28" t="str">
        <v>QM</v>
      </c>
      <c r="D7" s="28" t="str">
        <v>3H</v>
      </c>
      <c r="E7" s="26" t="str">
        <f t="shared" si="0"/>
        <v>HKDQM3H21M_Quote</v>
      </c>
      <c r="F7" s="26" t="e">
        <f>_xll.qlSimpleQuote(Currency&amp;$C7&amp;$D7&amp;$B7&amp;QuoteSuffix,N7,RateTickValue,Permanent,Trigger,ObjectOverwrite)</f>
        <v>#NUM!</v>
      </c>
      <c r="G7" s="137" t="str">
        <f ca="1">_xll.ohRangeRetrieveError(F7)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7" s="67"/>
      <c r="J7" s="155"/>
      <c r="K7" s="35"/>
      <c r="L7" s="34"/>
      <c r="N7" s="40" t="e">
        <v>#NUM!</v>
      </c>
    </row>
    <row r="8" spans="1:14" x14ac:dyDescent="0.2">
      <c r="A8" s="73"/>
      <c r="B8" s="140" t="s">
        <v>56</v>
      </c>
      <c r="C8" s="28" t="str">
        <v>QM</v>
      </c>
      <c r="D8" s="28" t="str">
        <v>3H</v>
      </c>
      <c r="E8" s="26" t="str">
        <f t="shared" si="0"/>
        <v>HKDQM3H2Y_Quote</v>
      </c>
      <c r="F8" s="26" t="str">
        <f>_xll.qlSimpleQuote(Currency&amp;$C8&amp;$D8&amp;$B8&amp;QuoteSuffix,N8,RateTickValue,Permanent,Trigger,ObjectOverwrite)</f>
        <v>HKDQM3H2Y_Quote#0003</v>
      </c>
      <c r="G8" s="137" t="str">
        <f>_xll.ohRangeRetrieveError(F8)</f>
        <v/>
      </c>
      <c r="H8" s="67"/>
      <c r="J8" s="155" t="s">
        <v>49</v>
      </c>
      <c r="K8" s="35" t="s">
        <v>148</v>
      </c>
      <c r="L8" s="34" t="s">
        <v>43</v>
      </c>
      <c r="N8" s="40">
        <v>5.4000000000000003E-3</v>
      </c>
    </row>
    <row r="9" spans="1:14" x14ac:dyDescent="0.2">
      <c r="A9" s="73"/>
      <c r="B9" s="140" t="s">
        <v>54</v>
      </c>
      <c r="C9" s="28" t="str">
        <v>QM</v>
      </c>
      <c r="D9" s="28" t="str">
        <v>3H</v>
      </c>
      <c r="E9" s="26" t="str">
        <f t="shared" si="0"/>
        <v>HKDQM3H3Y_Quote</v>
      </c>
      <c r="F9" s="26" t="str">
        <f>_xll.qlSimpleQuote(Currency&amp;$C9&amp;$D9&amp;$B9&amp;QuoteSuffix,N9,RateTickValue,Permanent,Trigger,ObjectOverwrite)</f>
        <v>HKDQM3H3Y_Quote#0003</v>
      </c>
      <c r="G9" s="137" t="str">
        <f>_xll.ohRangeRetrieveError(F9)</f>
        <v/>
      </c>
      <c r="H9" s="67"/>
      <c r="J9" s="155" t="s">
        <v>47</v>
      </c>
      <c r="K9" s="35" t="s">
        <v>149</v>
      </c>
      <c r="L9" s="34" t="s">
        <v>43</v>
      </c>
      <c r="N9" s="40">
        <v>7.7000000000000002E-3</v>
      </c>
    </row>
    <row r="10" spans="1:14" ht="13.5" thickBot="1" x14ac:dyDescent="0.25">
      <c r="A10" s="73"/>
      <c r="B10" s="140" t="s">
        <v>50</v>
      </c>
      <c r="C10" s="28" t="str">
        <v>QM</v>
      </c>
      <c r="D10" s="28" t="str">
        <v>3H</v>
      </c>
      <c r="E10" s="26" t="str">
        <f t="shared" si="0"/>
        <v>HKDQM3H4Y_Quote</v>
      </c>
      <c r="F10" s="26" t="str">
        <f>_xll.qlSimpleQuote(Currency&amp;$C10&amp;$D10&amp;$B10&amp;QuoteSuffix,N10,RateTickValue,Permanent,Trigger,ObjectOverwrite)</f>
        <v>HKDQM3H4Y_Quote#0003</v>
      </c>
      <c r="G10" s="137" t="str">
        <f>_xll.ohRangeRetrieveError(F10)</f>
        <v/>
      </c>
      <c r="H10" s="67"/>
      <c r="J10" s="154" t="s">
        <v>44</v>
      </c>
      <c r="K10" s="32" t="s">
        <v>148</v>
      </c>
      <c r="L10" s="31" t="s">
        <v>43</v>
      </c>
      <c r="N10" s="40">
        <v>1.09E-2</v>
      </c>
    </row>
    <row r="11" spans="1:14" x14ac:dyDescent="0.2">
      <c r="A11" s="73"/>
      <c r="B11" s="140" t="s">
        <v>48</v>
      </c>
      <c r="C11" s="28" t="str">
        <v>QM</v>
      </c>
      <c r="D11" s="28" t="str">
        <v>3H</v>
      </c>
      <c r="E11" s="26" t="str">
        <f t="shared" si="0"/>
        <v>HKDQM3H5Y_Quote</v>
      </c>
      <c r="F11" s="26" t="str">
        <f>_xll.qlSimpleQuote(Currency&amp;$C11&amp;$D11&amp;$B11&amp;QuoteSuffix,N11,RateTickValue,Permanent,Trigger,ObjectOverwrite)</f>
        <v>HKDQM3H5Y_Quote#0003</v>
      </c>
      <c r="G11" s="137" t="str">
        <f>_xll.ohRangeRetrieveError(F11)</f>
        <v/>
      </c>
      <c r="H11" s="67"/>
      <c r="N11" s="40">
        <v>1.41E-2</v>
      </c>
    </row>
    <row r="12" spans="1:14" x14ac:dyDescent="0.2">
      <c r="A12" s="73"/>
      <c r="B12" s="140" t="s">
        <v>45</v>
      </c>
      <c r="C12" s="28" t="str">
        <v>QM</v>
      </c>
      <c r="D12" s="28" t="str">
        <v>3H</v>
      </c>
      <c r="E12" s="26" t="str">
        <f t="shared" si="0"/>
        <v>HKDQM3H6Y_Quote</v>
      </c>
      <c r="F12" s="26" t="e">
        <f>_xll.qlSimpleQuote(Currency&amp;$C12&amp;$D12&amp;$B12&amp;QuoteSuffix,N12,RateTickValue,Permanent,Trigger,ObjectOverwrite)</f>
        <v>#NUM!</v>
      </c>
      <c r="G12" s="137" t="str">
        <f ca="1">_xll.ohRangeRetrieveError(F12)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2" s="67"/>
      <c r="N12" s="40" t="e">
        <v>#NUM!</v>
      </c>
    </row>
    <row r="13" spans="1:14" x14ac:dyDescent="0.2">
      <c r="A13" s="73"/>
      <c r="B13" s="140" t="s">
        <v>41</v>
      </c>
      <c r="C13" s="28" t="str">
        <v>QM</v>
      </c>
      <c r="D13" s="28" t="str">
        <v>3H</v>
      </c>
      <c r="E13" s="26" t="str">
        <f t="shared" si="0"/>
        <v>HKDQM3H7Y_Quote</v>
      </c>
      <c r="F13" s="26" t="str">
        <f>_xll.qlSimpleQuote(Currency&amp;$C13&amp;$D13&amp;$B13&amp;QuoteSuffix,N13,RateTickValue,Permanent,Trigger,ObjectOverwrite)</f>
        <v>HKDQM3H7Y_Quote#0003</v>
      </c>
      <c r="G13" s="137" t="str">
        <f>_xll.ohRangeRetrieveError(F13)</f>
        <v/>
      </c>
      <c r="H13" s="67"/>
      <c r="N13" s="40">
        <v>1.95E-2</v>
      </c>
    </row>
    <row r="14" spans="1:14" x14ac:dyDescent="0.2">
      <c r="A14" s="73"/>
      <c r="B14" s="140" t="s">
        <v>40</v>
      </c>
      <c r="C14" s="28" t="str">
        <v>QM</v>
      </c>
      <c r="D14" s="28" t="str">
        <v>3H</v>
      </c>
      <c r="E14" s="26" t="str">
        <f t="shared" si="0"/>
        <v>HKDQM3H8Y_Quote</v>
      </c>
      <c r="F14" s="26" t="e">
        <f>_xll.qlSimpleQuote(Currency&amp;$C14&amp;$D14&amp;$B14&amp;QuoteSuffix,N14,RateTickValue,Permanent,Trigger,ObjectOverwrite)</f>
        <v>#NUM!</v>
      </c>
      <c r="G14" s="137" t="str">
        <f ca="1">_xll.ohRangeRetrieveError(F14)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4" s="67"/>
      <c r="N14" s="40" t="e">
        <v>#NUM!</v>
      </c>
    </row>
    <row r="15" spans="1:14" x14ac:dyDescent="0.2">
      <c r="A15" s="73"/>
      <c r="B15" s="140" t="s">
        <v>39</v>
      </c>
      <c r="C15" s="28" t="str">
        <v>QM</v>
      </c>
      <c r="D15" s="28" t="str">
        <v>3H</v>
      </c>
      <c r="E15" s="26" t="str">
        <f t="shared" si="0"/>
        <v>HKDQM3H9Y_Quote</v>
      </c>
      <c r="F15" s="26" t="e">
        <f>_xll.qlSimpleQuote(Currency&amp;$C15&amp;$D15&amp;$B15&amp;QuoteSuffix,N15,RateTickValue,Permanent,Trigger,ObjectOverwrite)</f>
        <v>#NUM!</v>
      </c>
      <c r="G15" s="137" t="str">
        <f ca="1">_xll.ohRangeRetrieveError(F15)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5" s="67"/>
      <c r="N15" s="40" t="e">
        <v>#NUM!</v>
      </c>
    </row>
    <row r="16" spans="1:14" x14ac:dyDescent="0.2">
      <c r="A16" s="73"/>
      <c r="B16" s="140" t="s">
        <v>38</v>
      </c>
      <c r="C16" s="28" t="str">
        <v>QM</v>
      </c>
      <c r="D16" s="28" t="str">
        <v>3H</v>
      </c>
      <c r="E16" s="26" t="str">
        <f t="shared" si="0"/>
        <v>HKDQM3H10Y_Quote</v>
      </c>
      <c r="F16" s="26" t="str">
        <f>_xll.qlSimpleQuote(Currency&amp;$C16&amp;$D16&amp;$B16&amp;QuoteSuffix,N16,RateTickValue,Permanent,Trigger,ObjectOverwrite)</f>
        <v>HKDQM3H10Y_Quote#0003</v>
      </c>
      <c r="G16" s="137" t="str">
        <f>_xll.ohRangeRetrieveError(F16)</f>
        <v/>
      </c>
      <c r="H16" s="67"/>
      <c r="N16" s="40">
        <v>2.4500000000000001E-2</v>
      </c>
    </row>
    <row r="17" spans="1:14" x14ac:dyDescent="0.2">
      <c r="A17" s="73"/>
      <c r="B17" s="140" t="s">
        <v>37</v>
      </c>
      <c r="C17" s="28" t="str">
        <v>QM</v>
      </c>
      <c r="D17" s="28" t="str">
        <v>3H</v>
      </c>
      <c r="E17" s="26" t="str">
        <f t="shared" si="0"/>
        <v>HKDQM3H11Y_Quote</v>
      </c>
      <c r="F17" s="26" t="e">
        <f>_xll.qlSimpleQuote(Currency&amp;$C17&amp;$D17&amp;$B17&amp;QuoteSuffix,N17,RateTickValue,Permanent,Trigger,ObjectOverwrite)</f>
        <v>#NUM!</v>
      </c>
      <c r="G17" s="137" t="str">
        <f ca="1">_xll.ohRangeRetrieveError(F17)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7" s="67"/>
      <c r="N17" s="40" t="e">
        <v>#NUM!</v>
      </c>
    </row>
    <row r="18" spans="1:14" x14ac:dyDescent="0.2">
      <c r="A18" s="73"/>
      <c r="B18" s="140" t="s">
        <v>36</v>
      </c>
      <c r="C18" s="28" t="str">
        <v>QM</v>
      </c>
      <c r="D18" s="28" t="str">
        <v>3H</v>
      </c>
      <c r="E18" s="26" t="str">
        <f t="shared" si="0"/>
        <v>HKDQM3H12Y_Quote</v>
      </c>
      <c r="F18" s="26" t="str">
        <f>_xll.qlSimpleQuote(Currency&amp;$C18&amp;$D18&amp;$B18&amp;QuoteSuffix,N18,RateTickValue,Permanent,Trigger,ObjectOverwrite)</f>
        <v>HKDQM3H12Y_Quote#0003</v>
      </c>
      <c r="G18" s="137" t="str">
        <f>_xll.ohRangeRetrieveError(F18)</f>
        <v/>
      </c>
      <c r="H18" s="67"/>
      <c r="N18" s="40">
        <v>2.6100000000000002E-2</v>
      </c>
    </row>
    <row r="19" spans="1:14" x14ac:dyDescent="0.2">
      <c r="A19" s="73"/>
      <c r="B19" s="140" t="s">
        <v>35</v>
      </c>
      <c r="C19" s="28" t="str">
        <v>QM</v>
      </c>
      <c r="D19" s="28" t="str">
        <v>3H</v>
      </c>
      <c r="E19" s="26" t="str">
        <f t="shared" si="0"/>
        <v>HKDQM3H13Y_Quote</v>
      </c>
      <c r="F19" s="26" t="e">
        <f>_xll.qlSimpleQuote(Currency&amp;$C19&amp;$D19&amp;$B19&amp;QuoteSuffix,N19,RateTickValue,Permanent,Trigger,ObjectOverwrite)</f>
        <v>#NUM!</v>
      </c>
      <c r="G19" s="137" t="str">
        <f ca="1">_xll.ohRangeRetrieveError(F19)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9" s="67"/>
      <c r="N19" s="40" t="e">
        <v>#NUM!</v>
      </c>
    </row>
    <row r="20" spans="1:14" x14ac:dyDescent="0.2">
      <c r="A20" s="73"/>
      <c r="B20" s="140" t="s">
        <v>34</v>
      </c>
      <c r="C20" s="28" t="str">
        <v>QM</v>
      </c>
      <c r="D20" s="28" t="str">
        <v>3H</v>
      </c>
      <c r="E20" s="26" t="str">
        <f t="shared" si="0"/>
        <v>HKDQM3H14Y_Quote</v>
      </c>
      <c r="F20" s="26" t="e">
        <f>_xll.qlSimpleQuote(Currency&amp;$C20&amp;$D20&amp;$B20&amp;QuoteSuffix,N20,RateTickValue,Permanent,Trigger,ObjectOverwrite)</f>
        <v>#NUM!</v>
      </c>
      <c r="G20" s="137" t="str">
        <f ca="1">_xll.ohRangeRetrieveError(F20)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0" s="67"/>
      <c r="N20" s="40" t="e">
        <v>#NUM!</v>
      </c>
    </row>
    <row r="21" spans="1:14" x14ac:dyDescent="0.2">
      <c r="A21" s="73"/>
      <c r="B21" s="140" t="s">
        <v>33</v>
      </c>
      <c r="C21" s="28" t="str">
        <v>QM</v>
      </c>
      <c r="D21" s="28" t="str">
        <v>3H</v>
      </c>
      <c r="E21" s="26" t="str">
        <f t="shared" si="0"/>
        <v>HKDQM3H15Y_Quote</v>
      </c>
      <c r="F21" s="26" t="str">
        <f>_xll.qlSimpleQuote(Currency&amp;$C21&amp;$D21&amp;$B21&amp;QuoteSuffix,N21,RateTickValue,Permanent,Trigger,ObjectOverwrite)</f>
        <v>HKDQM3H15Y_Quote#0003</v>
      </c>
      <c r="G21" s="137" t="str">
        <f>_xll.ohRangeRetrieveError(F21)</f>
        <v/>
      </c>
      <c r="H21" s="67"/>
      <c r="N21" s="40">
        <v>2.7199999999999998E-2</v>
      </c>
    </row>
    <row r="22" spans="1:14" x14ac:dyDescent="0.2">
      <c r="A22" s="73"/>
      <c r="B22" s="140" t="s">
        <v>32</v>
      </c>
      <c r="C22" s="28" t="str">
        <v>QM</v>
      </c>
      <c r="D22" s="28" t="str">
        <v>3H</v>
      </c>
      <c r="E22" s="26" t="str">
        <f t="shared" si="0"/>
        <v>HKDQM3H16Y_Quote</v>
      </c>
      <c r="F22" s="26" t="e">
        <f>_xll.qlSimpleQuote(Currency&amp;$C22&amp;$D22&amp;$B22&amp;QuoteSuffix,N22,RateTickValue,Permanent,Trigger,ObjectOverwrite)</f>
        <v>#NUM!</v>
      </c>
      <c r="G22" s="137" t="str">
        <f ca="1">_xll.ohRangeRetrieveError(F22)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2" s="67"/>
      <c r="N22" s="40" t="e">
        <v>#NUM!</v>
      </c>
    </row>
    <row r="23" spans="1:14" x14ac:dyDescent="0.2">
      <c r="A23" s="73"/>
      <c r="B23" s="140" t="s">
        <v>31</v>
      </c>
      <c r="C23" s="28" t="str">
        <v>QM</v>
      </c>
      <c r="D23" s="28" t="str">
        <v>3H</v>
      </c>
      <c r="E23" s="26" t="str">
        <f t="shared" si="0"/>
        <v>HKDQM3H17Y_Quote</v>
      </c>
      <c r="F23" s="26" t="e">
        <f>_xll.qlSimpleQuote(Currency&amp;$C23&amp;$D23&amp;$B23&amp;QuoteSuffix,N23,RateTickValue,Permanent,Trigger,ObjectOverwrite)</f>
        <v>#NUM!</v>
      </c>
      <c r="G23" s="137" t="str">
        <f ca="1">_xll.ohRangeRetrieveError(F23)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3" s="67"/>
      <c r="N23" s="40" t="e">
        <v>#NUM!</v>
      </c>
    </row>
    <row r="24" spans="1:14" x14ac:dyDescent="0.2">
      <c r="A24" s="73"/>
      <c r="B24" s="140" t="s">
        <v>30</v>
      </c>
      <c r="C24" s="28" t="str">
        <v>QM</v>
      </c>
      <c r="D24" s="28" t="str">
        <v>3H</v>
      </c>
      <c r="E24" s="26" t="str">
        <f t="shared" si="0"/>
        <v>HKDQM3H18Y_Quote</v>
      </c>
      <c r="F24" s="26" t="e">
        <f>_xll.qlSimpleQuote(Currency&amp;$C24&amp;$D24&amp;$B24&amp;QuoteSuffix,N24,RateTickValue,Permanent,Trigger,ObjectOverwrite)</f>
        <v>#NUM!</v>
      </c>
      <c r="G24" s="137" t="str">
        <f ca="1">_xll.ohRangeRetrieveError(F24)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4" s="67"/>
      <c r="N24" s="40" t="e">
        <v>#NUM!</v>
      </c>
    </row>
    <row r="25" spans="1:14" x14ac:dyDescent="0.2">
      <c r="A25" s="73"/>
      <c r="B25" s="140" t="s">
        <v>29</v>
      </c>
      <c r="C25" s="28" t="str">
        <v>QM</v>
      </c>
      <c r="D25" s="28" t="str">
        <v>3H</v>
      </c>
      <c r="E25" s="26" t="str">
        <f t="shared" si="0"/>
        <v>HKDQM3H19Y_Quote</v>
      </c>
      <c r="F25" s="26" t="e">
        <f>_xll.qlSimpleQuote(Currency&amp;$C25&amp;$D25&amp;$B25&amp;QuoteSuffix,N25,RateTickValue,Permanent,Trigger,ObjectOverwrite)</f>
        <v>#NUM!</v>
      </c>
      <c r="G25" s="137" t="str">
        <f ca="1">_xll.ohRangeRetrieveError(F25)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5" s="67"/>
      <c r="N25" s="40" t="e">
        <v>#NUM!</v>
      </c>
    </row>
    <row r="26" spans="1:14" x14ac:dyDescent="0.2">
      <c r="A26" s="73"/>
      <c r="B26" s="140" t="s">
        <v>28</v>
      </c>
      <c r="C26" s="28" t="str">
        <v>QM</v>
      </c>
      <c r="D26" s="28" t="str">
        <v>3H</v>
      </c>
      <c r="E26" s="26" t="str">
        <f t="shared" si="0"/>
        <v>HKDQM3H20Y_Quote</v>
      </c>
      <c r="F26" s="26" t="e">
        <f>_xll.qlSimpleQuote(Currency&amp;$C26&amp;$D26&amp;$B26&amp;QuoteSuffix,N26,RateTickValue,Permanent,Trigger,ObjectOverwrite)</f>
        <v>#NUM!</v>
      </c>
      <c r="G26" s="137" t="str">
        <f ca="1">_xll.ohRangeRetrieveError(F26)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6" s="67"/>
      <c r="N26" s="40" t="e">
        <v>#NUM!</v>
      </c>
    </row>
    <row r="27" spans="1:14" x14ac:dyDescent="0.2">
      <c r="A27" s="73"/>
      <c r="B27" s="140" t="s">
        <v>27</v>
      </c>
      <c r="C27" s="28" t="str">
        <v>QM</v>
      </c>
      <c r="D27" s="28" t="str">
        <v>3H</v>
      </c>
      <c r="E27" s="26" t="str">
        <f t="shared" si="0"/>
        <v>HKDQM3H21Y_Quote</v>
      </c>
      <c r="F27" s="26" t="str">
        <f>_xll.qlSimpleQuote(Currency&amp;$C27&amp;$D27&amp;$B27&amp;QuoteSuffix,,RateTickValue,Permanent,Trigger,ObjectOverwrite)</f>
        <v>HKDQM3H21Y_Quote#0003</v>
      </c>
      <c r="G27" s="137" t="str">
        <f>_xll.ohRangeRetrieveError(F27)</f>
        <v/>
      </c>
      <c r="H27" s="67"/>
    </row>
    <row r="28" spans="1:14" x14ac:dyDescent="0.2">
      <c r="A28" s="73"/>
      <c r="B28" s="140" t="s">
        <v>26</v>
      </c>
      <c r="C28" s="28" t="str">
        <v>QM</v>
      </c>
      <c r="D28" s="28" t="str">
        <v>3H</v>
      </c>
      <c r="E28" s="26" t="str">
        <f t="shared" si="0"/>
        <v>HKDQM3H22Y_Quote</v>
      </c>
      <c r="F28" s="26" t="str">
        <f>_xll.qlSimpleQuote(Currency&amp;$C28&amp;$D28&amp;$B28&amp;QuoteSuffix,,RateTickValue,Permanent,Trigger,ObjectOverwrite)</f>
        <v>HKDQM3H22Y_Quote#0003</v>
      </c>
      <c r="G28" s="137" t="str">
        <f>_xll.ohRangeRetrieveError(F28)</f>
        <v/>
      </c>
      <c r="H28" s="67"/>
    </row>
    <row r="29" spans="1:14" x14ac:dyDescent="0.2">
      <c r="A29" s="73"/>
      <c r="B29" s="140" t="s">
        <v>25</v>
      </c>
      <c r="C29" s="28" t="str">
        <v>QM</v>
      </c>
      <c r="D29" s="28" t="str">
        <v>3H</v>
      </c>
      <c r="E29" s="26" t="str">
        <f t="shared" si="0"/>
        <v>HKDQM3H23Y_Quote</v>
      </c>
      <c r="F29" s="26" t="str">
        <f>_xll.qlSimpleQuote(Currency&amp;$C29&amp;$D29&amp;$B29&amp;QuoteSuffix,,RateTickValue,Permanent,Trigger,ObjectOverwrite)</f>
        <v>HKDQM3H23Y_Quote#0003</v>
      </c>
      <c r="G29" s="137" t="str">
        <f>_xll.ohRangeRetrieveError(F29)</f>
        <v/>
      </c>
      <c r="H29" s="67"/>
    </row>
    <row r="30" spans="1:14" x14ac:dyDescent="0.2">
      <c r="A30" s="73"/>
      <c r="B30" s="140" t="s">
        <v>24</v>
      </c>
      <c r="C30" s="28" t="str">
        <v>QM</v>
      </c>
      <c r="D30" s="28" t="str">
        <v>3H</v>
      </c>
      <c r="E30" s="26" t="str">
        <f t="shared" si="0"/>
        <v>HKDQM3H24Y_Quote</v>
      </c>
      <c r="F30" s="26" t="str">
        <f>_xll.qlSimpleQuote(Currency&amp;$C30&amp;$D30&amp;$B30&amp;QuoteSuffix,,RateTickValue,Permanent,Trigger,ObjectOverwrite)</f>
        <v>HKDQM3H24Y_Quote#0003</v>
      </c>
      <c r="G30" s="137" t="str">
        <f>_xll.ohRangeRetrieveError(F30)</f>
        <v/>
      </c>
      <c r="H30" s="67"/>
    </row>
    <row r="31" spans="1:14" x14ac:dyDescent="0.2">
      <c r="A31" s="73"/>
      <c r="B31" s="140" t="s">
        <v>23</v>
      </c>
      <c r="C31" s="28" t="str">
        <v>QM</v>
      </c>
      <c r="D31" s="28" t="str">
        <v>3H</v>
      </c>
      <c r="E31" s="26" t="str">
        <f t="shared" si="0"/>
        <v>HKDQM3H25Y_Quote</v>
      </c>
      <c r="F31" s="26" t="str">
        <f>_xll.qlSimpleQuote(Currency&amp;$C31&amp;$D31&amp;$B31&amp;QuoteSuffix,,RateTickValue,Permanent,Trigger,ObjectOverwrite)</f>
        <v>HKDQM3H25Y_Quote#0003</v>
      </c>
      <c r="G31" s="137" t="str">
        <f>_xll.ohRangeRetrieveError(F31)</f>
        <v/>
      </c>
      <c r="H31" s="67"/>
    </row>
    <row r="32" spans="1:14" x14ac:dyDescent="0.2">
      <c r="A32" s="73"/>
      <c r="B32" s="140" t="s">
        <v>22</v>
      </c>
      <c r="C32" s="28" t="str">
        <v>QM</v>
      </c>
      <c r="D32" s="28" t="str">
        <v>3H</v>
      </c>
      <c r="E32" s="26" t="str">
        <f t="shared" si="0"/>
        <v>HKDQM3H26Y_Quote</v>
      </c>
      <c r="F32" s="26" t="str">
        <f>_xll.qlSimpleQuote(Currency&amp;$C32&amp;$D32&amp;$B32&amp;QuoteSuffix,,RateTickValue,Permanent,Trigger,ObjectOverwrite)</f>
        <v>HKDQM3H26Y_Quote#0003</v>
      </c>
      <c r="G32" s="137" t="str">
        <f>_xll.ohRangeRetrieveError(F32)</f>
        <v/>
      </c>
      <c r="H32" s="67"/>
    </row>
    <row r="33" spans="1:8" x14ac:dyDescent="0.2">
      <c r="A33" s="73"/>
      <c r="B33" s="140" t="s">
        <v>21</v>
      </c>
      <c r="C33" s="28" t="str">
        <v>QM</v>
      </c>
      <c r="D33" s="28" t="str">
        <v>3H</v>
      </c>
      <c r="E33" s="26" t="str">
        <f t="shared" si="0"/>
        <v>HKDQM3H27Y_Quote</v>
      </c>
      <c r="F33" s="26" t="str">
        <f>_xll.qlSimpleQuote(Currency&amp;$C33&amp;$D33&amp;$B33&amp;QuoteSuffix,,RateTickValue,Permanent,Trigger,ObjectOverwrite)</f>
        <v>HKDQM3H27Y_Quote#0003</v>
      </c>
      <c r="G33" s="137" t="str">
        <f>_xll.ohRangeRetrieveError(F33)</f>
        <v/>
      </c>
      <c r="H33" s="67"/>
    </row>
    <row r="34" spans="1:8" x14ac:dyDescent="0.2">
      <c r="A34" s="73"/>
      <c r="B34" s="140" t="s">
        <v>20</v>
      </c>
      <c r="C34" s="28" t="str">
        <v>QM</v>
      </c>
      <c r="D34" s="28" t="str">
        <v>3H</v>
      </c>
      <c r="E34" s="26" t="str">
        <f t="shared" si="0"/>
        <v>HKDQM3H28Y_Quote</v>
      </c>
      <c r="F34" s="26" t="str">
        <f>_xll.qlSimpleQuote(Currency&amp;$C34&amp;$D34&amp;$B34&amp;QuoteSuffix,,RateTickValue,Permanent,Trigger,ObjectOverwrite)</f>
        <v>HKDQM3H28Y_Quote#0003</v>
      </c>
      <c r="G34" s="137" t="str">
        <f>_xll.ohRangeRetrieveError(F34)</f>
        <v/>
      </c>
      <c r="H34" s="67"/>
    </row>
    <row r="35" spans="1:8" x14ac:dyDescent="0.2">
      <c r="A35" s="73"/>
      <c r="B35" s="140" t="s">
        <v>19</v>
      </c>
      <c r="C35" s="28" t="str">
        <v>QM</v>
      </c>
      <c r="D35" s="28" t="str">
        <v>3H</v>
      </c>
      <c r="E35" s="26" t="str">
        <f t="shared" si="0"/>
        <v>HKDQM3H29Y_Quote</v>
      </c>
      <c r="F35" s="26" t="str">
        <f>_xll.qlSimpleQuote(Currency&amp;$C35&amp;$D35&amp;$B35&amp;QuoteSuffix,,RateTickValue,Permanent,Trigger,ObjectOverwrite)</f>
        <v>HKDQM3H29Y_Quote#0003</v>
      </c>
      <c r="G35" s="137" t="str">
        <f>_xll.ohRangeRetrieveError(F35)</f>
        <v/>
      </c>
      <c r="H35" s="67"/>
    </row>
    <row r="36" spans="1:8" x14ac:dyDescent="0.2">
      <c r="A36" s="73"/>
      <c r="B36" s="140" t="s">
        <v>18</v>
      </c>
      <c r="C36" s="28" t="str">
        <v>QM</v>
      </c>
      <c r="D36" s="28" t="str">
        <v>3H</v>
      </c>
      <c r="E36" s="26" t="str">
        <f t="shared" si="0"/>
        <v>HKDQM3H30Y_Quote</v>
      </c>
      <c r="F36" s="26" t="str">
        <f>_xll.qlSimpleQuote(Currency&amp;$C36&amp;$D36&amp;$B36&amp;QuoteSuffix,,RateTickValue,Permanent,Trigger,ObjectOverwrite)</f>
        <v>HKDQM3H30Y_Quote#0003</v>
      </c>
      <c r="G36" s="137" t="str">
        <f>_xll.ohRangeRetrieveError(F36)</f>
        <v/>
      </c>
      <c r="H36" s="67"/>
    </row>
    <row r="37" spans="1:8" x14ac:dyDescent="0.2">
      <c r="A37" s="73"/>
      <c r="B37" s="140" t="s">
        <v>17</v>
      </c>
      <c r="C37" s="28" t="str">
        <v>QM</v>
      </c>
      <c r="D37" s="28" t="str">
        <v>3H</v>
      </c>
      <c r="E37" s="26" t="str">
        <f t="shared" si="0"/>
        <v>HKDQM3H35Y_Quote</v>
      </c>
      <c r="F37" s="26" t="str">
        <f>_xll.qlSimpleQuote(Currency&amp;$C37&amp;$D37&amp;$B37&amp;QuoteSuffix,,RateTickValue,Permanent,Trigger,ObjectOverwrite)</f>
        <v>HKDQM3H35Y_Quote#0003</v>
      </c>
      <c r="G37" s="137" t="str">
        <f>_xll.ohRangeRetrieveError(F37)</f>
        <v/>
      </c>
      <c r="H37" s="67"/>
    </row>
    <row r="38" spans="1:8" x14ac:dyDescent="0.2">
      <c r="A38" s="73"/>
      <c r="B38" s="140" t="s">
        <v>16</v>
      </c>
      <c r="C38" s="28" t="str">
        <v>QM</v>
      </c>
      <c r="D38" s="28" t="str">
        <v>3H</v>
      </c>
      <c r="E38" s="26" t="str">
        <f t="shared" si="0"/>
        <v>HKDQM3H40Y_Quote</v>
      </c>
      <c r="F38" s="26" t="str">
        <f>_xll.qlSimpleQuote(Currency&amp;$C38&amp;$D38&amp;$B38&amp;QuoteSuffix,,RateTickValue,Permanent,Trigger,ObjectOverwrite)</f>
        <v>HKDQM3H40Y_Quote#0003</v>
      </c>
      <c r="G38" s="137" t="str">
        <f>_xll.ohRangeRetrieveError(F38)</f>
        <v/>
      </c>
      <c r="H38" s="67"/>
    </row>
    <row r="39" spans="1:8" x14ac:dyDescent="0.2">
      <c r="A39" s="73"/>
      <c r="B39" s="140" t="s">
        <v>15</v>
      </c>
      <c r="C39" s="28" t="str">
        <v>QM</v>
      </c>
      <c r="D39" s="28" t="str">
        <v>3H</v>
      </c>
      <c r="E39" s="26" t="str">
        <f t="shared" si="0"/>
        <v>HKDQM3H50Y_Quote</v>
      </c>
      <c r="F39" s="26" t="str">
        <f>_xll.qlSimpleQuote(Currency&amp;$C39&amp;$D39&amp;$B39&amp;QuoteSuffix,,RateTickValue,Permanent,Trigger,ObjectOverwrite)</f>
        <v>HKDQM3H50Y_Quote#0003</v>
      </c>
      <c r="G39" s="137" t="str">
        <f>_xll.ohRangeRetrieveError(F39)</f>
        <v/>
      </c>
      <c r="H39" s="67"/>
    </row>
    <row r="40" spans="1:8" x14ac:dyDescent="0.2">
      <c r="A40" s="73"/>
      <c r="B40" s="140" t="s">
        <v>14</v>
      </c>
      <c r="C40" s="28" t="str">
        <v>QM</v>
      </c>
      <c r="D40" s="28" t="str">
        <v>3H</v>
      </c>
      <c r="E40" s="26" t="str">
        <f t="shared" si="0"/>
        <v>HKDQM3H60Y_Quote</v>
      </c>
      <c r="F40" s="26" t="str">
        <f>_xll.qlSimpleQuote(Currency&amp;$C40&amp;$D40&amp;$B40&amp;QuoteSuffix,,RateTickValue,Permanent,Trigger,ObjectOverwrite)</f>
        <v>HKDQM3H60Y_Quote#0003</v>
      </c>
      <c r="G40" s="137" t="str">
        <f>_xll.ohRangeRetrieveError(F40)</f>
        <v/>
      </c>
      <c r="H40" s="67"/>
    </row>
    <row r="41" spans="1:8" ht="13.5" thickBot="1" x14ac:dyDescent="0.25">
      <c r="A41" s="66"/>
      <c r="B41" s="65"/>
      <c r="C41" s="65"/>
      <c r="D41" s="65"/>
      <c r="E41" s="65"/>
      <c r="F41" s="64"/>
      <c r="G41" s="64"/>
      <c r="H41" s="63"/>
    </row>
  </sheetData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L40"/>
  <sheetViews>
    <sheetView workbookViewId="0">
      <selection activeCell="F2" sqref="F2"/>
    </sheetView>
  </sheetViews>
  <sheetFormatPr defaultRowHeight="11.25" x14ac:dyDescent="0.2"/>
  <cols>
    <col min="1" max="1" width="3.7109375" style="18" customWidth="1"/>
    <col min="2" max="2" width="6.5703125" style="18" bestFit="1" customWidth="1"/>
    <col min="3" max="3" width="3.140625" style="18" bestFit="1" customWidth="1"/>
    <col min="4" max="4" width="2.7109375" style="18" bestFit="1" customWidth="1"/>
    <col min="5" max="5" width="18" style="18" bestFit="1" customWidth="1"/>
    <col min="6" max="6" width="20.140625" style="19" bestFit="1" customWidth="1"/>
    <col min="7" max="7" width="38.28515625" style="18" customWidth="1"/>
    <col min="8" max="8" width="4.42578125" style="18" customWidth="1"/>
    <col min="9" max="9" width="2.42578125" style="18" customWidth="1"/>
    <col min="10" max="10" width="8.5703125" style="18" bestFit="1" customWidth="1"/>
    <col min="11" max="11" width="3.28515625" style="18" bestFit="1" customWidth="1"/>
    <col min="12" max="12" width="9.5703125" style="18" bestFit="1" customWidth="1"/>
    <col min="13" max="16384" width="9.140625" style="18"/>
  </cols>
  <sheetData>
    <row r="1" spans="1:12" ht="12" thickBot="1" x14ac:dyDescent="0.25">
      <c r="A1" s="149"/>
      <c r="B1" s="148"/>
      <c r="C1" s="148"/>
      <c r="D1" s="148"/>
      <c r="E1" s="103"/>
      <c r="F1" s="165"/>
      <c r="G1" s="103"/>
      <c r="H1" s="145"/>
    </row>
    <row r="2" spans="1:12" x14ac:dyDescent="0.2">
      <c r="A2" s="73"/>
      <c r="B2" s="44" t="s">
        <v>62</v>
      </c>
      <c r="C2" s="44"/>
      <c r="D2" s="44"/>
      <c r="E2" s="43" t="str">
        <f>Currency&amp;"_010_Sw"&amp;$C$3&amp;$D$3&amp;".xml"</f>
        <v>HKD_010_SwSB6L.xml</v>
      </c>
      <c r="F2" s="42">
        <f ca="1">IF(Serialize,_xll.ohObjectSave(F3:F39,SerializationPath&amp;E2,FileOverwrite,,Serialize),"---")</f>
        <v>37</v>
      </c>
      <c r="G2" s="25" t="str">
        <f ca="1">_xll.ohRangeRetrieveError(F2)</f>
        <v/>
      </c>
      <c r="H2" s="67"/>
      <c r="J2" s="158" t="s">
        <v>156</v>
      </c>
      <c r="K2" s="157" t="s">
        <v>154</v>
      </c>
      <c r="L2" s="156" t="s">
        <v>153</v>
      </c>
    </row>
    <row r="3" spans="1:12" x14ac:dyDescent="0.2">
      <c r="A3" s="73"/>
      <c r="B3" s="161" t="s">
        <v>60</v>
      </c>
      <c r="C3" s="28" t="str">
        <f t="array" ref="C3:C39">VLOOKUP(Currency,SwapSecondarySetConventions,2)</f>
        <v>SB</v>
      </c>
      <c r="D3" s="28" t="str">
        <f t="array" ref="D3:D39">VLOOKUP(Currency,SwapSecondarySetConventions,3)</f>
        <v>6L</v>
      </c>
      <c r="E3" s="26" t="str">
        <f t="shared" ref="E3:E39" si="0">Currency&amp;$C3&amp;$D3&amp;$B3&amp;QuoteSuffix</f>
        <v>HKDSB6L1Y_Quote</v>
      </c>
      <c r="F3" s="26" t="str">
        <f>_xll.qlSimpleQuote(Currency&amp;$C3&amp;$D3&amp;$B3&amp;QuoteSuffix,,RateTickValue,Permanent,Trigger,ObjectOverwrite)</f>
        <v>HKDSB6L1Y_Quote#0003</v>
      </c>
      <c r="G3" s="25" t="str">
        <f>_xll.ohRangeRetrieveError(F3)</f>
        <v/>
      </c>
      <c r="H3" s="67"/>
      <c r="J3" s="155" t="s">
        <v>55</v>
      </c>
      <c r="K3" s="163" t="s">
        <v>152</v>
      </c>
      <c r="L3" s="162" t="s">
        <v>46</v>
      </c>
    </row>
    <row r="4" spans="1:12" x14ac:dyDescent="0.2">
      <c r="A4" s="73"/>
      <c r="B4" s="164" t="s">
        <v>59</v>
      </c>
      <c r="C4" s="28" t="str">
        <v>SB</v>
      </c>
      <c r="D4" s="28" t="str">
        <v>6L</v>
      </c>
      <c r="E4" s="26" t="str">
        <f t="shared" si="0"/>
        <v>HKDSB6L15M_Quote</v>
      </c>
      <c r="F4" s="26" t="str">
        <f>_xll.qlSimpleQuote(Currency&amp;$C4&amp;$D4&amp;$B4&amp;QuoteSuffix,,RateTickValue,Permanent,Trigger,ObjectOverwrite)</f>
        <v>HKDSB6L15M_Quote#0003</v>
      </c>
      <c r="G4" s="25" t="str">
        <f>_xll.ohRangeRetrieveError(F4)</f>
        <v/>
      </c>
      <c r="H4" s="67"/>
      <c r="J4" s="155" t="s">
        <v>53</v>
      </c>
      <c r="K4" s="35" t="s">
        <v>152</v>
      </c>
      <c r="L4" s="34" t="s">
        <v>51</v>
      </c>
    </row>
    <row r="5" spans="1:12" x14ac:dyDescent="0.2">
      <c r="A5" s="73"/>
      <c r="B5" s="164" t="s">
        <v>58</v>
      </c>
      <c r="C5" s="28" t="str">
        <v>SB</v>
      </c>
      <c r="D5" s="28" t="str">
        <v>6L</v>
      </c>
      <c r="E5" s="26" t="str">
        <f t="shared" si="0"/>
        <v>HKDSB6L18M_Quote</v>
      </c>
      <c r="F5" s="26" t="str">
        <f>_xll.qlSimpleQuote(Currency&amp;$C5&amp;$D5&amp;$B5&amp;QuoteSuffix,,RateTickValue,Permanent,Trigger,ObjectOverwrite)</f>
        <v>HKDSB6L18M_Quote#0003</v>
      </c>
      <c r="G5" s="25" t="str">
        <f>_xll.ohRangeRetrieveError(F5)</f>
        <v/>
      </c>
      <c r="H5" s="67"/>
      <c r="J5" s="155" t="s">
        <v>49</v>
      </c>
      <c r="K5" s="35" t="s">
        <v>149</v>
      </c>
      <c r="L5" s="34" t="s">
        <v>46</v>
      </c>
    </row>
    <row r="6" spans="1:12" x14ac:dyDescent="0.2">
      <c r="A6" s="73"/>
      <c r="B6" s="164" t="s">
        <v>57</v>
      </c>
      <c r="C6" s="28" t="str">
        <v>SB</v>
      </c>
      <c r="D6" s="28" t="str">
        <v>6L</v>
      </c>
      <c r="E6" s="26" t="str">
        <f t="shared" si="0"/>
        <v>HKDSB6L21M_Quote</v>
      </c>
      <c r="F6" s="26" t="str">
        <f>_xll.qlSimpleQuote(Currency&amp;$C6&amp;$D6&amp;$B6&amp;QuoteSuffix,,RateTickValue,Permanent,Trigger,ObjectOverwrite)</f>
        <v>HKDSB6L21M_Quote#0003</v>
      </c>
      <c r="G6" s="25" t="str">
        <f>_xll.ohRangeRetrieveError(F6)</f>
        <v/>
      </c>
      <c r="H6" s="67"/>
      <c r="J6" s="155" t="s">
        <v>47</v>
      </c>
      <c r="K6" s="163" t="s">
        <v>149</v>
      </c>
      <c r="L6" s="162" t="s">
        <v>46</v>
      </c>
    </row>
    <row r="7" spans="1:12" ht="12" thickBot="1" x14ac:dyDescent="0.25">
      <c r="A7" s="73"/>
      <c r="B7" s="161" t="s">
        <v>56</v>
      </c>
      <c r="C7" s="28" t="str">
        <v>SB</v>
      </c>
      <c r="D7" s="28" t="str">
        <v>6L</v>
      </c>
      <c r="E7" s="26" t="str">
        <f t="shared" si="0"/>
        <v>HKDSB6L2Y_Quote</v>
      </c>
      <c r="F7" s="26" t="str">
        <f>_xll.qlSimpleQuote(Currency&amp;$C7&amp;$D7&amp;$B7&amp;QuoteSuffix,,RateTickValue,Permanent,Trigger,ObjectOverwrite)</f>
        <v>HKDSB6L2Y_Quote#0003</v>
      </c>
      <c r="G7" s="25" t="str">
        <f>_xll.ohRangeRetrieveError(F7)</f>
        <v/>
      </c>
      <c r="H7" s="67"/>
      <c r="J7" s="154" t="s">
        <v>44</v>
      </c>
      <c r="K7" s="32" t="s">
        <v>148</v>
      </c>
      <c r="L7" s="31" t="s">
        <v>46</v>
      </c>
    </row>
    <row r="8" spans="1:12" x14ac:dyDescent="0.2">
      <c r="A8" s="73"/>
      <c r="B8" s="161" t="s">
        <v>54</v>
      </c>
      <c r="C8" s="28" t="str">
        <v>SB</v>
      </c>
      <c r="D8" s="28" t="str">
        <v>6L</v>
      </c>
      <c r="E8" s="26" t="str">
        <f t="shared" si="0"/>
        <v>HKDSB6L3Y_Quote</v>
      </c>
      <c r="F8" s="26" t="str">
        <f>_xll.qlSimpleQuote(Currency&amp;$C8&amp;$D8&amp;$B8&amp;QuoteSuffix,,RateTickValue,Permanent,Trigger,ObjectOverwrite)</f>
        <v>HKDSB6L3Y_Quote#0003</v>
      </c>
      <c r="G8" s="25" t="str">
        <f>_xll.ohRangeRetrieveError(F8)</f>
        <v/>
      </c>
      <c r="H8" s="67"/>
    </row>
    <row r="9" spans="1:12" x14ac:dyDescent="0.2">
      <c r="A9" s="73"/>
      <c r="B9" s="161" t="s">
        <v>50</v>
      </c>
      <c r="C9" s="28" t="str">
        <v>SB</v>
      </c>
      <c r="D9" s="28" t="str">
        <v>6L</v>
      </c>
      <c r="E9" s="26" t="str">
        <f t="shared" si="0"/>
        <v>HKDSB6L4Y_Quote</v>
      </c>
      <c r="F9" s="26" t="str">
        <f>_xll.qlSimpleQuote(Currency&amp;$C9&amp;$D9&amp;$B9&amp;QuoteSuffix,,RateTickValue,Permanent,Trigger,ObjectOverwrite)</f>
        <v>HKDSB6L4Y_Quote#0003</v>
      </c>
      <c r="G9" s="25" t="str">
        <f>_xll.ohRangeRetrieveError(F9)</f>
        <v/>
      </c>
      <c r="H9" s="67"/>
    </row>
    <row r="10" spans="1:12" x14ac:dyDescent="0.2">
      <c r="A10" s="73"/>
      <c r="B10" s="161" t="s">
        <v>48</v>
      </c>
      <c r="C10" s="28" t="str">
        <v>SB</v>
      </c>
      <c r="D10" s="28" t="str">
        <v>6L</v>
      </c>
      <c r="E10" s="26" t="str">
        <f t="shared" si="0"/>
        <v>HKDSB6L5Y_Quote</v>
      </c>
      <c r="F10" s="26" t="str">
        <f>_xll.qlSimpleQuote(Currency&amp;$C10&amp;$D10&amp;$B10&amp;QuoteSuffix,,RateTickValue,Permanent,Trigger,ObjectOverwrite)</f>
        <v>HKDSB6L5Y_Quote#0003</v>
      </c>
      <c r="G10" s="25" t="str">
        <f>_xll.ohRangeRetrieveError(F10)</f>
        <v/>
      </c>
      <c r="H10" s="67"/>
    </row>
    <row r="11" spans="1:12" x14ac:dyDescent="0.2">
      <c r="A11" s="73"/>
      <c r="B11" s="161" t="s">
        <v>45</v>
      </c>
      <c r="C11" s="28" t="str">
        <v>SB</v>
      </c>
      <c r="D11" s="28" t="str">
        <v>6L</v>
      </c>
      <c r="E11" s="26" t="str">
        <f t="shared" si="0"/>
        <v>HKDSB6L6Y_Quote</v>
      </c>
      <c r="F11" s="26" t="str">
        <f>_xll.qlSimpleQuote(Currency&amp;$C11&amp;$D11&amp;$B11&amp;QuoteSuffix,,RateTickValue,Permanent,Trigger,ObjectOverwrite)</f>
        <v>HKDSB6L6Y_Quote#0003</v>
      </c>
      <c r="G11" s="25" t="str">
        <f>_xll.ohRangeRetrieveError(F11)</f>
        <v/>
      </c>
      <c r="H11" s="67"/>
    </row>
    <row r="12" spans="1:12" x14ac:dyDescent="0.2">
      <c r="A12" s="73"/>
      <c r="B12" s="161" t="s">
        <v>41</v>
      </c>
      <c r="C12" s="28" t="str">
        <v>SB</v>
      </c>
      <c r="D12" s="28" t="str">
        <v>6L</v>
      </c>
      <c r="E12" s="26" t="str">
        <f t="shared" si="0"/>
        <v>HKDSB6L7Y_Quote</v>
      </c>
      <c r="F12" s="26" t="str">
        <f>_xll.qlSimpleQuote(Currency&amp;$C12&amp;$D12&amp;$B12&amp;QuoteSuffix,,RateTickValue,Permanent,Trigger,ObjectOverwrite)</f>
        <v>HKDSB6L7Y_Quote#0003</v>
      </c>
      <c r="G12" s="25" t="str">
        <f>_xll.ohRangeRetrieveError(F12)</f>
        <v/>
      </c>
      <c r="H12" s="67"/>
    </row>
    <row r="13" spans="1:12" x14ac:dyDescent="0.2">
      <c r="A13" s="73"/>
      <c r="B13" s="161" t="s">
        <v>40</v>
      </c>
      <c r="C13" s="28" t="str">
        <v>SB</v>
      </c>
      <c r="D13" s="28" t="str">
        <v>6L</v>
      </c>
      <c r="E13" s="26" t="str">
        <f t="shared" si="0"/>
        <v>HKDSB6L8Y_Quote</v>
      </c>
      <c r="F13" s="26" t="str">
        <f>_xll.qlSimpleQuote(Currency&amp;$C13&amp;$D13&amp;$B13&amp;QuoteSuffix,,RateTickValue,Permanent,Trigger,ObjectOverwrite)</f>
        <v>HKDSB6L8Y_Quote#0003</v>
      </c>
      <c r="G13" s="25" t="str">
        <f>_xll.ohRangeRetrieveError(F13)</f>
        <v/>
      </c>
      <c r="H13" s="67"/>
    </row>
    <row r="14" spans="1:12" x14ac:dyDescent="0.2">
      <c r="A14" s="73"/>
      <c r="B14" s="161" t="s">
        <v>39</v>
      </c>
      <c r="C14" s="28" t="str">
        <v>SB</v>
      </c>
      <c r="D14" s="28" t="str">
        <v>6L</v>
      </c>
      <c r="E14" s="26" t="str">
        <f t="shared" si="0"/>
        <v>HKDSB6L9Y_Quote</v>
      </c>
      <c r="F14" s="26" t="str">
        <f>_xll.qlSimpleQuote(Currency&amp;$C14&amp;$D14&amp;$B14&amp;QuoteSuffix,,RateTickValue,Permanent,Trigger,ObjectOverwrite)</f>
        <v>HKDSB6L9Y_Quote#0003</v>
      </c>
      <c r="G14" s="25" t="str">
        <f>_xll.ohRangeRetrieveError(F14)</f>
        <v/>
      </c>
      <c r="H14" s="67"/>
    </row>
    <row r="15" spans="1:12" x14ac:dyDescent="0.2">
      <c r="A15" s="73"/>
      <c r="B15" s="161" t="s">
        <v>38</v>
      </c>
      <c r="C15" s="28" t="str">
        <v>SB</v>
      </c>
      <c r="D15" s="28" t="str">
        <v>6L</v>
      </c>
      <c r="E15" s="26" t="str">
        <f t="shared" si="0"/>
        <v>HKDSB6L10Y_Quote</v>
      </c>
      <c r="F15" s="26" t="str">
        <f>_xll.qlSimpleQuote(Currency&amp;$C15&amp;$D15&amp;$B15&amp;QuoteSuffix,,RateTickValue,Permanent,Trigger,ObjectOverwrite)</f>
        <v>HKDSB6L10Y_Quote#0003</v>
      </c>
      <c r="G15" s="25" t="str">
        <f>_xll.ohRangeRetrieveError(F15)</f>
        <v/>
      </c>
      <c r="H15" s="67"/>
    </row>
    <row r="16" spans="1:12" x14ac:dyDescent="0.2">
      <c r="A16" s="73"/>
      <c r="B16" s="161" t="s">
        <v>37</v>
      </c>
      <c r="C16" s="28" t="str">
        <v>SB</v>
      </c>
      <c r="D16" s="28" t="str">
        <v>6L</v>
      </c>
      <c r="E16" s="26" t="str">
        <f t="shared" si="0"/>
        <v>HKDSB6L11Y_Quote</v>
      </c>
      <c r="F16" s="26" t="str">
        <f>_xll.qlSimpleQuote(Currency&amp;$C16&amp;$D16&amp;$B16&amp;QuoteSuffix,,RateTickValue,Permanent,Trigger,ObjectOverwrite)</f>
        <v>HKDSB6L11Y_Quote#0003</v>
      </c>
      <c r="G16" s="25" t="str">
        <f>_xll.ohRangeRetrieveError(F16)</f>
        <v/>
      </c>
      <c r="H16" s="67"/>
    </row>
    <row r="17" spans="1:8" x14ac:dyDescent="0.2">
      <c r="A17" s="73"/>
      <c r="B17" s="161" t="s">
        <v>36</v>
      </c>
      <c r="C17" s="28" t="str">
        <v>SB</v>
      </c>
      <c r="D17" s="28" t="str">
        <v>6L</v>
      </c>
      <c r="E17" s="26" t="str">
        <f t="shared" si="0"/>
        <v>HKDSB6L12Y_Quote</v>
      </c>
      <c r="F17" s="26" t="str">
        <f>_xll.qlSimpleQuote(Currency&amp;$C17&amp;$D17&amp;$B17&amp;QuoteSuffix,,RateTickValue,Permanent,Trigger,ObjectOverwrite)</f>
        <v>HKDSB6L12Y_Quote#0003</v>
      </c>
      <c r="G17" s="25" t="str">
        <f>_xll.ohRangeRetrieveError(F17)</f>
        <v/>
      </c>
      <c r="H17" s="67"/>
    </row>
    <row r="18" spans="1:8" x14ac:dyDescent="0.2">
      <c r="A18" s="73"/>
      <c r="B18" s="161" t="s">
        <v>35</v>
      </c>
      <c r="C18" s="28" t="str">
        <v>SB</v>
      </c>
      <c r="D18" s="28" t="str">
        <v>6L</v>
      </c>
      <c r="E18" s="26" t="str">
        <f t="shared" si="0"/>
        <v>HKDSB6L13Y_Quote</v>
      </c>
      <c r="F18" s="26" t="str">
        <f>_xll.qlSimpleQuote(Currency&amp;$C18&amp;$D18&amp;$B18&amp;QuoteSuffix,,RateTickValue,Permanent,Trigger,ObjectOverwrite)</f>
        <v>HKDSB6L13Y_Quote#0003</v>
      </c>
      <c r="G18" s="25" t="str">
        <f>_xll.ohRangeRetrieveError(F18)</f>
        <v/>
      </c>
      <c r="H18" s="67"/>
    </row>
    <row r="19" spans="1:8" x14ac:dyDescent="0.2">
      <c r="A19" s="73"/>
      <c r="B19" s="161" t="s">
        <v>34</v>
      </c>
      <c r="C19" s="28" t="str">
        <v>SB</v>
      </c>
      <c r="D19" s="28" t="str">
        <v>6L</v>
      </c>
      <c r="E19" s="26" t="str">
        <f t="shared" si="0"/>
        <v>HKDSB6L14Y_Quote</v>
      </c>
      <c r="F19" s="26" t="str">
        <f>_xll.qlSimpleQuote(Currency&amp;$C19&amp;$D19&amp;$B19&amp;QuoteSuffix,,RateTickValue,Permanent,Trigger,ObjectOverwrite)</f>
        <v>HKDSB6L14Y_Quote#0003</v>
      </c>
      <c r="G19" s="25" t="str">
        <f>_xll.ohRangeRetrieveError(F19)</f>
        <v/>
      </c>
      <c r="H19" s="67"/>
    </row>
    <row r="20" spans="1:8" x14ac:dyDescent="0.2">
      <c r="A20" s="73"/>
      <c r="B20" s="161" t="s">
        <v>33</v>
      </c>
      <c r="C20" s="28" t="str">
        <v>SB</v>
      </c>
      <c r="D20" s="28" t="str">
        <v>6L</v>
      </c>
      <c r="E20" s="26" t="str">
        <f t="shared" si="0"/>
        <v>HKDSB6L15Y_Quote</v>
      </c>
      <c r="F20" s="26" t="str">
        <f>_xll.qlSimpleQuote(Currency&amp;$C20&amp;$D20&amp;$B20&amp;QuoteSuffix,,RateTickValue,Permanent,Trigger,ObjectOverwrite)</f>
        <v>HKDSB6L15Y_Quote#0003</v>
      </c>
      <c r="G20" s="25" t="str">
        <f>_xll.ohRangeRetrieveError(F20)</f>
        <v/>
      </c>
      <c r="H20" s="67"/>
    </row>
    <row r="21" spans="1:8" x14ac:dyDescent="0.2">
      <c r="A21" s="73"/>
      <c r="B21" s="161" t="s">
        <v>32</v>
      </c>
      <c r="C21" s="28" t="str">
        <v>SB</v>
      </c>
      <c r="D21" s="28" t="str">
        <v>6L</v>
      </c>
      <c r="E21" s="26" t="str">
        <f t="shared" si="0"/>
        <v>HKDSB6L16Y_Quote</v>
      </c>
      <c r="F21" s="26" t="str">
        <f>_xll.qlSimpleQuote(Currency&amp;$C21&amp;$D21&amp;$B21&amp;QuoteSuffix,,RateTickValue,Permanent,Trigger,ObjectOverwrite)</f>
        <v>HKDSB6L16Y_Quote#0003</v>
      </c>
      <c r="G21" s="25" t="str">
        <f>_xll.ohRangeRetrieveError(F21)</f>
        <v/>
      </c>
      <c r="H21" s="67"/>
    </row>
    <row r="22" spans="1:8" x14ac:dyDescent="0.2">
      <c r="A22" s="73"/>
      <c r="B22" s="161" t="s">
        <v>31</v>
      </c>
      <c r="C22" s="28" t="str">
        <v>SB</v>
      </c>
      <c r="D22" s="28" t="str">
        <v>6L</v>
      </c>
      <c r="E22" s="26" t="str">
        <f t="shared" si="0"/>
        <v>HKDSB6L17Y_Quote</v>
      </c>
      <c r="F22" s="26" t="str">
        <f>_xll.qlSimpleQuote(Currency&amp;$C22&amp;$D22&amp;$B22&amp;QuoteSuffix,,RateTickValue,Permanent,Trigger,ObjectOverwrite)</f>
        <v>HKDSB6L17Y_Quote#0003</v>
      </c>
      <c r="G22" s="25" t="str">
        <f>_xll.ohRangeRetrieveError(F22)</f>
        <v/>
      </c>
      <c r="H22" s="67"/>
    </row>
    <row r="23" spans="1:8" x14ac:dyDescent="0.2">
      <c r="A23" s="73"/>
      <c r="B23" s="161" t="s">
        <v>30</v>
      </c>
      <c r="C23" s="28" t="str">
        <v>SB</v>
      </c>
      <c r="D23" s="28" t="str">
        <v>6L</v>
      </c>
      <c r="E23" s="26" t="str">
        <f t="shared" si="0"/>
        <v>HKDSB6L18Y_Quote</v>
      </c>
      <c r="F23" s="26" t="str">
        <f>_xll.qlSimpleQuote(Currency&amp;$C23&amp;$D23&amp;$B23&amp;QuoteSuffix,,RateTickValue,Permanent,Trigger,ObjectOverwrite)</f>
        <v>HKDSB6L18Y_Quote#0003</v>
      </c>
      <c r="G23" s="25" t="str">
        <f>_xll.ohRangeRetrieveError(F23)</f>
        <v/>
      </c>
      <c r="H23" s="67"/>
    </row>
    <row r="24" spans="1:8" x14ac:dyDescent="0.2">
      <c r="A24" s="73"/>
      <c r="B24" s="161" t="s">
        <v>29</v>
      </c>
      <c r="C24" s="28" t="str">
        <v>SB</v>
      </c>
      <c r="D24" s="28" t="str">
        <v>6L</v>
      </c>
      <c r="E24" s="26" t="str">
        <f t="shared" si="0"/>
        <v>HKDSB6L19Y_Quote</v>
      </c>
      <c r="F24" s="26" t="str">
        <f>_xll.qlSimpleQuote(Currency&amp;$C24&amp;$D24&amp;$B24&amp;QuoteSuffix,,RateTickValue,Permanent,Trigger,ObjectOverwrite)</f>
        <v>HKDSB6L19Y_Quote#0003</v>
      </c>
      <c r="G24" s="25" t="str">
        <f>_xll.ohRangeRetrieveError(F24)</f>
        <v/>
      </c>
      <c r="H24" s="67"/>
    </row>
    <row r="25" spans="1:8" x14ac:dyDescent="0.2">
      <c r="A25" s="73"/>
      <c r="B25" s="161" t="s">
        <v>28</v>
      </c>
      <c r="C25" s="28" t="str">
        <v>SB</v>
      </c>
      <c r="D25" s="28" t="str">
        <v>6L</v>
      </c>
      <c r="E25" s="26" t="str">
        <f t="shared" si="0"/>
        <v>HKDSB6L20Y_Quote</v>
      </c>
      <c r="F25" s="26" t="str">
        <f>_xll.qlSimpleQuote(Currency&amp;$C25&amp;$D25&amp;$B25&amp;QuoteSuffix,,RateTickValue,Permanent,Trigger,ObjectOverwrite)</f>
        <v>HKDSB6L20Y_Quote#0003</v>
      </c>
      <c r="G25" s="25" t="str">
        <f>_xll.ohRangeRetrieveError(F25)</f>
        <v/>
      </c>
      <c r="H25" s="67"/>
    </row>
    <row r="26" spans="1:8" x14ac:dyDescent="0.2">
      <c r="A26" s="73"/>
      <c r="B26" s="161" t="s">
        <v>27</v>
      </c>
      <c r="C26" s="28" t="str">
        <v>SB</v>
      </c>
      <c r="D26" s="28" t="str">
        <v>6L</v>
      </c>
      <c r="E26" s="26" t="str">
        <f t="shared" si="0"/>
        <v>HKDSB6L21Y_Quote</v>
      </c>
      <c r="F26" s="26" t="str">
        <f>_xll.qlSimpleQuote(Currency&amp;$C26&amp;$D26&amp;$B26&amp;QuoteSuffix,,RateTickValue,Permanent,Trigger,ObjectOverwrite)</f>
        <v>HKDSB6L21Y_Quote#0003</v>
      </c>
      <c r="G26" s="25" t="str">
        <f>_xll.ohRangeRetrieveError(F26)</f>
        <v/>
      </c>
      <c r="H26" s="67"/>
    </row>
    <row r="27" spans="1:8" x14ac:dyDescent="0.2">
      <c r="A27" s="73"/>
      <c r="B27" s="161" t="s">
        <v>26</v>
      </c>
      <c r="C27" s="28" t="str">
        <v>SB</v>
      </c>
      <c r="D27" s="28" t="str">
        <v>6L</v>
      </c>
      <c r="E27" s="26" t="str">
        <f t="shared" si="0"/>
        <v>HKDSB6L22Y_Quote</v>
      </c>
      <c r="F27" s="26" t="str">
        <f>_xll.qlSimpleQuote(Currency&amp;$C27&amp;$D27&amp;$B27&amp;QuoteSuffix,,RateTickValue,Permanent,Trigger,ObjectOverwrite)</f>
        <v>HKDSB6L22Y_Quote#0003</v>
      </c>
      <c r="G27" s="25" t="str">
        <f>_xll.ohRangeRetrieveError(F27)</f>
        <v/>
      </c>
      <c r="H27" s="67"/>
    </row>
    <row r="28" spans="1:8" x14ac:dyDescent="0.2">
      <c r="A28" s="73"/>
      <c r="B28" s="161" t="s">
        <v>25</v>
      </c>
      <c r="C28" s="28" t="str">
        <v>SB</v>
      </c>
      <c r="D28" s="28" t="str">
        <v>6L</v>
      </c>
      <c r="E28" s="26" t="str">
        <f t="shared" si="0"/>
        <v>HKDSB6L23Y_Quote</v>
      </c>
      <c r="F28" s="26" t="str">
        <f>_xll.qlSimpleQuote(Currency&amp;$C28&amp;$D28&amp;$B28&amp;QuoteSuffix,,RateTickValue,Permanent,Trigger,ObjectOverwrite)</f>
        <v>HKDSB6L23Y_Quote#0003</v>
      </c>
      <c r="G28" s="25" t="str">
        <f>_xll.ohRangeRetrieveError(F28)</f>
        <v/>
      </c>
      <c r="H28" s="67"/>
    </row>
    <row r="29" spans="1:8" x14ac:dyDescent="0.2">
      <c r="A29" s="73"/>
      <c r="B29" s="161" t="s">
        <v>24</v>
      </c>
      <c r="C29" s="28" t="str">
        <v>SB</v>
      </c>
      <c r="D29" s="28" t="str">
        <v>6L</v>
      </c>
      <c r="E29" s="26" t="str">
        <f t="shared" si="0"/>
        <v>HKDSB6L24Y_Quote</v>
      </c>
      <c r="F29" s="26" t="str">
        <f>_xll.qlSimpleQuote(Currency&amp;$C29&amp;$D29&amp;$B29&amp;QuoteSuffix,,RateTickValue,Permanent,Trigger,ObjectOverwrite)</f>
        <v>HKDSB6L24Y_Quote#0003</v>
      </c>
      <c r="G29" s="25" t="str">
        <f>_xll.ohRangeRetrieveError(F29)</f>
        <v/>
      </c>
      <c r="H29" s="67"/>
    </row>
    <row r="30" spans="1:8" x14ac:dyDescent="0.2">
      <c r="A30" s="73"/>
      <c r="B30" s="161" t="s">
        <v>23</v>
      </c>
      <c r="C30" s="28" t="str">
        <v>SB</v>
      </c>
      <c r="D30" s="28" t="str">
        <v>6L</v>
      </c>
      <c r="E30" s="26" t="str">
        <f t="shared" si="0"/>
        <v>HKDSB6L25Y_Quote</v>
      </c>
      <c r="F30" s="26" t="str">
        <f>_xll.qlSimpleQuote(Currency&amp;$C30&amp;$D30&amp;$B30&amp;QuoteSuffix,,RateTickValue,Permanent,Trigger,ObjectOverwrite)</f>
        <v>HKDSB6L25Y_Quote#0003</v>
      </c>
      <c r="G30" s="25" t="str">
        <f>_xll.ohRangeRetrieveError(F30)</f>
        <v/>
      </c>
      <c r="H30" s="67"/>
    </row>
    <row r="31" spans="1:8" x14ac:dyDescent="0.2">
      <c r="A31" s="73"/>
      <c r="B31" s="161" t="s">
        <v>22</v>
      </c>
      <c r="C31" s="28" t="str">
        <v>SB</v>
      </c>
      <c r="D31" s="28" t="str">
        <v>6L</v>
      </c>
      <c r="E31" s="26" t="str">
        <f t="shared" si="0"/>
        <v>HKDSB6L26Y_Quote</v>
      </c>
      <c r="F31" s="26" t="str">
        <f>_xll.qlSimpleQuote(Currency&amp;$C31&amp;$D31&amp;$B31&amp;QuoteSuffix,,RateTickValue,Permanent,Trigger,ObjectOverwrite)</f>
        <v>HKDSB6L26Y_Quote#0003</v>
      </c>
      <c r="G31" s="25" t="str">
        <f>_xll.ohRangeRetrieveError(F31)</f>
        <v/>
      </c>
      <c r="H31" s="67"/>
    </row>
    <row r="32" spans="1:8" x14ac:dyDescent="0.2">
      <c r="A32" s="73"/>
      <c r="B32" s="161" t="s">
        <v>21</v>
      </c>
      <c r="C32" s="28" t="str">
        <v>SB</v>
      </c>
      <c r="D32" s="28" t="str">
        <v>6L</v>
      </c>
      <c r="E32" s="26" t="str">
        <f t="shared" si="0"/>
        <v>HKDSB6L27Y_Quote</v>
      </c>
      <c r="F32" s="26" t="str">
        <f>_xll.qlSimpleQuote(Currency&amp;$C32&amp;$D32&amp;$B32&amp;QuoteSuffix,,RateTickValue,Permanent,Trigger,ObjectOverwrite)</f>
        <v>HKDSB6L27Y_Quote#0003</v>
      </c>
      <c r="G32" s="25" t="str">
        <f>_xll.ohRangeRetrieveError(F32)</f>
        <v/>
      </c>
      <c r="H32" s="67"/>
    </row>
    <row r="33" spans="1:8" x14ac:dyDescent="0.2">
      <c r="A33" s="73"/>
      <c r="B33" s="161" t="s">
        <v>20</v>
      </c>
      <c r="C33" s="28" t="str">
        <v>SB</v>
      </c>
      <c r="D33" s="28" t="str">
        <v>6L</v>
      </c>
      <c r="E33" s="26" t="str">
        <f t="shared" si="0"/>
        <v>HKDSB6L28Y_Quote</v>
      </c>
      <c r="F33" s="26" t="str">
        <f>_xll.qlSimpleQuote(Currency&amp;$C33&amp;$D33&amp;$B33&amp;QuoteSuffix,,RateTickValue,Permanent,Trigger,ObjectOverwrite)</f>
        <v>HKDSB6L28Y_Quote#0003</v>
      </c>
      <c r="G33" s="25" t="str">
        <f>_xll.ohRangeRetrieveError(F33)</f>
        <v/>
      </c>
      <c r="H33" s="67"/>
    </row>
    <row r="34" spans="1:8" x14ac:dyDescent="0.2">
      <c r="A34" s="73"/>
      <c r="B34" s="161" t="s">
        <v>19</v>
      </c>
      <c r="C34" s="28" t="str">
        <v>SB</v>
      </c>
      <c r="D34" s="28" t="str">
        <v>6L</v>
      </c>
      <c r="E34" s="26" t="str">
        <f t="shared" si="0"/>
        <v>HKDSB6L29Y_Quote</v>
      </c>
      <c r="F34" s="26" t="str">
        <f>_xll.qlSimpleQuote(Currency&amp;$C34&amp;$D34&amp;$B34&amp;QuoteSuffix,,RateTickValue,Permanent,Trigger,ObjectOverwrite)</f>
        <v>HKDSB6L29Y_Quote#0003</v>
      </c>
      <c r="G34" s="25" t="str">
        <f>_xll.ohRangeRetrieveError(F34)</f>
        <v/>
      </c>
      <c r="H34" s="67"/>
    </row>
    <row r="35" spans="1:8" x14ac:dyDescent="0.2">
      <c r="A35" s="73"/>
      <c r="B35" s="161" t="s">
        <v>18</v>
      </c>
      <c r="C35" s="28" t="str">
        <v>SB</v>
      </c>
      <c r="D35" s="28" t="str">
        <v>6L</v>
      </c>
      <c r="E35" s="26" t="str">
        <f t="shared" si="0"/>
        <v>HKDSB6L30Y_Quote</v>
      </c>
      <c r="F35" s="26" t="str">
        <f>_xll.qlSimpleQuote(Currency&amp;$C35&amp;$D35&amp;$B35&amp;QuoteSuffix,,RateTickValue,Permanent,Trigger,ObjectOverwrite)</f>
        <v>HKDSB6L30Y_Quote#0003</v>
      </c>
      <c r="G35" s="25" t="str">
        <f>_xll.ohRangeRetrieveError(F35)</f>
        <v/>
      </c>
      <c r="H35" s="67"/>
    </row>
    <row r="36" spans="1:8" x14ac:dyDescent="0.2">
      <c r="A36" s="73"/>
      <c r="B36" s="161" t="s">
        <v>17</v>
      </c>
      <c r="C36" s="28" t="str">
        <v>SB</v>
      </c>
      <c r="D36" s="28" t="str">
        <v>6L</v>
      </c>
      <c r="E36" s="26" t="str">
        <f t="shared" si="0"/>
        <v>HKDSB6L35Y_Quote</v>
      </c>
      <c r="F36" s="26" t="str">
        <f>_xll.qlSimpleQuote(Currency&amp;$C36&amp;$D36&amp;$B36&amp;QuoteSuffix,,RateTickValue,Permanent,Trigger,ObjectOverwrite)</f>
        <v>HKDSB6L35Y_Quote#0003</v>
      </c>
      <c r="G36" s="25" t="str">
        <f>_xll.ohRangeRetrieveError(F36)</f>
        <v/>
      </c>
      <c r="H36" s="67"/>
    </row>
    <row r="37" spans="1:8" x14ac:dyDescent="0.2">
      <c r="A37" s="73"/>
      <c r="B37" s="161" t="s">
        <v>16</v>
      </c>
      <c r="C37" s="28" t="str">
        <v>SB</v>
      </c>
      <c r="D37" s="28" t="str">
        <v>6L</v>
      </c>
      <c r="E37" s="26" t="str">
        <f t="shared" si="0"/>
        <v>HKDSB6L40Y_Quote</v>
      </c>
      <c r="F37" s="26" t="str">
        <f>_xll.qlSimpleQuote(Currency&amp;$C37&amp;$D37&amp;$B37&amp;QuoteSuffix,,RateTickValue,Permanent,Trigger,ObjectOverwrite)</f>
        <v>HKDSB6L40Y_Quote#0003</v>
      </c>
      <c r="G37" s="25" t="str">
        <f>_xll.ohRangeRetrieveError(F37)</f>
        <v/>
      </c>
      <c r="H37" s="67"/>
    </row>
    <row r="38" spans="1:8" x14ac:dyDescent="0.2">
      <c r="A38" s="73"/>
      <c r="B38" s="161" t="s">
        <v>15</v>
      </c>
      <c r="C38" s="28" t="str">
        <v>SB</v>
      </c>
      <c r="D38" s="28" t="str">
        <v>6L</v>
      </c>
      <c r="E38" s="26" t="str">
        <f t="shared" si="0"/>
        <v>HKDSB6L50Y_Quote</v>
      </c>
      <c r="F38" s="26" t="str">
        <f>_xll.qlSimpleQuote(Currency&amp;$C38&amp;$D38&amp;$B38&amp;QuoteSuffix,,RateTickValue,Permanent,Trigger,ObjectOverwrite)</f>
        <v>HKDSB6L50Y_Quote#0003</v>
      </c>
      <c r="G38" s="25" t="str">
        <f>_xll.ohRangeRetrieveError(F38)</f>
        <v/>
      </c>
      <c r="H38" s="67"/>
    </row>
    <row r="39" spans="1:8" x14ac:dyDescent="0.2">
      <c r="A39" s="73"/>
      <c r="B39" s="161" t="s">
        <v>14</v>
      </c>
      <c r="C39" s="28" t="str">
        <v>SB</v>
      </c>
      <c r="D39" s="28" t="str">
        <v>6L</v>
      </c>
      <c r="E39" s="26" t="str">
        <f t="shared" si="0"/>
        <v>HKDSB6L60Y_Quote</v>
      </c>
      <c r="F39" s="26" t="str">
        <f>_xll.qlSimpleQuote(Currency&amp;$C39&amp;$D39&amp;$B39&amp;QuoteSuffix,,RateTickValue,Permanent,Trigger,ObjectOverwrite)</f>
        <v>HKDSB6L60Y_Quote#0003</v>
      </c>
      <c r="G39" s="25" t="str">
        <f>_xll.ohRangeRetrieveError(F39)</f>
        <v/>
      </c>
      <c r="H39" s="67"/>
    </row>
    <row r="40" spans="1:8" ht="12" thickBot="1" x14ac:dyDescent="0.25">
      <c r="A40" s="160"/>
      <c r="B40" s="159"/>
      <c r="C40" s="159"/>
      <c r="D40" s="159"/>
      <c r="E40" s="159"/>
      <c r="F40" s="159"/>
      <c r="G40" s="159"/>
      <c r="H40" s="63"/>
    </row>
  </sheetData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18"/>
  <sheetViews>
    <sheetView workbookViewId="0"/>
  </sheetViews>
  <sheetFormatPr defaultColWidth="8" defaultRowHeight="11.25" x14ac:dyDescent="0.2"/>
  <cols>
    <col min="1" max="1" width="3.28515625" style="1" customWidth="1"/>
    <col min="2" max="2" width="4.28515625" style="1" customWidth="1"/>
    <col min="3" max="3" width="15.5703125" style="1" bestFit="1" customWidth="1"/>
    <col min="4" max="4" width="101.42578125" style="1" bestFit="1" customWidth="1"/>
    <col min="5" max="5" width="3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17" t="str">
        <f>_xll.qlxlVersion(TRUE,Trigger)</f>
        <v>QuantLibXL 1.3.0 - MS VC++ 9.0 - Multithreaded Static Runtime library - Release Configuration - Nov 12 2013 12:02:30</v>
      </c>
    </row>
    <row r="2" spans="1:5" s="14" customFormat="1" ht="15.75" x14ac:dyDescent="0.25">
      <c r="A2" s="15"/>
      <c r="B2" s="243" t="s">
        <v>13</v>
      </c>
      <c r="C2" s="244"/>
      <c r="D2" s="244"/>
      <c r="E2" s="245"/>
    </row>
    <row r="3" spans="1:5" s="14" customFormat="1" ht="12.75" x14ac:dyDescent="0.2">
      <c r="A3" s="15"/>
      <c r="B3" s="8"/>
      <c r="C3" s="13"/>
      <c r="D3" s="13"/>
      <c r="E3" s="12"/>
    </row>
    <row r="4" spans="1:5" s="14" customFormat="1" ht="12.75" x14ac:dyDescent="0.2">
      <c r="A4" s="15"/>
      <c r="B4" s="8"/>
      <c r="C4" s="7" t="s">
        <v>12</v>
      </c>
      <c r="D4" s="11"/>
      <c r="E4" s="5"/>
    </row>
    <row r="5" spans="1:5" s="14" customFormat="1" ht="12.75" x14ac:dyDescent="0.2">
      <c r="A5" s="15"/>
      <c r="B5" s="8"/>
      <c r="C5" s="7" t="s">
        <v>11</v>
      </c>
      <c r="D5" s="11" t="b">
        <v>1</v>
      </c>
      <c r="E5" s="5"/>
    </row>
    <row r="6" spans="1:5" s="14" customFormat="1" ht="12.75" x14ac:dyDescent="0.2">
      <c r="A6" s="15"/>
      <c r="B6" s="8"/>
      <c r="C6" s="7" t="s">
        <v>10</v>
      </c>
      <c r="D6" s="11" t="b">
        <v>0</v>
      </c>
      <c r="E6" s="5"/>
    </row>
    <row r="7" spans="1:5" s="14" customFormat="1" ht="12.75" x14ac:dyDescent="0.2">
      <c r="A7" s="15"/>
      <c r="B7" s="8"/>
      <c r="C7" s="7" t="s">
        <v>9</v>
      </c>
      <c r="D7" s="11" t="b">
        <v>1</v>
      </c>
      <c r="E7" s="5"/>
    </row>
    <row r="8" spans="1:5" s="14" customFormat="1" ht="12.75" x14ac:dyDescent="0.2">
      <c r="A8" s="15"/>
      <c r="B8" s="8"/>
      <c r="C8" s="7" t="s">
        <v>8</v>
      </c>
      <c r="D8" s="16" t="str">
        <f ca="1">SUBSTITUTE(LEFT(CELL("filename",A1),FIND("[",CELL("filename",A1),1)-1),"\XLS\","\XML\")</f>
        <v>C:\Users\erik\Documents\repos\quantlib_nando\QuantLibXL\Data2\</v>
      </c>
      <c r="E8" s="5"/>
    </row>
    <row r="9" spans="1:5" s="14" customFormat="1" ht="12.75" x14ac:dyDescent="0.2">
      <c r="A9" s="15"/>
      <c r="B9" s="8"/>
      <c r="C9" s="7" t="s">
        <v>7</v>
      </c>
      <c r="D9" s="10" t="b">
        <v>1</v>
      </c>
      <c r="E9" s="5"/>
    </row>
    <row r="10" spans="1:5" s="14" customFormat="1" ht="13.5" thickBot="1" x14ac:dyDescent="0.25">
      <c r="A10" s="15"/>
      <c r="B10" s="4"/>
      <c r="C10" s="3"/>
      <c r="D10" s="3"/>
      <c r="E10" s="2"/>
    </row>
    <row r="11" spans="1:5" ht="12" thickBot="1" x14ac:dyDescent="0.25"/>
    <row r="12" spans="1:5" ht="15.75" x14ac:dyDescent="0.25">
      <c r="B12" s="243" t="s">
        <v>6</v>
      </c>
      <c r="C12" s="244"/>
      <c r="D12" s="244"/>
      <c r="E12" s="245"/>
    </row>
    <row r="13" spans="1:5" x14ac:dyDescent="0.2">
      <c r="B13" s="8"/>
      <c r="C13" s="13"/>
      <c r="D13" s="13"/>
      <c r="E13" s="12"/>
    </row>
    <row r="14" spans="1:5" x14ac:dyDescent="0.2">
      <c r="B14" s="8"/>
      <c r="C14" s="7" t="s">
        <v>5</v>
      </c>
      <c r="D14" s="11" t="s">
        <v>4</v>
      </c>
      <c r="E14" s="5"/>
    </row>
    <row r="15" spans="1:5" x14ac:dyDescent="0.2">
      <c r="B15" s="8"/>
      <c r="C15" s="7" t="s">
        <v>3</v>
      </c>
      <c r="D15" s="10" t="s">
        <v>2</v>
      </c>
      <c r="E15" s="5"/>
    </row>
    <row r="16" spans="1:5" x14ac:dyDescent="0.2">
      <c r="B16" s="8"/>
      <c r="C16" s="7" t="s">
        <v>1</v>
      </c>
      <c r="D16" s="9">
        <v>1E-4</v>
      </c>
      <c r="E16" s="5"/>
    </row>
    <row r="17" spans="2:5" x14ac:dyDescent="0.2">
      <c r="B17" s="8"/>
      <c r="C17" s="7" t="s">
        <v>0</v>
      </c>
      <c r="D17" s="6">
        <v>-0.01</v>
      </c>
      <c r="E17" s="5"/>
    </row>
    <row r="18" spans="2:5" ht="12" thickBot="1" x14ac:dyDescent="0.25">
      <c r="B18" s="4"/>
      <c r="C18" s="3"/>
      <c r="D18" s="3"/>
      <c r="E18" s="2"/>
    </row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F5"/>
  <sheetViews>
    <sheetView workbookViewId="0">
      <selection activeCell="H3" sqref="H3:H4"/>
    </sheetView>
  </sheetViews>
  <sheetFormatPr defaultRowHeight="11.25" x14ac:dyDescent="0.2"/>
  <cols>
    <col min="1" max="1" width="5" style="18" customWidth="1"/>
    <col min="2" max="2" width="6.140625" style="18" bestFit="1" customWidth="1"/>
    <col min="3" max="3" width="25.42578125" style="18" bestFit="1" customWidth="1"/>
    <col min="4" max="4" width="26.7109375" style="18" bestFit="1" customWidth="1"/>
    <col min="5" max="5" width="36.85546875" style="18" bestFit="1" customWidth="1"/>
    <col min="6" max="6" width="5" style="18" customWidth="1"/>
    <col min="7" max="16384" width="9.140625" style="18"/>
  </cols>
  <sheetData>
    <row r="1" spans="1:6" x14ac:dyDescent="0.2">
      <c r="A1" s="105"/>
      <c r="B1" s="148">
        <v>1</v>
      </c>
      <c r="C1" s="175" t="s">
        <v>161</v>
      </c>
      <c r="D1" s="148"/>
      <c r="E1" s="148"/>
      <c r="F1" s="145"/>
    </row>
    <row r="2" spans="1:6" x14ac:dyDescent="0.2">
      <c r="A2" s="73"/>
      <c r="B2" s="174"/>
      <c r="C2" s="173" t="str">
        <f>Currency&amp;"_015_SyntheticQuotes"&amp;Tenor&amp;".xml"</f>
        <v>HKD_015_SyntheticQuotesON.xml</v>
      </c>
      <c r="D2" s="108">
        <f ca="1">IF(Serialize,_xll.ohObjectSave(D3:D4,SerializationPath&amp;C2,FileOverwrite,,Serialize),"---")</f>
        <v>2</v>
      </c>
      <c r="E2" s="172" t="str">
        <f ca="1">_xll.ohRangeRetrieveError(D2)</f>
        <v/>
      </c>
      <c r="F2" s="167"/>
    </row>
    <row r="3" spans="1:6" x14ac:dyDescent="0.2">
      <c r="A3" s="73"/>
      <c r="B3" s="171" t="s">
        <v>160</v>
      </c>
      <c r="C3" s="76" t="str">
        <f>Currency&amp;$B3&amp;"_SYNTH"&amp;Tenor&amp;QuoteSuffix</f>
        <v>HKDTOY_SYNTHON_Quote</v>
      </c>
      <c r="D3" s="78" t="str">
        <f>_xll.qlSimpleQuote(C3,1,RateTickValue,Permanent,Trigger,ObjectOverwrite)</f>
        <v>HKDTOY_SYNTHON_Quote#0003</v>
      </c>
      <c r="E3" s="170" t="str">
        <f>_xll.ohRangeRetrieveError(D3)</f>
        <v/>
      </c>
      <c r="F3" s="167"/>
    </row>
    <row r="4" spans="1:6" x14ac:dyDescent="0.2">
      <c r="A4" s="73"/>
      <c r="B4" s="169" t="s">
        <v>159</v>
      </c>
      <c r="C4" s="69" t="str">
        <f>Currency&amp;$B4&amp;"_SYNTH"&amp;Tenor&amp;QuoteSuffix</f>
        <v>HKDTOY2_SYNTHON_Quote</v>
      </c>
      <c r="D4" s="74" t="str">
        <f>_xll.qlSimpleQuote(C4,1,RateTickValue,Permanent,Trigger,ObjectOverwrite)</f>
        <v>HKDTOY2_SYNTHON_Quote#0003</v>
      </c>
      <c r="E4" s="168" t="str">
        <f>_xll.ohRangeRetrieveError(D4)</f>
        <v/>
      </c>
      <c r="F4" s="167"/>
    </row>
    <row r="5" spans="1:6" ht="12" thickBot="1" x14ac:dyDescent="0.25">
      <c r="A5" s="66"/>
      <c r="B5" s="65"/>
      <c r="C5" s="65"/>
      <c r="D5" s="65"/>
      <c r="E5" s="65"/>
      <c r="F5" s="63"/>
    </row>
  </sheetData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F12"/>
  <sheetViews>
    <sheetView workbookViewId="0">
      <selection activeCell="H10" sqref="H10:H11"/>
    </sheetView>
  </sheetViews>
  <sheetFormatPr defaultRowHeight="11.25" x14ac:dyDescent="0.2"/>
  <cols>
    <col min="1" max="1" width="5" style="18" customWidth="1"/>
    <col min="2" max="2" width="6.140625" style="18" bestFit="1" customWidth="1"/>
    <col min="3" max="3" width="25.42578125" style="18" bestFit="1" customWidth="1"/>
    <col min="4" max="4" width="26.7109375" style="18" bestFit="1" customWidth="1"/>
    <col min="5" max="5" width="36.85546875" style="18" bestFit="1" customWidth="1"/>
    <col min="6" max="6" width="5" style="18" customWidth="1"/>
    <col min="7" max="16384" width="9.140625" style="18"/>
  </cols>
  <sheetData>
    <row r="1" spans="1:6" x14ac:dyDescent="0.2">
      <c r="A1" s="105"/>
      <c r="B1" s="148">
        <v>1</v>
      </c>
      <c r="C1" s="175" t="str">
        <f>_xll.qlPeriodEquivalent(Months&amp;"M")</f>
        <v>1M</v>
      </c>
      <c r="D1" s="148"/>
      <c r="E1" s="148"/>
      <c r="F1" s="145"/>
    </row>
    <row r="2" spans="1:6" x14ac:dyDescent="0.2">
      <c r="A2" s="73"/>
      <c r="B2" s="174"/>
      <c r="C2" s="173" t="str">
        <f>Currency&amp;"_015_SyntheticQuotes"&amp;Tenor&amp;".xml"</f>
        <v>HKD_015_SyntheticQuotes1M.xml</v>
      </c>
      <c r="D2" s="108">
        <f ca="1">IF(Serialize,_xll.ohObjectSave(D3:D11,SerializationPath&amp;C2,FileOverwrite,,Serialize),"---")</f>
        <v>9</v>
      </c>
      <c r="E2" s="172" t="str">
        <f ca="1">_xll.ohRangeRetrieveError(D2)</f>
        <v/>
      </c>
      <c r="F2" s="167"/>
    </row>
    <row r="3" spans="1:6" x14ac:dyDescent="0.2">
      <c r="A3" s="73"/>
      <c r="B3" s="178" t="s">
        <v>83</v>
      </c>
      <c r="C3" s="80" t="str">
        <f t="shared" ref="C3:C11" si="0">Currency&amp;$B3&amp;"_SYNTH"&amp;Tenor&amp;QuoteSuffix</f>
        <v>HKDOND_SYNTH1M_Quote</v>
      </c>
      <c r="D3" s="82" t="str">
        <f>_xll.qlSimpleQuote(C3,,RateTickValue,Permanent,Trigger,ObjectOverwrite)</f>
        <v>HKDOND_SYNTH1M_Quote#0003</v>
      </c>
      <c r="E3" s="176" t="str">
        <f>_xll.ohRangeRetrieveError(D3)</f>
        <v/>
      </c>
      <c r="F3" s="167"/>
    </row>
    <row r="4" spans="1:6" x14ac:dyDescent="0.2">
      <c r="A4" s="73"/>
      <c r="B4" s="178" t="s">
        <v>82</v>
      </c>
      <c r="C4" s="80" t="str">
        <f t="shared" si="0"/>
        <v>HKDTND_SYNTH1M_Quote</v>
      </c>
      <c r="D4" s="82" t="str">
        <f>_xll.qlSimpleQuote(C4,,RateTickValue,Permanent,Trigger,ObjectOverwrite)</f>
        <v>HKDTND_SYNTH1M_Quote#0003</v>
      </c>
      <c r="E4" s="176" t="str">
        <f>_xll.ohRangeRetrieveError(D4)</f>
        <v/>
      </c>
      <c r="F4" s="167"/>
    </row>
    <row r="5" spans="1:6" x14ac:dyDescent="0.2">
      <c r="A5" s="73"/>
      <c r="B5" s="178" t="s">
        <v>81</v>
      </c>
      <c r="C5" s="80" t="str">
        <f t="shared" si="0"/>
        <v>HKDSND_SYNTH1M_Quote</v>
      </c>
      <c r="D5" s="82" t="str">
        <f>_xll.qlSimpleQuote(C5,,RateTickValue,Permanent,Trigger,ObjectOverwrite)</f>
        <v>HKDSND_SYNTH1M_Quote#0003</v>
      </c>
      <c r="E5" s="176" t="str">
        <f>_xll.ohRangeRetrieveError(D5)</f>
        <v/>
      </c>
      <c r="F5" s="167"/>
    </row>
    <row r="6" spans="1:6" x14ac:dyDescent="0.2">
      <c r="A6" s="73"/>
      <c r="B6" s="178" t="s">
        <v>80</v>
      </c>
      <c r="C6" s="80" t="str">
        <f t="shared" si="0"/>
        <v>HKDSWD_SYNTH1M_Quote</v>
      </c>
      <c r="D6" s="82" t="str">
        <f>_xll.qlSimpleQuote(C6,,RateTickValue,Permanent,Trigger,ObjectOverwrite)</f>
        <v>HKDSWD_SYNTH1M_Quote#0003</v>
      </c>
      <c r="E6" s="176" t="str">
        <f>_xll.ohRangeRetrieveError(D6)</f>
        <v/>
      </c>
      <c r="F6" s="167"/>
    </row>
    <row r="7" spans="1:6" x14ac:dyDescent="0.2">
      <c r="A7" s="73"/>
      <c r="B7" s="178" t="s">
        <v>79</v>
      </c>
      <c r="C7" s="80" t="str">
        <f t="shared" si="0"/>
        <v>HKD2WD_SYNTH1M_Quote</v>
      </c>
      <c r="D7" s="82" t="str">
        <f>_xll.qlSimpleQuote(C7,,RateTickValue,Permanent,Trigger,ObjectOverwrite)</f>
        <v>HKD2WD_SYNTH1M_Quote#0003</v>
      </c>
      <c r="E7" s="176" t="str">
        <f>_xll.ohRangeRetrieveError(D7)</f>
        <v/>
      </c>
      <c r="F7" s="167"/>
    </row>
    <row r="8" spans="1:6" x14ac:dyDescent="0.2">
      <c r="A8" s="73"/>
      <c r="B8" s="178" t="s">
        <v>78</v>
      </c>
      <c r="C8" s="80" t="str">
        <f t="shared" si="0"/>
        <v>HKD3WD_SYNTH1M_Quote</v>
      </c>
      <c r="D8" s="82" t="str">
        <f>_xll.qlSimpleQuote(C8,,RateTickValue,Permanent,Trigger,ObjectOverwrite)</f>
        <v>HKD3WD_SYNTH1M_Quote#0003</v>
      </c>
      <c r="E8" s="176" t="str">
        <f>_xll.ohRangeRetrieveError(D8)</f>
        <v/>
      </c>
      <c r="F8" s="167"/>
    </row>
    <row r="9" spans="1:6" x14ac:dyDescent="0.2">
      <c r="A9" s="73"/>
      <c r="B9" s="177" t="s">
        <v>77</v>
      </c>
      <c r="C9" s="80" t="str">
        <f t="shared" si="0"/>
        <v>HKD1MD_SYNTH1M_Quote</v>
      </c>
      <c r="D9" s="80" t="str">
        <f>_xll.qlSimpleQuote(C9,,RateTickValue,Permanent,Trigger,ObjectOverwrite)</f>
        <v>HKD1MD_SYNTH1M_Quote#0003</v>
      </c>
      <c r="E9" s="176" t="str">
        <f>_xll.ohRangeRetrieveError(D9)</f>
        <v/>
      </c>
      <c r="F9" s="167"/>
    </row>
    <row r="10" spans="1:6" x14ac:dyDescent="0.2">
      <c r="A10" s="73"/>
      <c r="B10" s="171" t="s">
        <v>160</v>
      </c>
      <c r="C10" s="76" t="str">
        <f t="shared" si="0"/>
        <v>HKDTOY_SYNTH1M_Quote</v>
      </c>
      <c r="D10" s="78" t="str">
        <f>_xll.qlSimpleQuote(C10,1,RateTickValue,Permanent,Trigger,ObjectOverwrite)</f>
        <v>HKDTOY_SYNTH1M_Quote#0003</v>
      </c>
      <c r="E10" s="170" t="str">
        <f>_xll.ohRangeRetrieveError(D10)</f>
        <v/>
      </c>
      <c r="F10" s="167"/>
    </row>
    <row r="11" spans="1:6" x14ac:dyDescent="0.2">
      <c r="A11" s="73"/>
      <c r="B11" s="169" t="s">
        <v>159</v>
      </c>
      <c r="C11" s="69" t="str">
        <f t="shared" si="0"/>
        <v>HKDTOY2_SYNTH1M_Quote</v>
      </c>
      <c r="D11" s="74" t="str">
        <f>_xll.qlSimpleQuote(C11,1,RateTickValue,Permanent,Trigger,ObjectOverwrite)</f>
        <v>HKDTOY2_SYNTH1M_Quote#0003</v>
      </c>
      <c r="E11" s="168" t="str">
        <f>_xll.ohRangeRetrieveError(D11)</f>
        <v/>
      </c>
      <c r="F11" s="167"/>
    </row>
    <row r="12" spans="1:6" ht="12" thickBot="1" x14ac:dyDescent="0.25">
      <c r="A12" s="66"/>
      <c r="B12" s="65"/>
      <c r="C12" s="65"/>
      <c r="D12" s="65"/>
      <c r="E12" s="65"/>
      <c r="F12" s="63"/>
    </row>
  </sheetData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F14"/>
  <sheetViews>
    <sheetView workbookViewId="0">
      <selection activeCell="H12" sqref="H12:H13"/>
    </sheetView>
  </sheetViews>
  <sheetFormatPr defaultRowHeight="11.25" x14ac:dyDescent="0.2"/>
  <cols>
    <col min="1" max="1" width="5" style="18" customWidth="1"/>
    <col min="2" max="2" width="6.140625" style="18" bestFit="1" customWidth="1"/>
    <col min="3" max="3" width="25.42578125" style="18" bestFit="1" customWidth="1"/>
    <col min="4" max="4" width="26.7109375" style="18" bestFit="1" customWidth="1"/>
    <col min="5" max="5" width="36.85546875" style="18" bestFit="1" customWidth="1"/>
    <col min="6" max="6" width="5" style="18" customWidth="1"/>
    <col min="7" max="16384" width="9.140625" style="18"/>
  </cols>
  <sheetData>
    <row r="1" spans="1:6" x14ac:dyDescent="0.2">
      <c r="A1" s="105"/>
      <c r="B1" s="148">
        <v>3</v>
      </c>
      <c r="C1" s="175" t="str">
        <f>_xll.qlPeriodEquivalent(Months&amp;"M")</f>
        <v>3M</v>
      </c>
      <c r="D1" s="148"/>
      <c r="E1" s="148"/>
      <c r="F1" s="145"/>
    </row>
    <row r="2" spans="1:6" x14ac:dyDescent="0.2">
      <c r="A2" s="73"/>
      <c r="B2" s="106"/>
      <c r="C2" s="173" t="str">
        <f>Currency&amp;"_015_SyntheticQuotes"&amp;Tenor&amp;".xml"</f>
        <v>HKD_015_SyntheticQuotes3M.xml</v>
      </c>
      <c r="D2" s="108">
        <f ca="1">IF(Serialize,_xll.ohObjectSave(D3:D13,SerializationPath&amp;C2,FileOverwrite,,Serialize),"---")</f>
        <v>11</v>
      </c>
      <c r="E2" s="172" t="str">
        <f ca="1">_xll.ohRangeRetrieveError(D2)</f>
        <v/>
      </c>
      <c r="F2" s="167"/>
    </row>
    <row r="3" spans="1:6" x14ac:dyDescent="0.2">
      <c r="A3" s="73"/>
      <c r="B3" s="178" t="s">
        <v>83</v>
      </c>
      <c r="C3" s="80" t="str">
        <f t="shared" ref="C3:C13" si="0">Currency&amp;$B3&amp;"_SYNTH"&amp;Tenor&amp;QuoteSuffix</f>
        <v>HKDOND_SYNTH3M_Quote</v>
      </c>
      <c r="D3" s="80" t="str">
        <f>_xll.qlSimpleQuote(C3,,RateTickValue,Permanent,Trigger,ObjectOverwrite)</f>
        <v>HKDOND_SYNTH3M_Quote#0003</v>
      </c>
      <c r="E3" s="183" t="str">
        <f>_xll.ohRangeRetrieveError(D3)</f>
        <v/>
      </c>
      <c r="F3" s="167"/>
    </row>
    <row r="4" spans="1:6" x14ac:dyDescent="0.2">
      <c r="A4" s="73"/>
      <c r="B4" s="178" t="s">
        <v>82</v>
      </c>
      <c r="C4" s="80" t="str">
        <f t="shared" si="0"/>
        <v>HKDTND_SYNTH3M_Quote</v>
      </c>
      <c r="D4" s="80" t="str">
        <f>_xll.qlSimpleQuote(C4,,RateTickValue,Permanent,Trigger,ObjectOverwrite)</f>
        <v>HKDTND_SYNTH3M_Quote#0003</v>
      </c>
      <c r="E4" s="183" t="str">
        <f>_xll.ohRangeRetrieveError(D4)</f>
        <v/>
      </c>
      <c r="F4" s="167"/>
    </row>
    <row r="5" spans="1:6" x14ac:dyDescent="0.2">
      <c r="A5" s="73"/>
      <c r="B5" s="177" t="s">
        <v>81</v>
      </c>
      <c r="C5" s="80" t="str">
        <f t="shared" si="0"/>
        <v>HKDSND_SYNTH3M_Quote</v>
      </c>
      <c r="D5" s="80" t="str">
        <f>_xll.qlSimpleQuote(C5,,RateTickValue,Permanent,Trigger,ObjectOverwrite)</f>
        <v>HKDSND_SYNTH3M_Quote#0003</v>
      </c>
      <c r="E5" s="183" t="str">
        <f>_xll.ohRangeRetrieveError(D5)</f>
        <v/>
      </c>
      <c r="F5" s="167"/>
    </row>
    <row r="6" spans="1:6" x14ac:dyDescent="0.2">
      <c r="A6" s="73"/>
      <c r="B6" s="177" t="s">
        <v>80</v>
      </c>
      <c r="C6" s="80" t="str">
        <f t="shared" si="0"/>
        <v>HKDSWD_SYNTH3M_Quote</v>
      </c>
      <c r="D6" s="80" t="str">
        <f>_xll.qlSimpleQuote(C6,,RateTickValue,Permanent,Trigger,ObjectOverwrite)</f>
        <v>HKDSWD_SYNTH3M_Quote#0003</v>
      </c>
      <c r="E6" s="183" t="str">
        <f>_xll.ohRangeRetrieveError(D6)</f>
        <v/>
      </c>
      <c r="F6" s="167"/>
    </row>
    <row r="7" spans="1:6" x14ac:dyDescent="0.2">
      <c r="A7" s="73"/>
      <c r="B7" s="177" t="s">
        <v>79</v>
      </c>
      <c r="C7" s="80" t="str">
        <f t="shared" si="0"/>
        <v>HKD2WD_SYNTH3M_Quote</v>
      </c>
      <c r="D7" s="80" t="str">
        <f>_xll.qlSimpleQuote(C7,,RateTickValue,Permanent,Trigger,ObjectOverwrite)</f>
        <v>HKD2WD_SYNTH3M_Quote#0003</v>
      </c>
      <c r="E7" s="183" t="str">
        <f>_xll.ohRangeRetrieveError(D7)</f>
        <v/>
      </c>
      <c r="F7" s="167"/>
    </row>
    <row r="8" spans="1:6" x14ac:dyDescent="0.2">
      <c r="A8" s="73"/>
      <c r="B8" s="177" t="s">
        <v>78</v>
      </c>
      <c r="C8" s="80" t="str">
        <f t="shared" si="0"/>
        <v>HKD3WD_SYNTH3M_Quote</v>
      </c>
      <c r="D8" s="80" t="str">
        <f>_xll.qlSimpleQuote(C8,,RateTickValue,Permanent,Trigger,ObjectOverwrite)</f>
        <v>HKD3WD_SYNTH3M_Quote#0003</v>
      </c>
      <c r="E8" s="183" t="str">
        <f>_xll.ohRangeRetrieveError(D8)</f>
        <v/>
      </c>
      <c r="F8" s="167"/>
    </row>
    <row r="9" spans="1:6" x14ac:dyDescent="0.2">
      <c r="A9" s="73"/>
      <c r="B9" s="177" t="s">
        <v>77</v>
      </c>
      <c r="C9" s="80" t="str">
        <f t="shared" si="0"/>
        <v>HKD1MD_SYNTH3M_Quote</v>
      </c>
      <c r="D9" s="80" t="str">
        <f>_xll.qlSimpleQuote(C9,,RateTickValue,Permanent,Trigger,ObjectOverwrite)</f>
        <v>HKD1MD_SYNTH3M_Quote#0003</v>
      </c>
      <c r="E9" s="183" t="str">
        <f>_xll.ohRangeRetrieveError(D9)</f>
        <v/>
      </c>
      <c r="F9" s="167"/>
    </row>
    <row r="10" spans="1:6" x14ac:dyDescent="0.2">
      <c r="A10" s="73"/>
      <c r="B10" s="177" t="s">
        <v>76</v>
      </c>
      <c r="C10" s="80" t="str">
        <f t="shared" si="0"/>
        <v>HKD2MD_SYNTH3M_Quote</v>
      </c>
      <c r="D10" s="80" t="str">
        <f>_xll.qlSimpleQuote(C10,,RateTickValue,Permanent,Trigger,ObjectOverwrite)</f>
        <v>HKD2MD_SYNTH3M_Quote#0003</v>
      </c>
      <c r="E10" s="183" t="str">
        <f>_xll.ohRangeRetrieveError(D10)</f>
        <v/>
      </c>
      <c r="F10" s="167"/>
    </row>
    <row r="11" spans="1:6" x14ac:dyDescent="0.2">
      <c r="A11" s="73"/>
      <c r="B11" s="177" t="s">
        <v>75</v>
      </c>
      <c r="C11" s="80" t="str">
        <f t="shared" si="0"/>
        <v>HKD3MD_SYNTH3M_Quote</v>
      </c>
      <c r="D11" s="80" t="str">
        <f>_xll.qlSimpleQuote(C11,,RateTickValue,Permanent,Trigger,ObjectOverwrite)</f>
        <v>HKD3MD_SYNTH3M_Quote#0003</v>
      </c>
      <c r="E11" s="183" t="str">
        <f>_xll.ohRangeRetrieveError(D11)</f>
        <v/>
      </c>
      <c r="F11" s="167"/>
    </row>
    <row r="12" spans="1:6" x14ac:dyDescent="0.2">
      <c r="A12" s="73"/>
      <c r="B12" s="182" t="s">
        <v>160</v>
      </c>
      <c r="C12" s="76" t="str">
        <f t="shared" si="0"/>
        <v>HKDTOY_SYNTH3M_Quote</v>
      </c>
      <c r="D12" s="76" t="str">
        <f>_xll.qlSimpleQuote(C12,1,RateTickValue,Permanent,Trigger,ObjectOverwrite)</f>
        <v>HKDTOY_SYNTH3M_Quote#0003</v>
      </c>
      <c r="E12" s="181" t="str">
        <f>_xll.ohRangeRetrieveError(D12)</f>
        <v/>
      </c>
      <c r="F12" s="167"/>
    </row>
    <row r="13" spans="1:6" x14ac:dyDescent="0.2">
      <c r="A13" s="73"/>
      <c r="B13" s="180" t="s">
        <v>159</v>
      </c>
      <c r="C13" s="69" t="str">
        <f t="shared" si="0"/>
        <v>HKDTOY2_SYNTH3M_Quote</v>
      </c>
      <c r="D13" s="69" t="str">
        <f>_xll.qlSimpleQuote(C13,1,RateTickValue,Permanent,Trigger,ObjectOverwrite)</f>
        <v>HKDTOY2_SYNTH3M_Quote#0003</v>
      </c>
      <c r="E13" s="179" t="str">
        <f>_xll.ohRangeRetrieveError(D13)</f>
        <v/>
      </c>
      <c r="F13" s="167"/>
    </row>
    <row r="14" spans="1:6" ht="12" thickBot="1" x14ac:dyDescent="0.25">
      <c r="A14" s="66"/>
      <c r="B14" s="65"/>
      <c r="C14" s="65"/>
      <c r="D14" s="65"/>
      <c r="E14" s="65"/>
      <c r="F14" s="63"/>
    </row>
  </sheetData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17"/>
  <sheetViews>
    <sheetView workbookViewId="0">
      <selection activeCell="H15" sqref="H15:H16"/>
    </sheetView>
  </sheetViews>
  <sheetFormatPr defaultRowHeight="11.25" x14ac:dyDescent="0.2"/>
  <cols>
    <col min="1" max="1" width="5" style="18" customWidth="1"/>
    <col min="2" max="2" width="7.28515625" style="18" bestFit="1" customWidth="1"/>
    <col min="3" max="3" width="25.42578125" style="18" bestFit="1" customWidth="1"/>
    <col min="4" max="4" width="26.7109375" style="18" bestFit="1" customWidth="1"/>
    <col min="5" max="5" width="36.85546875" style="18" bestFit="1" customWidth="1"/>
    <col min="6" max="6" width="5" style="18" customWidth="1"/>
    <col min="7" max="16384" width="9.140625" style="18"/>
  </cols>
  <sheetData>
    <row r="1" spans="1:6" x14ac:dyDescent="0.2">
      <c r="A1" s="105"/>
      <c r="B1" s="148">
        <v>6</v>
      </c>
      <c r="C1" s="175" t="str">
        <f>_xll.qlPeriodEquivalent(Months&amp;"M")</f>
        <v>6M</v>
      </c>
      <c r="D1" s="148"/>
      <c r="E1" s="148"/>
      <c r="F1" s="145"/>
    </row>
    <row r="2" spans="1:6" x14ac:dyDescent="0.2">
      <c r="A2" s="73"/>
      <c r="B2" s="174"/>
      <c r="C2" s="173" t="str">
        <f>Currency&amp;"_015_SyntheticQuotes"&amp;Tenor&amp;".xml"</f>
        <v>HKD_015_SyntheticQuotes6M.xml</v>
      </c>
      <c r="D2" s="108">
        <f ca="1">IF(Serialize,_xll.ohObjectSave(D3:D16,SerializationPath&amp;C2,FileOverwrite,,Serialize),"---")</f>
        <v>14</v>
      </c>
      <c r="E2" s="172" t="str">
        <f ca="1">_xll.ohRangeRetrieveError(D2)</f>
        <v/>
      </c>
      <c r="F2" s="167"/>
    </row>
    <row r="3" spans="1:6" x14ac:dyDescent="0.2">
      <c r="A3" s="73"/>
      <c r="B3" s="171" t="s">
        <v>83</v>
      </c>
      <c r="C3" s="76" t="str">
        <f t="shared" ref="C3:C16" si="0">Currency&amp;$B3&amp;"_SYNTH"&amp;Tenor&amp;QuoteSuffix</f>
        <v>HKDOND_SYNTH6M_Quote</v>
      </c>
      <c r="D3" s="76" t="str">
        <f>_xll.qlSimpleQuote(C3,,RateTickValue,Permanent,Trigger,ObjectOverwrite)</f>
        <v>HKDOND_SYNTH6M_Quote#0003</v>
      </c>
      <c r="E3" s="181" t="str">
        <f>_xll.ohRangeRetrieveError(D3)</f>
        <v/>
      </c>
      <c r="F3" s="167"/>
    </row>
    <row r="4" spans="1:6" x14ac:dyDescent="0.2">
      <c r="A4" s="73"/>
      <c r="B4" s="178" t="s">
        <v>82</v>
      </c>
      <c r="C4" s="80" t="str">
        <f t="shared" si="0"/>
        <v>HKDTND_SYNTH6M_Quote</v>
      </c>
      <c r="D4" s="80" t="str">
        <f>_xll.qlSimpleQuote(C4,,RateTickValue,Permanent,Trigger,ObjectOverwrite)</f>
        <v>HKDTND_SYNTH6M_Quote#0003</v>
      </c>
      <c r="E4" s="183" t="str">
        <f>_xll.ohRangeRetrieveError(D4)</f>
        <v/>
      </c>
      <c r="F4" s="167"/>
    </row>
    <row r="5" spans="1:6" x14ac:dyDescent="0.2">
      <c r="A5" s="73"/>
      <c r="B5" s="177" t="s">
        <v>81</v>
      </c>
      <c r="C5" s="80" t="str">
        <f t="shared" si="0"/>
        <v>HKDSND_SYNTH6M_Quote</v>
      </c>
      <c r="D5" s="80" t="str">
        <f>_xll.qlSimpleQuote(C5,,RateTickValue,Permanent,Trigger,ObjectOverwrite)</f>
        <v>HKDSND_SYNTH6M_Quote#0003</v>
      </c>
      <c r="E5" s="183" t="str">
        <f>_xll.ohRangeRetrieveError(D5)</f>
        <v/>
      </c>
      <c r="F5" s="167"/>
    </row>
    <row r="6" spans="1:6" x14ac:dyDescent="0.2">
      <c r="A6" s="73"/>
      <c r="B6" s="177" t="s">
        <v>80</v>
      </c>
      <c r="C6" s="80" t="str">
        <f t="shared" si="0"/>
        <v>HKDSWD_SYNTH6M_Quote</v>
      </c>
      <c r="D6" s="80" t="str">
        <f>_xll.qlSimpleQuote(C6,,RateTickValue,Permanent,Trigger,ObjectOverwrite)</f>
        <v>HKDSWD_SYNTH6M_Quote#0003</v>
      </c>
      <c r="E6" s="183" t="str">
        <f>_xll.ohRangeRetrieveError(D6)</f>
        <v/>
      </c>
      <c r="F6" s="167"/>
    </row>
    <row r="7" spans="1:6" x14ac:dyDescent="0.2">
      <c r="A7" s="73"/>
      <c r="B7" s="177" t="s">
        <v>79</v>
      </c>
      <c r="C7" s="80" t="str">
        <f t="shared" si="0"/>
        <v>HKD2WD_SYNTH6M_Quote</v>
      </c>
      <c r="D7" s="80" t="str">
        <f>_xll.qlSimpleQuote(C7,,RateTickValue,Permanent,Trigger,ObjectOverwrite)</f>
        <v>HKD2WD_SYNTH6M_Quote#0003</v>
      </c>
      <c r="E7" s="183" t="str">
        <f>_xll.ohRangeRetrieveError(D7)</f>
        <v/>
      </c>
      <c r="F7" s="167"/>
    </row>
    <row r="8" spans="1:6" x14ac:dyDescent="0.2">
      <c r="A8" s="73"/>
      <c r="B8" s="177" t="s">
        <v>78</v>
      </c>
      <c r="C8" s="80" t="str">
        <f t="shared" si="0"/>
        <v>HKD3WD_SYNTH6M_Quote</v>
      </c>
      <c r="D8" s="80" t="str">
        <f>_xll.qlSimpleQuote(C8,,RateTickValue,Permanent,Trigger,ObjectOverwrite)</f>
        <v>HKD3WD_SYNTH6M_Quote#0003</v>
      </c>
      <c r="E8" s="183" t="str">
        <f>_xll.ohRangeRetrieveError(D8)</f>
        <v/>
      </c>
      <c r="F8" s="167"/>
    </row>
    <row r="9" spans="1:6" x14ac:dyDescent="0.2">
      <c r="A9" s="73"/>
      <c r="B9" s="177" t="s">
        <v>77</v>
      </c>
      <c r="C9" s="80" t="str">
        <f t="shared" si="0"/>
        <v>HKD1MD_SYNTH6M_Quote</v>
      </c>
      <c r="D9" s="80" t="str">
        <f>_xll.qlSimpleQuote(C9,,RateTickValue,Permanent,Trigger,ObjectOverwrite)</f>
        <v>HKD1MD_SYNTH6M_Quote#0003</v>
      </c>
      <c r="E9" s="183" t="str">
        <f>_xll.ohRangeRetrieveError(D9)</f>
        <v/>
      </c>
      <c r="F9" s="167"/>
    </row>
    <row r="10" spans="1:6" x14ac:dyDescent="0.2">
      <c r="A10" s="73"/>
      <c r="B10" s="177" t="s">
        <v>76</v>
      </c>
      <c r="C10" s="80" t="str">
        <f t="shared" si="0"/>
        <v>HKD2MD_SYNTH6M_Quote</v>
      </c>
      <c r="D10" s="80" t="str">
        <f>_xll.qlSimpleQuote(C10,,RateTickValue,Permanent,Trigger,ObjectOverwrite)</f>
        <v>HKD2MD_SYNTH6M_Quote#0003</v>
      </c>
      <c r="E10" s="183" t="str">
        <f>_xll.ohRangeRetrieveError(D10)</f>
        <v/>
      </c>
      <c r="F10" s="167"/>
    </row>
    <row r="11" spans="1:6" x14ac:dyDescent="0.2">
      <c r="A11" s="73"/>
      <c r="B11" s="177" t="s">
        <v>75</v>
      </c>
      <c r="C11" s="80" t="str">
        <f t="shared" si="0"/>
        <v>HKD3MD_SYNTH6M_Quote</v>
      </c>
      <c r="D11" s="80" t="str">
        <f>_xll.qlSimpleQuote(C11,,RateTickValue,Permanent,Trigger,ObjectOverwrite)</f>
        <v>HKD3MD_SYNTH6M_Quote#0003</v>
      </c>
      <c r="E11" s="183" t="str">
        <f>_xll.ohRangeRetrieveError(D11)</f>
        <v/>
      </c>
      <c r="F11" s="167"/>
    </row>
    <row r="12" spans="1:6" x14ac:dyDescent="0.2">
      <c r="A12" s="73"/>
      <c r="B12" s="177" t="s">
        <v>74</v>
      </c>
      <c r="C12" s="80" t="str">
        <f t="shared" si="0"/>
        <v>HKD4MD_SYNTH6M_Quote</v>
      </c>
      <c r="D12" s="80" t="str">
        <f>_xll.qlSimpleQuote(C12,,RateTickValue,Permanent,Trigger,ObjectOverwrite)</f>
        <v>HKD4MD_SYNTH6M_Quote#0003</v>
      </c>
      <c r="E12" s="183" t="str">
        <f>_xll.ohRangeRetrieveError(D12)</f>
        <v/>
      </c>
      <c r="F12" s="167"/>
    </row>
    <row r="13" spans="1:6" x14ac:dyDescent="0.2">
      <c r="A13" s="73"/>
      <c r="B13" s="177" t="s">
        <v>73</v>
      </c>
      <c r="C13" s="80" t="str">
        <f t="shared" si="0"/>
        <v>HKD5MD_SYNTH6M_Quote</v>
      </c>
      <c r="D13" s="80" t="str">
        <f>_xll.qlSimpleQuote(C13,,RateTickValue,Permanent,Trigger,ObjectOverwrite)</f>
        <v>HKD5MD_SYNTH6M_Quote#0003</v>
      </c>
      <c r="E13" s="183" t="str">
        <f>_xll.ohRangeRetrieveError(D13)</f>
        <v/>
      </c>
      <c r="F13" s="167"/>
    </row>
    <row r="14" spans="1:6" x14ac:dyDescent="0.2">
      <c r="A14" s="73"/>
      <c r="B14" s="180" t="s">
        <v>72</v>
      </c>
      <c r="C14" s="69" t="str">
        <f t="shared" si="0"/>
        <v>HKD6MD_SYNTH6M_Quote</v>
      </c>
      <c r="D14" s="69" t="str">
        <f>_xll.qlSimpleQuote(C14,,RateTickValue,Permanent,Trigger,ObjectOverwrite)</f>
        <v>HKD6MD_SYNTH6M_Quote#0003</v>
      </c>
      <c r="E14" s="179" t="str">
        <f>_xll.ohRangeRetrieveError(D14)</f>
        <v/>
      </c>
      <c r="F14" s="167"/>
    </row>
    <row r="15" spans="1:6" x14ac:dyDescent="0.2">
      <c r="A15" s="73"/>
      <c r="B15" s="177" t="s">
        <v>160</v>
      </c>
      <c r="C15" s="80" t="str">
        <f t="shared" si="0"/>
        <v>HKDTOY_SYNTH6M_Quote</v>
      </c>
      <c r="D15" s="80" t="str">
        <f>_xll.qlSimpleQuote(C15,1,RateTickValue,Permanent,Trigger,ObjectOverwrite)</f>
        <v>HKDTOY_SYNTH6M_Quote#0003</v>
      </c>
      <c r="E15" s="183" t="str">
        <f>_xll.ohRangeRetrieveError(D15)</f>
        <v/>
      </c>
      <c r="F15" s="167"/>
    </row>
    <row r="16" spans="1:6" x14ac:dyDescent="0.2">
      <c r="A16" s="73"/>
      <c r="B16" s="180" t="s">
        <v>159</v>
      </c>
      <c r="C16" s="69" t="str">
        <f t="shared" si="0"/>
        <v>HKDTOY2_SYNTH6M_Quote</v>
      </c>
      <c r="D16" s="69" t="str">
        <f>_xll.qlSimpleQuote(C16,1,RateTickValue,Permanent,Trigger,ObjectOverwrite)</f>
        <v>HKDTOY2_SYNTH6M_Quote#0003</v>
      </c>
      <c r="E16" s="179" t="str">
        <f>_xll.ohRangeRetrieveError(D16)</f>
        <v/>
      </c>
      <c r="F16" s="167"/>
    </row>
    <row r="17" spans="1:6" ht="12" thickBot="1" x14ac:dyDescent="0.25">
      <c r="A17" s="66"/>
      <c r="B17" s="65"/>
      <c r="C17" s="65"/>
      <c r="D17" s="65"/>
      <c r="E17" s="65"/>
      <c r="F17" s="63"/>
    </row>
  </sheetData>
  <pageMargins left="0.75" right="0.75" top="1" bottom="1" header="0.5" footer="0.5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F65"/>
  <sheetViews>
    <sheetView workbookViewId="0">
      <selection activeCell="D2" sqref="D2"/>
    </sheetView>
  </sheetViews>
  <sheetFormatPr defaultRowHeight="11.25" x14ac:dyDescent="0.2"/>
  <cols>
    <col min="1" max="1" width="5" style="18" customWidth="1"/>
    <col min="2" max="2" width="6.140625" style="18" bestFit="1" customWidth="1"/>
    <col min="3" max="3" width="25.140625" style="18" bestFit="1" customWidth="1"/>
    <col min="4" max="4" width="26.7109375" style="18" bestFit="1" customWidth="1"/>
    <col min="5" max="5" width="36.85546875" style="18" bestFit="1" customWidth="1"/>
    <col min="6" max="6" width="5" style="18" customWidth="1"/>
    <col min="7" max="16384" width="9.140625" style="18"/>
  </cols>
  <sheetData>
    <row r="1" spans="1:6" x14ac:dyDescent="0.2">
      <c r="A1" s="105"/>
      <c r="B1" s="148">
        <v>12</v>
      </c>
      <c r="C1" s="175" t="str">
        <f>_xll.qlPeriodEquivalent(Months&amp;"M")</f>
        <v>1Y</v>
      </c>
      <c r="D1" s="148"/>
      <c r="E1" s="148"/>
      <c r="F1" s="145"/>
    </row>
    <row r="2" spans="1:6" x14ac:dyDescent="0.2">
      <c r="A2" s="73"/>
      <c r="B2" s="106"/>
      <c r="C2" s="173" t="str">
        <f>Currency&amp;"_015_SyntheticQuotes"&amp;Tenor&amp;".xml"</f>
        <v>HKD_015_SyntheticQuotes1Y.xml</v>
      </c>
      <c r="D2" s="108">
        <f ca="1">IF(Serialize,_xll.ohObjectSave(D3:D64,SerializationPath&amp;C2,FileOverwrite,,Serialize),"---")</f>
        <v>62</v>
      </c>
      <c r="E2" s="172" t="str">
        <f ca="1">_xll.ohRangeRetrieveError(D2)</f>
        <v/>
      </c>
      <c r="F2" s="167"/>
    </row>
    <row r="3" spans="1:6" x14ac:dyDescent="0.2">
      <c r="A3" s="73"/>
      <c r="B3" s="178" t="s">
        <v>83</v>
      </c>
      <c r="C3" s="80" t="str">
        <f t="shared" ref="C3:C34" si="0">Currency&amp;$B3&amp;"_SYNTH"&amp;Tenor&amp;QuoteSuffix</f>
        <v>HKDOND_SYNTH1Y_Quote</v>
      </c>
      <c r="D3" s="80" t="str">
        <f>_xll.qlSimpleQuote(C3,,RateTickValue,Permanent,Trigger,ObjectOverwrite)</f>
        <v>HKDOND_SYNTH1Y_Quote#0003</v>
      </c>
      <c r="E3" s="183" t="str">
        <f>_xll.ohRangeRetrieveError(D3)</f>
        <v/>
      </c>
      <c r="F3" s="167"/>
    </row>
    <row r="4" spans="1:6" x14ac:dyDescent="0.2">
      <c r="A4" s="73"/>
      <c r="B4" s="178" t="s">
        <v>82</v>
      </c>
      <c r="C4" s="80" t="str">
        <f t="shared" si="0"/>
        <v>HKDTND_SYNTH1Y_Quote</v>
      </c>
      <c r="D4" s="80" t="str">
        <f>_xll.qlSimpleQuote(C4,,RateTickValue,Permanent,Trigger,ObjectOverwrite)</f>
        <v>HKDTND_SYNTH1Y_Quote#0003</v>
      </c>
      <c r="E4" s="183" t="str">
        <f>_xll.ohRangeRetrieveError(D4)</f>
        <v/>
      </c>
      <c r="F4" s="167"/>
    </row>
    <row r="5" spans="1:6" x14ac:dyDescent="0.2">
      <c r="A5" s="73"/>
      <c r="B5" s="177" t="s">
        <v>81</v>
      </c>
      <c r="C5" s="80" t="str">
        <f t="shared" si="0"/>
        <v>HKDSND_SYNTH1Y_Quote</v>
      </c>
      <c r="D5" s="80" t="str">
        <f>_xll.qlSimpleQuote(C5,,RateTickValue,Permanent,Trigger,ObjectOverwrite)</f>
        <v>HKDSND_SYNTH1Y_Quote#0003</v>
      </c>
      <c r="E5" s="183" t="str">
        <f>_xll.ohRangeRetrieveError(D5)</f>
        <v/>
      </c>
      <c r="F5" s="167"/>
    </row>
    <row r="6" spans="1:6" x14ac:dyDescent="0.2">
      <c r="A6" s="73"/>
      <c r="B6" s="177" t="s">
        <v>80</v>
      </c>
      <c r="C6" s="80" t="str">
        <f t="shared" si="0"/>
        <v>HKDSWD_SYNTH1Y_Quote</v>
      </c>
      <c r="D6" s="80" t="str">
        <f>_xll.qlSimpleQuote(C6,,RateTickValue,Permanent,Trigger,ObjectOverwrite)</f>
        <v>HKDSWD_SYNTH1Y_Quote#0003</v>
      </c>
      <c r="E6" s="183" t="str">
        <f>_xll.ohRangeRetrieveError(D6)</f>
        <v/>
      </c>
      <c r="F6" s="167"/>
    </row>
    <row r="7" spans="1:6" x14ac:dyDescent="0.2">
      <c r="A7" s="73"/>
      <c r="B7" s="177" t="s">
        <v>79</v>
      </c>
      <c r="C7" s="80" t="str">
        <f t="shared" si="0"/>
        <v>HKD2WD_SYNTH1Y_Quote</v>
      </c>
      <c r="D7" s="80" t="str">
        <f>_xll.qlSimpleQuote(C7,,RateTickValue,Permanent,Trigger,ObjectOverwrite)</f>
        <v>HKD2WD_SYNTH1Y_Quote#0003</v>
      </c>
      <c r="E7" s="183" t="str">
        <f>_xll.ohRangeRetrieveError(D7)</f>
        <v/>
      </c>
      <c r="F7" s="167"/>
    </row>
    <row r="8" spans="1:6" x14ac:dyDescent="0.2">
      <c r="A8" s="73"/>
      <c r="B8" s="177" t="s">
        <v>78</v>
      </c>
      <c r="C8" s="80" t="str">
        <f t="shared" si="0"/>
        <v>HKD3WD_SYNTH1Y_Quote</v>
      </c>
      <c r="D8" s="80" t="str">
        <f>_xll.qlSimpleQuote(C8,,RateTickValue,Permanent,Trigger,ObjectOverwrite)</f>
        <v>HKD3WD_SYNTH1Y_Quote#0003</v>
      </c>
      <c r="E8" s="183" t="str">
        <f>_xll.ohRangeRetrieveError(D8)</f>
        <v/>
      </c>
      <c r="F8" s="167"/>
    </row>
    <row r="9" spans="1:6" x14ac:dyDescent="0.2">
      <c r="A9" s="73"/>
      <c r="B9" s="177" t="s">
        <v>77</v>
      </c>
      <c r="C9" s="80" t="str">
        <f t="shared" si="0"/>
        <v>HKD1MD_SYNTH1Y_Quote</v>
      </c>
      <c r="D9" s="80" t="str">
        <f>_xll.qlSimpleQuote(C9,,RateTickValue,Permanent,Trigger,ObjectOverwrite)</f>
        <v>HKD1MD_SYNTH1Y_Quote#0003</v>
      </c>
      <c r="E9" s="183" t="str">
        <f>_xll.ohRangeRetrieveError(D9)</f>
        <v/>
      </c>
      <c r="F9" s="167"/>
    </row>
    <row r="10" spans="1:6" x14ac:dyDescent="0.2">
      <c r="A10" s="73"/>
      <c r="B10" s="177" t="s">
        <v>76</v>
      </c>
      <c r="C10" s="80" t="str">
        <f t="shared" si="0"/>
        <v>HKD2MD_SYNTH1Y_Quote</v>
      </c>
      <c r="D10" s="80" t="str">
        <f>_xll.qlSimpleQuote(C10,,RateTickValue,Permanent,Trigger,ObjectOverwrite)</f>
        <v>HKD2MD_SYNTH1Y_Quote#0003</v>
      </c>
      <c r="E10" s="183" t="str">
        <f>_xll.ohRangeRetrieveError(D10)</f>
        <v/>
      </c>
      <c r="F10" s="167"/>
    </row>
    <row r="11" spans="1:6" x14ac:dyDescent="0.2">
      <c r="A11" s="73"/>
      <c r="B11" s="177" t="s">
        <v>75</v>
      </c>
      <c r="C11" s="80" t="str">
        <f t="shared" si="0"/>
        <v>HKD3MD_SYNTH1Y_Quote</v>
      </c>
      <c r="D11" s="80" t="str">
        <f>_xll.qlSimpleQuote(C11,,RateTickValue,Permanent,Trigger,ObjectOverwrite)</f>
        <v>HKD3MD_SYNTH1Y_Quote#0003</v>
      </c>
      <c r="E11" s="183" t="str">
        <f>_xll.ohRangeRetrieveError(D11)</f>
        <v/>
      </c>
      <c r="F11" s="167"/>
    </row>
    <row r="12" spans="1:6" x14ac:dyDescent="0.2">
      <c r="A12" s="73"/>
      <c r="B12" s="177" t="s">
        <v>74</v>
      </c>
      <c r="C12" s="80" t="str">
        <f t="shared" si="0"/>
        <v>HKD4MD_SYNTH1Y_Quote</v>
      </c>
      <c r="D12" s="80" t="str">
        <f>_xll.qlSimpleQuote(C12,,RateTickValue,Permanent,Trigger,ObjectOverwrite)</f>
        <v>HKD4MD_SYNTH1Y_Quote#0003</v>
      </c>
      <c r="E12" s="183" t="str">
        <f>_xll.ohRangeRetrieveError(D12)</f>
        <v/>
      </c>
      <c r="F12" s="167"/>
    </row>
    <row r="13" spans="1:6" x14ac:dyDescent="0.2">
      <c r="A13" s="73"/>
      <c r="B13" s="177" t="s">
        <v>73</v>
      </c>
      <c r="C13" s="80" t="str">
        <f t="shared" si="0"/>
        <v>HKD5MD_SYNTH1Y_Quote</v>
      </c>
      <c r="D13" s="80" t="str">
        <f>_xll.qlSimpleQuote(C13,,RateTickValue,Permanent,Trigger,ObjectOverwrite)</f>
        <v>HKD5MD_SYNTH1Y_Quote#0003</v>
      </c>
      <c r="E13" s="183" t="str">
        <f>_xll.ohRangeRetrieveError(D13)</f>
        <v/>
      </c>
      <c r="F13" s="167"/>
    </row>
    <row r="14" spans="1:6" x14ac:dyDescent="0.2">
      <c r="A14" s="73"/>
      <c r="B14" s="177" t="s">
        <v>72</v>
      </c>
      <c r="C14" s="80" t="str">
        <f t="shared" si="0"/>
        <v>HKD6MD_SYNTH1Y_Quote</v>
      </c>
      <c r="D14" s="80" t="str">
        <f>_xll.qlSimpleQuote(C14,,RateTickValue,Permanent,Trigger,ObjectOverwrite)</f>
        <v>HKD6MD_SYNTH1Y_Quote#0003</v>
      </c>
      <c r="E14" s="183" t="str">
        <f>_xll.ohRangeRetrieveError(D14)</f>
        <v/>
      </c>
      <c r="F14" s="167"/>
    </row>
    <row r="15" spans="1:6" x14ac:dyDescent="0.2">
      <c r="A15" s="73"/>
      <c r="B15" s="177" t="s">
        <v>71</v>
      </c>
      <c r="C15" s="80" t="str">
        <f t="shared" si="0"/>
        <v>HKD7MD_SYNTH1Y_Quote</v>
      </c>
      <c r="D15" s="80" t="str">
        <f>_xll.qlSimpleQuote(C15,,RateTickValue,Permanent,Trigger,ObjectOverwrite)</f>
        <v>HKD7MD_SYNTH1Y_Quote#0003</v>
      </c>
      <c r="E15" s="183" t="str">
        <f>_xll.ohRangeRetrieveError(D15)</f>
        <v/>
      </c>
      <c r="F15" s="167"/>
    </row>
    <row r="16" spans="1:6" x14ac:dyDescent="0.2">
      <c r="A16" s="73"/>
      <c r="B16" s="177" t="s">
        <v>70</v>
      </c>
      <c r="C16" s="80" t="str">
        <f t="shared" si="0"/>
        <v>HKD8MD_SYNTH1Y_Quote</v>
      </c>
      <c r="D16" s="80" t="str">
        <f>_xll.qlSimpleQuote(C16,,RateTickValue,Permanent,Trigger,ObjectOverwrite)</f>
        <v>HKD8MD_SYNTH1Y_Quote#0003</v>
      </c>
      <c r="E16" s="183" t="str">
        <f>_xll.ohRangeRetrieveError(D16)</f>
        <v/>
      </c>
      <c r="F16" s="167"/>
    </row>
    <row r="17" spans="1:6" x14ac:dyDescent="0.2">
      <c r="A17" s="73"/>
      <c r="B17" s="177" t="s">
        <v>69</v>
      </c>
      <c r="C17" s="80" t="str">
        <f t="shared" si="0"/>
        <v>HKD9MD_SYNTH1Y_Quote</v>
      </c>
      <c r="D17" s="80" t="str">
        <f>_xll.qlSimpleQuote(C17,,RateTickValue,Permanent,Trigger,ObjectOverwrite)</f>
        <v>HKD9MD_SYNTH1Y_Quote#0003</v>
      </c>
      <c r="E17" s="183" t="str">
        <f>_xll.ohRangeRetrieveError(D17)</f>
        <v/>
      </c>
      <c r="F17" s="167"/>
    </row>
    <row r="18" spans="1:6" x14ac:dyDescent="0.2">
      <c r="A18" s="73"/>
      <c r="B18" s="177" t="s">
        <v>68</v>
      </c>
      <c r="C18" s="80" t="str">
        <f t="shared" si="0"/>
        <v>HKD10MD_SYNTH1Y_Quote</v>
      </c>
      <c r="D18" s="80" t="str">
        <f>_xll.qlSimpleQuote(C18,,RateTickValue,Permanent,Trigger,ObjectOverwrite)</f>
        <v>HKD10MD_SYNTH1Y_Quote#0003</v>
      </c>
      <c r="E18" s="183" t="str">
        <f>_xll.ohRangeRetrieveError(D18)</f>
        <v/>
      </c>
      <c r="F18" s="167"/>
    </row>
    <row r="19" spans="1:6" x14ac:dyDescent="0.2">
      <c r="A19" s="73"/>
      <c r="B19" s="177" t="s">
        <v>67</v>
      </c>
      <c r="C19" s="80" t="str">
        <f t="shared" si="0"/>
        <v>HKD11MD_SYNTH1Y_Quote</v>
      </c>
      <c r="D19" s="80" t="str">
        <f>_xll.qlSimpleQuote(C19,,RateTickValue,Permanent,Trigger,ObjectOverwrite)</f>
        <v>HKD11MD_SYNTH1Y_Quote#0003</v>
      </c>
      <c r="E19" s="183" t="str">
        <f>_xll.ohRangeRetrieveError(D19)</f>
        <v/>
      </c>
      <c r="F19" s="167"/>
    </row>
    <row r="20" spans="1:6" x14ac:dyDescent="0.2">
      <c r="A20" s="73"/>
      <c r="B20" s="180" t="s">
        <v>66</v>
      </c>
      <c r="C20" s="69" t="str">
        <f t="shared" si="0"/>
        <v>HKD1YD_SYNTH1Y_Quote</v>
      </c>
      <c r="D20" s="69" t="str">
        <f>_xll.qlSimpleQuote(C20,,RateTickValue,Permanent,Trigger,ObjectOverwrite)</f>
        <v>HKD1YD_SYNTH1Y_Quote#0003</v>
      </c>
      <c r="E20" s="179" t="str">
        <f>_xll.ohRangeRetrieveError(D20)</f>
        <v/>
      </c>
      <c r="F20" s="167"/>
    </row>
    <row r="21" spans="1:6" x14ac:dyDescent="0.2">
      <c r="A21" s="73">
        <v>1</v>
      </c>
      <c r="B21" s="182" t="str">
        <f t="shared" ref="B21:B64" si="1">A21&amp;"x"&amp;A21+Months&amp;"F"</f>
        <v>1x13F</v>
      </c>
      <c r="C21" s="76" t="str">
        <f t="shared" si="0"/>
        <v>HKD1x13F_SYNTH1Y_Quote</v>
      </c>
      <c r="D21" s="76" t="str">
        <f>_xll.qlSimpleQuote(C21,,RateTickValue,Permanent,Trigger,ObjectOverwrite)</f>
        <v>HKD1x13F_SYNTH1Y_Quote#0003</v>
      </c>
      <c r="E21" s="181" t="str">
        <f>_xll.ohRangeRetrieveError(D21)</f>
        <v/>
      </c>
      <c r="F21" s="167"/>
    </row>
    <row r="22" spans="1:6" x14ac:dyDescent="0.2">
      <c r="A22" s="73">
        <v>2</v>
      </c>
      <c r="B22" s="177" t="str">
        <f t="shared" si="1"/>
        <v>2x14F</v>
      </c>
      <c r="C22" s="80" t="str">
        <f t="shared" si="0"/>
        <v>HKD2x14F_SYNTH1Y_Quote</v>
      </c>
      <c r="D22" s="80" t="str">
        <f>_xll.qlSimpleQuote(C22,,RateTickValue,Permanent,Trigger,ObjectOverwrite)</f>
        <v>HKD2x14F_SYNTH1Y_Quote#0003</v>
      </c>
      <c r="E22" s="183" t="str">
        <f>_xll.ohRangeRetrieveError(D22)</f>
        <v/>
      </c>
      <c r="F22" s="167"/>
    </row>
    <row r="23" spans="1:6" x14ac:dyDescent="0.2">
      <c r="A23" s="73">
        <v>3</v>
      </c>
      <c r="B23" s="177" t="str">
        <f t="shared" si="1"/>
        <v>3x15F</v>
      </c>
      <c r="C23" s="80" t="str">
        <f t="shared" si="0"/>
        <v>HKD3x15F_SYNTH1Y_Quote</v>
      </c>
      <c r="D23" s="80" t="str">
        <f>_xll.qlSimpleQuote(C23,,RateTickValue,Permanent,Trigger,ObjectOverwrite)</f>
        <v>HKD3x15F_SYNTH1Y_Quote#0003</v>
      </c>
      <c r="E23" s="183" t="str">
        <f>_xll.ohRangeRetrieveError(D23)</f>
        <v/>
      </c>
      <c r="F23" s="167"/>
    </row>
    <row r="24" spans="1:6" x14ac:dyDescent="0.2">
      <c r="A24" s="73">
        <v>4</v>
      </c>
      <c r="B24" s="177" t="str">
        <f t="shared" si="1"/>
        <v>4x16F</v>
      </c>
      <c r="C24" s="80" t="str">
        <f t="shared" si="0"/>
        <v>HKD4x16F_SYNTH1Y_Quote</v>
      </c>
      <c r="D24" s="80" t="str">
        <f>_xll.qlSimpleQuote(C24,,RateTickValue,Permanent,Trigger,ObjectOverwrite)</f>
        <v>HKD4x16F_SYNTH1Y_Quote#0003</v>
      </c>
      <c r="E24" s="183" t="str">
        <f>_xll.ohRangeRetrieveError(D24)</f>
        <v/>
      </c>
      <c r="F24" s="167"/>
    </row>
    <row r="25" spans="1:6" x14ac:dyDescent="0.2">
      <c r="A25" s="73">
        <v>5</v>
      </c>
      <c r="B25" s="177" t="str">
        <f t="shared" si="1"/>
        <v>5x17F</v>
      </c>
      <c r="C25" s="80" t="str">
        <f t="shared" si="0"/>
        <v>HKD5x17F_SYNTH1Y_Quote</v>
      </c>
      <c r="D25" s="80" t="str">
        <f>_xll.qlSimpleQuote(C25,,RateTickValue,Permanent,Trigger,ObjectOverwrite)</f>
        <v>HKD5x17F_SYNTH1Y_Quote#0003</v>
      </c>
      <c r="E25" s="183" t="str">
        <f>_xll.ohRangeRetrieveError(D25)</f>
        <v/>
      </c>
      <c r="F25" s="167"/>
    </row>
    <row r="26" spans="1:6" x14ac:dyDescent="0.2">
      <c r="A26" s="73">
        <v>6</v>
      </c>
      <c r="B26" s="177" t="str">
        <f t="shared" si="1"/>
        <v>6x18F</v>
      </c>
      <c r="C26" s="80" t="str">
        <f t="shared" si="0"/>
        <v>HKD6x18F_SYNTH1Y_Quote</v>
      </c>
      <c r="D26" s="80" t="str">
        <f>_xll.qlSimpleQuote(C26,,RateTickValue,Permanent,Trigger,ObjectOverwrite)</f>
        <v>HKD6x18F_SYNTH1Y_Quote#0003</v>
      </c>
      <c r="E26" s="183" t="str">
        <f>_xll.ohRangeRetrieveError(D26)</f>
        <v/>
      </c>
      <c r="F26" s="167"/>
    </row>
    <row r="27" spans="1:6" x14ac:dyDescent="0.2">
      <c r="A27" s="73">
        <v>7</v>
      </c>
      <c r="B27" s="177" t="str">
        <f t="shared" si="1"/>
        <v>7x19F</v>
      </c>
      <c r="C27" s="80" t="str">
        <f t="shared" si="0"/>
        <v>HKD7x19F_SYNTH1Y_Quote</v>
      </c>
      <c r="D27" s="80" t="str">
        <f>_xll.qlSimpleQuote(C27,,RateTickValue,Permanent,Trigger,ObjectOverwrite)</f>
        <v>HKD7x19F_SYNTH1Y_Quote#0003</v>
      </c>
      <c r="E27" s="183" t="str">
        <f>_xll.ohRangeRetrieveError(D27)</f>
        <v/>
      </c>
      <c r="F27" s="167"/>
    </row>
    <row r="28" spans="1:6" x14ac:dyDescent="0.2">
      <c r="A28" s="73">
        <v>8</v>
      </c>
      <c r="B28" s="177" t="str">
        <f t="shared" si="1"/>
        <v>8x20F</v>
      </c>
      <c r="C28" s="80" t="str">
        <f t="shared" si="0"/>
        <v>HKD8x20F_SYNTH1Y_Quote</v>
      </c>
      <c r="D28" s="80" t="str">
        <f>_xll.qlSimpleQuote(C28,,RateTickValue,Permanent,Trigger,ObjectOverwrite)</f>
        <v>HKD8x20F_SYNTH1Y_Quote#0003</v>
      </c>
      <c r="E28" s="183" t="str">
        <f>_xll.ohRangeRetrieveError(D28)</f>
        <v/>
      </c>
      <c r="F28" s="167"/>
    </row>
    <row r="29" spans="1:6" x14ac:dyDescent="0.2">
      <c r="A29" s="73">
        <v>9</v>
      </c>
      <c r="B29" s="177" t="str">
        <f t="shared" si="1"/>
        <v>9x21F</v>
      </c>
      <c r="C29" s="80" t="str">
        <f t="shared" si="0"/>
        <v>HKD9x21F_SYNTH1Y_Quote</v>
      </c>
      <c r="D29" s="80" t="str">
        <f>_xll.qlSimpleQuote(C29,,RateTickValue,Permanent,Trigger,ObjectOverwrite)</f>
        <v>HKD9x21F_SYNTH1Y_Quote#0003</v>
      </c>
      <c r="E29" s="183" t="str">
        <f>_xll.ohRangeRetrieveError(D29)</f>
        <v/>
      </c>
      <c r="F29" s="167"/>
    </row>
    <row r="30" spans="1:6" x14ac:dyDescent="0.2">
      <c r="A30" s="73">
        <v>10</v>
      </c>
      <c r="B30" s="177" t="str">
        <f t="shared" si="1"/>
        <v>10x22F</v>
      </c>
      <c r="C30" s="80" t="str">
        <f t="shared" si="0"/>
        <v>HKD10x22F_SYNTH1Y_Quote</v>
      </c>
      <c r="D30" s="80" t="str">
        <f>_xll.qlSimpleQuote(C30,,RateTickValue,Permanent,Trigger,ObjectOverwrite)</f>
        <v>HKD10x22F_SYNTH1Y_Quote#0003</v>
      </c>
      <c r="E30" s="183" t="str">
        <f>_xll.ohRangeRetrieveError(D30)</f>
        <v/>
      </c>
      <c r="F30" s="167"/>
    </row>
    <row r="31" spans="1:6" x14ac:dyDescent="0.2">
      <c r="A31" s="73">
        <v>11</v>
      </c>
      <c r="B31" s="177" t="str">
        <f t="shared" si="1"/>
        <v>11x23F</v>
      </c>
      <c r="C31" s="80" t="str">
        <f t="shared" si="0"/>
        <v>HKD11x23F_SYNTH1Y_Quote</v>
      </c>
      <c r="D31" s="80" t="str">
        <f>_xll.qlSimpleQuote(C31,,RateTickValue,Permanent,Trigger,ObjectOverwrite)</f>
        <v>HKD11x23F_SYNTH1Y_Quote#0003</v>
      </c>
      <c r="E31" s="183" t="str">
        <f>_xll.ohRangeRetrieveError(D31)</f>
        <v/>
      </c>
      <c r="F31" s="167"/>
    </row>
    <row r="32" spans="1:6" x14ac:dyDescent="0.2">
      <c r="A32" s="73">
        <v>13</v>
      </c>
      <c r="B32" s="177" t="str">
        <f t="shared" si="1"/>
        <v>13x25F</v>
      </c>
      <c r="C32" s="80" t="str">
        <f t="shared" si="0"/>
        <v>HKD13x25F_SYNTH1Y_Quote</v>
      </c>
      <c r="D32" s="80" t="str">
        <f>_xll.qlSimpleQuote(C32,,RateTickValue,Permanent,Trigger,ObjectOverwrite)</f>
        <v>HKD13x25F_SYNTH1Y_Quote#0003</v>
      </c>
      <c r="E32" s="183" t="str">
        <f>_xll.ohRangeRetrieveError(D32)</f>
        <v/>
      </c>
      <c r="F32" s="167"/>
    </row>
    <row r="33" spans="1:6" x14ac:dyDescent="0.2">
      <c r="A33" s="73">
        <v>14</v>
      </c>
      <c r="B33" s="177" t="str">
        <f t="shared" si="1"/>
        <v>14x26F</v>
      </c>
      <c r="C33" s="80" t="str">
        <f t="shared" si="0"/>
        <v>HKD14x26F_SYNTH1Y_Quote</v>
      </c>
      <c r="D33" s="80" t="str">
        <f>_xll.qlSimpleQuote(C33,,RateTickValue,Permanent,Trigger,ObjectOverwrite)</f>
        <v>HKD14x26F_SYNTH1Y_Quote#0003</v>
      </c>
      <c r="E33" s="183" t="str">
        <f>_xll.ohRangeRetrieveError(D33)</f>
        <v/>
      </c>
      <c r="F33" s="167"/>
    </row>
    <row r="34" spans="1:6" x14ac:dyDescent="0.2">
      <c r="A34" s="73">
        <v>15</v>
      </c>
      <c r="B34" s="177" t="str">
        <f t="shared" si="1"/>
        <v>15x27F</v>
      </c>
      <c r="C34" s="80" t="str">
        <f t="shared" si="0"/>
        <v>HKD15x27F_SYNTH1Y_Quote</v>
      </c>
      <c r="D34" s="80" t="str">
        <f>_xll.qlSimpleQuote(C34,,RateTickValue,Permanent,Trigger,ObjectOverwrite)</f>
        <v>HKD15x27F_SYNTH1Y_Quote#0003</v>
      </c>
      <c r="E34" s="183" t="str">
        <f>_xll.ohRangeRetrieveError(D34)</f>
        <v/>
      </c>
      <c r="F34" s="167"/>
    </row>
    <row r="35" spans="1:6" x14ac:dyDescent="0.2">
      <c r="A35" s="73">
        <v>16</v>
      </c>
      <c r="B35" s="177" t="str">
        <f t="shared" si="1"/>
        <v>16x28F</v>
      </c>
      <c r="C35" s="80" t="str">
        <f t="shared" ref="C35:C64" si="2">Currency&amp;$B35&amp;"_SYNTH"&amp;Tenor&amp;QuoteSuffix</f>
        <v>HKD16x28F_SYNTH1Y_Quote</v>
      </c>
      <c r="D35" s="80" t="str">
        <f>_xll.qlSimpleQuote(C35,,RateTickValue,Permanent,Trigger,ObjectOverwrite)</f>
        <v>HKD16x28F_SYNTH1Y_Quote#0003</v>
      </c>
      <c r="E35" s="183" t="str">
        <f>_xll.ohRangeRetrieveError(D35)</f>
        <v/>
      </c>
      <c r="F35" s="167"/>
    </row>
    <row r="36" spans="1:6" x14ac:dyDescent="0.2">
      <c r="A36" s="73">
        <v>17</v>
      </c>
      <c r="B36" s="177" t="str">
        <f t="shared" si="1"/>
        <v>17x29F</v>
      </c>
      <c r="C36" s="80" t="str">
        <f t="shared" si="2"/>
        <v>HKD17x29F_SYNTH1Y_Quote</v>
      </c>
      <c r="D36" s="80" t="str">
        <f>_xll.qlSimpleQuote(C36,,RateTickValue,Permanent,Trigger,ObjectOverwrite)</f>
        <v>HKD17x29F_SYNTH1Y_Quote#0003</v>
      </c>
      <c r="E36" s="183" t="str">
        <f>_xll.ohRangeRetrieveError(D36)</f>
        <v/>
      </c>
      <c r="F36" s="167"/>
    </row>
    <row r="37" spans="1:6" x14ac:dyDescent="0.2">
      <c r="A37" s="73">
        <v>18</v>
      </c>
      <c r="B37" s="177" t="str">
        <f t="shared" si="1"/>
        <v>18x30F</v>
      </c>
      <c r="C37" s="80" t="str">
        <f t="shared" si="2"/>
        <v>HKD18x30F_SYNTH1Y_Quote</v>
      </c>
      <c r="D37" s="80" t="str">
        <f>_xll.qlSimpleQuote(C37,,RateTickValue,Permanent,Trigger,ObjectOverwrite)</f>
        <v>HKD18x30F_SYNTH1Y_Quote#0003</v>
      </c>
      <c r="E37" s="183" t="str">
        <f>_xll.ohRangeRetrieveError(D37)</f>
        <v/>
      </c>
      <c r="F37" s="167"/>
    </row>
    <row r="38" spans="1:6" x14ac:dyDescent="0.2">
      <c r="A38" s="73">
        <v>19</v>
      </c>
      <c r="B38" s="177" t="str">
        <f t="shared" si="1"/>
        <v>19x31F</v>
      </c>
      <c r="C38" s="80" t="str">
        <f t="shared" si="2"/>
        <v>HKD19x31F_SYNTH1Y_Quote</v>
      </c>
      <c r="D38" s="80" t="str">
        <f>_xll.qlSimpleQuote(C38,,RateTickValue,Permanent,Trigger,ObjectOverwrite)</f>
        <v>HKD19x31F_SYNTH1Y_Quote#0003</v>
      </c>
      <c r="E38" s="183" t="str">
        <f>_xll.ohRangeRetrieveError(D38)</f>
        <v/>
      </c>
      <c r="F38" s="167"/>
    </row>
    <row r="39" spans="1:6" x14ac:dyDescent="0.2">
      <c r="A39" s="73">
        <v>20</v>
      </c>
      <c r="B39" s="177" t="str">
        <f t="shared" si="1"/>
        <v>20x32F</v>
      </c>
      <c r="C39" s="80" t="str">
        <f t="shared" si="2"/>
        <v>HKD20x32F_SYNTH1Y_Quote</v>
      </c>
      <c r="D39" s="80" t="str">
        <f>_xll.qlSimpleQuote(C39,,RateTickValue,Permanent,Trigger,ObjectOverwrite)</f>
        <v>HKD20x32F_SYNTH1Y_Quote#0003</v>
      </c>
      <c r="E39" s="183" t="str">
        <f>_xll.ohRangeRetrieveError(D39)</f>
        <v/>
      </c>
      <c r="F39" s="167"/>
    </row>
    <row r="40" spans="1:6" x14ac:dyDescent="0.2">
      <c r="A40" s="73">
        <v>21</v>
      </c>
      <c r="B40" s="177" t="str">
        <f t="shared" si="1"/>
        <v>21x33F</v>
      </c>
      <c r="C40" s="80" t="str">
        <f t="shared" si="2"/>
        <v>HKD21x33F_SYNTH1Y_Quote</v>
      </c>
      <c r="D40" s="80" t="str">
        <f>_xll.qlSimpleQuote(C40,,RateTickValue,Permanent,Trigger,ObjectOverwrite)</f>
        <v>HKD21x33F_SYNTH1Y_Quote#0003</v>
      </c>
      <c r="E40" s="183" t="str">
        <f>_xll.ohRangeRetrieveError(D40)</f>
        <v/>
      </c>
      <c r="F40" s="167"/>
    </row>
    <row r="41" spans="1:6" x14ac:dyDescent="0.2">
      <c r="A41" s="73">
        <v>22</v>
      </c>
      <c r="B41" s="177" t="str">
        <f t="shared" si="1"/>
        <v>22x34F</v>
      </c>
      <c r="C41" s="80" t="str">
        <f t="shared" si="2"/>
        <v>HKD22x34F_SYNTH1Y_Quote</v>
      </c>
      <c r="D41" s="80" t="str">
        <f>_xll.qlSimpleQuote(C41,,RateTickValue,Permanent,Trigger,ObjectOverwrite)</f>
        <v>HKD22x34F_SYNTH1Y_Quote#0003</v>
      </c>
      <c r="E41" s="183" t="str">
        <f>_xll.ohRangeRetrieveError(D41)</f>
        <v/>
      </c>
      <c r="F41" s="167"/>
    </row>
    <row r="42" spans="1:6" x14ac:dyDescent="0.2">
      <c r="A42" s="73">
        <v>23</v>
      </c>
      <c r="B42" s="177" t="str">
        <f t="shared" si="1"/>
        <v>23x35F</v>
      </c>
      <c r="C42" s="80" t="str">
        <f t="shared" si="2"/>
        <v>HKD23x35F_SYNTH1Y_Quote</v>
      </c>
      <c r="D42" s="80" t="str">
        <f>_xll.qlSimpleQuote(C42,,RateTickValue,Permanent,Trigger,ObjectOverwrite)</f>
        <v>HKD23x35F_SYNTH1Y_Quote#0003</v>
      </c>
      <c r="E42" s="183" t="str">
        <f>_xll.ohRangeRetrieveError(D42)</f>
        <v/>
      </c>
      <c r="F42" s="167"/>
    </row>
    <row r="43" spans="1:6" x14ac:dyDescent="0.2">
      <c r="A43" s="73">
        <v>25</v>
      </c>
      <c r="B43" s="177" t="str">
        <f t="shared" si="1"/>
        <v>25x37F</v>
      </c>
      <c r="C43" s="80" t="str">
        <f t="shared" si="2"/>
        <v>HKD25x37F_SYNTH1Y_Quote</v>
      </c>
      <c r="D43" s="80" t="str">
        <f>_xll.qlSimpleQuote(C43,,RateTickValue,Permanent,Trigger,ObjectOverwrite)</f>
        <v>HKD25x37F_SYNTH1Y_Quote#0003</v>
      </c>
      <c r="E43" s="183" t="str">
        <f>_xll.ohRangeRetrieveError(D43)</f>
        <v/>
      </c>
      <c r="F43" s="167"/>
    </row>
    <row r="44" spans="1:6" x14ac:dyDescent="0.2">
      <c r="A44" s="73">
        <v>26</v>
      </c>
      <c r="B44" s="177" t="str">
        <f t="shared" si="1"/>
        <v>26x38F</v>
      </c>
      <c r="C44" s="80" t="str">
        <f t="shared" si="2"/>
        <v>HKD26x38F_SYNTH1Y_Quote</v>
      </c>
      <c r="D44" s="80" t="str">
        <f>_xll.qlSimpleQuote(C44,,RateTickValue,Permanent,Trigger,ObjectOverwrite)</f>
        <v>HKD26x38F_SYNTH1Y_Quote#0003</v>
      </c>
      <c r="E44" s="183" t="str">
        <f>_xll.ohRangeRetrieveError(D44)</f>
        <v/>
      </c>
      <c r="F44" s="167"/>
    </row>
    <row r="45" spans="1:6" x14ac:dyDescent="0.2">
      <c r="A45" s="73">
        <v>27</v>
      </c>
      <c r="B45" s="177" t="str">
        <f t="shared" si="1"/>
        <v>27x39F</v>
      </c>
      <c r="C45" s="80" t="str">
        <f t="shared" si="2"/>
        <v>HKD27x39F_SYNTH1Y_Quote</v>
      </c>
      <c r="D45" s="80" t="str">
        <f>_xll.qlSimpleQuote(C45,,RateTickValue,Permanent,Trigger,ObjectOverwrite)</f>
        <v>HKD27x39F_SYNTH1Y_Quote#0003</v>
      </c>
      <c r="E45" s="183" t="str">
        <f>_xll.ohRangeRetrieveError(D45)</f>
        <v/>
      </c>
      <c r="F45" s="167"/>
    </row>
    <row r="46" spans="1:6" x14ac:dyDescent="0.2">
      <c r="A46" s="73">
        <v>28</v>
      </c>
      <c r="B46" s="177" t="str">
        <f t="shared" si="1"/>
        <v>28x40F</v>
      </c>
      <c r="C46" s="80" t="str">
        <f t="shared" si="2"/>
        <v>HKD28x40F_SYNTH1Y_Quote</v>
      </c>
      <c r="D46" s="80" t="str">
        <f>_xll.qlSimpleQuote(C46,,RateTickValue,Permanent,Trigger,ObjectOverwrite)</f>
        <v>HKD28x40F_SYNTH1Y_Quote#0003</v>
      </c>
      <c r="E46" s="183" t="str">
        <f>_xll.ohRangeRetrieveError(D46)</f>
        <v/>
      </c>
      <c r="F46" s="167"/>
    </row>
    <row r="47" spans="1:6" x14ac:dyDescent="0.2">
      <c r="A47" s="73">
        <v>29</v>
      </c>
      <c r="B47" s="177" t="str">
        <f t="shared" si="1"/>
        <v>29x41F</v>
      </c>
      <c r="C47" s="80" t="str">
        <f t="shared" si="2"/>
        <v>HKD29x41F_SYNTH1Y_Quote</v>
      </c>
      <c r="D47" s="80" t="str">
        <f>_xll.qlSimpleQuote(C47,,RateTickValue,Permanent,Trigger,ObjectOverwrite)</f>
        <v>HKD29x41F_SYNTH1Y_Quote#0003</v>
      </c>
      <c r="E47" s="183" t="str">
        <f>_xll.ohRangeRetrieveError(D47)</f>
        <v/>
      </c>
      <c r="F47" s="167"/>
    </row>
    <row r="48" spans="1:6" x14ac:dyDescent="0.2">
      <c r="A48" s="73">
        <v>30</v>
      </c>
      <c r="B48" s="177" t="str">
        <f t="shared" si="1"/>
        <v>30x42F</v>
      </c>
      <c r="C48" s="80" t="str">
        <f t="shared" si="2"/>
        <v>HKD30x42F_SYNTH1Y_Quote</v>
      </c>
      <c r="D48" s="80" t="str">
        <f>_xll.qlSimpleQuote(C48,,RateTickValue,Permanent,Trigger,ObjectOverwrite)</f>
        <v>HKD30x42F_SYNTH1Y_Quote#0003</v>
      </c>
      <c r="E48" s="183" t="str">
        <f>_xll.ohRangeRetrieveError(D48)</f>
        <v/>
      </c>
      <c r="F48" s="167"/>
    </row>
    <row r="49" spans="1:6" x14ac:dyDescent="0.2">
      <c r="A49" s="73">
        <v>31</v>
      </c>
      <c r="B49" s="177" t="str">
        <f t="shared" si="1"/>
        <v>31x43F</v>
      </c>
      <c r="C49" s="80" t="str">
        <f t="shared" si="2"/>
        <v>HKD31x43F_SYNTH1Y_Quote</v>
      </c>
      <c r="D49" s="80" t="str">
        <f>_xll.qlSimpleQuote(C49,,RateTickValue,Permanent,Trigger,ObjectOverwrite)</f>
        <v>HKD31x43F_SYNTH1Y_Quote#0003</v>
      </c>
      <c r="E49" s="183" t="str">
        <f>_xll.ohRangeRetrieveError(D49)</f>
        <v/>
      </c>
      <c r="F49" s="167"/>
    </row>
    <row r="50" spans="1:6" x14ac:dyDescent="0.2">
      <c r="A50" s="73">
        <v>32</v>
      </c>
      <c r="B50" s="177" t="str">
        <f t="shared" si="1"/>
        <v>32x44F</v>
      </c>
      <c r="C50" s="80" t="str">
        <f t="shared" si="2"/>
        <v>HKD32x44F_SYNTH1Y_Quote</v>
      </c>
      <c r="D50" s="80" t="str">
        <f>_xll.qlSimpleQuote(C50,,RateTickValue,Permanent,Trigger,ObjectOverwrite)</f>
        <v>HKD32x44F_SYNTH1Y_Quote#0003</v>
      </c>
      <c r="E50" s="183" t="str">
        <f>_xll.ohRangeRetrieveError(D50)</f>
        <v/>
      </c>
      <c r="F50" s="167"/>
    </row>
    <row r="51" spans="1:6" x14ac:dyDescent="0.2">
      <c r="A51" s="73">
        <v>33</v>
      </c>
      <c r="B51" s="177" t="str">
        <f t="shared" si="1"/>
        <v>33x45F</v>
      </c>
      <c r="C51" s="80" t="str">
        <f t="shared" si="2"/>
        <v>HKD33x45F_SYNTH1Y_Quote</v>
      </c>
      <c r="D51" s="80" t="str">
        <f>_xll.qlSimpleQuote(C51,,RateTickValue,Permanent,Trigger,ObjectOverwrite)</f>
        <v>HKD33x45F_SYNTH1Y_Quote#0003</v>
      </c>
      <c r="E51" s="183" t="str">
        <f>_xll.ohRangeRetrieveError(D51)</f>
        <v/>
      </c>
      <c r="F51" s="167"/>
    </row>
    <row r="52" spans="1:6" x14ac:dyDescent="0.2">
      <c r="A52" s="73">
        <v>34</v>
      </c>
      <c r="B52" s="177" t="str">
        <f t="shared" si="1"/>
        <v>34x46F</v>
      </c>
      <c r="C52" s="80" t="str">
        <f t="shared" si="2"/>
        <v>HKD34x46F_SYNTH1Y_Quote</v>
      </c>
      <c r="D52" s="80" t="str">
        <f>_xll.qlSimpleQuote(C52,,RateTickValue,Permanent,Trigger,ObjectOverwrite)</f>
        <v>HKD34x46F_SYNTH1Y_Quote#0003</v>
      </c>
      <c r="E52" s="183" t="str">
        <f>_xll.ohRangeRetrieveError(D52)</f>
        <v/>
      </c>
      <c r="F52" s="167"/>
    </row>
    <row r="53" spans="1:6" x14ac:dyDescent="0.2">
      <c r="A53" s="73">
        <v>35</v>
      </c>
      <c r="B53" s="177" t="str">
        <f t="shared" si="1"/>
        <v>35x47F</v>
      </c>
      <c r="C53" s="80" t="str">
        <f t="shared" si="2"/>
        <v>HKD35x47F_SYNTH1Y_Quote</v>
      </c>
      <c r="D53" s="80" t="str">
        <f>_xll.qlSimpleQuote(C53,,RateTickValue,Permanent,Trigger,ObjectOverwrite)</f>
        <v>HKD35x47F_SYNTH1Y_Quote#0003</v>
      </c>
      <c r="E53" s="183" t="str">
        <f>_xll.ohRangeRetrieveError(D53)</f>
        <v/>
      </c>
      <c r="F53" s="167"/>
    </row>
    <row r="54" spans="1:6" x14ac:dyDescent="0.2">
      <c r="A54" s="73">
        <v>37</v>
      </c>
      <c r="B54" s="177" t="str">
        <f t="shared" si="1"/>
        <v>37x49F</v>
      </c>
      <c r="C54" s="80" t="str">
        <f t="shared" si="2"/>
        <v>HKD37x49F_SYNTH1Y_Quote</v>
      </c>
      <c r="D54" s="80" t="str">
        <f>_xll.qlSimpleQuote(C54,,RateTickValue,Permanent,Trigger,ObjectOverwrite)</f>
        <v>HKD37x49F_SYNTH1Y_Quote#0003</v>
      </c>
      <c r="E54" s="183" t="str">
        <f>_xll.ohRangeRetrieveError(D54)</f>
        <v/>
      </c>
      <c r="F54" s="167"/>
    </row>
    <row r="55" spans="1:6" x14ac:dyDescent="0.2">
      <c r="A55" s="73">
        <v>38</v>
      </c>
      <c r="B55" s="177" t="str">
        <f t="shared" si="1"/>
        <v>38x50F</v>
      </c>
      <c r="C55" s="80" t="str">
        <f t="shared" si="2"/>
        <v>HKD38x50F_SYNTH1Y_Quote</v>
      </c>
      <c r="D55" s="80" t="str">
        <f>_xll.qlSimpleQuote(C55,,RateTickValue,Permanent,Trigger,ObjectOverwrite)</f>
        <v>HKD38x50F_SYNTH1Y_Quote#0003</v>
      </c>
      <c r="E55" s="183" t="str">
        <f>_xll.ohRangeRetrieveError(D55)</f>
        <v/>
      </c>
      <c r="F55" s="167"/>
    </row>
    <row r="56" spans="1:6" x14ac:dyDescent="0.2">
      <c r="A56" s="73">
        <v>39</v>
      </c>
      <c r="B56" s="177" t="str">
        <f t="shared" si="1"/>
        <v>39x51F</v>
      </c>
      <c r="C56" s="80" t="str">
        <f t="shared" si="2"/>
        <v>HKD39x51F_SYNTH1Y_Quote</v>
      </c>
      <c r="D56" s="80" t="str">
        <f>_xll.qlSimpleQuote(C56,,RateTickValue,Permanent,Trigger,ObjectOverwrite)</f>
        <v>HKD39x51F_SYNTH1Y_Quote#0003</v>
      </c>
      <c r="E56" s="183" t="str">
        <f>_xll.ohRangeRetrieveError(D56)</f>
        <v/>
      </c>
      <c r="F56" s="167"/>
    </row>
    <row r="57" spans="1:6" x14ac:dyDescent="0.2">
      <c r="A57" s="73">
        <v>40</v>
      </c>
      <c r="B57" s="177" t="str">
        <f t="shared" si="1"/>
        <v>40x52F</v>
      </c>
      <c r="C57" s="80" t="str">
        <f t="shared" si="2"/>
        <v>HKD40x52F_SYNTH1Y_Quote</v>
      </c>
      <c r="D57" s="80" t="str">
        <f>_xll.qlSimpleQuote(C57,,RateTickValue,Permanent,Trigger,ObjectOverwrite)</f>
        <v>HKD40x52F_SYNTH1Y_Quote#0003</v>
      </c>
      <c r="E57" s="183" t="str">
        <f>_xll.ohRangeRetrieveError(D57)</f>
        <v/>
      </c>
      <c r="F57" s="167"/>
    </row>
    <row r="58" spans="1:6" x14ac:dyDescent="0.2">
      <c r="A58" s="73">
        <v>41</v>
      </c>
      <c r="B58" s="177" t="str">
        <f t="shared" si="1"/>
        <v>41x53F</v>
      </c>
      <c r="C58" s="80" t="str">
        <f t="shared" si="2"/>
        <v>HKD41x53F_SYNTH1Y_Quote</v>
      </c>
      <c r="D58" s="80" t="str">
        <f>_xll.qlSimpleQuote(C58,,RateTickValue,Permanent,Trigger,ObjectOverwrite)</f>
        <v>HKD41x53F_SYNTH1Y_Quote#0003</v>
      </c>
      <c r="E58" s="183" t="str">
        <f>_xll.ohRangeRetrieveError(D58)</f>
        <v/>
      </c>
      <c r="F58" s="167"/>
    </row>
    <row r="59" spans="1:6" x14ac:dyDescent="0.2">
      <c r="A59" s="73">
        <v>42</v>
      </c>
      <c r="B59" s="177" t="str">
        <f t="shared" si="1"/>
        <v>42x54F</v>
      </c>
      <c r="C59" s="80" t="str">
        <f t="shared" si="2"/>
        <v>HKD42x54F_SYNTH1Y_Quote</v>
      </c>
      <c r="D59" s="80" t="str">
        <f>_xll.qlSimpleQuote(C59,,RateTickValue,Permanent,Trigger,ObjectOverwrite)</f>
        <v>HKD42x54F_SYNTH1Y_Quote#0003</v>
      </c>
      <c r="E59" s="183" t="str">
        <f>_xll.ohRangeRetrieveError(D59)</f>
        <v/>
      </c>
      <c r="F59" s="167"/>
    </row>
    <row r="60" spans="1:6" x14ac:dyDescent="0.2">
      <c r="A60" s="73">
        <v>43</v>
      </c>
      <c r="B60" s="177" t="str">
        <f t="shared" si="1"/>
        <v>43x55F</v>
      </c>
      <c r="C60" s="80" t="str">
        <f t="shared" si="2"/>
        <v>HKD43x55F_SYNTH1Y_Quote</v>
      </c>
      <c r="D60" s="80" t="str">
        <f>_xll.qlSimpleQuote(C60,,RateTickValue,Permanent,Trigger,ObjectOverwrite)</f>
        <v>HKD43x55F_SYNTH1Y_Quote#0003</v>
      </c>
      <c r="E60" s="183" t="str">
        <f>_xll.ohRangeRetrieveError(D60)</f>
        <v/>
      </c>
      <c r="F60" s="167"/>
    </row>
    <row r="61" spans="1:6" x14ac:dyDescent="0.2">
      <c r="A61" s="73">
        <v>44</v>
      </c>
      <c r="B61" s="177" t="str">
        <f t="shared" si="1"/>
        <v>44x56F</v>
      </c>
      <c r="C61" s="80" t="str">
        <f t="shared" si="2"/>
        <v>HKD44x56F_SYNTH1Y_Quote</v>
      </c>
      <c r="D61" s="80" t="str">
        <f>_xll.qlSimpleQuote(C61,,RateTickValue,Permanent,Trigger,ObjectOverwrite)</f>
        <v>HKD44x56F_SYNTH1Y_Quote#0003</v>
      </c>
      <c r="E61" s="183" t="str">
        <f>_xll.ohRangeRetrieveError(D61)</f>
        <v/>
      </c>
      <c r="F61" s="167"/>
    </row>
    <row r="62" spans="1:6" x14ac:dyDescent="0.2">
      <c r="A62" s="73">
        <v>45</v>
      </c>
      <c r="B62" s="177" t="str">
        <f t="shared" si="1"/>
        <v>45x57F</v>
      </c>
      <c r="C62" s="80" t="str">
        <f t="shared" si="2"/>
        <v>HKD45x57F_SYNTH1Y_Quote</v>
      </c>
      <c r="D62" s="80" t="str">
        <f>_xll.qlSimpleQuote(C62,,RateTickValue,Permanent,Trigger,ObjectOverwrite)</f>
        <v>HKD45x57F_SYNTH1Y_Quote#0003</v>
      </c>
      <c r="E62" s="183" t="str">
        <f>_xll.ohRangeRetrieveError(D62)</f>
        <v/>
      </c>
      <c r="F62" s="167"/>
    </row>
    <row r="63" spans="1:6" x14ac:dyDescent="0.2">
      <c r="A63" s="73">
        <v>46</v>
      </c>
      <c r="B63" s="177" t="str">
        <f t="shared" si="1"/>
        <v>46x58F</v>
      </c>
      <c r="C63" s="80" t="str">
        <f t="shared" si="2"/>
        <v>HKD46x58F_SYNTH1Y_Quote</v>
      </c>
      <c r="D63" s="80" t="str">
        <f>_xll.qlSimpleQuote(C63,,RateTickValue,Permanent,Trigger,ObjectOverwrite)</f>
        <v>HKD46x58F_SYNTH1Y_Quote#0003</v>
      </c>
      <c r="E63" s="183" t="str">
        <f>_xll.ohRangeRetrieveError(D63)</f>
        <v/>
      </c>
      <c r="F63" s="167"/>
    </row>
    <row r="64" spans="1:6" x14ac:dyDescent="0.2">
      <c r="A64" s="73">
        <v>47</v>
      </c>
      <c r="B64" s="180" t="str">
        <f t="shared" si="1"/>
        <v>47x59F</v>
      </c>
      <c r="C64" s="69" t="str">
        <f t="shared" si="2"/>
        <v>HKD47x59F_SYNTH1Y_Quote</v>
      </c>
      <c r="D64" s="69" t="str">
        <f>_xll.qlSimpleQuote(C64,,RateTickValue,Permanent,Trigger,ObjectOverwrite)</f>
        <v>HKD47x59F_SYNTH1Y_Quote#0003</v>
      </c>
      <c r="E64" s="179" t="str">
        <f>_xll.ohRangeRetrieveError(D64)</f>
        <v/>
      </c>
      <c r="F64" s="167"/>
    </row>
    <row r="65" spans="1:6" ht="12" thickBot="1" x14ac:dyDescent="0.25">
      <c r="A65" s="66"/>
      <c r="B65" s="65"/>
      <c r="C65" s="65"/>
      <c r="D65" s="65"/>
      <c r="E65" s="65"/>
      <c r="F65" s="63"/>
    </row>
  </sheetData>
  <pageMargins left="0.75" right="0.75" top="1" bottom="1" header="0.5" footer="0.5"/>
  <pageSetup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E17"/>
  <sheetViews>
    <sheetView workbookViewId="0"/>
  </sheetViews>
  <sheetFormatPr defaultColWidth="8" defaultRowHeight="11.25" x14ac:dyDescent="0.2"/>
  <cols>
    <col min="1" max="1" width="6.140625" style="1" customWidth="1"/>
    <col min="2" max="2" width="4.28515625" style="1" customWidth="1"/>
    <col min="3" max="3" width="15.5703125" style="1" bestFit="1" customWidth="1"/>
    <col min="4" max="4" width="101.42578125" style="1" bestFit="1" customWidth="1"/>
    <col min="5" max="5" width="4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17" t="str">
        <f>_xll.qlxlVersion(TRUE,Trigger)</f>
        <v>QuantLibXL 1.3.0 - MS VC++ 9.0 - Multithreaded Static Runtime library - Release Configuration - Nov 12 2013 12:02:30</v>
      </c>
    </row>
    <row r="2" spans="1:5" s="14" customFormat="1" ht="15.75" x14ac:dyDescent="0.25">
      <c r="A2" s="15"/>
      <c r="B2" s="246" t="s">
        <v>158</v>
      </c>
      <c r="C2" s="247"/>
      <c r="D2" s="247"/>
      <c r="E2" s="248"/>
    </row>
    <row r="3" spans="1:5" s="14" customFormat="1" ht="12.75" x14ac:dyDescent="0.2">
      <c r="A3" s="15"/>
      <c r="B3" s="8"/>
      <c r="C3" s="13"/>
      <c r="D3" s="13"/>
      <c r="E3" s="12"/>
    </row>
    <row r="4" spans="1:5" s="14" customFormat="1" ht="12.75" x14ac:dyDescent="0.2">
      <c r="A4" s="15"/>
      <c r="B4" s="8"/>
      <c r="C4" s="7" t="s">
        <v>12</v>
      </c>
      <c r="D4" s="11"/>
      <c r="E4" s="5"/>
    </row>
    <row r="5" spans="1:5" s="14" customFormat="1" ht="12.75" x14ac:dyDescent="0.2">
      <c r="A5" s="15"/>
      <c r="B5" s="8"/>
      <c r="C5" s="7" t="s">
        <v>11</v>
      </c>
      <c r="D5" s="11" t="b">
        <v>1</v>
      </c>
      <c r="E5" s="5"/>
    </row>
    <row r="6" spans="1:5" s="14" customFormat="1" ht="12.75" x14ac:dyDescent="0.2">
      <c r="A6" s="15"/>
      <c r="B6" s="8"/>
      <c r="C6" s="7" t="s">
        <v>10</v>
      </c>
      <c r="D6" s="11" t="b">
        <v>0</v>
      </c>
      <c r="E6" s="5"/>
    </row>
    <row r="7" spans="1:5" s="14" customFormat="1" ht="12.75" x14ac:dyDescent="0.2">
      <c r="A7" s="15"/>
      <c r="B7" s="8"/>
      <c r="C7" s="7" t="s">
        <v>9</v>
      </c>
      <c r="D7" s="11" t="b">
        <v>1</v>
      </c>
      <c r="E7" s="5"/>
    </row>
    <row r="8" spans="1:5" s="14" customFormat="1" ht="12.75" x14ac:dyDescent="0.2">
      <c r="A8" s="15"/>
      <c r="B8" s="8"/>
      <c r="C8" s="7" t="s">
        <v>8</v>
      </c>
      <c r="D8" s="16" t="str">
        <f ca="1">SUBSTITUTE(LEFT(CELL("filename",A1),FIND("[",CELL("filename",A1),1)-1),"\XLS\","\XML\")</f>
        <v>C:\Users\erik\Documents\repos\quantlib_nando\QuantLibXL\Data2\</v>
      </c>
      <c r="E8" s="5"/>
    </row>
    <row r="9" spans="1:5" s="14" customFormat="1" ht="12.75" x14ac:dyDescent="0.2">
      <c r="A9" s="15"/>
      <c r="B9" s="8"/>
      <c r="C9" s="7" t="s">
        <v>7</v>
      </c>
      <c r="D9" s="10" t="b">
        <v>1</v>
      </c>
      <c r="E9" s="5"/>
    </row>
    <row r="10" spans="1:5" s="14" customFormat="1" ht="13.5" thickBot="1" x14ac:dyDescent="0.25">
      <c r="A10" s="15"/>
      <c r="B10" s="4"/>
      <c r="C10" s="3"/>
      <c r="D10" s="3"/>
      <c r="E10" s="2"/>
    </row>
    <row r="11" spans="1:5" ht="12" thickBot="1" x14ac:dyDescent="0.25"/>
    <row r="12" spans="1:5" ht="15.75" x14ac:dyDescent="0.25">
      <c r="B12" s="246" t="s">
        <v>157</v>
      </c>
      <c r="C12" s="247"/>
      <c r="D12" s="247"/>
      <c r="E12" s="248"/>
    </row>
    <row r="13" spans="1:5" x14ac:dyDescent="0.2">
      <c r="B13" s="101"/>
      <c r="C13" s="88"/>
      <c r="D13" s="88"/>
      <c r="E13" s="67"/>
    </row>
    <row r="14" spans="1:5" x14ac:dyDescent="0.2">
      <c r="B14" s="101"/>
      <c r="C14" s="7" t="s">
        <v>5</v>
      </c>
      <c r="D14" s="11" t="s">
        <v>4</v>
      </c>
      <c r="E14" s="67"/>
    </row>
    <row r="15" spans="1:5" x14ac:dyDescent="0.2">
      <c r="B15" s="101"/>
      <c r="C15" s="7" t="s">
        <v>3</v>
      </c>
      <c r="D15" s="11" t="s">
        <v>2</v>
      </c>
      <c r="E15" s="67"/>
    </row>
    <row r="16" spans="1:5" x14ac:dyDescent="0.2">
      <c r="B16" s="101"/>
      <c r="C16" s="7" t="s">
        <v>1</v>
      </c>
      <c r="D16" s="166">
        <v>1E-4</v>
      </c>
      <c r="E16" s="67"/>
    </row>
    <row r="17" spans="2:5" ht="12" thickBot="1" x14ac:dyDescent="0.25">
      <c r="B17" s="66"/>
      <c r="C17" s="65"/>
      <c r="D17" s="65"/>
      <c r="E17" s="63"/>
    </row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T37"/>
  <sheetViews>
    <sheetView workbookViewId="0">
      <selection activeCell="K2" sqref="K2"/>
    </sheetView>
  </sheetViews>
  <sheetFormatPr defaultRowHeight="11.25" x14ac:dyDescent="0.2"/>
  <cols>
    <col min="1" max="1" width="3.7109375" style="18" customWidth="1"/>
    <col min="2" max="2" width="3.85546875" style="18" bestFit="1" customWidth="1"/>
    <col min="3" max="3" width="3.28515625" style="18" bestFit="1" customWidth="1"/>
    <col min="4" max="4" width="2.7109375" style="18" bestFit="1" customWidth="1"/>
    <col min="5" max="5" width="4.7109375" style="18" bestFit="1" customWidth="1"/>
    <col min="6" max="7" width="1.85546875" style="18" bestFit="1" customWidth="1"/>
    <col min="8" max="8" width="7.140625" style="18" bestFit="1" customWidth="1"/>
    <col min="9" max="9" width="23.7109375" style="18" bestFit="1" customWidth="1"/>
    <col min="10" max="10" width="24" style="18" bestFit="1" customWidth="1"/>
    <col min="11" max="11" width="27" style="19" bestFit="1" customWidth="1"/>
    <col min="12" max="12" width="22" style="18" customWidth="1"/>
    <col min="13" max="13" width="4.42578125" style="18" customWidth="1"/>
    <col min="14" max="14" width="3.85546875" style="18" customWidth="1"/>
    <col min="15" max="15" width="4" style="18" bestFit="1" customWidth="1"/>
    <col min="16" max="16" width="3.28515625" style="18" bestFit="1" customWidth="1"/>
    <col min="17" max="17" width="2.7109375" style="18" customWidth="1"/>
    <col min="18" max="18" width="3.28515625" style="18" bestFit="1" customWidth="1"/>
    <col min="19" max="20" width="2.7109375" style="18" bestFit="1" customWidth="1"/>
    <col min="21" max="16384" width="9.140625" style="18"/>
  </cols>
  <sheetData>
    <row r="1" spans="1:20" ht="12" thickBot="1" x14ac:dyDescent="0.25">
      <c r="A1" s="149"/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03"/>
      <c r="M1" s="145"/>
    </row>
    <row r="2" spans="1:20" ht="22.5" x14ac:dyDescent="0.2">
      <c r="A2" s="73"/>
      <c r="B2" s="190"/>
      <c r="C2" s="191"/>
      <c r="D2" s="190"/>
      <c r="E2" s="190" t="s">
        <v>169</v>
      </c>
      <c r="F2" s="190"/>
      <c r="G2" s="190"/>
      <c r="H2" s="190" t="s">
        <v>168</v>
      </c>
      <c r="I2" s="190" t="s">
        <v>167</v>
      </c>
      <c r="J2" s="189" t="str">
        <f>Currency&amp;"_020_Sw"&amp;$C$3&amp;$D$3&amp;"_Fwd"&amp;$E$3&amp;IF(H3=0,,"_Spr"&amp;$F3&amp;$G3)&amp;".xml"</f>
        <v>HKD_020_SwSB6L_Fwd1w.xml</v>
      </c>
      <c r="K2" s="188" t="e">
        <f ca="1">IF(Serialize,_xll.ohObjectSave(K3:K36,SerializationPath&amp;J2,FileOverwrite,,Serialize),"---")</f>
        <v>#NUM!</v>
      </c>
      <c r="L2" s="186" t="e">
        <f ca="1">_xll.ohRangeRetrieveError(K2)</f>
        <v>#NUM!</v>
      </c>
      <c r="M2" s="67"/>
      <c r="O2" s="158"/>
      <c r="P2" s="157"/>
      <c r="Q2" s="157"/>
      <c r="R2" s="157"/>
      <c r="S2" s="157"/>
      <c r="T2" s="156"/>
    </row>
    <row r="3" spans="1:20" x14ac:dyDescent="0.2">
      <c r="A3" s="73"/>
      <c r="B3" s="164" t="s">
        <v>60</v>
      </c>
      <c r="C3" s="138" t="str">
        <f t="shared" ref="C3:C36" si="0">VLOOKUP(Currency,$O$3:$T$7,2)</f>
        <v>SB</v>
      </c>
      <c r="D3" s="138" t="str">
        <f t="shared" ref="D3:D36" si="1">VLOOKUP(Currency,$O$3:$T$7,3)</f>
        <v>6L</v>
      </c>
      <c r="E3" s="138" t="str">
        <f t="shared" ref="E3:E36" si="2">VLOOKUP(Currency,$O$3:$T$7,4)</f>
        <v>1w</v>
      </c>
      <c r="F3" s="138">
        <f t="shared" ref="F3:F36" si="3">VLOOKUP(Currency,$O$3:$T$7,5)</f>
        <v>0</v>
      </c>
      <c r="G3" s="138">
        <f t="shared" ref="G3:G36" si="4">VLOOKUP(Currency,$O$3:$T$7,6)</f>
        <v>0</v>
      </c>
      <c r="H3" s="185">
        <f t="shared" ref="H3:H36" si="5">IF(F3=0,0,Currency&amp;$F3&amp;$G3&amp;$B3&amp;QuoteSuffix)</f>
        <v>0</v>
      </c>
      <c r="I3" s="187" t="str">
        <f t="shared" ref="I3:I36" si="6">PROPER(Currency)&amp;FamilyName&amp;"Swap"&amp;FixingType&amp;$B3</f>
        <v>HkdHiborSwapForBasisCalc1Y</v>
      </c>
      <c r="J3" s="184" t="str">
        <f t="shared" ref="J3:J36" si="7">Currency&amp;$C3&amp;$D3&amp;$B3&amp;"_"&amp;"Fwd"&amp;E3&amp;IF(H3=0,,"_Spr"&amp;$F3&amp;$G3)&amp;QuoteSuffix</f>
        <v>HKDSB6L1Y_Fwd1w_Quote</v>
      </c>
      <c r="K3" s="184"/>
      <c r="L3" s="186" t="str">
        <f>_xll.ohRangeRetrieveError(K3)</f>
        <v/>
      </c>
      <c r="M3" s="67"/>
      <c r="O3" s="36" t="s">
        <v>55</v>
      </c>
      <c r="P3" s="35" t="s">
        <v>152</v>
      </c>
      <c r="Q3" s="35" t="s">
        <v>46</v>
      </c>
      <c r="R3" s="35" t="s">
        <v>166</v>
      </c>
      <c r="S3" s="35"/>
      <c r="T3" s="34"/>
    </row>
    <row r="4" spans="1:20" x14ac:dyDescent="0.2">
      <c r="A4" s="73"/>
      <c r="B4" s="164" t="s">
        <v>56</v>
      </c>
      <c r="C4" s="138" t="str">
        <f t="shared" si="0"/>
        <v>SB</v>
      </c>
      <c r="D4" s="138" t="str">
        <f t="shared" si="1"/>
        <v>6L</v>
      </c>
      <c r="E4" s="138" t="str">
        <f t="shared" si="2"/>
        <v>1w</v>
      </c>
      <c r="F4" s="138">
        <f t="shared" si="3"/>
        <v>0</v>
      </c>
      <c r="G4" s="138">
        <f t="shared" si="4"/>
        <v>0</v>
      </c>
      <c r="H4" s="185">
        <f t="shared" si="5"/>
        <v>0</v>
      </c>
      <c r="I4" s="55" t="str">
        <f t="shared" si="6"/>
        <v>HkdHiborSwapForBasisCalc2Y</v>
      </c>
      <c r="J4" s="184" t="str">
        <f t="shared" si="7"/>
        <v>HKDSB6L2Y_Fwd1w_Quote</v>
      </c>
      <c r="K4" s="184"/>
      <c r="L4" s="186" t="str">
        <f>_xll.ohRangeRetrieveError(K4)</f>
        <v/>
      </c>
      <c r="M4" s="67"/>
      <c r="O4" s="36" t="s">
        <v>53</v>
      </c>
      <c r="P4" s="35" t="s">
        <v>152</v>
      </c>
      <c r="Q4" s="35" t="s">
        <v>51</v>
      </c>
      <c r="R4" s="35" t="s">
        <v>166</v>
      </c>
      <c r="S4" s="35"/>
      <c r="T4" s="34"/>
    </row>
    <row r="5" spans="1:20" x14ac:dyDescent="0.2">
      <c r="A5" s="73"/>
      <c r="B5" s="164" t="s">
        <v>54</v>
      </c>
      <c r="C5" s="138" t="str">
        <f t="shared" si="0"/>
        <v>SB</v>
      </c>
      <c r="D5" s="138" t="str">
        <f t="shared" si="1"/>
        <v>6L</v>
      </c>
      <c r="E5" s="138" t="str">
        <f t="shared" si="2"/>
        <v>1w</v>
      </c>
      <c r="F5" s="138">
        <f t="shared" si="3"/>
        <v>0</v>
      </c>
      <c r="G5" s="138">
        <f t="shared" si="4"/>
        <v>0</v>
      </c>
      <c r="H5" s="185">
        <f t="shared" si="5"/>
        <v>0</v>
      </c>
      <c r="I5" s="55" t="str">
        <f t="shared" si="6"/>
        <v>HkdHiborSwapForBasisCalc3Y</v>
      </c>
      <c r="J5" s="184" t="str">
        <f t="shared" si="7"/>
        <v>HKDSB6L3Y_Fwd1w_Quote</v>
      </c>
      <c r="K5" s="184"/>
      <c r="L5" s="186" t="str">
        <f>_xll.ohRangeRetrieveError(K5)</f>
        <v/>
      </c>
      <c r="M5" s="67"/>
      <c r="O5" s="36" t="s">
        <v>49</v>
      </c>
      <c r="P5" s="35" t="s">
        <v>149</v>
      </c>
      <c r="Q5" s="35" t="s">
        <v>46</v>
      </c>
      <c r="R5" s="35" t="s">
        <v>166</v>
      </c>
      <c r="S5" s="35"/>
      <c r="T5" s="34"/>
    </row>
    <row r="6" spans="1:20" x14ac:dyDescent="0.2">
      <c r="A6" s="73"/>
      <c r="B6" s="164" t="s">
        <v>50</v>
      </c>
      <c r="C6" s="138" t="str">
        <f t="shared" si="0"/>
        <v>SB</v>
      </c>
      <c r="D6" s="138" t="str">
        <f t="shared" si="1"/>
        <v>6L</v>
      </c>
      <c r="E6" s="138" t="str">
        <f t="shared" si="2"/>
        <v>1w</v>
      </c>
      <c r="F6" s="138">
        <f t="shared" si="3"/>
        <v>0</v>
      </c>
      <c r="G6" s="138">
        <f t="shared" si="4"/>
        <v>0</v>
      </c>
      <c r="H6" s="185">
        <f t="shared" si="5"/>
        <v>0</v>
      </c>
      <c r="I6" s="55" t="str">
        <f t="shared" si="6"/>
        <v>HkdHiborSwapForBasisCalc4Y</v>
      </c>
      <c r="J6" s="184" t="str">
        <f t="shared" si="7"/>
        <v>HKDSB6L4Y_Fwd1w_Quote</v>
      </c>
      <c r="K6" s="184"/>
      <c r="L6" s="186" t="str">
        <f>_xll.ohRangeRetrieveError(K6)</f>
        <v/>
      </c>
      <c r="M6" s="67"/>
      <c r="O6" s="36" t="s">
        <v>47</v>
      </c>
      <c r="P6" s="35" t="s">
        <v>149</v>
      </c>
      <c r="Q6" s="35" t="s">
        <v>46</v>
      </c>
      <c r="R6" s="35" t="s">
        <v>166</v>
      </c>
      <c r="S6" s="35"/>
      <c r="T6" s="34"/>
    </row>
    <row r="7" spans="1:20" ht="12" thickBot="1" x14ac:dyDescent="0.25">
      <c r="A7" s="73"/>
      <c r="B7" s="164" t="s">
        <v>48</v>
      </c>
      <c r="C7" s="138" t="str">
        <f t="shared" si="0"/>
        <v>SB</v>
      </c>
      <c r="D7" s="138" t="str">
        <f t="shared" si="1"/>
        <v>6L</v>
      </c>
      <c r="E7" s="138" t="str">
        <f t="shared" si="2"/>
        <v>1w</v>
      </c>
      <c r="F7" s="138">
        <f t="shared" si="3"/>
        <v>0</v>
      </c>
      <c r="G7" s="138">
        <f t="shared" si="4"/>
        <v>0</v>
      </c>
      <c r="H7" s="185">
        <f t="shared" si="5"/>
        <v>0</v>
      </c>
      <c r="I7" s="55" t="str">
        <f t="shared" si="6"/>
        <v>HkdHiborSwapForBasisCalc5Y</v>
      </c>
      <c r="J7" s="184" t="str">
        <f t="shared" si="7"/>
        <v>HKDSB6L5Y_Fwd1w_Quote</v>
      </c>
      <c r="K7" s="184"/>
      <c r="L7" s="186" t="str">
        <f>_xll.ohRangeRetrieveError(K7)</f>
        <v/>
      </c>
      <c r="M7" s="67"/>
      <c r="O7" s="33" t="s">
        <v>44</v>
      </c>
      <c r="P7" s="32" t="s">
        <v>148</v>
      </c>
      <c r="Q7" s="32" t="s">
        <v>43</v>
      </c>
      <c r="R7" s="32" t="s">
        <v>166</v>
      </c>
      <c r="S7" s="32"/>
      <c r="T7" s="31"/>
    </row>
    <row r="8" spans="1:20" x14ac:dyDescent="0.2">
      <c r="A8" s="73"/>
      <c r="B8" s="164" t="s">
        <v>45</v>
      </c>
      <c r="C8" s="138" t="str">
        <f t="shared" si="0"/>
        <v>SB</v>
      </c>
      <c r="D8" s="138" t="str">
        <f t="shared" si="1"/>
        <v>6L</v>
      </c>
      <c r="E8" s="138" t="str">
        <f t="shared" si="2"/>
        <v>1w</v>
      </c>
      <c r="F8" s="138">
        <f t="shared" si="3"/>
        <v>0</v>
      </c>
      <c r="G8" s="138">
        <f t="shared" si="4"/>
        <v>0</v>
      </c>
      <c r="H8" s="185">
        <f t="shared" si="5"/>
        <v>0</v>
      </c>
      <c r="I8" s="55" t="str">
        <f t="shared" si="6"/>
        <v>HkdHiborSwapForBasisCalc6Y</v>
      </c>
      <c r="J8" s="184" t="str">
        <f t="shared" si="7"/>
        <v>HKDSB6L6Y_Fwd1w_Quote</v>
      </c>
      <c r="K8" s="184"/>
      <c r="L8" s="186" t="str">
        <f>_xll.ohRangeRetrieveError(K8)</f>
        <v/>
      </c>
      <c r="M8" s="67"/>
    </row>
    <row r="9" spans="1:20" x14ac:dyDescent="0.2">
      <c r="A9" s="73"/>
      <c r="B9" s="164" t="s">
        <v>41</v>
      </c>
      <c r="C9" s="138" t="str">
        <f t="shared" si="0"/>
        <v>SB</v>
      </c>
      <c r="D9" s="138" t="str">
        <f t="shared" si="1"/>
        <v>6L</v>
      </c>
      <c r="E9" s="138" t="str">
        <f t="shared" si="2"/>
        <v>1w</v>
      </c>
      <c r="F9" s="138">
        <f t="shared" si="3"/>
        <v>0</v>
      </c>
      <c r="G9" s="138">
        <f t="shared" si="4"/>
        <v>0</v>
      </c>
      <c r="H9" s="185">
        <f t="shared" si="5"/>
        <v>0</v>
      </c>
      <c r="I9" s="55" t="str">
        <f t="shared" si="6"/>
        <v>HkdHiborSwapForBasisCalc7Y</v>
      </c>
      <c r="J9" s="184" t="str">
        <f t="shared" si="7"/>
        <v>HKDSB6L7Y_Fwd1w_Quote</v>
      </c>
      <c r="K9" s="184"/>
      <c r="L9" s="186" t="str">
        <f>_xll.ohRangeRetrieveError(K9)</f>
        <v/>
      </c>
      <c r="M9" s="67"/>
    </row>
    <row r="10" spans="1:20" x14ac:dyDescent="0.2">
      <c r="A10" s="73"/>
      <c r="B10" s="164" t="s">
        <v>40</v>
      </c>
      <c r="C10" s="138" t="str">
        <f t="shared" si="0"/>
        <v>SB</v>
      </c>
      <c r="D10" s="138" t="str">
        <f t="shared" si="1"/>
        <v>6L</v>
      </c>
      <c r="E10" s="138" t="str">
        <f t="shared" si="2"/>
        <v>1w</v>
      </c>
      <c r="F10" s="138">
        <f t="shared" si="3"/>
        <v>0</v>
      </c>
      <c r="G10" s="138">
        <f t="shared" si="4"/>
        <v>0</v>
      </c>
      <c r="H10" s="185">
        <f t="shared" si="5"/>
        <v>0</v>
      </c>
      <c r="I10" s="55" t="str">
        <f t="shared" si="6"/>
        <v>HkdHiborSwapForBasisCalc8Y</v>
      </c>
      <c r="J10" s="184" t="str">
        <f t="shared" si="7"/>
        <v>HKDSB6L8Y_Fwd1w_Quote</v>
      </c>
      <c r="K10" s="184"/>
      <c r="L10" s="186" t="str">
        <f>_xll.ohRangeRetrieveError(K10)</f>
        <v/>
      </c>
      <c r="M10" s="67"/>
    </row>
    <row r="11" spans="1:20" x14ac:dyDescent="0.2">
      <c r="A11" s="73"/>
      <c r="B11" s="164" t="s">
        <v>39</v>
      </c>
      <c r="C11" s="138" t="str">
        <f t="shared" si="0"/>
        <v>SB</v>
      </c>
      <c r="D11" s="138" t="str">
        <f t="shared" si="1"/>
        <v>6L</v>
      </c>
      <c r="E11" s="138" t="str">
        <f t="shared" si="2"/>
        <v>1w</v>
      </c>
      <c r="F11" s="138">
        <f t="shared" si="3"/>
        <v>0</v>
      </c>
      <c r="G11" s="138">
        <f t="shared" si="4"/>
        <v>0</v>
      </c>
      <c r="H11" s="185">
        <f t="shared" si="5"/>
        <v>0</v>
      </c>
      <c r="I11" s="55" t="str">
        <f t="shared" si="6"/>
        <v>HkdHiborSwapForBasisCalc9Y</v>
      </c>
      <c r="J11" s="184" t="str">
        <f t="shared" si="7"/>
        <v>HKDSB6L9Y_Fwd1w_Quote</v>
      </c>
      <c r="K11" s="184"/>
      <c r="L11" s="186" t="str">
        <f>_xll.ohRangeRetrieveError(K11)</f>
        <v/>
      </c>
      <c r="M11" s="67"/>
    </row>
    <row r="12" spans="1:20" x14ac:dyDescent="0.2">
      <c r="A12" s="73"/>
      <c r="B12" s="164" t="s">
        <v>38</v>
      </c>
      <c r="C12" s="138" t="str">
        <f t="shared" si="0"/>
        <v>SB</v>
      </c>
      <c r="D12" s="138" t="str">
        <f t="shared" si="1"/>
        <v>6L</v>
      </c>
      <c r="E12" s="138" t="str">
        <f t="shared" si="2"/>
        <v>1w</v>
      </c>
      <c r="F12" s="138">
        <f t="shared" si="3"/>
        <v>0</v>
      </c>
      <c r="G12" s="138">
        <f t="shared" si="4"/>
        <v>0</v>
      </c>
      <c r="H12" s="185">
        <f t="shared" si="5"/>
        <v>0</v>
      </c>
      <c r="I12" s="55" t="str">
        <f t="shared" si="6"/>
        <v>HkdHiborSwapForBasisCalc10Y</v>
      </c>
      <c r="J12" s="184" t="str">
        <f t="shared" si="7"/>
        <v>HKDSB6L10Y_Fwd1w_Quote</v>
      </c>
      <c r="K12" s="184"/>
      <c r="L12" s="186" t="str">
        <f>_xll.ohRangeRetrieveError(K12)</f>
        <v/>
      </c>
      <c r="M12" s="67"/>
    </row>
    <row r="13" spans="1:20" x14ac:dyDescent="0.2">
      <c r="A13" s="73"/>
      <c r="B13" s="164" t="s">
        <v>37</v>
      </c>
      <c r="C13" s="138" t="str">
        <f t="shared" si="0"/>
        <v>SB</v>
      </c>
      <c r="D13" s="138" t="str">
        <f t="shared" si="1"/>
        <v>6L</v>
      </c>
      <c r="E13" s="138" t="str">
        <f t="shared" si="2"/>
        <v>1w</v>
      </c>
      <c r="F13" s="138">
        <f t="shared" si="3"/>
        <v>0</v>
      </c>
      <c r="G13" s="138">
        <f t="shared" si="4"/>
        <v>0</v>
      </c>
      <c r="H13" s="185">
        <f t="shared" si="5"/>
        <v>0</v>
      </c>
      <c r="I13" s="55" t="str">
        <f t="shared" si="6"/>
        <v>HkdHiborSwapForBasisCalc11Y</v>
      </c>
      <c r="J13" s="184" t="str">
        <f t="shared" si="7"/>
        <v>HKDSB6L11Y_Fwd1w_Quote</v>
      </c>
      <c r="K13" s="184"/>
      <c r="L13" s="186" t="str">
        <f>_xll.ohRangeRetrieveError(K13)</f>
        <v/>
      </c>
      <c r="M13" s="67"/>
    </row>
    <row r="14" spans="1:20" x14ac:dyDescent="0.2">
      <c r="A14" s="73"/>
      <c r="B14" s="164" t="s">
        <v>36</v>
      </c>
      <c r="C14" s="138" t="str">
        <f t="shared" si="0"/>
        <v>SB</v>
      </c>
      <c r="D14" s="138" t="str">
        <f t="shared" si="1"/>
        <v>6L</v>
      </c>
      <c r="E14" s="138" t="str">
        <f t="shared" si="2"/>
        <v>1w</v>
      </c>
      <c r="F14" s="138">
        <f t="shared" si="3"/>
        <v>0</v>
      </c>
      <c r="G14" s="138">
        <f t="shared" si="4"/>
        <v>0</v>
      </c>
      <c r="H14" s="185">
        <f t="shared" si="5"/>
        <v>0</v>
      </c>
      <c r="I14" s="55" t="str">
        <f t="shared" si="6"/>
        <v>HkdHiborSwapForBasisCalc12Y</v>
      </c>
      <c r="J14" s="184" t="str">
        <f t="shared" si="7"/>
        <v>HKDSB6L12Y_Fwd1w_Quote</v>
      </c>
      <c r="K14" s="184"/>
      <c r="L14" s="186" t="str">
        <f>_xll.ohRangeRetrieveError(K14)</f>
        <v/>
      </c>
      <c r="M14" s="67"/>
    </row>
    <row r="15" spans="1:20" x14ac:dyDescent="0.2">
      <c r="A15" s="73"/>
      <c r="B15" s="164" t="s">
        <v>35</v>
      </c>
      <c r="C15" s="138" t="str">
        <f t="shared" si="0"/>
        <v>SB</v>
      </c>
      <c r="D15" s="138" t="str">
        <f t="shared" si="1"/>
        <v>6L</v>
      </c>
      <c r="E15" s="138" t="str">
        <f t="shared" si="2"/>
        <v>1w</v>
      </c>
      <c r="F15" s="138">
        <f t="shared" si="3"/>
        <v>0</v>
      </c>
      <c r="G15" s="138">
        <f t="shared" si="4"/>
        <v>0</v>
      </c>
      <c r="H15" s="185">
        <f t="shared" si="5"/>
        <v>0</v>
      </c>
      <c r="I15" s="55" t="str">
        <f t="shared" si="6"/>
        <v>HkdHiborSwapForBasisCalc13Y</v>
      </c>
      <c r="J15" s="184" t="str">
        <f t="shared" si="7"/>
        <v>HKDSB6L13Y_Fwd1w_Quote</v>
      </c>
      <c r="K15" s="184"/>
      <c r="L15" s="186" t="str">
        <f>_xll.ohRangeRetrieveError(K15)</f>
        <v/>
      </c>
      <c r="M15" s="67"/>
    </row>
    <row r="16" spans="1:20" x14ac:dyDescent="0.2">
      <c r="A16" s="73"/>
      <c r="B16" s="164" t="s">
        <v>34</v>
      </c>
      <c r="C16" s="138" t="str">
        <f t="shared" si="0"/>
        <v>SB</v>
      </c>
      <c r="D16" s="138" t="str">
        <f t="shared" si="1"/>
        <v>6L</v>
      </c>
      <c r="E16" s="138" t="str">
        <f t="shared" si="2"/>
        <v>1w</v>
      </c>
      <c r="F16" s="138">
        <f t="shared" si="3"/>
        <v>0</v>
      </c>
      <c r="G16" s="138">
        <f t="shared" si="4"/>
        <v>0</v>
      </c>
      <c r="H16" s="185">
        <f t="shared" si="5"/>
        <v>0</v>
      </c>
      <c r="I16" s="55" t="str">
        <f t="shared" si="6"/>
        <v>HkdHiborSwapForBasisCalc14Y</v>
      </c>
      <c r="J16" s="184" t="str">
        <f t="shared" si="7"/>
        <v>HKDSB6L14Y_Fwd1w_Quote</v>
      </c>
      <c r="K16" s="184"/>
      <c r="L16" s="186" t="str">
        <f>_xll.ohRangeRetrieveError(K16)</f>
        <v/>
      </c>
      <c r="M16" s="67"/>
    </row>
    <row r="17" spans="1:13" x14ac:dyDescent="0.2">
      <c r="A17" s="73"/>
      <c r="B17" s="164" t="s">
        <v>33</v>
      </c>
      <c r="C17" s="138" t="str">
        <f t="shared" si="0"/>
        <v>SB</v>
      </c>
      <c r="D17" s="138" t="str">
        <f t="shared" si="1"/>
        <v>6L</v>
      </c>
      <c r="E17" s="138" t="str">
        <f t="shared" si="2"/>
        <v>1w</v>
      </c>
      <c r="F17" s="138">
        <f t="shared" si="3"/>
        <v>0</v>
      </c>
      <c r="G17" s="138">
        <f t="shared" si="4"/>
        <v>0</v>
      </c>
      <c r="H17" s="185">
        <f t="shared" si="5"/>
        <v>0</v>
      </c>
      <c r="I17" s="55" t="str">
        <f t="shared" si="6"/>
        <v>HkdHiborSwapForBasisCalc15Y</v>
      </c>
      <c r="J17" s="184" t="str">
        <f t="shared" si="7"/>
        <v>HKDSB6L15Y_Fwd1w_Quote</v>
      </c>
      <c r="K17" s="184"/>
      <c r="L17" s="186" t="str">
        <f>_xll.ohRangeRetrieveError(K17)</f>
        <v/>
      </c>
      <c r="M17" s="67"/>
    </row>
    <row r="18" spans="1:13" x14ac:dyDescent="0.2">
      <c r="A18" s="73"/>
      <c r="B18" s="164" t="s">
        <v>32</v>
      </c>
      <c r="C18" s="138" t="str">
        <f t="shared" si="0"/>
        <v>SB</v>
      </c>
      <c r="D18" s="138" t="str">
        <f t="shared" si="1"/>
        <v>6L</v>
      </c>
      <c r="E18" s="138" t="str">
        <f t="shared" si="2"/>
        <v>1w</v>
      </c>
      <c r="F18" s="138">
        <f t="shared" si="3"/>
        <v>0</v>
      </c>
      <c r="G18" s="138">
        <f t="shared" si="4"/>
        <v>0</v>
      </c>
      <c r="H18" s="185">
        <f t="shared" si="5"/>
        <v>0</v>
      </c>
      <c r="I18" s="55" t="str">
        <f t="shared" si="6"/>
        <v>HkdHiborSwapForBasisCalc16Y</v>
      </c>
      <c r="J18" s="184" t="str">
        <f t="shared" si="7"/>
        <v>HKDSB6L16Y_Fwd1w_Quote</v>
      </c>
      <c r="K18" s="184"/>
      <c r="L18" s="186" t="str">
        <f>_xll.ohRangeRetrieveError(K18)</f>
        <v/>
      </c>
      <c r="M18" s="67"/>
    </row>
    <row r="19" spans="1:13" x14ac:dyDescent="0.2">
      <c r="A19" s="73"/>
      <c r="B19" s="164" t="s">
        <v>31</v>
      </c>
      <c r="C19" s="138" t="str">
        <f t="shared" si="0"/>
        <v>SB</v>
      </c>
      <c r="D19" s="138" t="str">
        <f t="shared" si="1"/>
        <v>6L</v>
      </c>
      <c r="E19" s="138" t="str">
        <f t="shared" si="2"/>
        <v>1w</v>
      </c>
      <c r="F19" s="138">
        <f t="shared" si="3"/>
        <v>0</v>
      </c>
      <c r="G19" s="138">
        <f t="shared" si="4"/>
        <v>0</v>
      </c>
      <c r="H19" s="185">
        <f t="shared" si="5"/>
        <v>0</v>
      </c>
      <c r="I19" s="55" t="str">
        <f t="shared" si="6"/>
        <v>HkdHiborSwapForBasisCalc17Y</v>
      </c>
      <c r="J19" s="184" t="str">
        <f t="shared" si="7"/>
        <v>HKDSB6L17Y_Fwd1w_Quote</v>
      </c>
      <c r="K19" s="184"/>
      <c r="L19" s="186" t="str">
        <f>_xll.ohRangeRetrieveError(K19)</f>
        <v/>
      </c>
      <c r="M19" s="67"/>
    </row>
    <row r="20" spans="1:13" x14ac:dyDescent="0.2">
      <c r="A20" s="73"/>
      <c r="B20" s="164" t="s">
        <v>30</v>
      </c>
      <c r="C20" s="138" t="str">
        <f t="shared" si="0"/>
        <v>SB</v>
      </c>
      <c r="D20" s="138" t="str">
        <f t="shared" si="1"/>
        <v>6L</v>
      </c>
      <c r="E20" s="138" t="str">
        <f t="shared" si="2"/>
        <v>1w</v>
      </c>
      <c r="F20" s="138">
        <f t="shared" si="3"/>
        <v>0</v>
      </c>
      <c r="G20" s="138">
        <f t="shared" si="4"/>
        <v>0</v>
      </c>
      <c r="H20" s="185">
        <f t="shared" si="5"/>
        <v>0</v>
      </c>
      <c r="I20" s="55" t="str">
        <f t="shared" si="6"/>
        <v>HkdHiborSwapForBasisCalc18Y</v>
      </c>
      <c r="J20" s="184" t="str">
        <f t="shared" si="7"/>
        <v>HKDSB6L18Y_Fwd1w_Quote</v>
      </c>
      <c r="K20" s="184"/>
      <c r="L20" s="186" t="str">
        <f>_xll.ohRangeRetrieveError(K20)</f>
        <v/>
      </c>
      <c r="M20" s="67"/>
    </row>
    <row r="21" spans="1:13" x14ac:dyDescent="0.2">
      <c r="A21" s="73"/>
      <c r="B21" s="164" t="s">
        <v>29</v>
      </c>
      <c r="C21" s="138" t="str">
        <f t="shared" si="0"/>
        <v>SB</v>
      </c>
      <c r="D21" s="138" t="str">
        <f t="shared" si="1"/>
        <v>6L</v>
      </c>
      <c r="E21" s="138" t="str">
        <f t="shared" si="2"/>
        <v>1w</v>
      </c>
      <c r="F21" s="138">
        <f t="shared" si="3"/>
        <v>0</v>
      </c>
      <c r="G21" s="138">
        <f t="shared" si="4"/>
        <v>0</v>
      </c>
      <c r="H21" s="185">
        <f t="shared" si="5"/>
        <v>0</v>
      </c>
      <c r="I21" s="55" t="str">
        <f t="shared" si="6"/>
        <v>HkdHiborSwapForBasisCalc19Y</v>
      </c>
      <c r="J21" s="184" t="str">
        <f t="shared" si="7"/>
        <v>HKDSB6L19Y_Fwd1w_Quote</v>
      </c>
      <c r="K21" s="184"/>
      <c r="L21" s="186" t="str">
        <f>_xll.ohRangeRetrieveError(K21)</f>
        <v/>
      </c>
      <c r="M21" s="67"/>
    </row>
    <row r="22" spans="1:13" x14ac:dyDescent="0.2">
      <c r="A22" s="73"/>
      <c r="B22" s="164" t="s">
        <v>28</v>
      </c>
      <c r="C22" s="138" t="str">
        <f t="shared" si="0"/>
        <v>SB</v>
      </c>
      <c r="D22" s="138" t="str">
        <f t="shared" si="1"/>
        <v>6L</v>
      </c>
      <c r="E22" s="138" t="str">
        <f t="shared" si="2"/>
        <v>1w</v>
      </c>
      <c r="F22" s="138">
        <f t="shared" si="3"/>
        <v>0</v>
      </c>
      <c r="G22" s="138">
        <f t="shared" si="4"/>
        <v>0</v>
      </c>
      <c r="H22" s="185">
        <f t="shared" si="5"/>
        <v>0</v>
      </c>
      <c r="I22" s="55" t="str">
        <f t="shared" si="6"/>
        <v>HkdHiborSwapForBasisCalc20Y</v>
      </c>
      <c r="J22" s="184" t="str">
        <f t="shared" si="7"/>
        <v>HKDSB6L20Y_Fwd1w_Quote</v>
      </c>
      <c r="K22" s="184"/>
      <c r="L22" s="186" t="str">
        <f>_xll.ohRangeRetrieveError(K22)</f>
        <v/>
      </c>
      <c r="M22" s="67"/>
    </row>
    <row r="23" spans="1:13" x14ac:dyDescent="0.2">
      <c r="A23" s="73"/>
      <c r="B23" s="164" t="s">
        <v>27</v>
      </c>
      <c r="C23" s="138" t="str">
        <f t="shared" si="0"/>
        <v>SB</v>
      </c>
      <c r="D23" s="138" t="str">
        <f t="shared" si="1"/>
        <v>6L</v>
      </c>
      <c r="E23" s="138" t="str">
        <f t="shared" si="2"/>
        <v>1w</v>
      </c>
      <c r="F23" s="138">
        <f t="shared" si="3"/>
        <v>0</v>
      </c>
      <c r="G23" s="138">
        <f t="shared" si="4"/>
        <v>0</v>
      </c>
      <c r="H23" s="185">
        <f t="shared" si="5"/>
        <v>0</v>
      </c>
      <c r="I23" s="55" t="str">
        <f t="shared" si="6"/>
        <v>HkdHiborSwapForBasisCalc21Y</v>
      </c>
      <c r="J23" s="184" t="str">
        <f t="shared" si="7"/>
        <v>HKDSB6L21Y_Fwd1w_Quote</v>
      </c>
      <c r="K23" s="184"/>
      <c r="L23" s="186" t="str">
        <f>_xll.ohRangeRetrieveError(K23)</f>
        <v/>
      </c>
      <c r="M23" s="67"/>
    </row>
    <row r="24" spans="1:13" x14ac:dyDescent="0.2">
      <c r="A24" s="73"/>
      <c r="B24" s="164" t="s">
        <v>26</v>
      </c>
      <c r="C24" s="138" t="str">
        <f t="shared" si="0"/>
        <v>SB</v>
      </c>
      <c r="D24" s="138" t="str">
        <f t="shared" si="1"/>
        <v>6L</v>
      </c>
      <c r="E24" s="138" t="str">
        <f t="shared" si="2"/>
        <v>1w</v>
      </c>
      <c r="F24" s="138">
        <f t="shared" si="3"/>
        <v>0</v>
      </c>
      <c r="G24" s="138">
        <f t="shared" si="4"/>
        <v>0</v>
      </c>
      <c r="H24" s="185">
        <f t="shared" si="5"/>
        <v>0</v>
      </c>
      <c r="I24" s="55" t="str">
        <f t="shared" si="6"/>
        <v>HkdHiborSwapForBasisCalc22Y</v>
      </c>
      <c r="J24" s="184" t="str">
        <f t="shared" si="7"/>
        <v>HKDSB6L22Y_Fwd1w_Quote</v>
      </c>
      <c r="K24" s="184"/>
      <c r="L24" s="186" t="str">
        <f>_xll.ohRangeRetrieveError(K24)</f>
        <v/>
      </c>
      <c r="M24" s="67"/>
    </row>
    <row r="25" spans="1:13" x14ac:dyDescent="0.2">
      <c r="A25" s="73"/>
      <c r="B25" s="164" t="s">
        <v>25</v>
      </c>
      <c r="C25" s="138" t="str">
        <f t="shared" si="0"/>
        <v>SB</v>
      </c>
      <c r="D25" s="138" t="str">
        <f t="shared" si="1"/>
        <v>6L</v>
      </c>
      <c r="E25" s="138" t="str">
        <f t="shared" si="2"/>
        <v>1w</v>
      </c>
      <c r="F25" s="138">
        <f t="shared" si="3"/>
        <v>0</v>
      </c>
      <c r="G25" s="138">
        <f t="shared" si="4"/>
        <v>0</v>
      </c>
      <c r="H25" s="185">
        <f t="shared" si="5"/>
        <v>0</v>
      </c>
      <c r="I25" s="55" t="str">
        <f t="shared" si="6"/>
        <v>HkdHiborSwapForBasisCalc23Y</v>
      </c>
      <c r="J25" s="184" t="str">
        <f t="shared" si="7"/>
        <v>HKDSB6L23Y_Fwd1w_Quote</v>
      </c>
      <c r="K25" s="184"/>
      <c r="L25" s="186" t="str">
        <f>_xll.ohRangeRetrieveError(K25)</f>
        <v/>
      </c>
      <c r="M25" s="67"/>
    </row>
    <row r="26" spans="1:13" x14ac:dyDescent="0.2">
      <c r="A26" s="73"/>
      <c r="B26" s="164" t="s">
        <v>24</v>
      </c>
      <c r="C26" s="138" t="str">
        <f t="shared" si="0"/>
        <v>SB</v>
      </c>
      <c r="D26" s="138" t="str">
        <f t="shared" si="1"/>
        <v>6L</v>
      </c>
      <c r="E26" s="138" t="str">
        <f t="shared" si="2"/>
        <v>1w</v>
      </c>
      <c r="F26" s="138">
        <f t="shared" si="3"/>
        <v>0</v>
      </c>
      <c r="G26" s="138">
        <f t="shared" si="4"/>
        <v>0</v>
      </c>
      <c r="H26" s="185">
        <f t="shared" si="5"/>
        <v>0</v>
      </c>
      <c r="I26" s="55" t="str">
        <f t="shared" si="6"/>
        <v>HkdHiborSwapForBasisCalc24Y</v>
      </c>
      <c r="J26" s="184" t="str">
        <f t="shared" si="7"/>
        <v>HKDSB6L24Y_Fwd1w_Quote</v>
      </c>
      <c r="K26" s="184"/>
      <c r="L26" s="186" t="str">
        <f>_xll.ohRangeRetrieveError(K26)</f>
        <v/>
      </c>
      <c r="M26" s="67"/>
    </row>
    <row r="27" spans="1:13" x14ac:dyDescent="0.2">
      <c r="A27" s="73"/>
      <c r="B27" s="164" t="s">
        <v>23</v>
      </c>
      <c r="C27" s="138" t="str">
        <f t="shared" si="0"/>
        <v>SB</v>
      </c>
      <c r="D27" s="138" t="str">
        <f t="shared" si="1"/>
        <v>6L</v>
      </c>
      <c r="E27" s="138" t="str">
        <f t="shared" si="2"/>
        <v>1w</v>
      </c>
      <c r="F27" s="138">
        <f t="shared" si="3"/>
        <v>0</v>
      </c>
      <c r="G27" s="138">
        <f t="shared" si="4"/>
        <v>0</v>
      </c>
      <c r="H27" s="185">
        <f t="shared" si="5"/>
        <v>0</v>
      </c>
      <c r="I27" s="55" t="str">
        <f t="shared" si="6"/>
        <v>HkdHiborSwapForBasisCalc25Y</v>
      </c>
      <c r="J27" s="184" t="str">
        <f t="shared" si="7"/>
        <v>HKDSB6L25Y_Fwd1w_Quote</v>
      </c>
      <c r="K27" s="184"/>
      <c r="L27" s="186" t="str">
        <f>_xll.ohRangeRetrieveError(K27)</f>
        <v/>
      </c>
      <c r="M27" s="67"/>
    </row>
    <row r="28" spans="1:13" x14ac:dyDescent="0.2">
      <c r="A28" s="73"/>
      <c r="B28" s="164" t="s">
        <v>22</v>
      </c>
      <c r="C28" s="138" t="str">
        <f t="shared" si="0"/>
        <v>SB</v>
      </c>
      <c r="D28" s="138" t="str">
        <f t="shared" si="1"/>
        <v>6L</v>
      </c>
      <c r="E28" s="138" t="str">
        <f t="shared" si="2"/>
        <v>1w</v>
      </c>
      <c r="F28" s="138">
        <f t="shared" si="3"/>
        <v>0</v>
      </c>
      <c r="G28" s="138">
        <f t="shared" si="4"/>
        <v>0</v>
      </c>
      <c r="H28" s="185">
        <f t="shared" si="5"/>
        <v>0</v>
      </c>
      <c r="I28" s="55" t="str">
        <f t="shared" si="6"/>
        <v>HkdHiborSwapForBasisCalc26Y</v>
      </c>
      <c r="J28" s="184" t="str">
        <f t="shared" si="7"/>
        <v>HKDSB6L26Y_Fwd1w_Quote</v>
      </c>
      <c r="K28" s="184"/>
      <c r="L28" s="186" t="str">
        <f>_xll.ohRangeRetrieveError(K28)</f>
        <v/>
      </c>
      <c r="M28" s="67"/>
    </row>
    <row r="29" spans="1:13" x14ac:dyDescent="0.2">
      <c r="A29" s="73"/>
      <c r="B29" s="164" t="s">
        <v>21</v>
      </c>
      <c r="C29" s="138" t="str">
        <f t="shared" si="0"/>
        <v>SB</v>
      </c>
      <c r="D29" s="138" t="str">
        <f t="shared" si="1"/>
        <v>6L</v>
      </c>
      <c r="E29" s="138" t="str">
        <f t="shared" si="2"/>
        <v>1w</v>
      </c>
      <c r="F29" s="138">
        <f t="shared" si="3"/>
        <v>0</v>
      </c>
      <c r="G29" s="138">
        <f t="shared" si="4"/>
        <v>0</v>
      </c>
      <c r="H29" s="185">
        <f t="shared" si="5"/>
        <v>0</v>
      </c>
      <c r="I29" s="55" t="str">
        <f t="shared" si="6"/>
        <v>HkdHiborSwapForBasisCalc27Y</v>
      </c>
      <c r="J29" s="184" t="str">
        <f t="shared" si="7"/>
        <v>HKDSB6L27Y_Fwd1w_Quote</v>
      </c>
      <c r="K29" s="184"/>
      <c r="L29" s="186" t="str">
        <f>_xll.ohRangeRetrieveError(K29)</f>
        <v/>
      </c>
      <c r="M29" s="67"/>
    </row>
    <row r="30" spans="1:13" x14ac:dyDescent="0.2">
      <c r="A30" s="73"/>
      <c r="B30" s="164" t="s">
        <v>20</v>
      </c>
      <c r="C30" s="138" t="str">
        <f t="shared" si="0"/>
        <v>SB</v>
      </c>
      <c r="D30" s="138" t="str">
        <f t="shared" si="1"/>
        <v>6L</v>
      </c>
      <c r="E30" s="138" t="str">
        <f t="shared" si="2"/>
        <v>1w</v>
      </c>
      <c r="F30" s="138">
        <f t="shared" si="3"/>
        <v>0</v>
      </c>
      <c r="G30" s="138">
        <f t="shared" si="4"/>
        <v>0</v>
      </c>
      <c r="H30" s="185">
        <f t="shared" si="5"/>
        <v>0</v>
      </c>
      <c r="I30" s="55" t="str">
        <f t="shared" si="6"/>
        <v>HkdHiborSwapForBasisCalc28Y</v>
      </c>
      <c r="J30" s="184" t="str">
        <f t="shared" si="7"/>
        <v>HKDSB6L28Y_Fwd1w_Quote</v>
      </c>
      <c r="K30" s="184"/>
      <c r="L30" s="186" t="str">
        <f>_xll.ohRangeRetrieveError(K30)</f>
        <v/>
      </c>
      <c r="M30" s="67"/>
    </row>
    <row r="31" spans="1:13" x14ac:dyDescent="0.2">
      <c r="A31" s="73"/>
      <c r="B31" s="164" t="s">
        <v>19</v>
      </c>
      <c r="C31" s="138" t="str">
        <f t="shared" si="0"/>
        <v>SB</v>
      </c>
      <c r="D31" s="138" t="str">
        <f t="shared" si="1"/>
        <v>6L</v>
      </c>
      <c r="E31" s="138" t="str">
        <f t="shared" si="2"/>
        <v>1w</v>
      </c>
      <c r="F31" s="138">
        <f t="shared" si="3"/>
        <v>0</v>
      </c>
      <c r="G31" s="138">
        <f t="shared" si="4"/>
        <v>0</v>
      </c>
      <c r="H31" s="185">
        <f t="shared" si="5"/>
        <v>0</v>
      </c>
      <c r="I31" s="55" t="str">
        <f t="shared" si="6"/>
        <v>HkdHiborSwapForBasisCalc29Y</v>
      </c>
      <c r="J31" s="184" t="str">
        <f t="shared" si="7"/>
        <v>HKDSB6L29Y_Fwd1w_Quote</v>
      </c>
      <c r="K31" s="184"/>
      <c r="L31" s="186" t="str">
        <f>_xll.ohRangeRetrieveError(K31)</f>
        <v/>
      </c>
      <c r="M31" s="67"/>
    </row>
    <row r="32" spans="1:13" x14ac:dyDescent="0.2">
      <c r="A32" s="73"/>
      <c r="B32" s="164" t="s">
        <v>18</v>
      </c>
      <c r="C32" s="138" t="str">
        <f t="shared" si="0"/>
        <v>SB</v>
      </c>
      <c r="D32" s="138" t="str">
        <f t="shared" si="1"/>
        <v>6L</v>
      </c>
      <c r="E32" s="138" t="str">
        <f t="shared" si="2"/>
        <v>1w</v>
      </c>
      <c r="F32" s="138">
        <f t="shared" si="3"/>
        <v>0</v>
      </c>
      <c r="G32" s="138">
        <f t="shared" si="4"/>
        <v>0</v>
      </c>
      <c r="H32" s="185">
        <f t="shared" si="5"/>
        <v>0</v>
      </c>
      <c r="I32" s="55" t="str">
        <f t="shared" si="6"/>
        <v>HkdHiborSwapForBasisCalc30Y</v>
      </c>
      <c r="J32" s="184" t="str">
        <f t="shared" si="7"/>
        <v>HKDSB6L30Y_Fwd1w_Quote</v>
      </c>
      <c r="K32" s="184"/>
      <c r="L32" s="186" t="str">
        <f>_xll.ohRangeRetrieveError(K32)</f>
        <v/>
      </c>
      <c r="M32" s="67"/>
    </row>
    <row r="33" spans="1:13" x14ac:dyDescent="0.2">
      <c r="A33" s="73"/>
      <c r="B33" s="164" t="s">
        <v>17</v>
      </c>
      <c r="C33" s="138" t="str">
        <f t="shared" si="0"/>
        <v>SB</v>
      </c>
      <c r="D33" s="138" t="str">
        <f t="shared" si="1"/>
        <v>6L</v>
      </c>
      <c r="E33" s="138" t="str">
        <f t="shared" si="2"/>
        <v>1w</v>
      </c>
      <c r="F33" s="138">
        <f t="shared" si="3"/>
        <v>0</v>
      </c>
      <c r="G33" s="138">
        <f t="shared" si="4"/>
        <v>0</v>
      </c>
      <c r="H33" s="185">
        <f t="shared" si="5"/>
        <v>0</v>
      </c>
      <c r="I33" s="55" t="str">
        <f t="shared" si="6"/>
        <v>HkdHiborSwapForBasisCalc35Y</v>
      </c>
      <c r="J33" s="184" t="str">
        <f t="shared" si="7"/>
        <v>HKDSB6L35Y_Fwd1w_Quote</v>
      </c>
      <c r="K33" s="184"/>
      <c r="L33" s="186" t="str">
        <f>_xll.ohRangeRetrieveError(K33)</f>
        <v/>
      </c>
      <c r="M33" s="67"/>
    </row>
    <row r="34" spans="1:13" x14ac:dyDescent="0.2">
      <c r="A34" s="73"/>
      <c r="B34" s="164" t="s">
        <v>16</v>
      </c>
      <c r="C34" s="138" t="str">
        <f t="shared" si="0"/>
        <v>SB</v>
      </c>
      <c r="D34" s="138" t="str">
        <f t="shared" si="1"/>
        <v>6L</v>
      </c>
      <c r="E34" s="138" t="str">
        <f t="shared" si="2"/>
        <v>1w</v>
      </c>
      <c r="F34" s="138">
        <f t="shared" si="3"/>
        <v>0</v>
      </c>
      <c r="G34" s="138">
        <f t="shared" si="4"/>
        <v>0</v>
      </c>
      <c r="H34" s="185">
        <f t="shared" si="5"/>
        <v>0</v>
      </c>
      <c r="I34" s="55" t="str">
        <f t="shared" si="6"/>
        <v>HkdHiborSwapForBasisCalc40Y</v>
      </c>
      <c r="J34" s="184" t="str">
        <f t="shared" si="7"/>
        <v>HKDSB6L40Y_Fwd1w_Quote</v>
      </c>
      <c r="K34" s="184"/>
      <c r="L34" s="186" t="str">
        <f>_xll.ohRangeRetrieveError(K34)</f>
        <v/>
      </c>
      <c r="M34" s="67"/>
    </row>
    <row r="35" spans="1:13" x14ac:dyDescent="0.2">
      <c r="A35" s="73"/>
      <c r="B35" s="164" t="s">
        <v>15</v>
      </c>
      <c r="C35" s="138" t="str">
        <f t="shared" si="0"/>
        <v>SB</v>
      </c>
      <c r="D35" s="138" t="str">
        <f t="shared" si="1"/>
        <v>6L</v>
      </c>
      <c r="E35" s="138" t="str">
        <f t="shared" si="2"/>
        <v>1w</v>
      </c>
      <c r="F35" s="138">
        <f t="shared" si="3"/>
        <v>0</v>
      </c>
      <c r="G35" s="138">
        <f t="shared" si="4"/>
        <v>0</v>
      </c>
      <c r="H35" s="185">
        <f t="shared" si="5"/>
        <v>0</v>
      </c>
      <c r="I35" s="55" t="str">
        <f t="shared" si="6"/>
        <v>HkdHiborSwapForBasisCalc50Y</v>
      </c>
      <c r="J35" s="184" t="str">
        <f t="shared" si="7"/>
        <v>HKDSB6L50Y_Fwd1w_Quote</v>
      </c>
      <c r="K35" s="184"/>
      <c r="L35" s="186" t="str">
        <f>_xll.ohRangeRetrieveError(K35)</f>
        <v/>
      </c>
      <c r="M35" s="67"/>
    </row>
    <row r="36" spans="1:13" x14ac:dyDescent="0.2">
      <c r="A36" s="73"/>
      <c r="B36" s="164" t="s">
        <v>14</v>
      </c>
      <c r="C36" s="138" t="str">
        <f t="shared" si="0"/>
        <v>SB</v>
      </c>
      <c r="D36" s="138" t="str">
        <f t="shared" si="1"/>
        <v>6L</v>
      </c>
      <c r="E36" s="138" t="str">
        <f t="shared" si="2"/>
        <v>1w</v>
      </c>
      <c r="F36" s="138">
        <f t="shared" si="3"/>
        <v>0</v>
      </c>
      <c r="G36" s="138">
        <f t="shared" si="4"/>
        <v>0</v>
      </c>
      <c r="H36" s="185">
        <f t="shared" si="5"/>
        <v>0</v>
      </c>
      <c r="I36" s="55" t="str">
        <f t="shared" si="6"/>
        <v>HkdHiborSwapForBasisCalc60Y</v>
      </c>
      <c r="J36" s="184" t="str">
        <f t="shared" si="7"/>
        <v>HKDSB6L60Y_Fwd1w_Quote</v>
      </c>
      <c r="K36" s="184"/>
      <c r="L36" s="25" t="str">
        <f>_xll.ohRangeRetrieveError(K36)</f>
        <v/>
      </c>
      <c r="M36" s="67"/>
    </row>
    <row r="37" spans="1:13" ht="12" thickBot="1" x14ac:dyDescent="0.25">
      <c r="A37" s="66"/>
      <c r="B37" s="65"/>
      <c r="C37" s="65"/>
      <c r="D37" s="65"/>
      <c r="E37" s="65"/>
      <c r="F37" s="65"/>
      <c r="G37" s="65"/>
      <c r="H37" s="65"/>
      <c r="I37" s="65"/>
      <c r="J37" s="65"/>
      <c r="K37" s="64"/>
      <c r="L37" s="64"/>
      <c r="M37" s="63"/>
    </row>
  </sheetData>
  <pageMargins left="0.75" right="0.75" top="1" bottom="1" header="0.5" footer="0.5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T37"/>
  <sheetViews>
    <sheetView workbookViewId="0">
      <selection activeCell="K2" sqref="K2"/>
    </sheetView>
  </sheetViews>
  <sheetFormatPr defaultRowHeight="11.25" x14ac:dyDescent="0.2"/>
  <cols>
    <col min="1" max="1" width="3.28515625" style="18" customWidth="1"/>
    <col min="2" max="2" width="3.85546875" style="18" bestFit="1" customWidth="1"/>
    <col min="3" max="3" width="3.28515625" style="18" bestFit="1" customWidth="1"/>
    <col min="4" max="4" width="2.7109375" style="18" bestFit="1" customWidth="1"/>
    <col min="5" max="5" width="4.7109375" style="18" bestFit="1" customWidth="1"/>
    <col min="6" max="7" width="1.85546875" style="18" bestFit="1" customWidth="1"/>
    <col min="8" max="8" width="7.140625" style="18" bestFit="1" customWidth="1"/>
    <col min="9" max="9" width="21.7109375" style="18" bestFit="1" customWidth="1"/>
    <col min="10" max="10" width="24" style="18" bestFit="1" customWidth="1"/>
    <col min="11" max="11" width="32.42578125" style="18" bestFit="1" customWidth="1"/>
    <col min="12" max="12" width="30.5703125" style="18" customWidth="1"/>
    <col min="13" max="14" width="3.7109375" style="18" customWidth="1"/>
    <col min="15" max="15" width="4" style="18" bestFit="1" customWidth="1"/>
    <col min="16" max="16" width="3.140625" style="18" bestFit="1" customWidth="1"/>
    <col min="17" max="17" width="2.7109375" style="18" bestFit="1" customWidth="1"/>
    <col min="18" max="18" width="3.28515625" style="18" bestFit="1" customWidth="1"/>
    <col min="19" max="20" width="2.7109375" style="18" bestFit="1" customWidth="1"/>
    <col min="21" max="16384" width="9.140625" style="18"/>
  </cols>
  <sheetData>
    <row r="1" spans="1:20" ht="12" thickBot="1" x14ac:dyDescent="0.25">
      <c r="A1" s="149"/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03"/>
      <c r="M1" s="145"/>
    </row>
    <row r="2" spans="1:20" ht="22.5" x14ac:dyDescent="0.2">
      <c r="A2" s="73"/>
      <c r="B2" s="44"/>
      <c r="C2" s="44"/>
      <c r="D2" s="44"/>
      <c r="E2" s="44" t="s">
        <v>169</v>
      </c>
      <c r="F2" s="44"/>
      <c r="G2" s="44"/>
      <c r="H2" s="44" t="s">
        <v>168</v>
      </c>
      <c r="I2" s="44" t="s">
        <v>167</v>
      </c>
      <c r="J2" s="189" t="str">
        <f>Currency&amp;"_020_Sw"&amp;$C$3&amp;$D$3&amp;"_"&amp;"Fwd"&amp;$E$3&amp;IF(H3=0,,"_Spr"&amp;$F3&amp;$G3)&amp;".xml"</f>
        <v>HKD_020_SwSB6L_Fwd1w.xml</v>
      </c>
      <c r="K2" s="58" t="e">
        <f ca="1">IF(Serialize,_xll.ohObjectSave(K3:K36,SerializationPath&amp;J2,FileOverwrite,,Serialize),"---")</f>
        <v>#NUM!</v>
      </c>
      <c r="L2" s="25" t="e">
        <f ca="1">_xll.ohRangeRetrieveError(K2)</f>
        <v>#NUM!</v>
      </c>
      <c r="M2" s="67"/>
      <c r="O2" s="158"/>
      <c r="P2" s="157"/>
      <c r="Q2" s="157"/>
      <c r="R2" s="157"/>
      <c r="S2" s="157"/>
      <c r="T2" s="156"/>
    </row>
    <row r="3" spans="1:20" x14ac:dyDescent="0.2">
      <c r="A3" s="73"/>
      <c r="B3" s="29" t="s">
        <v>60</v>
      </c>
      <c r="C3" s="138" t="str">
        <f t="shared" ref="C3:C36" si="0">VLOOKUP(Currency,$O$3:$T$7,2)</f>
        <v>SB</v>
      </c>
      <c r="D3" s="138" t="str">
        <f t="shared" ref="D3:D36" si="1">VLOOKUP(Currency,$O$3:$T$7,3)</f>
        <v>6L</v>
      </c>
      <c r="E3" s="138" t="str">
        <f t="shared" ref="E3:E36" si="2">VLOOKUP(Currency,$O$3:$T$7,4)</f>
        <v>1w</v>
      </c>
      <c r="F3" s="138">
        <f t="shared" ref="F3:F36" si="3">VLOOKUP(Currency,$O$3:$T$7,5)</f>
        <v>0</v>
      </c>
      <c r="G3" s="138">
        <f t="shared" ref="G3:G36" si="4">VLOOKUP(Currency,$O$3:$T$7,6)</f>
        <v>0</v>
      </c>
      <c r="H3" s="185">
        <f t="shared" ref="H3:H36" si="5">IF(F3=0,0,Currency&amp;$F3&amp;$G3&amp;$B3&amp;QuoteSuffix)</f>
        <v>0</v>
      </c>
      <c r="I3" s="187" t="str">
        <f t="shared" ref="I3:I36" si="6">PROPER(Currency)&amp;FamilyName&amp;"Swap"&amp;FixingType&amp;$B3</f>
        <v>HkdHiborSwapForBasisCalc1Y</v>
      </c>
      <c r="J3" s="184" t="str">
        <f t="shared" ref="J3:J36" si="7">Currency&amp;$C3&amp;$D3&amp;$B3&amp;"_"&amp;"Fwd"&amp;E3&amp;IF(H3=0,,"_S"&amp;$F3&amp;$G3)&amp;QuoteSuffix</f>
        <v>HKDSB6L1Y_Fwd1w_Quote</v>
      </c>
      <c r="K3" s="184"/>
      <c r="L3" s="192" t="str">
        <f>_xll.ohRangeRetrieveError(K3)</f>
        <v/>
      </c>
      <c r="M3" s="67"/>
      <c r="O3" s="36" t="s">
        <v>55</v>
      </c>
      <c r="P3" s="35" t="s">
        <v>152</v>
      </c>
      <c r="Q3" s="35" t="s">
        <v>46</v>
      </c>
      <c r="R3" s="35" t="s">
        <v>166</v>
      </c>
      <c r="S3" s="35"/>
      <c r="T3" s="34"/>
    </row>
    <row r="4" spans="1:20" x14ac:dyDescent="0.2">
      <c r="A4" s="73"/>
      <c r="B4" s="29" t="s">
        <v>56</v>
      </c>
      <c r="C4" s="138" t="str">
        <f t="shared" si="0"/>
        <v>SB</v>
      </c>
      <c r="D4" s="138" t="str">
        <f t="shared" si="1"/>
        <v>6L</v>
      </c>
      <c r="E4" s="138" t="str">
        <f t="shared" si="2"/>
        <v>1w</v>
      </c>
      <c r="F4" s="138">
        <f t="shared" si="3"/>
        <v>0</v>
      </c>
      <c r="G4" s="138">
        <f t="shared" si="4"/>
        <v>0</v>
      </c>
      <c r="H4" s="185">
        <f t="shared" si="5"/>
        <v>0</v>
      </c>
      <c r="I4" s="55" t="str">
        <f t="shared" si="6"/>
        <v>HkdHiborSwapForBasisCalc2Y</v>
      </c>
      <c r="J4" s="184" t="str">
        <f t="shared" si="7"/>
        <v>HKDSB6L2Y_Fwd1w_Quote</v>
      </c>
      <c r="K4" s="184"/>
      <c r="L4" s="192" t="str">
        <f>_xll.ohRangeRetrieveError(K4)</f>
        <v/>
      </c>
      <c r="M4" s="67"/>
      <c r="O4" s="36" t="s">
        <v>53</v>
      </c>
      <c r="P4" s="35" t="s">
        <v>152</v>
      </c>
      <c r="Q4" s="35" t="s">
        <v>51</v>
      </c>
      <c r="R4" s="35" t="s">
        <v>166</v>
      </c>
      <c r="S4" s="35"/>
      <c r="T4" s="34"/>
    </row>
    <row r="5" spans="1:20" x14ac:dyDescent="0.2">
      <c r="A5" s="73"/>
      <c r="B5" s="29" t="s">
        <v>54</v>
      </c>
      <c r="C5" s="138" t="str">
        <f t="shared" si="0"/>
        <v>SB</v>
      </c>
      <c r="D5" s="138" t="str">
        <f t="shared" si="1"/>
        <v>6L</v>
      </c>
      <c r="E5" s="138" t="str">
        <f t="shared" si="2"/>
        <v>1w</v>
      </c>
      <c r="F5" s="138">
        <f t="shared" si="3"/>
        <v>0</v>
      </c>
      <c r="G5" s="138">
        <f t="shared" si="4"/>
        <v>0</v>
      </c>
      <c r="H5" s="185">
        <f t="shared" si="5"/>
        <v>0</v>
      </c>
      <c r="I5" s="55" t="str">
        <f t="shared" si="6"/>
        <v>HkdHiborSwapForBasisCalc3Y</v>
      </c>
      <c r="J5" s="184" t="str">
        <f t="shared" si="7"/>
        <v>HKDSB6L3Y_Fwd1w_Quote</v>
      </c>
      <c r="K5" s="184"/>
      <c r="L5" s="192" t="str">
        <f>_xll.ohRangeRetrieveError(K5)</f>
        <v/>
      </c>
      <c r="M5" s="67"/>
      <c r="O5" s="36" t="s">
        <v>49</v>
      </c>
      <c r="P5" s="35" t="s">
        <v>149</v>
      </c>
      <c r="Q5" s="35" t="s">
        <v>46</v>
      </c>
      <c r="R5" s="35" t="s">
        <v>166</v>
      </c>
      <c r="S5" s="35"/>
      <c r="T5" s="34"/>
    </row>
    <row r="6" spans="1:20" x14ac:dyDescent="0.2">
      <c r="A6" s="73"/>
      <c r="B6" s="29" t="s">
        <v>50</v>
      </c>
      <c r="C6" s="138" t="str">
        <f t="shared" si="0"/>
        <v>SB</v>
      </c>
      <c r="D6" s="138" t="str">
        <f t="shared" si="1"/>
        <v>6L</v>
      </c>
      <c r="E6" s="138" t="str">
        <f t="shared" si="2"/>
        <v>1w</v>
      </c>
      <c r="F6" s="138">
        <f t="shared" si="3"/>
        <v>0</v>
      </c>
      <c r="G6" s="138">
        <f t="shared" si="4"/>
        <v>0</v>
      </c>
      <c r="H6" s="185">
        <f t="shared" si="5"/>
        <v>0</v>
      </c>
      <c r="I6" s="55" t="str">
        <f t="shared" si="6"/>
        <v>HkdHiborSwapForBasisCalc4Y</v>
      </c>
      <c r="J6" s="184" t="str">
        <f t="shared" si="7"/>
        <v>HKDSB6L4Y_Fwd1w_Quote</v>
      </c>
      <c r="K6" s="184"/>
      <c r="L6" s="192" t="str">
        <f>_xll.ohRangeRetrieveError(K6)</f>
        <v/>
      </c>
      <c r="M6" s="67"/>
      <c r="O6" s="36" t="s">
        <v>47</v>
      </c>
      <c r="P6" s="35" t="s">
        <v>149</v>
      </c>
      <c r="Q6" s="35" t="s">
        <v>46</v>
      </c>
      <c r="R6" s="35" t="s">
        <v>166</v>
      </c>
      <c r="S6" s="35"/>
      <c r="T6" s="34"/>
    </row>
    <row r="7" spans="1:20" ht="12" thickBot="1" x14ac:dyDescent="0.25">
      <c r="A7" s="73"/>
      <c r="B7" s="29" t="s">
        <v>48</v>
      </c>
      <c r="C7" s="138" t="str">
        <f t="shared" si="0"/>
        <v>SB</v>
      </c>
      <c r="D7" s="138" t="str">
        <f t="shared" si="1"/>
        <v>6L</v>
      </c>
      <c r="E7" s="138" t="str">
        <f t="shared" si="2"/>
        <v>1w</v>
      </c>
      <c r="F7" s="138">
        <f t="shared" si="3"/>
        <v>0</v>
      </c>
      <c r="G7" s="138">
        <f t="shared" si="4"/>
        <v>0</v>
      </c>
      <c r="H7" s="185">
        <f t="shared" si="5"/>
        <v>0</v>
      </c>
      <c r="I7" s="55" t="str">
        <f t="shared" si="6"/>
        <v>HkdHiborSwapForBasisCalc5Y</v>
      </c>
      <c r="J7" s="184" t="str">
        <f t="shared" si="7"/>
        <v>HKDSB6L5Y_Fwd1w_Quote</v>
      </c>
      <c r="K7" s="184"/>
      <c r="L7" s="192" t="str">
        <f>_xll.ohRangeRetrieveError(K7)</f>
        <v/>
      </c>
      <c r="M7" s="67"/>
      <c r="O7" s="33" t="s">
        <v>44</v>
      </c>
      <c r="P7" s="32" t="s">
        <v>148</v>
      </c>
      <c r="Q7" s="193" t="s">
        <v>46</v>
      </c>
      <c r="R7" s="32" t="s">
        <v>166</v>
      </c>
      <c r="S7" s="32"/>
      <c r="T7" s="31"/>
    </row>
    <row r="8" spans="1:20" x14ac:dyDescent="0.2">
      <c r="A8" s="73"/>
      <c r="B8" s="29" t="s">
        <v>45</v>
      </c>
      <c r="C8" s="138" t="str">
        <f t="shared" si="0"/>
        <v>SB</v>
      </c>
      <c r="D8" s="138" t="str">
        <f t="shared" si="1"/>
        <v>6L</v>
      </c>
      <c r="E8" s="138" t="str">
        <f t="shared" si="2"/>
        <v>1w</v>
      </c>
      <c r="F8" s="138">
        <f t="shared" si="3"/>
        <v>0</v>
      </c>
      <c r="G8" s="138">
        <f t="shared" si="4"/>
        <v>0</v>
      </c>
      <c r="H8" s="185">
        <f t="shared" si="5"/>
        <v>0</v>
      </c>
      <c r="I8" s="55" t="str">
        <f t="shared" si="6"/>
        <v>HkdHiborSwapForBasisCalc6Y</v>
      </c>
      <c r="J8" s="184" t="str">
        <f t="shared" si="7"/>
        <v>HKDSB6L6Y_Fwd1w_Quote</v>
      </c>
      <c r="K8" s="184"/>
      <c r="L8" s="192" t="str">
        <f>_xll.ohRangeRetrieveError(K8)</f>
        <v/>
      </c>
      <c r="M8" s="67"/>
    </row>
    <row r="9" spans="1:20" x14ac:dyDescent="0.2">
      <c r="A9" s="73"/>
      <c r="B9" s="29" t="s">
        <v>41</v>
      </c>
      <c r="C9" s="138" t="str">
        <f t="shared" si="0"/>
        <v>SB</v>
      </c>
      <c r="D9" s="138" t="str">
        <f t="shared" si="1"/>
        <v>6L</v>
      </c>
      <c r="E9" s="138" t="str">
        <f t="shared" si="2"/>
        <v>1w</v>
      </c>
      <c r="F9" s="138">
        <f t="shared" si="3"/>
        <v>0</v>
      </c>
      <c r="G9" s="138">
        <f t="shared" si="4"/>
        <v>0</v>
      </c>
      <c r="H9" s="185">
        <f t="shared" si="5"/>
        <v>0</v>
      </c>
      <c r="I9" s="55" t="str">
        <f t="shared" si="6"/>
        <v>HkdHiborSwapForBasisCalc7Y</v>
      </c>
      <c r="J9" s="184" t="str">
        <f t="shared" si="7"/>
        <v>HKDSB6L7Y_Fwd1w_Quote</v>
      </c>
      <c r="K9" s="184"/>
      <c r="L9" s="192" t="str">
        <f>_xll.ohRangeRetrieveError(K9)</f>
        <v/>
      </c>
      <c r="M9" s="67"/>
    </row>
    <row r="10" spans="1:20" x14ac:dyDescent="0.2">
      <c r="A10" s="73"/>
      <c r="B10" s="29" t="s">
        <v>40</v>
      </c>
      <c r="C10" s="138" t="str">
        <f t="shared" si="0"/>
        <v>SB</v>
      </c>
      <c r="D10" s="138" t="str">
        <f t="shared" si="1"/>
        <v>6L</v>
      </c>
      <c r="E10" s="138" t="str">
        <f t="shared" si="2"/>
        <v>1w</v>
      </c>
      <c r="F10" s="138">
        <f t="shared" si="3"/>
        <v>0</v>
      </c>
      <c r="G10" s="138">
        <f t="shared" si="4"/>
        <v>0</v>
      </c>
      <c r="H10" s="185">
        <f t="shared" si="5"/>
        <v>0</v>
      </c>
      <c r="I10" s="55" t="str">
        <f t="shared" si="6"/>
        <v>HkdHiborSwapForBasisCalc8Y</v>
      </c>
      <c r="J10" s="184" t="str">
        <f t="shared" si="7"/>
        <v>HKDSB6L8Y_Fwd1w_Quote</v>
      </c>
      <c r="K10" s="184"/>
      <c r="L10" s="192" t="str">
        <f>_xll.ohRangeRetrieveError(K10)</f>
        <v/>
      </c>
      <c r="M10" s="67"/>
    </row>
    <row r="11" spans="1:20" x14ac:dyDescent="0.2">
      <c r="A11" s="73"/>
      <c r="B11" s="29" t="s">
        <v>39</v>
      </c>
      <c r="C11" s="138" t="str">
        <f t="shared" si="0"/>
        <v>SB</v>
      </c>
      <c r="D11" s="138" t="str">
        <f t="shared" si="1"/>
        <v>6L</v>
      </c>
      <c r="E11" s="138" t="str">
        <f t="shared" si="2"/>
        <v>1w</v>
      </c>
      <c r="F11" s="138">
        <f t="shared" si="3"/>
        <v>0</v>
      </c>
      <c r="G11" s="138">
        <f t="shared" si="4"/>
        <v>0</v>
      </c>
      <c r="H11" s="185">
        <f t="shared" si="5"/>
        <v>0</v>
      </c>
      <c r="I11" s="55" t="str">
        <f t="shared" si="6"/>
        <v>HkdHiborSwapForBasisCalc9Y</v>
      </c>
      <c r="J11" s="184" t="str">
        <f t="shared" si="7"/>
        <v>HKDSB6L9Y_Fwd1w_Quote</v>
      </c>
      <c r="K11" s="184"/>
      <c r="L11" s="192" t="str">
        <f>_xll.ohRangeRetrieveError(K11)</f>
        <v/>
      </c>
      <c r="M11" s="67"/>
    </row>
    <row r="12" spans="1:20" x14ac:dyDescent="0.2">
      <c r="A12" s="73"/>
      <c r="B12" s="29" t="s">
        <v>38</v>
      </c>
      <c r="C12" s="138" t="str">
        <f t="shared" si="0"/>
        <v>SB</v>
      </c>
      <c r="D12" s="138" t="str">
        <f t="shared" si="1"/>
        <v>6L</v>
      </c>
      <c r="E12" s="138" t="str">
        <f t="shared" si="2"/>
        <v>1w</v>
      </c>
      <c r="F12" s="138">
        <f t="shared" si="3"/>
        <v>0</v>
      </c>
      <c r="G12" s="138">
        <f t="shared" si="4"/>
        <v>0</v>
      </c>
      <c r="H12" s="185">
        <f t="shared" si="5"/>
        <v>0</v>
      </c>
      <c r="I12" s="55" t="str">
        <f t="shared" si="6"/>
        <v>HkdHiborSwapForBasisCalc10Y</v>
      </c>
      <c r="J12" s="184" t="str">
        <f t="shared" si="7"/>
        <v>HKDSB6L10Y_Fwd1w_Quote</v>
      </c>
      <c r="K12" s="184"/>
      <c r="L12" s="192" t="str">
        <f>_xll.ohRangeRetrieveError(K12)</f>
        <v/>
      </c>
      <c r="M12" s="67"/>
    </row>
    <row r="13" spans="1:20" x14ac:dyDescent="0.2">
      <c r="A13" s="73"/>
      <c r="B13" s="29" t="s">
        <v>37</v>
      </c>
      <c r="C13" s="138" t="str">
        <f t="shared" si="0"/>
        <v>SB</v>
      </c>
      <c r="D13" s="138" t="str">
        <f t="shared" si="1"/>
        <v>6L</v>
      </c>
      <c r="E13" s="138" t="str">
        <f t="shared" si="2"/>
        <v>1w</v>
      </c>
      <c r="F13" s="138">
        <f t="shared" si="3"/>
        <v>0</v>
      </c>
      <c r="G13" s="138">
        <f t="shared" si="4"/>
        <v>0</v>
      </c>
      <c r="H13" s="185">
        <f t="shared" si="5"/>
        <v>0</v>
      </c>
      <c r="I13" s="55" t="str">
        <f t="shared" si="6"/>
        <v>HkdHiborSwapForBasisCalc11Y</v>
      </c>
      <c r="J13" s="184" t="str">
        <f t="shared" si="7"/>
        <v>HKDSB6L11Y_Fwd1w_Quote</v>
      </c>
      <c r="K13" s="184"/>
      <c r="L13" s="192" t="str">
        <f>_xll.ohRangeRetrieveError(K13)</f>
        <v/>
      </c>
      <c r="M13" s="67"/>
    </row>
    <row r="14" spans="1:20" x14ac:dyDescent="0.2">
      <c r="A14" s="73"/>
      <c r="B14" s="29" t="s">
        <v>36</v>
      </c>
      <c r="C14" s="138" t="str">
        <f t="shared" si="0"/>
        <v>SB</v>
      </c>
      <c r="D14" s="138" t="str">
        <f t="shared" si="1"/>
        <v>6L</v>
      </c>
      <c r="E14" s="138" t="str">
        <f t="shared" si="2"/>
        <v>1w</v>
      </c>
      <c r="F14" s="138">
        <f t="shared" si="3"/>
        <v>0</v>
      </c>
      <c r="G14" s="138">
        <f t="shared" si="4"/>
        <v>0</v>
      </c>
      <c r="H14" s="185">
        <f t="shared" si="5"/>
        <v>0</v>
      </c>
      <c r="I14" s="55" t="str">
        <f t="shared" si="6"/>
        <v>HkdHiborSwapForBasisCalc12Y</v>
      </c>
      <c r="J14" s="184" t="str">
        <f t="shared" si="7"/>
        <v>HKDSB6L12Y_Fwd1w_Quote</v>
      </c>
      <c r="K14" s="184"/>
      <c r="L14" s="192" t="str">
        <f>_xll.ohRangeRetrieveError(K14)</f>
        <v/>
      </c>
      <c r="M14" s="67"/>
    </row>
    <row r="15" spans="1:20" x14ac:dyDescent="0.2">
      <c r="A15" s="73"/>
      <c r="B15" s="29" t="s">
        <v>35</v>
      </c>
      <c r="C15" s="138" t="str">
        <f t="shared" si="0"/>
        <v>SB</v>
      </c>
      <c r="D15" s="138" t="str">
        <f t="shared" si="1"/>
        <v>6L</v>
      </c>
      <c r="E15" s="138" t="str">
        <f t="shared" si="2"/>
        <v>1w</v>
      </c>
      <c r="F15" s="138">
        <f t="shared" si="3"/>
        <v>0</v>
      </c>
      <c r="G15" s="138">
        <f t="shared" si="4"/>
        <v>0</v>
      </c>
      <c r="H15" s="185">
        <f t="shared" si="5"/>
        <v>0</v>
      </c>
      <c r="I15" s="55" t="str">
        <f t="shared" si="6"/>
        <v>HkdHiborSwapForBasisCalc13Y</v>
      </c>
      <c r="J15" s="184" t="str">
        <f t="shared" si="7"/>
        <v>HKDSB6L13Y_Fwd1w_Quote</v>
      </c>
      <c r="K15" s="184"/>
      <c r="L15" s="192" t="str">
        <f>_xll.ohRangeRetrieveError(K15)</f>
        <v/>
      </c>
      <c r="M15" s="67"/>
    </row>
    <row r="16" spans="1:20" x14ac:dyDescent="0.2">
      <c r="A16" s="73"/>
      <c r="B16" s="29" t="s">
        <v>34</v>
      </c>
      <c r="C16" s="138" t="str">
        <f t="shared" si="0"/>
        <v>SB</v>
      </c>
      <c r="D16" s="138" t="str">
        <f t="shared" si="1"/>
        <v>6L</v>
      </c>
      <c r="E16" s="138" t="str">
        <f t="shared" si="2"/>
        <v>1w</v>
      </c>
      <c r="F16" s="138">
        <f t="shared" si="3"/>
        <v>0</v>
      </c>
      <c r="G16" s="138">
        <f t="shared" si="4"/>
        <v>0</v>
      </c>
      <c r="H16" s="185">
        <f t="shared" si="5"/>
        <v>0</v>
      </c>
      <c r="I16" s="55" t="str">
        <f t="shared" si="6"/>
        <v>HkdHiborSwapForBasisCalc14Y</v>
      </c>
      <c r="J16" s="184" t="str">
        <f t="shared" si="7"/>
        <v>HKDSB6L14Y_Fwd1w_Quote</v>
      </c>
      <c r="K16" s="184"/>
      <c r="L16" s="192" t="str">
        <f>_xll.ohRangeRetrieveError(K16)</f>
        <v/>
      </c>
      <c r="M16" s="67"/>
    </row>
    <row r="17" spans="1:13" x14ac:dyDescent="0.2">
      <c r="A17" s="73"/>
      <c r="B17" s="29" t="s">
        <v>33</v>
      </c>
      <c r="C17" s="138" t="str">
        <f t="shared" si="0"/>
        <v>SB</v>
      </c>
      <c r="D17" s="138" t="str">
        <f t="shared" si="1"/>
        <v>6L</v>
      </c>
      <c r="E17" s="138" t="str">
        <f t="shared" si="2"/>
        <v>1w</v>
      </c>
      <c r="F17" s="138">
        <f t="shared" si="3"/>
        <v>0</v>
      </c>
      <c r="G17" s="138">
        <f t="shared" si="4"/>
        <v>0</v>
      </c>
      <c r="H17" s="185">
        <f t="shared" si="5"/>
        <v>0</v>
      </c>
      <c r="I17" s="55" t="str">
        <f t="shared" si="6"/>
        <v>HkdHiborSwapForBasisCalc15Y</v>
      </c>
      <c r="J17" s="184" t="str">
        <f t="shared" si="7"/>
        <v>HKDSB6L15Y_Fwd1w_Quote</v>
      </c>
      <c r="K17" s="184"/>
      <c r="L17" s="192" t="str">
        <f>_xll.ohRangeRetrieveError(K17)</f>
        <v/>
      </c>
      <c r="M17" s="67"/>
    </row>
    <row r="18" spans="1:13" x14ac:dyDescent="0.2">
      <c r="A18" s="73"/>
      <c r="B18" s="29" t="s">
        <v>32</v>
      </c>
      <c r="C18" s="138" t="str">
        <f t="shared" si="0"/>
        <v>SB</v>
      </c>
      <c r="D18" s="138" t="str">
        <f t="shared" si="1"/>
        <v>6L</v>
      </c>
      <c r="E18" s="138" t="str">
        <f t="shared" si="2"/>
        <v>1w</v>
      </c>
      <c r="F18" s="138">
        <f t="shared" si="3"/>
        <v>0</v>
      </c>
      <c r="G18" s="138">
        <f t="shared" si="4"/>
        <v>0</v>
      </c>
      <c r="H18" s="185">
        <f t="shared" si="5"/>
        <v>0</v>
      </c>
      <c r="I18" s="55" t="str">
        <f t="shared" si="6"/>
        <v>HkdHiborSwapForBasisCalc16Y</v>
      </c>
      <c r="J18" s="184" t="str">
        <f t="shared" si="7"/>
        <v>HKDSB6L16Y_Fwd1w_Quote</v>
      </c>
      <c r="K18" s="184"/>
      <c r="L18" s="192" t="str">
        <f>_xll.ohRangeRetrieveError(K18)</f>
        <v/>
      </c>
      <c r="M18" s="67"/>
    </row>
    <row r="19" spans="1:13" x14ac:dyDescent="0.2">
      <c r="A19" s="73"/>
      <c r="B19" s="29" t="s">
        <v>31</v>
      </c>
      <c r="C19" s="138" t="str">
        <f t="shared" si="0"/>
        <v>SB</v>
      </c>
      <c r="D19" s="138" t="str">
        <f t="shared" si="1"/>
        <v>6L</v>
      </c>
      <c r="E19" s="138" t="str">
        <f t="shared" si="2"/>
        <v>1w</v>
      </c>
      <c r="F19" s="138">
        <f t="shared" si="3"/>
        <v>0</v>
      </c>
      <c r="G19" s="138">
        <f t="shared" si="4"/>
        <v>0</v>
      </c>
      <c r="H19" s="185">
        <f t="shared" si="5"/>
        <v>0</v>
      </c>
      <c r="I19" s="55" t="str">
        <f t="shared" si="6"/>
        <v>HkdHiborSwapForBasisCalc17Y</v>
      </c>
      <c r="J19" s="184" t="str">
        <f t="shared" si="7"/>
        <v>HKDSB6L17Y_Fwd1w_Quote</v>
      </c>
      <c r="K19" s="184"/>
      <c r="L19" s="192" t="str">
        <f>_xll.ohRangeRetrieveError(K19)</f>
        <v/>
      </c>
      <c r="M19" s="67"/>
    </row>
    <row r="20" spans="1:13" x14ac:dyDescent="0.2">
      <c r="A20" s="73"/>
      <c r="B20" s="29" t="s">
        <v>30</v>
      </c>
      <c r="C20" s="138" t="str">
        <f t="shared" si="0"/>
        <v>SB</v>
      </c>
      <c r="D20" s="138" t="str">
        <f t="shared" si="1"/>
        <v>6L</v>
      </c>
      <c r="E20" s="138" t="str">
        <f t="shared" si="2"/>
        <v>1w</v>
      </c>
      <c r="F20" s="138">
        <f t="shared" si="3"/>
        <v>0</v>
      </c>
      <c r="G20" s="138">
        <f t="shared" si="4"/>
        <v>0</v>
      </c>
      <c r="H20" s="185">
        <f t="shared" si="5"/>
        <v>0</v>
      </c>
      <c r="I20" s="55" t="str">
        <f t="shared" si="6"/>
        <v>HkdHiborSwapForBasisCalc18Y</v>
      </c>
      <c r="J20" s="184" t="str">
        <f t="shared" si="7"/>
        <v>HKDSB6L18Y_Fwd1w_Quote</v>
      </c>
      <c r="K20" s="184"/>
      <c r="L20" s="192" t="str">
        <f>_xll.ohRangeRetrieveError(K20)</f>
        <v/>
      </c>
      <c r="M20" s="67"/>
    </row>
    <row r="21" spans="1:13" x14ac:dyDescent="0.2">
      <c r="A21" s="73"/>
      <c r="B21" s="29" t="s">
        <v>29</v>
      </c>
      <c r="C21" s="138" t="str">
        <f t="shared" si="0"/>
        <v>SB</v>
      </c>
      <c r="D21" s="138" t="str">
        <f t="shared" si="1"/>
        <v>6L</v>
      </c>
      <c r="E21" s="138" t="str">
        <f t="shared" si="2"/>
        <v>1w</v>
      </c>
      <c r="F21" s="138">
        <f t="shared" si="3"/>
        <v>0</v>
      </c>
      <c r="G21" s="138">
        <f t="shared" si="4"/>
        <v>0</v>
      </c>
      <c r="H21" s="185">
        <f t="shared" si="5"/>
        <v>0</v>
      </c>
      <c r="I21" s="55" t="str">
        <f t="shared" si="6"/>
        <v>HkdHiborSwapForBasisCalc19Y</v>
      </c>
      <c r="J21" s="184" t="str">
        <f t="shared" si="7"/>
        <v>HKDSB6L19Y_Fwd1w_Quote</v>
      </c>
      <c r="K21" s="184"/>
      <c r="L21" s="192" t="str">
        <f>_xll.ohRangeRetrieveError(K21)</f>
        <v/>
      </c>
      <c r="M21" s="67"/>
    </row>
    <row r="22" spans="1:13" x14ac:dyDescent="0.2">
      <c r="A22" s="73"/>
      <c r="B22" s="29" t="s">
        <v>28</v>
      </c>
      <c r="C22" s="138" t="str">
        <f t="shared" si="0"/>
        <v>SB</v>
      </c>
      <c r="D22" s="138" t="str">
        <f t="shared" si="1"/>
        <v>6L</v>
      </c>
      <c r="E22" s="138" t="str">
        <f t="shared" si="2"/>
        <v>1w</v>
      </c>
      <c r="F22" s="138">
        <f t="shared" si="3"/>
        <v>0</v>
      </c>
      <c r="G22" s="138">
        <f t="shared" si="4"/>
        <v>0</v>
      </c>
      <c r="H22" s="185">
        <f t="shared" si="5"/>
        <v>0</v>
      </c>
      <c r="I22" s="55" t="str">
        <f t="shared" si="6"/>
        <v>HkdHiborSwapForBasisCalc20Y</v>
      </c>
      <c r="J22" s="184" t="str">
        <f t="shared" si="7"/>
        <v>HKDSB6L20Y_Fwd1w_Quote</v>
      </c>
      <c r="K22" s="184"/>
      <c r="L22" s="192" t="str">
        <f>_xll.ohRangeRetrieveError(K22)</f>
        <v/>
      </c>
      <c r="M22" s="67"/>
    </row>
    <row r="23" spans="1:13" x14ac:dyDescent="0.2">
      <c r="A23" s="73"/>
      <c r="B23" s="29" t="s">
        <v>27</v>
      </c>
      <c r="C23" s="138" t="str">
        <f t="shared" si="0"/>
        <v>SB</v>
      </c>
      <c r="D23" s="138" t="str">
        <f t="shared" si="1"/>
        <v>6L</v>
      </c>
      <c r="E23" s="138" t="str">
        <f t="shared" si="2"/>
        <v>1w</v>
      </c>
      <c r="F23" s="138">
        <f t="shared" si="3"/>
        <v>0</v>
      </c>
      <c r="G23" s="138">
        <f t="shared" si="4"/>
        <v>0</v>
      </c>
      <c r="H23" s="185">
        <f t="shared" si="5"/>
        <v>0</v>
      </c>
      <c r="I23" s="55" t="str">
        <f t="shared" si="6"/>
        <v>HkdHiborSwapForBasisCalc21Y</v>
      </c>
      <c r="J23" s="184" t="str">
        <f t="shared" si="7"/>
        <v>HKDSB6L21Y_Fwd1w_Quote</v>
      </c>
      <c r="K23" s="184"/>
      <c r="L23" s="192" t="str">
        <f>_xll.ohRangeRetrieveError(K23)</f>
        <v/>
      </c>
      <c r="M23" s="67"/>
    </row>
    <row r="24" spans="1:13" x14ac:dyDescent="0.2">
      <c r="A24" s="73"/>
      <c r="B24" s="29" t="s">
        <v>26</v>
      </c>
      <c r="C24" s="138" t="str">
        <f t="shared" si="0"/>
        <v>SB</v>
      </c>
      <c r="D24" s="138" t="str">
        <f t="shared" si="1"/>
        <v>6L</v>
      </c>
      <c r="E24" s="138" t="str">
        <f t="shared" si="2"/>
        <v>1w</v>
      </c>
      <c r="F24" s="138">
        <f t="shared" si="3"/>
        <v>0</v>
      </c>
      <c r="G24" s="138">
        <f t="shared" si="4"/>
        <v>0</v>
      </c>
      <c r="H24" s="185">
        <f t="shared" si="5"/>
        <v>0</v>
      </c>
      <c r="I24" s="55" t="str">
        <f t="shared" si="6"/>
        <v>HkdHiborSwapForBasisCalc22Y</v>
      </c>
      <c r="J24" s="184" t="str">
        <f t="shared" si="7"/>
        <v>HKDSB6L22Y_Fwd1w_Quote</v>
      </c>
      <c r="K24" s="184"/>
      <c r="L24" s="192" t="str">
        <f>_xll.ohRangeRetrieveError(K24)</f>
        <v/>
      </c>
      <c r="M24" s="67"/>
    </row>
    <row r="25" spans="1:13" x14ac:dyDescent="0.2">
      <c r="A25" s="73"/>
      <c r="B25" s="29" t="s">
        <v>25</v>
      </c>
      <c r="C25" s="138" t="str">
        <f t="shared" si="0"/>
        <v>SB</v>
      </c>
      <c r="D25" s="138" t="str">
        <f t="shared" si="1"/>
        <v>6L</v>
      </c>
      <c r="E25" s="138" t="str">
        <f t="shared" si="2"/>
        <v>1w</v>
      </c>
      <c r="F25" s="138">
        <f t="shared" si="3"/>
        <v>0</v>
      </c>
      <c r="G25" s="138">
        <f t="shared" si="4"/>
        <v>0</v>
      </c>
      <c r="H25" s="185">
        <f t="shared" si="5"/>
        <v>0</v>
      </c>
      <c r="I25" s="55" t="str">
        <f t="shared" si="6"/>
        <v>HkdHiborSwapForBasisCalc23Y</v>
      </c>
      <c r="J25" s="184" t="str">
        <f t="shared" si="7"/>
        <v>HKDSB6L23Y_Fwd1w_Quote</v>
      </c>
      <c r="K25" s="184"/>
      <c r="L25" s="192" t="str">
        <f>_xll.ohRangeRetrieveError(K25)</f>
        <v/>
      </c>
      <c r="M25" s="67"/>
    </row>
    <row r="26" spans="1:13" x14ac:dyDescent="0.2">
      <c r="A26" s="73"/>
      <c r="B26" s="29" t="s">
        <v>24</v>
      </c>
      <c r="C26" s="138" t="str">
        <f t="shared" si="0"/>
        <v>SB</v>
      </c>
      <c r="D26" s="138" t="str">
        <f t="shared" si="1"/>
        <v>6L</v>
      </c>
      <c r="E26" s="138" t="str">
        <f t="shared" si="2"/>
        <v>1w</v>
      </c>
      <c r="F26" s="138">
        <f t="shared" si="3"/>
        <v>0</v>
      </c>
      <c r="G26" s="138">
        <f t="shared" si="4"/>
        <v>0</v>
      </c>
      <c r="H26" s="185">
        <f t="shared" si="5"/>
        <v>0</v>
      </c>
      <c r="I26" s="55" t="str">
        <f t="shared" si="6"/>
        <v>HkdHiborSwapForBasisCalc24Y</v>
      </c>
      <c r="J26" s="184" t="str">
        <f t="shared" si="7"/>
        <v>HKDSB6L24Y_Fwd1w_Quote</v>
      </c>
      <c r="K26" s="184"/>
      <c r="L26" s="192" t="str">
        <f>_xll.ohRangeRetrieveError(K26)</f>
        <v/>
      </c>
      <c r="M26" s="67"/>
    </row>
    <row r="27" spans="1:13" x14ac:dyDescent="0.2">
      <c r="A27" s="73"/>
      <c r="B27" s="29" t="s">
        <v>23</v>
      </c>
      <c r="C27" s="138" t="str">
        <f t="shared" si="0"/>
        <v>SB</v>
      </c>
      <c r="D27" s="138" t="str">
        <f t="shared" si="1"/>
        <v>6L</v>
      </c>
      <c r="E27" s="138" t="str">
        <f t="shared" si="2"/>
        <v>1w</v>
      </c>
      <c r="F27" s="138">
        <f t="shared" si="3"/>
        <v>0</v>
      </c>
      <c r="G27" s="138">
        <f t="shared" si="4"/>
        <v>0</v>
      </c>
      <c r="H27" s="185">
        <f t="shared" si="5"/>
        <v>0</v>
      </c>
      <c r="I27" s="55" t="str">
        <f t="shared" si="6"/>
        <v>HkdHiborSwapForBasisCalc25Y</v>
      </c>
      <c r="J27" s="184" t="str">
        <f t="shared" si="7"/>
        <v>HKDSB6L25Y_Fwd1w_Quote</v>
      </c>
      <c r="K27" s="184"/>
      <c r="L27" s="192" t="str">
        <f>_xll.ohRangeRetrieveError(K27)</f>
        <v/>
      </c>
      <c r="M27" s="67"/>
    </row>
    <row r="28" spans="1:13" x14ac:dyDescent="0.2">
      <c r="A28" s="73"/>
      <c r="B28" s="29" t="s">
        <v>22</v>
      </c>
      <c r="C28" s="138" t="str">
        <f t="shared" si="0"/>
        <v>SB</v>
      </c>
      <c r="D28" s="138" t="str">
        <f t="shared" si="1"/>
        <v>6L</v>
      </c>
      <c r="E28" s="138" t="str">
        <f t="shared" si="2"/>
        <v>1w</v>
      </c>
      <c r="F28" s="138">
        <f t="shared" si="3"/>
        <v>0</v>
      </c>
      <c r="G28" s="138">
        <f t="shared" si="4"/>
        <v>0</v>
      </c>
      <c r="H28" s="185">
        <f t="shared" si="5"/>
        <v>0</v>
      </c>
      <c r="I28" s="55" t="str">
        <f t="shared" si="6"/>
        <v>HkdHiborSwapForBasisCalc26Y</v>
      </c>
      <c r="J28" s="184" t="str">
        <f t="shared" si="7"/>
        <v>HKDSB6L26Y_Fwd1w_Quote</v>
      </c>
      <c r="K28" s="184"/>
      <c r="L28" s="192" t="str">
        <f>_xll.ohRangeRetrieveError(K28)</f>
        <v/>
      </c>
      <c r="M28" s="67"/>
    </row>
    <row r="29" spans="1:13" x14ac:dyDescent="0.2">
      <c r="A29" s="73"/>
      <c r="B29" s="29" t="s">
        <v>21</v>
      </c>
      <c r="C29" s="138" t="str">
        <f t="shared" si="0"/>
        <v>SB</v>
      </c>
      <c r="D29" s="138" t="str">
        <f t="shared" si="1"/>
        <v>6L</v>
      </c>
      <c r="E29" s="138" t="str">
        <f t="shared" si="2"/>
        <v>1w</v>
      </c>
      <c r="F29" s="138">
        <f t="shared" si="3"/>
        <v>0</v>
      </c>
      <c r="G29" s="138">
        <f t="shared" si="4"/>
        <v>0</v>
      </c>
      <c r="H29" s="185">
        <f t="shared" si="5"/>
        <v>0</v>
      </c>
      <c r="I29" s="55" t="str">
        <f t="shared" si="6"/>
        <v>HkdHiborSwapForBasisCalc27Y</v>
      </c>
      <c r="J29" s="184" t="str">
        <f t="shared" si="7"/>
        <v>HKDSB6L27Y_Fwd1w_Quote</v>
      </c>
      <c r="K29" s="184"/>
      <c r="L29" s="192" t="str">
        <f>_xll.ohRangeRetrieveError(K29)</f>
        <v/>
      </c>
      <c r="M29" s="67"/>
    </row>
    <row r="30" spans="1:13" x14ac:dyDescent="0.2">
      <c r="A30" s="73"/>
      <c r="B30" s="29" t="s">
        <v>20</v>
      </c>
      <c r="C30" s="138" t="str">
        <f t="shared" si="0"/>
        <v>SB</v>
      </c>
      <c r="D30" s="138" t="str">
        <f t="shared" si="1"/>
        <v>6L</v>
      </c>
      <c r="E30" s="138" t="str">
        <f t="shared" si="2"/>
        <v>1w</v>
      </c>
      <c r="F30" s="138">
        <f t="shared" si="3"/>
        <v>0</v>
      </c>
      <c r="G30" s="138">
        <f t="shared" si="4"/>
        <v>0</v>
      </c>
      <c r="H30" s="185">
        <f t="shared" si="5"/>
        <v>0</v>
      </c>
      <c r="I30" s="55" t="str">
        <f t="shared" si="6"/>
        <v>HkdHiborSwapForBasisCalc28Y</v>
      </c>
      <c r="J30" s="184" t="str">
        <f t="shared" si="7"/>
        <v>HKDSB6L28Y_Fwd1w_Quote</v>
      </c>
      <c r="K30" s="184"/>
      <c r="L30" s="192" t="str">
        <f>_xll.ohRangeRetrieveError(K30)</f>
        <v/>
      </c>
      <c r="M30" s="67"/>
    </row>
    <row r="31" spans="1:13" x14ac:dyDescent="0.2">
      <c r="A31" s="73"/>
      <c r="B31" s="29" t="s">
        <v>19</v>
      </c>
      <c r="C31" s="138" t="str">
        <f t="shared" si="0"/>
        <v>SB</v>
      </c>
      <c r="D31" s="138" t="str">
        <f t="shared" si="1"/>
        <v>6L</v>
      </c>
      <c r="E31" s="138" t="str">
        <f t="shared" si="2"/>
        <v>1w</v>
      </c>
      <c r="F31" s="138">
        <f t="shared" si="3"/>
        <v>0</v>
      </c>
      <c r="G31" s="138">
        <f t="shared" si="4"/>
        <v>0</v>
      </c>
      <c r="H31" s="185">
        <f t="shared" si="5"/>
        <v>0</v>
      </c>
      <c r="I31" s="55" t="str">
        <f t="shared" si="6"/>
        <v>HkdHiborSwapForBasisCalc29Y</v>
      </c>
      <c r="J31" s="184" t="str">
        <f t="shared" si="7"/>
        <v>HKDSB6L29Y_Fwd1w_Quote</v>
      </c>
      <c r="K31" s="184"/>
      <c r="L31" s="192" t="str">
        <f>_xll.ohRangeRetrieveError(K31)</f>
        <v/>
      </c>
      <c r="M31" s="67"/>
    </row>
    <row r="32" spans="1:13" x14ac:dyDescent="0.2">
      <c r="A32" s="73"/>
      <c r="B32" s="29" t="s">
        <v>18</v>
      </c>
      <c r="C32" s="138" t="str">
        <f t="shared" si="0"/>
        <v>SB</v>
      </c>
      <c r="D32" s="138" t="str">
        <f t="shared" si="1"/>
        <v>6L</v>
      </c>
      <c r="E32" s="138" t="str">
        <f t="shared" si="2"/>
        <v>1w</v>
      </c>
      <c r="F32" s="138">
        <f t="shared" si="3"/>
        <v>0</v>
      </c>
      <c r="G32" s="138">
        <f t="shared" si="4"/>
        <v>0</v>
      </c>
      <c r="H32" s="185">
        <f t="shared" si="5"/>
        <v>0</v>
      </c>
      <c r="I32" s="55" t="str">
        <f t="shared" si="6"/>
        <v>HkdHiborSwapForBasisCalc30Y</v>
      </c>
      <c r="J32" s="184" t="str">
        <f t="shared" si="7"/>
        <v>HKDSB6L30Y_Fwd1w_Quote</v>
      </c>
      <c r="K32" s="184"/>
      <c r="L32" s="192" t="str">
        <f>_xll.ohRangeRetrieveError(K32)</f>
        <v/>
      </c>
      <c r="M32" s="67"/>
    </row>
    <row r="33" spans="1:13" x14ac:dyDescent="0.2">
      <c r="A33" s="73"/>
      <c r="B33" s="29" t="s">
        <v>17</v>
      </c>
      <c r="C33" s="138" t="str">
        <f t="shared" si="0"/>
        <v>SB</v>
      </c>
      <c r="D33" s="138" t="str">
        <f t="shared" si="1"/>
        <v>6L</v>
      </c>
      <c r="E33" s="138" t="str">
        <f t="shared" si="2"/>
        <v>1w</v>
      </c>
      <c r="F33" s="138">
        <f t="shared" si="3"/>
        <v>0</v>
      </c>
      <c r="G33" s="138">
        <f t="shared" si="4"/>
        <v>0</v>
      </c>
      <c r="H33" s="185">
        <f t="shared" si="5"/>
        <v>0</v>
      </c>
      <c r="I33" s="55" t="str">
        <f t="shared" si="6"/>
        <v>HkdHiborSwapForBasisCalc35Y</v>
      </c>
      <c r="J33" s="184" t="str">
        <f t="shared" si="7"/>
        <v>HKDSB6L35Y_Fwd1w_Quote</v>
      </c>
      <c r="K33" s="184"/>
      <c r="L33" s="192" t="str">
        <f>_xll.ohRangeRetrieveError(K33)</f>
        <v/>
      </c>
      <c r="M33" s="67"/>
    </row>
    <row r="34" spans="1:13" x14ac:dyDescent="0.2">
      <c r="A34" s="73"/>
      <c r="B34" s="29" t="s">
        <v>16</v>
      </c>
      <c r="C34" s="138" t="str">
        <f t="shared" si="0"/>
        <v>SB</v>
      </c>
      <c r="D34" s="138" t="str">
        <f t="shared" si="1"/>
        <v>6L</v>
      </c>
      <c r="E34" s="138" t="str">
        <f t="shared" si="2"/>
        <v>1w</v>
      </c>
      <c r="F34" s="138">
        <f t="shared" si="3"/>
        <v>0</v>
      </c>
      <c r="G34" s="138">
        <f t="shared" si="4"/>
        <v>0</v>
      </c>
      <c r="H34" s="185">
        <f t="shared" si="5"/>
        <v>0</v>
      </c>
      <c r="I34" s="55" t="str">
        <f t="shared" si="6"/>
        <v>HkdHiborSwapForBasisCalc40Y</v>
      </c>
      <c r="J34" s="184" t="str">
        <f t="shared" si="7"/>
        <v>HKDSB6L40Y_Fwd1w_Quote</v>
      </c>
      <c r="K34" s="184"/>
      <c r="L34" s="192" t="str">
        <f>_xll.ohRangeRetrieveError(K34)</f>
        <v/>
      </c>
      <c r="M34" s="67"/>
    </row>
    <row r="35" spans="1:13" x14ac:dyDescent="0.2">
      <c r="A35" s="73"/>
      <c r="B35" s="29" t="s">
        <v>15</v>
      </c>
      <c r="C35" s="138" t="str">
        <f t="shared" si="0"/>
        <v>SB</v>
      </c>
      <c r="D35" s="138" t="str">
        <f t="shared" si="1"/>
        <v>6L</v>
      </c>
      <c r="E35" s="138" t="str">
        <f t="shared" si="2"/>
        <v>1w</v>
      </c>
      <c r="F35" s="138">
        <f t="shared" si="3"/>
        <v>0</v>
      </c>
      <c r="G35" s="138">
        <f t="shared" si="4"/>
        <v>0</v>
      </c>
      <c r="H35" s="185">
        <f t="shared" si="5"/>
        <v>0</v>
      </c>
      <c r="I35" s="55" t="str">
        <f t="shared" si="6"/>
        <v>HkdHiborSwapForBasisCalc50Y</v>
      </c>
      <c r="J35" s="184" t="str">
        <f t="shared" si="7"/>
        <v>HKDSB6L50Y_Fwd1w_Quote</v>
      </c>
      <c r="K35" s="184"/>
      <c r="L35" s="192" t="str">
        <f>_xll.ohRangeRetrieveError(K35)</f>
        <v/>
      </c>
      <c r="M35" s="67"/>
    </row>
    <row r="36" spans="1:13" x14ac:dyDescent="0.2">
      <c r="A36" s="73"/>
      <c r="B36" s="29" t="s">
        <v>14</v>
      </c>
      <c r="C36" s="138" t="str">
        <f t="shared" si="0"/>
        <v>SB</v>
      </c>
      <c r="D36" s="138" t="str">
        <f t="shared" si="1"/>
        <v>6L</v>
      </c>
      <c r="E36" s="138" t="str">
        <f t="shared" si="2"/>
        <v>1w</v>
      </c>
      <c r="F36" s="138">
        <f t="shared" si="3"/>
        <v>0</v>
      </c>
      <c r="G36" s="138">
        <f t="shared" si="4"/>
        <v>0</v>
      </c>
      <c r="H36" s="185">
        <f t="shared" si="5"/>
        <v>0</v>
      </c>
      <c r="I36" s="55" t="str">
        <f t="shared" si="6"/>
        <v>HkdHiborSwapForBasisCalc60Y</v>
      </c>
      <c r="J36" s="184" t="str">
        <f t="shared" si="7"/>
        <v>HKDSB6L60Y_Fwd1w_Quote</v>
      </c>
      <c r="K36" s="184"/>
      <c r="L36" s="192" t="str">
        <f>_xll.ohRangeRetrieveError(K36)</f>
        <v/>
      </c>
      <c r="M36" s="67"/>
    </row>
    <row r="37" spans="1:13" ht="12" thickBot="1" x14ac:dyDescent="0.25">
      <c r="A37" s="66"/>
      <c r="B37" s="65"/>
      <c r="C37" s="65"/>
      <c r="D37" s="65"/>
      <c r="E37" s="65"/>
      <c r="F37" s="65"/>
      <c r="G37" s="65"/>
      <c r="H37" s="65"/>
      <c r="I37" s="65"/>
      <c r="J37" s="65"/>
      <c r="K37" s="64"/>
      <c r="L37" s="64"/>
      <c r="M37" s="63"/>
    </row>
  </sheetData>
  <pageMargins left="0.75" right="0.75" top="1" bottom="1" header="0.5" footer="0.5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T37"/>
  <sheetViews>
    <sheetView workbookViewId="0">
      <selection activeCell="K2" sqref="K2"/>
    </sheetView>
  </sheetViews>
  <sheetFormatPr defaultRowHeight="11.25" x14ac:dyDescent="0.2"/>
  <cols>
    <col min="1" max="1" width="2.85546875" style="18" customWidth="1"/>
    <col min="2" max="2" width="3.85546875" style="18" bestFit="1" customWidth="1"/>
    <col min="3" max="3" width="3.28515625" style="18" bestFit="1" customWidth="1"/>
    <col min="4" max="4" width="2.7109375" style="18" bestFit="1" customWidth="1"/>
    <col min="5" max="5" width="4.7109375" style="18" bestFit="1" customWidth="1"/>
    <col min="6" max="6" width="3.5703125" style="18" customWidth="1"/>
    <col min="7" max="7" width="2.7109375" style="18" bestFit="1" customWidth="1"/>
    <col min="8" max="8" width="16.42578125" style="18" customWidth="1"/>
    <col min="9" max="9" width="21.7109375" style="18" bestFit="1" customWidth="1"/>
    <col min="10" max="10" width="25.85546875" style="18" customWidth="1"/>
    <col min="11" max="11" width="26.85546875" style="18" customWidth="1"/>
    <col min="12" max="12" width="30.5703125" style="18" customWidth="1"/>
    <col min="13" max="14" width="3.7109375" style="18" customWidth="1"/>
    <col min="15" max="15" width="4" style="18" bestFit="1" customWidth="1"/>
    <col min="16" max="16" width="3.140625" style="18" bestFit="1" customWidth="1"/>
    <col min="17" max="17" width="2.7109375" style="18" bestFit="1" customWidth="1"/>
    <col min="18" max="18" width="3.28515625" style="18" bestFit="1" customWidth="1"/>
    <col min="19" max="20" width="2.7109375" style="18" bestFit="1" customWidth="1"/>
    <col min="21" max="16384" width="9.140625" style="18"/>
  </cols>
  <sheetData>
    <row r="1" spans="1:20" ht="12" thickBot="1" x14ac:dyDescent="0.25">
      <c r="A1" s="149"/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03"/>
      <c r="M1" s="145"/>
    </row>
    <row r="2" spans="1:20" ht="22.5" x14ac:dyDescent="0.2">
      <c r="A2" s="73"/>
      <c r="B2" s="44"/>
      <c r="C2" s="44"/>
      <c r="D2" s="44"/>
      <c r="E2" s="44" t="s">
        <v>169</v>
      </c>
      <c r="F2" s="44"/>
      <c r="G2" s="44"/>
      <c r="H2" s="44" t="s">
        <v>168</v>
      </c>
      <c r="I2" s="44" t="s">
        <v>167</v>
      </c>
      <c r="J2" s="189" t="str">
        <f>Currency&amp;"_020_Sw"&amp;$C$3&amp;$D$3&amp;IF(H3=0,,"_Spr"&amp;$F3&amp;$G3)&amp;".xml"</f>
        <v>HKD_020_SwSB3L.xml</v>
      </c>
      <c r="K2" s="58" t="e">
        <f ca="1">IF(Serialize,_xll.ohObjectSave(K3:K36,SerializationPath&amp;J2,FileOverwrite,,Serialize),"---")</f>
        <v>#NUM!</v>
      </c>
      <c r="L2" s="25" t="e">
        <f ca="1">_xll.ohRangeRetrieveError(K2)</f>
        <v>#NUM!</v>
      </c>
      <c r="M2" s="67"/>
      <c r="O2" s="158"/>
      <c r="P2" s="157"/>
      <c r="Q2" s="157"/>
      <c r="R2" s="157"/>
      <c r="S2" s="157"/>
      <c r="T2" s="156"/>
    </row>
    <row r="3" spans="1:20" x14ac:dyDescent="0.2">
      <c r="A3" s="73"/>
      <c r="B3" s="29" t="s">
        <v>60</v>
      </c>
      <c r="C3" s="138" t="str">
        <f t="shared" ref="C3:C36" si="0">VLOOKUP(Currency,$O$3:$T$7,2)</f>
        <v>SB</v>
      </c>
      <c r="D3" s="138" t="str">
        <f t="shared" ref="D3:D36" si="1">VLOOKUP(Currency,$O$3:$T$7,3)</f>
        <v>3L</v>
      </c>
      <c r="E3" s="195" t="s">
        <v>170</v>
      </c>
      <c r="F3" s="138">
        <f t="shared" ref="F3:F36" si="2">VLOOKUP(Currency,$O$3:$T$7,5)</f>
        <v>0</v>
      </c>
      <c r="G3" s="138">
        <f t="shared" ref="G3:G36" si="3">VLOOKUP(Currency,$O$3:$T$7,6)</f>
        <v>0</v>
      </c>
      <c r="H3" s="185">
        <f t="shared" ref="H3:H36" si="4">IF(F3=0,0,Currency&amp;$F3&amp;$G3&amp;$B3&amp;QuoteSuffix)</f>
        <v>0</v>
      </c>
      <c r="I3" s="187" t="str">
        <f t="shared" ref="I3:I36" si="5">PROPER(Currency)&amp;FamilyName&amp;"Swap"&amp;FixingType&amp;$B3</f>
        <v>HkdHiborSwapForBasisCalc1Y</v>
      </c>
      <c r="J3" s="184" t="str">
        <f t="shared" ref="J3:J36" si="6">Currency&amp;$C3&amp;$D3&amp;$B3&amp;IF(H3=0,,"_S"&amp;$F3&amp;$G3)&amp;QuoteSuffix</f>
        <v>HKDSB3L1Y_Quote</v>
      </c>
      <c r="K3" s="184" t="e">
        <f>_xll.qlForwardSwapQuote(J3,I3,H3,E3,Permanent,Trigger,ObjectOverwrite)</f>
        <v>#NUM!</v>
      </c>
      <c r="L3" s="192" t="e">
        <f ca="1">_xll.ohRangeRetrieveError(K3)</f>
        <v>#NUM!</v>
      </c>
      <c r="M3" s="67"/>
      <c r="O3" s="36" t="s">
        <v>55</v>
      </c>
      <c r="P3" s="35" t="s">
        <v>152</v>
      </c>
      <c r="Q3" s="35" t="s">
        <v>43</v>
      </c>
      <c r="R3" s="35" t="s">
        <v>166</v>
      </c>
      <c r="S3" s="35"/>
      <c r="T3" s="34"/>
    </row>
    <row r="4" spans="1:20" x14ac:dyDescent="0.2">
      <c r="A4" s="73"/>
      <c r="B4" s="29" t="s">
        <v>56</v>
      </c>
      <c r="C4" s="138" t="str">
        <f t="shared" si="0"/>
        <v>SB</v>
      </c>
      <c r="D4" s="138" t="str">
        <f t="shared" si="1"/>
        <v>3L</v>
      </c>
      <c r="E4" s="138" t="str">
        <f t="shared" ref="E4:E36" si="7">E3</f>
        <v>0D</v>
      </c>
      <c r="F4" s="138">
        <f t="shared" si="2"/>
        <v>0</v>
      </c>
      <c r="G4" s="138">
        <f t="shared" si="3"/>
        <v>0</v>
      </c>
      <c r="H4" s="185">
        <f t="shared" si="4"/>
        <v>0</v>
      </c>
      <c r="I4" s="55" t="str">
        <f t="shared" si="5"/>
        <v>HkdHiborSwapForBasisCalc2Y</v>
      </c>
      <c r="J4" s="184" t="str">
        <f t="shared" si="6"/>
        <v>HKDSB3L2Y_Quote</v>
      </c>
      <c r="K4" s="184" t="e">
        <f>_xll.qlForwardSwapQuote(J4,I4,H4,E4,Permanent,Trigger,ObjectOverwrite)</f>
        <v>#NUM!</v>
      </c>
      <c r="L4" s="192" t="e">
        <f ca="1">_xll.ohRangeRetrieveError(K4)</f>
        <v>#NUM!</v>
      </c>
      <c r="M4" s="67"/>
      <c r="O4" s="36" t="s">
        <v>53</v>
      </c>
      <c r="P4" s="35" t="s">
        <v>152</v>
      </c>
      <c r="Q4" s="194" t="s">
        <v>63</v>
      </c>
      <c r="R4" s="35" t="s">
        <v>166</v>
      </c>
      <c r="S4" s="35" t="s">
        <v>63</v>
      </c>
      <c r="T4" s="34" t="s">
        <v>51</v>
      </c>
    </row>
    <row r="5" spans="1:20" x14ac:dyDescent="0.2">
      <c r="A5" s="73"/>
      <c r="B5" s="29" t="s">
        <v>54</v>
      </c>
      <c r="C5" s="138" t="str">
        <f t="shared" si="0"/>
        <v>SB</v>
      </c>
      <c r="D5" s="138" t="str">
        <f t="shared" si="1"/>
        <v>3L</v>
      </c>
      <c r="E5" s="138" t="str">
        <f t="shared" si="7"/>
        <v>0D</v>
      </c>
      <c r="F5" s="138">
        <f t="shared" si="2"/>
        <v>0</v>
      </c>
      <c r="G5" s="138">
        <f t="shared" si="3"/>
        <v>0</v>
      </c>
      <c r="H5" s="185">
        <f t="shared" si="4"/>
        <v>0</v>
      </c>
      <c r="I5" s="55" t="str">
        <f t="shared" si="5"/>
        <v>HkdHiborSwapForBasisCalc3Y</v>
      </c>
      <c r="J5" s="184" t="str">
        <f t="shared" si="6"/>
        <v>HKDSB3L3Y_Quote</v>
      </c>
      <c r="K5" s="184" t="e">
        <f>_xll.qlForwardSwapQuote(J5,I5,H5,E5,Permanent,Trigger,ObjectOverwrite)</f>
        <v>#NUM!</v>
      </c>
      <c r="L5" s="192" t="e">
        <f ca="1">_xll.ohRangeRetrieveError(K5)</f>
        <v>#NUM!</v>
      </c>
      <c r="M5" s="67"/>
      <c r="O5" s="36" t="s">
        <v>49</v>
      </c>
      <c r="P5" s="35" t="s">
        <v>149</v>
      </c>
      <c r="Q5" s="35" t="s">
        <v>43</v>
      </c>
      <c r="R5" s="35" t="s">
        <v>166</v>
      </c>
      <c r="S5" s="35"/>
      <c r="T5" s="34"/>
    </row>
    <row r="6" spans="1:20" x14ac:dyDescent="0.2">
      <c r="A6" s="73"/>
      <c r="B6" s="29" t="s">
        <v>50</v>
      </c>
      <c r="C6" s="138" t="str">
        <f t="shared" si="0"/>
        <v>SB</v>
      </c>
      <c r="D6" s="138" t="str">
        <f t="shared" si="1"/>
        <v>3L</v>
      </c>
      <c r="E6" s="138" t="str">
        <f t="shared" si="7"/>
        <v>0D</v>
      </c>
      <c r="F6" s="138">
        <f t="shared" si="2"/>
        <v>0</v>
      </c>
      <c r="G6" s="138">
        <f t="shared" si="3"/>
        <v>0</v>
      </c>
      <c r="H6" s="185">
        <f t="shared" si="4"/>
        <v>0</v>
      </c>
      <c r="I6" s="55" t="str">
        <f t="shared" si="5"/>
        <v>HkdHiborSwapForBasisCalc4Y</v>
      </c>
      <c r="J6" s="184" t="str">
        <f t="shared" si="6"/>
        <v>HKDSB3L4Y_Quote</v>
      </c>
      <c r="K6" s="184" t="e">
        <f>_xll.qlForwardSwapQuote(J6,I6,H6,E6,Permanent,Trigger,ObjectOverwrite)</f>
        <v>#NUM!</v>
      </c>
      <c r="L6" s="192" t="e">
        <f ca="1">_xll.ohRangeRetrieveError(K6)</f>
        <v>#NUM!</v>
      </c>
      <c r="M6" s="67"/>
      <c r="O6" s="36" t="s">
        <v>47</v>
      </c>
      <c r="P6" s="35" t="s">
        <v>149</v>
      </c>
      <c r="Q6" s="35" t="s">
        <v>43</v>
      </c>
      <c r="R6" s="35" t="s">
        <v>166</v>
      </c>
      <c r="S6" s="35"/>
      <c r="T6" s="34"/>
    </row>
    <row r="7" spans="1:20" ht="12" thickBot="1" x14ac:dyDescent="0.25">
      <c r="A7" s="73"/>
      <c r="B7" s="29" t="s">
        <v>48</v>
      </c>
      <c r="C7" s="138" t="str">
        <f t="shared" si="0"/>
        <v>SB</v>
      </c>
      <c r="D7" s="138" t="str">
        <f t="shared" si="1"/>
        <v>3L</v>
      </c>
      <c r="E7" s="138" t="str">
        <f t="shared" si="7"/>
        <v>0D</v>
      </c>
      <c r="F7" s="138">
        <f t="shared" si="2"/>
        <v>0</v>
      </c>
      <c r="G7" s="138">
        <f t="shared" si="3"/>
        <v>0</v>
      </c>
      <c r="H7" s="185">
        <f t="shared" si="4"/>
        <v>0</v>
      </c>
      <c r="I7" s="55" t="str">
        <f t="shared" si="5"/>
        <v>HkdHiborSwapForBasisCalc5Y</v>
      </c>
      <c r="J7" s="184" t="str">
        <f t="shared" si="6"/>
        <v>HKDSB3L5Y_Quote</v>
      </c>
      <c r="K7" s="184" t="e">
        <f>_xll.qlForwardSwapQuote(J7,I7,H7,E7,Permanent,Trigger,ObjectOverwrite)</f>
        <v>#NUM!</v>
      </c>
      <c r="L7" s="192" t="e">
        <f ca="1">_xll.ohRangeRetrieveError(K7)</f>
        <v>#NUM!</v>
      </c>
      <c r="M7" s="67"/>
      <c r="O7" s="33" t="s">
        <v>44</v>
      </c>
      <c r="P7" s="32" t="s">
        <v>148</v>
      </c>
      <c r="Q7" s="32" t="s">
        <v>43</v>
      </c>
      <c r="R7" s="32" t="s">
        <v>166</v>
      </c>
      <c r="S7" s="32" t="s">
        <v>46</v>
      </c>
      <c r="T7" s="31" t="s">
        <v>43</v>
      </c>
    </row>
    <row r="8" spans="1:20" x14ac:dyDescent="0.2">
      <c r="A8" s="73"/>
      <c r="B8" s="29" t="s">
        <v>45</v>
      </c>
      <c r="C8" s="138" t="str">
        <f t="shared" si="0"/>
        <v>SB</v>
      </c>
      <c r="D8" s="138" t="str">
        <f t="shared" si="1"/>
        <v>3L</v>
      </c>
      <c r="E8" s="138" t="str">
        <f t="shared" si="7"/>
        <v>0D</v>
      </c>
      <c r="F8" s="138">
        <f t="shared" si="2"/>
        <v>0</v>
      </c>
      <c r="G8" s="138">
        <f t="shared" si="3"/>
        <v>0</v>
      </c>
      <c r="H8" s="185">
        <f t="shared" si="4"/>
        <v>0</v>
      </c>
      <c r="I8" s="55" t="str">
        <f t="shared" si="5"/>
        <v>HkdHiborSwapForBasisCalc6Y</v>
      </c>
      <c r="J8" s="184" t="str">
        <f t="shared" si="6"/>
        <v>HKDSB3L6Y_Quote</v>
      </c>
      <c r="K8" s="184" t="e">
        <f>_xll.qlForwardSwapQuote(J8,I8,H8,E8,Permanent,Trigger,ObjectOverwrite)</f>
        <v>#NUM!</v>
      </c>
      <c r="L8" s="192" t="e">
        <f ca="1">_xll.ohRangeRetrieveError(K8)</f>
        <v>#NUM!</v>
      </c>
      <c r="M8" s="67"/>
    </row>
    <row r="9" spans="1:20" x14ac:dyDescent="0.2">
      <c r="A9" s="73"/>
      <c r="B9" s="29" t="s">
        <v>41</v>
      </c>
      <c r="C9" s="138" t="str">
        <f t="shared" si="0"/>
        <v>SB</v>
      </c>
      <c r="D9" s="138" t="str">
        <f t="shared" si="1"/>
        <v>3L</v>
      </c>
      <c r="E9" s="138" t="str">
        <f t="shared" si="7"/>
        <v>0D</v>
      </c>
      <c r="F9" s="138">
        <f t="shared" si="2"/>
        <v>0</v>
      </c>
      <c r="G9" s="138">
        <f t="shared" si="3"/>
        <v>0</v>
      </c>
      <c r="H9" s="185">
        <f t="shared" si="4"/>
        <v>0</v>
      </c>
      <c r="I9" s="55" t="str">
        <f t="shared" si="5"/>
        <v>HkdHiborSwapForBasisCalc7Y</v>
      </c>
      <c r="J9" s="184" t="str">
        <f t="shared" si="6"/>
        <v>HKDSB3L7Y_Quote</v>
      </c>
      <c r="K9" s="184" t="e">
        <f>_xll.qlForwardSwapQuote(J9,I9,H9,E9,Permanent,Trigger,ObjectOverwrite)</f>
        <v>#NUM!</v>
      </c>
      <c r="L9" s="192" t="e">
        <f ca="1">_xll.ohRangeRetrieveError(K9)</f>
        <v>#NUM!</v>
      </c>
      <c r="M9" s="67"/>
    </row>
    <row r="10" spans="1:20" x14ac:dyDescent="0.2">
      <c r="A10" s="73"/>
      <c r="B10" s="29" t="s">
        <v>40</v>
      </c>
      <c r="C10" s="138" t="str">
        <f t="shared" si="0"/>
        <v>SB</v>
      </c>
      <c r="D10" s="138" t="str">
        <f t="shared" si="1"/>
        <v>3L</v>
      </c>
      <c r="E10" s="138" t="str">
        <f t="shared" si="7"/>
        <v>0D</v>
      </c>
      <c r="F10" s="138">
        <f t="shared" si="2"/>
        <v>0</v>
      </c>
      <c r="G10" s="138">
        <f t="shared" si="3"/>
        <v>0</v>
      </c>
      <c r="H10" s="185">
        <f t="shared" si="4"/>
        <v>0</v>
      </c>
      <c r="I10" s="55" t="str">
        <f t="shared" si="5"/>
        <v>HkdHiborSwapForBasisCalc8Y</v>
      </c>
      <c r="J10" s="184" t="str">
        <f t="shared" si="6"/>
        <v>HKDSB3L8Y_Quote</v>
      </c>
      <c r="K10" s="184" t="e">
        <f>_xll.qlForwardSwapQuote(J10,I10,H10,E10,Permanent,Trigger,ObjectOverwrite)</f>
        <v>#NUM!</v>
      </c>
      <c r="L10" s="192" t="e">
        <f ca="1">_xll.ohRangeRetrieveError(K10)</f>
        <v>#NUM!</v>
      </c>
      <c r="M10" s="67"/>
    </row>
    <row r="11" spans="1:20" x14ac:dyDescent="0.2">
      <c r="A11" s="73"/>
      <c r="B11" s="29" t="s">
        <v>39</v>
      </c>
      <c r="C11" s="138" t="str">
        <f t="shared" si="0"/>
        <v>SB</v>
      </c>
      <c r="D11" s="138" t="str">
        <f t="shared" si="1"/>
        <v>3L</v>
      </c>
      <c r="E11" s="138" t="str">
        <f t="shared" si="7"/>
        <v>0D</v>
      </c>
      <c r="F11" s="138">
        <f t="shared" si="2"/>
        <v>0</v>
      </c>
      <c r="G11" s="138">
        <f t="shared" si="3"/>
        <v>0</v>
      </c>
      <c r="H11" s="185">
        <f t="shared" si="4"/>
        <v>0</v>
      </c>
      <c r="I11" s="55" t="str">
        <f t="shared" si="5"/>
        <v>HkdHiborSwapForBasisCalc9Y</v>
      </c>
      <c r="J11" s="184" t="str">
        <f t="shared" si="6"/>
        <v>HKDSB3L9Y_Quote</v>
      </c>
      <c r="K11" s="184" t="e">
        <f>_xll.qlForwardSwapQuote(J11,I11,H11,E11,Permanent,Trigger,ObjectOverwrite)</f>
        <v>#NUM!</v>
      </c>
      <c r="L11" s="192" t="e">
        <f ca="1">_xll.ohRangeRetrieveError(K11)</f>
        <v>#NUM!</v>
      </c>
      <c r="M11" s="67"/>
    </row>
    <row r="12" spans="1:20" x14ac:dyDescent="0.2">
      <c r="A12" s="73"/>
      <c r="B12" s="29" t="s">
        <v>38</v>
      </c>
      <c r="C12" s="138" t="str">
        <f t="shared" si="0"/>
        <v>SB</v>
      </c>
      <c r="D12" s="138" t="str">
        <f t="shared" si="1"/>
        <v>3L</v>
      </c>
      <c r="E12" s="138" t="str">
        <f t="shared" si="7"/>
        <v>0D</v>
      </c>
      <c r="F12" s="138">
        <f t="shared" si="2"/>
        <v>0</v>
      </c>
      <c r="G12" s="138">
        <f t="shared" si="3"/>
        <v>0</v>
      </c>
      <c r="H12" s="185">
        <f t="shared" si="4"/>
        <v>0</v>
      </c>
      <c r="I12" s="55" t="str">
        <f t="shared" si="5"/>
        <v>HkdHiborSwapForBasisCalc10Y</v>
      </c>
      <c r="J12" s="184" t="str">
        <f t="shared" si="6"/>
        <v>HKDSB3L10Y_Quote</v>
      </c>
      <c r="K12" s="184" t="e">
        <f>_xll.qlForwardSwapQuote(J12,I12,H12,E12,Permanent,Trigger,ObjectOverwrite)</f>
        <v>#NUM!</v>
      </c>
      <c r="L12" s="192" t="e">
        <f ca="1">_xll.ohRangeRetrieveError(K12)</f>
        <v>#NUM!</v>
      </c>
      <c r="M12" s="67"/>
    </row>
    <row r="13" spans="1:20" x14ac:dyDescent="0.2">
      <c r="A13" s="73"/>
      <c r="B13" s="29" t="s">
        <v>37</v>
      </c>
      <c r="C13" s="138" t="str">
        <f t="shared" si="0"/>
        <v>SB</v>
      </c>
      <c r="D13" s="138" t="str">
        <f t="shared" si="1"/>
        <v>3L</v>
      </c>
      <c r="E13" s="138" t="str">
        <f t="shared" si="7"/>
        <v>0D</v>
      </c>
      <c r="F13" s="138">
        <f t="shared" si="2"/>
        <v>0</v>
      </c>
      <c r="G13" s="138">
        <f t="shared" si="3"/>
        <v>0</v>
      </c>
      <c r="H13" s="185">
        <f t="shared" si="4"/>
        <v>0</v>
      </c>
      <c r="I13" s="55" t="str">
        <f t="shared" si="5"/>
        <v>HkdHiborSwapForBasisCalc11Y</v>
      </c>
      <c r="J13" s="184" t="str">
        <f t="shared" si="6"/>
        <v>HKDSB3L11Y_Quote</v>
      </c>
      <c r="K13" s="184" t="e">
        <f>_xll.qlForwardSwapQuote(J13,I13,H13,E13,Permanent,Trigger,ObjectOverwrite)</f>
        <v>#NUM!</v>
      </c>
      <c r="L13" s="192" t="e">
        <f ca="1">_xll.ohRangeRetrieveError(K13)</f>
        <v>#NUM!</v>
      </c>
      <c r="M13" s="67"/>
    </row>
    <row r="14" spans="1:20" x14ac:dyDescent="0.2">
      <c r="A14" s="73"/>
      <c r="B14" s="29" t="s">
        <v>36</v>
      </c>
      <c r="C14" s="138" t="str">
        <f t="shared" si="0"/>
        <v>SB</v>
      </c>
      <c r="D14" s="138" t="str">
        <f t="shared" si="1"/>
        <v>3L</v>
      </c>
      <c r="E14" s="138" t="str">
        <f t="shared" si="7"/>
        <v>0D</v>
      </c>
      <c r="F14" s="138">
        <f t="shared" si="2"/>
        <v>0</v>
      </c>
      <c r="G14" s="138">
        <f t="shared" si="3"/>
        <v>0</v>
      </c>
      <c r="H14" s="185">
        <f t="shared" si="4"/>
        <v>0</v>
      </c>
      <c r="I14" s="55" t="str">
        <f t="shared" si="5"/>
        <v>HkdHiborSwapForBasisCalc12Y</v>
      </c>
      <c r="J14" s="184" t="str">
        <f t="shared" si="6"/>
        <v>HKDSB3L12Y_Quote</v>
      </c>
      <c r="K14" s="184" t="e">
        <f>_xll.qlForwardSwapQuote(J14,I14,H14,E14,Permanent,Trigger,ObjectOverwrite)</f>
        <v>#NUM!</v>
      </c>
      <c r="L14" s="192" t="e">
        <f ca="1">_xll.ohRangeRetrieveError(K14)</f>
        <v>#NUM!</v>
      </c>
      <c r="M14" s="67"/>
    </row>
    <row r="15" spans="1:20" x14ac:dyDescent="0.2">
      <c r="A15" s="73"/>
      <c r="B15" s="29" t="s">
        <v>35</v>
      </c>
      <c r="C15" s="138" t="str">
        <f t="shared" si="0"/>
        <v>SB</v>
      </c>
      <c r="D15" s="138" t="str">
        <f t="shared" si="1"/>
        <v>3L</v>
      </c>
      <c r="E15" s="138" t="str">
        <f t="shared" si="7"/>
        <v>0D</v>
      </c>
      <c r="F15" s="138">
        <f t="shared" si="2"/>
        <v>0</v>
      </c>
      <c r="G15" s="138">
        <f t="shared" si="3"/>
        <v>0</v>
      </c>
      <c r="H15" s="185">
        <f t="shared" si="4"/>
        <v>0</v>
      </c>
      <c r="I15" s="55" t="str">
        <f t="shared" si="5"/>
        <v>HkdHiborSwapForBasisCalc13Y</v>
      </c>
      <c r="J15" s="184" t="str">
        <f t="shared" si="6"/>
        <v>HKDSB3L13Y_Quote</v>
      </c>
      <c r="K15" s="184" t="e">
        <f>_xll.qlForwardSwapQuote(J15,I15,H15,E15,Permanent,Trigger,ObjectOverwrite)</f>
        <v>#NUM!</v>
      </c>
      <c r="L15" s="192" t="e">
        <f ca="1">_xll.ohRangeRetrieveError(K15)</f>
        <v>#NUM!</v>
      </c>
      <c r="M15" s="67"/>
    </row>
    <row r="16" spans="1:20" x14ac:dyDescent="0.2">
      <c r="A16" s="73"/>
      <c r="B16" s="29" t="s">
        <v>34</v>
      </c>
      <c r="C16" s="138" t="str">
        <f t="shared" si="0"/>
        <v>SB</v>
      </c>
      <c r="D16" s="138" t="str">
        <f t="shared" si="1"/>
        <v>3L</v>
      </c>
      <c r="E16" s="138" t="str">
        <f t="shared" si="7"/>
        <v>0D</v>
      </c>
      <c r="F16" s="138">
        <f t="shared" si="2"/>
        <v>0</v>
      </c>
      <c r="G16" s="138">
        <f t="shared" si="3"/>
        <v>0</v>
      </c>
      <c r="H16" s="185">
        <f t="shared" si="4"/>
        <v>0</v>
      </c>
      <c r="I16" s="55" t="str">
        <f t="shared" si="5"/>
        <v>HkdHiborSwapForBasisCalc14Y</v>
      </c>
      <c r="J16" s="184" t="str">
        <f t="shared" si="6"/>
        <v>HKDSB3L14Y_Quote</v>
      </c>
      <c r="K16" s="184" t="e">
        <f>_xll.qlForwardSwapQuote(J16,I16,H16,E16,Permanent,Trigger,ObjectOverwrite)</f>
        <v>#NUM!</v>
      </c>
      <c r="L16" s="192" t="e">
        <f ca="1">_xll.ohRangeRetrieveError(K16)</f>
        <v>#NUM!</v>
      </c>
      <c r="M16" s="67"/>
    </row>
    <row r="17" spans="1:13" x14ac:dyDescent="0.2">
      <c r="A17" s="73"/>
      <c r="B17" s="29" t="s">
        <v>33</v>
      </c>
      <c r="C17" s="138" t="str">
        <f t="shared" si="0"/>
        <v>SB</v>
      </c>
      <c r="D17" s="138" t="str">
        <f t="shared" si="1"/>
        <v>3L</v>
      </c>
      <c r="E17" s="138" t="str">
        <f t="shared" si="7"/>
        <v>0D</v>
      </c>
      <c r="F17" s="138">
        <f t="shared" si="2"/>
        <v>0</v>
      </c>
      <c r="G17" s="138">
        <f t="shared" si="3"/>
        <v>0</v>
      </c>
      <c r="H17" s="185">
        <f t="shared" si="4"/>
        <v>0</v>
      </c>
      <c r="I17" s="55" t="str">
        <f t="shared" si="5"/>
        <v>HkdHiborSwapForBasisCalc15Y</v>
      </c>
      <c r="J17" s="184" t="str">
        <f t="shared" si="6"/>
        <v>HKDSB3L15Y_Quote</v>
      </c>
      <c r="K17" s="184" t="e">
        <f>_xll.qlForwardSwapQuote(J17,I17,H17,E17,Permanent,Trigger,ObjectOverwrite)</f>
        <v>#NUM!</v>
      </c>
      <c r="L17" s="192" t="e">
        <f ca="1">_xll.ohRangeRetrieveError(K17)</f>
        <v>#NUM!</v>
      </c>
      <c r="M17" s="67"/>
    </row>
    <row r="18" spans="1:13" x14ac:dyDescent="0.2">
      <c r="A18" s="73"/>
      <c r="B18" s="29" t="s">
        <v>32</v>
      </c>
      <c r="C18" s="138" t="str">
        <f t="shared" si="0"/>
        <v>SB</v>
      </c>
      <c r="D18" s="138" t="str">
        <f t="shared" si="1"/>
        <v>3L</v>
      </c>
      <c r="E18" s="138" t="str">
        <f t="shared" si="7"/>
        <v>0D</v>
      </c>
      <c r="F18" s="138">
        <f t="shared" si="2"/>
        <v>0</v>
      </c>
      <c r="G18" s="138">
        <f t="shared" si="3"/>
        <v>0</v>
      </c>
      <c r="H18" s="185">
        <f t="shared" si="4"/>
        <v>0</v>
      </c>
      <c r="I18" s="55" t="str">
        <f t="shared" si="5"/>
        <v>HkdHiborSwapForBasisCalc16Y</v>
      </c>
      <c r="J18" s="184" t="str">
        <f t="shared" si="6"/>
        <v>HKDSB3L16Y_Quote</v>
      </c>
      <c r="K18" s="184" t="e">
        <f>_xll.qlForwardSwapQuote(J18,I18,H18,E18,Permanent,Trigger,ObjectOverwrite)</f>
        <v>#NUM!</v>
      </c>
      <c r="L18" s="192" t="e">
        <f ca="1">_xll.ohRangeRetrieveError(K18)</f>
        <v>#NUM!</v>
      </c>
      <c r="M18" s="67"/>
    </row>
    <row r="19" spans="1:13" x14ac:dyDescent="0.2">
      <c r="A19" s="73"/>
      <c r="B19" s="29" t="s">
        <v>31</v>
      </c>
      <c r="C19" s="138" t="str">
        <f t="shared" si="0"/>
        <v>SB</v>
      </c>
      <c r="D19" s="138" t="str">
        <f t="shared" si="1"/>
        <v>3L</v>
      </c>
      <c r="E19" s="138" t="str">
        <f t="shared" si="7"/>
        <v>0D</v>
      </c>
      <c r="F19" s="138">
        <f t="shared" si="2"/>
        <v>0</v>
      </c>
      <c r="G19" s="138">
        <f t="shared" si="3"/>
        <v>0</v>
      </c>
      <c r="H19" s="185">
        <f t="shared" si="4"/>
        <v>0</v>
      </c>
      <c r="I19" s="55" t="str">
        <f t="shared" si="5"/>
        <v>HkdHiborSwapForBasisCalc17Y</v>
      </c>
      <c r="J19" s="184" t="str">
        <f t="shared" si="6"/>
        <v>HKDSB3L17Y_Quote</v>
      </c>
      <c r="K19" s="184" t="e">
        <f>_xll.qlForwardSwapQuote(J19,I19,H19,E19,Permanent,Trigger,ObjectOverwrite)</f>
        <v>#NUM!</v>
      </c>
      <c r="L19" s="192" t="e">
        <f ca="1">_xll.ohRangeRetrieveError(K19)</f>
        <v>#NUM!</v>
      </c>
      <c r="M19" s="67"/>
    </row>
    <row r="20" spans="1:13" x14ac:dyDescent="0.2">
      <c r="A20" s="73"/>
      <c r="B20" s="29" t="s">
        <v>30</v>
      </c>
      <c r="C20" s="138" t="str">
        <f t="shared" si="0"/>
        <v>SB</v>
      </c>
      <c r="D20" s="138" t="str">
        <f t="shared" si="1"/>
        <v>3L</v>
      </c>
      <c r="E20" s="138" t="str">
        <f t="shared" si="7"/>
        <v>0D</v>
      </c>
      <c r="F20" s="138">
        <f t="shared" si="2"/>
        <v>0</v>
      </c>
      <c r="G20" s="138">
        <f t="shared" si="3"/>
        <v>0</v>
      </c>
      <c r="H20" s="185">
        <f t="shared" si="4"/>
        <v>0</v>
      </c>
      <c r="I20" s="55" t="str">
        <f t="shared" si="5"/>
        <v>HkdHiborSwapForBasisCalc18Y</v>
      </c>
      <c r="J20" s="184" t="str">
        <f t="shared" si="6"/>
        <v>HKDSB3L18Y_Quote</v>
      </c>
      <c r="K20" s="184" t="e">
        <f>_xll.qlForwardSwapQuote(J20,I20,H20,E20,Permanent,Trigger,ObjectOverwrite)</f>
        <v>#NUM!</v>
      </c>
      <c r="L20" s="192" t="e">
        <f ca="1">_xll.ohRangeRetrieveError(K20)</f>
        <v>#NUM!</v>
      </c>
      <c r="M20" s="67"/>
    </row>
    <row r="21" spans="1:13" x14ac:dyDescent="0.2">
      <c r="A21" s="73"/>
      <c r="B21" s="29" t="s">
        <v>29</v>
      </c>
      <c r="C21" s="138" t="str">
        <f t="shared" si="0"/>
        <v>SB</v>
      </c>
      <c r="D21" s="138" t="str">
        <f t="shared" si="1"/>
        <v>3L</v>
      </c>
      <c r="E21" s="138" t="str">
        <f t="shared" si="7"/>
        <v>0D</v>
      </c>
      <c r="F21" s="138">
        <f t="shared" si="2"/>
        <v>0</v>
      </c>
      <c r="G21" s="138">
        <f t="shared" si="3"/>
        <v>0</v>
      </c>
      <c r="H21" s="185">
        <f t="shared" si="4"/>
        <v>0</v>
      </c>
      <c r="I21" s="55" t="str">
        <f t="shared" si="5"/>
        <v>HkdHiborSwapForBasisCalc19Y</v>
      </c>
      <c r="J21" s="184" t="str">
        <f t="shared" si="6"/>
        <v>HKDSB3L19Y_Quote</v>
      </c>
      <c r="K21" s="184" t="e">
        <f>_xll.qlForwardSwapQuote(J21,I21,H21,E21,Permanent,Trigger,ObjectOverwrite)</f>
        <v>#NUM!</v>
      </c>
      <c r="L21" s="192" t="e">
        <f ca="1">_xll.ohRangeRetrieveError(K21)</f>
        <v>#NUM!</v>
      </c>
      <c r="M21" s="67"/>
    </row>
    <row r="22" spans="1:13" x14ac:dyDescent="0.2">
      <c r="A22" s="73"/>
      <c r="B22" s="29" t="s">
        <v>28</v>
      </c>
      <c r="C22" s="138" t="str">
        <f t="shared" si="0"/>
        <v>SB</v>
      </c>
      <c r="D22" s="138" t="str">
        <f t="shared" si="1"/>
        <v>3L</v>
      </c>
      <c r="E22" s="138" t="str">
        <f t="shared" si="7"/>
        <v>0D</v>
      </c>
      <c r="F22" s="138">
        <f t="shared" si="2"/>
        <v>0</v>
      </c>
      <c r="G22" s="138">
        <f t="shared" si="3"/>
        <v>0</v>
      </c>
      <c r="H22" s="185">
        <f t="shared" si="4"/>
        <v>0</v>
      </c>
      <c r="I22" s="55" t="str">
        <f t="shared" si="5"/>
        <v>HkdHiborSwapForBasisCalc20Y</v>
      </c>
      <c r="J22" s="184" t="str">
        <f t="shared" si="6"/>
        <v>HKDSB3L20Y_Quote</v>
      </c>
      <c r="K22" s="184" t="e">
        <f>_xll.qlForwardSwapQuote(J22,I22,H22,E22,Permanent,Trigger,ObjectOverwrite)</f>
        <v>#NUM!</v>
      </c>
      <c r="L22" s="192" t="e">
        <f ca="1">_xll.ohRangeRetrieveError(K22)</f>
        <v>#NUM!</v>
      </c>
      <c r="M22" s="67"/>
    </row>
    <row r="23" spans="1:13" x14ac:dyDescent="0.2">
      <c r="A23" s="73"/>
      <c r="B23" s="29" t="s">
        <v>27</v>
      </c>
      <c r="C23" s="138" t="str">
        <f t="shared" si="0"/>
        <v>SB</v>
      </c>
      <c r="D23" s="138" t="str">
        <f t="shared" si="1"/>
        <v>3L</v>
      </c>
      <c r="E23" s="138" t="str">
        <f t="shared" si="7"/>
        <v>0D</v>
      </c>
      <c r="F23" s="138">
        <f t="shared" si="2"/>
        <v>0</v>
      </c>
      <c r="G23" s="138">
        <f t="shared" si="3"/>
        <v>0</v>
      </c>
      <c r="H23" s="185">
        <f t="shared" si="4"/>
        <v>0</v>
      </c>
      <c r="I23" s="55" t="str">
        <f t="shared" si="5"/>
        <v>HkdHiborSwapForBasisCalc21Y</v>
      </c>
      <c r="J23" s="184" t="str">
        <f t="shared" si="6"/>
        <v>HKDSB3L21Y_Quote</v>
      </c>
      <c r="K23" s="184" t="e">
        <f>_xll.qlForwardSwapQuote(J23,I23,H23,E23,Permanent,Trigger,ObjectOverwrite)</f>
        <v>#NUM!</v>
      </c>
      <c r="L23" s="192" t="e">
        <f ca="1">_xll.ohRangeRetrieveError(K23)</f>
        <v>#NUM!</v>
      </c>
      <c r="M23" s="67"/>
    </row>
    <row r="24" spans="1:13" x14ac:dyDescent="0.2">
      <c r="A24" s="73"/>
      <c r="B24" s="29" t="s">
        <v>26</v>
      </c>
      <c r="C24" s="138" t="str">
        <f t="shared" si="0"/>
        <v>SB</v>
      </c>
      <c r="D24" s="138" t="str">
        <f t="shared" si="1"/>
        <v>3L</v>
      </c>
      <c r="E24" s="138" t="str">
        <f t="shared" si="7"/>
        <v>0D</v>
      </c>
      <c r="F24" s="138">
        <f t="shared" si="2"/>
        <v>0</v>
      </c>
      <c r="G24" s="138">
        <f t="shared" si="3"/>
        <v>0</v>
      </c>
      <c r="H24" s="185">
        <f t="shared" si="4"/>
        <v>0</v>
      </c>
      <c r="I24" s="55" t="str">
        <f t="shared" si="5"/>
        <v>HkdHiborSwapForBasisCalc22Y</v>
      </c>
      <c r="J24" s="184" t="str">
        <f t="shared" si="6"/>
        <v>HKDSB3L22Y_Quote</v>
      </c>
      <c r="K24" s="184" t="e">
        <f>_xll.qlForwardSwapQuote(J24,I24,H24,E24,Permanent,Trigger,ObjectOverwrite)</f>
        <v>#NUM!</v>
      </c>
      <c r="L24" s="192" t="e">
        <f ca="1">_xll.ohRangeRetrieveError(K24)</f>
        <v>#NUM!</v>
      </c>
      <c r="M24" s="67"/>
    </row>
    <row r="25" spans="1:13" x14ac:dyDescent="0.2">
      <c r="A25" s="73"/>
      <c r="B25" s="29" t="s">
        <v>25</v>
      </c>
      <c r="C25" s="138" t="str">
        <f t="shared" si="0"/>
        <v>SB</v>
      </c>
      <c r="D25" s="138" t="str">
        <f t="shared" si="1"/>
        <v>3L</v>
      </c>
      <c r="E25" s="138" t="str">
        <f t="shared" si="7"/>
        <v>0D</v>
      </c>
      <c r="F25" s="138">
        <f t="shared" si="2"/>
        <v>0</v>
      </c>
      <c r="G25" s="138">
        <f t="shared" si="3"/>
        <v>0</v>
      </c>
      <c r="H25" s="185">
        <f t="shared" si="4"/>
        <v>0</v>
      </c>
      <c r="I25" s="55" t="str">
        <f t="shared" si="5"/>
        <v>HkdHiborSwapForBasisCalc23Y</v>
      </c>
      <c r="J25" s="184" t="str">
        <f t="shared" si="6"/>
        <v>HKDSB3L23Y_Quote</v>
      </c>
      <c r="K25" s="184" t="e">
        <f>_xll.qlForwardSwapQuote(J25,I25,H25,E25,Permanent,Trigger,ObjectOverwrite)</f>
        <v>#NUM!</v>
      </c>
      <c r="L25" s="192" t="e">
        <f ca="1">_xll.ohRangeRetrieveError(K25)</f>
        <v>#NUM!</v>
      </c>
      <c r="M25" s="67"/>
    </row>
    <row r="26" spans="1:13" x14ac:dyDescent="0.2">
      <c r="A26" s="73"/>
      <c r="B26" s="29" t="s">
        <v>24</v>
      </c>
      <c r="C26" s="138" t="str">
        <f t="shared" si="0"/>
        <v>SB</v>
      </c>
      <c r="D26" s="138" t="str">
        <f t="shared" si="1"/>
        <v>3L</v>
      </c>
      <c r="E26" s="138" t="str">
        <f t="shared" si="7"/>
        <v>0D</v>
      </c>
      <c r="F26" s="138">
        <f t="shared" si="2"/>
        <v>0</v>
      </c>
      <c r="G26" s="138">
        <f t="shared" si="3"/>
        <v>0</v>
      </c>
      <c r="H26" s="185">
        <f t="shared" si="4"/>
        <v>0</v>
      </c>
      <c r="I26" s="55" t="str">
        <f t="shared" si="5"/>
        <v>HkdHiborSwapForBasisCalc24Y</v>
      </c>
      <c r="J26" s="184" t="str">
        <f t="shared" si="6"/>
        <v>HKDSB3L24Y_Quote</v>
      </c>
      <c r="K26" s="184" t="e">
        <f>_xll.qlForwardSwapQuote(J26,I26,H26,E26,Permanent,Trigger,ObjectOverwrite)</f>
        <v>#NUM!</v>
      </c>
      <c r="L26" s="192" t="e">
        <f ca="1">_xll.ohRangeRetrieveError(K26)</f>
        <v>#NUM!</v>
      </c>
      <c r="M26" s="67"/>
    </row>
    <row r="27" spans="1:13" x14ac:dyDescent="0.2">
      <c r="A27" s="73"/>
      <c r="B27" s="29" t="s">
        <v>23</v>
      </c>
      <c r="C27" s="138" t="str">
        <f t="shared" si="0"/>
        <v>SB</v>
      </c>
      <c r="D27" s="138" t="str">
        <f t="shared" si="1"/>
        <v>3L</v>
      </c>
      <c r="E27" s="138" t="str">
        <f t="shared" si="7"/>
        <v>0D</v>
      </c>
      <c r="F27" s="138">
        <f t="shared" si="2"/>
        <v>0</v>
      </c>
      <c r="G27" s="138">
        <f t="shared" si="3"/>
        <v>0</v>
      </c>
      <c r="H27" s="185">
        <f t="shared" si="4"/>
        <v>0</v>
      </c>
      <c r="I27" s="55" t="str">
        <f t="shared" si="5"/>
        <v>HkdHiborSwapForBasisCalc25Y</v>
      </c>
      <c r="J27" s="184" t="str">
        <f t="shared" si="6"/>
        <v>HKDSB3L25Y_Quote</v>
      </c>
      <c r="K27" s="184" t="e">
        <f>_xll.qlForwardSwapQuote(J27,I27,H27,E27,Permanent,Trigger,ObjectOverwrite)</f>
        <v>#NUM!</v>
      </c>
      <c r="L27" s="192" t="e">
        <f ca="1">_xll.ohRangeRetrieveError(K27)</f>
        <v>#NUM!</v>
      </c>
      <c r="M27" s="67"/>
    </row>
    <row r="28" spans="1:13" x14ac:dyDescent="0.2">
      <c r="A28" s="73"/>
      <c r="B28" s="29" t="s">
        <v>22</v>
      </c>
      <c r="C28" s="138" t="str">
        <f t="shared" si="0"/>
        <v>SB</v>
      </c>
      <c r="D28" s="138" t="str">
        <f t="shared" si="1"/>
        <v>3L</v>
      </c>
      <c r="E28" s="138" t="str">
        <f t="shared" si="7"/>
        <v>0D</v>
      </c>
      <c r="F28" s="138">
        <f t="shared" si="2"/>
        <v>0</v>
      </c>
      <c r="G28" s="138">
        <f t="shared" si="3"/>
        <v>0</v>
      </c>
      <c r="H28" s="185">
        <f t="shared" si="4"/>
        <v>0</v>
      </c>
      <c r="I28" s="55" t="str">
        <f t="shared" si="5"/>
        <v>HkdHiborSwapForBasisCalc26Y</v>
      </c>
      <c r="J28" s="184" t="str">
        <f t="shared" si="6"/>
        <v>HKDSB3L26Y_Quote</v>
      </c>
      <c r="K28" s="184" t="e">
        <f>_xll.qlForwardSwapQuote(J28,I28,H28,E28,Permanent,Trigger,ObjectOverwrite)</f>
        <v>#NUM!</v>
      </c>
      <c r="L28" s="192" t="e">
        <f ca="1">_xll.ohRangeRetrieveError(K28)</f>
        <v>#NUM!</v>
      </c>
      <c r="M28" s="67"/>
    </row>
    <row r="29" spans="1:13" x14ac:dyDescent="0.2">
      <c r="A29" s="73"/>
      <c r="B29" s="29" t="s">
        <v>21</v>
      </c>
      <c r="C29" s="138" t="str">
        <f t="shared" si="0"/>
        <v>SB</v>
      </c>
      <c r="D29" s="138" t="str">
        <f t="shared" si="1"/>
        <v>3L</v>
      </c>
      <c r="E29" s="138" t="str">
        <f t="shared" si="7"/>
        <v>0D</v>
      </c>
      <c r="F29" s="138">
        <f t="shared" si="2"/>
        <v>0</v>
      </c>
      <c r="G29" s="138">
        <f t="shared" si="3"/>
        <v>0</v>
      </c>
      <c r="H29" s="185">
        <f t="shared" si="4"/>
        <v>0</v>
      </c>
      <c r="I29" s="55" t="str">
        <f t="shared" si="5"/>
        <v>HkdHiborSwapForBasisCalc27Y</v>
      </c>
      <c r="J29" s="184" t="str">
        <f t="shared" si="6"/>
        <v>HKDSB3L27Y_Quote</v>
      </c>
      <c r="K29" s="184" t="e">
        <f>_xll.qlForwardSwapQuote(J29,I29,H29,E29,Permanent,Trigger,ObjectOverwrite)</f>
        <v>#NUM!</v>
      </c>
      <c r="L29" s="192" t="e">
        <f ca="1">_xll.ohRangeRetrieveError(K29)</f>
        <v>#NUM!</v>
      </c>
      <c r="M29" s="67"/>
    </row>
    <row r="30" spans="1:13" x14ac:dyDescent="0.2">
      <c r="A30" s="73"/>
      <c r="B30" s="29" t="s">
        <v>20</v>
      </c>
      <c r="C30" s="138" t="str">
        <f t="shared" si="0"/>
        <v>SB</v>
      </c>
      <c r="D30" s="138" t="str">
        <f t="shared" si="1"/>
        <v>3L</v>
      </c>
      <c r="E30" s="138" t="str">
        <f t="shared" si="7"/>
        <v>0D</v>
      </c>
      <c r="F30" s="138">
        <f t="shared" si="2"/>
        <v>0</v>
      </c>
      <c r="G30" s="138">
        <f t="shared" si="3"/>
        <v>0</v>
      </c>
      <c r="H30" s="185">
        <f t="shared" si="4"/>
        <v>0</v>
      </c>
      <c r="I30" s="55" t="str">
        <f t="shared" si="5"/>
        <v>HkdHiborSwapForBasisCalc28Y</v>
      </c>
      <c r="J30" s="184" t="str">
        <f t="shared" si="6"/>
        <v>HKDSB3L28Y_Quote</v>
      </c>
      <c r="K30" s="184" t="e">
        <f>_xll.qlForwardSwapQuote(J30,I30,H30,E30,Permanent,Trigger,ObjectOverwrite)</f>
        <v>#NUM!</v>
      </c>
      <c r="L30" s="192" t="e">
        <f ca="1">_xll.ohRangeRetrieveError(K30)</f>
        <v>#NUM!</v>
      </c>
      <c r="M30" s="67"/>
    </row>
    <row r="31" spans="1:13" x14ac:dyDescent="0.2">
      <c r="A31" s="73"/>
      <c r="B31" s="29" t="s">
        <v>19</v>
      </c>
      <c r="C31" s="138" t="str">
        <f t="shared" si="0"/>
        <v>SB</v>
      </c>
      <c r="D31" s="138" t="str">
        <f t="shared" si="1"/>
        <v>3L</v>
      </c>
      <c r="E31" s="138" t="str">
        <f t="shared" si="7"/>
        <v>0D</v>
      </c>
      <c r="F31" s="138">
        <f t="shared" si="2"/>
        <v>0</v>
      </c>
      <c r="G31" s="138">
        <f t="shared" si="3"/>
        <v>0</v>
      </c>
      <c r="H31" s="185">
        <f t="shared" si="4"/>
        <v>0</v>
      </c>
      <c r="I31" s="55" t="str">
        <f t="shared" si="5"/>
        <v>HkdHiborSwapForBasisCalc29Y</v>
      </c>
      <c r="J31" s="184" t="str">
        <f t="shared" si="6"/>
        <v>HKDSB3L29Y_Quote</v>
      </c>
      <c r="K31" s="184" t="e">
        <f>_xll.qlForwardSwapQuote(J31,I31,H31,E31,Permanent,Trigger,ObjectOverwrite)</f>
        <v>#NUM!</v>
      </c>
      <c r="L31" s="192" t="e">
        <f ca="1">_xll.ohRangeRetrieveError(K31)</f>
        <v>#NUM!</v>
      </c>
      <c r="M31" s="67"/>
    </row>
    <row r="32" spans="1:13" x14ac:dyDescent="0.2">
      <c r="A32" s="73"/>
      <c r="B32" s="29" t="s">
        <v>18</v>
      </c>
      <c r="C32" s="138" t="str">
        <f t="shared" si="0"/>
        <v>SB</v>
      </c>
      <c r="D32" s="138" t="str">
        <f t="shared" si="1"/>
        <v>3L</v>
      </c>
      <c r="E32" s="138" t="str">
        <f t="shared" si="7"/>
        <v>0D</v>
      </c>
      <c r="F32" s="138">
        <f t="shared" si="2"/>
        <v>0</v>
      </c>
      <c r="G32" s="138">
        <f t="shared" si="3"/>
        <v>0</v>
      </c>
      <c r="H32" s="185">
        <f t="shared" si="4"/>
        <v>0</v>
      </c>
      <c r="I32" s="55" t="str">
        <f t="shared" si="5"/>
        <v>HkdHiborSwapForBasisCalc30Y</v>
      </c>
      <c r="J32" s="184" t="str">
        <f t="shared" si="6"/>
        <v>HKDSB3L30Y_Quote</v>
      </c>
      <c r="K32" s="184" t="e">
        <f>_xll.qlForwardSwapQuote(J32,I32,H32,E32,Permanent,Trigger,ObjectOverwrite)</f>
        <v>#NUM!</v>
      </c>
      <c r="L32" s="192" t="e">
        <f ca="1">_xll.ohRangeRetrieveError(K32)</f>
        <v>#NUM!</v>
      </c>
      <c r="M32" s="67"/>
    </row>
    <row r="33" spans="1:13" x14ac:dyDescent="0.2">
      <c r="A33" s="73"/>
      <c r="B33" s="29" t="s">
        <v>17</v>
      </c>
      <c r="C33" s="138" t="str">
        <f t="shared" si="0"/>
        <v>SB</v>
      </c>
      <c r="D33" s="138" t="str">
        <f t="shared" si="1"/>
        <v>3L</v>
      </c>
      <c r="E33" s="138" t="str">
        <f t="shared" si="7"/>
        <v>0D</v>
      </c>
      <c r="F33" s="138">
        <f t="shared" si="2"/>
        <v>0</v>
      </c>
      <c r="G33" s="138">
        <f t="shared" si="3"/>
        <v>0</v>
      </c>
      <c r="H33" s="185">
        <f t="shared" si="4"/>
        <v>0</v>
      </c>
      <c r="I33" s="55" t="str">
        <f t="shared" si="5"/>
        <v>HkdHiborSwapForBasisCalc35Y</v>
      </c>
      <c r="J33" s="184" t="str">
        <f t="shared" si="6"/>
        <v>HKDSB3L35Y_Quote</v>
      </c>
      <c r="K33" s="184" t="e">
        <f>_xll.qlForwardSwapQuote(J33,I33,H33,E33,Permanent,Trigger,ObjectOverwrite)</f>
        <v>#NUM!</v>
      </c>
      <c r="L33" s="192" t="e">
        <f ca="1">_xll.ohRangeRetrieveError(K33)</f>
        <v>#NUM!</v>
      </c>
      <c r="M33" s="67"/>
    </row>
    <row r="34" spans="1:13" x14ac:dyDescent="0.2">
      <c r="A34" s="73"/>
      <c r="B34" s="29" t="s">
        <v>16</v>
      </c>
      <c r="C34" s="138" t="str">
        <f t="shared" si="0"/>
        <v>SB</v>
      </c>
      <c r="D34" s="138" t="str">
        <f t="shared" si="1"/>
        <v>3L</v>
      </c>
      <c r="E34" s="138" t="str">
        <f t="shared" si="7"/>
        <v>0D</v>
      </c>
      <c r="F34" s="138">
        <f t="shared" si="2"/>
        <v>0</v>
      </c>
      <c r="G34" s="138">
        <f t="shared" si="3"/>
        <v>0</v>
      </c>
      <c r="H34" s="185">
        <f t="shared" si="4"/>
        <v>0</v>
      </c>
      <c r="I34" s="55" t="str">
        <f t="shared" si="5"/>
        <v>HkdHiborSwapForBasisCalc40Y</v>
      </c>
      <c r="J34" s="184" t="str">
        <f t="shared" si="6"/>
        <v>HKDSB3L40Y_Quote</v>
      </c>
      <c r="K34" s="184" t="e">
        <f>_xll.qlForwardSwapQuote(J34,I34,H34,E34,Permanent,Trigger,ObjectOverwrite)</f>
        <v>#NUM!</v>
      </c>
      <c r="L34" s="192" t="e">
        <f ca="1">_xll.ohRangeRetrieveError(K34)</f>
        <v>#NUM!</v>
      </c>
      <c r="M34" s="67"/>
    </row>
    <row r="35" spans="1:13" x14ac:dyDescent="0.2">
      <c r="A35" s="73"/>
      <c r="B35" s="29" t="s">
        <v>15</v>
      </c>
      <c r="C35" s="138" t="str">
        <f t="shared" si="0"/>
        <v>SB</v>
      </c>
      <c r="D35" s="138" t="str">
        <f t="shared" si="1"/>
        <v>3L</v>
      </c>
      <c r="E35" s="138" t="str">
        <f t="shared" si="7"/>
        <v>0D</v>
      </c>
      <c r="F35" s="138">
        <f t="shared" si="2"/>
        <v>0</v>
      </c>
      <c r="G35" s="138">
        <f t="shared" si="3"/>
        <v>0</v>
      </c>
      <c r="H35" s="185">
        <f t="shared" si="4"/>
        <v>0</v>
      </c>
      <c r="I35" s="55" t="str">
        <f t="shared" si="5"/>
        <v>HkdHiborSwapForBasisCalc50Y</v>
      </c>
      <c r="J35" s="184" t="str">
        <f t="shared" si="6"/>
        <v>HKDSB3L50Y_Quote</v>
      </c>
      <c r="K35" s="184" t="e">
        <f>_xll.qlForwardSwapQuote(J35,I35,H35,E35,Permanent,Trigger,ObjectOverwrite)</f>
        <v>#NUM!</v>
      </c>
      <c r="L35" s="192" t="e">
        <f ca="1">_xll.ohRangeRetrieveError(K35)</f>
        <v>#NUM!</v>
      </c>
      <c r="M35" s="67"/>
    </row>
    <row r="36" spans="1:13" x14ac:dyDescent="0.2">
      <c r="A36" s="73"/>
      <c r="B36" s="29" t="s">
        <v>14</v>
      </c>
      <c r="C36" s="138" t="str">
        <f t="shared" si="0"/>
        <v>SB</v>
      </c>
      <c r="D36" s="138" t="str">
        <f t="shared" si="1"/>
        <v>3L</v>
      </c>
      <c r="E36" s="138" t="str">
        <f t="shared" si="7"/>
        <v>0D</v>
      </c>
      <c r="F36" s="138">
        <f t="shared" si="2"/>
        <v>0</v>
      </c>
      <c r="G36" s="138">
        <f t="shared" si="3"/>
        <v>0</v>
      </c>
      <c r="H36" s="185">
        <f t="shared" si="4"/>
        <v>0</v>
      </c>
      <c r="I36" s="55" t="str">
        <f t="shared" si="5"/>
        <v>HkdHiborSwapForBasisCalc60Y</v>
      </c>
      <c r="J36" s="184" t="str">
        <f t="shared" si="6"/>
        <v>HKDSB3L60Y_Quote</v>
      </c>
      <c r="K36" s="184" t="e">
        <f>_xll.qlForwardSwapQuote(J36,I36,H36,E36,Permanent,Trigger,ObjectOverwrite)</f>
        <v>#NUM!</v>
      </c>
      <c r="L36" s="192" t="e">
        <f ca="1">_xll.ohRangeRetrieveError(K36)</f>
        <v>#NUM!</v>
      </c>
      <c r="M36" s="67"/>
    </row>
    <row r="37" spans="1:13" ht="12" thickBot="1" x14ac:dyDescent="0.25">
      <c r="A37" s="66"/>
      <c r="B37" s="65"/>
      <c r="C37" s="65"/>
      <c r="D37" s="65"/>
      <c r="E37" s="65"/>
      <c r="F37" s="65"/>
      <c r="G37" s="65"/>
      <c r="H37" s="65"/>
      <c r="I37" s="65"/>
      <c r="J37" s="65"/>
      <c r="K37" s="64"/>
      <c r="L37" s="64"/>
      <c r="M37" s="63"/>
    </row>
  </sheetData>
  <pageMargins left="0.75" right="0.75" top="1" bottom="1" header="0.5" footer="0.5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T37"/>
  <sheetViews>
    <sheetView workbookViewId="0">
      <selection activeCell="K2" sqref="K2"/>
    </sheetView>
  </sheetViews>
  <sheetFormatPr defaultRowHeight="11.25" x14ac:dyDescent="0.2"/>
  <cols>
    <col min="1" max="1" width="2.85546875" style="18" customWidth="1"/>
    <col min="2" max="2" width="3.85546875" style="18" bestFit="1" customWidth="1"/>
    <col min="3" max="3" width="3.28515625" style="18" bestFit="1" customWidth="1"/>
    <col min="4" max="4" width="2.7109375" style="18" bestFit="1" customWidth="1"/>
    <col min="5" max="5" width="4.7109375" style="18" bestFit="1" customWidth="1"/>
    <col min="6" max="6" width="3.5703125" style="18" bestFit="1" customWidth="1"/>
    <col min="7" max="7" width="2.7109375" style="18" bestFit="1" customWidth="1"/>
    <col min="8" max="8" width="16.42578125" style="18" customWidth="1"/>
    <col min="9" max="9" width="21.7109375" style="18" bestFit="1" customWidth="1"/>
    <col min="10" max="10" width="25.85546875" style="18" bestFit="1" customWidth="1"/>
    <col min="11" max="11" width="26.85546875" style="18" bestFit="1" customWidth="1"/>
    <col min="12" max="12" width="21.140625" style="18" customWidth="1"/>
    <col min="13" max="14" width="2.85546875" style="18" customWidth="1"/>
    <col min="15" max="15" width="4" style="18" bestFit="1" customWidth="1"/>
    <col min="16" max="16" width="3.140625" style="18" bestFit="1" customWidth="1"/>
    <col min="17" max="17" width="2.7109375" style="18" bestFit="1" customWidth="1"/>
    <col min="18" max="18" width="3.28515625" style="18" bestFit="1" customWidth="1"/>
    <col min="19" max="20" width="3.5703125" style="18" bestFit="1" customWidth="1"/>
    <col min="21" max="16384" width="9.140625" style="18"/>
  </cols>
  <sheetData>
    <row r="1" spans="1:20" ht="12" thickBot="1" x14ac:dyDescent="0.25">
      <c r="A1" s="149"/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03"/>
      <c r="M1" s="145"/>
    </row>
    <row r="2" spans="1:20" ht="22.5" x14ac:dyDescent="0.2">
      <c r="A2" s="73"/>
      <c r="B2" s="44"/>
      <c r="C2" s="44"/>
      <c r="D2" s="44"/>
      <c r="E2" s="44" t="s">
        <v>169</v>
      </c>
      <c r="F2" s="44"/>
      <c r="G2" s="44"/>
      <c r="H2" s="44" t="s">
        <v>168</v>
      </c>
      <c r="I2" s="44" t="s">
        <v>167</v>
      </c>
      <c r="J2" s="189" t="str">
        <f>Currency&amp;"_020_Sw"&amp;$C$3&amp;$D$3&amp;IF(H3=0,,"_Spr"&amp;$F3&amp;$G3)&amp;".xml"</f>
        <v>HKD_020_SwSB6L_Spr6L12L.xml</v>
      </c>
      <c r="K2" s="58" t="e">
        <f ca="1">IF(Serialize,_xll.ohObjectSave(K3:K36,SerializationPath&amp;J2,FileOverwrite,,Serialize),"---")</f>
        <v>#NUM!</v>
      </c>
      <c r="L2" s="25" t="e">
        <f ca="1">_xll.ohRangeRetrieveError(K2)</f>
        <v>#NUM!</v>
      </c>
      <c r="M2" s="67"/>
      <c r="O2" s="158"/>
      <c r="P2" s="157"/>
      <c r="Q2" s="157"/>
      <c r="R2" s="157"/>
      <c r="S2" s="157"/>
      <c r="T2" s="156"/>
    </row>
    <row r="3" spans="1:20" x14ac:dyDescent="0.2">
      <c r="A3" s="73"/>
      <c r="B3" s="29" t="s">
        <v>60</v>
      </c>
      <c r="C3" s="138" t="str">
        <f t="shared" ref="C3:C36" si="0">VLOOKUP(Currency,$O$3:$T$7,2)</f>
        <v>SB</v>
      </c>
      <c r="D3" s="138" t="str">
        <f t="shared" ref="D3:D36" si="1">VLOOKUP(Currency,$O$3:$T$7,3)</f>
        <v>6L</v>
      </c>
      <c r="E3" s="195" t="s">
        <v>170</v>
      </c>
      <c r="F3" s="138" t="str">
        <f t="shared" ref="F3:F36" si="2">VLOOKUP(Currency,$O$3:$T$7,5)</f>
        <v>6L</v>
      </c>
      <c r="G3" s="138" t="str">
        <f t="shared" ref="G3:G36" si="3">VLOOKUP(Currency,$O$3:$T$7,6)</f>
        <v>12L</v>
      </c>
      <c r="H3" s="185" t="str">
        <f t="shared" ref="H3:H36" si="4">IF(F3=0,0,Currency&amp;$F3&amp;$G3&amp;$B3&amp;QuoteSuffix)</f>
        <v>HKD6L12L1Y_Quote</v>
      </c>
      <c r="I3" s="187" t="str">
        <f t="shared" ref="I3:I36" si="5">PROPER(Currency)&amp;FamilyName&amp;"Swap"&amp;FixingType&amp;$B3</f>
        <v>HkdHiborSwapForBasisCalc1Y</v>
      </c>
      <c r="J3" s="184" t="str">
        <f t="shared" ref="J3:J36" si="6">Currency&amp;$C3&amp;$D3&amp;$B3&amp;IF(H3=0,,"_S"&amp;$F3&amp;$G3)&amp;QuoteSuffix</f>
        <v>HKDSB6L1Y_S6L12L_Quote</v>
      </c>
      <c r="K3" s="184" t="e">
        <f>_xll.qlForwardSwapQuote(J3,I3,H3,E3,Permanent,Trigger,ObjectOverwrite)</f>
        <v>#NUM!</v>
      </c>
      <c r="L3" s="192" t="e">
        <f ca="1">_xll.ohRangeRetrieveError(K3)</f>
        <v>#NUM!</v>
      </c>
      <c r="M3" s="67"/>
      <c r="O3" s="36" t="s">
        <v>55</v>
      </c>
      <c r="P3" s="35" t="s">
        <v>152</v>
      </c>
      <c r="Q3" s="35" t="s">
        <v>46</v>
      </c>
      <c r="R3" s="35" t="s">
        <v>166</v>
      </c>
      <c r="S3" s="35" t="s">
        <v>46</v>
      </c>
      <c r="T3" s="34" t="s">
        <v>64</v>
      </c>
    </row>
    <row r="4" spans="1:20" x14ac:dyDescent="0.2">
      <c r="A4" s="73"/>
      <c r="B4" s="29" t="s">
        <v>56</v>
      </c>
      <c r="C4" s="138" t="str">
        <f t="shared" si="0"/>
        <v>SB</v>
      </c>
      <c r="D4" s="138" t="str">
        <f t="shared" si="1"/>
        <v>6L</v>
      </c>
      <c r="E4" s="138" t="str">
        <f t="shared" ref="E4:E36" si="7">E3</f>
        <v>0D</v>
      </c>
      <c r="F4" s="138" t="str">
        <f t="shared" si="2"/>
        <v>6L</v>
      </c>
      <c r="G4" s="138" t="str">
        <f t="shared" si="3"/>
        <v>12L</v>
      </c>
      <c r="H4" s="185" t="str">
        <f t="shared" si="4"/>
        <v>HKD6L12L2Y_Quote</v>
      </c>
      <c r="I4" s="55" t="str">
        <f t="shared" si="5"/>
        <v>HkdHiborSwapForBasisCalc2Y</v>
      </c>
      <c r="J4" s="184" t="str">
        <f t="shared" si="6"/>
        <v>HKDSB6L2Y_S6L12L_Quote</v>
      </c>
      <c r="K4" s="184" t="e">
        <f>_xll.qlForwardSwapQuote(J4,I4,H4,E4,Permanent,Trigger,ObjectOverwrite)</f>
        <v>#NUM!</v>
      </c>
      <c r="L4" s="192" t="e">
        <f ca="1">_xll.ohRangeRetrieveError(K4)</f>
        <v>#NUM!</v>
      </c>
      <c r="M4" s="67"/>
      <c r="O4" s="36" t="s">
        <v>53</v>
      </c>
      <c r="P4" s="35" t="s">
        <v>152</v>
      </c>
      <c r="Q4" s="35" t="s">
        <v>51</v>
      </c>
      <c r="R4" s="35" t="s">
        <v>166</v>
      </c>
      <c r="S4" s="35" t="s">
        <v>51</v>
      </c>
      <c r="T4" s="34" t="s">
        <v>65</v>
      </c>
    </row>
    <row r="5" spans="1:20" x14ac:dyDescent="0.2">
      <c r="A5" s="73"/>
      <c r="B5" s="29" t="s">
        <v>54</v>
      </c>
      <c r="C5" s="138" t="str">
        <f t="shared" si="0"/>
        <v>SB</v>
      </c>
      <c r="D5" s="138" t="str">
        <f t="shared" si="1"/>
        <v>6L</v>
      </c>
      <c r="E5" s="138" t="str">
        <f t="shared" si="7"/>
        <v>0D</v>
      </c>
      <c r="F5" s="138" t="str">
        <f t="shared" si="2"/>
        <v>6L</v>
      </c>
      <c r="G5" s="138" t="str">
        <f t="shared" si="3"/>
        <v>12L</v>
      </c>
      <c r="H5" s="185" t="str">
        <f t="shared" si="4"/>
        <v>HKD6L12L3Y_Quote</v>
      </c>
      <c r="I5" s="55" t="str">
        <f t="shared" si="5"/>
        <v>HkdHiborSwapForBasisCalc3Y</v>
      </c>
      <c r="J5" s="184" t="str">
        <f t="shared" si="6"/>
        <v>HKDSB6L3Y_S6L12L_Quote</v>
      </c>
      <c r="K5" s="184" t="e">
        <f>_xll.qlForwardSwapQuote(J5,I5,H5,E5,Permanent,Trigger,ObjectOverwrite)</f>
        <v>#NUM!</v>
      </c>
      <c r="L5" s="192" t="e">
        <f ca="1">_xll.ohRangeRetrieveError(K5)</f>
        <v>#NUM!</v>
      </c>
      <c r="M5" s="67"/>
      <c r="O5" s="36" t="s">
        <v>49</v>
      </c>
      <c r="P5" s="35" t="s">
        <v>149</v>
      </c>
      <c r="Q5" s="35" t="s">
        <v>46</v>
      </c>
      <c r="R5" s="35" t="s">
        <v>166</v>
      </c>
      <c r="S5" s="35" t="s">
        <v>46</v>
      </c>
      <c r="T5" s="34" t="s">
        <v>64</v>
      </c>
    </row>
    <row r="6" spans="1:20" x14ac:dyDescent="0.2">
      <c r="A6" s="73"/>
      <c r="B6" s="29" t="s">
        <v>50</v>
      </c>
      <c r="C6" s="138" t="str">
        <f t="shared" si="0"/>
        <v>SB</v>
      </c>
      <c r="D6" s="138" t="str">
        <f t="shared" si="1"/>
        <v>6L</v>
      </c>
      <c r="E6" s="138" t="str">
        <f t="shared" si="7"/>
        <v>0D</v>
      </c>
      <c r="F6" s="138" t="str">
        <f t="shared" si="2"/>
        <v>6L</v>
      </c>
      <c r="G6" s="138" t="str">
        <f t="shared" si="3"/>
        <v>12L</v>
      </c>
      <c r="H6" s="185" t="str">
        <f t="shared" si="4"/>
        <v>HKD6L12L4Y_Quote</v>
      </c>
      <c r="I6" s="55" t="str">
        <f t="shared" si="5"/>
        <v>HkdHiborSwapForBasisCalc4Y</v>
      </c>
      <c r="J6" s="184" t="str">
        <f t="shared" si="6"/>
        <v>HKDSB6L4Y_S6L12L_Quote</v>
      </c>
      <c r="K6" s="184" t="e">
        <f>_xll.qlForwardSwapQuote(J6,I6,H6,E6,Permanent,Trigger,ObjectOverwrite)</f>
        <v>#NUM!</v>
      </c>
      <c r="L6" s="192" t="e">
        <f ca="1">_xll.ohRangeRetrieveError(K6)</f>
        <v>#NUM!</v>
      </c>
      <c r="M6" s="67"/>
      <c r="O6" s="36" t="s">
        <v>47</v>
      </c>
      <c r="P6" s="35" t="s">
        <v>149</v>
      </c>
      <c r="Q6" s="35" t="s">
        <v>46</v>
      </c>
      <c r="R6" s="35" t="s">
        <v>166</v>
      </c>
      <c r="S6" s="35" t="s">
        <v>46</v>
      </c>
      <c r="T6" s="34" t="s">
        <v>64</v>
      </c>
    </row>
    <row r="7" spans="1:20" ht="12" thickBot="1" x14ac:dyDescent="0.25">
      <c r="A7" s="73"/>
      <c r="B7" s="29" t="s">
        <v>48</v>
      </c>
      <c r="C7" s="138" t="str">
        <f t="shared" si="0"/>
        <v>SB</v>
      </c>
      <c r="D7" s="138" t="str">
        <f t="shared" si="1"/>
        <v>6L</v>
      </c>
      <c r="E7" s="138" t="str">
        <f t="shared" si="7"/>
        <v>0D</v>
      </c>
      <c r="F7" s="138" t="str">
        <f t="shared" si="2"/>
        <v>6L</v>
      </c>
      <c r="G7" s="138" t="str">
        <f t="shared" si="3"/>
        <v>12L</v>
      </c>
      <c r="H7" s="185" t="str">
        <f t="shared" si="4"/>
        <v>HKD6L12L5Y_Quote</v>
      </c>
      <c r="I7" s="55" t="str">
        <f t="shared" si="5"/>
        <v>HkdHiborSwapForBasisCalc5Y</v>
      </c>
      <c r="J7" s="184" t="str">
        <f t="shared" si="6"/>
        <v>HKDSB6L5Y_S6L12L_Quote</v>
      </c>
      <c r="K7" s="184" t="e">
        <f>_xll.qlForwardSwapQuote(J7,I7,H7,E7,Permanent,Trigger,ObjectOverwrite)</f>
        <v>#NUM!</v>
      </c>
      <c r="L7" s="192" t="e">
        <f ca="1">_xll.ohRangeRetrieveError(K7)</f>
        <v>#NUM!</v>
      </c>
      <c r="M7" s="67"/>
      <c r="O7" s="33" t="s">
        <v>44</v>
      </c>
      <c r="P7" s="32" t="s">
        <v>148</v>
      </c>
      <c r="Q7" s="32" t="s">
        <v>43</v>
      </c>
      <c r="R7" s="32" t="s">
        <v>166</v>
      </c>
      <c r="S7" s="32" t="s">
        <v>64</v>
      </c>
      <c r="T7" s="31" t="s">
        <v>43</v>
      </c>
    </row>
    <row r="8" spans="1:20" x14ac:dyDescent="0.2">
      <c r="A8" s="73"/>
      <c r="B8" s="29" t="s">
        <v>45</v>
      </c>
      <c r="C8" s="138" t="str">
        <f t="shared" si="0"/>
        <v>SB</v>
      </c>
      <c r="D8" s="138" t="str">
        <f t="shared" si="1"/>
        <v>6L</v>
      </c>
      <c r="E8" s="138" t="str">
        <f t="shared" si="7"/>
        <v>0D</v>
      </c>
      <c r="F8" s="138" t="str">
        <f t="shared" si="2"/>
        <v>6L</v>
      </c>
      <c r="G8" s="138" t="str">
        <f t="shared" si="3"/>
        <v>12L</v>
      </c>
      <c r="H8" s="185" t="str">
        <f t="shared" si="4"/>
        <v>HKD6L12L6Y_Quote</v>
      </c>
      <c r="I8" s="55" t="str">
        <f t="shared" si="5"/>
        <v>HkdHiborSwapForBasisCalc6Y</v>
      </c>
      <c r="J8" s="184" t="str">
        <f t="shared" si="6"/>
        <v>HKDSB6L6Y_S6L12L_Quote</v>
      </c>
      <c r="K8" s="184" t="e">
        <f>_xll.qlForwardSwapQuote(J8,I8,H8,E8,Permanent,Trigger,ObjectOverwrite)</f>
        <v>#NUM!</v>
      </c>
      <c r="L8" s="192" t="e">
        <f ca="1">_xll.ohRangeRetrieveError(K8)</f>
        <v>#NUM!</v>
      </c>
      <c r="M8" s="67"/>
    </row>
    <row r="9" spans="1:20" x14ac:dyDescent="0.2">
      <c r="A9" s="73"/>
      <c r="B9" s="29" t="s">
        <v>41</v>
      </c>
      <c r="C9" s="138" t="str">
        <f t="shared" si="0"/>
        <v>SB</v>
      </c>
      <c r="D9" s="138" t="str">
        <f t="shared" si="1"/>
        <v>6L</v>
      </c>
      <c r="E9" s="138" t="str">
        <f t="shared" si="7"/>
        <v>0D</v>
      </c>
      <c r="F9" s="138" t="str">
        <f t="shared" si="2"/>
        <v>6L</v>
      </c>
      <c r="G9" s="138" t="str">
        <f t="shared" si="3"/>
        <v>12L</v>
      </c>
      <c r="H9" s="185" t="str">
        <f t="shared" si="4"/>
        <v>HKD6L12L7Y_Quote</v>
      </c>
      <c r="I9" s="55" t="str">
        <f t="shared" si="5"/>
        <v>HkdHiborSwapForBasisCalc7Y</v>
      </c>
      <c r="J9" s="184" t="str">
        <f t="shared" si="6"/>
        <v>HKDSB6L7Y_S6L12L_Quote</v>
      </c>
      <c r="K9" s="184" t="e">
        <f>_xll.qlForwardSwapQuote(J9,I9,H9,E9,Permanent,Trigger,ObjectOverwrite)</f>
        <v>#NUM!</v>
      </c>
      <c r="L9" s="192" t="e">
        <f ca="1">_xll.ohRangeRetrieveError(K9)</f>
        <v>#NUM!</v>
      </c>
      <c r="M9" s="67"/>
    </row>
    <row r="10" spans="1:20" x14ac:dyDescent="0.2">
      <c r="A10" s="73"/>
      <c r="B10" s="29" t="s">
        <v>40</v>
      </c>
      <c r="C10" s="138" t="str">
        <f t="shared" si="0"/>
        <v>SB</v>
      </c>
      <c r="D10" s="138" t="str">
        <f t="shared" si="1"/>
        <v>6L</v>
      </c>
      <c r="E10" s="138" t="str">
        <f t="shared" si="7"/>
        <v>0D</v>
      </c>
      <c r="F10" s="138" t="str">
        <f t="shared" si="2"/>
        <v>6L</v>
      </c>
      <c r="G10" s="138" t="str">
        <f t="shared" si="3"/>
        <v>12L</v>
      </c>
      <c r="H10" s="185" t="str">
        <f t="shared" si="4"/>
        <v>HKD6L12L8Y_Quote</v>
      </c>
      <c r="I10" s="55" t="str">
        <f t="shared" si="5"/>
        <v>HkdHiborSwapForBasisCalc8Y</v>
      </c>
      <c r="J10" s="184" t="str">
        <f t="shared" si="6"/>
        <v>HKDSB6L8Y_S6L12L_Quote</v>
      </c>
      <c r="K10" s="184" t="e">
        <f>_xll.qlForwardSwapQuote(J10,I10,H10,E10,Permanent,Trigger,ObjectOverwrite)</f>
        <v>#NUM!</v>
      </c>
      <c r="L10" s="192" t="e">
        <f ca="1">_xll.ohRangeRetrieveError(K10)</f>
        <v>#NUM!</v>
      </c>
      <c r="M10" s="67"/>
    </row>
    <row r="11" spans="1:20" x14ac:dyDescent="0.2">
      <c r="A11" s="73"/>
      <c r="B11" s="29" t="s">
        <v>39</v>
      </c>
      <c r="C11" s="138" t="str">
        <f t="shared" si="0"/>
        <v>SB</v>
      </c>
      <c r="D11" s="138" t="str">
        <f t="shared" si="1"/>
        <v>6L</v>
      </c>
      <c r="E11" s="138" t="str">
        <f t="shared" si="7"/>
        <v>0D</v>
      </c>
      <c r="F11" s="138" t="str">
        <f t="shared" si="2"/>
        <v>6L</v>
      </c>
      <c r="G11" s="138" t="str">
        <f t="shared" si="3"/>
        <v>12L</v>
      </c>
      <c r="H11" s="185" t="str">
        <f t="shared" si="4"/>
        <v>HKD6L12L9Y_Quote</v>
      </c>
      <c r="I11" s="55" t="str">
        <f t="shared" si="5"/>
        <v>HkdHiborSwapForBasisCalc9Y</v>
      </c>
      <c r="J11" s="184" t="str">
        <f t="shared" si="6"/>
        <v>HKDSB6L9Y_S6L12L_Quote</v>
      </c>
      <c r="K11" s="184" t="e">
        <f>_xll.qlForwardSwapQuote(J11,I11,H11,E11,Permanent,Trigger,ObjectOverwrite)</f>
        <v>#NUM!</v>
      </c>
      <c r="L11" s="192" t="e">
        <f ca="1">_xll.ohRangeRetrieveError(K11)</f>
        <v>#NUM!</v>
      </c>
      <c r="M11" s="67"/>
    </row>
    <row r="12" spans="1:20" x14ac:dyDescent="0.2">
      <c r="A12" s="73"/>
      <c r="B12" s="29" t="s">
        <v>38</v>
      </c>
      <c r="C12" s="138" t="str">
        <f t="shared" si="0"/>
        <v>SB</v>
      </c>
      <c r="D12" s="138" t="str">
        <f t="shared" si="1"/>
        <v>6L</v>
      </c>
      <c r="E12" s="138" t="str">
        <f t="shared" si="7"/>
        <v>0D</v>
      </c>
      <c r="F12" s="138" t="str">
        <f t="shared" si="2"/>
        <v>6L</v>
      </c>
      <c r="G12" s="138" t="str">
        <f t="shared" si="3"/>
        <v>12L</v>
      </c>
      <c r="H12" s="185" t="str">
        <f t="shared" si="4"/>
        <v>HKD6L12L10Y_Quote</v>
      </c>
      <c r="I12" s="55" t="str">
        <f t="shared" si="5"/>
        <v>HkdHiborSwapForBasisCalc10Y</v>
      </c>
      <c r="J12" s="184" t="str">
        <f t="shared" si="6"/>
        <v>HKDSB6L10Y_S6L12L_Quote</v>
      </c>
      <c r="K12" s="184" t="e">
        <f>_xll.qlForwardSwapQuote(J12,I12,H12,E12,Permanent,Trigger,ObjectOverwrite)</f>
        <v>#NUM!</v>
      </c>
      <c r="L12" s="192" t="e">
        <f ca="1">_xll.ohRangeRetrieveError(K12)</f>
        <v>#NUM!</v>
      </c>
      <c r="M12" s="67"/>
    </row>
    <row r="13" spans="1:20" x14ac:dyDescent="0.2">
      <c r="A13" s="73"/>
      <c r="B13" s="29" t="s">
        <v>37</v>
      </c>
      <c r="C13" s="138" t="str">
        <f t="shared" si="0"/>
        <v>SB</v>
      </c>
      <c r="D13" s="138" t="str">
        <f t="shared" si="1"/>
        <v>6L</v>
      </c>
      <c r="E13" s="138" t="str">
        <f t="shared" si="7"/>
        <v>0D</v>
      </c>
      <c r="F13" s="138" t="str">
        <f t="shared" si="2"/>
        <v>6L</v>
      </c>
      <c r="G13" s="138" t="str">
        <f t="shared" si="3"/>
        <v>12L</v>
      </c>
      <c r="H13" s="185" t="str">
        <f t="shared" si="4"/>
        <v>HKD6L12L11Y_Quote</v>
      </c>
      <c r="I13" s="55" t="str">
        <f t="shared" si="5"/>
        <v>HkdHiborSwapForBasisCalc11Y</v>
      </c>
      <c r="J13" s="184" t="str">
        <f t="shared" si="6"/>
        <v>HKDSB6L11Y_S6L12L_Quote</v>
      </c>
      <c r="K13" s="184" t="e">
        <f>_xll.qlForwardSwapQuote(J13,I13,H13,E13,Permanent,Trigger,ObjectOverwrite)</f>
        <v>#NUM!</v>
      </c>
      <c r="L13" s="192" t="e">
        <f ca="1">_xll.ohRangeRetrieveError(K13)</f>
        <v>#NUM!</v>
      </c>
      <c r="M13" s="67"/>
    </row>
    <row r="14" spans="1:20" x14ac:dyDescent="0.2">
      <c r="A14" s="73"/>
      <c r="B14" s="29" t="s">
        <v>36</v>
      </c>
      <c r="C14" s="138" t="str">
        <f t="shared" si="0"/>
        <v>SB</v>
      </c>
      <c r="D14" s="138" t="str">
        <f t="shared" si="1"/>
        <v>6L</v>
      </c>
      <c r="E14" s="138" t="str">
        <f t="shared" si="7"/>
        <v>0D</v>
      </c>
      <c r="F14" s="138" t="str">
        <f t="shared" si="2"/>
        <v>6L</v>
      </c>
      <c r="G14" s="138" t="str">
        <f t="shared" si="3"/>
        <v>12L</v>
      </c>
      <c r="H14" s="185" t="str">
        <f t="shared" si="4"/>
        <v>HKD6L12L12Y_Quote</v>
      </c>
      <c r="I14" s="55" t="str">
        <f t="shared" si="5"/>
        <v>HkdHiborSwapForBasisCalc12Y</v>
      </c>
      <c r="J14" s="184" t="str">
        <f t="shared" si="6"/>
        <v>HKDSB6L12Y_S6L12L_Quote</v>
      </c>
      <c r="K14" s="184" t="e">
        <f>_xll.qlForwardSwapQuote(J14,I14,H14,E14,Permanent,Trigger,ObjectOverwrite)</f>
        <v>#NUM!</v>
      </c>
      <c r="L14" s="192" t="e">
        <f ca="1">_xll.ohRangeRetrieveError(K14)</f>
        <v>#NUM!</v>
      </c>
      <c r="M14" s="67"/>
    </row>
    <row r="15" spans="1:20" x14ac:dyDescent="0.2">
      <c r="A15" s="73"/>
      <c r="B15" s="29" t="s">
        <v>35</v>
      </c>
      <c r="C15" s="138" t="str">
        <f t="shared" si="0"/>
        <v>SB</v>
      </c>
      <c r="D15" s="138" t="str">
        <f t="shared" si="1"/>
        <v>6L</v>
      </c>
      <c r="E15" s="138" t="str">
        <f t="shared" si="7"/>
        <v>0D</v>
      </c>
      <c r="F15" s="138" t="str">
        <f t="shared" si="2"/>
        <v>6L</v>
      </c>
      <c r="G15" s="138" t="str">
        <f t="shared" si="3"/>
        <v>12L</v>
      </c>
      <c r="H15" s="185" t="str">
        <f t="shared" si="4"/>
        <v>HKD6L12L13Y_Quote</v>
      </c>
      <c r="I15" s="55" t="str">
        <f t="shared" si="5"/>
        <v>HkdHiborSwapForBasisCalc13Y</v>
      </c>
      <c r="J15" s="184" t="str">
        <f t="shared" si="6"/>
        <v>HKDSB6L13Y_S6L12L_Quote</v>
      </c>
      <c r="K15" s="184" t="e">
        <f>_xll.qlForwardSwapQuote(J15,I15,H15,E15,Permanent,Trigger,ObjectOverwrite)</f>
        <v>#NUM!</v>
      </c>
      <c r="L15" s="192" t="e">
        <f ca="1">_xll.ohRangeRetrieveError(K15)</f>
        <v>#NUM!</v>
      </c>
      <c r="M15" s="67"/>
    </row>
    <row r="16" spans="1:20" x14ac:dyDescent="0.2">
      <c r="A16" s="73"/>
      <c r="B16" s="29" t="s">
        <v>34</v>
      </c>
      <c r="C16" s="138" t="str">
        <f t="shared" si="0"/>
        <v>SB</v>
      </c>
      <c r="D16" s="138" t="str">
        <f t="shared" si="1"/>
        <v>6L</v>
      </c>
      <c r="E16" s="138" t="str">
        <f t="shared" si="7"/>
        <v>0D</v>
      </c>
      <c r="F16" s="138" t="str">
        <f t="shared" si="2"/>
        <v>6L</v>
      </c>
      <c r="G16" s="138" t="str">
        <f t="shared" si="3"/>
        <v>12L</v>
      </c>
      <c r="H16" s="185" t="str">
        <f t="shared" si="4"/>
        <v>HKD6L12L14Y_Quote</v>
      </c>
      <c r="I16" s="55" t="str">
        <f t="shared" si="5"/>
        <v>HkdHiborSwapForBasisCalc14Y</v>
      </c>
      <c r="J16" s="184" t="str">
        <f t="shared" si="6"/>
        <v>HKDSB6L14Y_S6L12L_Quote</v>
      </c>
      <c r="K16" s="184" t="e">
        <f>_xll.qlForwardSwapQuote(J16,I16,H16,E16,Permanent,Trigger,ObjectOverwrite)</f>
        <v>#NUM!</v>
      </c>
      <c r="L16" s="192" t="e">
        <f ca="1">_xll.ohRangeRetrieveError(K16)</f>
        <v>#NUM!</v>
      </c>
      <c r="M16" s="67"/>
    </row>
    <row r="17" spans="1:13" x14ac:dyDescent="0.2">
      <c r="A17" s="73"/>
      <c r="B17" s="29" t="s">
        <v>33</v>
      </c>
      <c r="C17" s="138" t="str">
        <f t="shared" si="0"/>
        <v>SB</v>
      </c>
      <c r="D17" s="138" t="str">
        <f t="shared" si="1"/>
        <v>6L</v>
      </c>
      <c r="E17" s="138" t="str">
        <f t="shared" si="7"/>
        <v>0D</v>
      </c>
      <c r="F17" s="138" t="str">
        <f t="shared" si="2"/>
        <v>6L</v>
      </c>
      <c r="G17" s="138" t="str">
        <f t="shared" si="3"/>
        <v>12L</v>
      </c>
      <c r="H17" s="185" t="str">
        <f t="shared" si="4"/>
        <v>HKD6L12L15Y_Quote</v>
      </c>
      <c r="I17" s="55" t="str">
        <f t="shared" si="5"/>
        <v>HkdHiborSwapForBasisCalc15Y</v>
      </c>
      <c r="J17" s="184" t="str">
        <f t="shared" si="6"/>
        <v>HKDSB6L15Y_S6L12L_Quote</v>
      </c>
      <c r="K17" s="184" t="e">
        <f>_xll.qlForwardSwapQuote(J17,I17,H17,E17,Permanent,Trigger,ObjectOverwrite)</f>
        <v>#NUM!</v>
      </c>
      <c r="L17" s="192" t="e">
        <f ca="1">_xll.ohRangeRetrieveError(K17)</f>
        <v>#NUM!</v>
      </c>
      <c r="M17" s="67"/>
    </row>
    <row r="18" spans="1:13" x14ac:dyDescent="0.2">
      <c r="A18" s="73"/>
      <c r="B18" s="29" t="s">
        <v>32</v>
      </c>
      <c r="C18" s="138" t="str">
        <f t="shared" si="0"/>
        <v>SB</v>
      </c>
      <c r="D18" s="138" t="str">
        <f t="shared" si="1"/>
        <v>6L</v>
      </c>
      <c r="E18" s="138" t="str">
        <f t="shared" si="7"/>
        <v>0D</v>
      </c>
      <c r="F18" s="138" t="str">
        <f t="shared" si="2"/>
        <v>6L</v>
      </c>
      <c r="G18" s="138" t="str">
        <f t="shared" si="3"/>
        <v>12L</v>
      </c>
      <c r="H18" s="185" t="str">
        <f t="shared" si="4"/>
        <v>HKD6L12L16Y_Quote</v>
      </c>
      <c r="I18" s="55" t="str">
        <f t="shared" si="5"/>
        <v>HkdHiborSwapForBasisCalc16Y</v>
      </c>
      <c r="J18" s="184" t="str">
        <f t="shared" si="6"/>
        <v>HKDSB6L16Y_S6L12L_Quote</v>
      </c>
      <c r="K18" s="184" t="e">
        <f>_xll.qlForwardSwapQuote(J18,I18,H18,E18,Permanent,Trigger,ObjectOverwrite)</f>
        <v>#NUM!</v>
      </c>
      <c r="L18" s="192" t="e">
        <f ca="1">_xll.ohRangeRetrieveError(K18)</f>
        <v>#NUM!</v>
      </c>
      <c r="M18" s="67"/>
    </row>
    <row r="19" spans="1:13" x14ac:dyDescent="0.2">
      <c r="A19" s="73"/>
      <c r="B19" s="29" t="s">
        <v>31</v>
      </c>
      <c r="C19" s="138" t="str">
        <f t="shared" si="0"/>
        <v>SB</v>
      </c>
      <c r="D19" s="138" t="str">
        <f t="shared" si="1"/>
        <v>6L</v>
      </c>
      <c r="E19" s="138" t="str">
        <f t="shared" si="7"/>
        <v>0D</v>
      </c>
      <c r="F19" s="138" t="str">
        <f t="shared" si="2"/>
        <v>6L</v>
      </c>
      <c r="G19" s="138" t="str">
        <f t="shared" si="3"/>
        <v>12L</v>
      </c>
      <c r="H19" s="185" t="str">
        <f t="shared" si="4"/>
        <v>HKD6L12L17Y_Quote</v>
      </c>
      <c r="I19" s="55" t="str">
        <f t="shared" si="5"/>
        <v>HkdHiborSwapForBasisCalc17Y</v>
      </c>
      <c r="J19" s="184" t="str">
        <f t="shared" si="6"/>
        <v>HKDSB6L17Y_S6L12L_Quote</v>
      </c>
      <c r="K19" s="184" t="e">
        <f>_xll.qlForwardSwapQuote(J19,I19,H19,E19,Permanent,Trigger,ObjectOverwrite)</f>
        <v>#NUM!</v>
      </c>
      <c r="L19" s="192" t="e">
        <f ca="1">_xll.ohRangeRetrieveError(K19)</f>
        <v>#NUM!</v>
      </c>
      <c r="M19" s="67"/>
    </row>
    <row r="20" spans="1:13" x14ac:dyDescent="0.2">
      <c r="A20" s="73"/>
      <c r="B20" s="29" t="s">
        <v>30</v>
      </c>
      <c r="C20" s="138" t="str">
        <f t="shared" si="0"/>
        <v>SB</v>
      </c>
      <c r="D20" s="138" t="str">
        <f t="shared" si="1"/>
        <v>6L</v>
      </c>
      <c r="E20" s="138" t="str">
        <f t="shared" si="7"/>
        <v>0D</v>
      </c>
      <c r="F20" s="138" t="str">
        <f t="shared" si="2"/>
        <v>6L</v>
      </c>
      <c r="G20" s="138" t="str">
        <f t="shared" si="3"/>
        <v>12L</v>
      </c>
      <c r="H20" s="185" t="str">
        <f t="shared" si="4"/>
        <v>HKD6L12L18Y_Quote</v>
      </c>
      <c r="I20" s="55" t="str">
        <f t="shared" si="5"/>
        <v>HkdHiborSwapForBasisCalc18Y</v>
      </c>
      <c r="J20" s="184" t="str">
        <f t="shared" si="6"/>
        <v>HKDSB6L18Y_S6L12L_Quote</v>
      </c>
      <c r="K20" s="184" t="e">
        <f>_xll.qlForwardSwapQuote(J20,I20,H20,E20,Permanent,Trigger,ObjectOverwrite)</f>
        <v>#NUM!</v>
      </c>
      <c r="L20" s="192" t="e">
        <f ca="1">_xll.ohRangeRetrieveError(K20)</f>
        <v>#NUM!</v>
      </c>
      <c r="M20" s="67"/>
    </row>
    <row r="21" spans="1:13" x14ac:dyDescent="0.2">
      <c r="A21" s="73"/>
      <c r="B21" s="29" t="s">
        <v>29</v>
      </c>
      <c r="C21" s="138" t="str">
        <f t="shared" si="0"/>
        <v>SB</v>
      </c>
      <c r="D21" s="138" t="str">
        <f t="shared" si="1"/>
        <v>6L</v>
      </c>
      <c r="E21" s="138" t="str">
        <f t="shared" si="7"/>
        <v>0D</v>
      </c>
      <c r="F21" s="138" t="str">
        <f t="shared" si="2"/>
        <v>6L</v>
      </c>
      <c r="G21" s="138" t="str">
        <f t="shared" si="3"/>
        <v>12L</v>
      </c>
      <c r="H21" s="185" t="str">
        <f t="shared" si="4"/>
        <v>HKD6L12L19Y_Quote</v>
      </c>
      <c r="I21" s="55" t="str">
        <f t="shared" si="5"/>
        <v>HkdHiborSwapForBasisCalc19Y</v>
      </c>
      <c r="J21" s="184" t="str">
        <f t="shared" si="6"/>
        <v>HKDSB6L19Y_S6L12L_Quote</v>
      </c>
      <c r="K21" s="184" t="e">
        <f>_xll.qlForwardSwapQuote(J21,I21,H21,E21,Permanent,Trigger,ObjectOverwrite)</f>
        <v>#NUM!</v>
      </c>
      <c r="L21" s="192" t="e">
        <f ca="1">_xll.ohRangeRetrieveError(K21)</f>
        <v>#NUM!</v>
      </c>
      <c r="M21" s="67"/>
    </row>
    <row r="22" spans="1:13" x14ac:dyDescent="0.2">
      <c r="A22" s="73"/>
      <c r="B22" s="29" t="s">
        <v>28</v>
      </c>
      <c r="C22" s="138" t="str">
        <f t="shared" si="0"/>
        <v>SB</v>
      </c>
      <c r="D22" s="138" t="str">
        <f t="shared" si="1"/>
        <v>6L</v>
      </c>
      <c r="E22" s="138" t="str">
        <f t="shared" si="7"/>
        <v>0D</v>
      </c>
      <c r="F22" s="138" t="str">
        <f t="shared" si="2"/>
        <v>6L</v>
      </c>
      <c r="G22" s="138" t="str">
        <f t="shared" si="3"/>
        <v>12L</v>
      </c>
      <c r="H22" s="185" t="str">
        <f t="shared" si="4"/>
        <v>HKD6L12L20Y_Quote</v>
      </c>
      <c r="I22" s="55" t="str">
        <f t="shared" si="5"/>
        <v>HkdHiborSwapForBasisCalc20Y</v>
      </c>
      <c r="J22" s="184" t="str">
        <f t="shared" si="6"/>
        <v>HKDSB6L20Y_S6L12L_Quote</v>
      </c>
      <c r="K22" s="184" t="e">
        <f>_xll.qlForwardSwapQuote(J22,I22,H22,E22,Permanent,Trigger,ObjectOverwrite)</f>
        <v>#NUM!</v>
      </c>
      <c r="L22" s="192" t="e">
        <f ca="1">_xll.ohRangeRetrieveError(K22)</f>
        <v>#NUM!</v>
      </c>
      <c r="M22" s="67"/>
    </row>
    <row r="23" spans="1:13" x14ac:dyDescent="0.2">
      <c r="A23" s="73"/>
      <c r="B23" s="29" t="s">
        <v>27</v>
      </c>
      <c r="C23" s="138" t="str">
        <f t="shared" si="0"/>
        <v>SB</v>
      </c>
      <c r="D23" s="138" t="str">
        <f t="shared" si="1"/>
        <v>6L</v>
      </c>
      <c r="E23" s="138" t="str">
        <f t="shared" si="7"/>
        <v>0D</v>
      </c>
      <c r="F23" s="138" t="str">
        <f t="shared" si="2"/>
        <v>6L</v>
      </c>
      <c r="G23" s="138" t="str">
        <f t="shared" si="3"/>
        <v>12L</v>
      </c>
      <c r="H23" s="185" t="str">
        <f t="shared" si="4"/>
        <v>HKD6L12L21Y_Quote</v>
      </c>
      <c r="I23" s="55" t="str">
        <f t="shared" si="5"/>
        <v>HkdHiborSwapForBasisCalc21Y</v>
      </c>
      <c r="J23" s="184" t="str">
        <f t="shared" si="6"/>
        <v>HKDSB6L21Y_S6L12L_Quote</v>
      </c>
      <c r="K23" s="184" t="e">
        <f>_xll.qlForwardSwapQuote(J23,I23,H23,E23,Permanent,Trigger,ObjectOverwrite)</f>
        <v>#NUM!</v>
      </c>
      <c r="L23" s="192" t="e">
        <f ca="1">_xll.ohRangeRetrieveError(K23)</f>
        <v>#NUM!</v>
      </c>
      <c r="M23" s="67"/>
    </row>
    <row r="24" spans="1:13" x14ac:dyDescent="0.2">
      <c r="A24" s="73"/>
      <c r="B24" s="29" t="s">
        <v>26</v>
      </c>
      <c r="C24" s="138" t="str">
        <f t="shared" si="0"/>
        <v>SB</v>
      </c>
      <c r="D24" s="138" t="str">
        <f t="shared" si="1"/>
        <v>6L</v>
      </c>
      <c r="E24" s="138" t="str">
        <f t="shared" si="7"/>
        <v>0D</v>
      </c>
      <c r="F24" s="138" t="str">
        <f t="shared" si="2"/>
        <v>6L</v>
      </c>
      <c r="G24" s="138" t="str">
        <f t="shared" si="3"/>
        <v>12L</v>
      </c>
      <c r="H24" s="185" t="str">
        <f t="shared" si="4"/>
        <v>HKD6L12L22Y_Quote</v>
      </c>
      <c r="I24" s="55" t="str">
        <f t="shared" si="5"/>
        <v>HkdHiborSwapForBasisCalc22Y</v>
      </c>
      <c r="J24" s="184" t="str">
        <f t="shared" si="6"/>
        <v>HKDSB6L22Y_S6L12L_Quote</v>
      </c>
      <c r="K24" s="184" t="e">
        <f>_xll.qlForwardSwapQuote(J24,I24,H24,E24,Permanent,Trigger,ObjectOverwrite)</f>
        <v>#NUM!</v>
      </c>
      <c r="L24" s="192" t="e">
        <f ca="1">_xll.ohRangeRetrieveError(K24)</f>
        <v>#NUM!</v>
      </c>
      <c r="M24" s="67"/>
    </row>
    <row r="25" spans="1:13" x14ac:dyDescent="0.2">
      <c r="A25" s="73"/>
      <c r="B25" s="29" t="s">
        <v>25</v>
      </c>
      <c r="C25" s="138" t="str">
        <f t="shared" si="0"/>
        <v>SB</v>
      </c>
      <c r="D25" s="138" t="str">
        <f t="shared" si="1"/>
        <v>6L</v>
      </c>
      <c r="E25" s="138" t="str">
        <f t="shared" si="7"/>
        <v>0D</v>
      </c>
      <c r="F25" s="138" t="str">
        <f t="shared" si="2"/>
        <v>6L</v>
      </c>
      <c r="G25" s="138" t="str">
        <f t="shared" si="3"/>
        <v>12L</v>
      </c>
      <c r="H25" s="185" t="str">
        <f t="shared" si="4"/>
        <v>HKD6L12L23Y_Quote</v>
      </c>
      <c r="I25" s="55" t="str">
        <f t="shared" si="5"/>
        <v>HkdHiborSwapForBasisCalc23Y</v>
      </c>
      <c r="J25" s="184" t="str">
        <f t="shared" si="6"/>
        <v>HKDSB6L23Y_S6L12L_Quote</v>
      </c>
      <c r="K25" s="184" t="e">
        <f>_xll.qlForwardSwapQuote(J25,I25,H25,E25,Permanent,Trigger,ObjectOverwrite)</f>
        <v>#NUM!</v>
      </c>
      <c r="L25" s="192" t="e">
        <f ca="1">_xll.ohRangeRetrieveError(K25)</f>
        <v>#NUM!</v>
      </c>
      <c r="M25" s="67"/>
    </row>
    <row r="26" spans="1:13" x14ac:dyDescent="0.2">
      <c r="A26" s="73"/>
      <c r="B26" s="29" t="s">
        <v>24</v>
      </c>
      <c r="C26" s="138" t="str">
        <f t="shared" si="0"/>
        <v>SB</v>
      </c>
      <c r="D26" s="138" t="str">
        <f t="shared" si="1"/>
        <v>6L</v>
      </c>
      <c r="E26" s="138" t="str">
        <f t="shared" si="7"/>
        <v>0D</v>
      </c>
      <c r="F26" s="138" t="str">
        <f t="shared" si="2"/>
        <v>6L</v>
      </c>
      <c r="G26" s="138" t="str">
        <f t="shared" si="3"/>
        <v>12L</v>
      </c>
      <c r="H26" s="185" t="str">
        <f t="shared" si="4"/>
        <v>HKD6L12L24Y_Quote</v>
      </c>
      <c r="I26" s="55" t="str">
        <f t="shared" si="5"/>
        <v>HkdHiborSwapForBasisCalc24Y</v>
      </c>
      <c r="J26" s="184" t="str">
        <f t="shared" si="6"/>
        <v>HKDSB6L24Y_S6L12L_Quote</v>
      </c>
      <c r="K26" s="184" t="e">
        <f>_xll.qlForwardSwapQuote(J26,I26,H26,E26,Permanent,Trigger,ObjectOverwrite)</f>
        <v>#NUM!</v>
      </c>
      <c r="L26" s="192" t="e">
        <f ca="1">_xll.ohRangeRetrieveError(K26)</f>
        <v>#NUM!</v>
      </c>
      <c r="M26" s="67"/>
    </row>
    <row r="27" spans="1:13" x14ac:dyDescent="0.2">
      <c r="A27" s="73"/>
      <c r="B27" s="29" t="s">
        <v>23</v>
      </c>
      <c r="C27" s="138" t="str">
        <f t="shared" si="0"/>
        <v>SB</v>
      </c>
      <c r="D27" s="138" t="str">
        <f t="shared" si="1"/>
        <v>6L</v>
      </c>
      <c r="E27" s="138" t="str">
        <f t="shared" si="7"/>
        <v>0D</v>
      </c>
      <c r="F27" s="138" t="str">
        <f t="shared" si="2"/>
        <v>6L</v>
      </c>
      <c r="G27" s="138" t="str">
        <f t="shared" si="3"/>
        <v>12L</v>
      </c>
      <c r="H27" s="185" t="str">
        <f t="shared" si="4"/>
        <v>HKD6L12L25Y_Quote</v>
      </c>
      <c r="I27" s="55" t="str">
        <f t="shared" si="5"/>
        <v>HkdHiborSwapForBasisCalc25Y</v>
      </c>
      <c r="J27" s="184" t="str">
        <f t="shared" si="6"/>
        <v>HKDSB6L25Y_S6L12L_Quote</v>
      </c>
      <c r="K27" s="184" t="e">
        <f>_xll.qlForwardSwapQuote(J27,I27,H27,E27,Permanent,Trigger,ObjectOverwrite)</f>
        <v>#NUM!</v>
      </c>
      <c r="L27" s="192" t="e">
        <f ca="1">_xll.ohRangeRetrieveError(K27)</f>
        <v>#NUM!</v>
      </c>
      <c r="M27" s="67"/>
    </row>
    <row r="28" spans="1:13" x14ac:dyDescent="0.2">
      <c r="A28" s="73"/>
      <c r="B28" s="29" t="s">
        <v>22</v>
      </c>
      <c r="C28" s="138" t="str">
        <f t="shared" si="0"/>
        <v>SB</v>
      </c>
      <c r="D28" s="138" t="str">
        <f t="shared" si="1"/>
        <v>6L</v>
      </c>
      <c r="E28" s="138" t="str">
        <f t="shared" si="7"/>
        <v>0D</v>
      </c>
      <c r="F28" s="138" t="str">
        <f t="shared" si="2"/>
        <v>6L</v>
      </c>
      <c r="G28" s="138" t="str">
        <f t="shared" si="3"/>
        <v>12L</v>
      </c>
      <c r="H28" s="185" t="str">
        <f t="shared" si="4"/>
        <v>HKD6L12L26Y_Quote</v>
      </c>
      <c r="I28" s="55" t="str">
        <f t="shared" si="5"/>
        <v>HkdHiborSwapForBasisCalc26Y</v>
      </c>
      <c r="J28" s="184" t="str">
        <f t="shared" si="6"/>
        <v>HKDSB6L26Y_S6L12L_Quote</v>
      </c>
      <c r="K28" s="184" t="e">
        <f>_xll.qlForwardSwapQuote(J28,I28,H28,E28,Permanent,Trigger,ObjectOverwrite)</f>
        <v>#NUM!</v>
      </c>
      <c r="L28" s="192" t="e">
        <f ca="1">_xll.ohRangeRetrieveError(K28)</f>
        <v>#NUM!</v>
      </c>
      <c r="M28" s="67"/>
    </row>
    <row r="29" spans="1:13" x14ac:dyDescent="0.2">
      <c r="A29" s="73"/>
      <c r="B29" s="29" t="s">
        <v>21</v>
      </c>
      <c r="C29" s="138" t="str">
        <f t="shared" si="0"/>
        <v>SB</v>
      </c>
      <c r="D29" s="138" t="str">
        <f t="shared" si="1"/>
        <v>6L</v>
      </c>
      <c r="E29" s="138" t="str">
        <f t="shared" si="7"/>
        <v>0D</v>
      </c>
      <c r="F29" s="138" t="str">
        <f t="shared" si="2"/>
        <v>6L</v>
      </c>
      <c r="G29" s="138" t="str">
        <f t="shared" si="3"/>
        <v>12L</v>
      </c>
      <c r="H29" s="185" t="str">
        <f t="shared" si="4"/>
        <v>HKD6L12L27Y_Quote</v>
      </c>
      <c r="I29" s="55" t="str">
        <f t="shared" si="5"/>
        <v>HkdHiborSwapForBasisCalc27Y</v>
      </c>
      <c r="J29" s="184" t="str">
        <f t="shared" si="6"/>
        <v>HKDSB6L27Y_S6L12L_Quote</v>
      </c>
      <c r="K29" s="184" t="e">
        <f>_xll.qlForwardSwapQuote(J29,I29,H29,E29,Permanent,Trigger,ObjectOverwrite)</f>
        <v>#NUM!</v>
      </c>
      <c r="L29" s="192" t="e">
        <f ca="1">_xll.ohRangeRetrieveError(K29)</f>
        <v>#NUM!</v>
      </c>
      <c r="M29" s="67"/>
    </row>
    <row r="30" spans="1:13" x14ac:dyDescent="0.2">
      <c r="A30" s="73"/>
      <c r="B30" s="29" t="s">
        <v>20</v>
      </c>
      <c r="C30" s="138" t="str">
        <f t="shared" si="0"/>
        <v>SB</v>
      </c>
      <c r="D30" s="138" t="str">
        <f t="shared" si="1"/>
        <v>6L</v>
      </c>
      <c r="E30" s="138" t="str">
        <f t="shared" si="7"/>
        <v>0D</v>
      </c>
      <c r="F30" s="138" t="str">
        <f t="shared" si="2"/>
        <v>6L</v>
      </c>
      <c r="G30" s="138" t="str">
        <f t="shared" si="3"/>
        <v>12L</v>
      </c>
      <c r="H30" s="185" t="str">
        <f t="shared" si="4"/>
        <v>HKD6L12L28Y_Quote</v>
      </c>
      <c r="I30" s="55" t="str">
        <f t="shared" si="5"/>
        <v>HkdHiborSwapForBasisCalc28Y</v>
      </c>
      <c r="J30" s="184" t="str">
        <f t="shared" si="6"/>
        <v>HKDSB6L28Y_S6L12L_Quote</v>
      </c>
      <c r="K30" s="184" t="e">
        <f>_xll.qlForwardSwapQuote(J30,I30,H30,E30,Permanent,Trigger,ObjectOverwrite)</f>
        <v>#NUM!</v>
      </c>
      <c r="L30" s="192" t="e">
        <f ca="1">_xll.ohRangeRetrieveError(K30)</f>
        <v>#NUM!</v>
      </c>
      <c r="M30" s="67"/>
    </row>
    <row r="31" spans="1:13" x14ac:dyDescent="0.2">
      <c r="A31" s="73"/>
      <c r="B31" s="29" t="s">
        <v>19</v>
      </c>
      <c r="C31" s="138" t="str">
        <f t="shared" si="0"/>
        <v>SB</v>
      </c>
      <c r="D31" s="138" t="str">
        <f t="shared" si="1"/>
        <v>6L</v>
      </c>
      <c r="E31" s="138" t="str">
        <f t="shared" si="7"/>
        <v>0D</v>
      </c>
      <c r="F31" s="138" t="str">
        <f t="shared" si="2"/>
        <v>6L</v>
      </c>
      <c r="G31" s="138" t="str">
        <f t="shared" si="3"/>
        <v>12L</v>
      </c>
      <c r="H31" s="185" t="str">
        <f t="shared" si="4"/>
        <v>HKD6L12L29Y_Quote</v>
      </c>
      <c r="I31" s="55" t="str">
        <f t="shared" si="5"/>
        <v>HkdHiborSwapForBasisCalc29Y</v>
      </c>
      <c r="J31" s="184" t="str">
        <f t="shared" si="6"/>
        <v>HKDSB6L29Y_S6L12L_Quote</v>
      </c>
      <c r="K31" s="184" t="e">
        <f>_xll.qlForwardSwapQuote(J31,I31,H31,E31,Permanent,Trigger,ObjectOverwrite)</f>
        <v>#NUM!</v>
      </c>
      <c r="L31" s="192" t="e">
        <f ca="1">_xll.ohRangeRetrieveError(K31)</f>
        <v>#NUM!</v>
      </c>
      <c r="M31" s="67"/>
    </row>
    <row r="32" spans="1:13" x14ac:dyDescent="0.2">
      <c r="A32" s="73"/>
      <c r="B32" s="29" t="s">
        <v>18</v>
      </c>
      <c r="C32" s="138" t="str">
        <f t="shared" si="0"/>
        <v>SB</v>
      </c>
      <c r="D32" s="138" t="str">
        <f t="shared" si="1"/>
        <v>6L</v>
      </c>
      <c r="E32" s="138" t="str">
        <f t="shared" si="7"/>
        <v>0D</v>
      </c>
      <c r="F32" s="138" t="str">
        <f t="shared" si="2"/>
        <v>6L</v>
      </c>
      <c r="G32" s="138" t="str">
        <f t="shared" si="3"/>
        <v>12L</v>
      </c>
      <c r="H32" s="185" t="str">
        <f t="shared" si="4"/>
        <v>HKD6L12L30Y_Quote</v>
      </c>
      <c r="I32" s="55" t="str">
        <f t="shared" si="5"/>
        <v>HkdHiborSwapForBasisCalc30Y</v>
      </c>
      <c r="J32" s="184" t="str">
        <f t="shared" si="6"/>
        <v>HKDSB6L30Y_S6L12L_Quote</v>
      </c>
      <c r="K32" s="184" t="e">
        <f>_xll.qlForwardSwapQuote(J32,I32,H32,E32,Permanent,Trigger,ObjectOverwrite)</f>
        <v>#NUM!</v>
      </c>
      <c r="L32" s="192" t="e">
        <f ca="1">_xll.ohRangeRetrieveError(K32)</f>
        <v>#NUM!</v>
      </c>
      <c r="M32" s="67"/>
    </row>
    <row r="33" spans="1:13" x14ac:dyDescent="0.2">
      <c r="A33" s="73"/>
      <c r="B33" s="29" t="s">
        <v>17</v>
      </c>
      <c r="C33" s="138" t="str">
        <f t="shared" si="0"/>
        <v>SB</v>
      </c>
      <c r="D33" s="138" t="str">
        <f t="shared" si="1"/>
        <v>6L</v>
      </c>
      <c r="E33" s="138" t="str">
        <f t="shared" si="7"/>
        <v>0D</v>
      </c>
      <c r="F33" s="138" t="str">
        <f t="shared" si="2"/>
        <v>6L</v>
      </c>
      <c r="G33" s="138" t="str">
        <f t="shared" si="3"/>
        <v>12L</v>
      </c>
      <c r="H33" s="185" t="str">
        <f t="shared" si="4"/>
        <v>HKD6L12L35Y_Quote</v>
      </c>
      <c r="I33" s="55" t="str">
        <f t="shared" si="5"/>
        <v>HkdHiborSwapForBasisCalc35Y</v>
      </c>
      <c r="J33" s="184" t="str">
        <f t="shared" si="6"/>
        <v>HKDSB6L35Y_S6L12L_Quote</v>
      </c>
      <c r="K33" s="184" t="e">
        <f>_xll.qlForwardSwapQuote(J33,I33,H33,E33,Permanent,Trigger,ObjectOverwrite)</f>
        <v>#NUM!</v>
      </c>
      <c r="L33" s="192" t="e">
        <f ca="1">_xll.ohRangeRetrieveError(K33)</f>
        <v>#NUM!</v>
      </c>
      <c r="M33" s="67"/>
    </row>
    <row r="34" spans="1:13" x14ac:dyDescent="0.2">
      <c r="A34" s="73"/>
      <c r="B34" s="29" t="s">
        <v>16</v>
      </c>
      <c r="C34" s="138" t="str">
        <f t="shared" si="0"/>
        <v>SB</v>
      </c>
      <c r="D34" s="138" t="str">
        <f t="shared" si="1"/>
        <v>6L</v>
      </c>
      <c r="E34" s="138" t="str">
        <f t="shared" si="7"/>
        <v>0D</v>
      </c>
      <c r="F34" s="138" t="str">
        <f t="shared" si="2"/>
        <v>6L</v>
      </c>
      <c r="G34" s="138" t="str">
        <f t="shared" si="3"/>
        <v>12L</v>
      </c>
      <c r="H34" s="185" t="str">
        <f t="shared" si="4"/>
        <v>HKD6L12L40Y_Quote</v>
      </c>
      <c r="I34" s="55" t="str">
        <f t="shared" si="5"/>
        <v>HkdHiborSwapForBasisCalc40Y</v>
      </c>
      <c r="J34" s="184" t="str">
        <f t="shared" si="6"/>
        <v>HKDSB6L40Y_S6L12L_Quote</v>
      </c>
      <c r="K34" s="184" t="e">
        <f>_xll.qlForwardSwapQuote(J34,I34,H34,E34,Permanent,Trigger,ObjectOverwrite)</f>
        <v>#NUM!</v>
      </c>
      <c r="L34" s="192" t="e">
        <f ca="1">_xll.ohRangeRetrieveError(K34)</f>
        <v>#NUM!</v>
      </c>
      <c r="M34" s="67"/>
    </row>
    <row r="35" spans="1:13" x14ac:dyDescent="0.2">
      <c r="A35" s="73"/>
      <c r="B35" s="29" t="s">
        <v>15</v>
      </c>
      <c r="C35" s="138" t="str">
        <f t="shared" si="0"/>
        <v>SB</v>
      </c>
      <c r="D35" s="138" t="str">
        <f t="shared" si="1"/>
        <v>6L</v>
      </c>
      <c r="E35" s="138" t="str">
        <f t="shared" si="7"/>
        <v>0D</v>
      </c>
      <c r="F35" s="138" t="str">
        <f t="shared" si="2"/>
        <v>6L</v>
      </c>
      <c r="G35" s="138" t="str">
        <f t="shared" si="3"/>
        <v>12L</v>
      </c>
      <c r="H35" s="185" t="str">
        <f t="shared" si="4"/>
        <v>HKD6L12L50Y_Quote</v>
      </c>
      <c r="I35" s="55" t="str">
        <f t="shared" si="5"/>
        <v>HkdHiborSwapForBasisCalc50Y</v>
      </c>
      <c r="J35" s="184" t="str">
        <f t="shared" si="6"/>
        <v>HKDSB6L50Y_S6L12L_Quote</v>
      </c>
      <c r="K35" s="184" t="e">
        <f>_xll.qlForwardSwapQuote(J35,I35,H35,E35,Permanent,Trigger,ObjectOverwrite)</f>
        <v>#NUM!</v>
      </c>
      <c r="L35" s="192" t="e">
        <f ca="1">_xll.ohRangeRetrieveError(K35)</f>
        <v>#NUM!</v>
      </c>
      <c r="M35" s="67"/>
    </row>
    <row r="36" spans="1:13" x14ac:dyDescent="0.2">
      <c r="A36" s="73"/>
      <c r="B36" s="29" t="s">
        <v>14</v>
      </c>
      <c r="C36" s="138" t="str">
        <f t="shared" si="0"/>
        <v>SB</v>
      </c>
      <c r="D36" s="138" t="str">
        <f t="shared" si="1"/>
        <v>6L</v>
      </c>
      <c r="E36" s="138" t="str">
        <f t="shared" si="7"/>
        <v>0D</v>
      </c>
      <c r="F36" s="138" t="str">
        <f t="shared" si="2"/>
        <v>6L</v>
      </c>
      <c r="G36" s="138" t="str">
        <f t="shared" si="3"/>
        <v>12L</v>
      </c>
      <c r="H36" s="185" t="str">
        <f t="shared" si="4"/>
        <v>HKD6L12L60Y_Quote</v>
      </c>
      <c r="I36" s="55" t="str">
        <f t="shared" si="5"/>
        <v>HkdHiborSwapForBasisCalc60Y</v>
      </c>
      <c r="J36" s="184" t="str">
        <f t="shared" si="6"/>
        <v>HKDSB6L60Y_S6L12L_Quote</v>
      </c>
      <c r="K36" s="184" t="e">
        <f>_xll.qlForwardSwapQuote(J36,I36,H36,E36,Permanent,Trigger,ObjectOverwrite)</f>
        <v>#NUM!</v>
      </c>
      <c r="L36" s="192" t="e">
        <f ca="1">_xll.ohRangeRetrieveError(K36)</f>
        <v>#NUM!</v>
      </c>
      <c r="M36" s="67"/>
    </row>
    <row r="37" spans="1:13" ht="12" thickBot="1" x14ac:dyDescent="0.25">
      <c r="A37" s="66"/>
      <c r="B37" s="65"/>
      <c r="C37" s="65"/>
      <c r="D37" s="65"/>
      <c r="E37" s="65"/>
      <c r="F37" s="65"/>
      <c r="G37" s="65"/>
      <c r="H37" s="65"/>
      <c r="I37" s="65"/>
      <c r="J37" s="65"/>
      <c r="K37" s="64"/>
      <c r="L37" s="64"/>
      <c r="M37" s="63"/>
    </row>
  </sheetData>
  <pageMargins left="0.75" right="0.75" top="1" bottom="1" header="0.5" footer="0.5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E20"/>
  <sheetViews>
    <sheetView workbookViewId="0">
      <selection activeCell="D4" sqref="D4"/>
    </sheetView>
  </sheetViews>
  <sheetFormatPr defaultColWidth="8" defaultRowHeight="11.25" x14ac:dyDescent="0.2"/>
  <cols>
    <col min="1" max="1" width="3.28515625" style="1" customWidth="1"/>
    <col min="2" max="2" width="4.28515625" style="1" customWidth="1"/>
    <col min="3" max="3" width="15.5703125" style="1" bestFit="1" customWidth="1"/>
    <col min="4" max="4" width="98.7109375" style="1" bestFit="1" customWidth="1"/>
    <col min="5" max="5" width="3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17" t="str">
        <f>_xll.qlxlVersion(TRUE,Trigger)</f>
        <v>QuantLibXL 1.3.0 - MS VC++ 9.0 - Multithreaded Static Runtime library - Release Configuration - Nov 12 2013 12:02:30</v>
      </c>
    </row>
    <row r="2" spans="1:5" s="14" customFormat="1" ht="15.75" x14ac:dyDescent="0.25">
      <c r="A2" s="15"/>
      <c r="B2" s="243" t="s">
        <v>13</v>
      </c>
      <c r="C2" s="244"/>
      <c r="D2" s="244"/>
      <c r="E2" s="245"/>
    </row>
    <row r="3" spans="1:5" s="14" customFormat="1" ht="12.75" x14ac:dyDescent="0.2">
      <c r="A3" s="15"/>
      <c r="B3" s="8"/>
      <c r="C3" s="13"/>
      <c r="D3" s="13"/>
      <c r="E3" s="12"/>
    </row>
    <row r="4" spans="1:5" s="14" customFormat="1" ht="12.75" x14ac:dyDescent="0.2">
      <c r="A4" s="15"/>
      <c r="B4" s="8"/>
      <c r="C4" s="7" t="s">
        <v>12</v>
      </c>
      <c r="D4" s="11"/>
      <c r="E4" s="5"/>
    </row>
    <row r="5" spans="1:5" s="14" customFormat="1" ht="12.75" x14ac:dyDescent="0.2">
      <c r="A5" s="15"/>
      <c r="B5" s="8"/>
      <c r="C5" s="7" t="s">
        <v>11</v>
      </c>
      <c r="D5" s="11" t="b">
        <v>1</v>
      </c>
      <c r="E5" s="5"/>
    </row>
    <row r="6" spans="1:5" s="14" customFormat="1" ht="12.75" x14ac:dyDescent="0.2">
      <c r="A6" s="15"/>
      <c r="B6" s="8"/>
      <c r="C6" s="7" t="s">
        <v>10</v>
      </c>
      <c r="D6" s="11" t="b">
        <v>0</v>
      </c>
      <c r="E6" s="5"/>
    </row>
    <row r="7" spans="1:5" s="14" customFormat="1" ht="12.75" x14ac:dyDescent="0.2">
      <c r="A7" s="15"/>
      <c r="B7" s="8"/>
      <c r="C7" s="7" t="s">
        <v>9</v>
      </c>
      <c r="D7" s="11" t="b">
        <v>1</v>
      </c>
      <c r="E7" s="5"/>
    </row>
    <row r="8" spans="1:5" s="14" customFormat="1" ht="12.75" x14ac:dyDescent="0.2">
      <c r="A8" s="15"/>
      <c r="B8" s="8"/>
      <c r="C8" s="7" t="s">
        <v>8</v>
      </c>
      <c r="D8" s="16" t="str">
        <f ca="1">SUBSTITUTE(LEFT(CELL("filename",A1),FIND("[",CELL("filename",A1),1)-1),"\XLS\","\XML\")</f>
        <v>C:\Users\erik\Documents\repos\quantlib_nando\QuantLibXL\Data2\</v>
      </c>
      <c r="E8" s="5"/>
    </row>
    <row r="9" spans="1:5" s="14" customFormat="1" ht="12.75" x14ac:dyDescent="0.2">
      <c r="A9" s="15"/>
      <c r="B9" s="8"/>
      <c r="C9" s="7" t="s">
        <v>7</v>
      </c>
      <c r="D9" s="10" t="b">
        <v>1</v>
      </c>
      <c r="E9" s="5"/>
    </row>
    <row r="10" spans="1:5" s="14" customFormat="1" ht="13.5" thickBot="1" x14ac:dyDescent="0.25">
      <c r="A10" s="15"/>
      <c r="B10" s="4"/>
      <c r="C10" s="3"/>
      <c r="D10" s="3"/>
      <c r="E10" s="2"/>
    </row>
    <row r="11" spans="1:5" ht="12" thickBot="1" x14ac:dyDescent="0.25"/>
    <row r="12" spans="1:5" ht="15.75" x14ac:dyDescent="0.25">
      <c r="B12" s="243" t="s">
        <v>6</v>
      </c>
      <c r="C12" s="244"/>
      <c r="D12" s="244"/>
      <c r="E12" s="245"/>
    </row>
    <row r="13" spans="1:5" x14ac:dyDescent="0.2">
      <c r="B13" s="8"/>
      <c r="C13" s="13"/>
      <c r="D13" s="13"/>
      <c r="E13" s="12"/>
    </row>
    <row r="14" spans="1:5" x14ac:dyDescent="0.2">
      <c r="B14" s="8"/>
      <c r="C14" s="7" t="s">
        <v>5</v>
      </c>
      <c r="D14" s="11" t="s">
        <v>4</v>
      </c>
      <c r="E14" s="5"/>
    </row>
    <row r="15" spans="1:5" x14ac:dyDescent="0.2">
      <c r="B15" s="8"/>
      <c r="C15" s="7" t="s">
        <v>165</v>
      </c>
      <c r="D15" s="11" t="s">
        <v>164</v>
      </c>
      <c r="E15" s="5"/>
    </row>
    <row r="16" spans="1:5" x14ac:dyDescent="0.2">
      <c r="B16" s="8"/>
      <c r="C16" s="7" t="s">
        <v>163</v>
      </c>
      <c r="D16" s="11" t="s">
        <v>162</v>
      </c>
      <c r="E16" s="5"/>
    </row>
    <row r="17" spans="2:5" x14ac:dyDescent="0.2">
      <c r="B17" s="8"/>
      <c r="C17" s="7" t="s">
        <v>3</v>
      </c>
      <c r="D17" s="10" t="s">
        <v>2</v>
      </c>
      <c r="E17" s="5"/>
    </row>
    <row r="18" spans="2:5" x14ac:dyDescent="0.2">
      <c r="B18" s="8"/>
      <c r="C18" s="7" t="s">
        <v>1</v>
      </c>
      <c r="D18" s="9">
        <v>1E-4</v>
      </c>
      <c r="E18" s="5"/>
    </row>
    <row r="19" spans="2:5" x14ac:dyDescent="0.2">
      <c r="B19" s="8"/>
      <c r="C19" s="7" t="s">
        <v>0</v>
      </c>
      <c r="D19" s="6">
        <v>-0.01</v>
      </c>
      <c r="E19" s="5"/>
    </row>
    <row r="20" spans="2:5" ht="12" thickBot="1" x14ac:dyDescent="0.25">
      <c r="B20" s="4"/>
      <c r="C20" s="3"/>
      <c r="D20" s="3"/>
      <c r="E20" s="2"/>
    </row>
  </sheetData>
  <mergeCells count="2">
    <mergeCell ref="B2:E2"/>
    <mergeCell ref="B12:E12"/>
  </mergeCells>
  <dataValidations count="2">
    <dataValidation type="list" allowBlank="1" showInputMessage="1" showErrorMessage="1" sqref="D14">
      <formula1>"EUR,USD,GBP,JPY,CHF,HKD,CHY,AUD,PLN,HUF"</formula1>
    </dataValidation>
    <dataValidation type="list" allowBlank="1" showInputMessage="1" showErrorMessage="1" sqref="D15">
      <formula1>"ibor,Libor,Hibor"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2:H126"/>
  <sheetViews>
    <sheetView workbookViewId="0">
      <selection activeCell="G6" sqref="G6"/>
    </sheetView>
  </sheetViews>
  <sheetFormatPr defaultRowHeight="11.25" x14ac:dyDescent="0.2"/>
  <cols>
    <col min="1" max="1" width="3.28515625" style="18" customWidth="1"/>
    <col min="2" max="2" width="3.5703125" style="18" bestFit="1" customWidth="1"/>
    <col min="3" max="3" width="5.7109375" style="18" bestFit="1" customWidth="1"/>
    <col min="4" max="4" width="5.42578125" style="18" bestFit="1" customWidth="1"/>
    <col min="5" max="5" width="15.85546875" style="18" bestFit="1" customWidth="1"/>
    <col min="6" max="6" width="25" style="18" bestFit="1" customWidth="1"/>
    <col min="7" max="7" width="26.42578125" style="18" bestFit="1" customWidth="1"/>
    <col min="8" max="8" width="53.140625" style="18" customWidth="1"/>
    <col min="9" max="16384" width="9.140625" style="18"/>
  </cols>
  <sheetData>
    <row r="2" spans="1:8" x14ac:dyDescent="0.2">
      <c r="E2" s="200" t="s">
        <v>174</v>
      </c>
      <c r="F2" s="199" t="str">
        <f>PROPER(Currency)&amp;"HW_Volatility_Quote"</f>
        <v>HkdHW_Volatility_Quote</v>
      </c>
    </row>
    <row r="3" spans="1:8" x14ac:dyDescent="0.2">
      <c r="E3" s="200" t="s">
        <v>173</v>
      </c>
      <c r="F3" s="199" t="str">
        <f>PROPER(Currency)&amp;"HW_MeanReversion_Quote"</f>
        <v>HkdHW_MeanReversion_Quote</v>
      </c>
    </row>
    <row r="4" spans="1:8" x14ac:dyDescent="0.2">
      <c r="E4" s="200" t="s">
        <v>172</v>
      </c>
      <c r="F4" s="199" t="str">
        <f>PROPER(Currency)&amp;FamilyName&amp;$G$4</f>
        <v>HkdHibor1M</v>
      </c>
      <c r="G4" s="198" t="s">
        <v>106</v>
      </c>
    </row>
    <row r="6" spans="1:8" ht="22.5" x14ac:dyDescent="0.2">
      <c r="A6" s="101"/>
      <c r="B6" s="44" t="s">
        <v>105</v>
      </c>
      <c r="C6" s="144" t="s">
        <v>104</v>
      </c>
      <c r="D6" s="144" t="s">
        <v>103</v>
      </c>
      <c r="E6" s="144" t="s">
        <v>171</v>
      </c>
      <c r="F6" s="43" t="str">
        <f>Currency&amp;"_020_Futures"&amp;G4&amp;"ConvAdj.xml"</f>
        <v>HKD_020_Futures1MConvAdj.xml</v>
      </c>
      <c r="G6" s="58">
        <f ca="1">IF(Serialize,_xll.ohObjectSave(G7:G126,SerializationPath&amp;F6,FileOverwrite,,Serialize),"---")</f>
        <v>120</v>
      </c>
      <c r="H6" s="25" t="str">
        <f ca="1">_xll.ohRangeRetrieveError(G6)</f>
        <v/>
      </c>
    </row>
    <row r="7" spans="1:8" x14ac:dyDescent="0.2">
      <c r="A7" s="95"/>
      <c r="B7" s="100">
        <v>1</v>
      </c>
      <c r="C7" s="98" t="b">
        <v>0</v>
      </c>
      <c r="D7" s="98" t="str">
        <f t="array" ref="D7:D126">_xll.qlIMMNextCodes(_xll.qlSettingsEvaluationDate(Trigger)-1,$C7:$C126)</f>
        <v>X3</v>
      </c>
      <c r="E7" s="196" t="str">
        <f t="shared" ref="E7:E38" si="0">Currency&amp;"FUT"&amp;$G$4&amp;$D7&amp;QuoteSuffix</f>
        <v>HKDFUT1MX3_Quote</v>
      </c>
      <c r="F7" s="197" t="str">
        <f t="shared" ref="F7:F38" si="1">Currency&amp;"FUT"&amp;$G$4&amp;$D7&amp;"ConvAdj"&amp;QuoteSuffix</f>
        <v>HKDFUT1MX3ConvAdj_Quote</v>
      </c>
      <c r="G7" s="196" t="str">
        <f>_xll.qlFuturesConvAdjustmentQuote($F7,IborIndex,$D7,$E7,Volatility,MeanReversion,Permanent,Trigger,ObjectOverwrite)</f>
        <v>HKDFUT1MX3ConvAdj_Quote#0002</v>
      </c>
      <c r="H7" s="25" t="str">
        <f>_xll.ohRangeRetrieveError(G7)</f>
        <v/>
      </c>
    </row>
    <row r="8" spans="1:8" x14ac:dyDescent="0.2">
      <c r="A8" s="95"/>
      <c r="B8" s="94">
        <v>2</v>
      </c>
      <c r="C8" s="92" t="b">
        <v>0</v>
      </c>
      <c r="D8" s="92" t="str">
        <v>Z3</v>
      </c>
      <c r="E8" s="196" t="str">
        <f t="shared" si="0"/>
        <v>HKDFUT1MZ3_Quote</v>
      </c>
      <c r="F8" s="197" t="str">
        <f t="shared" si="1"/>
        <v>HKDFUT1MZ3ConvAdj_Quote</v>
      </c>
      <c r="G8" s="196" t="str">
        <f>_xll.qlFuturesConvAdjustmentQuote($F8,IborIndex,$D8,$E8,Volatility,MeanReversion,Permanent,Trigger,ObjectOverwrite)</f>
        <v>HKDFUT1MZ3ConvAdj_Quote#0002</v>
      </c>
      <c r="H8" s="25" t="str">
        <f>_xll.ohRangeRetrieveError(G8)</f>
        <v/>
      </c>
    </row>
    <row r="9" spans="1:8" x14ac:dyDescent="0.2">
      <c r="A9" s="95"/>
      <c r="B9" s="94">
        <v>3</v>
      </c>
      <c r="C9" s="92" t="b">
        <v>0</v>
      </c>
      <c r="D9" s="92" t="str">
        <v>F4</v>
      </c>
      <c r="E9" s="196" t="str">
        <f t="shared" si="0"/>
        <v>HKDFUT1MF4_Quote</v>
      </c>
      <c r="F9" s="197" t="str">
        <f t="shared" si="1"/>
        <v>HKDFUT1MF4ConvAdj_Quote</v>
      </c>
      <c r="G9" s="196" t="str">
        <f>_xll.qlFuturesConvAdjustmentQuote($F9,IborIndex,$D9,$E9,Volatility,MeanReversion,Permanent,Trigger,ObjectOverwrite)</f>
        <v>HKDFUT1MF4ConvAdj_Quote#0002</v>
      </c>
      <c r="H9" s="25" t="str">
        <f>_xll.ohRangeRetrieveError(G9)</f>
        <v/>
      </c>
    </row>
    <row r="10" spans="1:8" x14ac:dyDescent="0.2">
      <c r="A10" s="95"/>
      <c r="B10" s="94">
        <v>4</v>
      </c>
      <c r="C10" s="92" t="b">
        <v>0</v>
      </c>
      <c r="D10" s="92" t="str">
        <v>G4</v>
      </c>
      <c r="E10" s="196" t="str">
        <f t="shared" si="0"/>
        <v>HKDFUT1MG4_Quote</v>
      </c>
      <c r="F10" s="197" t="str">
        <f t="shared" si="1"/>
        <v>HKDFUT1MG4ConvAdj_Quote</v>
      </c>
      <c r="G10" s="196" t="str">
        <f>_xll.qlFuturesConvAdjustmentQuote($F10,IborIndex,$D10,$E10,Volatility,MeanReversion,Permanent,Trigger,ObjectOverwrite)</f>
        <v>HKDFUT1MG4ConvAdj_Quote#0002</v>
      </c>
      <c r="H10" s="25" t="str">
        <f>_xll.ohRangeRetrieveError(G10)</f>
        <v/>
      </c>
    </row>
    <row r="11" spans="1:8" x14ac:dyDescent="0.2">
      <c r="A11" s="95"/>
      <c r="B11" s="94">
        <v>5</v>
      </c>
      <c r="C11" s="92" t="b">
        <v>0</v>
      </c>
      <c r="D11" s="92" t="str">
        <v>H4</v>
      </c>
      <c r="E11" s="196" t="str">
        <f t="shared" si="0"/>
        <v>HKDFUT1MH4_Quote</v>
      </c>
      <c r="F11" s="197" t="str">
        <f t="shared" si="1"/>
        <v>HKDFUT1MH4ConvAdj_Quote</v>
      </c>
      <c r="G11" s="196" t="str">
        <f>_xll.qlFuturesConvAdjustmentQuote($F11,IborIndex,$D11,$E11,Volatility,MeanReversion,Permanent,Trigger,ObjectOverwrite)</f>
        <v>HKDFUT1MH4ConvAdj_Quote#0002</v>
      </c>
      <c r="H11" s="25" t="str">
        <f>_xll.ohRangeRetrieveError(G11)</f>
        <v/>
      </c>
    </row>
    <row r="12" spans="1:8" x14ac:dyDescent="0.2">
      <c r="A12" s="95"/>
      <c r="B12" s="94">
        <v>6</v>
      </c>
      <c r="C12" s="92" t="b">
        <v>0</v>
      </c>
      <c r="D12" s="92" t="str">
        <v>J4</v>
      </c>
      <c r="E12" s="196" t="str">
        <f t="shared" si="0"/>
        <v>HKDFUT1MJ4_Quote</v>
      </c>
      <c r="F12" s="197" t="str">
        <f t="shared" si="1"/>
        <v>HKDFUT1MJ4ConvAdj_Quote</v>
      </c>
      <c r="G12" s="196" t="str">
        <f>_xll.qlFuturesConvAdjustmentQuote($F12,IborIndex,$D12,$E12,Volatility,MeanReversion,Permanent,Trigger,ObjectOverwrite)</f>
        <v>HKDFUT1MJ4ConvAdj_Quote#0002</v>
      </c>
      <c r="H12" s="25" t="str">
        <f>_xll.ohRangeRetrieveError(G12)</f>
        <v/>
      </c>
    </row>
    <row r="13" spans="1:8" x14ac:dyDescent="0.2">
      <c r="A13" s="95"/>
      <c r="B13" s="94">
        <v>7</v>
      </c>
      <c r="C13" s="92" t="b">
        <v>0</v>
      </c>
      <c r="D13" s="92" t="str">
        <v>K4</v>
      </c>
      <c r="E13" s="196" t="str">
        <f t="shared" si="0"/>
        <v>HKDFUT1MK4_Quote</v>
      </c>
      <c r="F13" s="197" t="str">
        <f t="shared" si="1"/>
        <v>HKDFUT1MK4ConvAdj_Quote</v>
      </c>
      <c r="G13" s="196" t="str">
        <f>_xll.qlFuturesConvAdjustmentQuote($F13,IborIndex,$D13,$E13,Volatility,MeanReversion,Permanent,Trigger,ObjectOverwrite)</f>
        <v>HKDFUT1MK4ConvAdj_Quote#0002</v>
      </c>
      <c r="H13" s="25" t="str">
        <f>_xll.ohRangeRetrieveError(G13)</f>
        <v/>
      </c>
    </row>
    <row r="14" spans="1:8" x14ac:dyDescent="0.2">
      <c r="A14" s="95"/>
      <c r="B14" s="94">
        <v>8</v>
      </c>
      <c r="C14" s="92" t="b">
        <v>0</v>
      </c>
      <c r="D14" s="92" t="str">
        <v>M4</v>
      </c>
      <c r="E14" s="196" t="str">
        <f t="shared" si="0"/>
        <v>HKDFUT1MM4_Quote</v>
      </c>
      <c r="F14" s="197" t="str">
        <f t="shared" si="1"/>
        <v>HKDFUT1MM4ConvAdj_Quote</v>
      </c>
      <c r="G14" s="196" t="str">
        <f>_xll.qlFuturesConvAdjustmentQuote($F14,IborIndex,$D14,$E14,Volatility,MeanReversion,Permanent,Trigger,ObjectOverwrite)</f>
        <v>HKDFUT1MM4ConvAdj_Quote#0002</v>
      </c>
      <c r="H14" s="25" t="str">
        <f>_xll.ohRangeRetrieveError(G14)</f>
        <v/>
      </c>
    </row>
    <row r="15" spans="1:8" x14ac:dyDescent="0.2">
      <c r="A15" s="95"/>
      <c r="B15" s="94">
        <v>9</v>
      </c>
      <c r="C15" s="92" t="b">
        <v>0</v>
      </c>
      <c r="D15" s="92" t="str">
        <v>N4</v>
      </c>
      <c r="E15" s="196" t="str">
        <f t="shared" si="0"/>
        <v>HKDFUT1MN4_Quote</v>
      </c>
      <c r="F15" s="197" t="str">
        <f t="shared" si="1"/>
        <v>HKDFUT1MN4ConvAdj_Quote</v>
      </c>
      <c r="G15" s="196" t="str">
        <f>_xll.qlFuturesConvAdjustmentQuote($F15,IborIndex,$D15,$E15,Volatility,MeanReversion,Permanent,Trigger,ObjectOverwrite)</f>
        <v>HKDFUT1MN4ConvAdj_Quote#0002</v>
      </c>
      <c r="H15" s="25" t="str">
        <f>_xll.ohRangeRetrieveError(G15)</f>
        <v/>
      </c>
    </row>
    <row r="16" spans="1:8" x14ac:dyDescent="0.2">
      <c r="A16" s="95"/>
      <c r="B16" s="94">
        <v>10</v>
      </c>
      <c r="C16" s="92" t="b">
        <v>0</v>
      </c>
      <c r="D16" s="92" t="str">
        <v>Q4</v>
      </c>
      <c r="E16" s="196" t="str">
        <f t="shared" si="0"/>
        <v>HKDFUT1MQ4_Quote</v>
      </c>
      <c r="F16" s="197" t="str">
        <f t="shared" si="1"/>
        <v>HKDFUT1MQ4ConvAdj_Quote</v>
      </c>
      <c r="G16" s="196" t="str">
        <f>_xll.qlFuturesConvAdjustmentQuote($F16,IborIndex,$D16,$E16,Volatility,MeanReversion,Permanent,Trigger,ObjectOverwrite)</f>
        <v>HKDFUT1MQ4ConvAdj_Quote#0002</v>
      </c>
      <c r="H16" s="25" t="str">
        <f>_xll.ohRangeRetrieveError(G16)</f>
        <v/>
      </c>
    </row>
    <row r="17" spans="1:8" x14ac:dyDescent="0.2">
      <c r="A17" s="95"/>
      <c r="B17" s="94">
        <v>11</v>
      </c>
      <c r="C17" s="92" t="b">
        <v>0</v>
      </c>
      <c r="D17" s="92" t="str">
        <v>U4</v>
      </c>
      <c r="E17" s="196" t="str">
        <f t="shared" si="0"/>
        <v>HKDFUT1MU4_Quote</v>
      </c>
      <c r="F17" s="197" t="str">
        <f t="shared" si="1"/>
        <v>HKDFUT1MU4ConvAdj_Quote</v>
      </c>
      <c r="G17" s="196" t="str">
        <f>_xll.qlFuturesConvAdjustmentQuote($F17,IborIndex,$D17,$E17,Volatility,MeanReversion,Permanent,Trigger,ObjectOverwrite)</f>
        <v>HKDFUT1MU4ConvAdj_Quote#0002</v>
      </c>
      <c r="H17" s="25" t="str">
        <f>_xll.ohRangeRetrieveError(G17)</f>
        <v/>
      </c>
    </row>
    <row r="18" spans="1:8" x14ac:dyDescent="0.2">
      <c r="A18" s="95"/>
      <c r="B18" s="94">
        <v>12</v>
      </c>
      <c r="C18" s="92" t="b">
        <v>0</v>
      </c>
      <c r="D18" s="92" t="str">
        <v>V4</v>
      </c>
      <c r="E18" s="196" t="str">
        <f t="shared" si="0"/>
        <v>HKDFUT1MV4_Quote</v>
      </c>
      <c r="F18" s="197" t="str">
        <f t="shared" si="1"/>
        <v>HKDFUT1MV4ConvAdj_Quote</v>
      </c>
      <c r="G18" s="196" t="str">
        <f>_xll.qlFuturesConvAdjustmentQuote($F18,IborIndex,$D18,$E18,Volatility,MeanReversion,Permanent,Trigger,ObjectOverwrite)</f>
        <v>HKDFUT1MV4ConvAdj_Quote#0002</v>
      </c>
      <c r="H18" s="25" t="str">
        <f>_xll.ohRangeRetrieveError(G18)</f>
        <v/>
      </c>
    </row>
    <row r="19" spans="1:8" x14ac:dyDescent="0.2">
      <c r="A19" s="95"/>
      <c r="B19" s="94">
        <v>13</v>
      </c>
      <c r="C19" s="92" t="b">
        <v>0</v>
      </c>
      <c r="D19" s="92" t="str">
        <v>X4</v>
      </c>
      <c r="E19" s="196" t="str">
        <f t="shared" si="0"/>
        <v>HKDFUT1MX4_Quote</v>
      </c>
      <c r="F19" s="197" t="str">
        <f t="shared" si="1"/>
        <v>HKDFUT1MX4ConvAdj_Quote</v>
      </c>
      <c r="G19" s="196" t="str">
        <f>_xll.qlFuturesConvAdjustmentQuote($F19,IborIndex,$D19,$E19,Volatility,MeanReversion,Permanent,Trigger,ObjectOverwrite)</f>
        <v>HKDFUT1MX4ConvAdj_Quote#0002</v>
      </c>
      <c r="H19" s="25" t="str">
        <f>_xll.ohRangeRetrieveError(G19)</f>
        <v/>
      </c>
    </row>
    <row r="20" spans="1:8" x14ac:dyDescent="0.2">
      <c r="A20" s="95"/>
      <c r="B20" s="94">
        <v>14</v>
      </c>
      <c r="C20" s="92" t="b">
        <v>0</v>
      </c>
      <c r="D20" s="92" t="str">
        <v>Z4</v>
      </c>
      <c r="E20" s="196" t="str">
        <f t="shared" si="0"/>
        <v>HKDFUT1MZ4_Quote</v>
      </c>
      <c r="F20" s="197" t="str">
        <f t="shared" si="1"/>
        <v>HKDFUT1MZ4ConvAdj_Quote</v>
      </c>
      <c r="G20" s="196" t="str">
        <f>_xll.qlFuturesConvAdjustmentQuote($F20,IborIndex,$D20,$E20,Volatility,MeanReversion,Permanent,Trigger,ObjectOverwrite)</f>
        <v>HKDFUT1MZ4ConvAdj_Quote#0002</v>
      </c>
      <c r="H20" s="25" t="str">
        <f>_xll.ohRangeRetrieveError(G20)</f>
        <v/>
      </c>
    </row>
    <row r="21" spans="1:8" x14ac:dyDescent="0.2">
      <c r="A21" s="95"/>
      <c r="B21" s="94">
        <v>15</v>
      </c>
      <c r="C21" s="92" t="b">
        <v>0</v>
      </c>
      <c r="D21" s="92" t="str">
        <v>F5</v>
      </c>
      <c r="E21" s="196" t="str">
        <f t="shared" si="0"/>
        <v>HKDFUT1MF5_Quote</v>
      </c>
      <c r="F21" s="197" t="str">
        <f t="shared" si="1"/>
        <v>HKDFUT1MF5ConvAdj_Quote</v>
      </c>
      <c r="G21" s="196" t="str">
        <f>_xll.qlFuturesConvAdjustmentQuote($F21,IborIndex,$D21,$E21,Volatility,MeanReversion,Permanent,Trigger,ObjectOverwrite)</f>
        <v>HKDFUT1MF5ConvAdj_Quote#0002</v>
      </c>
      <c r="H21" s="25" t="str">
        <f>_xll.ohRangeRetrieveError(G21)</f>
        <v/>
      </c>
    </row>
    <row r="22" spans="1:8" x14ac:dyDescent="0.2">
      <c r="A22" s="95"/>
      <c r="B22" s="94">
        <v>16</v>
      </c>
      <c r="C22" s="92" t="b">
        <v>0</v>
      </c>
      <c r="D22" s="92" t="str">
        <v>G5</v>
      </c>
      <c r="E22" s="196" t="str">
        <f t="shared" si="0"/>
        <v>HKDFUT1MG5_Quote</v>
      </c>
      <c r="F22" s="197" t="str">
        <f t="shared" si="1"/>
        <v>HKDFUT1MG5ConvAdj_Quote</v>
      </c>
      <c r="G22" s="196" t="str">
        <f>_xll.qlFuturesConvAdjustmentQuote($F22,IborIndex,$D22,$E22,Volatility,MeanReversion,Permanent,Trigger,ObjectOverwrite)</f>
        <v>HKDFUT1MG5ConvAdj_Quote#0002</v>
      </c>
      <c r="H22" s="25" t="str">
        <f>_xll.ohRangeRetrieveError(G22)</f>
        <v/>
      </c>
    </row>
    <row r="23" spans="1:8" x14ac:dyDescent="0.2">
      <c r="A23" s="95"/>
      <c r="B23" s="94">
        <v>17</v>
      </c>
      <c r="C23" s="92" t="b">
        <v>0</v>
      </c>
      <c r="D23" s="92" t="str">
        <v>H5</v>
      </c>
      <c r="E23" s="196" t="str">
        <f t="shared" si="0"/>
        <v>HKDFUT1MH5_Quote</v>
      </c>
      <c r="F23" s="197" t="str">
        <f t="shared" si="1"/>
        <v>HKDFUT1MH5ConvAdj_Quote</v>
      </c>
      <c r="G23" s="196" t="str">
        <f>_xll.qlFuturesConvAdjustmentQuote($F23,IborIndex,$D23,$E23,Volatility,MeanReversion,Permanent,Trigger,ObjectOverwrite)</f>
        <v>HKDFUT1MH5ConvAdj_Quote#0002</v>
      </c>
      <c r="H23" s="25" t="str">
        <f>_xll.ohRangeRetrieveError(G23)</f>
        <v/>
      </c>
    </row>
    <row r="24" spans="1:8" x14ac:dyDescent="0.2">
      <c r="A24" s="95"/>
      <c r="B24" s="94">
        <v>18</v>
      </c>
      <c r="C24" s="92" t="b">
        <v>0</v>
      </c>
      <c r="D24" s="92" t="str">
        <v>J5</v>
      </c>
      <c r="E24" s="196" t="str">
        <f t="shared" si="0"/>
        <v>HKDFUT1MJ5_Quote</v>
      </c>
      <c r="F24" s="197" t="str">
        <f t="shared" si="1"/>
        <v>HKDFUT1MJ5ConvAdj_Quote</v>
      </c>
      <c r="G24" s="196" t="str">
        <f>_xll.qlFuturesConvAdjustmentQuote($F24,IborIndex,$D24,$E24,Volatility,MeanReversion,Permanent,Trigger,ObjectOverwrite)</f>
        <v>HKDFUT1MJ5ConvAdj_Quote#0002</v>
      </c>
      <c r="H24" s="25" t="str">
        <f>_xll.ohRangeRetrieveError(G24)</f>
        <v/>
      </c>
    </row>
    <row r="25" spans="1:8" x14ac:dyDescent="0.2">
      <c r="A25" s="95"/>
      <c r="B25" s="94">
        <v>19</v>
      </c>
      <c r="C25" s="92" t="b">
        <v>0</v>
      </c>
      <c r="D25" s="92" t="str">
        <v>K5</v>
      </c>
      <c r="E25" s="196" t="str">
        <f t="shared" si="0"/>
        <v>HKDFUT1MK5_Quote</v>
      </c>
      <c r="F25" s="197" t="str">
        <f t="shared" si="1"/>
        <v>HKDFUT1MK5ConvAdj_Quote</v>
      </c>
      <c r="G25" s="196" t="str">
        <f>_xll.qlFuturesConvAdjustmentQuote($F25,IborIndex,$D25,$E25,Volatility,MeanReversion,Permanent,Trigger,ObjectOverwrite)</f>
        <v>HKDFUT1MK5ConvAdj_Quote#0002</v>
      </c>
      <c r="H25" s="25" t="str">
        <f>_xll.ohRangeRetrieveError(G25)</f>
        <v/>
      </c>
    </row>
    <row r="26" spans="1:8" x14ac:dyDescent="0.2">
      <c r="A26" s="95"/>
      <c r="B26" s="94">
        <v>20</v>
      </c>
      <c r="C26" s="92" t="b">
        <v>0</v>
      </c>
      <c r="D26" s="92" t="str">
        <v>M5</v>
      </c>
      <c r="E26" s="196" t="str">
        <f t="shared" si="0"/>
        <v>HKDFUT1MM5_Quote</v>
      </c>
      <c r="F26" s="197" t="str">
        <f t="shared" si="1"/>
        <v>HKDFUT1MM5ConvAdj_Quote</v>
      </c>
      <c r="G26" s="196" t="str">
        <f>_xll.qlFuturesConvAdjustmentQuote($F26,IborIndex,$D26,$E26,Volatility,MeanReversion,Permanent,Trigger,ObjectOverwrite)</f>
        <v>HKDFUT1MM5ConvAdj_Quote#0002</v>
      </c>
      <c r="H26" s="25" t="str">
        <f>_xll.ohRangeRetrieveError(G26)</f>
        <v/>
      </c>
    </row>
    <row r="27" spans="1:8" x14ac:dyDescent="0.2">
      <c r="A27" s="95"/>
      <c r="B27" s="94">
        <v>21</v>
      </c>
      <c r="C27" s="92" t="b">
        <v>0</v>
      </c>
      <c r="D27" s="92" t="str">
        <v>N5</v>
      </c>
      <c r="E27" s="196" t="str">
        <f t="shared" si="0"/>
        <v>HKDFUT1MN5_Quote</v>
      </c>
      <c r="F27" s="197" t="str">
        <f t="shared" si="1"/>
        <v>HKDFUT1MN5ConvAdj_Quote</v>
      </c>
      <c r="G27" s="196" t="str">
        <f>_xll.qlFuturesConvAdjustmentQuote($F27,IborIndex,$D27,$E27,Volatility,MeanReversion,Permanent,Trigger,ObjectOverwrite)</f>
        <v>HKDFUT1MN5ConvAdj_Quote#0002</v>
      </c>
      <c r="H27" s="25" t="str">
        <f>_xll.ohRangeRetrieveError(G27)</f>
        <v/>
      </c>
    </row>
    <row r="28" spans="1:8" x14ac:dyDescent="0.2">
      <c r="A28" s="95"/>
      <c r="B28" s="94">
        <v>22</v>
      </c>
      <c r="C28" s="92" t="b">
        <v>0</v>
      </c>
      <c r="D28" s="92" t="str">
        <v>Q5</v>
      </c>
      <c r="E28" s="196" t="str">
        <f t="shared" si="0"/>
        <v>HKDFUT1MQ5_Quote</v>
      </c>
      <c r="F28" s="197" t="str">
        <f t="shared" si="1"/>
        <v>HKDFUT1MQ5ConvAdj_Quote</v>
      </c>
      <c r="G28" s="196" t="str">
        <f>_xll.qlFuturesConvAdjustmentQuote($F28,IborIndex,$D28,$E28,Volatility,MeanReversion,Permanent,Trigger,ObjectOverwrite)</f>
        <v>HKDFUT1MQ5ConvAdj_Quote#0002</v>
      </c>
      <c r="H28" s="25" t="str">
        <f>_xll.ohRangeRetrieveError(G28)</f>
        <v/>
      </c>
    </row>
    <row r="29" spans="1:8" x14ac:dyDescent="0.2">
      <c r="A29" s="95"/>
      <c r="B29" s="94">
        <v>23</v>
      </c>
      <c r="C29" s="92" t="b">
        <v>0</v>
      </c>
      <c r="D29" s="92" t="str">
        <v>U5</v>
      </c>
      <c r="E29" s="196" t="str">
        <f t="shared" si="0"/>
        <v>HKDFUT1MU5_Quote</v>
      </c>
      <c r="F29" s="197" t="str">
        <f t="shared" si="1"/>
        <v>HKDFUT1MU5ConvAdj_Quote</v>
      </c>
      <c r="G29" s="196" t="str">
        <f>_xll.qlFuturesConvAdjustmentQuote($F29,IborIndex,$D29,$E29,Volatility,MeanReversion,Permanent,Trigger,ObjectOverwrite)</f>
        <v>HKDFUT1MU5ConvAdj_Quote#0002</v>
      </c>
      <c r="H29" s="25" t="str">
        <f>_xll.ohRangeRetrieveError(G29)</f>
        <v/>
      </c>
    </row>
    <row r="30" spans="1:8" x14ac:dyDescent="0.2">
      <c r="A30" s="95"/>
      <c r="B30" s="94">
        <v>24</v>
      </c>
      <c r="C30" s="92" t="b">
        <v>0</v>
      </c>
      <c r="D30" s="92" t="str">
        <v>V5</v>
      </c>
      <c r="E30" s="196" t="str">
        <f t="shared" si="0"/>
        <v>HKDFUT1MV5_Quote</v>
      </c>
      <c r="F30" s="197" t="str">
        <f t="shared" si="1"/>
        <v>HKDFUT1MV5ConvAdj_Quote</v>
      </c>
      <c r="G30" s="196" t="str">
        <f>_xll.qlFuturesConvAdjustmentQuote($F30,IborIndex,$D30,$E30,Volatility,MeanReversion,Permanent,Trigger,ObjectOverwrite)</f>
        <v>HKDFUT1MV5ConvAdj_Quote#0002</v>
      </c>
      <c r="H30" s="25" t="str">
        <f>_xll.ohRangeRetrieveError(G30)</f>
        <v/>
      </c>
    </row>
    <row r="31" spans="1:8" x14ac:dyDescent="0.2">
      <c r="A31" s="95"/>
      <c r="B31" s="94">
        <v>25</v>
      </c>
      <c r="C31" s="92" t="b">
        <v>0</v>
      </c>
      <c r="D31" s="92" t="str">
        <v>X5</v>
      </c>
      <c r="E31" s="196" t="str">
        <f t="shared" si="0"/>
        <v>HKDFUT1MX5_Quote</v>
      </c>
      <c r="F31" s="197" t="str">
        <f t="shared" si="1"/>
        <v>HKDFUT1MX5ConvAdj_Quote</v>
      </c>
      <c r="G31" s="196" t="str">
        <f>_xll.qlFuturesConvAdjustmentQuote($F31,IborIndex,$D31,$E31,Volatility,MeanReversion,Permanent,Trigger,ObjectOverwrite)</f>
        <v>HKDFUT1MX5ConvAdj_Quote#0002</v>
      </c>
      <c r="H31" s="25" t="str">
        <f>_xll.ohRangeRetrieveError(G31)</f>
        <v/>
      </c>
    </row>
    <row r="32" spans="1:8" x14ac:dyDescent="0.2">
      <c r="A32" s="95"/>
      <c r="B32" s="94">
        <v>26</v>
      </c>
      <c r="C32" s="92" t="b">
        <v>0</v>
      </c>
      <c r="D32" s="92" t="str">
        <v>Z5</v>
      </c>
      <c r="E32" s="196" t="str">
        <f t="shared" si="0"/>
        <v>HKDFUT1MZ5_Quote</v>
      </c>
      <c r="F32" s="197" t="str">
        <f t="shared" si="1"/>
        <v>HKDFUT1MZ5ConvAdj_Quote</v>
      </c>
      <c r="G32" s="196" t="str">
        <f>_xll.qlFuturesConvAdjustmentQuote($F32,IborIndex,$D32,$E32,Volatility,MeanReversion,Permanent,Trigger,ObjectOverwrite)</f>
        <v>HKDFUT1MZ5ConvAdj_Quote#0002</v>
      </c>
      <c r="H32" s="25" t="str">
        <f>_xll.ohRangeRetrieveError(G32)</f>
        <v/>
      </c>
    </row>
    <row r="33" spans="1:8" x14ac:dyDescent="0.2">
      <c r="A33" s="95"/>
      <c r="B33" s="94">
        <v>27</v>
      </c>
      <c r="C33" s="92" t="b">
        <v>0</v>
      </c>
      <c r="D33" s="92" t="str">
        <v>F6</v>
      </c>
      <c r="E33" s="196" t="str">
        <f t="shared" si="0"/>
        <v>HKDFUT1MF6_Quote</v>
      </c>
      <c r="F33" s="197" t="str">
        <f t="shared" si="1"/>
        <v>HKDFUT1MF6ConvAdj_Quote</v>
      </c>
      <c r="G33" s="196" t="str">
        <f>_xll.qlFuturesConvAdjustmentQuote($F33,IborIndex,$D33,$E33,Volatility,MeanReversion,Permanent,Trigger,ObjectOverwrite)</f>
        <v>HKDFUT1MF6ConvAdj_Quote#0002</v>
      </c>
      <c r="H33" s="25" t="str">
        <f>_xll.ohRangeRetrieveError(G33)</f>
        <v/>
      </c>
    </row>
    <row r="34" spans="1:8" x14ac:dyDescent="0.2">
      <c r="A34" s="95"/>
      <c r="B34" s="94">
        <v>28</v>
      </c>
      <c r="C34" s="92" t="b">
        <v>0</v>
      </c>
      <c r="D34" s="92" t="str">
        <v>G6</v>
      </c>
      <c r="E34" s="196" t="str">
        <f t="shared" si="0"/>
        <v>HKDFUT1MG6_Quote</v>
      </c>
      <c r="F34" s="197" t="str">
        <f t="shared" si="1"/>
        <v>HKDFUT1MG6ConvAdj_Quote</v>
      </c>
      <c r="G34" s="196" t="str">
        <f>_xll.qlFuturesConvAdjustmentQuote($F34,IborIndex,$D34,$E34,Volatility,MeanReversion,Permanent,Trigger,ObjectOverwrite)</f>
        <v>HKDFUT1MG6ConvAdj_Quote#0002</v>
      </c>
      <c r="H34" s="25" t="str">
        <f>_xll.ohRangeRetrieveError(G34)</f>
        <v/>
      </c>
    </row>
    <row r="35" spans="1:8" x14ac:dyDescent="0.2">
      <c r="A35" s="95"/>
      <c r="B35" s="94">
        <v>29</v>
      </c>
      <c r="C35" s="92" t="b">
        <v>0</v>
      </c>
      <c r="D35" s="92" t="str">
        <v>H6</v>
      </c>
      <c r="E35" s="196" t="str">
        <f t="shared" si="0"/>
        <v>HKDFUT1MH6_Quote</v>
      </c>
      <c r="F35" s="197" t="str">
        <f t="shared" si="1"/>
        <v>HKDFUT1MH6ConvAdj_Quote</v>
      </c>
      <c r="G35" s="196" t="str">
        <f>_xll.qlFuturesConvAdjustmentQuote($F35,IborIndex,$D35,$E35,Volatility,MeanReversion,Permanent,Trigger,ObjectOverwrite)</f>
        <v>HKDFUT1MH6ConvAdj_Quote#0002</v>
      </c>
      <c r="H35" s="25" t="str">
        <f>_xll.ohRangeRetrieveError(G35)</f>
        <v/>
      </c>
    </row>
    <row r="36" spans="1:8" x14ac:dyDescent="0.2">
      <c r="A36" s="95"/>
      <c r="B36" s="94">
        <v>30</v>
      </c>
      <c r="C36" s="92" t="b">
        <v>0</v>
      </c>
      <c r="D36" s="92" t="str">
        <v>J6</v>
      </c>
      <c r="E36" s="196" t="str">
        <f t="shared" si="0"/>
        <v>HKDFUT1MJ6_Quote</v>
      </c>
      <c r="F36" s="197" t="str">
        <f t="shared" si="1"/>
        <v>HKDFUT1MJ6ConvAdj_Quote</v>
      </c>
      <c r="G36" s="196" t="str">
        <f>_xll.qlFuturesConvAdjustmentQuote($F36,IborIndex,$D36,$E36,Volatility,MeanReversion,Permanent,Trigger,ObjectOverwrite)</f>
        <v>HKDFUT1MJ6ConvAdj_Quote#0002</v>
      </c>
      <c r="H36" s="25" t="str">
        <f>_xll.ohRangeRetrieveError(G36)</f>
        <v/>
      </c>
    </row>
    <row r="37" spans="1:8" x14ac:dyDescent="0.2">
      <c r="A37" s="95"/>
      <c r="B37" s="94">
        <v>31</v>
      </c>
      <c r="C37" s="92" t="b">
        <v>0</v>
      </c>
      <c r="D37" s="92" t="str">
        <v>K6</v>
      </c>
      <c r="E37" s="196" t="str">
        <f t="shared" si="0"/>
        <v>HKDFUT1MK6_Quote</v>
      </c>
      <c r="F37" s="197" t="str">
        <f t="shared" si="1"/>
        <v>HKDFUT1MK6ConvAdj_Quote</v>
      </c>
      <c r="G37" s="196" t="str">
        <f>_xll.qlFuturesConvAdjustmentQuote($F37,IborIndex,$D37,$E37,Volatility,MeanReversion,Permanent,Trigger,ObjectOverwrite)</f>
        <v>HKDFUT1MK6ConvAdj_Quote#0002</v>
      </c>
      <c r="H37" s="25" t="str">
        <f>_xll.ohRangeRetrieveError(G37)</f>
        <v/>
      </c>
    </row>
    <row r="38" spans="1:8" x14ac:dyDescent="0.2">
      <c r="A38" s="95"/>
      <c r="B38" s="94">
        <v>32</v>
      </c>
      <c r="C38" s="92" t="b">
        <v>0</v>
      </c>
      <c r="D38" s="92" t="str">
        <v>M6</v>
      </c>
      <c r="E38" s="196" t="str">
        <f t="shared" si="0"/>
        <v>HKDFUT1MM6_Quote</v>
      </c>
      <c r="F38" s="197" t="str">
        <f t="shared" si="1"/>
        <v>HKDFUT1MM6ConvAdj_Quote</v>
      </c>
      <c r="G38" s="196" t="str">
        <f>_xll.qlFuturesConvAdjustmentQuote($F38,IborIndex,$D38,$E38,Volatility,MeanReversion,Permanent,Trigger,ObjectOverwrite)</f>
        <v>HKDFUT1MM6ConvAdj_Quote#0002</v>
      </c>
      <c r="H38" s="25" t="str">
        <f>_xll.ohRangeRetrieveError(G38)</f>
        <v/>
      </c>
    </row>
    <row r="39" spans="1:8" x14ac:dyDescent="0.2">
      <c r="A39" s="95"/>
      <c r="B39" s="94">
        <v>33</v>
      </c>
      <c r="C39" s="92" t="b">
        <v>0</v>
      </c>
      <c r="D39" s="92" t="str">
        <v>N6</v>
      </c>
      <c r="E39" s="196" t="str">
        <f t="shared" ref="E39:E70" si="2">Currency&amp;"FUT"&amp;$G$4&amp;$D39&amp;QuoteSuffix</f>
        <v>HKDFUT1MN6_Quote</v>
      </c>
      <c r="F39" s="197" t="str">
        <f t="shared" ref="F39:F70" si="3">Currency&amp;"FUT"&amp;$G$4&amp;$D39&amp;"ConvAdj"&amp;QuoteSuffix</f>
        <v>HKDFUT1MN6ConvAdj_Quote</v>
      </c>
      <c r="G39" s="196" t="str">
        <f>_xll.qlFuturesConvAdjustmentQuote($F39,IborIndex,$D39,$E39,Volatility,MeanReversion,Permanent,Trigger,ObjectOverwrite)</f>
        <v>HKDFUT1MN6ConvAdj_Quote#0002</v>
      </c>
      <c r="H39" s="25" t="str">
        <f>_xll.ohRangeRetrieveError(G39)</f>
        <v/>
      </c>
    </row>
    <row r="40" spans="1:8" x14ac:dyDescent="0.2">
      <c r="A40" s="95"/>
      <c r="B40" s="94">
        <v>34</v>
      </c>
      <c r="C40" s="92" t="b">
        <v>0</v>
      </c>
      <c r="D40" s="92" t="str">
        <v>Q6</v>
      </c>
      <c r="E40" s="196" t="str">
        <f t="shared" si="2"/>
        <v>HKDFUT1MQ6_Quote</v>
      </c>
      <c r="F40" s="197" t="str">
        <f t="shared" si="3"/>
        <v>HKDFUT1MQ6ConvAdj_Quote</v>
      </c>
      <c r="G40" s="196" t="str">
        <f>_xll.qlFuturesConvAdjustmentQuote($F40,IborIndex,$D40,$E40,Volatility,MeanReversion,Permanent,Trigger,ObjectOverwrite)</f>
        <v>HKDFUT1MQ6ConvAdj_Quote#0002</v>
      </c>
      <c r="H40" s="25" t="str">
        <f>_xll.ohRangeRetrieveError(G40)</f>
        <v/>
      </c>
    </row>
    <row r="41" spans="1:8" x14ac:dyDescent="0.2">
      <c r="A41" s="95"/>
      <c r="B41" s="94">
        <v>35</v>
      </c>
      <c r="C41" s="92" t="b">
        <v>0</v>
      </c>
      <c r="D41" s="92" t="str">
        <v>U6</v>
      </c>
      <c r="E41" s="196" t="str">
        <f t="shared" si="2"/>
        <v>HKDFUT1MU6_Quote</v>
      </c>
      <c r="F41" s="197" t="str">
        <f t="shared" si="3"/>
        <v>HKDFUT1MU6ConvAdj_Quote</v>
      </c>
      <c r="G41" s="196" t="str">
        <f>_xll.qlFuturesConvAdjustmentQuote($F41,IborIndex,$D41,$E41,Volatility,MeanReversion,Permanent,Trigger,ObjectOverwrite)</f>
        <v>HKDFUT1MU6ConvAdj_Quote#0002</v>
      </c>
      <c r="H41" s="25" t="str">
        <f>_xll.ohRangeRetrieveError(G41)</f>
        <v/>
      </c>
    </row>
    <row r="42" spans="1:8" x14ac:dyDescent="0.2">
      <c r="A42" s="95"/>
      <c r="B42" s="94">
        <v>36</v>
      </c>
      <c r="C42" s="92" t="b">
        <v>0</v>
      </c>
      <c r="D42" s="92" t="str">
        <v>V6</v>
      </c>
      <c r="E42" s="196" t="str">
        <f t="shared" si="2"/>
        <v>HKDFUT1MV6_Quote</v>
      </c>
      <c r="F42" s="197" t="str">
        <f t="shared" si="3"/>
        <v>HKDFUT1MV6ConvAdj_Quote</v>
      </c>
      <c r="G42" s="196" t="str">
        <f>_xll.qlFuturesConvAdjustmentQuote($F42,IborIndex,$D42,$E42,Volatility,MeanReversion,Permanent,Trigger,ObjectOverwrite)</f>
        <v>HKDFUT1MV6ConvAdj_Quote#0002</v>
      </c>
      <c r="H42" s="25" t="str">
        <f>_xll.ohRangeRetrieveError(G42)</f>
        <v/>
      </c>
    </row>
    <row r="43" spans="1:8" x14ac:dyDescent="0.2">
      <c r="A43" s="95"/>
      <c r="B43" s="94">
        <v>37</v>
      </c>
      <c r="C43" s="92" t="b">
        <v>0</v>
      </c>
      <c r="D43" s="92" t="str">
        <v>X6</v>
      </c>
      <c r="E43" s="196" t="str">
        <f t="shared" si="2"/>
        <v>HKDFUT1MX6_Quote</v>
      </c>
      <c r="F43" s="197" t="str">
        <f t="shared" si="3"/>
        <v>HKDFUT1MX6ConvAdj_Quote</v>
      </c>
      <c r="G43" s="196" t="str">
        <f>_xll.qlFuturesConvAdjustmentQuote($F43,IborIndex,$D43,$E43,Volatility,MeanReversion,Permanent,Trigger,ObjectOverwrite)</f>
        <v>HKDFUT1MX6ConvAdj_Quote#0002</v>
      </c>
      <c r="H43" s="25" t="str">
        <f>_xll.ohRangeRetrieveError(G43)</f>
        <v/>
      </c>
    </row>
    <row r="44" spans="1:8" x14ac:dyDescent="0.2">
      <c r="A44" s="95"/>
      <c r="B44" s="94">
        <v>38</v>
      </c>
      <c r="C44" s="92" t="b">
        <v>0</v>
      </c>
      <c r="D44" s="92" t="str">
        <v>Z6</v>
      </c>
      <c r="E44" s="196" t="str">
        <f t="shared" si="2"/>
        <v>HKDFUT1MZ6_Quote</v>
      </c>
      <c r="F44" s="197" t="str">
        <f t="shared" si="3"/>
        <v>HKDFUT1MZ6ConvAdj_Quote</v>
      </c>
      <c r="G44" s="196" t="str">
        <f>_xll.qlFuturesConvAdjustmentQuote($F44,IborIndex,$D44,$E44,Volatility,MeanReversion,Permanent,Trigger,ObjectOverwrite)</f>
        <v>HKDFUT1MZ6ConvAdj_Quote#0002</v>
      </c>
      <c r="H44" s="25" t="str">
        <f>_xll.ohRangeRetrieveError(G44)</f>
        <v/>
      </c>
    </row>
    <row r="45" spans="1:8" x14ac:dyDescent="0.2">
      <c r="A45" s="95"/>
      <c r="B45" s="94">
        <v>39</v>
      </c>
      <c r="C45" s="92" t="b">
        <v>0</v>
      </c>
      <c r="D45" s="92" t="str">
        <v>F7</v>
      </c>
      <c r="E45" s="196" t="str">
        <f t="shared" si="2"/>
        <v>HKDFUT1MF7_Quote</v>
      </c>
      <c r="F45" s="197" t="str">
        <f t="shared" si="3"/>
        <v>HKDFUT1MF7ConvAdj_Quote</v>
      </c>
      <c r="G45" s="196" t="str">
        <f>_xll.qlFuturesConvAdjustmentQuote($F45,IborIndex,$D45,$E45,Volatility,MeanReversion,Permanent,Trigger,ObjectOverwrite)</f>
        <v>HKDFUT1MF7ConvAdj_Quote#0002</v>
      </c>
      <c r="H45" s="25" t="str">
        <f>_xll.ohRangeRetrieveError(G45)</f>
        <v/>
      </c>
    </row>
    <row r="46" spans="1:8" x14ac:dyDescent="0.2">
      <c r="A46" s="95"/>
      <c r="B46" s="94">
        <v>40</v>
      </c>
      <c r="C46" s="92" t="b">
        <v>0</v>
      </c>
      <c r="D46" s="92" t="str">
        <v>G7</v>
      </c>
      <c r="E46" s="196" t="str">
        <f t="shared" si="2"/>
        <v>HKDFUT1MG7_Quote</v>
      </c>
      <c r="F46" s="197" t="str">
        <f t="shared" si="3"/>
        <v>HKDFUT1MG7ConvAdj_Quote</v>
      </c>
      <c r="G46" s="196" t="str">
        <f>_xll.qlFuturesConvAdjustmentQuote($F46,IborIndex,$D46,$E46,Volatility,MeanReversion,Permanent,Trigger,ObjectOverwrite)</f>
        <v>HKDFUT1MG7ConvAdj_Quote#0002</v>
      </c>
      <c r="H46" s="25" t="str">
        <f>_xll.ohRangeRetrieveError(G46)</f>
        <v/>
      </c>
    </row>
    <row r="47" spans="1:8" x14ac:dyDescent="0.2">
      <c r="A47" s="95"/>
      <c r="B47" s="94">
        <v>41</v>
      </c>
      <c r="C47" s="92" t="b">
        <v>0</v>
      </c>
      <c r="D47" s="92" t="str">
        <v>H7</v>
      </c>
      <c r="E47" s="196" t="str">
        <f t="shared" si="2"/>
        <v>HKDFUT1MH7_Quote</v>
      </c>
      <c r="F47" s="197" t="str">
        <f t="shared" si="3"/>
        <v>HKDFUT1MH7ConvAdj_Quote</v>
      </c>
      <c r="G47" s="196" t="str">
        <f>_xll.qlFuturesConvAdjustmentQuote($F47,IborIndex,$D47,$E47,Volatility,MeanReversion,Permanent,Trigger,ObjectOverwrite)</f>
        <v>HKDFUT1MH7ConvAdj_Quote#0002</v>
      </c>
      <c r="H47" s="25" t="str">
        <f>_xll.ohRangeRetrieveError(G47)</f>
        <v/>
      </c>
    </row>
    <row r="48" spans="1:8" x14ac:dyDescent="0.2">
      <c r="A48" s="95"/>
      <c r="B48" s="94">
        <v>42</v>
      </c>
      <c r="C48" s="92" t="b">
        <v>0</v>
      </c>
      <c r="D48" s="92" t="str">
        <v>J7</v>
      </c>
      <c r="E48" s="196" t="str">
        <f t="shared" si="2"/>
        <v>HKDFUT1MJ7_Quote</v>
      </c>
      <c r="F48" s="197" t="str">
        <f t="shared" si="3"/>
        <v>HKDFUT1MJ7ConvAdj_Quote</v>
      </c>
      <c r="G48" s="196" t="str">
        <f>_xll.qlFuturesConvAdjustmentQuote($F48,IborIndex,$D48,$E48,Volatility,MeanReversion,Permanent,Trigger,ObjectOverwrite)</f>
        <v>HKDFUT1MJ7ConvAdj_Quote#0002</v>
      </c>
      <c r="H48" s="25" t="str">
        <f>_xll.ohRangeRetrieveError(G48)</f>
        <v/>
      </c>
    </row>
    <row r="49" spans="1:8" x14ac:dyDescent="0.2">
      <c r="A49" s="95"/>
      <c r="B49" s="94">
        <v>43</v>
      </c>
      <c r="C49" s="92" t="b">
        <v>0</v>
      </c>
      <c r="D49" s="92" t="str">
        <v>K7</v>
      </c>
      <c r="E49" s="196" t="str">
        <f t="shared" si="2"/>
        <v>HKDFUT1MK7_Quote</v>
      </c>
      <c r="F49" s="197" t="str">
        <f t="shared" si="3"/>
        <v>HKDFUT1MK7ConvAdj_Quote</v>
      </c>
      <c r="G49" s="196" t="str">
        <f>_xll.qlFuturesConvAdjustmentQuote($F49,IborIndex,$D49,$E49,Volatility,MeanReversion,Permanent,Trigger,ObjectOverwrite)</f>
        <v>HKDFUT1MK7ConvAdj_Quote#0002</v>
      </c>
      <c r="H49" s="25" t="str">
        <f>_xll.ohRangeRetrieveError(G49)</f>
        <v/>
      </c>
    </row>
    <row r="50" spans="1:8" x14ac:dyDescent="0.2">
      <c r="A50" s="95"/>
      <c r="B50" s="94">
        <v>44</v>
      </c>
      <c r="C50" s="92" t="b">
        <v>0</v>
      </c>
      <c r="D50" s="92" t="str">
        <v>M7</v>
      </c>
      <c r="E50" s="196" t="str">
        <f t="shared" si="2"/>
        <v>HKDFUT1MM7_Quote</v>
      </c>
      <c r="F50" s="197" t="str">
        <f t="shared" si="3"/>
        <v>HKDFUT1MM7ConvAdj_Quote</v>
      </c>
      <c r="G50" s="196" t="str">
        <f>_xll.qlFuturesConvAdjustmentQuote($F50,IborIndex,$D50,$E50,Volatility,MeanReversion,Permanent,Trigger,ObjectOverwrite)</f>
        <v>HKDFUT1MM7ConvAdj_Quote#0002</v>
      </c>
      <c r="H50" s="25" t="str">
        <f>_xll.ohRangeRetrieveError(G50)</f>
        <v/>
      </c>
    </row>
    <row r="51" spans="1:8" x14ac:dyDescent="0.2">
      <c r="A51" s="95"/>
      <c r="B51" s="94">
        <v>45</v>
      </c>
      <c r="C51" s="92" t="b">
        <v>0</v>
      </c>
      <c r="D51" s="92" t="str">
        <v>N7</v>
      </c>
      <c r="E51" s="196" t="str">
        <f t="shared" si="2"/>
        <v>HKDFUT1MN7_Quote</v>
      </c>
      <c r="F51" s="197" t="str">
        <f t="shared" si="3"/>
        <v>HKDFUT1MN7ConvAdj_Quote</v>
      </c>
      <c r="G51" s="196" t="str">
        <f>_xll.qlFuturesConvAdjustmentQuote($F51,IborIndex,$D51,$E51,Volatility,MeanReversion,Permanent,Trigger,ObjectOverwrite)</f>
        <v>HKDFUT1MN7ConvAdj_Quote#0002</v>
      </c>
      <c r="H51" s="25" t="str">
        <f>_xll.ohRangeRetrieveError(G51)</f>
        <v/>
      </c>
    </row>
    <row r="52" spans="1:8" x14ac:dyDescent="0.2">
      <c r="A52" s="95"/>
      <c r="B52" s="94">
        <v>46</v>
      </c>
      <c r="C52" s="92" t="b">
        <v>0</v>
      </c>
      <c r="D52" s="92" t="str">
        <v>Q7</v>
      </c>
      <c r="E52" s="196" t="str">
        <f t="shared" si="2"/>
        <v>HKDFUT1MQ7_Quote</v>
      </c>
      <c r="F52" s="197" t="str">
        <f t="shared" si="3"/>
        <v>HKDFUT1MQ7ConvAdj_Quote</v>
      </c>
      <c r="G52" s="196" t="str">
        <f>_xll.qlFuturesConvAdjustmentQuote($F52,IborIndex,$D52,$E52,Volatility,MeanReversion,Permanent,Trigger,ObjectOverwrite)</f>
        <v>HKDFUT1MQ7ConvAdj_Quote#0002</v>
      </c>
      <c r="H52" s="25" t="str">
        <f>_xll.ohRangeRetrieveError(G52)</f>
        <v/>
      </c>
    </row>
    <row r="53" spans="1:8" x14ac:dyDescent="0.2">
      <c r="A53" s="95"/>
      <c r="B53" s="94">
        <v>47</v>
      </c>
      <c r="C53" s="92" t="b">
        <v>0</v>
      </c>
      <c r="D53" s="92" t="str">
        <v>U7</v>
      </c>
      <c r="E53" s="196" t="str">
        <f t="shared" si="2"/>
        <v>HKDFUT1MU7_Quote</v>
      </c>
      <c r="F53" s="197" t="str">
        <f t="shared" si="3"/>
        <v>HKDFUT1MU7ConvAdj_Quote</v>
      </c>
      <c r="G53" s="196" t="str">
        <f>_xll.qlFuturesConvAdjustmentQuote($F53,IborIndex,$D53,$E53,Volatility,MeanReversion,Permanent,Trigger,ObjectOverwrite)</f>
        <v>HKDFUT1MU7ConvAdj_Quote#0002</v>
      </c>
      <c r="H53" s="25" t="str">
        <f>_xll.ohRangeRetrieveError(G53)</f>
        <v/>
      </c>
    </row>
    <row r="54" spans="1:8" x14ac:dyDescent="0.2">
      <c r="A54" s="95"/>
      <c r="B54" s="94">
        <v>48</v>
      </c>
      <c r="C54" s="92" t="b">
        <v>0</v>
      </c>
      <c r="D54" s="92" t="str">
        <v>V7</v>
      </c>
      <c r="E54" s="196" t="str">
        <f t="shared" si="2"/>
        <v>HKDFUT1MV7_Quote</v>
      </c>
      <c r="F54" s="197" t="str">
        <f t="shared" si="3"/>
        <v>HKDFUT1MV7ConvAdj_Quote</v>
      </c>
      <c r="G54" s="196" t="str">
        <f>_xll.qlFuturesConvAdjustmentQuote($F54,IborIndex,$D54,$E54,Volatility,MeanReversion,Permanent,Trigger,ObjectOverwrite)</f>
        <v>HKDFUT1MV7ConvAdj_Quote#0002</v>
      </c>
      <c r="H54" s="25" t="str">
        <f>_xll.ohRangeRetrieveError(G54)</f>
        <v/>
      </c>
    </row>
    <row r="55" spans="1:8" x14ac:dyDescent="0.2">
      <c r="A55" s="95"/>
      <c r="B55" s="94">
        <v>49</v>
      </c>
      <c r="C55" s="92" t="b">
        <v>0</v>
      </c>
      <c r="D55" s="92" t="str">
        <v>X7</v>
      </c>
      <c r="E55" s="196" t="str">
        <f t="shared" si="2"/>
        <v>HKDFUT1MX7_Quote</v>
      </c>
      <c r="F55" s="197" t="str">
        <f t="shared" si="3"/>
        <v>HKDFUT1MX7ConvAdj_Quote</v>
      </c>
      <c r="G55" s="196" t="str">
        <f>_xll.qlFuturesConvAdjustmentQuote($F55,IborIndex,$D55,$E55,Volatility,MeanReversion,Permanent,Trigger,ObjectOverwrite)</f>
        <v>HKDFUT1MX7ConvAdj_Quote#0002</v>
      </c>
      <c r="H55" s="25" t="str">
        <f>_xll.ohRangeRetrieveError(G55)</f>
        <v/>
      </c>
    </row>
    <row r="56" spans="1:8" x14ac:dyDescent="0.2">
      <c r="A56" s="95"/>
      <c r="B56" s="94">
        <v>50</v>
      </c>
      <c r="C56" s="92" t="b">
        <v>0</v>
      </c>
      <c r="D56" s="92" t="str">
        <v>Z7</v>
      </c>
      <c r="E56" s="196" t="str">
        <f t="shared" si="2"/>
        <v>HKDFUT1MZ7_Quote</v>
      </c>
      <c r="F56" s="197" t="str">
        <f t="shared" si="3"/>
        <v>HKDFUT1MZ7ConvAdj_Quote</v>
      </c>
      <c r="G56" s="196" t="str">
        <f>_xll.qlFuturesConvAdjustmentQuote($F56,IborIndex,$D56,$E56,Volatility,MeanReversion,Permanent,Trigger,ObjectOverwrite)</f>
        <v>HKDFUT1MZ7ConvAdj_Quote#0002</v>
      </c>
      <c r="H56" s="25" t="str">
        <f>_xll.ohRangeRetrieveError(G56)</f>
        <v/>
      </c>
    </row>
    <row r="57" spans="1:8" x14ac:dyDescent="0.2">
      <c r="A57" s="95"/>
      <c r="B57" s="94">
        <v>51</v>
      </c>
      <c r="C57" s="92" t="b">
        <v>0</v>
      </c>
      <c r="D57" s="92" t="str">
        <v>F8</v>
      </c>
      <c r="E57" s="196" t="str">
        <f t="shared" si="2"/>
        <v>HKDFUT1MF8_Quote</v>
      </c>
      <c r="F57" s="197" t="str">
        <f t="shared" si="3"/>
        <v>HKDFUT1MF8ConvAdj_Quote</v>
      </c>
      <c r="G57" s="196" t="str">
        <f>_xll.qlFuturesConvAdjustmentQuote($F57,IborIndex,$D57,$E57,Volatility,MeanReversion,Permanent,Trigger,ObjectOverwrite)</f>
        <v>HKDFUT1MF8ConvAdj_Quote#0002</v>
      </c>
      <c r="H57" s="25" t="str">
        <f>_xll.ohRangeRetrieveError(G57)</f>
        <v/>
      </c>
    </row>
    <row r="58" spans="1:8" x14ac:dyDescent="0.2">
      <c r="A58" s="95"/>
      <c r="B58" s="94">
        <v>52</v>
      </c>
      <c r="C58" s="92" t="b">
        <v>0</v>
      </c>
      <c r="D58" s="92" t="str">
        <v>G8</v>
      </c>
      <c r="E58" s="196" t="str">
        <f t="shared" si="2"/>
        <v>HKDFUT1MG8_Quote</v>
      </c>
      <c r="F58" s="197" t="str">
        <f t="shared" si="3"/>
        <v>HKDFUT1MG8ConvAdj_Quote</v>
      </c>
      <c r="G58" s="196" t="str">
        <f>_xll.qlFuturesConvAdjustmentQuote($F58,IborIndex,$D58,$E58,Volatility,MeanReversion,Permanent,Trigger,ObjectOverwrite)</f>
        <v>HKDFUT1MG8ConvAdj_Quote#0002</v>
      </c>
      <c r="H58" s="25" t="str">
        <f>_xll.ohRangeRetrieveError(G58)</f>
        <v/>
      </c>
    </row>
    <row r="59" spans="1:8" x14ac:dyDescent="0.2">
      <c r="A59" s="95"/>
      <c r="B59" s="94">
        <v>53</v>
      </c>
      <c r="C59" s="92" t="b">
        <v>0</v>
      </c>
      <c r="D59" s="92" t="str">
        <v>H8</v>
      </c>
      <c r="E59" s="196" t="str">
        <f t="shared" si="2"/>
        <v>HKDFUT1MH8_Quote</v>
      </c>
      <c r="F59" s="197" t="str">
        <f t="shared" si="3"/>
        <v>HKDFUT1MH8ConvAdj_Quote</v>
      </c>
      <c r="G59" s="196" t="str">
        <f>_xll.qlFuturesConvAdjustmentQuote($F59,IborIndex,$D59,$E59,Volatility,MeanReversion,Permanent,Trigger,ObjectOverwrite)</f>
        <v>HKDFUT1MH8ConvAdj_Quote#0002</v>
      </c>
      <c r="H59" s="25" t="str">
        <f>_xll.ohRangeRetrieveError(G59)</f>
        <v/>
      </c>
    </row>
    <row r="60" spans="1:8" x14ac:dyDescent="0.2">
      <c r="A60" s="95"/>
      <c r="B60" s="94">
        <v>54</v>
      </c>
      <c r="C60" s="92" t="b">
        <v>0</v>
      </c>
      <c r="D60" s="92" t="str">
        <v>J8</v>
      </c>
      <c r="E60" s="196" t="str">
        <f t="shared" si="2"/>
        <v>HKDFUT1MJ8_Quote</v>
      </c>
      <c r="F60" s="197" t="str">
        <f t="shared" si="3"/>
        <v>HKDFUT1MJ8ConvAdj_Quote</v>
      </c>
      <c r="G60" s="196" t="str">
        <f>_xll.qlFuturesConvAdjustmentQuote($F60,IborIndex,$D60,$E60,Volatility,MeanReversion,Permanent,Trigger,ObjectOverwrite)</f>
        <v>HKDFUT1MJ8ConvAdj_Quote#0002</v>
      </c>
      <c r="H60" s="25" t="str">
        <f>_xll.ohRangeRetrieveError(G60)</f>
        <v/>
      </c>
    </row>
    <row r="61" spans="1:8" x14ac:dyDescent="0.2">
      <c r="A61" s="95"/>
      <c r="B61" s="94">
        <v>55</v>
      </c>
      <c r="C61" s="92" t="b">
        <v>0</v>
      </c>
      <c r="D61" s="92" t="str">
        <v>K8</v>
      </c>
      <c r="E61" s="196" t="str">
        <f t="shared" si="2"/>
        <v>HKDFUT1MK8_Quote</v>
      </c>
      <c r="F61" s="197" t="str">
        <f t="shared" si="3"/>
        <v>HKDFUT1MK8ConvAdj_Quote</v>
      </c>
      <c r="G61" s="196" t="str">
        <f>_xll.qlFuturesConvAdjustmentQuote($F61,IborIndex,$D61,$E61,Volatility,MeanReversion,Permanent,Trigger,ObjectOverwrite)</f>
        <v>HKDFUT1MK8ConvAdj_Quote#0002</v>
      </c>
      <c r="H61" s="25" t="str">
        <f>_xll.ohRangeRetrieveError(G61)</f>
        <v/>
      </c>
    </row>
    <row r="62" spans="1:8" x14ac:dyDescent="0.2">
      <c r="A62" s="95"/>
      <c r="B62" s="94">
        <v>56</v>
      </c>
      <c r="C62" s="92" t="b">
        <v>0</v>
      </c>
      <c r="D62" s="92" t="str">
        <v>M8</v>
      </c>
      <c r="E62" s="196" t="str">
        <f t="shared" si="2"/>
        <v>HKDFUT1MM8_Quote</v>
      </c>
      <c r="F62" s="197" t="str">
        <f t="shared" si="3"/>
        <v>HKDFUT1MM8ConvAdj_Quote</v>
      </c>
      <c r="G62" s="196" t="str">
        <f>_xll.qlFuturesConvAdjustmentQuote($F62,IborIndex,$D62,$E62,Volatility,MeanReversion,Permanent,Trigger,ObjectOverwrite)</f>
        <v>HKDFUT1MM8ConvAdj_Quote#0002</v>
      </c>
      <c r="H62" s="25" t="str">
        <f>_xll.ohRangeRetrieveError(G62)</f>
        <v/>
      </c>
    </row>
    <row r="63" spans="1:8" x14ac:dyDescent="0.2">
      <c r="A63" s="95"/>
      <c r="B63" s="94">
        <v>57</v>
      </c>
      <c r="C63" s="92" t="b">
        <v>0</v>
      </c>
      <c r="D63" s="92" t="str">
        <v>N8</v>
      </c>
      <c r="E63" s="196" t="str">
        <f t="shared" si="2"/>
        <v>HKDFUT1MN8_Quote</v>
      </c>
      <c r="F63" s="197" t="str">
        <f t="shared" si="3"/>
        <v>HKDFUT1MN8ConvAdj_Quote</v>
      </c>
      <c r="G63" s="196" t="str">
        <f>_xll.qlFuturesConvAdjustmentQuote($F63,IborIndex,$D63,$E63,Volatility,MeanReversion,Permanent,Trigger,ObjectOverwrite)</f>
        <v>HKDFUT1MN8ConvAdj_Quote#0002</v>
      </c>
      <c r="H63" s="25" t="str">
        <f>_xll.ohRangeRetrieveError(G63)</f>
        <v/>
      </c>
    </row>
    <row r="64" spans="1:8" x14ac:dyDescent="0.2">
      <c r="A64" s="95"/>
      <c r="B64" s="94">
        <v>58</v>
      </c>
      <c r="C64" s="92" t="b">
        <v>0</v>
      </c>
      <c r="D64" s="92" t="str">
        <v>Q8</v>
      </c>
      <c r="E64" s="196" t="str">
        <f t="shared" si="2"/>
        <v>HKDFUT1MQ8_Quote</v>
      </c>
      <c r="F64" s="197" t="str">
        <f t="shared" si="3"/>
        <v>HKDFUT1MQ8ConvAdj_Quote</v>
      </c>
      <c r="G64" s="196" t="str">
        <f>_xll.qlFuturesConvAdjustmentQuote($F64,IborIndex,$D64,$E64,Volatility,MeanReversion,Permanent,Trigger,ObjectOverwrite)</f>
        <v>HKDFUT1MQ8ConvAdj_Quote#0002</v>
      </c>
      <c r="H64" s="25" t="str">
        <f>_xll.ohRangeRetrieveError(G64)</f>
        <v/>
      </c>
    </row>
    <row r="65" spans="1:8" x14ac:dyDescent="0.2">
      <c r="A65" s="95"/>
      <c r="B65" s="94">
        <v>59</v>
      </c>
      <c r="C65" s="92" t="b">
        <v>0</v>
      </c>
      <c r="D65" s="92" t="str">
        <v>U8</v>
      </c>
      <c r="E65" s="196" t="str">
        <f t="shared" si="2"/>
        <v>HKDFUT1MU8_Quote</v>
      </c>
      <c r="F65" s="197" t="str">
        <f t="shared" si="3"/>
        <v>HKDFUT1MU8ConvAdj_Quote</v>
      </c>
      <c r="G65" s="196" t="str">
        <f>_xll.qlFuturesConvAdjustmentQuote($F65,IborIndex,$D65,$E65,Volatility,MeanReversion,Permanent,Trigger,ObjectOverwrite)</f>
        <v>HKDFUT1MU8ConvAdj_Quote#0002</v>
      </c>
      <c r="H65" s="25" t="str">
        <f>_xll.ohRangeRetrieveError(G65)</f>
        <v/>
      </c>
    </row>
    <row r="66" spans="1:8" x14ac:dyDescent="0.2">
      <c r="A66" s="95"/>
      <c r="B66" s="94">
        <v>60</v>
      </c>
      <c r="C66" s="92" t="b">
        <v>0</v>
      </c>
      <c r="D66" s="92" t="str">
        <v>V8</v>
      </c>
      <c r="E66" s="196" t="str">
        <f t="shared" si="2"/>
        <v>HKDFUT1MV8_Quote</v>
      </c>
      <c r="F66" s="197" t="str">
        <f t="shared" si="3"/>
        <v>HKDFUT1MV8ConvAdj_Quote</v>
      </c>
      <c r="G66" s="196" t="str">
        <f>_xll.qlFuturesConvAdjustmentQuote($F66,IborIndex,$D66,$E66,Volatility,MeanReversion,Permanent,Trigger,ObjectOverwrite)</f>
        <v>HKDFUT1MV8ConvAdj_Quote#0002</v>
      </c>
      <c r="H66" s="25" t="str">
        <f>_xll.ohRangeRetrieveError(G66)</f>
        <v/>
      </c>
    </row>
    <row r="67" spans="1:8" x14ac:dyDescent="0.2">
      <c r="A67" s="95"/>
      <c r="B67" s="94">
        <v>61</v>
      </c>
      <c r="C67" s="92" t="b">
        <v>0</v>
      </c>
      <c r="D67" s="92" t="str">
        <v>X8</v>
      </c>
      <c r="E67" s="196" t="str">
        <f t="shared" si="2"/>
        <v>HKDFUT1MX8_Quote</v>
      </c>
      <c r="F67" s="197" t="str">
        <f t="shared" si="3"/>
        <v>HKDFUT1MX8ConvAdj_Quote</v>
      </c>
      <c r="G67" s="196" t="str">
        <f>_xll.qlFuturesConvAdjustmentQuote($F67,IborIndex,$D67,$E67,Volatility,MeanReversion,Permanent,Trigger,ObjectOverwrite)</f>
        <v>HKDFUT1MX8ConvAdj_Quote#0002</v>
      </c>
      <c r="H67" s="25" t="str">
        <f>_xll.ohRangeRetrieveError(G67)</f>
        <v/>
      </c>
    </row>
    <row r="68" spans="1:8" x14ac:dyDescent="0.2">
      <c r="A68" s="95"/>
      <c r="B68" s="94">
        <v>62</v>
      </c>
      <c r="C68" s="92" t="b">
        <v>0</v>
      </c>
      <c r="D68" s="92" t="str">
        <v>Z8</v>
      </c>
      <c r="E68" s="196" t="str">
        <f t="shared" si="2"/>
        <v>HKDFUT1MZ8_Quote</v>
      </c>
      <c r="F68" s="197" t="str">
        <f t="shared" si="3"/>
        <v>HKDFUT1MZ8ConvAdj_Quote</v>
      </c>
      <c r="G68" s="196" t="str">
        <f>_xll.qlFuturesConvAdjustmentQuote($F68,IborIndex,$D68,$E68,Volatility,MeanReversion,Permanent,Trigger,ObjectOverwrite)</f>
        <v>HKDFUT1MZ8ConvAdj_Quote#0002</v>
      </c>
      <c r="H68" s="25" t="str">
        <f>_xll.ohRangeRetrieveError(G68)</f>
        <v/>
      </c>
    </row>
    <row r="69" spans="1:8" x14ac:dyDescent="0.2">
      <c r="A69" s="95"/>
      <c r="B69" s="94">
        <v>63</v>
      </c>
      <c r="C69" s="92" t="b">
        <v>0</v>
      </c>
      <c r="D69" s="92" t="str">
        <v>F9</v>
      </c>
      <c r="E69" s="196" t="str">
        <f t="shared" si="2"/>
        <v>HKDFUT1MF9_Quote</v>
      </c>
      <c r="F69" s="197" t="str">
        <f t="shared" si="3"/>
        <v>HKDFUT1MF9ConvAdj_Quote</v>
      </c>
      <c r="G69" s="196" t="str">
        <f>_xll.qlFuturesConvAdjustmentQuote($F69,IborIndex,$D69,$E69,Volatility,MeanReversion,Permanent,Trigger,ObjectOverwrite)</f>
        <v>HKDFUT1MF9ConvAdj_Quote#0002</v>
      </c>
      <c r="H69" s="25" t="str">
        <f>_xll.ohRangeRetrieveError(G69)</f>
        <v/>
      </c>
    </row>
    <row r="70" spans="1:8" x14ac:dyDescent="0.2">
      <c r="A70" s="95"/>
      <c r="B70" s="94">
        <v>64</v>
      </c>
      <c r="C70" s="92" t="b">
        <v>0</v>
      </c>
      <c r="D70" s="92" t="str">
        <v>G9</v>
      </c>
      <c r="E70" s="196" t="str">
        <f t="shared" si="2"/>
        <v>HKDFUT1MG9_Quote</v>
      </c>
      <c r="F70" s="197" t="str">
        <f t="shared" si="3"/>
        <v>HKDFUT1MG9ConvAdj_Quote</v>
      </c>
      <c r="G70" s="196" t="str">
        <f>_xll.qlFuturesConvAdjustmentQuote($F70,IborIndex,$D70,$E70,Volatility,MeanReversion,Permanent,Trigger,ObjectOverwrite)</f>
        <v>HKDFUT1MG9ConvAdj_Quote#0002</v>
      </c>
      <c r="H70" s="25" t="str">
        <f>_xll.ohRangeRetrieveError(G70)</f>
        <v/>
      </c>
    </row>
    <row r="71" spans="1:8" x14ac:dyDescent="0.2">
      <c r="A71" s="95"/>
      <c r="B71" s="94">
        <v>65</v>
      </c>
      <c r="C71" s="92" t="b">
        <v>0</v>
      </c>
      <c r="D71" s="92" t="str">
        <v>H9</v>
      </c>
      <c r="E71" s="196" t="str">
        <f t="shared" ref="E71:E102" si="4">Currency&amp;"FUT"&amp;$G$4&amp;$D71&amp;QuoteSuffix</f>
        <v>HKDFUT1MH9_Quote</v>
      </c>
      <c r="F71" s="197" t="str">
        <f t="shared" ref="F71:F102" si="5">Currency&amp;"FUT"&amp;$G$4&amp;$D71&amp;"ConvAdj"&amp;QuoteSuffix</f>
        <v>HKDFUT1MH9ConvAdj_Quote</v>
      </c>
      <c r="G71" s="196" t="str">
        <f>_xll.qlFuturesConvAdjustmentQuote($F71,IborIndex,$D71,$E71,Volatility,MeanReversion,Permanent,Trigger,ObjectOverwrite)</f>
        <v>HKDFUT1MH9ConvAdj_Quote#0002</v>
      </c>
      <c r="H71" s="25" t="str">
        <f>_xll.ohRangeRetrieveError(G71)</f>
        <v/>
      </c>
    </row>
    <row r="72" spans="1:8" x14ac:dyDescent="0.2">
      <c r="A72" s="95"/>
      <c r="B72" s="94">
        <v>66</v>
      </c>
      <c r="C72" s="92" t="b">
        <v>0</v>
      </c>
      <c r="D72" s="92" t="str">
        <v>J9</v>
      </c>
      <c r="E72" s="196" t="str">
        <f t="shared" si="4"/>
        <v>HKDFUT1MJ9_Quote</v>
      </c>
      <c r="F72" s="197" t="str">
        <f t="shared" si="5"/>
        <v>HKDFUT1MJ9ConvAdj_Quote</v>
      </c>
      <c r="G72" s="196" t="str">
        <f>_xll.qlFuturesConvAdjustmentQuote($F72,IborIndex,$D72,$E72,Volatility,MeanReversion,Permanent,Trigger,ObjectOverwrite)</f>
        <v>HKDFUT1MJ9ConvAdj_Quote#0002</v>
      </c>
      <c r="H72" s="25" t="str">
        <f>_xll.ohRangeRetrieveError(G72)</f>
        <v/>
      </c>
    </row>
    <row r="73" spans="1:8" x14ac:dyDescent="0.2">
      <c r="A73" s="95"/>
      <c r="B73" s="94">
        <v>67</v>
      </c>
      <c r="C73" s="92" t="b">
        <v>0</v>
      </c>
      <c r="D73" s="92" t="str">
        <v>K9</v>
      </c>
      <c r="E73" s="196" t="str">
        <f t="shared" si="4"/>
        <v>HKDFUT1MK9_Quote</v>
      </c>
      <c r="F73" s="197" t="str">
        <f t="shared" si="5"/>
        <v>HKDFUT1MK9ConvAdj_Quote</v>
      </c>
      <c r="G73" s="196" t="str">
        <f>_xll.qlFuturesConvAdjustmentQuote($F73,IborIndex,$D73,$E73,Volatility,MeanReversion,Permanent,Trigger,ObjectOverwrite)</f>
        <v>HKDFUT1MK9ConvAdj_Quote#0002</v>
      </c>
      <c r="H73" s="25" t="str">
        <f>_xll.ohRangeRetrieveError(G73)</f>
        <v/>
      </c>
    </row>
    <row r="74" spans="1:8" x14ac:dyDescent="0.2">
      <c r="A74" s="95"/>
      <c r="B74" s="94">
        <v>68</v>
      </c>
      <c r="C74" s="92" t="b">
        <v>0</v>
      </c>
      <c r="D74" s="92" t="str">
        <v>M9</v>
      </c>
      <c r="E74" s="196" t="str">
        <f t="shared" si="4"/>
        <v>HKDFUT1MM9_Quote</v>
      </c>
      <c r="F74" s="197" t="str">
        <f t="shared" si="5"/>
        <v>HKDFUT1MM9ConvAdj_Quote</v>
      </c>
      <c r="G74" s="196" t="str">
        <f>_xll.qlFuturesConvAdjustmentQuote($F74,IborIndex,$D74,$E74,Volatility,MeanReversion,Permanent,Trigger,ObjectOverwrite)</f>
        <v>HKDFUT1MM9ConvAdj_Quote#0002</v>
      </c>
      <c r="H74" s="25" t="str">
        <f>_xll.ohRangeRetrieveError(G74)</f>
        <v/>
      </c>
    </row>
    <row r="75" spans="1:8" x14ac:dyDescent="0.2">
      <c r="A75" s="95"/>
      <c r="B75" s="94">
        <v>69</v>
      </c>
      <c r="C75" s="92" t="b">
        <v>0</v>
      </c>
      <c r="D75" s="92" t="str">
        <v>N9</v>
      </c>
      <c r="E75" s="196" t="str">
        <f t="shared" si="4"/>
        <v>HKDFUT1MN9_Quote</v>
      </c>
      <c r="F75" s="197" t="str">
        <f t="shared" si="5"/>
        <v>HKDFUT1MN9ConvAdj_Quote</v>
      </c>
      <c r="G75" s="196" t="str">
        <f>_xll.qlFuturesConvAdjustmentQuote($F75,IborIndex,$D75,$E75,Volatility,MeanReversion,Permanent,Trigger,ObjectOverwrite)</f>
        <v>HKDFUT1MN9ConvAdj_Quote#0002</v>
      </c>
      <c r="H75" s="25" t="str">
        <f>_xll.ohRangeRetrieveError(G75)</f>
        <v/>
      </c>
    </row>
    <row r="76" spans="1:8" x14ac:dyDescent="0.2">
      <c r="A76" s="95"/>
      <c r="B76" s="94">
        <v>70</v>
      </c>
      <c r="C76" s="92" t="b">
        <v>0</v>
      </c>
      <c r="D76" s="92" t="str">
        <v>Q9</v>
      </c>
      <c r="E76" s="196" t="str">
        <f t="shared" si="4"/>
        <v>HKDFUT1MQ9_Quote</v>
      </c>
      <c r="F76" s="197" t="str">
        <f t="shared" si="5"/>
        <v>HKDFUT1MQ9ConvAdj_Quote</v>
      </c>
      <c r="G76" s="196" t="str">
        <f>_xll.qlFuturesConvAdjustmentQuote($F76,IborIndex,$D76,$E76,Volatility,MeanReversion,Permanent,Trigger,ObjectOverwrite)</f>
        <v>HKDFUT1MQ9ConvAdj_Quote#0002</v>
      </c>
      <c r="H76" s="25" t="str">
        <f>_xll.ohRangeRetrieveError(G76)</f>
        <v/>
      </c>
    </row>
    <row r="77" spans="1:8" x14ac:dyDescent="0.2">
      <c r="A77" s="95"/>
      <c r="B77" s="94">
        <v>71</v>
      </c>
      <c r="C77" s="92" t="b">
        <v>0</v>
      </c>
      <c r="D77" s="92" t="str">
        <v>U9</v>
      </c>
      <c r="E77" s="196" t="str">
        <f t="shared" si="4"/>
        <v>HKDFUT1MU9_Quote</v>
      </c>
      <c r="F77" s="197" t="str">
        <f t="shared" si="5"/>
        <v>HKDFUT1MU9ConvAdj_Quote</v>
      </c>
      <c r="G77" s="196" t="str">
        <f>_xll.qlFuturesConvAdjustmentQuote($F77,IborIndex,$D77,$E77,Volatility,MeanReversion,Permanent,Trigger,ObjectOverwrite)</f>
        <v>HKDFUT1MU9ConvAdj_Quote#0002</v>
      </c>
      <c r="H77" s="25" t="str">
        <f>_xll.ohRangeRetrieveError(G77)</f>
        <v/>
      </c>
    </row>
    <row r="78" spans="1:8" x14ac:dyDescent="0.2">
      <c r="A78" s="95"/>
      <c r="B78" s="94">
        <v>72</v>
      </c>
      <c r="C78" s="92" t="b">
        <v>0</v>
      </c>
      <c r="D78" s="92" t="str">
        <v>V9</v>
      </c>
      <c r="E78" s="196" t="str">
        <f t="shared" si="4"/>
        <v>HKDFUT1MV9_Quote</v>
      </c>
      <c r="F78" s="197" t="str">
        <f t="shared" si="5"/>
        <v>HKDFUT1MV9ConvAdj_Quote</v>
      </c>
      <c r="G78" s="196" t="str">
        <f>_xll.qlFuturesConvAdjustmentQuote($F78,IborIndex,$D78,$E78,Volatility,MeanReversion,Permanent,Trigger,ObjectOverwrite)</f>
        <v>HKDFUT1MV9ConvAdj_Quote#0002</v>
      </c>
      <c r="H78" s="25" t="str">
        <f>_xll.ohRangeRetrieveError(G78)</f>
        <v/>
      </c>
    </row>
    <row r="79" spans="1:8" x14ac:dyDescent="0.2">
      <c r="A79" s="95"/>
      <c r="B79" s="94">
        <v>73</v>
      </c>
      <c r="C79" s="92" t="b">
        <v>0</v>
      </c>
      <c r="D79" s="92" t="str">
        <v>X9</v>
      </c>
      <c r="E79" s="196" t="str">
        <f t="shared" si="4"/>
        <v>HKDFUT1MX9_Quote</v>
      </c>
      <c r="F79" s="197" t="str">
        <f t="shared" si="5"/>
        <v>HKDFUT1MX9ConvAdj_Quote</v>
      </c>
      <c r="G79" s="196" t="str">
        <f>_xll.qlFuturesConvAdjustmentQuote($F79,IborIndex,$D79,$E79,Volatility,MeanReversion,Permanent,Trigger,ObjectOverwrite)</f>
        <v>HKDFUT1MX9ConvAdj_Quote#0002</v>
      </c>
      <c r="H79" s="25" t="str">
        <f>_xll.ohRangeRetrieveError(G79)</f>
        <v/>
      </c>
    </row>
    <row r="80" spans="1:8" x14ac:dyDescent="0.2">
      <c r="A80" s="95"/>
      <c r="B80" s="94">
        <v>74</v>
      </c>
      <c r="C80" s="92" t="b">
        <v>0</v>
      </c>
      <c r="D80" s="92" t="str">
        <v>Z9</v>
      </c>
      <c r="E80" s="196" t="str">
        <f t="shared" si="4"/>
        <v>HKDFUT1MZ9_Quote</v>
      </c>
      <c r="F80" s="197" t="str">
        <f t="shared" si="5"/>
        <v>HKDFUT1MZ9ConvAdj_Quote</v>
      </c>
      <c r="G80" s="196" t="str">
        <f>_xll.qlFuturesConvAdjustmentQuote($F80,IborIndex,$D80,$E80,Volatility,MeanReversion,Permanent,Trigger,ObjectOverwrite)</f>
        <v>HKDFUT1MZ9ConvAdj_Quote#0002</v>
      </c>
      <c r="H80" s="25" t="str">
        <f>_xll.ohRangeRetrieveError(G80)</f>
        <v/>
      </c>
    </row>
    <row r="81" spans="1:8" x14ac:dyDescent="0.2">
      <c r="A81" s="95"/>
      <c r="B81" s="94">
        <v>75</v>
      </c>
      <c r="C81" s="92" t="b">
        <v>0</v>
      </c>
      <c r="D81" s="92" t="str">
        <v>F0</v>
      </c>
      <c r="E81" s="196" t="str">
        <f t="shared" si="4"/>
        <v>HKDFUT1MF0_Quote</v>
      </c>
      <c r="F81" s="197" t="str">
        <f t="shared" si="5"/>
        <v>HKDFUT1MF0ConvAdj_Quote</v>
      </c>
      <c r="G81" s="196" t="str">
        <f>_xll.qlFuturesConvAdjustmentQuote($F81,IborIndex,$D81,$E81,Volatility,MeanReversion,Permanent,Trigger,ObjectOverwrite)</f>
        <v>HKDFUT1MF0ConvAdj_Quote#0002</v>
      </c>
      <c r="H81" s="25" t="str">
        <f>_xll.ohRangeRetrieveError(G81)</f>
        <v/>
      </c>
    </row>
    <row r="82" spans="1:8" x14ac:dyDescent="0.2">
      <c r="A82" s="95"/>
      <c r="B82" s="94">
        <v>76</v>
      </c>
      <c r="C82" s="92" t="b">
        <v>0</v>
      </c>
      <c r="D82" s="92" t="str">
        <v>G0</v>
      </c>
      <c r="E82" s="196" t="str">
        <f t="shared" si="4"/>
        <v>HKDFUT1MG0_Quote</v>
      </c>
      <c r="F82" s="197" t="str">
        <f t="shared" si="5"/>
        <v>HKDFUT1MG0ConvAdj_Quote</v>
      </c>
      <c r="G82" s="196" t="str">
        <f>_xll.qlFuturesConvAdjustmentQuote($F82,IborIndex,$D82,$E82,Volatility,MeanReversion,Permanent,Trigger,ObjectOverwrite)</f>
        <v>HKDFUT1MG0ConvAdj_Quote#0002</v>
      </c>
      <c r="H82" s="25" t="str">
        <f>_xll.ohRangeRetrieveError(G82)</f>
        <v/>
      </c>
    </row>
    <row r="83" spans="1:8" x14ac:dyDescent="0.2">
      <c r="A83" s="95"/>
      <c r="B83" s="94">
        <v>77</v>
      </c>
      <c r="C83" s="92" t="b">
        <v>0</v>
      </c>
      <c r="D83" s="92" t="str">
        <v>H0</v>
      </c>
      <c r="E83" s="196" t="str">
        <f t="shared" si="4"/>
        <v>HKDFUT1MH0_Quote</v>
      </c>
      <c r="F83" s="197" t="str">
        <f t="shared" si="5"/>
        <v>HKDFUT1MH0ConvAdj_Quote</v>
      </c>
      <c r="G83" s="196" t="str">
        <f>_xll.qlFuturesConvAdjustmentQuote($F83,IborIndex,$D83,$E83,Volatility,MeanReversion,Permanent,Trigger,ObjectOverwrite)</f>
        <v>HKDFUT1MH0ConvAdj_Quote#0002</v>
      </c>
      <c r="H83" s="25" t="str">
        <f>_xll.ohRangeRetrieveError(G83)</f>
        <v/>
      </c>
    </row>
    <row r="84" spans="1:8" x14ac:dyDescent="0.2">
      <c r="A84" s="95"/>
      <c r="B84" s="94">
        <v>78</v>
      </c>
      <c r="C84" s="92" t="b">
        <v>0</v>
      </c>
      <c r="D84" s="92" t="str">
        <v>J0</v>
      </c>
      <c r="E84" s="196" t="str">
        <f t="shared" si="4"/>
        <v>HKDFUT1MJ0_Quote</v>
      </c>
      <c r="F84" s="197" t="str">
        <f t="shared" si="5"/>
        <v>HKDFUT1MJ0ConvAdj_Quote</v>
      </c>
      <c r="G84" s="196" t="str">
        <f>_xll.qlFuturesConvAdjustmentQuote($F84,IborIndex,$D84,$E84,Volatility,MeanReversion,Permanent,Trigger,ObjectOverwrite)</f>
        <v>HKDFUT1MJ0ConvAdj_Quote#0002</v>
      </c>
      <c r="H84" s="25" t="str">
        <f>_xll.ohRangeRetrieveError(G84)</f>
        <v/>
      </c>
    </row>
    <row r="85" spans="1:8" x14ac:dyDescent="0.2">
      <c r="A85" s="95"/>
      <c r="B85" s="94">
        <v>79</v>
      </c>
      <c r="C85" s="92" t="b">
        <v>0</v>
      </c>
      <c r="D85" s="92" t="str">
        <v>K0</v>
      </c>
      <c r="E85" s="196" t="str">
        <f t="shared" si="4"/>
        <v>HKDFUT1MK0_Quote</v>
      </c>
      <c r="F85" s="197" t="str">
        <f t="shared" si="5"/>
        <v>HKDFUT1MK0ConvAdj_Quote</v>
      </c>
      <c r="G85" s="196" t="str">
        <f>_xll.qlFuturesConvAdjustmentQuote($F85,IborIndex,$D85,$E85,Volatility,MeanReversion,Permanent,Trigger,ObjectOverwrite)</f>
        <v>HKDFUT1MK0ConvAdj_Quote#0002</v>
      </c>
      <c r="H85" s="25" t="str">
        <f>_xll.ohRangeRetrieveError(G85)</f>
        <v/>
      </c>
    </row>
    <row r="86" spans="1:8" x14ac:dyDescent="0.2">
      <c r="A86" s="95"/>
      <c r="B86" s="94">
        <v>80</v>
      </c>
      <c r="C86" s="92" t="b">
        <v>0</v>
      </c>
      <c r="D86" s="92" t="str">
        <v>M0</v>
      </c>
      <c r="E86" s="196" t="str">
        <f t="shared" si="4"/>
        <v>HKDFUT1MM0_Quote</v>
      </c>
      <c r="F86" s="197" t="str">
        <f t="shared" si="5"/>
        <v>HKDFUT1MM0ConvAdj_Quote</v>
      </c>
      <c r="G86" s="196" t="str">
        <f>_xll.qlFuturesConvAdjustmentQuote($F86,IborIndex,$D86,$E86,Volatility,MeanReversion,Permanent,Trigger,ObjectOverwrite)</f>
        <v>HKDFUT1MM0ConvAdj_Quote#0002</v>
      </c>
      <c r="H86" s="25" t="str">
        <f>_xll.ohRangeRetrieveError(G86)</f>
        <v/>
      </c>
    </row>
    <row r="87" spans="1:8" x14ac:dyDescent="0.2">
      <c r="A87" s="95"/>
      <c r="B87" s="94">
        <v>81</v>
      </c>
      <c r="C87" s="92" t="b">
        <v>0</v>
      </c>
      <c r="D87" s="92" t="str">
        <v>N0</v>
      </c>
      <c r="E87" s="196" t="str">
        <f t="shared" si="4"/>
        <v>HKDFUT1MN0_Quote</v>
      </c>
      <c r="F87" s="197" t="str">
        <f t="shared" si="5"/>
        <v>HKDFUT1MN0ConvAdj_Quote</v>
      </c>
      <c r="G87" s="196" t="str">
        <f>_xll.qlFuturesConvAdjustmentQuote($F87,IborIndex,$D87,$E87,Volatility,MeanReversion,Permanent,Trigger,ObjectOverwrite)</f>
        <v>HKDFUT1MN0ConvAdj_Quote#0002</v>
      </c>
      <c r="H87" s="25" t="str">
        <f>_xll.ohRangeRetrieveError(G87)</f>
        <v/>
      </c>
    </row>
    <row r="88" spans="1:8" x14ac:dyDescent="0.2">
      <c r="A88" s="95"/>
      <c r="B88" s="94">
        <v>82</v>
      </c>
      <c r="C88" s="92" t="b">
        <v>0</v>
      </c>
      <c r="D88" s="92" t="str">
        <v>Q0</v>
      </c>
      <c r="E88" s="196" t="str">
        <f t="shared" si="4"/>
        <v>HKDFUT1MQ0_Quote</v>
      </c>
      <c r="F88" s="197" t="str">
        <f t="shared" si="5"/>
        <v>HKDFUT1MQ0ConvAdj_Quote</v>
      </c>
      <c r="G88" s="196" t="str">
        <f>_xll.qlFuturesConvAdjustmentQuote($F88,IborIndex,$D88,$E88,Volatility,MeanReversion,Permanent,Trigger,ObjectOverwrite)</f>
        <v>HKDFUT1MQ0ConvAdj_Quote#0002</v>
      </c>
      <c r="H88" s="25" t="str">
        <f>_xll.ohRangeRetrieveError(G88)</f>
        <v/>
      </c>
    </row>
    <row r="89" spans="1:8" x14ac:dyDescent="0.2">
      <c r="A89" s="95"/>
      <c r="B89" s="94">
        <v>83</v>
      </c>
      <c r="C89" s="92" t="b">
        <v>0</v>
      </c>
      <c r="D89" s="92" t="str">
        <v>U0</v>
      </c>
      <c r="E89" s="196" t="str">
        <f t="shared" si="4"/>
        <v>HKDFUT1MU0_Quote</v>
      </c>
      <c r="F89" s="197" t="str">
        <f t="shared" si="5"/>
        <v>HKDFUT1MU0ConvAdj_Quote</v>
      </c>
      <c r="G89" s="196" t="str">
        <f>_xll.qlFuturesConvAdjustmentQuote($F89,IborIndex,$D89,$E89,Volatility,MeanReversion,Permanent,Trigger,ObjectOverwrite)</f>
        <v>HKDFUT1MU0ConvAdj_Quote#0002</v>
      </c>
      <c r="H89" s="25" t="str">
        <f>_xll.ohRangeRetrieveError(G89)</f>
        <v/>
      </c>
    </row>
    <row r="90" spans="1:8" x14ac:dyDescent="0.2">
      <c r="A90" s="95"/>
      <c r="B90" s="94">
        <v>84</v>
      </c>
      <c r="C90" s="92" t="b">
        <v>0</v>
      </c>
      <c r="D90" s="92" t="str">
        <v>V0</v>
      </c>
      <c r="E90" s="196" t="str">
        <f t="shared" si="4"/>
        <v>HKDFUT1MV0_Quote</v>
      </c>
      <c r="F90" s="197" t="str">
        <f t="shared" si="5"/>
        <v>HKDFUT1MV0ConvAdj_Quote</v>
      </c>
      <c r="G90" s="196" t="str">
        <f>_xll.qlFuturesConvAdjustmentQuote($F90,IborIndex,$D90,$E90,Volatility,MeanReversion,Permanent,Trigger,ObjectOverwrite)</f>
        <v>HKDFUT1MV0ConvAdj_Quote#0002</v>
      </c>
      <c r="H90" s="25" t="str">
        <f>_xll.ohRangeRetrieveError(G90)</f>
        <v/>
      </c>
    </row>
    <row r="91" spans="1:8" x14ac:dyDescent="0.2">
      <c r="A91" s="95"/>
      <c r="B91" s="94">
        <v>85</v>
      </c>
      <c r="C91" s="92" t="b">
        <v>0</v>
      </c>
      <c r="D91" s="92" t="str">
        <v>X0</v>
      </c>
      <c r="E91" s="196" t="str">
        <f t="shared" si="4"/>
        <v>HKDFUT1MX0_Quote</v>
      </c>
      <c r="F91" s="197" t="str">
        <f t="shared" si="5"/>
        <v>HKDFUT1MX0ConvAdj_Quote</v>
      </c>
      <c r="G91" s="196" t="str">
        <f>_xll.qlFuturesConvAdjustmentQuote($F91,IborIndex,$D91,$E91,Volatility,MeanReversion,Permanent,Trigger,ObjectOverwrite)</f>
        <v>HKDFUT1MX0ConvAdj_Quote#0002</v>
      </c>
      <c r="H91" s="25" t="str">
        <f>_xll.ohRangeRetrieveError(G91)</f>
        <v/>
      </c>
    </row>
    <row r="92" spans="1:8" x14ac:dyDescent="0.2">
      <c r="A92" s="95"/>
      <c r="B92" s="94">
        <v>86</v>
      </c>
      <c r="C92" s="92" t="b">
        <v>0</v>
      </c>
      <c r="D92" s="92" t="str">
        <v>Z0</v>
      </c>
      <c r="E92" s="196" t="str">
        <f t="shared" si="4"/>
        <v>HKDFUT1MZ0_Quote</v>
      </c>
      <c r="F92" s="197" t="str">
        <f t="shared" si="5"/>
        <v>HKDFUT1MZ0ConvAdj_Quote</v>
      </c>
      <c r="G92" s="196" t="str">
        <f>_xll.qlFuturesConvAdjustmentQuote($F92,IborIndex,$D92,$E92,Volatility,MeanReversion,Permanent,Trigger,ObjectOverwrite)</f>
        <v>HKDFUT1MZ0ConvAdj_Quote#0002</v>
      </c>
      <c r="H92" s="25" t="str">
        <f>_xll.ohRangeRetrieveError(G92)</f>
        <v/>
      </c>
    </row>
    <row r="93" spans="1:8" x14ac:dyDescent="0.2">
      <c r="A93" s="95"/>
      <c r="B93" s="94">
        <v>87</v>
      </c>
      <c r="C93" s="92" t="b">
        <v>0</v>
      </c>
      <c r="D93" s="92" t="str">
        <v>F1</v>
      </c>
      <c r="E93" s="196" t="str">
        <f t="shared" si="4"/>
        <v>HKDFUT1MF1_Quote</v>
      </c>
      <c r="F93" s="197" t="str">
        <f t="shared" si="5"/>
        <v>HKDFUT1MF1ConvAdj_Quote</v>
      </c>
      <c r="G93" s="196" t="str">
        <f>_xll.qlFuturesConvAdjustmentQuote($F93,IborIndex,$D93,$E93,Volatility,MeanReversion,Permanent,Trigger,ObjectOverwrite)</f>
        <v>HKDFUT1MF1ConvAdj_Quote#0002</v>
      </c>
      <c r="H93" s="25" t="str">
        <f>_xll.ohRangeRetrieveError(G93)</f>
        <v/>
      </c>
    </row>
    <row r="94" spans="1:8" x14ac:dyDescent="0.2">
      <c r="A94" s="95"/>
      <c r="B94" s="94">
        <v>88</v>
      </c>
      <c r="C94" s="92" t="b">
        <v>0</v>
      </c>
      <c r="D94" s="92" t="str">
        <v>G1</v>
      </c>
      <c r="E94" s="196" t="str">
        <f t="shared" si="4"/>
        <v>HKDFUT1MG1_Quote</v>
      </c>
      <c r="F94" s="197" t="str">
        <f t="shared" si="5"/>
        <v>HKDFUT1MG1ConvAdj_Quote</v>
      </c>
      <c r="G94" s="196" t="str">
        <f>_xll.qlFuturesConvAdjustmentQuote($F94,IborIndex,$D94,$E94,Volatility,MeanReversion,Permanent,Trigger,ObjectOverwrite)</f>
        <v>HKDFUT1MG1ConvAdj_Quote#0002</v>
      </c>
      <c r="H94" s="25" t="str">
        <f>_xll.ohRangeRetrieveError(G94)</f>
        <v/>
      </c>
    </row>
    <row r="95" spans="1:8" x14ac:dyDescent="0.2">
      <c r="A95" s="95"/>
      <c r="B95" s="94">
        <v>89</v>
      </c>
      <c r="C95" s="92" t="b">
        <v>0</v>
      </c>
      <c r="D95" s="92" t="str">
        <v>H1</v>
      </c>
      <c r="E95" s="196" t="str">
        <f t="shared" si="4"/>
        <v>HKDFUT1MH1_Quote</v>
      </c>
      <c r="F95" s="197" t="str">
        <f t="shared" si="5"/>
        <v>HKDFUT1MH1ConvAdj_Quote</v>
      </c>
      <c r="G95" s="196" t="str">
        <f>_xll.qlFuturesConvAdjustmentQuote($F95,IborIndex,$D95,$E95,Volatility,MeanReversion,Permanent,Trigger,ObjectOverwrite)</f>
        <v>HKDFUT1MH1ConvAdj_Quote#0002</v>
      </c>
      <c r="H95" s="25" t="str">
        <f>_xll.ohRangeRetrieveError(G95)</f>
        <v/>
      </c>
    </row>
    <row r="96" spans="1:8" x14ac:dyDescent="0.2">
      <c r="A96" s="95"/>
      <c r="B96" s="94">
        <v>90</v>
      </c>
      <c r="C96" s="92" t="b">
        <v>0</v>
      </c>
      <c r="D96" s="92" t="str">
        <v>J1</v>
      </c>
      <c r="E96" s="196" t="str">
        <f t="shared" si="4"/>
        <v>HKDFUT1MJ1_Quote</v>
      </c>
      <c r="F96" s="197" t="str">
        <f t="shared" si="5"/>
        <v>HKDFUT1MJ1ConvAdj_Quote</v>
      </c>
      <c r="G96" s="196" t="str">
        <f>_xll.qlFuturesConvAdjustmentQuote($F96,IborIndex,$D96,$E96,Volatility,MeanReversion,Permanent,Trigger,ObjectOverwrite)</f>
        <v>HKDFUT1MJ1ConvAdj_Quote#0002</v>
      </c>
      <c r="H96" s="25" t="str">
        <f>_xll.ohRangeRetrieveError(G96)</f>
        <v/>
      </c>
    </row>
    <row r="97" spans="1:8" x14ac:dyDescent="0.2">
      <c r="A97" s="95"/>
      <c r="B97" s="94">
        <v>91</v>
      </c>
      <c r="C97" s="92" t="b">
        <v>0</v>
      </c>
      <c r="D97" s="92" t="str">
        <v>K1</v>
      </c>
      <c r="E97" s="196" t="str">
        <f t="shared" si="4"/>
        <v>HKDFUT1MK1_Quote</v>
      </c>
      <c r="F97" s="197" t="str">
        <f t="shared" si="5"/>
        <v>HKDFUT1MK1ConvAdj_Quote</v>
      </c>
      <c r="G97" s="196" t="str">
        <f>_xll.qlFuturesConvAdjustmentQuote($F97,IborIndex,$D97,$E97,Volatility,MeanReversion,Permanent,Trigger,ObjectOverwrite)</f>
        <v>HKDFUT1MK1ConvAdj_Quote#0002</v>
      </c>
      <c r="H97" s="25" t="str">
        <f>_xll.ohRangeRetrieveError(G97)</f>
        <v/>
      </c>
    </row>
    <row r="98" spans="1:8" x14ac:dyDescent="0.2">
      <c r="A98" s="95"/>
      <c r="B98" s="94">
        <v>92</v>
      </c>
      <c r="C98" s="92" t="b">
        <v>0</v>
      </c>
      <c r="D98" s="92" t="str">
        <v>M1</v>
      </c>
      <c r="E98" s="196" t="str">
        <f t="shared" si="4"/>
        <v>HKDFUT1MM1_Quote</v>
      </c>
      <c r="F98" s="197" t="str">
        <f t="shared" si="5"/>
        <v>HKDFUT1MM1ConvAdj_Quote</v>
      </c>
      <c r="G98" s="196" t="str">
        <f>_xll.qlFuturesConvAdjustmentQuote($F98,IborIndex,$D98,$E98,Volatility,MeanReversion,Permanent,Trigger,ObjectOverwrite)</f>
        <v>HKDFUT1MM1ConvAdj_Quote#0002</v>
      </c>
      <c r="H98" s="25" t="str">
        <f>_xll.ohRangeRetrieveError(G98)</f>
        <v/>
      </c>
    </row>
    <row r="99" spans="1:8" x14ac:dyDescent="0.2">
      <c r="A99" s="95"/>
      <c r="B99" s="94">
        <v>93</v>
      </c>
      <c r="C99" s="92" t="b">
        <v>0</v>
      </c>
      <c r="D99" s="92" t="str">
        <v>N1</v>
      </c>
      <c r="E99" s="196" t="str">
        <f t="shared" si="4"/>
        <v>HKDFUT1MN1_Quote</v>
      </c>
      <c r="F99" s="197" t="str">
        <f t="shared" si="5"/>
        <v>HKDFUT1MN1ConvAdj_Quote</v>
      </c>
      <c r="G99" s="196" t="str">
        <f>_xll.qlFuturesConvAdjustmentQuote($F99,IborIndex,$D99,$E99,Volatility,MeanReversion,Permanent,Trigger,ObjectOverwrite)</f>
        <v>HKDFUT1MN1ConvAdj_Quote#0002</v>
      </c>
      <c r="H99" s="25" t="str">
        <f>_xll.ohRangeRetrieveError(G99)</f>
        <v/>
      </c>
    </row>
    <row r="100" spans="1:8" x14ac:dyDescent="0.2">
      <c r="A100" s="95"/>
      <c r="B100" s="94">
        <v>94</v>
      </c>
      <c r="C100" s="92" t="b">
        <v>0</v>
      </c>
      <c r="D100" s="92" t="str">
        <v>Q1</v>
      </c>
      <c r="E100" s="196" t="str">
        <f t="shared" si="4"/>
        <v>HKDFUT1MQ1_Quote</v>
      </c>
      <c r="F100" s="197" t="str">
        <f t="shared" si="5"/>
        <v>HKDFUT1MQ1ConvAdj_Quote</v>
      </c>
      <c r="G100" s="196" t="str">
        <f>_xll.qlFuturesConvAdjustmentQuote($F100,IborIndex,$D100,$E100,Volatility,MeanReversion,Permanent,Trigger,ObjectOverwrite)</f>
        <v>HKDFUT1MQ1ConvAdj_Quote#0002</v>
      </c>
      <c r="H100" s="25" t="str">
        <f>_xll.ohRangeRetrieveError(G100)</f>
        <v/>
      </c>
    </row>
    <row r="101" spans="1:8" x14ac:dyDescent="0.2">
      <c r="A101" s="95"/>
      <c r="B101" s="94">
        <v>95</v>
      </c>
      <c r="C101" s="92" t="b">
        <v>0</v>
      </c>
      <c r="D101" s="92" t="str">
        <v>U1</v>
      </c>
      <c r="E101" s="196" t="str">
        <f t="shared" si="4"/>
        <v>HKDFUT1MU1_Quote</v>
      </c>
      <c r="F101" s="197" t="str">
        <f t="shared" si="5"/>
        <v>HKDFUT1MU1ConvAdj_Quote</v>
      </c>
      <c r="G101" s="196" t="str">
        <f>_xll.qlFuturesConvAdjustmentQuote($F101,IborIndex,$D101,$E101,Volatility,MeanReversion,Permanent,Trigger,ObjectOverwrite)</f>
        <v>HKDFUT1MU1ConvAdj_Quote#0002</v>
      </c>
      <c r="H101" s="25" t="str">
        <f>_xll.ohRangeRetrieveError(G101)</f>
        <v/>
      </c>
    </row>
    <row r="102" spans="1:8" x14ac:dyDescent="0.2">
      <c r="A102" s="95"/>
      <c r="B102" s="94">
        <v>96</v>
      </c>
      <c r="C102" s="92" t="b">
        <v>0</v>
      </c>
      <c r="D102" s="92" t="str">
        <v>V1</v>
      </c>
      <c r="E102" s="196" t="str">
        <f t="shared" si="4"/>
        <v>HKDFUT1MV1_Quote</v>
      </c>
      <c r="F102" s="197" t="str">
        <f t="shared" si="5"/>
        <v>HKDFUT1MV1ConvAdj_Quote</v>
      </c>
      <c r="G102" s="196" t="str">
        <f>_xll.qlFuturesConvAdjustmentQuote($F102,IborIndex,$D102,$E102,Volatility,MeanReversion,Permanent,Trigger,ObjectOverwrite)</f>
        <v>HKDFUT1MV1ConvAdj_Quote#0002</v>
      </c>
      <c r="H102" s="25" t="str">
        <f>_xll.ohRangeRetrieveError(G102)</f>
        <v/>
      </c>
    </row>
    <row r="103" spans="1:8" x14ac:dyDescent="0.2">
      <c r="A103" s="95"/>
      <c r="B103" s="94">
        <v>97</v>
      </c>
      <c r="C103" s="92" t="b">
        <v>0</v>
      </c>
      <c r="D103" s="92" t="str">
        <v>X1</v>
      </c>
      <c r="E103" s="196" t="str">
        <f t="shared" ref="E103:E126" si="6">Currency&amp;"FUT"&amp;$G$4&amp;$D103&amp;QuoteSuffix</f>
        <v>HKDFUT1MX1_Quote</v>
      </c>
      <c r="F103" s="197" t="str">
        <f t="shared" ref="F103:F126" si="7">Currency&amp;"FUT"&amp;$G$4&amp;$D103&amp;"ConvAdj"&amp;QuoteSuffix</f>
        <v>HKDFUT1MX1ConvAdj_Quote</v>
      </c>
      <c r="G103" s="196" t="str">
        <f>_xll.qlFuturesConvAdjustmentQuote($F103,IborIndex,$D103,$E103,Volatility,MeanReversion,Permanent,Trigger,ObjectOverwrite)</f>
        <v>HKDFUT1MX1ConvAdj_Quote#0002</v>
      </c>
      <c r="H103" s="25" t="str">
        <f>_xll.ohRangeRetrieveError(G103)</f>
        <v/>
      </c>
    </row>
    <row r="104" spans="1:8" x14ac:dyDescent="0.2">
      <c r="A104" s="95"/>
      <c r="B104" s="94">
        <v>98</v>
      </c>
      <c r="C104" s="92" t="b">
        <v>0</v>
      </c>
      <c r="D104" s="92" t="str">
        <v>Z1</v>
      </c>
      <c r="E104" s="196" t="str">
        <f t="shared" si="6"/>
        <v>HKDFUT1MZ1_Quote</v>
      </c>
      <c r="F104" s="197" t="str">
        <f t="shared" si="7"/>
        <v>HKDFUT1MZ1ConvAdj_Quote</v>
      </c>
      <c r="G104" s="196" t="str">
        <f>_xll.qlFuturesConvAdjustmentQuote($F104,IborIndex,$D104,$E104,Volatility,MeanReversion,Permanent,Trigger,ObjectOverwrite)</f>
        <v>HKDFUT1MZ1ConvAdj_Quote#0002</v>
      </c>
      <c r="H104" s="25" t="str">
        <f>_xll.ohRangeRetrieveError(G104)</f>
        <v/>
      </c>
    </row>
    <row r="105" spans="1:8" x14ac:dyDescent="0.2">
      <c r="A105" s="95"/>
      <c r="B105" s="94">
        <v>99</v>
      </c>
      <c r="C105" s="92" t="b">
        <v>0</v>
      </c>
      <c r="D105" s="92" t="str">
        <v>F2</v>
      </c>
      <c r="E105" s="196" t="str">
        <f t="shared" si="6"/>
        <v>HKDFUT1MF2_Quote</v>
      </c>
      <c r="F105" s="197" t="str">
        <f t="shared" si="7"/>
        <v>HKDFUT1MF2ConvAdj_Quote</v>
      </c>
      <c r="G105" s="196" t="str">
        <f>_xll.qlFuturesConvAdjustmentQuote($F105,IborIndex,$D105,$E105,Volatility,MeanReversion,Permanent,Trigger,ObjectOverwrite)</f>
        <v>HKDFUT1MF2ConvAdj_Quote#0002</v>
      </c>
      <c r="H105" s="25" t="str">
        <f>_xll.ohRangeRetrieveError(G105)</f>
        <v/>
      </c>
    </row>
    <row r="106" spans="1:8" x14ac:dyDescent="0.2">
      <c r="A106" s="95"/>
      <c r="B106" s="94">
        <v>100</v>
      </c>
      <c r="C106" s="92" t="b">
        <v>0</v>
      </c>
      <c r="D106" s="92" t="str">
        <v>G2</v>
      </c>
      <c r="E106" s="196" t="str">
        <f t="shared" si="6"/>
        <v>HKDFUT1MG2_Quote</v>
      </c>
      <c r="F106" s="197" t="str">
        <f t="shared" si="7"/>
        <v>HKDFUT1MG2ConvAdj_Quote</v>
      </c>
      <c r="G106" s="196" t="str">
        <f>_xll.qlFuturesConvAdjustmentQuote($F106,IborIndex,$D106,$E106,Volatility,MeanReversion,Permanent,Trigger,ObjectOverwrite)</f>
        <v>HKDFUT1MG2ConvAdj_Quote#0002</v>
      </c>
      <c r="H106" s="25" t="str">
        <f>_xll.ohRangeRetrieveError(G106)</f>
        <v/>
      </c>
    </row>
    <row r="107" spans="1:8" x14ac:dyDescent="0.2">
      <c r="A107" s="95"/>
      <c r="B107" s="94">
        <v>101</v>
      </c>
      <c r="C107" s="92" t="b">
        <v>0</v>
      </c>
      <c r="D107" s="92" t="str">
        <v>H2</v>
      </c>
      <c r="E107" s="196" t="str">
        <f t="shared" si="6"/>
        <v>HKDFUT1MH2_Quote</v>
      </c>
      <c r="F107" s="197" t="str">
        <f t="shared" si="7"/>
        <v>HKDFUT1MH2ConvAdj_Quote</v>
      </c>
      <c r="G107" s="196" t="str">
        <f>_xll.qlFuturesConvAdjustmentQuote($F107,IborIndex,$D107,$E107,Volatility,MeanReversion,Permanent,Trigger,ObjectOverwrite)</f>
        <v>HKDFUT1MH2ConvAdj_Quote#0002</v>
      </c>
      <c r="H107" s="25" t="str">
        <f>_xll.ohRangeRetrieveError(G107)</f>
        <v/>
      </c>
    </row>
    <row r="108" spans="1:8" x14ac:dyDescent="0.2">
      <c r="A108" s="95"/>
      <c r="B108" s="94">
        <v>102</v>
      </c>
      <c r="C108" s="92" t="b">
        <v>0</v>
      </c>
      <c r="D108" s="92" t="str">
        <v>J2</v>
      </c>
      <c r="E108" s="196" t="str">
        <f t="shared" si="6"/>
        <v>HKDFUT1MJ2_Quote</v>
      </c>
      <c r="F108" s="197" t="str">
        <f t="shared" si="7"/>
        <v>HKDFUT1MJ2ConvAdj_Quote</v>
      </c>
      <c r="G108" s="196" t="str">
        <f>_xll.qlFuturesConvAdjustmentQuote($F108,IborIndex,$D108,$E108,Volatility,MeanReversion,Permanent,Trigger,ObjectOverwrite)</f>
        <v>HKDFUT1MJ2ConvAdj_Quote#0002</v>
      </c>
      <c r="H108" s="25" t="str">
        <f>_xll.ohRangeRetrieveError(G108)</f>
        <v/>
      </c>
    </row>
    <row r="109" spans="1:8" x14ac:dyDescent="0.2">
      <c r="A109" s="95"/>
      <c r="B109" s="94">
        <v>103</v>
      </c>
      <c r="C109" s="92" t="b">
        <v>0</v>
      </c>
      <c r="D109" s="92" t="str">
        <v>K2</v>
      </c>
      <c r="E109" s="196" t="str">
        <f t="shared" si="6"/>
        <v>HKDFUT1MK2_Quote</v>
      </c>
      <c r="F109" s="197" t="str">
        <f t="shared" si="7"/>
        <v>HKDFUT1MK2ConvAdj_Quote</v>
      </c>
      <c r="G109" s="196" t="str">
        <f>_xll.qlFuturesConvAdjustmentQuote($F109,IborIndex,$D109,$E109,Volatility,MeanReversion,Permanent,Trigger,ObjectOverwrite)</f>
        <v>HKDFUT1MK2ConvAdj_Quote#0002</v>
      </c>
      <c r="H109" s="25" t="str">
        <f>_xll.ohRangeRetrieveError(G109)</f>
        <v/>
      </c>
    </row>
    <row r="110" spans="1:8" x14ac:dyDescent="0.2">
      <c r="A110" s="95"/>
      <c r="B110" s="94">
        <v>104</v>
      </c>
      <c r="C110" s="92" t="b">
        <v>0</v>
      </c>
      <c r="D110" s="92" t="str">
        <v>M2</v>
      </c>
      <c r="E110" s="196" t="str">
        <f t="shared" si="6"/>
        <v>HKDFUT1MM2_Quote</v>
      </c>
      <c r="F110" s="197" t="str">
        <f t="shared" si="7"/>
        <v>HKDFUT1MM2ConvAdj_Quote</v>
      </c>
      <c r="G110" s="196" t="str">
        <f>_xll.qlFuturesConvAdjustmentQuote($F110,IborIndex,$D110,$E110,Volatility,MeanReversion,Permanent,Trigger,ObjectOverwrite)</f>
        <v>HKDFUT1MM2ConvAdj_Quote#0002</v>
      </c>
      <c r="H110" s="25" t="str">
        <f>_xll.ohRangeRetrieveError(G110)</f>
        <v/>
      </c>
    </row>
    <row r="111" spans="1:8" x14ac:dyDescent="0.2">
      <c r="A111" s="95"/>
      <c r="B111" s="94">
        <v>105</v>
      </c>
      <c r="C111" s="92" t="b">
        <v>0</v>
      </c>
      <c r="D111" s="92" t="str">
        <v>N2</v>
      </c>
      <c r="E111" s="196" t="str">
        <f t="shared" si="6"/>
        <v>HKDFUT1MN2_Quote</v>
      </c>
      <c r="F111" s="197" t="str">
        <f t="shared" si="7"/>
        <v>HKDFUT1MN2ConvAdj_Quote</v>
      </c>
      <c r="G111" s="196" t="str">
        <f>_xll.qlFuturesConvAdjustmentQuote($F111,IborIndex,$D111,$E111,Volatility,MeanReversion,Permanent,Trigger,ObjectOverwrite)</f>
        <v>HKDFUT1MN2ConvAdj_Quote#0002</v>
      </c>
      <c r="H111" s="25" t="str">
        <f>_xll.ohRangeRetrieveError(G111)</f>
        <v/>
      </c>
    </row>
    <row r="112" spans="1:8" x14ac:dyDescent="0.2">
      <c r="A112" s="95"/>
      <c r="B112" s="94">
        <v>106</v>
      </c>
      <c r="C112" s="92" t="b">
        <v>0</v>
      </c>
      <c r="D112" s="92" t="str">
        <v>Q2</v>
      </c>
      <c r="E112" s="196" t="str">
        <f t="shared" si="6"/>
        <v>HKDFUT1MQ2_Quote</v>
      </c>
      <c r="F112" s="197" t="str">
        <f t="shared" si="7"/>
        <v>HKDFUT1MQ2ConvAdj_Quote</v>
      </c>
      <c r="G112" s="196" t="str">
        <f>_xll.qlFuturesConvAdjustmentQuote($F112,IborIndex,$D112,$E112,Volatility,MeanReversion,Permanent,Trigger,ObjectOverwrite)</f>
        <v>HKDFUT1MQ2ConvAdj_Quote#0002</v>
      </c>
      <c r="H112" s="25" t="str">
        <f>_xll.ohRangeRetrieveError(G112)</f>
        <v/>
      </c>
    </row>
    <row r="113" spans="1:8" x14ac:dyDescent="0.2">
      <c r="A113" s="95"/>
      <c r="B113" s="94">
        <v>107</v>
      </c>
      <c r="C113" s="92" t="b">
        <v>0</v>
      </c>
      <c r="D113" s="92" t="str">
        <v>U2</v>
      </c>
      <c r="E113" s="196" t="str">
        <f t="shared" si="6"/>
        <v>HKDFUT1MU2_Quote</v>
      </c>
      <c r="F113" s="197" t="str">
        <f t="shared" si="7"/>
        <v>HKDFUT1MU2ConvAdj_Quote</v>
      </c>
      <c r="G113" s="196" t="str">
        <f>_xll.qlFuturesConvAdjustmentQuote($F113,IborIndex,$D113,$E113,Volatility,MeanReversion,Permanent,Trigger,ObjectOverwrite)</f>
        <v>HKDFUT1MU2ConvAdj_Quote#0002</v>
      </c>
      <c r="H113" s="25" t="str">
        <f>_xll.ohRangeRetrieveError(G113)</f>
        <v/>
      </c>
    </row>
    <row r="114" spans="1:8" x14ac:dyDescent="0.2">
      <c r="A114" s="95"/>
      <c r="B114" s="94">
        <v>108</v>
      </c>
      <c r="C114" s="92" t="b">
        <v>0</v>
      </c>
      <c r="D114" s="92" t="str">
        <v>V2</v>
      </c>
      <c r="E114" s="196" t="str">
        <f t="shared" si="6"/>
        <v>HKDFUT1MV2_Quote</v>
      </c>
      <c r="F114" s="197" t="str">
        <f t="shared" si="7"/>
        <v>HKDFUT1MV2ConvAdj_Quote</v>
      </c>
      <c r="G114" s="196" t="str">
        <f>_xll.qlFuturesConvAdjustmentQuote($F114,IborIndex,$D114,$E114,Volatility,MeanReversion,Permanent,Trigger,ObjectOverwrite)</f>
        <v>HKDFUT1MV2ConvAdj_Quote#0002</v>
      </c>
      <c r="H114" s="25" t="str">
        <f>_xll.ohRangeRetrieveError(G114)</f>
        <v/>
      </c>
    </row>
    <row r="115" spans="1:8" x14ac:dyDescent="0.2">
      <c r="A115" s="95"/>
      <c r="B115" s="94">
        <v>109</v>
      </c>
      <c r="C115" s="92" t="b">
        <v>0</v>
      </c>
      <c r="D115" s="92" t="str">
        <v>X2</v>
      </c>
      <c r="E115" s="196" t="str">
        <f t="shared" si="6"/>
        <v>HKDFUT1MX2_Quote</v>
      </c>
      <c r="F115" s="197" t="str">
        <f t="shared" si="7"/>
        <v>HKDFUT1MX2ConvAdj_Quote</v>
      </c>
      <c r="G115" s="196" t="str">
        <f>_xll.qlFuturesConvAdjustmentQuote($F115,IborIndex,$D115,$E115,Volatility,MeanReversion,Permanent,Trigger,ObjectOverwrite)</f>
        <v>HKDFUT1MX2ConvAdj_Quote#0002</v>
      </c>
      <c r="H115" s="25" t="str">
        <f>_xll.ohRangeRetrieveError(G115)</f>
        <v/>
      </c>
    </row>
    <row r="116" spans="1:8" x14ac:dyDescent="0.2">
      <c r="A116" s="95"/>
      <c r="B116" s="94">
        <v>110</v>
      </c>
      <c r="C116" s="92" t="b">
        <v>0</v>
      </c>
      <c r="D116" s="92" t="str">
        <v>Z2</v>
      </c>
      <c r="E116" s="196" t="str">
        <f t="shared" si="6"/>
        <v>HKDFUT1MZ2_Quote</v>
      </c>
      <c r="F116" s="197" t="str">
        <f t="shared" si="7"/>
        <v>HKDFUT1MZ2ConvAdj_Quote</v>
      </c>
      <c r="G116" s="196" t="str">
        <f>_xll.qlFuturesConvAdjustmentQuote($F116,IborIndex,$D116,$E116,Volatility,MeanReversion,Permanent,Trigger,ObjectOverwrite)</f>
        <v>HKDFUT1MZ2ConvAdj_Quote#0002</v>
      </c>
      <c r="H116" s="25" t="str">
        <f>_xll.ohRangeRetrieveError(G116)</f>
        <v/>
      </c>
    </row>
    <row r="117" spans="1:8" x14ac:dyDescent="0.2">
      <c r="A117" s="95"/>
      <c r="B117" s="94">
        <v>111</v>
      </c>
      <c r="C117" s="92" t="b">
        <v>0</v>
      </c>
      <c r="D117" s="92" t="str">
        <v>F3</v>
      </c>
      <c r="E117" s="196" t="str">
        <f t="shared" si="6"/>
        <v>HKDFUT1MF3_Quote</v>
      </c>
      <c r="F117" s="197" t="str">
        <f t="shared" si="7"/>
        <v>HKDFUT1MF3ConvAdj_Quote</v>
      </c>
      <c r="G117" s="196" t="str">
        <f>_xll.qlFuturesConvAdjustmentQuote($F117,IborIndex,$D117,$E117,Volatility,MeanReversion,Permanent,Trigger,ObjectOverwrite)</f>
        <v>HKDFUT1MF3ConvAdj_Quote#0002</v>
      </c>
      <c r="H117" s="25" t="str">
        <f>_xll.ohRangeRetrieveError(G117)</f>
        <v/>
      </c>
    </row>
    <row r="118" spans="1:8" x14ac:dyDescent="0.2">
      <c r="A118" s="95"/>
      <c r="B118" s="94">
        <v>112</v>
      </c>
      <c r="C118" s="92" t="b">
        <v>0</v>
      </c>
      <c r="D118" s="92" t="str">
        <v>G3</v>
      </c>
      <c r="E118" s="196" t="str">
        <f t="shared" si="6"/>
        <v>HKDFUT1MG3_Quote</v>
      </c>
      <c r="F118" s="197" t="str">
        <f t="shared" si="7"/>
        <v>HKDFUT1MG3ConvAdj_Quote</v>
      </c>
      <c r="G118" s="196" t="str">
        <f>_xll.qlFuturesConvAdjustmentQuote($F118,IborIndex,$D118,$E118,Volatility,MeanReversion,Permanent,Trigger,ObjectOverwrite)</f>
        <v>HKDFUT1MG3ConvAdj_Quote#0002</v>
      </c>
      <c r="H118" s="25" t="str">
        <f>_xll.ohRangeRetrieveError(G118)</f>
        <v/>
      </c>
    </row>
    <row r="119" spans="1:8" x14ac:dyDescent="0.2">
      <c r="A119" s="95"/>
      <c r="B119" s="94">
        <v>113</v>
      </c>
      <c r="C119" s="92" t="b">
        <v>0</v>
      </c>
      <c r="D119" s="92" t="str">
        <v>H3</v>
      </c>
      <c r="E119" s="196" t="str">
        <f t="shared" si="6"/>
        <v>HKDFUT1MH3_Quote</v>
      </c>
      <c r="F119" s="197" t="str">
        <f t="shared" si="7"/>
        <v>HKDFUT1MH3ConvAdj_Quote</v>
      </c>
      <c r="G119" s="196" t="str">
        <f>_xll.qlFuturesConvAdjustmentQuote($F119,IborIndex,$D119,$E119,Volatility,MeanReversion,Permanent,Trigger,ObjectOverwrite)</f>
        <v>HKDFUT1MH3ConvAdj_Quote#0002</v>
      </c>
      <c r="H119" s="25" t="str">
        <f>_xll.ohRangeRetrieveError(G119)</f>
        <v/>
      </c>
    </row>
    <row r="120" spans="1:8" x14ac:dyDescent="0.2">
      <c r="A120" s="95"/>
      <c r="B120" s="94">
        <v>114</v>
      </c>
      <c r="C120" s="92" t="b">
        <v>0</v>
      </c>
      <c r="D120" s="92" t="str">
        <v>J3</v>
      </c>
      <c r="E120" s="196" t="str">
        <f t="shared" si="6"/>
        <v>HKDFUT1MJ3_Quote</v>
      </c>
      <c r="F120" s="197" t="str">
        <f t="shared" si="7"/>
        <v>HKDFUT1MJ3ConvAdj_Quote</v>
      </c>
      <c r="G120" s="196" t="str">
        <f>_xll.qlFuturesConvAdjustmentQuote($F120,IborIndex,$D120,$E120,Volatility,MeanReversion,Permanent,Trigger,ObjectOverwrite)</f>
        <v>HKDFUT1MJ3ConvAdj_Quote#0002</v>
      </c>
      <c r="H120" s="25" t="str">
        <f>_xll.ohRangeRetrieveError(G120)</f>
        <v/>
      </c>
    </row>
    <row r="121" spans="1:8" x14ac:dyDescent="0.2">
      <c r="A121" s="95"/>
      <c r="B121" s="94">
        <v>115</v>
      </c>
      <c r="C121" s="92" t="b">
        <v>0</v>
      </c>
      <c r="D121" s="92" t="str">
        <v>K3</v>
      </c>
      <c r="E121" s="196" t="str">
        <f t="shared" si="6"/>
        <v>HKDFUT1MK3_Quote</v>
      </c>
      <c r="F121" s="197" t="str">
        <f t="shared" si="7"/>
        <v>HKDFUT1MK3ConvAdj_Quote</v>
      </c>
      <c r="G121" s="196" t="str">
        <f>_xll.qlFuturesConvAdjustmentQuote($F121,IborIndex,$D121,$E121,Volatility,MeanReversion,Permanent,Trigger,ObjectOverwrite)</f>
        <v>HKDFUT1MK3ConvAdj_Quote#0002</v>
      </c>
      <c r="H121" s="25" t="str">
        <f>_xll.ohRangeRetrieveError(G121)</f>
        <v/>
      </c>
    </row>
    <row r="122" spans="1:8" x14ac:dyDescent="0.2">
      <c r="A122" s="95"/>
      <c r="B122" s="94">
        <v>116</v>
      </c>
      <c r="C122" s="92" t="b">
        <v>0</v>
      </c>
      <c r="D122" s="92" t="str">
        <v>M3</v>
      </c>
      <c r="E122" s="196" t="str">
        <f t="shared" si="6"/>
        <v>HKDFUT1MM3_Quote</v>
      </c>
      <c r="F122" s="197" t="str">
        <f t="shared" si="7"/>
        <v>HKDFUT1MM3ConvAdj_Quote</v>
      </c>
      <c r="G122" s="196" t="str">
        <f>_xll.qlFuturesConvAdjustmentQuote($F122,IborIndex,$D122,$E122,Volatility,MeanReversion,Permanent,Trigger,ObjectOverwrite)</f>
        <v>HKDFUT1MM3ConvAdj_Quote#0002</v>
      </c>
      <c r="H122" s="25" t="str">
        <f>_xll.ohRangeRetrieveError(G122)</f>
        <v/>
      </c>
    </row>
    <row r="123" spans="1:8" x14ac:dyDescent="0.2">
      <c r="A123" s="95"/>
      <c r="B123" s="94">
        <v>117</v>
      </c>
      <c r="C123" s="92" t="b">
        <v>0</v>
      </c>
      <c r="D123" s="92" t="str">
        <v>N3</v>
      </c>
      <c r="E123" s="196" t="str">
        <f t="shared" si="6"/>
        <v>HKDFUT1MN3_Quote</v>
      </c>
      <c r="F123" s="197" t="str">
        <f t="shared" si="7"/>
        <v>HKDFUT1MN3ConvAdj_Quote</v>
      </c>
      <c r="G123" s="196" t="str">
        <f>_xll.qlFuturesConvAdjustmentQuote($F123,IborIndex,$D123,$E123,Volatility,MeanReversion,Permanent,Trigger,ObjectOverwrite)</f>
        <v>HKDFUT1MN3ConvAdj_Quote#0002</v>
      </c>
      <c r="H123" s="25" t="str">
        <f>_xll.ohRangeRetrieveError(G123)</f>
        <v/>
      </c>
    </row>
    <row r="124" spans="1:8" x14ac:dyDescent="0.2">
      <c r="A124" s="95"/>
      <c r="B124" s="94">
        <v>118</v>
      </c>
      <c r="C124" s="92" t="b">
        <v>0</v>
      </c>
      <c r="D124" s="92" t="str">
        <v>Q3</v>
      </c>
      <c r="E124" s="196" t="str">
        <f t="shared" si="6"/>
        <v>HKDFUT1MQ3_Quote</v>
      </c>
      <c r="F124" s="197" t="str">
        <f t="shared" si="7"/>
        <v>HKDFUT1MQ3ConvAdj_Quote</v>
      </c>
      <c r="G124" s="196" t="str">
        <f>_xll.qlFuturesConvAdjustmentQuote($F124,IborIndex,$D124,$E124,Volatility,MeanReversion,Permanent,Trigger,ObjectOverwrite)</f>
        <v>HKDFUT1MQ3ConvAdj_Quote#0002</v>
      </c>
      <c r="H124" s="25" t="str">
        <f>_xll.ohRangeRetrieveError(G124)</f>
        <v/>
      </c>
    </row>
    <row r="125" spans="1:8" x14ac:dyDescent="0.2">
      <c r="A125" s="95"/>
      <c r="B125" s="94">
        <v>119</v>
      </c>
      <c r="C125" s="92" t="b">
        <v>0</v>
      </c>
      <c r="D125" s="92" t="str">
        <v>U3</v>
      </c>
      <c r="E125" s="196" t="str">
        <f t="shared" si="6"/>
        <v>HKDFUT1MU3_Quote</v>
      </c>
      <c r="F125" s="197" t="str">
        <f t="shared" si="7"/>
        <v>HKDFUT1MU3ConvAdj_Quote</v>
      </c>
      <c r="G125" s="196" t="str">
        <f>_xll.qlFuturesConvAdjustmentQuote($F125,IborIndex,$D125,$E125,Volatility,MeanReversion,Permanent,Trigger,ObjectOverwrite)</f>
        <v>HKDFUT1MU3ConvAdj_Quote#0002</v>
      </c>
      <c r="H125" s="25" t="str">
        <f>_xll.ohRangeRetrieveError(G125)</f>
        <v/>
      </c>
    </row>
    <row r="126" spans="1:8" ht="12" thickBot="1" x14ac:dyDescent="0.25">
      <c r="A126" s="89"/>
      <c r="B126" s="94">
        <v>120</v>
      </c>
      <c r="C126" s="92" t="b">
        <v>0</v>
      </c>
      <c r="D126" s="92" t="str">
        <v>V3</v>
      </c>
      <c r="E126" s="196" t="str">
        <f t="shared" si="6"/>
        <v>HKDFUT1MV3_Quote</v>
      </c>
      <c r="F126" s="197" t="str">
        <f t="shared" si="7"/>
        <v>HKDFUT1MV3ConvAdj_Quote</v>
      </c>
      <c r="G126" s="196" t="str">
        <f>_xll.qlFuturesConvAdjustmentQuote($F126,IborIndex,$D126,$E126,Volatility,MeanReversion,Permanent,Trigger,ObjectOverwrite)</f>
        <v>HKDFUT1MV3ConvAdj_Quote#0002</v>
      </c>
      <c r="H126" s="25" t="str">
        <f>_xll.ohRangeRetrieveError(G126)</f>
        <v/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2:J126"/>
  <sheetViews>
    <sheetView workbookViewId="0">
      <selection activeCell="G7" sqref="G7"/>
    </sheetView>
  </sheetViews>
  <sheetFormatPr defaultRowHeight="11.25" x14ac:dyDescent="0.2"/>
  <cols>
    <col min="1" max="1" width="3.28515625" style="18" customWidth="1"/>
    <col min="2" max="2" width="3.5703125" style="18" bestFit="1" customWidth="1"/>
    <col min="3" max="3" width="5.7109375" style="18" bestFit="1" customWidth="1"/>
    <col min="4" max="4" width="5.42578125" style="18" bestFit="1" customWidth="1"/>
    <col min="5" max="5" width="15.85546875" style="18" bestFit="1" customWidth="1"/>
    <col min="6" max="6" width="25" style="18" bestFit="1" customWidth="1"/>
    <col min="7" max="7" width="26.42578125" style="18" bestFit="1" customWidth="1"/>
    <col min="8" max="8" width="53.140625" style="18" customWidth="1"/>
    <col min="9" max="16384" width="9.140625" style="18"/>
  </cols>
  <sheetData>
    <row r="2" spans="1:10" x14ac:dyDescent="0.2">
      <c r="E2" s="200" t="s">
        <v>174</v>
      </c>
      <c r="F2" s="199" t="str">
        <f>PROPER(Currency)&amp;"HW_Volatility_Quote"</f>
        <v>HkdHW_Volatility_Quote</v>
      </c>
    </row>
    <row r="3" spans="1:10" x14ac:dyDescent="0.2">
      <c r="E3" s="200" t="s">
        <v>173</v>
      </c>
      <c r="F3" s="199" t="str">
        <f>PROPER(Currency)&amp;"HW_MeanReversion_Quote"</f>
        <v>HkdHW_MeanReversion_Quote</v>
      </c>
    </row>
    <row r="4" spans="1:10" x14ac:dyDescent="0.2">
      <c r="E4" s="200" t="s">
        <v>172</v>
      </c>
      <c r="F4" s="199" t="str">
        <f>PROPER(Currency)&amp;FamilyName&amp;$G$4</f>
        <v>HkdHibor3M</v>
      </c>
      <c r="G4" s="198" t="s">
        <v>108</v>
      </c>
    </row>
    <row r="6" spans="1:10" ht="22.5" x14ac:dyDescent="0.2">
      <c r="A6" s="101"/>
      <c r="B6" s="44" t="s">
        <v>105</v>
      </c>
      <c r="C6" s="144" t="s">
        <v>104</v>
      </c>
      <c r="D6" s="144" t="s">
        <v>103</v>
      </c>
      <c r="E6" s="144" t="s">
        <v>171</v>
      </c>
      <c r="F6" s="43" t="str">
        <f>Currency&amp;"_020_Futures"&amp;G4&amp;"ConvAdj.xml"</f>
        <v>HKD_020_Futures3MConvAdj.xml</v>
      </c>
      <c r="G6" s="58" t="e">
        <f ca="1">IF(Serialize,_xll.ohObjectSave(G7:G126,SerializationPath&amp;F6,FileOverwrite,,Serialize),"---")</f>
        <v>#NUM!</v>
      </c>
      <c r="H6" s="25" t="e">
        <f ca="1">_xll.ohRangeRetrieveError(G6)</f>
        <v>#NUM!</v>
      </c>
    </row>
    <row r="7" spans="1:10" x14ac:dyDescent="0.2">
      <c r="A7" s="95"/>
      <c r="B7" s="100">
        <v>1</v>
      </c>
      <c r="C7" s="98" t="b">
        <v>0</v>
      </c>
      <c r="D7" s="98" t="str">
        <f t="array" ref="D7:D126">_xll.qlIMMNextCodes(_xll.qlSettingsEvaluationDate(Trigger)-1,$C7:$C126)</f>
        <v>X3</v>
      </c>
      <c r="E7" s="196" t="str">
        <f t="shared" ref="E7:E38" si="0">Currency&amp;"FUT"&amp;$G$4&amp;$D7&amp;QuoteSuffix</f>
        <v>HKDFUT3MX3_Quote</v>
      </c>
      <c r="F7" s="197" t="str">
        <f t="shared" ref="F7:F38" si="1">Currency&amp;"FUT"&amp;$G$4&amp;$D7&amp;"ConvAdj"&amp;QuoteSuffix</f>
        <v>HKDFUT3MX3ConvAdj_Quote</v>
      </c>
      <c r="G7" s="196" t="str">
        <f>_xll.qlFuturesConvAdjustmentQuote($F7,IborIndex,$D7,$E7,Volatility,MeanReversion,Permanent,Trigger,ObjectOverwrite)</f>
        <v>HKDFUT3MX3ConvAdj_Quote#0002</v>
      </c>
      <c r="H7" s="25" t="str">
        <f>_xll.ohRangeRetrieveError(G7)</f>
        <v/>
      </c>
      <c r="J7" s="201">
        <v>0</v>
      </c>
    </row>
    <row r="8" spans="1:10" x14ac:dyDescent="0.2">
      <c r="A8" s="95"/>
      <c r="B8" s="94">
        <v>2</v>
      </c>
      <c r="C8" s="92" t="b">
        <v>0</v>
      </c>
      <c r="D8" s="92" t="str">
        <v>Z3</v>
      </c>
      <c r="E8" s="196" t="str">
        <f t="shared" si="0"/>
        <v>HKDFUT3MZ3_Quote</v>
      </c>
      <c r="F8" s="197" t="str">
        <f t="shared" si="1"/>
        <v>HKDFUT3MZ3ConvAdj_Quote</v>
      </c>
      <c r="G8" s="196" t="str">
        <f>_xll.qlFuturesConvAdjustmentQuote($F8,IborIndex,$D8,$E8,Volatility,MeanReversion,Permanent,Trigger,ObjectOverwrite)</f>
        <v>HKDFUT3MZ3ConvAdj_Quote#0002</v>
      </c>
      <c r="H8" s="25" t="str">
        <f>_xll.ohRangeRetrieveError(G8)</f>
        <v/>
      </c>
      <c r="J8" s="201">
        <v>0</v>
      </c>
    </row>
    <row r="9" spans="1:10" x14ac:dyDescent="0.2">
      <c r="A9" s="95"/>
      <c r="B9" s="94">
        <v>3</v>
      </c>
      <c r="C9" s="92" t="b">
        <v>0</v>
      </c>
      <c r="D9" s="92" t="str">
        <v>F4</v>
      </c>
      <c r="E9" s="196" t="str">
        <f t="shared" si="0"/>
        <v>HKDFUT3MF4_Quote</v>
      </c>
      <c r="F9" s="197" t="str">
        <f t="shared" si="1"/>
        <v>HKDFUT3MF4ConvAdj_Quote</v>
      </c>
      <c r="G9" s="196" t="str">
        <f>_xll.qlFuturesConvAdjustmentQuote($F9,IborIndex,$D9,$E9,Volatility,MeanReversion,Permanent,Trigger,ObjectOverwrite)</f>
        <v>HKDFUT3MF4ConvAdj_Quote#0002</v>
      </c>
      <c r="H9" s="25" t="str">
        <f>_xll.ohRangeRetrieveError(G9)</f>
        <v/>
      </c>
      <c r="J9" s="201">
        <v>0</v>
      </c>
    </row>
    <row r="10" spans="1:10" x14ac:dyDescent="0.2">
      <c r="A10" s="95"/>
      <c r="B10" s="94">
        <v>4</v>
      </c>
      <c r="C10" s="92" t="b">
        <v>0</v>
      </c>
      <c r="D10" s="92" t="str">
        <v>G4</v>
      </c>
      <c r="E10" s="196" t="str">
        <f t="shared" si="0"/>
        <v>HKDFUT3MG4_Quote</v>
      </c>
      <c r="F10" s="197" t="str">
        <f t="shared" si="1"/>
        <v>HKDFUT3MG4ConvAdj_Quote</v>
      </c>
      <c r="G10" s="196" t="e">
        <f>_xll.qlFuturesConvAdjustmentQuote($F10,IborIndex,$D10,$E10,Volatility,MeanReversion,Permanent,Trigger,ObjectOverwrite)</f>
        <v>#NUM!</v>
      </c>
      <c r="H10" s="25" t="e">
        <f ca="1">_xll.ohRangeRetrieveError(G10)</f>
        <v>#NUM!</v>
      </c>
      <c r="J10" s="201" t="e">
        <v>#NUM!</v>
      </c>
    </row>
    <row r="11" spans="1:10" x14ac:dyDescent="0.2">
      <c r="A11" s="95"/>
      <c r="B11" s="94">
        <v>5</v>
      </c>
      <c r="C11" s="92" t="b">
        <v>0</v>
      </c>
      <c r="D11" s="92" t="str">
        <v>H4</v>
      </c>
      <c r="E11" s="196" t="str">
        <f t="shared" si="0"/>
        <v>HKDFUT3MH4_Quote</v>
      </c>
      <c r="F11" s="197" t="str">
        <f t="shared" si="1"/>
        <v>HKDFUT3MH4ConvAdj_Quote</v>
      </c>
      <c r="G11" s="196" t="str">
        <f>_xll.qlFuturesConvAdjustmentQuote($F11,IborIndex,$D11,$E11,Volatility,MeanReversion,Permanent,Trigger,ObjectOverwrite)</f>
        <v>HKDFUT3MH4ConvAdj_Quote#0002</v>
      </c>
      <c r="H11" s="25" t="str">
        <f>_xll.ohRangeRetrieveError(G11)</f>
        <v/>
      </c>
      <c r="J11" s="201">
        <v>0</v>
      </c>
    </row>
    <row r="12" spans="1:10" x14ac:dyDescent="0.2">
      <c r="A12" s="95"/>
      <c r="B12" s="94">
        <v>6</v>
      </c>
      <c r="C12" s="92" t="b">
        <v>0</v>
      </c>
      <c r="D12" s="92" t="str">
        <v>J4</v>
      </c>
      <c r="E12" s="196" t="str">
        <f t="shared" si="0"/>
        <v>HKDFUT3MJ4_Quote</v>
      </c>
      <c r="F12" s="197" t="str">
        <f t="shared" si="1"/>
        <v>HKDFUT3MJ4ConvAdj_Quote</v>
      </c>
      <c r="G12" s="196" t="e">
        <f>_xll.qlFuturesConvAdjustmentQuote($F12,IborIndex,$D12,$E12,Volatility,MeanReversion,Permanent,Trigger,ObjectOverwrite)</f>
        <v>#NUM!</v>
      </c>
      <c r="H12" s="25" t="e">
        <f ca="1">_xll.ohRangeRetrieveError(G12)</f>
        <v>#NUM!</v>
      </c>
      <c r="J12" s="201" t="e">
        <v>#NUM!</v>
      </c>
    </row>
    <row r="13" spans="1:10" x14ac:dyDescent="0.2">
      <c r="A13" s="95"/>
      <c r="B13" s="94">
        <v>7</v>
      </c>
      <c r="C13" s="92" t="b">
        <v>0</v>
      </c>
      <c r="D13" s="92" t="str">
        <v>K4</v>
      </c>
      <c r="E13" s="196" t="str">
        <f t="shared" si="0"/>
        <v>HKDFUT3MK4_Quote</v>
      </c>
      <c r="F13" s="197" t="str">
        <f t="shared" si="1"/>
        <v>HKDFUT3MK4ConvAdj_Quote</v>
      </c>
      <c r="G13" s="196" t="e">
        <f>_xll.qlFuturesConvAdjustmentQuote($F13,IborIndex,$D13,$E13,Volatility,MeanReversion,Permanent,Trigger,ObjectOverwrite)</f>
        <v>#NUM!</v>
      </c>
      <c r="H13" s="25" t="e">
        <f ca="1">_xll.ohRangeRetrieveError(G13)</f>
        <v>#NUM!</v>
      </c>
      <c r="J13" s="201" t="e">
        <v>#NUM!</v>
      </c>
    </row>
    <row r="14" spans="1:10" x14ac:dyDescent="0.2">
      <c r="A14" s="95"/>
      <c r="B14" s="94">
        <v>8</v>
      </c>
      <c r="C14" s="92" t="b">
        <v>0</v>
      </c>
      <c r="D14" s="92" t="str">
        <v>M4</v>
      </c>
      <c r="E14" s="196" t="str">
        <f t="shared" si="0"/>
        <v>HKDFUT3MM4_Quote</v>
      </c>
      <c r="F14" s="197" t="str">
        <f t="shared" si="1"/>
        <v>HKDFUT3MM4ConvAdj_Quote</v>
      </c>
      <c r="G14" s="196" t="str">
        <f>_xll.qlFuturesConvAdjustmentQuote($F14,IborIndex,$D14,$E14,Volatility,MeanReversion,Permanent,Trigger,ObjectOverwrite)</f>
        <v>HKDFUT3MM4ConvAdj_Quote#0002</v>
      </c>
      <c r="H14" s="25" t="str">
        <f>_xll.ohRangeRetrieveError(G14)</f>
        <v/>
      </c>
      <c r="J14" s="201">
        <v>0</v>
      </c>
    </row>
    <row r="15" spans="1:10" x14ac:dyDescent="0.2">
      <c r="A15" s="95"/>
      <c r="B15" s="94">
        <v>9</v>
      </c>
      <c r="C15" s="92" t="b">
        <v>0</v>
      </c>
      <c r="D15" s="92" t="str">
        <v>N4</v>
      </c>
      <c r="E15" s="196" t="str">
        <f t="shared" si="0"/>
        <v>HKDFUT3MN4_Quote</v>
      </c>
      <c r="F15" s="197" t="str">
        <f t="shared" si="1"/>
        <v>HKDFUT3MN4ConvAdj_Quote</v>
      </c>
      <c r="G15" s="196" t="e">
        <f>_xll.qlFuturesConvAdjustmentQuote($F15,IborIndex,$D15,$E15,Volatility,MeanReversion,Permanent,Trigger,ObjectOverwrite)</f>
        <v>#NUM!</v>
      </c>
      <c r="H15" s="25" t="e">
        <f ca="1">_xll.ohRangeRetrieveError(G15)</f>
        <v>#NUM!</v>
      </c>
      <c r="J15" s="201" t="e">
        <v>#NUM!</v>
      </c>
    </row>
    <row r="16" spans="1:10" x14ac:dyDescent="0.2">
      <c r="A16" s="95"/>
      <c r="B16" s="94">
        <v>10</v>
      </c>
      <c r="C16" s="92" t="b">
        <v>0</v>
      </c>
      <c r="D16" s="92" t="str">
        <v>Q4</v>
      </c>
      <c r="E16" s="196" t="str">
        <f t="shared" si="0"/>
        <v>HKDFUT3MQ4_Quote</v>
      </c>
      <c r="F16" s="197" t="str">
        <f t="shared" si="1"/>
        <v>HKDFUT3MQ4ConvAdj_Quote</v>
      </c>
      <c r="G16" s="196" t="e">
        <f>_xll.qlFuturesConvAdjustmentQuote($F16,IborIndex,$D16,$E16,Volatility,MeanReversion,Permanent,Trigger,ObjectOverwrite)</f>
        <v>#NUM!</v>
      </c>
      <c r="H16" s="25" t="e">
        <f ca="1">_xll.ohRangeRetrieveError(G16)</f>
        <v>#NUM!</v>
      </c>
      <c r="J16" s="201" t="e">
        <v>#NUM!</v>
      </c>
    </row>
    <row r="17" spans="1:10" x14ac:dyDescent="0.2">
      <c r="A17" s="95"/>
      <c r="B17" s="94">
        <v>11</v>
      </c>
      <c r="C17" s="92" t="b">
        <v>0</v>
      </c>
      <c r="D17" s="92" t="str">
        <v>U4</v>
      </c>
      <c r="E17" s="196" t="str">
        <f t="shared" si="0"/>
        <v>HKDFUT3MU4_Quote</v>
      </c>
      <c r="F17" s="197" t="str">
        <f t="shared" si="1"/>
        <v>HKDFUT3MU4ConvAdj_Quote</v>
      </c>
      <c r="G17" s="196" t="str">
        <f>_xll.qlFuturesConvAdjustmentQuote($F17,IborIndex,$D17,$E17,Volatility,MeanReversion,Permanent,Trigger,ObjectOverwrite)</f>
        <v>HKDFUT3MU4ConvAdj_Quote#0002</v>
      </c>
      <c r="H17" s="25" t="str">
        <f>_xll.ohRangeRetrieveError(G17)</f>
        <v/>
      </c>
      <c r="J17" s="201">
        <v>0</v>
      </c>
    </row>
    <row r="18" spans="1:10" x14ac:dyDescent="0.2">
      <c r="A18" s="95"/>
      <c r="B18" s="94">
        <v>12</v>
      </c>
      <c r="C18" s="92" t="b">
        <v>0</v>
      </c>
      <c r="D18" s="92" t="str">
        <v>V4</v>
      </c>
      <c r="E18" s="196" t="str">
        <f t="shared" si="0"/>
        <v>HKDFUT3MV4_Quote</v>
      </c>
      <c r="F18" s="197" t="str">
        <f t="shared" si="1"/>
        <v>HKDFUT3MV4ConvAdj_Quote</v>
      </c>
      <c r="G18" s="196" t="str">
        <f>_xll.qlFuturesConvAdjustmentQuote($F18,IborIndex,$D18,$E18,Volatility,MeanReversion,Permanent,Trigger,ObjectOverwrite)</f>
        <v>HKDFUT3MV4ConvAdj_Quote#0002</v>
      </c>
      <c r="H18" s="25" t="str">
        <f>_xll.ohRangeRetrieveError(G18)</f>
        <v/>
      </c>
      <c r="J18" s="201" t="e">
        <v>#NUM!</v>
      </c>
    </row>
    <row r="19" spans="1:10" x14ac:dyDescent="0.2">
      <c r="A19" s="95"/>
      <c r="B19" s="94">
        <v>13</v>
      </c>
      <c r="C19" s="92" t="b">
        <v>0</v>
      </c>
      <c r="D19" s="92" t="str">
        <v>X4</v>
      </c>
      <c r="E19" s="196" t="str">
        <f t="shared" si="0"/>
        <v>HKDFUT3MX4_Quote</v>
      </c>
      <c r="F19" s="197" t="str">
        <f t="shared" si="1"/>
        <v>HKDFUT3MX4ConvAdj_Quote</v>
      </c>
      <c r="G19" s="196" t="str">
        <f>_xll.qlFuturesConvAdjustmentQuote($F19,IborIndex,$D19,$E19,Volatility,MeanReversion,Permanent,Trigger,ObjectOverwrite)</f>
        <v>HKDFUT3MX4ConvAdj_Quote#0002</v>
      </c>
      <c r="H19" s="25" t="str">
        <f>_xll.ohRangeRetrieveError(G19)</f>
        <v/>
      </c>
    </row>
    <row r="20" spans="1:10" x14ac:dyDescent="0.2">
      <c r="A20" s="95"/>
      <c r="B20" s="94">
        <v>14</v>
      </c>
      <c r="C20" s="92" t="b">
        <v>0</v>
      </c>
      <c r="D20" s="92" t="str">
        <v>Z4</v>
      </c>
      <c r="E20" s="196" t="str">
        <f t="shared" si="0"/>
        <v>HKDFUT3MZ4_Quote</v>
      </c>
      <c r="F20" s="197" t="str">
        <f t="shared" si="1"/>
        <v>HKDFUT3MZ4ConvAdj_Quote</v>
      </c>
      <c r="G20" s="196" t="str">
        <f>_xll.qlFuturesConvAdjustmentQuote($F20,IborIndex,$D20,$E20,Volatility,MeanReversion,Permanent,Trigger,ObjectOverwrite)</f>
        <v>HKDFUT3MZ4ConvAdj_Quote#0002</v>
      </c>
      <c r="H20" s="25" t="str">
        <f>_xll.ohRangeRetrieveError(G20)</f>
        <v/>
      </c>
    </row>
    <row r="21" spans="1:10" x14ac:dyDescent="0.2">
      <c r="A21" s="95"/>
      <c r="B21" s="94">
        <v>15</v>
      </c>
      <c r="C21" s="92" t="b">
        <v>0</v>
      </c>
      <c r="D21" s="92" t="str">
        <v>F5</v>
      </c>
      <c r="E21" s="196" t="str">
        <f t="shared" si="0"/>
        <v>HKDFUT3MF5_Quote</v>
      </c>
      <c r="F21" s="197" t="str">
        <f t="shared" si="1"/>
        <v>HKDFUT3MF5ConvAdj_Quote</v>
      </c>
      <c r="G21" s="196" t="str">
        <f>_xll.qlFuturesConvAdjustmentQuote($F21,IborIndex,$D21,$E21,Volatility,MeanReversion,Permanent,Trigger,ObjectOverwrite)</f>
        <v>HKDFUT3MF5ConvAdj_Quote#0002</v>
      </c>
      <c r="H21" s="25" t="str">
        <f>_xll.ohRangeRetrieveError(G21)</f>
        <v/>
      </c>
    </row>
    <row r="22" spans="1:10" x14ac:dyDescent="0.2">
      <c r="A22" s="95"/>
      <c r="B22" s="94">
        <v>16</v>
      </c>
      <c r="C22" s="92" t="b">
        <v>0</v>
      </c>
      <c r="D22" s="92" t="str">
        <v>G5</v>
      </c>
      <c r="E22" s="196" t="str">
        <f t="shared" si="0"/>
        <v>HKDFUT3MG5_Quote</v>
      </c>
      <c r="F22" s="197" t="str">
        <f t="shared" si="1"/>
        <v>HKDFUT3MG5ConvAdj_Quote</v>
      </c>
      <c r="G22" s="196" t="str">
        <f>_xll.qlFuturesConvAdjustmentQuote($F22,IborIndex,$D22,$E22,Volatility,MeanReversion,Permanent,Trigger,ObjectOverwrite)</f>
        <v>HKDFUT3MG5ConvAdj_Quote#0002</v>
      </c>
      <c r="H22" s="25" t="str">
        <f>_xll.ohRangeRetrieveError(G22)</f>
        <v/>
      </c>
    </row>
    <row r="23" spans="1:10" x14ac:dyDescent="0.2">
      <c r="A23" s="95"/>
      <c r="B23" s="94">
        <v>17</v>
      </c>
      <c r="C23" s="92" t="b">
        <v>0</v>
      </c>
      <c r="D23" s="92" t="str">
        <v>H5</v>
      </c>
      <c r="E23" s="196" t="str">
        <f t="shared" si="0"/>
        <v>HKDFUT3MH5_Quote</v>
      </c>
      <c r="F23" s="197" t="str">
        <f t="shared" si="1"/>
        <v>HKDFUT3MH5ConvAdj_Quote</v>
      </c>
      <c r="G23" s="196" t="str">
        <f>_xll.qlFuturesConvAdjustmentQuote($F23,IborIndex,$D23,$E23,Volatility,MeanReversion,Permanent,Trigger,ObjectOverwrite)</f>
        <v>HKDFUT3MH5ConvAdj_Quote#0002</v>
      </c>
      <c r="H23" s="25" t="str">
        <f>_xll.ohRangeRetrieveError(G23)</f>
        <v/>
      </c>
    </row>
    <row r="24" spans="1:10" x14ac:dyDescent="0.2">
      <c r="A24" s="95"/>
      <c r="B24" s="94">
        <v>18</v>
      </c>
      <c r="C24" s="92" t="b">
        <v>0</v>
      </c>
      <c r="D24" s="92" t="str">
        <v>J5</v>
      </c>
      <c r="E24" s="196" t="str">
        <f t="shared" si="0"/>
        <v>HKDFUT3MJ5_Quote</v>
      </c>
      <c r="F24" s="197" t="str">
        <f t="shared" si="1"/>
        <v>HKDFUT3MJ5ConvAdj_Quote</v>
      </c>
      <c r="G24" s="196" t="str">
        <f>_xll.qlFuturesConvAdjustmentQuote($F24,IborIndex,$D24,$E24,Volatility,MeanReversion,Permanent,Trigger,ObjectOverwrite)</f>
        <v>HKDFUT3MJ5ConvAdj_Quote#0002</v>
      </c>
      <c r="H24" s="25" t="str">
        <f>_xll.ohRangeRetrieveError(G24)</f>
        <v/>
      </c>
    </row>
    <row r="25" spans="1:10" x14ac:dyDescent="0.2">
      <c r="A25" s="95"/>
      <c r="B25" s="94">
        <v>19</v>
      </c>
      <c r="C25" s="92" t="b">
        <v>0</v>
      </c>
      <c r="D25" s="92" t="str">
        <v>K5</v>
      </c>
      <c r="E25" s="196" t="str">
        <f t="shared" si="0"/>
        <v>HKDFUT3MK5_Quote</v>
      </c>
      <c r="F25" s="197" t="str">
        <f t="shared" si="1"/>
        <v>HKDFUT3MK5ConvAdj_Quote</v>
      </c>
      <c r="G25" s="196" t="str">
        <f>_xll.qlFuturesConvAdjustmentQuote($F25,IborIndex,$D25,$E25,Volatility,MeanReversion,Permanent,Trigger,ObjectOverwrite)</f>
        <v>HKDFUT3MK5ConvAdj_Quote#0002</v>
      </c>
      <c r="H25" s="25" t="str">
        <f>_xll.ohRangeRetrieveError(G25)</f>
        <v/>
      </c>
    </row>
    <row r="26" spans="1:10" x14ac:dyDescent="0.2">
      <c r="A26" s="95"/>
      <c r="B26" s="94">
        <v>20</v>
      </c>
      <c r="C26" s="92" t="b">
        <v>0</v>
      </c>
      <c r="D26" s="92" t="str">
        <v>M5</v>
      </c>
      <c r="E26" s="196" t="str">
        <f t="shared" si="0"/>
        <v>HKDFUT3MM5_Quote</v>
      </c>
      <c r="F26" s="197" t="str">
        <f t="shared" si="1"/>
        <v>HKDFUT3MM5ConvAdj_Quote</v>
      </c>
      <c r="G26" s="196" t="str">
        <f>_xll.qlFuturesConvAdjustmentQuote($F26,IborIndex,$D26,$E26,Volatility,MeanReversion,Permanent,Trigger,ObjectOverwrite)</f>
        <v>HKDFUT3MM5ConvAdj_Quote#0002</v>
      </c>
      <c r="H26" s="25" t="str">
        <f>_xll.ohRangeRetrieveError(G26)</f>
        <v/>
      </c>
    </row>
    <row r="27" spans="1:10" x14ac:dyDescent="0.2">
      <c r="A27" s="95"/>
      <c r="B27" s="94">
        <v>21</v>
      </c>
      <c r="C27" s="92" t="b">
        <v>0</v>
      </c>
      <c r="D27" s="92" t="str">
        <v>N5</v>
      </c>
      <c r="E27" s="196" t="str">
        <f t="shared" si="0"/>
        <v>HKDFUT3MN5_Quote</v>
      </c>
      <c r="F27" s="197" t="str">
        <f t="shared" si="1"/>
        <v>HKDFUT3MN5ConvAdj_Quote</v>
      </c>
      <c r="G27" s="196" t="str">
        <f>_xll.qlFuturesConvAdjustmentQuote($F27,IborIndex,$D27,$E27,Volatility,MeanReversion,Permanent,Trigger,ObjectOverwrite)</f>
        <v>HKDFUT3MN5ConvAdj_Quote#0002</v>
      </c>
      <c r="H27" s="25" t="str">
        <f>_xll.ohRangeRetrieveError(G27)</f>
        <v/>
      </c>
    </row>
    <row r="28" spans="1:10" x14ac:dyDescent="0.2">
      <c r="A28" s="95"/>
      <c r="B28" s="94">
        <v>22</v>
      </c>
      <c r="C28" s="92" t="b">
        <v>0</v>
      </c>
      <c r="D28" s="92" t="str">
        <v>Q5</v>
      </c>
      <c r="E28" s="196" t="str">
        <f t="shared" si="0"/>
        <v>HKDFUT3MQ5_Quote</v>
      </c>
      <c r="F28" s="197" t="str">
        <f t="shared" si="1"/>
        <v>HKDFUT3MQ5ConvAdj_Quote</v>
      </c>
      <c r="G28" s="196" t="str">
        <f>_xll.qlFuturesConvAdjustmentQuote($F28,IborIndex,$D28,$E28,Volatility,MeanReversion,Permanent,Trigger,ObjectOverwrite)</f>
        <v>HKDFUT3MQ5ConvAdj_Quote#0002</v>
      </c>
      <c r="H28" s="25" t="str">
        <f>_xll.ohRangeRetrieveError(G28)</f>
        <v/>
      </c>
    </row>
    <row r="29" spans="1:10" x14ac:dyDescent="0.2">
      <c r="A29" s="95"/>
      <c r="B29" s="94">
        <v>23</v>
      </c>
      <c r="C29" s="92" t="b">
        <v>0</v>
      </c>
      <c r="D29" s="92" t="str">
        <v>U5</v>
      </c>
      <c r="E29" s="196" t="str">
        <f t="shared" si="0"/>
        <v>HKDFUT3MU5_Quote</v>
      </c>
      <c r="F29" s="197" t="str">
        <f t="shared" si="1"/>
        <v>HKDFUT3MU5ConvAdj_Quote</v>
      </c>
      <c r="G29" s="196" t="str">
        <f>_xll.qlFuturesConvAdjustmentQuote($F29,IborIndex,$D29,$E29,Volatility,MeanReversion,Permanent,Trigger,ObjectOverwrite)</f>
        <v>HKDFUT3MU5ConvAdj_Quote#0002</v>
      </c>
      <c r="H29" s="25" t="str">
        <f>_xll.ohRangeRetrieveError(G29)</f>
        <v/>
      </c>
    </row>
    <row r="30" spans="1:10" x14ac:dyDescent="0.2">
      <c r="A30" s="95"/>
      <c r="B30" s="94">
        <v>24</v>
      </c>
      <c r="C30" s="92" t="b">
        <v>0</v>
      </c>
      <c r="D30" s="92" t="str">
        <v>V5</v>
      </c>
      <c r="E30" s="196" t="str">
        <f t="shared" si="0"/>
        <v>HKDFUT3MV5_Quote</v>
      </c>
      <c r="F30" s="197" t="str">
        <f t="shared" si="1"/>
        <v>HKDFUT3MV5ConvAdj_Quote</v>
      </c>
      <c r="G30" s="196" t="str">
        <f>_xll.qlFuturesConvAdjustmentQuote($F30,IborIndex,$D30,$E30,Volatility,MeanReversion,Permanent,Trigger,ObjectOverwrite)</f>
        <v>HKDFUT3MV5ConvAdj_Quote#0002</v>
      </c>
      <c r="H30" s="25" t="str">
        <f>_xll.ohRangeRetrieveError(G30)</f>
        <v/>
      </c>
    </row>
    <row r="31" spans="1:10" x14ac:dyDescent="0.2">
      <c r="A31" s="95"/>
      <c r="B31" s="94">
        <v>25</v>
      </c>
      <c r="C31" s="92" t="b">
        <v>0</v>
      </c>
      <c r="D31" s="92" t="str">
        <v>X5</v>
      </c>
      <c r="E31" s="196" t="str">
        <f t="shared" si="0"/>
        <v>HKDFUT3MX5_Quote</v>
      </c>
      <c r="F31" s="197" t="str">
        <f t="shared" si="1"/>
        <v>HKDFUT3MX5ConvAdj_Quote</v>
      </c>
      <c r="G31" s="196" t="str">
        <f>_xll.qlFuturesConvAdjustmentQuote($F31,IborIndex,$D31,$E31,Volatility,MeanReversion,Permanent,Trigger,ObjectOverwrite)</f>
        <v>HKDFUT3MX5ConvAdj_Quote#0002</v>
      </c>
      <c r="H31" s="25" t="str">
        <f>_xll.ohRangeRetrieveError(G31)</f>
        <v/>
      </c>
    </row>
    <row r="32" spans="1:10" x14ac:dyDescent="0.2">
      <c r="A32" s="95"/>
      <c r="B32" s="94">
        <v>26</v>
      </c>
      <c r="C32" s="92" t="b">
        <v>0</v>
      </c>
      <c r="D32" s="92" t="str">
        <v>Z5</v>
      </c>
      <c r="E32" s="196" t="str">
        <f t="shared" si="0"/>
        <v>HKDFUT3MZ5_Quote</v>
      </c>
      <c r="F32" s="197" t="str">
        <f t="shared" si="1"/>
        <v>HKDFUT3MZ5ConvAdj_Quote</v>
      </c>
      <c r="G32" s="196" t="str">
        <f>_xll.qlFuturesConvAdjustmentQuote($F32,IborIndex,$D32,$E32,Volatility,MeanReversion,Permanent,Trigger,ObjectOverwrite)</f>
        <v>HKDFUT3MZ5ConvAdj_Quote#0002</v>
      </c>
      <c r="H32" s="25" t="str">
        <f>_xll.ohRangeRetrieveError(G32)</f>
        <v/>
      </c>
    </row>
    <row r="33" spans="1:8" x14ac:dyDescent="0.2">
      <c r="A33" s="95"/>
      <c r="B33" s="94">
        <v>27</v>
      </c>
      <c r="C33" s="92" t="b">
        <v>0</v>
      </c>
      <c r="D33" s="92" t="str">
        <v>F6</v>
      </c>
      <c r="E33" s="196" t="str">
        <f t="shared" si="0"/>
        <v>HKDFUT3MF6_Quote</v>
      </c>
      <c r="F33" s="197" t="str">
        <f t="shared" si="1"/>
        <v>HKDFUT3MF6ConvAdj_Quote</v>
      </c>
      <c r="G33" s="196" t="str">
        <f>_xll.qlFuturesConvAdjustmentQuote($F33,IborIndex,$D33,$E33,Volatility,MeanReversion,Permanent,Trigger,ObjectOverwrite)</f>
        <v>HKDFUT3MF6ConvAdj_Quote#0002</v>
      </c>
      <c r="H33" s="25" t="str">
        <f>_xll.ohRangeRetrieveError(G33)</f>
        <v/>
      </c>
    </row>
    <row r="34" spans="1:8" x14ac:dyDescent="0.2">
      <c r="A34" s="95"/>
      <c r="B34" s="94">
        <v>28</v>
      </c>
      <c r="C34" s="92" t="b">
        <v>0</v>
      </c>
      <c r="D34" s="92" t="str">
        <v>G6</v>
      </c>
      <c r="E34" s="196" t="str">
        <f t="shared" si="0"/>
        <v>HKDFUT3MG6_Quote</v>
      </c>
      <c r="F34" s="197" t="str">
        <f t="shared" si="1"/>
        <v>HKDFUT3MG6ConvAdj_Quote</v>
      </c>
      <c r="G34" s="196" t="str">
        <f>_xll.qlFuturesConvAdjustmentQuote($F34,IborIndex,$D34,$E34,Volatility,MeanReversion,Permanent,Trigger,ObjectOverwrite)</f>
        <v>HKDFUT3MG6ConvAdj_Quote#0002</v>
      </c>
      <c r="H34" s="25" t="str">
        <f>_xll.ohRangeRetrieveError(G34)</f>
        <v/>
      </c>
    </row>
    <row r="35" spans="1:8" x14ac:dyDescent="0.2">
      <c r="A35" s="95"/>
      <c r="B35" s="94">
        <v>29</v>
      </c>
      <c r="C35" s="92" t="b">
        <v>0</v>
      </c>
      <c r="D35" s="92" t="str">
        <v>H6</v>
      </c>
      <c r="E35" s="196" t="str">
        <f t="shared" si="0"/>
        <v>HKDFUT3MH6_Quote</v>
      </c>
      <c r="F35" s="197" t="str">
        <f t="shared" si="1"/>
        <v>HKDFUT3MH6ConvAdj_Quote</v>
      </c>
      <c r="G35" s="196" t="str">
        <f>_xll.qlFuturesConvAdjustmentQuote($F35,IborIndex,$D35,$E35,Volatility,MeanReversion,Permanent,Trigger,ObjectOverwrite)</f>
        <v>HKDFUT3MH6ConvAdj_Quote#0002</v>
      </c>
      <c r="H35" s="25" t="str">
        <f>_xll.ohRangeRetrieveError(G35)</f>
        <v/>
      </c>
    </row>
    <row r="36" spans="1:8" x14ac:dyDescent="0.2">
      <c r="A36" s="95"/>
      <c r="B36" s="94">
        <v>30</v>
      </c>
      <c r="C36" s="92" t="b">
        <v>0</v>
      </c>
      <c r="D36" s="92" t="str">
        <v>J6</v>
      </c>
      <c r="E36" s="196" t="str">
        <f t="shared" si="0"/>
        <v>HKDFUT3MJ6_Quote</v>
      </c>
      <c r="F36" s="197" t="str">
        <f t="shared" si="1"/>
        <v>HKDFUT3MJ6ConvAdj_Quote</v>
      </c>
      <c r="G36" s="196" t="str">
        <f>_xll.qlFuturesConvAdjustmentQuote($F36,IborIndex,$D36,$E36,Volatility,MeanReversion,Permanent,Trigger,ObjectOverwrite)</f>
        <v>HKDFUT3MJ6ConvAdj_Quote#0002</v>
      </c>
      <c r="H36" s="25" t="str">
        <f>_xll.ohRangeRetrieveError(G36)</f>
        <v/>
      </c>
    </row>
    <row r="37" spans="1:8" x14ac:dyDescent="0.2">
      <c r="A37" s="95"/>
      <c r="B37" s="94">
        <v>31</v>
      </c>
      <c r="C37" s="92" t="b">
        <v>0</v>
      </c>
      <c r="D37" s="92" t="str">
        <v>K6</v>
      </c>
      <c r="E37" s="196" t="str">
        <f t="shared" si="0"/>
        <v>HKDFUT3MK6_Quote</v>
      </c>
      <c r="F37" s="197" t="str">
        <f t="shared" si="1"/>
        <v>HKDFUT3MK6ConvAdj_Quote</v>
      </c>
      <c r="G37" s="196" t="str">
        <f>_xll.qlFuturesConvAdjustmentQuote($F37,IborIndex,$D37,$E37,Volatility,MeanReversion,Permanent,Trigger,ObjectOverwrite)</f>
        <v>HKDFUT3MK6ConvAdj_Quote#0002</v>
      </c>
      <c r="H37" s="25" t="str">
        <f>_xll.ohRangeRetrieveError(G37)</f>
        <v/>
      </c>
    </row>
    <row r="38" spans="1:8" x14ac:dyDescent="0.2">
      <c r="A38" s="95"/>
      <c r="B38" s="94">
        <v>32</v>
      </c>
      <c r="C38" s="92" t="b">
        <v>0</v>
      </c>
      <c r="D38" s="92" t="str">
        <v>M6</v>
      </c>
      <c r="E38" s="196" t="str">
        <f t="shared" si="0"/>
        <v>HKDFUT3MM6_Quote</v>
      </c>
      <c r="F38" s="197" t="str">
        <f t="shared" si="1"/>
        <v>HKDFUT3MM6ConvAdj_Quote</v>
      </c>
      <c r="G38" s="196" t="str">
        <f>_xll.qlFuturesConvAdjustmentQuote($F38,IborIndex,$D38,$E38,Volatility,MeanReversion,Permanent,Trigger,ObjectOverwrite)</f>
        <v>HKDFUT3MM6ConvAdj_Quote#0002</v>
      </c>
      <c r="H38" s="25" t="str">
        <f>_xll.ohRangeRetrieveError(G38)</f>
        <v/>
      </c>
    </row>
    <row r="39" spans="1:8" x14ac:dyDescent="0.2">
      <c r="A39" s="95"/>
      <c r="B39" s="94">
        <v>33</v>
      </c>
      <c r="C39" s="92" t="b">
        <v>0</v>
      </c>
      <c r="D39" s="92" t="str">
        <v>N6</v>
      </c>
      <c r="E39" s="196" t="str">
        <f t="shared" ref="E39:E70" si="2">Currency&amp;"FUT"&amp;$G$4&amp;$D39&amp;QuoteSuffix</f>
        <v>HKDFUT3MN6_Quote</v>
      </c>
      <c r="F39" s="197" t="str">
        <f t="shared" ref="F39:F70" si="3">Currency&amp;"FUT"&amp;$G$4&amp;$D39&amp;"ConvAdj"&amp;QuoteSuffix</f>
        <v>HKDFUT3MN6ConvAdj_Quote</v>
      </c>
      <c r="G39" s="196" t="str">
        <f>_xll.qlFuturesConvAdjustmentQuote($F39,IborIndex,$D39,$E39,Volatility,MeanReversion,Permanent,Trigger,ObjectOverwrite)</f>
        <v>HKDFUT3MN6ConvAdj_Quote#0002</v>
      </c>
      <c r="H39" s="25" t="str">
        <f>_xll.ohRangeRetrieveError(G39)</f>
        <v/>
      </c>
    </row>
    <row r="40" spans="1:8" x14ac:dyDescent="0.2">
      <c r="A40" s="95"/>
      <c r="B40" s="94">
        <v>34</v>
      </c>
      <c r="C40" s="92" t="b">
        <v>0</v>
      </c>
      <c r="D40" s="92" t="str">
        <v>Q6</v>
      </c>
      <c r="E40" s="196" t="str">
        <f t="shared" si="2"/>
        <v>HKDFUT3MQ6_Quote</v>
      </c>
      <c r="F40" s="197" t="str">
        <f t="shared" si="3"/>
        <v>HKDFUT3MQ6ConvAdj_Quote</v>
      </c>
      <c r="G40" s="196" t="str">
        <f>_xll.qlFuturesConvAdjustmentQuote($F40,IborIndex,$D40,$E40,Volatility,MeanReversion,Permanent,Trigger,ObjectOverwrite)</f>
        <v>HKDFUT3MQ6ConvAdj_Quote#0002</v>
      </c>
      <c r="H40" s="25" t="str">
        <f>_xll.ohRangeRetrieveError(G40)</f>
        <v/>
      </c>
    </row>
    <row r="41" spans="1:8" x14ac:dyDescent="0.2">
      <c r="A41" s="95"/>
      <c r="B41" s="94">
        <v>35</v>
      </c>
      <c r="C41" s="92" t="b">
        <v>0</v>
      </c>
      <c r="D41" s="92" t="str">
        <v>U6</v>
      </c>
      <c r="E41" s="196" t="str">
        <f t="shared" si="2"/>
        <v>HKDFUT3MU6_Quote</v>
      </c>
      <c r="F41" s="197" t="str">
        <f t="shared" si="3"/>
        <v>HKDFUT3MU6ConvAdj_Quote</v>
      </c>
      <c r="G41" s="196" t="str">
        <f>_xll.qlFuturesConvAdjustmentQuote($F41,IborIndex,$D41,$E41,Volatility,MeanReversion,Permanent,Trigger,ObjectOverwrite)</f>
        <v>HKDFUT3MU6ConvAdj_Quote#0002</v>
      </c>
      <c r="H41" s="25" t="str">
        <f>_xll.ohRangeRetrieveError(G41)</f>
        <v/>
      </c>
    </row>
    <row r="42" spans="1:8" x14ac:dyDescent="0.2">
      <c r="A42" s="95"/>
      <c r="B42" s="94">
        <v>36</v>
      </c>
      <c r="C42" s="92" t="b">
        <v>0</v>
      </c>
      <c r="D42" s="92" t="str">
        <v>V6</v>
      </c>
      <c r="E42" s="196" t="str">
        <f t="shared" si="2"/>
        <v>HKDFUT3MV6_Quote</v>
      </c>
      <c r="F42" s="197" t="str">
        <f t="shared" si="3"/>
        <v>HKDFUT3MV6ConvAdj_Quote</v>
      </c>
      <c r="G42" s="196" t="str">
        <f>_xll.qlFuturesConvAdjustmentQuote($F42,IborIndex,$D42,$E42,Volatility,MeanReversion,Permanent,Trigger,ObjectOverwrite)</f>
        <v>HKDFUT3MV6ConvAdj_Quote#0002</v>
      </c>
      <c r="H42" s="25" t="str">
        <f>_xll.ohRangeRetrieveError(G42)</f>
        <v/>
      </c>
    </row>
    <row r="43" spans="1:8" x14ac:dyDescent="0.2">
      <c r="A43" s="95"/>
      <c r="B43" s="94">
        <v>37</v>
      </c>
      <c r="C43" s="92" t="b">
        <v>0</v>
      </c>
      <c r="D43" s="92" t="str">
        <v>X6</v>
      </c>
      <c r="E43" s="196" t="str">
        <f t="shared" si="2"/>
        <v>HKDFUT3MX6_Quote</v>
      </c>
      <c r="F43" s="197" t="str">
        <f t="shared" si="3"/>
        <v>HKDFUT3MX6ConvAdj_Quote</v>
      </c>
      <c r="G43" s="196" t="str">
        <f>_xll.qlFuturesConvAdjustmentQuote($F43,IborIndex,$D43,$E43,Volatility,MeanReversion,Permanent,Trigger,ObjectOverwrite)</f>
        <v>HKDFUT3MX6ConvAdj_Quote#0002</v>
      </c>
      <c r="H43" s="25" t="str">
        <f>_xll.ohRangeRetrieveError(G43)</f>
        <v/>
      </c>
    </row>
    <row r="44" spans="1:8" x14ac:dyDescent="0.2">
      <c r="A44" s="95"/>
      <c r="B44" s="94">
        <v>38</v>
      </c>
      <c r="C44" s="92" t="b">
        <v>0</v>
      </c>
      <c r="D44" s="92" t="str">
        <v>Z6</v>
      </c>
      <c r="E44" s="196" t="str">
        <f t="shared" si="2"/>
        <v>HKDFUT3MZ6_Quote</v>
      </c>
      <c r="F44" s="197" t="str">
        <f t="shared" si="3"/>
        <v>HKDFUT3MZ6ConvAdj_Quote</v>
      </c>
      <c r="G44" s="196" t="str">
        <f>_xll.qlFuturesConvAdjustmentQuote($F44,IborIndex,$D44,$E44,Volatility,MeanReversion,Permanent,Trigger,ObjectOverwrite)</f>
        <v>HKDFUT3MZ6ConvAdj_Quote#0002</v>
      </c>
      <c r="H44" s="25" t="str">
        <f>_xll.ohRangeRetrieveError(G44)</f>
        <v/>
      </c>
    </row>
    <row r="45" spans="1:8" x14ac:dyDescent="0.2">
      <c r="A45" s="95"/>
      <c r="B45" s="94">
        <v>39</v>
      </c>
      <c r="C45" s="92" t="b">
        <v>0</v>
      </c>
      <c r="D45" s="92" t="str">
        <v>F7</v>
      </c>
      <c r="E45" s="196" t="str">
        <f t="shared" si="2"/>
        <v>HKDFUT3MF7_Quote</v>
      </c>
      <c r="F45" s="197" t="str">
        <f t="shared" si="3"/>
        <v>HKDFUT3MF7ConvAdj_Quote</v>
      </c>
      <c r="G45" s="196" t="str">
        <f>_xll.qlFuturesConvAdjustmentQuote($F45,IborIndex,$D45,$E45,Volatility,MeanReversion,Permanent,Trigger,ObjectOverwrite)</f>
        <v>HKDFUT3MF7ConvAdj_Quote#0002</v>
      </c>
      <c r="H45" s="25" t="str">
        <f>_xll.ohRangeRetrieveError(G45)</f>
        <v/>
      </c>
    </row>
    <row r="46" spans="1:8" x14ac:dyDescent="0.2">
      <c r="A46" s="95"/>
      <c r="B46" s="94">
        <v>40</v>
      </c>
      <c r="C46" s="92" t="b">
        <v>0</v>
      </c>
      <c r="D46" s="92" t="str">
        <v>G7</v>
      </c>
      <c r="E46" s="196" t="str">
        <f t="shared" si="2"/>
        <v>HKDFUT3MG7_Quote</v>
      </c>
      <c r="F46" s="197" t="str">
        <f t="shared" si="3"/>
        <v>HKDFUT3MG7ConvAdj_Quote</v>
      </c>
      <c r="G46" s="196" t="str">
        <f>_xll.qlFuturesConvAdjustmentQuote($F46,IborIndex,$D46,$E46,Volatility,MeanReversion,Permanent,Trigger,ObjectOverwrite)</f>
        <v>HKDFUT3MG7ConvAdj_Quote#0002</v>
      </c>
      <c r="H46" s="25" t="str">
        <f>_xll.ohRangeRetrieveError(G46)</f>
        <v/>
      </c>
    </row>
    <row r="47" spans="1:8" x14ac:dyDescent="0.2">
      <c r="A47" s="95"/>
      <c r="B47" s="94">
        <v>41</v>
      </c>
      <c r="C47" s="92" t="b">
        <v>0</v>
      </c>
      <c r="D47" s="92" t="str">
        <v>H7</v>
      </c>
      <c r="E47" s="196" t="str">
        <f t="shared" si="2"/>
        <v>HKDFUT3MH7_Quote</v>
      </c>
      <c r="F47" s="197" t="str">
        <f t="shared" si="3"/>
        <v>HKDFUT3MH7ConvAdj_Quote</v>
      </c>
      <c r="G47" s="196" t="str">
        <f>_xll.qlFuturesConvAdjustmentQuote($F47,IborIndex,$D47,$E47,Volatility,MeanReversion,Permanent,Trigger,ObjectOverwrite)</f>
        <v>HKDFUT3MH7ConvAdj_Quote#0002</v>
      </c>
      <c r="H47" s="25" t="str">
        <f>_xll.ohRangeRetrieveError(G47)</f>
        <v/>
      </c>
    </row>
    <row r="48" spans="1:8" x14ac:dyDescent="0.2">
      <c r="A48" s="95"/>
      <c r="B48" s="94">
        <v>42</v>
      </c>
      <c r="C48" s="92" t="b">
        <v>0</v>
      </c>
      <c r="D48" s="92" t="str">
        <v>J7</v>
      </c>
      <c r="E48" s="196" t="str">
        <f t="shared" si="2"/>
        <v>HKDFUT3MJ7_Quote</v>
      </c>
      <c r="F48" s="197" t="str">
        <f t="shared" si="3"/>
        <v>HKDFUT3MJ7ConvAdj_Quote</v>
      </c>
      <c r="G48" s="196" t="str">
        <f>_xll.qlFuturesConvAdjustmentQuote($F48,IborIndex,$D48,$E48,Volatility,MeanReversion,Permanent,Trigger,ObjectOverwrite)</f>
        <v>HKDFUT3MJ7ConvAdj_Quote#0002</v>
      </c>
      <c r="H48" s="25" t="str">
        <f>_xll.ohRangeRetrieveError(G48)</f>
        <v/>
      </c>
    </row>
    <row r="49" spans="1:8" x14ac:dyDescent="0.2">
      <c r="A49" s="95"/>
      <c r="B49" s="94">
        <v>43</v>
      </c>
      <c r="C49" s="92" t="b">
        <v>0</v>
      </c>
      <c r="D49" s="92" t="str">
        <v>K7</v>
      </c>
      <c r="E49" s="196" t="str">
        <f t="shared" si="2"/>
        <v>HKDFUT3MK7_Quote</v>
      </c>
      <c r="F49" s="197" t="str">
        <f t="shared" si="3"/>
        <v>HKDFUT3MK7ConvAdj_Quote</v>
      </c>
      <c r="G49" s="196" t="str">
        <f>_xll.qlFuturesConvAdjustmentQuote($F49,IborIndex,$D49,$E49,Volatility,MeanReversion,Permanent,Trigger,ObjectOverwrite)</f>
        <v>HKDFUT3MK7ConvAdj_Quote#0002</v>
      </c>
      <c r="H49" s="25" t="str">
        <f>_xll.ohRangeRetrieveError(G49)</f>
        <v/>
      </c>
    </row>
    <row r="50" spans="1:8" x14ac:dyDescent="0.2">
      <c r="A50" s="95"/>
      <c r="B50" s="94">
        <v>44</v>
      </c>
      <c r="C50" s="92" t="b">
        <v>0</v>
      </c>
      <c r="D50" s="92" t="str">
        <v>M7</v>
      </c>
      <c r="E50" s="196" t="str">
        <f t="shared" si="2"/>
        <v>HKDFUT3MM7_Quote</v>
      </c>
      <c r="F50" s="197" t="str">
        <f t="shared" si="3"/>
        <v>HKDFUT3MM7ConvAdj_Quote</v>
      </c>
      <c r="G50" s="196" t="str">
        <f>_xll.qlFuturesConvAdjustmentQuote($F50,IborIndex,$D50,$E50,Volatility,MeanReversion,Permanent,Trigger,ObjectOverwrite)</f>
        <v>HKDFUT3MM7ConvAdj_Quote#0002</v>
      </c>
      <c r="H50" s="25" t="str">
        <f>_xll.ohRangeRetrieveError(G50)</f>
        <v/>
      </c>
    </row>
    <row r="51" spans="1:8" x14ac:dyDescent="0.2">
      <c r="A51" s="95"/>
      <c r="B51" s="94">
        <v>45</v>
      </c>
      <c r="C51" s="92" t="b">
        <v>0</v>
      </c>
      <c r="D51" s="92" t="str">
        <v>N7</v>
      </c>
      <c r="E51" s="196" t="str">
        <f t="shared" si="2"/>
        <v>HKDFUT3MN7_Quote</v>
      </c>
      <c r="F51" s="197" t="str">
        <f t="shared" si="3"/>
        <v>HKDFUT3MN7ConvAdj_Quote</v>
      </c>
      <c r="G51" s="196" t="str">
        <f>_xll.qlFuturesConvAdjustmentQuote($F51,IborIndex,$D51,$E51,Volatility,MeanReversion,Permanent,Trigger,ObjectOverwrite)</f>
        <v>HKDFUT3MN7ConvAdj_Quote#0002</v>
      </c>
      <c r="H51" s="25" t="str">
        <f>_xll.ohRangeRetrieveError(G51)</f>
        <v/>
      </c>
    </row>
    <row r="52" spans="1:8" x14ac:dyDescent="0.2">
      <c r="A52" s="95"/>
      <c r="B52" s="94">
        <v>46</v>
      </c>
      <c r="C52" s="92" t="b">
        <v>0</v>
      </c>
      <c r="D52" s="92" t="str">
        <v>Q7</v>
      </c>
      <c r="E52" s="196" t="str">
        <f t="shared" si="2"/>
        <v>HKDFUT3MQ7_Quote</v>
      </c>
      <c r="F52" s="197" t="str">
        <f t="shared" si="3"/>
        <v>HKDFUT3MQ7ConvAdj_Quote</v>
      </c>
      <c r="G52" s="196" t="str">
        <f>_xll.qlFuturesConvAdjustmentQuote($F52,IborIndex,$D52,$E52,Volatility,MeanReversion,Permanent,Trigger,ObjectOverwrite)</f>
        <v>HKDFUT3MQ7ConvAdj_Quote#0002</v>
      </c>
      <c r="H52" s="25" t="str">
        <f>_xll.ohRangeRetrieveError(G52)</f>
        <v/>
      </c>
    </row>
    <row r="53" spans="1:8" x14ac:dyDescent="0.2">
      <c r="A53" s="95"/>
      <c r="B53" s="94">
        <v>47</v>
      </c>
      <c r="C53" s="92" t="b">
        <v>0</v>
      </c>
      <c r="D53" s="92" t="str">
        <v>U7</v>
      </c>
      <c r="E53" s="196" t="str">
        <f t="shared" si="2"/>
        <v>HKDFUT3MU7_Quote</v>
      </c>
      <c r="F53" s="197" t="str">
        <f t="shared" si="3"/>
        <v>HKDFUT3MU7ConvAdj_Quote</v>
      </c>
      <c r="G53" s="196" t="str">
        <f>_xll.qlFuturesConvAdjustmentQuote($F53,IborIndex,$D53,$E53,Volatility,MeanReversion,Permanent,Trigger,ObjectOverwrite)</f>
        <v>HKDFUT3MU7ConvAdj_Quote#0002</v>
      </c>
      <c r="H53" s="25" t="str">
        <f>_xll.ohRangeRetrieveError(G53)</f>
        <v/>
      </c>
    </row>
    <row r="54" spans="1:8" x14ac:dyDescent="0.2">
      <c r="A54" s="95"/>
      <c r="B54" s="94">
        <v>48</v>
      </c>
      <c r="C54" s="92" t="b">
        <v>0</v>
      </c>
      <c r="D54" s="92" t="str">
        <v>V7</v>
      </c>
      <c r="E54" s="196" t="str">
        <f t="shared" si="2"/>
        <v>HKDFUT3MV7_Quote</v>
      </c>
      <c r="F54" s="197" t="str">
        <f t="shared" si="3"/>
        <v>HKDFUT3MV7ConvAdj_Quote</v>
      </c>
      <c r="G54" s="196" t="str">
        <f>_xll.qlFuturesConvAdjustmentQuote($F54,IborIndex,$D54,$E54,Volatility,MeanReversion,Permanent,Trigger,ObjectOverwrite)</f>
        <v>HKDFUT3MV7ConvAdj_Quote#0002</v>
      </c>
      <c r="H54" s="25" t="str">
        <f>_xll.ohRangeRetrieveError(G54)</f>
        <v/>
      </c>
    </row>
    <row r="55" spans="1:8" x14ac:dyDescent="0.2">
      <c r="A55" s="95"/>
      <c r="B55" s="94">
        <v>49</v>
      </c>
      <c r="C55" s="92" t="b">
        <v>0</v>
      </c>
      <c r="D55" s="92" t="str">
        <v>X7</v>
      </c>
      <c r="E55" s="196" t="str">
        <f t="shared" si="2"/>
        <v>HKDFUT3MX7_Quote</v>
      </c>
      <c r="F55" s="197" t="str">
        <f t="shared" si="3"/>
        <v>HKDFUT3MX7ConvAdj_Quote</v>
      </c>
      <c r="G55" s="196" t="str">
        <f>_xll.qlFuturesConvAdjustmentQuote($F55,IborIndex,$D55,$E55,Volatility,MeanReversion,Permanent,Trigger,ObjectOverwrite)</f>
        <v>HKDFUT3MX7ConvAdj_Quote#0002</v>
      </c>
      <c r="H55" s="25" t="str">
        <f>_xll.ohRangeRetrieveError(G55)</f>
        <v/>
      </c>
    </row>
    <row r="56" spans="1:8" x14ac:dyDescent="0.2">
      <c r="A56" s="95"/>
      <c r="B56" s="94">
        <v>50</v>
      </c>
      <c r="C56" s="92" t="b">
        <v>0</v>
      </c>
      <c r="D56" s="92" t="str">
        <v>Z7</v>
      </c>
      <c r="E56" s="196" t="str">
        <f t="shared" si="2"/>
        <v>HKDFUT3MZ7_Quote</v>
      </c>
      <c r="F56" s="197" t="str">
        <f t="shared" si="3"/>
        <v>HKDFUT3MZ7ConvAdj_Quote</v>
      </c>
      <c r="G56" s="196" t="str">
        <f>_xll.qlFuturesConvAdjustmentQuote($F56,IborIndex,$D56,$E56,Volatility,MeanReversion,Permanent,Trigger,ObjectOverwrite)</f>
        <v>HKDFUT3MZ7ConvAdj_Quote#0002</v>
      </c>
      <c r="H56" s="25" t="str">
        <f>_xll.ohRangeRetrieveError(G56)</f>
        <v/>
      </c>
    </row>
    <row r="57" spans="1:8" x14ac:dyDescent="0.2">
      <c r="A57" s="95"/>
      <c r="B57" s="94">
        <v>51</v>
      </c>
      <c r="C57" s="92" t="b">
        <v>0</v>
      </c>
      <c r="D57" s="92" t="str">
        <v>F8</v>
      </c>
      <c r="E57" s="196" t="str">
        <f t="shared" si="2"/>
        <v>HKDFUT3MF8_Quote</v>
      </c>
      <c r="F57" s="197" t="str">
        <f t="shared" si="3"/>
        <v>HKDFUT3MF8ConvAdj_Quote</v>
      </c>
      <c r="G57" s="196" t="str">
        <f>_xll.qlFuturesConvAdjustmentQuote($F57,IborIndex,$D57,$E57,Volatility,MeanReversion,Permanent,Trigger,ObjectOverwrite)</f>
        <v>HKDFUT3MF8ConvAdj_Quote#0002</v>
      </c>
      <c r="H57" s="25" t="str">
        <f>_xll.ohRangeRetrieveError(G57)</f>
        <v/>
      </c>
    </row>
    <row r="58" spans="1:8" x14ac:dyDescent="0.2">
      <c r="A58" s="95"/>
      <c r="B58" s="94">
        <v>52</v>
      </c>
      <c r="C58" s="92" t="b">
        <v>0</v>
      </c>
      <c r="D58" s="92" t="str">
        <v>G8</v>
      </c>
      <c r="E58" s="196" t="str">
        <f t="shared" si="2"/>
        <v>HKDFUT3MG8_Quote</v>
      </c>
      <c r="F58" s="197" t="str">
        <f t="shared" si="3"/>
        <v>HKDFUT3MG8ConvAdj_Quote</v>
      </c>
      <c r="G58" s="196" t="str">
        <f>_xll.qlFuturesConvAdjustmentQuote($F58,IborIndex,$D58,$E58,Volatility,MeanReversion,Permanent,Trigger,ObjectOverwrite)</f>
        <v>HKDFUT3MG8ConvAdj_Quote#0002</v>
      </c>
      <c r="H58" s="25" t="str">
        <f>_xll.ohRangeRetrieveError(G58)</f>
        <v/>
      </c>
    </row>
    <row r="59" spans="1:8" x14ac:dyDescent="0.2">
      <c r="A59" s="95"/>
      <c r="B59" s="94">
        <v>53</v>
      </c>
      <c r="C59" s="92" t="b">
        <v>0</v>
      </c>
      <c r="D59" s="92" t="str">
        <v>H8</v>
      </c>
      <c r="E59" s="196" t="str">
        <f t="shared" si="2"/>
        <v>HKDFUT3MH8_Quote</v>
      </c>
      <c r="F59" s="197" t="str">
        <f t="shared" si="3"/>
        <v>HKDFUT3MH8ConvAdj_Quote</v>
      </c>
      <c r="G59" s="196" t="str">
        <f>_xll.qlFuturesConvAdjustmentQuote($F59,IborIndex,$D59,$E59,Volatility,MeanReversion,Permanent,Trigger,ObjectOverwrite)</f>
        <v>HKDFUT3MH8ConvAdj_Quote#0002</v>
      </c>
      <c r="H59" s="25" t="str">
        <f>_xll.ohRangeRetrieveError(G59)</f>
        <v/>
      </c>
    </row>
    <row r="60" spans="1:8" x14ac:dyDescent="0.2">
      <c r="A60" s="95"/>
      <c r="B60" s="94">
        <v>54</v>
      </c>
      <c r="C60" s="92" t="b">
        <v>0</v>
      </c>
      <c r="D60" s="92" t="str">
        <v>J8</v>
      </c>
      <c r="E60" s="196" t="str">
        <f t="shared" si="2"/>
        <v>HKDFUT3MJ8_Quote</v>
      </c>
      <c r="F60" s="197" t="str">
        <f t="shared" si="3"/>
        <v>HKDFUT3MJ8ConvAdj_Quote</v>
      </c>
      <c r="G60" s="196" t="str">
        <f>_xll.qlFuturesConvAdjustmentQuote($F60,IborIndex,$D60,$E60,Volatility,MeanReversion,Permanent,Trigger,ObjectOverwrite)</f>
        <v>HKDFUT3MJ8ConvAdj_Quote#0002</v>
      </c>
      <c r="H60" s="25" t="str">
        <f>_xll.ohRangeRetrieveError(G60)</f>
        <v/>
      </c>
    </row>
    <row r="61" spans="1:8" x14ac:dyDescent="0.2">
      <c r="A61" s="95"/>
      <c r="B61" s="94">
        <v>55</v>
      </c>
      <c r="C61" s="92" t="b">
        <v>0</v>
      </c>
      <c r="D61" s="92" t="str">
        <v>K8</v>
      </c>
      <c r="E61" s="196" t="str">
        <f t="shared" si="2"/>
        <v>HKDFUT3MK8_Quote</v>
      </c>
      <c r="F61" s="197" t="str">
        <f t="shared" si="3"/>
        <v>HKDFUT3MK8ConvAdj_Quote</v>
      </c>
      <c r="G61" s="196" t="str">
        <f>_xll.qlFuturesConvAdjustmentQuote($F61,IborIndex,$D61,$E61,Volatility,MeanReversion,Permanent,Trigger,ObjectOverwrite)</f>
        <v>HKDFUT3MK8ConvAdj_Quote#0002</v>
      </c>
      <c r="H61" s="25" t="str">
        <f>_xll.ohRangeRetrieveError(G61)</f>
        <v/>
      </c>
    </row>
    <row r="62" spans="1:8" x14ac:dyDescent="0.2">
      <c r="A62" s="95"/>
      <c r="B62" s="94">
        <v>56</v>
      </c>
      <c r="C62" s="92" t="b">
        <v>0</v>
      </c>
      <c r="D62" s="92" t="str">
        <v>M8</v>
      </c>
      <c r="E62" s="196" t="str">
        <f t="shared" si="2"/>
        <v>HKDFUT3MM8_Quote</v>
      </c>
      <c r="F62" s="197" t="str">
        <f t="shared" si="3"/>
        <v>HKDFUT3MM8ConvAdj_Quote</v>
      </c>
      <c r="G62" s="196" t="str">
        <f>_xll.qlFuturesConvAdjustmentQuote($F62,IborIndex,$D62,$E62,Volatility,MeanReversion,Permanent,Trigger,ObjectOverwrite)</f>
        <v>HKDFUT3MM8ConvAdj_Quote#0002</v>
      </c>
      <c r="H62" s="25" t="str">
        <f>_xll.ohRangeRetrieveError(G62)</f>
        <v/>
      </c>
    </row>
    <row r="63" spans="1:8" x14ac:dyDescent="0.2">
      <c r="A63" s="95"/>
      <c r="B63" s="94">
        <v>57</v>
      </c>
      <c r="C63" s="92" t="b">
        <v>0</v>
      </c>
      <c r="D63" s="92" t="str">
        <v>N8</v>
      </c>
      <c r="E63" s="196" t="str">
        <f t="shared" si="2"/>
        <v>HKDFUT3MN8_Quote</v>
      </c>
      <c r="F63" s="197" t="str">
        <f t="shared" si="3"/>
        <v>HKDFUT3MN8ConvAdj_Quote</v>
      </c>
      <c r="G63" s="196" t="str">
        <f>_xll.qlFuturesConvAdjustmentQuote($F63,IborIndex,$D63,$E63,Volatility,MeanReversion,Permanent,Trigger,ObjectOverwrite)</f>
        <v>HKDFUT3MN8ConvAdj_Quote#0002</v>
      </c>
      <c r="H63" s="25" t="str">
        <f>_xll.ohRangeRetrieveError(G63)</f>
        <v/>
      </c>
    </row>
    <row r="64" spans="1:8" x14ac:dyDescent="0.2">
      <c r="A64" s="95"/>
      <c r="B64" s="94">
        <v>58</v>
      </c>
      <c r="C64" s="92" t="b">
        <v>0</v>
      </c>
      <c r="D64" s="92" t="str">
        <v>Q8</v>
      </c>
      <c r="E64" s="196" t="str">
        <f t="shared" si="2"/>
        <v>HKDFUT3MQ8_Quote</v>
      </c>
      <c r="F64" s="197" t="str">
        <f t="shared" si="3"/>
        <v>HKDFUT3MQ8ConvAdj_Quote</v>
      </c>
      <c r="G64" s="196" t="str">
        <f>_xll.qlFuturesConvAdjustmentQuote($F64,IborIndex,$D64,$E64,Volatility,MeanReversion,Permanent,Trigger,ObjectOverwrite)</f>
        <v>HKDFUT3MQ8ConvAdj_Quote#0002</v>
      </c>
      <c r="H64" s="25" t="str">
        <f>_xll.ohRangeRetrieveError(G64)</f>
        <v/>
      </c>
    </row>
    <row r="65" spans="1:8" x14ac:dyDescent="0.2">
      <c r="A65" s="95"/>
      <c r="B65" s="94">
        <v>59</v>
      </c>
      <c r="C65" s="92" t="b">
        <v>0</v>
      </c>
      <c r="D65" s="92" t="str">
        <v>U8</v>
      </c>
      <c r="E65" s="196" t="str">
        <f t="shared" si="2"/>
        <v>HKDFUT3MU8_Quote</v>
      </c>
      <c r="F65" s="197" t="str">
        <f t="shared" si="3"/>
        <v>HKDFUT3MU8ConvAdj_Quote</v>
      </c>
      <c r="G65" s="196" t="str">
        <f>_xll.qlFuturesConvAdjustmentQuote($F65,IborIndex,$D65,$E65,Volatility,MeanReversion,Permanent,Trigger,ObjectOverwrite)</f>
        <v>HKDFUT3MU8ConvAdj_Quote#0002</v>
      </c>
      <c r="H65" s="25" t="str">
        <f>_xll.ohRangeRetrieveError(G65)</f>
        <v/>
      </c>
    </row>
    <row r="66" spans="1:8" x14ac:dyDescent="0.2">
      <c r="A66" s="95"/>
      <c r="B66" s="94">
        <v>60</v>
      </c>
      <c r="C66" s="92" t="b">
        <v>0</v>
      </c>
      <c r="D66" s="92" t="str">
        <v>V8</v>
      </c>
      <c r="E66" s="196" t="str">
        <f t="shared" si="2"/>
        <v>HKDFUT3MV8_Quote</v>
      </c>
      <c r="F66" s="197" t="str">
        <f t="shared" si="3"/>
        <v>HKDFUT3MV8ConvAdj_Quote</v>
      </c>
      <c r="G66" s="196" t="str">
        <f>_xll.qlFuturesConvAdjustmentQuote($F66,IborIndex,$D66,$E66,Volatility,MeanReversion,Permanent,Trigger,ObjectOverwrite)</f>
        <v>HKDFUT3MV8ConvAdj_Quote#0002</v>
      </c>
      <c r="H66" s="25" t="str">
        <f>_xll.ohRangeRetrieveError(G66)</f>
        <v/>
      </c>
    </row>
    <row r="67" spans="1:8" x14ac:dyDescent="0.2">
      <c r="A67" s="95"/>
      <c r="B67" s="94">
        <v>61</v>
      </c>
      <c r="C67" s="92" t="b">
        <v>0</v>
      </c>
      <c r="D67" s="92" t="str">
        <v>X8</v>
      </c>
      <c r="E67" s="196" t="str">
        <f t="shared" si="2"/>
        <v>HKDFUT3MX8_Quote</v>
      </c>
      <c r="F67" s="197" t="str">
        <f t="shared" si="3"/>
        <v>HKDFUT3MX8ConvAdj_Quote</v>
      </c>
      <c r="G67" s="196" t="str">
        <f>_xll.qlFuturesConvAdjustmentQuote($F67,IborIndex,$D67,$E67,Volatility,MeanReversion,Permanent,Trigger,ObjectOverwrite)</f>
        <v>HKDFUT3MX8ConvAdj_Quote#0002</v>
      </c>
      <c r="H67" s="25" t="str">
        <f>_xll.ohRangeRetrieveError(G67)</f>
        <v/>
      </c>
    </row>
    <row r="68" spans="1:8" x14ac:dyDescent="0.2">
      <c r="A68" s="95"/>
      <c r="B68" s="94">
        <v>62</v>
      </c>
      <c r="C68" s="92" t="b">
        <v>0</v>
      </c>
      <c r="D68" s="92" t="str">
        <v>Z8</v>
      </c>
      <c r="E68" s="196" t="str">
        <f t="shared" si="2"/>
        <v>HKDFUT3MZ8_Quote</v>
      </c>
      <c r="F68" s="197" t="str">
        <f t="shared" si="3"/>
        <v>HKDFUT3MZ8ConvAdj_Quote</v>
      </c>
      <c r="G68" s="196" t="str">
        <f>_xll.qlFuturesConvAdjustmentQuote($F68,IborIndex,$D68,$E68,Volatility,MeanReversion,Permanent,Trigger,ObjectOverwrite)</f>
        <v>HKDFUT3MZ8ConvAdj_Quote#0002</v>
      </c>
      <c r="H68" s="25" t="str">
        <f>_xll.ohRangeRetrieveError(G68)</f>
        <v/>
      </c>
    </row>
    <row r="69" spans="1:8" x14ac:dyDescent="0.2">
      <c r="A69" s="95"/>
      <c r="B69" s="94">
        <v>63</v>
      </c>
      <c r="C69" s="92" t="b">
        <v>0</v>
      </c>
      <c r="D69" s="92" t="str">
        <v>F9</v>
      </c>
      <c r="E69" s="196" t="str">
        <f t="shared" si="2"/>
        <v>HKDFUT3MF9_Quote</v>
      </c>
      <c r="F69" s="197" t="str">
        <f t="shared" si="3"/>
        <v>HKDFUT3MF9ConvAdj_Quote</v>
      </c>
      <c r="G69" s="196" t="str">
        <f>_xll.qlFuturesConvAdjustmentQuote($F69,IborIndex,$D69,$E69,Volatility,MeanReversion,Permanent,Trigger,ObjectOverwrite)</f>
        <v>HKDFUT3MF9ConvAdj_Quote#0002</v>
      </c>
      <c r="H69" s="25" t="str">
        <f>_xll.ohRangeRetrieveError(G69)</f>
        <v/>
      </c>
    </row>
    <row r="70" spans="1:8" x14ac:dyDescent="0.2">
      <c r="A70" s="95"/>
      <c r="B70" s="94">
        <v>64</v>
      </c>
      <c r="C70" s="92" t="b">
        <v>0</v>
      </c>
      <c r="D70" s="92" t="str">
        <v>G9</v>
      </c>
      <c r="E70" s="196" t="str">
        <f t="shared" si="2"/>
        <v>HKDFUT3MG9_Quote</v>
      </c>
      <c r="F70" s="197" t="str">
        <f t="shared" si="3"/>
        <v>HKDFUT3MG9ConvAdj_Quote</v>
      </c>
      <c r="G70" s="196" t="str">
        <f>_xll.qlFuturesConvAdjustmentQuote($F70,IborIndex,$D70,$E70,Volatility,MeanReversion,Permanent,Trigger,ObjectOverwrite)</f>
        <v>HKDFUT3MG9ConvAdj_Quote#0002</v>
      </c>
      <c r="H70" s="25" t="str">
        <f>_xll.ohRangeRetrieveError(G70)</f>
        <v/>
      </c>
    </row>
    <row r="71" spans="1:8" x14ac:dyDescent="0.2">
      <c r="A71" s="95"/>
      <c r="B71" s="94">
        <v>65</v>
      </c>
      <c r="C71" s="92" t="b">
        <v>0</v>
      </c>
      <c r="D71" s="92" t="str">
        <v>H9</v>
      </c>
      <c r="E71" s="196" t="str">
        <f t="shared" ref="E71:E102" si="4">Currency&amp;"FUT"&amp;$G$4&amp;$D71&amp;QuoteSuffix</f>
        <v>HKDFUT3MH9_Quote</v>
      </c>
      <c r="F71" s="197" t="str">
        <f t="shared" ref="F71:F102" si="5">Currency&amp;"FUT"&amp;$G$4&amp;$D71&amp;"ConvAdj"&amp;QuoteSuffix</f>
        <v>HKDFUT3MH9ConvAdj_Quote</v>
      </c>
      <c r="G71" s="196" t="str">
        <f>_xll.qlFuturesConvAdjustmentQuote($F71,IborIndex,$D71,$E71,Volatility,MeanReversion,Permanent,Trigger,ObjectOverwrite)</f>
        <v>HKDFUT3MH9ConvAdj_Quote#0002</v>
      </c>
      <c r="H71" s="25" t="str">
        <f>_xll.ohRangeRetrieveError(G71)</f>
        <v/>
      </c>
    </row>
    <row r="72" spans="1:8" x14ac:dyDescent="0.2">
      <c r="A72" s="95"/>
      <c r="B72" s="94">
        <v>66</v>
      </c>
      <c r="C72" s="92" t="b">
        <v>0</v>
      </c>
      <c r="D72" s="92" t="str">
        <v>J9</v>
      </c>
      <c r="E72" s="196" t="str">
        <f t="shared" si="4"/>
        <v>HKDFUT3MJ9_Quote</v>
      </c>
      <c r="F72" s="197" t="str">
        <f t="shared" si="5"/>
        <v>HKDFUT3MJ9ConvAdj_Quote</v>
      </c>
      <c r="G72" s="196" t="str">
        <f>_xll.qlFuturesConvAdjustmentQuote($F72,IborIndex,$D72,$E72,Volatility,MeanReversion,Permanent,Trigger,ObjectOverwrite)</f>
        <v>HKDFUT3MJ9ConvAdj_Quote#0002</v>
      </c>
      <c r="H72" s="25" t="str">
        <f>_xll.ohRangeRetrieveError(G72)</f>
        <v/>
      </c>
    </row>
    <row r="73" spans="1:8" x14ac:dyDescent="0.2">
      <c r="A73" s="95"/>
      <c r="B73" s="94">
        <v>67</v>
      </c>
      <c r="C73" s="92" t="b">
        <v>0</v>
      </c>
      <c r="D73" s="92" t="str">
        <v>K9</v>
      </c>
      <c r="E73" s="196" t="str">
        <f t="shared" si="4"/>
        <v>HKDFUT3MK9_Quote</v>
      </c>
      <c r="F73" s="197" t="str">
        <f t="shared" si="5"/>
        <v>HKDFUT3MK9ConvAdj_Quote</v>
      </c>
      <c r="G73" s="196" t="str">
        <f>_xll.qlFuturesConvAdjustmentQuote($F73,IborIndex,$D73,$E73,Volatility,MeanReversion,Permanent,Trigger,ObjectOverwrite)</f>
        <v>HKDFUT3MK9ConvAdj_Quote#0002</v>
      </c>
      <c r="H73" s="25" t="str">
        <f>_xll.ohRangeRetrieveError(G73)</f>
        <v/>
      </c>
    </row>
    <row r="74" spans="1:8" x14ac:dyDescent="0.2">
      <c r="A74" s="95"/>
      <c r="B74" s="94">
        <v>68</v>
      </c>
      <c r="C74" s="92" t="b">
        <v>0</v>
      </c>
      <c r="D74" s="92" t="str">
        <v>M9</v>
      </c>
      <c r="E74" s="196" t="str">
        <f t="shared" si="4"/>
        <v>HKDFUT3MM9_Quote</v>
      </c>
      <c r="F74" s="197" t="str">
        <f t="shared" si="5"/>
        <v>HKDFUT3MM9ConvAdj_Quote</v>
      </c>
      <c r="G74" s="196" t="str">
        <f>_xll.qlFuturesConvAdjustmentQuote($F74,IborIndex,$D74,$E74,Volatility,MeanReversion,Permanent,Trigger,ObjectOverwrite)</f>
        <v>HKDFUT3MM9ConvAdj_Quote#0002</v>
      </c>
      <c r="H74" s="25" t="str">
        <f>_xll.ohRangeRetrieveError(G74)</f>
        <v/>
      </c>
    </row>
    <row r="75" spans="1:8" x14ac:dyDescent="0.2">
      <c r="A75" s="95"/>
      <c r="B75" s="94">
        <v>69</v>
      </c>
      <c r="C75" s="92" t="b">
        <v>0</v>
      </c>
      <c r="D75" s="92" t="str">
        <v>N9</v>
      </c>
      <c r="E75" s="196" t="str">
        <f t="shared" si="4"/>
        <v>HKDFUT3MN9_Quote</v>
      </c>
      <c r="F75" s="197" t="str">
        <f t="shared" si="5"/>
        <v>HKDFUT3MN9ConvAdj_Quote</v>
      </c>
      <c r="G75" s="196" t="str">
        <f>_xll.qlFuturesConvAdjustmentQuote($F75,IborIndex,$D75,$E75,Volatility,MeanReversion,Permanent,Trigger,ObjectOverwrite)</f>
        <v>HKDFUT3MN9ConvAdj_Quote#0002</v>
      </c>
      <c r="H75" s="25" t="str">
        <f>_xll.ohRangeRetrieveError(G75)</f>
        <v/>
      </c>
    </row>
    <row r="76" spans="1:8" x14ac:dyDescent="0.2">
      <c r="A76" s="95"/>
      <c r="B76" s="94">
        <v>70</v>
      </c>
      <c r="C76" s="92" t="b">
        <v>0</v>
      </c>
      <c r="D76" s="92" t="str">
        <v>Q9</v>
      </c>
      <c r="E76" s="196" t="str">
        <f t="shared" si="4"/>
        <v>HKDFUT3MQ9_Quote</v>
      </c>
      <c r="F76" s="197" t="str">
        <f t="shared" si="5"/>
        <v>HKDFUT3MQ9ConvAdj_Quote</v>
      </c>
      <c r="G76" s="196" t="str">
        <f>_xll.qlFuturesConvAdjustmentQuote($F76,IborIndex,$D76,$E76,Volatility,MeanReversion,Permanent,Trigger,ObjectOverwrite)</f>
        <v>HKDFUT3MQ9ConvAdj_Quote#0002</v>
      </c>
      <c r="H76" s="25" t="str">
        <f>_xll.ohRangeRetrieveError(G76)</f>
        <v/>
      </c>
    </row>
    <row r="77" spans="1:8" x14ac:dyDescent="0.2">
      <c r="A77" s="95"/>
      <c r="B77" s="94">
        <v>71</v>
      </c>
      <c r="C77" s="92" t="b">
        <v>0</v>
      </c>
      <c r="D77" s="92" t="str">
        <v>U9</v>
      </c>
      <c r="E77" s="196" t="str">
        <f t="shared" si="4"/>
        <v>HKDFUT3MU9_Quote</v>
      </c>
      <c r="F77" s="197" t="str">
        <f t="shared" si="5"/>
        <v>HKDFUT3MU9ConvAdj_Quote</v>
      </c>
      <c r="G77" s="196" t="str">
        <f>_xll.qlFuturesConvAdjustmentQuote($F77,IborIndex,$D77,$E77,Volatility,MeanReversion,Permanent,Trigger,ObjectOverwrite)</f>
        <v>HKDFUT3MU9ConvAdj_Quote#0002</v>
      </c>
      <c r="H77" s="25" t="str">
        <f>_xll.ohRangeRetrieveError(G77)</f>
        <v/>
      </c>
    </row>
    <row r="78" spans="1:8" x14ac:dyDescent="0.2">
      <c r="A78" s="95"/>
      <c r="B78" s="94">
        <v>72</v>
      </c>
      <c r="C78" s="92" t="b">
        <v>0</v>
      </c>
      <c r="D78" s="92" t="str">
        <v>V9</v>
      </c>
      <c r="E78" s="196" t="str">
        <f t="shared" si="4"/>
        <v>HKDFUT3MV9_Quote</v>
      </c>
      <c r="F78" s="197" t="str">
        <f t="shared" si="5"/>
        <v>HKDFUT3MV9ConvAdj_Quote</v>
      </c>
      <c r="G78" s="196" t="str">
        <f>_xll.qlFuturesConvAdjustmentQuote($F78,IborIndex,$D78,$E78,Volatility,MeanReversion,Permanent,Trigger,ObjectOverwrite)</f>
        <v>HKDFUT3MV9ConvAdj_Quote#0002</v>
      </c>
      <c r="H78" s="25" t="str">
        <f>_xll.ohRangeRetrieveError(G78)</f>
        <v/>
      </c>
    </row>
    <row r="79" spans="1:8" x14ac:dyDescent="0.2">
      <c r="A79" s="95"/>
      <c r="B79" s="94">
        <v>73</v>
      </c>
      <c r="C79" s="92" t="b">
        <v>0</v>
      </c>
      <c r="D79" s="92" t="str">
        <v>X9</v>
      </c>
      <c r="E79" s="196" t="str">
        <f t="shared" si="4"/>
        <v>HKDFUT3MX9_Quote</v>
      </c>
      <c r="F79" s="197" t="str">
        <f t="shared" si="5"/>
        <v>HKDFUT3MX9ConvAdj_Quote</v>
      </c>
      <c r="G79" s="196" t="str">
        <f>_xll.qlFuturesConvAdjustmentQuote($F79,IborIndex,$D79,$E79,Volatility,MeanReversion,Permanent,Trigger,ObjectOverwrite)</f>
        <v>HKDFUT3MX9ConvAdj_Quote#0002</v>
      </c>
      <c r="H79" s="25" t="str">
        <f>_xll.ohRangeRetrieveError(G79)</f>
        <v/>
      </c>
    </row>
    <row r="80" spans="1:8" x14ac:dyDescent="0.2">
      <c r="A80" s="95"/>
      <c r="B80" s="94">
        <v>74</v>
      </c>
      <c r="C80" s="92" t="b">
        <v>0</v>
      </c>
      <c r="D80" s="92" t="str">
        <v>Z9</v>
      </c>
      <c r="E80" s="196" t="str">
        <f t="shared" si="4"/>
        <v>HKDFUT3MZ9_Quote</v>
      </c>
      <c r="F80" s="197" t="str">
        <f t="shared" si="5"/>
        <v>HKDFUT3MZ9ConvAdj_Quote</v>
      </c>
      <c r="G80" s="196" t="str">
        <f>_xll.qlFuturesConvAdjustmentQuote($F80,IborIndex,$D80,$E80,Volatility,MeanReversion,Permanent,Trigger,ObjectOverwrite)</f>
        <v>HKDFUT3MZ9ConvAdj_Quote#0002</v>
      </c>
      <c r="H80" s="25" t="str">
        <f>_xll.ohRangeRetrieveError(G80)</f>
        <v/>
      </c>
    </row>
    <row r="81" spans="1:8" x14ac:dyDescent="0.2">
      <c r="A81" s="95"/>
      <c r="B81" s="94">
        <v>75</v>
      </c>
      <c r="C81" s="92" t="b">
        <v>0</v>
      </c>
      <c r="D81" s="92" t="str">
        <v>F0</v>
      </c>
      <c r="E81" s="196" t="str">
        <f t="shared" si="4"/>
        <v>HKDFUT3MF0_Quote</v>
      </c>
      <c r="F81" s="197" t="str">
        <f t="shared" si="5"/>
        <v>HKDFUT3MF0ConvAdj_Quote</v>
      </c>
      <c r="G81" s="196" t="str">
        <f>_xll.qlFuturesConvAdjustmentQuote($F81,IborIndex,$D81,$E81,Volatility,MeanReversion,Permanent,Trigger,ObjectOverwrite)</f>
        <v>HKDFUT3MF0ConvAdj_Quote#0002</v>
      </c>
      <c r="H81" s="25" t="str">
        <f>_xll.ohRangeRetrieveError(G81)</f>
        <v/>
      </c>
    </row>
    <row r="82" spans="1:8" x14ac:dyDescent="0.2">
      <c r="A82" s="95"/>
      <c r="B82" s="94">
        <v>76</v>
      </c>
      <c r="C82" s="92" t="b">
        <v>0</v>
      </c>
      <c r="D82" s="92" t="str">
        <v>G0</v>
      </c>
      <c r="E82" s="196" t="str">
        <f t="shared" si="4"/>
        <v>HKDFUT3MG0_Quote</v>
      </c>
      <c r="F82" s="197" t="str">
        <f t="shared" si="5"/>
        <v>HKDFUT3MG0ConvAdj_Quote</v>
      </c>
      <c r="G82" s="196" t="str">
        <f>_xll.qlFuturesConvAdjustmentQuote($F82,IborIndex,$D82,$E82,Volatility,MeanReversion,Permanent,Trigger,ObjectOverwrite)</f>
        <v>HKDFUT3MG0ConvAdj_Quote#0002</v>
      </c>
      <c r="H82" s="25" t="str">
        <f>_xll.ohRangeRetrieveError(G82)</f>
        <v/>
      </c>
    </row>
    <row r="83" spans="1:8" x14ac:dyDescent="0.2">
      <c r="A83" s="95"/>
      <c r="B83" s="94">
        <v>77</v>
      </c>
      <c r="C83" s="92" t="b">
        <v>0</v>
      </c>
      <c r="D83" s="92" t="str">
        <v>H0</v>
      </c>
      <c r="E83" s="196" t="str">
        <f t="shared" si="4"/>
        <v>HKDFUT3MH0_Quote</v>
      </c>
      <c r="F83" s="197" t="str">
        <f t="shared" si="5"/>
        <v>HKDFUT3MH0ConvAdj_Quote</v>
      </c>
      <c r="G83" s="196" t="str">
        <f>_xll.qlFuturesConvAdjustmentQuote($F83,IborIndex,$D83,$E83,Volatility,MeanReversion,Permanent,Trigger,ObjectOverwrite)</f>
        <v>HKDFUT3MH0ConvAdj_Quote#0002</v>
      </c>
      <c r="H83" s="25" t="str">
        <f>_xll.ohRangeRetrieveError(G83)</f>
        <v/>
      </c>
    </row>
    <row r="84" spans="1:8" x14ac:dyDescent="0.2">
      <c r="A84" s="95"/>
      <c r="B84" s="94">
        <v>78</v>
      </c>
      <c r="C84" s="92" t="b">
        <v>0</v>
      </c>
      <c r="D84" s="92" t="str">
        <v>J0</v>
      </c>
      <c r="E84" s="196" t="str">
        <f t="shared" si="4"/>
        <v>HKDFUT3MJ0_Quote</v>
      </c>
      <c r="F84" s="197" t="str">
        <f t="shared" si="5"/>
        <v>HKDFUT3MJ0ConvAdj_Quote</v>
      </c>
      <c r="G84" s="196" t="str">
        <f>_xll.qlFuturesConvAdjustmentQuote($F84,IborIndex,$D84,$E84,Volatility,MeanReversion,Permanent,Trigger,ObjectOverwrite)</f>
        <v>HKDFUT3MJ0ConvAdj_Quote#0002</v>
      </c>
      <c r="H84" s="25" t="str">
        <f>_xll.ohRangeRetrieveError(G84)</f>
        <v/>
      </c>
    </row>
    <row r="85" spans="1:8" x14ac:dyDescent="0.2">
      <c r="A85" s="95"/>
      <c r="B85" s="94">
        <v>79</v>
      </c>
      <c r="C85" s="92" t="b">
        <v>0</v>
      </c>
      <c r="D85" s="92" t="str">
        <v>K0</v>
      </c>
      <c r="E85" s="196" t="str">
        <f t="shared" si="4"/>
        <v>HKDFUT3MK0_Quote</v>
      </c>
      <c r="F85" s="197" t="str">
        <f t="shared" si="5"/>
        <v>HKDFUT3MK0ConvAdj_Quote</v>
      </c>
      <c r="G85" s="196" t="str">
        <f>_xll.qlFuturesConvAdjustmentQuote($F85,IborIndex,$D85,$E85,Volatility,MeanReversion,Permanent,Trigger,ObjectOverwrite)</f>
        <v>HKDFUT3MK0ConvAdj_Quote#0002</v>
      </c>
      <c r="H85" s="25" t="str">
        <f>_xll.ohRangeRetrieveError(G85)</f>
        <v/>
      </c>
    </row>
    <row r="86" spans="1:8" x14ac:dyDescent="0.2">
      <c r="A86" s="95"/>
      <c r="B86" s="94">
        <v>80</v>
      </c>
      <c r="C86" s="92" t="b">
        <v>0</v>
      </c>
      <c r="D86" s="92" t="str">
        <v>M0</v>
      </c>
      <c r="E86" s="196" t="str">
        <f t="shared" si="4"/>
        <v>HKDFUT3MM0_Quote</v>
      </c>
      <c r="F86" s="197" t="str">
        <f t="shared" si="5"/>
        <v>HKDFUT3MM0ConvAdj_Quote</v>
      </c>
      <c r="G86" s="196" t="str">
        <f>_xll.qlFuturesConvAdjustmentQuote($F86,IborIndex,$D86,$E86,Volatility,MeanReversion,Permanent,Trigger,ObjectOverwrite)</f>
        <v>HKDFUT3MM0ConvAdj_Quote#0002</v>
      </c>
      <c r="H86" s="25" t="str">
        <f>_xll.ohRangeRetrieveError(G86)</f>
        <v/>
      </c>
    </row>
    <row r="87" spans="1:8" x14ac:dyDescent="0.2">
      <c r="A87" s="95"/>
      <c r="B87" s="94">
        <v>81</v>
      </c>
      <c r="C87" s="92" t="b">
        <v>0</v>
      </c>
      <c r="D87" s="92" t="str">
        <v>N0</v>
      </c>
      <c r="E87" s="196" t="str">
        <f t="shared" si="4"/>
        <v>HKDFUT3MN0_Quote</v>
      </c>
      <c r="F87" s="197" t="str">
        <f t="shared" si="5"/>
        <v>HKDFUT3MN0ConvAdj_Quote</v>
      </c>
      <c r="G87" s="196" t="str">
        <f>_xll.qlFuturesConvAdjustmentQuote($F87,IborIndex,$D87,$E87,Volatility,MeanReversion,Permanent,Trigger,ObjectOverwrite)</f>
        <v>HKDFUT3MN0ConvAdj_Quote#0002</v>
      </c>
      <c r="H87" s="25" t="str">
        <f>_xll.ohRangeRetrieveError(G87)</f>
        <v/>
      </c>
    </row>
    <row r="88" spans="1:8" x14ac:dyDescent="0.2">
      <c r="A88" s="95"/>
      <c r="B88" s="94">
        <v>82</v>
      </c>
      <c r="C88" s="92" t="b">
        <v>0</v>
      </c>
      <c r="D88" s="92" t="str">
        <v>Q0</v>
      </c>
      <c r="E88" s="196" t="str">
        <f t="shared" si="4"/>
        <v>HKDFUT3MQ0_Quote</v>
      </c>
      <c r="F88" s="197" t="str">
        <f t="shared" si="5"/>
        <v>HKDFUT3MQ0ConvAdj_Quote</v>
      </c>
      <c r="G88" s="196" t="str">
        <f>_xll.qlFuturesConvAdjustmentQuote($F88,IborIndex,$D88,$E88,Volatility,MeanReversion,Permanent,Trigger,ObjectOverwrite)</f>
        <v>HKDFUT3MQ0ConvAdj_Quote#0002</v>
      </c>
      <c r="H88" s="25" t="str">
        <f>_xll.ohRangeRetrieveError(G88)</f>
        <v/>
      </c>
    </row>
    <row r="89" spans="1:8" x14ac:dyDescent="0.2">
      <c r="A89" s="95"/>
      <c r="B89" s="94">
        <v>83</v>
      </c>
      <c r="C89" s="92" t="b">
        <v>0</v>
      </c>
      <c r="D89" s="92" t="str">
        <v>U0</v>
      </c>
      <c r="E89" s="196" t="str">
        <f t="shared" si="4"/>
        <v>HKDFUT3MU0_Quote</v>
      </c>
      <c r="F89" s="197" t="str">
        <f t="shared" si="5"/>
        <v>HKDFUT3MU0ConvAdj_Quote</v>
      </c>
      <c r="G89" s="196" t="str">
        <f>_xll.qlFuturesConvAdjustmentQuote($F89,IborIndex,$D89,$E89,Volatility,MeanReversion,Permanent,Trigger,ObjectOverwrite)</f>
        <v>HKDFUT3MU0ConvAdj_Quote#0002</v>
      </c>
      <c r="H89" s="25" t="str">
        <f>_xll.ohRangeRetrieveError(G89)</f>
        <v/>
      </c>
    </row>
    <row r="90" spans="1:8" x14ac:dyDescent="0.2">
      <c r="A90" s="95"/>
      <c r="B90" s="94">
        <v>84</v>
      </c>
      <c r="C90" s="92" t="b">
        <v>0</v>
      </c>
      <c r="D90" s="92" t="str">
        <v>V0</v>
      </c>
      <c r="E90" s="196" t="str">
        <f t="shared" si="4"/>
        <v>HKDFUT3MV0_Quote</v>
      </c>
      <c r="F90" s="197" t="str">
        <f t="shared" si="5"/>
        <v>HKDFUT3MV0ConvAdj_Quote</v>
      </c>
      <c r="G90" s="196" t="str">
        <f>_xll.qlFuturesConvAdjustmentQuote($F90,IborIndex,$D90,$E90,Volatility,MeanReversion,Permanent,Trigger,ObjectOverwrite)</f>
        <v>HKDFUT3MV0ConvAdj_Quote#0002</v>
      </c>
      <c r="H90" s="25" t="str">
        <f>_xll.ohRangeRetrieveError(G90)</f>
        <v/>
      </c>
    </row>
    <row r="91" spans="1:8" x14ac:dyDescent="0.2">
      <c r="A91" s="95"/>
      <c r="B91" s="94">
        <v>85</v>
      </c>
      <c r="C91" s="92" t="b">
        <v>0</v>
      </c>
      <c r="D91" s="92" t="str">
        <v>X0</v>
      </c>
      <c r="E91" s="196" t="str">
        <f t="shared" si="4"/>
        <v>HKDFUT3MX0_Quote</v>
      </c>
      <c r="F91" s="197" t="str">
        <f t="shared" si="5"/>
        <v>HKDFUT3MX0ConvAdj_Quote</v>
      </c>
      <c r="G91" s="196" t="str">
        <f>_xll.qlFuturesConvAdjustmentQuote($F91,IborIndex,$D91,$E91,Volatility,MeanReversion,Permanent,Trigger,ObjectOverwrite)</f>
        <v>HKDFUT3MX0ConvAdj_Quote#0002</v>
      </c>
      <c r="H91" s="25" t="str">
        <f>_xll.ohRangeRetrieveError(G91)</f>
        <v/>
      </c>
    </row>
    <row r="92" spans="1:8" x14ac:dyDescent="0.2">
      <c r="A92" s="95"/>
      <c r="B92" s="94">
        <v>86</v>
      </c>
      <c r="C92" s="92" t="b">
        <v>0</v>
      </c>
      <c r="D92" s="92" t="str">
        <v>Z0</v>
      </c>
      <c r="E92" s="196" t="str">
        <f t="shared" si="4"/>
        <v>HKDFUT3MZ0_Quote</v>
      </c>
      <c r="F92" s="197" t="str">
        <f t="shared" si="5"/>
        <v>HKDFUT3MZ0ConvAdj_Quote</v>
      </c>
      <c r="G92" s="196" t="str">
        <f>_xll.qlFuturesConvAdjustmentQuote($F92,IborIndex,$D92,$E92,Volatility,MeanReversion,Permanent,Trigger,ObjectOverwrite)</f>
        <v>HKDFUT3MZ0ConvAdj_Quote#0002</v>
      </c>
      <c r="H92" s="25" t="str">
        <f>_xll.ohRangeRetrieveError(G92)</f>
        <v/>
      </c>
    </row>
    <row r="93" spans="1:8" x14ac:dyDescent="0.2">
      <c r="A93" s="95"/>
      <c r="B93" s="94">
        <v>87</v>
      </c>
      <c r="C93" s="92" t="b">
        <v>0</v>
      </c>
      <c r="D93" s="92" t="str">
        <v>F1</v>
      </c>
      <c r="E93" s="196" t="str">
        <f t="shared" si="4"/>
        <v>HKDFUT3MF1_Quote</v>
      </c>
      <c r="F93" s="197" t="str">
        <f t="shared" si="5"/>
        <v>HKDFUT3MF1ConvAdj_Quote</v>
      </c>
      <c r="G93" s="196" t="str">
        <f>_xll.qlFuturesConvAdjustmentQuote($F93,IborIndex,$D93,$E93,Volatility,MeanReversion,Permanent,Trigger,ObjectOverwrite)</f>
        <v>HKDFUT3MF1ConvAdj_Quote#0002</v>
      </c>
      <c r="H93" s="25" t="str">
        <f>_xll.ohRangeRetrieveError(G93)</f>
        <v/>
      </c>
    </row>
    <row r="94" spans="1:8" x14ac:dyDescent="0.2">
      <c r="A94" s="95"/>
      <c r="B94" s="94">
        <v>88</v>
      </c>
      <c r="C94" s="92" t="b">
        <v>0</v>
      </c>
      <c r="D94" s="92" t="str">
        <v>G1</v>
      </c>
      <c r="E94" s="196" t="str">
        <f t="shared" si="4"/>
        <v>HKDFUT3MG1_Quote</v>
      </c>
      <c r="F94" s="197" t="str">
        <f t="shared" si="5"/>
        <v>HKDFUT3MG1ConvAdj_Quote</v>
      </c>
      <c r="G94" s="196" t="str">
        <f>_xll.qlFuturesConvAdjustmentQuote($F94,IborIndex,$D94,$E94,Volatility,MeanReversion,Permanent,Trigger,ObjectOverwrite)</f>
        <v>HKDFUT3MG1ConvAdj_Quote#0002</v>
      </c>
      <c r="H94" s="25" t="str">
        <f>_xll.ohRangeRetrieveError(G94)</f>
        <v/>
      </c>
    </row>
    <row r="95" spans="1:8" x14ac:dyDescent="0.2">
      <c r="A95" s="95"/>
      <c r="B95" s="94">
        <v>89</v>
      </c>
      <c r="C95" s="92" t="b">
        <v>0</v>
      </c>
      <c r="D95" s="92" t="str">
        <v>H1</v>
      </c>
      <c r="E95" s="196" t="str">
        <f t="shared" si="4"/>
        <v>HKDFUT3MH1_Quote</v>
      </c>
      <c r="F95" s="197" t="str">
        <f t="shared" si="5"/>
        <v>HKDFUT3MH1ConvAdj_Quote</v>
      </c>
      <c r="G95" s="196" t="str">
        <f>_xll.qlFuturesConvAdjustmentQuote($F95,IborIndex,$D95,$E95,Volatility,MeanReversion,Permanent,Trigger,ObjectOverwrite)</f>
        <v>HKDFUT3MH1ConvAdj_Quote#0002</v>
      </c>
      <c r="H95" s="25" t="str">
        <f>_xll.ohRangeRetrieveError(G95)</f>
        <v/>
      </c>
    </row>
    <row r="96" spans="1:8" x14ac:dyDescent="0.2">
      <c r="A96" s="95"/>
      <c r="B96" s="94">
        <v>90</v>
      </c>
      <c r="C96" s="92" t="b">
        <v>0</v>
      </c>
      <c r="D96" s="92" t="str">
        <v>J1</v>
      </c>
      <c r="E96" s="196" t="str">
        <f t="shared" si="4"/>
        <v>HKDFUT3MJ1_Quote</v>
      </c>
      <c r="F96" s="197" t="str">
        <f t="shared" si="5"/>
        <v>HKDFUT3MJ1ConvAdj_Quote</v>
      </c>
      <c r="G96" s="196" t="str">
        <f>_xll.qlFuturesConvAdjustmentQuote($F96,IborIndex,$D96,$E96,Volatility,MeanReversion,Permanent,Trigger,ObjectOverwrite)</f>
        <v>HKDFUT3MJ1ConvAdj_Quote#0002</v>
      </c>
      <c r="H96" s="25" t="str">
        <f>_xll.ohRangeRetrieveError(G96)</f>
        <v/>
      </c>
    </row>
    <row r="97" spans="1:8" x14ac:dyDescent="0.2">
      <c r="A97" s="95"/>
      <c r="B97" s="94">
        <v>91</v>
      </c>
      <c r="C97" s="92" t="b">
        <v>0</v>
      </c>
      <c r="D97" s="92" t="str">
        <v>K1</v>
      </c>
      <c r="E97" s="196" t="str">
        <f t="shared" si="4"/>
        <v>HKDFUT3MK1_Quote</v>
      </c>
      <c r="F97" s="197" t="str">
        <f t="shared" si="5"/>
        <v>HKDFUT3MK1ConvAdj_Quote</v>
      </c>
      <c r="G97" s="196" t="str">
        <f>_xll.qlFuturesConvAdjustmentQuote($F97,IborIndex,$D97,$E97,Volatility,MeanReversion,Permanent,Trigger,ObjectOverwrite)</f>
        <v>HKDFUT3MK1ConvAdj_Quote#0002</v>
      </c>
      <c r="H97" s="25" t="str">
        <f>_xll.ohRangeRetrieveError(G97)</f>
        <v/>
      </c>
    </row>
    <row r="98" spans="1:8" x14ac:dyDescent="0.2">
      <c r="A98" s="95"/>
      <c r="B98" s="94">
        <v>92</v>
      </c>
      <c r="C98" s="92" t="b">
        <v>0</v>
      </c>
      <c r="D98" s="92" t="str">
        <v>M1</v>
      </c>
      <c r="E98" s="196" t="str">
        <f t="shared" si="4"/>
        <v>HKDFUT3MM1_Quote</v>
      </c>
      <c r="F98" s="197" t="str">
        <f t="shared" si="5"/>
        <v>HKDFUT3MM1ConvAdj_Quote</v>
      </c>
      <c r="G98" s="196" t="str">
        <f>_xll.qlFuturesConvAdjustmentQuote($F98,IborIndex,$D98,$E98,Volatility,MeanReversion,Permanent,Trigger,ObjectOverwrite)</f>
        <v>HKDFUT3MM1ConvAdj_Quote#0002</v>
      </c>
      <c r="H98" s="25" t="str">
        <f>_xll.ohRangeRetrieveError(G98)</f>
        <v/>
      </c>
    </row>
    <row r="99" spans="1:8" x14ac:dyDescent="0.2">
      <c r="A99" s="95"/>
      <c r="B99" s="94">
        <v>93</v>
      </c>
      <c r="C99" s="92" t="b">
        <v>0</v>
      </c>
      <c r="D99" s="92" t="str">
        <v>N1</v>
      </c>
      <c r="E99" s="196" t="str">
        <f t="shared" si="4"/>
        <v>HKDFUT3MN1_Quote</v>
      </c>
      <c r="F99" s="197" t="str">
        <f t="shared" si="5"/>
        <v>HKDFUT3MN1ConvAdj_Quote</v>
      </c>
      <c r="G99" s="196" t="str">
        <f>_xll.qlFuturesConvAdjustmentQuote($F99,IborIndex,$D99,$E99,Volatility,MeanReversion,Permanent,Trigger,ObjectOverwrite)</f>
        <v>HKDFUT3MN1ConvAdj_Quote#0002</v>
      </c>
      <c r="H99" s="25" t="str">
        <f>_xll.ohRangeRetrieveError(G99)</f>
        <v/>
      </c>
    </row>
    <row r="100" spans="1:8" x14ac:dyDescent="0.2">
      <c r="A100" s="95"/>
      <c r="B100" s="94">
        <v>94</v>
      </c>
      <c r="C100" s="92" t="b">
        <v>0</v>
      </c>
      <c r="D100" s="92" t="str">
        <v>Q1</v>
      </c>
      <c r="E100" s="196" t="str">
        <f t="shared" si="4"/>
        <v>HKDFUT3MQ1_Quote</v>
      </c>
      <c r="F100" s="197" t="str">
        <f t="shared" si="5"/>
        <v>HKDFUT3MQ1ConvAdj_Quote</v>
      </c>
      <c r="G100" s="196" t="str">
        <f>_xll.qlFuturesConvAdjustmentQuote($F100,IborIndex,$D100,$E100,Volatility,MeanReversion,Permanent,Trigger,ObjectOverwrite)</f>
        <v>HKDFUT3MQ1ConvAdj_Quote#0002</v>
      </c>
      <c r="H100" s="25" t="str">
        <f>_xll.ohRangeRetrieveError(G100)</f>
        <v/>
      </c>
    </row>
    <row r="101" spans="1:8" x14ac:dyDescent="0.2">
      <c r="A101" s="95"/>
      <c r="B101" s="94">
        <v>95</v>
      </c>
      <c r="C101" s="92" t="b">
        <v>0</v>
      </c>
      <c r="D101" s="92" t="str">
        <v>U1</v>
      </c>
      <c r="E101" s="196" t="str">
        <f t="shared" si="4"/>
        <v>HKDFUT3MU1_Quote</v>
      </c>
      <c r="F101" s="197" t="str">
        <f t="shared" si="5"/>
        <v>HKDFUT3MU1ConvAdj_Quote</v>
      </c>
      <c r="G101" s="196" t="str">
        <f>_xll.qlFuturesConvAdjustmentQuote($F101,IborIndex,$D101,$E101,Volatility,MeanReversion,Permanent,Trigger,ObjectOverwrite)</f>
        <v>HKDFUT3MU1ConvAdj_Quote#0002</v>
      </c>
      <c r="H101" s="25" t="str">
        <f>_xll.ohRangeRetrieveError(G101)</f>
        <v/>
      </c>
    </row>
    <row r="102" spans="1:8" x14ac:dyDescent="0.2">
      <c r="A102" s="95"/>
      <c r="B102" s="94">
        <v>96</v>
      </c>
      <c r="C102" s="92" t="b">
        <v>0</v>
      </c>
      <c r="D102" s="92" t="str">
        <v>V1</v>
      </c>
      <c r="E102" s="196" t="str">
        <f t="shared" si="4"/>
        <v>HKDFUT3MV1_Quote</v>
      </c>
      <c r="F102" s="197" t="str">
        <f t="shared" si="5"/>
        <v>HKDFUT3MV1ConvAdj_Quote</v>
      </c>
      <c r="G102" s="196" t="str">
        <f>_xll.qlFuturesConvAdjustmentQuote($F102,IborIndex,$D102,$E102,Volatility,MeanReversion,Permanent,Trigger,ObjectOverwrite)</f>
        <v>HKDFUT3MV1ConvAdj_Quote#0002</v>
      </c>
      <c r="H102" s="25" t="str">
        <f>_xll.ohRangeRetrieveError(G102)</f>
        <v/>
      </c>
    </row>
    <row r="103" spans="1:8" x14ac:dyDescent="0.2">
      <c r="A103" s="95"/>
      <c r="B103" s="94">
        <v>97</v>
      </c>
      <c r="C103" s="92" t="b">
        <v>0</v>
      </c>
      <c r="D103" s="92" t="str">
        <v>X1</v>
      </c>
      <c r="E103" s="196" t="str">
        <f t="shared" ref="E103:E126" si="6">Currency&amp;"FUT"&amp;$G$4&amp;$D103&amp;QuoteSuffix</f>
        <v>HKDFUT3MX1_Quote</v>
      </c>
      <c r="F103" s="197" t="str">
        <f t="shared" ref="F103:F126" si="7">Currency&amp;"FUT"&amp;$G$4&amp;$D103&amp;"ConvAdj"&amp;QuoteSuffix</f>
        <v>HKDFUT3MX1ConvAdj_Quote</v>
      </c>
      <c r="G103" s="196" t="str">
        <f>_xll.qlFuturesConvAdjustmentQuote($F103,IborIndex,$D103,$E103,Volatility,MeanReversion,Permanent,Trigger,ObjectOverwrite)</f>
        <v>HKDFUT3MX1ConvAdj_Quote#0002</v>
      </c>
      <c r="H103" s="25" t="str">
        <f>_xll.ohRangeRetrieveError(G103)</f>
        <v/>
      </c>
    </row>
    <row r="104" spans="1:8" x14ac:dyDescent="0.2">
      <c r="A104" s="95"/>
      <c r="B104" s="94">
        <v>98</v>
      </c>
      <c r="C104" s="92" t="b">
        <v>0</v>
      </c>
      <c r="D104" s="92" t="str">
        <v>Z1</v>
      </c>
      <c r="E104" s="196" t="str">
        <f t="shared" si="6"/>
        <v>HKDFUT3MZ1_Quote</v>
      </c>
      <c r="F104" s="197" t="str">
        <f t="shared" si="7"/>
        <v>HKDFUT3MZ1ConvAdj_Quote</v>
      </c>
      <c r="G104" s="196" t="str">
        <f>_xll.qlFuturesConvAdjustmentQuote($F104,IborIndex,$D104,$E104,Volatility,MeanReversion,Permanent,Trigger,ObjectOverwrite)</f>
        <v>HKDFUT3MZ1ConvAdj_Quote#0002</v>
      </c>
      <c r="H104" s="25" t="str">
        <f>_xll.ohRangeRetrieveError(G104)</f>
        <v/>
      </c>
    </row>
    <row r="105" spans="1:8" x14ac:dyDescent="0.2">
      <c r="A105" s="95"/>
      <c r="B105" s="94">
        <v>99</v>
      </c>
      <c r="C105" s="92" t="b">
        <v>0</v>
      </c>
      <c r="D105" s="92" t="str">
        <v>F2</v>
      </c>
      <c r="E105" s="196" t="str">
        <f t="shared" si="6"/>
        <v>HKDFUT3MF2_Quote</v>
      </c>
      <c r="F105" s="197" t="str">
        <f t="shared" si="7"/>
        <v>HKDFUT3MF2ConvAdj_Quote</v>
      </c>
      <c r="G105" s="196" t="str">
        <f>_xll.qlFuturesConvAdjustmentQuote($F105,IborIndex,$D105,$E105,Volatility,MeanReversion,Permanent,Trigger,ObjectOverwrite)</f>
        <v>HKDFUT3MF2ConvAdj_Quote#0002</v>
      </c>
      <c r="H105" s="25" t="str">
        <f>_xll.ohRangeRetrieveError(G105)</f>
        <v/>
      </c>
    </row>
    <row r="106" spans="1:8" x14ac:dyDescent="0.2">
      <c r="A106" s="95"/>
      <c r="B106" s="94">
        <v>100</v>
      </c>
      <c r="C106" s="92" t="b">
        <v>0</v>
      </c>
      <c r="D106" s="92" t="str">
        <v>G2</v>
      </c>
      <c r="E106" s="196" t="str">
        <f t="shared" si="6"/>
        <v>HKDFUT3MG2_Quote</v>
      </c>
      <c r="F106" s="197" t="str">
        <f t="shared" si="7"/>
        <v>HKDFUT3MG2ConvAdj_Quote</v>
      </c>
      <c r="G106" s="196" t="str">
        <f>_xll.qlFuturesConvAdjustmentQuote($F106,IborIndex,$D106,$E106,Volatility,MeanReversion,Permanent,Trigger,ObjectOverwrite)</f>
        <v>HKDFUT3MG2ConvAdj_Quote#0002</v>
      </c>
      <c r="H106" s="25" t="str">
        <f>_xll.ohRangeRetrieveError(G106)</f>
        <v/>
      </c>
    </row>
    <row r="107" spans="1:8" x14ac:dyDescent="0.2">
      <c r="A107" s="95"/>
      <c r="B107" s="94">
        <v>101</v>
      </c>
      <c r="C107" s="92" t="b">
        <v>0</v>
      </c>
      <c r="D107" s="92" t="str">
        <v>H2</v>
      </c>
      <c r="E107" s="196" t="str">
        <f t="shared" si="6"/>
        <v>HKDFUT3MH2_Quote</v>
      </c>
      <c r="F107" s="197" t="str">
        <f t="shared" si="7"/>
        <v>HKDFUT3MH2ConvAdj_Quote</v>
      </c>
      <c r="G107" s="196" t="str">
        <f>_xll.qlFuturesConvAdjustmentQuote($F107,IborIndex,$D107,$E107,Volatility,MeanReversion,Permanent,Trigger,ObjectOverwrite)</f>
        <v>HKDFUT3MH2ConvAdj_Quote#0002</v>
      </c>
      <c r="H107" s="25" t="str">
        <f>_xll.ohRangeRetrieveError(G107)</f>
        <v/>
      </c>
    </row>
    <row r="108" spans="1:8" x14ac:dyDescent="0.2">
      <c r="A108" s="95"/>
      <c r="B108" s="94">
        <v>102</v>
      </c>
      <c r="C108" s="92" t="b">
        <v>0</v>
      </c>
      <c r="D108" s="92" t="str">
        <v>J2</v>
      </c>
      <c r="E108" s="196" t="str">
        <f t="shared" si="6"/>
        <v>HKDFUT3MJ2_Quote</v>
      </c>
      <c r="F108" s="197" t="str">
        <f t="shared" si="7"/>
        <v>HKDFUT3MJ2ConvAdj_Quote</v>
      </c>
      <c r="G108" s="196" t="str">
        <f>_xll.qlFuturesConvAdjustmentQuote($F108,IborIndex,$D108,$E108,Volatility,MeanReversion,Permanent,Trigger,ObjectOverwrite)</f>
        <v>HKDFUT3MJ2ConvAdj_Quote#0002</v>
      </c>
      <c r="H108" s="25" t="str">
        <f>_xll.ohRangeRetrieveError(G108)</f>
        <v/>
      </c>
    </row>
    <row r="109" spans="1:8" x14ac:dyDescent="0.2">
      <c r="A109" s="95"/>
      <c r="B109" s="94">
        <v>103</v>
      </c>
      <c r="C109" s="92" t="b">
        <v>0</v>
      </c>
      <c r="D109" s="92" t="str">
        <v>K2</v>
      </c>
      <c r="E109" s="196" t="str">
        <f t="shared" si="6"/>
        <v>HKDFUT3MK2_Quote</v>
      </c>
      <c r="F109" s="197" t="str">
        <f t="shared" si="7"/>
        <v>HKDFUT3MK2ConvAdj_Quote</v>
      </c>
      <c r="G109" s="196" t="str">
        <f>_xll.qlFuturesConvAdjustmentQuote($F109,IborIndex,$D109,$E109,Volatility,MeanReversion,Permanent,Trigger,ObjectOverwrite)</f>
        <v>HKDFUT3MK2ConvAdj_Quote#0002</v>
      </c>
      <c r="H109" s="25" t="str">
        <f>_xll.ohRangeRetrieveError(G109)</f>
        <v/>
      </c>
    </row>
    <row r="110" spans="1:8" x14ac:dyDescent="0.2">
      <c r="A110" s="95"/>
      <c r="B110" s="94">
        <v>104</v>
      </c>
      <c r="C110" s="92" t="b">
        <v>0</v>
      </c>
      <c r="D110" s="92" t="str">
        <v>M2</v>
      </c>
      <c r="E110" s="196" t="str">
        <f t="shared" si="6"/>
        <v>HKDFUT3MM2_Quote</v>
      </c>
      <c r="F110" s="197" t="str">
        <f t="shared" si="7"/>
        <v>HKDFUT3MM2ConvAdj_Quote</v>
      </c>
      <c r="G110" s="196" t="str">
        <f>_xll.qlFuturesConvAdjustmentQuote($F110,IborIndex,$D110,$E110,Volatility,MeanReversion,Permanent,Trigger,ObjectOverwrite)</f>
        <v>HKDFUT3MM2ConvAdj_Quote#0002</v>
      </c>
      <c r="H110" s="25" t="str">
        <f>_xll.ohRangeRetrieveError(G110)</f>
        <v/>
      </c>
    </row>
    <row r="111" spans="1:8" x14ac:dyDescent="0.2">
      <c r="A111" s="95"/>
      <c r="B111" s="94">
        <v>105</v>
      </c>
      <c r="C111" s="92" t="b">
        <v>0</v>
      </c>
      <c r="D111" s="92" t="str">
        <v>N2</v>
      </c>
      <c r="E111" s="196" t="str">
        <f t="shared" si="6"/>
        <v>HKDFUT3MN2_Quote</v>
      </c>
      <c r="F111" s="197" t="str">
        <f t="shared" si="7"/>
        <v>HKDFUT3MN2ConvAdj_Quote</v>
      </c>
      <c r="G111" s="196" t="str">
        <f>_xll.qlFuturesConvAdjustmentQuote($F111,IborIndex,$D111,$E111,Volatility,MeanReversion,Permanent,Trigger,ObjectOverwrite)</f>
        <v>HKDFUT3MN2ConvAdj_Quote#0002</v>
      </c>
      <c r="H111" s="25" t="str">
        <f>_xll.ohRangeRetrieveError(G111)</f>
        <v/>
      </c>
    </row>
    <row r="112" spans="1:8" x14ac:dyDescent="0.2">
      <c r="A112" s="95"/>
      <c r="B112" s="94">
        <v>106</v>
      </c>
      <c r="C112" s="92" t="b">
        <v>0</v>
      </c>
      <c r="D112" s="92" t="str">
        <v>Q2</v>
      </c>
      <c r="E112" s="196" t="str">
        <f t="shared" si="6"/>
        <v>HKDFUT3MQ2_Quote</v>
      </c>
      <c r="F112" s="197" t="str">
        <f t="shared" si="7"/>
        <v>HKDFUT3MQ2ConvAdj_Quote</v>
      </c>
      <c r="G112" s="196" t="str">
        <f>_xll.qlFuturesConvAdjustmentQuote($F112,IborIndex,$D112,$E112,Volatility,MeanReversion,Permanent,Trigger,ObjectOverwrite)</f>
        <v>HKDFUT3MQ2ConvAdj_Quote#0002</v>
      </c>
      <c r="H112" s="25" t="str">
        <f>_xll.ohRangeRetrieveError(G112)</f>
        <v/>
      </c>
    </row>
    <row r="113" spans="1:8" x14ac:dyDescent="0.2">
      <c r="A113" s="95"/>
      <c r="B113" s="94">
        <v>107</v>
      </c>
      <c r="C113" s="92" t="b">
        <v>0</v>
      </c>
      <c r="D113" s="92" t="str">
        <v>U2</v>
      </c>
      <c r="E113" s="196" t="str">
        <f t="shared" si="6"/>
        <v>HKDFUT3MU2_Quote</v>
      </c>
      <c r="F113" s="197" t="str">
        <f t="shared" si="7"/>
        <v>HKDFUT3MU2ConvAdj_Quote</v>
      </c>
      <c r="G113" s="196" t="str">
        <f>_xll.qlFuturesConvAdjustmentQuote($F113,IborIndex,$D113,$E113,Volatility,MeanReversion,Permanent,Trigger,ObjectOverwrite)</f>
        <v>HKDFUT3MU2ConvAdj_Quote#0002</v>
      </c>
      <c r="H113" s="25" t="str">
        <f>_xll.ohRangeRetrieveError(G113)</f>
        <v/>
      </c>
    </row>
    <row r="114" spans="1:8" x14ac:dyDescent="0.2">
      <c r="A114" s="95"/>
      <c r="B114" s="94">
        <v>108</v>
      </c>
      <c r="C114" s="92" t="b">
        <v>0</v>
      </c>
      <c r="D114" s="92" t="str">
        <v>V2</v>
      </c>
      <c r="E114" s="196" t="str">
        <f t="shared" si="6"/>
        <v>HKDFUT3MV2_Quote</v>
      </c>
      <c r="F114" s="197" t="str">
        <f t="shared" si="7"/>
        <v>HKDFUT3MV2ConvAdj_Quote</v>
      </c>
      <c r="G114" s="196" t="str">
        <f>_xll.qlFuturesConvAdjustmentQuote($F114,IborIndex,$D114,$E114,Volatility,MeanReversion,Permanent,Trigger,ObjectOverwrite)</f>
        <v>HKDFUT3MV2ConvAdj_Quote#0002</v>
      </c>
      <c r="H114" s="25" t="str">
        <f>_xll.ohRangeRetrieveError(G114)</f>
        <v/>
      </c>
    </row>
    <row r="115" spans="1:8" x14ac:dyDescent="0.2">
      <c r="A115" s="95"/>
      <c r="B115" s="94">
        <v>109</v>
      </c>
      <c r="C115" s="92" t="b">
        <v>0</v>
      </c>
      <c r="D115" s="92" t="str">
        <v>X2</v>
      </c>
      <c r="E115" s="196" t="str">
        <f t="shared" si="6"/>
        <v>HKDFUT3MX2_Quote</v>
      </c>
      <c r="F115" s="197" t="str">
        <f t="shared" si="7"/>
        <v>HKDFUT3MX2ConvAdj_Quote</v>
      </c>
      <c r="G115" s="196" t="str">
        <f>_xll.qlFuturesConvAdjustmentQuote($F115,IborIndex,$D115,$E115,Volatility,MeanReversion,Permanent,Trigger,ObjectOverwrite)</f>
        <v>HKDFUT3MX2ConvAdj_Quote#0002</v>
      </c>
      <c r="H115" s="25" t="str">
        <f>_xll.ohRangeRetrieveError(G115)</f>
        <v/>
      </c>
    </row>
    <row r="116" spans="1:8" x14ac:dyDescent="0.2">
      <c r="A116" s="95"/>
      <c r="B116" s="94">
        <v>110</v>
      </c>
      <c r="C116" s="92" t="b">
        <v>0</v>
      </c>
      <c r="D116" s="92" t="str">
        <v>Z2</v>
      </c>
      <c r="E116" s="196" t="str">
        <f t="shared" si="6"/>
        <v>HKDFUT3MZ2_Quote</v>
      </c>
      <c r="F116" s="197" t="str">
        <f t="shared" si="7"/>
        <v>HKDFUT3MZ2ConvAdj_Quote</v>
      </c>
      <c r="G116" s="196" t="str">
        <f>_xll.qlFuturesConvAdjustmentQuote($F116,IborIndex,$D116,$E116,Volatility,MeanReversion,Permanent,Trigger,ObjectOverwrite)</f>
        <v>HKDFUT3MZ2ConvAdj_Quote#0002</v>
      </c>
      <c r="H116" s="25" t="str">
        <f>_xll.ohRangeRetrieveError(G116)</f>
        <v/>
      </c>
    </row>
    <row r="117" spans="1:8" x14ac:dyDescent="0.2">
      <c r="A117" s="95"/>
      <c r="B117" s="94">
        <v>111</v>
      </c>
      <c r="C117" s="92" t="b">
        <v>0</v>
      </c>
      <c r="D117" s="92" t="str">
        <v>F3</v>
      </c>
      <c r="E117" s="196" t="str">
        <f t="shared" si="6"/>
        <v>HKDFUT3MF3_Quote</v>
      </c>
      <c r="F117" s="197" t="str">
        <f t="shared" si="7"/>
        <v>HKDFUT3MF3ConvAdj_Quote</v>
      </c>
      <c r="G117" s="196" t="str">
        <f>_xll.qlFuturesConvAdjustmentQuote($F117,IborIndex,$D117,$E117,Volatility,MeanReversion,Permanent,Trigger,ObjectOverwrite)</f>
        <v>HKDFUT3MF3ConvAdj_Quote#0002</v>
      </c>
      <c r="H117" s="25" t="str">
        <f>_xll.ohRangeRetrieveError(G117)</f>
        <v/>
      </c>
    </row>
    <row r="118" spans="1:8" x14ac:dyDescent="0.2">
      <c r="A118" s="95"/>
      <c r="B118" s="94">
        <v>112</v>
      </c>
      <c r="C118" s="92" t="b">
        <v>0</v>
      </c>
      <c r="D118" s="92" t="str">
        <v>G3</v>
      </c>
      <c r="E118" s="196" t="str">
        <f t="shared" si="6"/>
        <v>HKDFUT3MG3_Quote</v>
      </c>
      <c r="F118" s="197" t="str">
        <f t="shared" si="7"/>
        <v>HKDFUT3MG3ConvAdj_Quote</v>
      </c>
      <c r="G118" s="196" t="str">
        <f>_xll.qlFuturesConvAdjustmentQuote($F118,IborIndex,$D118,$E118,Volatility,MeanReversion,Permanent,Trigger,ObjectOverwrite)</f>
        <v>HKDFUT3MG3ConvAdj_Quote#0002</v>
      </c>
      <c r="H118" s="25" t="str">
        <f>_xll.ohRangeRetrieveError(G118)</f>
        <v/>
      </c>
    </row>
    <row r="119" spans="1:8" x14ac:dyDescent="0.2">
      <c r="A119" s="95"/>
      <c r="B119" s="94">
        <v>113</v>
      </c>
      <c r="C119" s="92" t="b">
        <v>0</v>
      </c>
      <c r="D119" s="92" t="str">
        <v>H3</v>
      </c>
      <c r="E119" s="196" t="str">
        <f t="shared" si="6"/>
        <v>HKDFUT3MH3_Quote</v>
      </c>
      <c r="F119" s="197" t="str">
        <f t="shared" si="7"/>
        <v>HKDFUT3MH3ConvAdj_Quote</v>
      </c>
      <c r="G119" s="196" t="str">
        <f>_xll.qlFuturesConvAdjustmentQuote($F119,IborIndex,$D119,$E119,Volatility,MeanReversion,Permanent,Trigger,ObjectOverwrite)</f>
        <v>HKDFUT3MH3ConvAdj_Quote#0002</v>
      </c>
      <c r="H119" s="25" t="str">
        <f>_xll.ohRangeRetrieveError(G119)</f>
        <v/>
      </c>
    </row>
    <row r="120" spans="1:8" x14ac:dyDescent="0.2">
      <c r="A120" s="95"/>
      <c r="B120" s="94">
        <v>114</v>
      </c>
      <c r="C120" s="92" t="b">
        <v>0</v>
      </c>
      <c r="D120" s="92" t="str">
        <v>J3</v>
      </c>
      <c r="E120" s="196" t="str">
        <f t="shared" si="6"/>
        <v>HKDFUT3MJ3_Quote</v>
      </c>
      <c r="F120" s="197" t="str">
        <f t="shared" si="7"/>
        <v>HKDFUT3MJ3ConvAdj_Quote</v>
      </c>
      <c r="G120" s="196" t="str">
        <f>_xll.qlFuturesConvAdjustmentQuote($F120,IborIndex,$D120,$E120,Volatility,MeanReversion,Permanent,Trigger,ObjectOverwrite)</f>
        <v>HKDFUT3MJ3ConvAdj_Quote#0002</v>
      </c>
      <c r="H120" s="25" t="str">
        <f>_xll.ohRangeRetrieveError(G120)</f>
        <v/>
      </c>
    </row>
    <row r="121" spans="1:8" x14ac:dyDescent="0.2">
      <c r="A121" s="95"/>
      <c r="B121" s="94">
        <v>115</v>
      </c>
      <c r="C121" s="92" t="b">
        <v>0</v>
      </c>
      <c r="D121" s="92" t="str">
        <v>K3</v>
      </c>
      <c r="E121" s="196" t="str">
        <f t="shared" si="6"/>
        <v>HKDFUT3MK3_Quote</v>
      </c>
      <c r="F121" s="197" t="str">
        <f t="shared" si="7"/>
        <v>HKDFUT3MK3ConvAdj_Quote</v>
      </c>
      <c r="G121" s="196" t="str">
        <f>_xll.qlFuturesConvAdjustmentQuote($F121,IborIndex,$D121,$E121,Volatility,MeanReversion,Permanent,Trigger,ObjectOverwrite)</f>
        <v>HKDFUT3MK3ConvAdj_Quote#0002</v>
      </c>
      <c r="H121" s="25" t="str">
        <f>_xll.ohRangeRetrieveError(G121)</f>
        <v/>
      </c>
    </row>
    <row r="122" spans="1:8" x14ac:dyDescent="0.2">
      <c r="A122" s="95"/>
      <c r="B122" s="94">
        <v>116</v>
      </c>
      <c r="C122" s="92" t="b">
        <v>0</v>
      </c>
      <c r="D122" s="92" t="str">
        <v>M3</v>
      </c>
      <c r="E122" s="196" t="str">
        <f t="shared" si="6"/>
        <v>HKDFUT3MM3_Quote</v>
      </c>
      <c r="F122" s="197" t="str">
        <f t="shared" si="7"/>
        <v>HKDFUT3MM3ConvAdj_Quote</v>
      </c>
      <c r="G122" s="196" t="str">
        <f>_xll.qlFuturesConvAdjustmentQuote($F122,IborIndex,$D122,$E122,Volatility,MeanReversion,Permanent,Trigger,ObjectOverwrite)</f>
        <v>HKDFUT3MM3ConvAdj_Quote#0002</v>
      </c>
      <c r="H122" s="25" t="str">
        <f>_xll.ohRangeRetrieveError(G122)</f>
        <v/>
      </c>
    </row>
    <row r="123" spans="1:8" x14ac:dyDescent="0.2">
      <c r="A123" s="95"/>
      <c r="B123" s="94">
        <v>117</v>
      </c>
      <c r="C123" s="92" t="b">
        <v>0</v>
      </c>
      <c r="D123" s="92" t="str">
        <v>N3</v>
      </c>
      <c r="E123" s="196" t="str">
        <f t="shared" si="6"/>
        <v>HKDFUT3MN3_Quote</v>
      </c>
      <c r="F123" s="197" t="str">
        <f t="shared" si="7"/>
        <v>HKDFUT3MN3ConvAdj_Quote</v>
      </c>
      <c r="G123" s="196" t="str">
        <f>_xll.qlFuturesConvAdjustmentQuote($F123,IborIndex,$D123,$E123,Volatility,MeanReversion,Permanent,Trigger,ObjectOverwrite)</f>
        <v>HKDFUT3MN3ConvAdj_Quote#0002</v>
      </c>
      <c r="H123" s="25" t="str">
        <f>_xll.ohRangeRetrieveError(G123)</f>
        <v/>
      </c>
    </row>
    <row r="124" spans="1:8" x14ac:dyDescent="0.2">
      <c r="A124" s="95"/>
      <c r="B124" s="94">
        <v>118</v>
      </c>
      <c r="C124" s="92" t="b">
        <v>0</v>
      </c>
      <c r="D124" s="92" t="str">
        <v>Q3</v>
      </c>
      <c r="E124" s="196" t="str">
        <f t="shared" si="6"/>
        <v>HKDFUT3MQ3_Quote</v>
      </c>
      <c r="F124" s="197" t="str">
        <f t="shared" si="7"/>
        <v>HKDFUT3MQ3ConvAdj_Quote</v>
      </c>
      <c r="G124" s="196" t="str">
        <f>_xll.qlFuturesConvAdjustmentQuote($F124,IborIndex,$D124,$E124,Volatility,MeanReversion,Permanent,Trigger,ObjectOverwrite)</f>
        <v>HKDFUT3MQ3ConvAdj_Quote#0002</v>
      </c>
      <c r="H124" s="25" t="str">
        <f>_xll.ohRangeRetrieveError(G124)</f>
        <v/>
      </c>
    </row>
    <row r="125" spans="1:8" x14ac:dyDescent="0.2">
      <c r="A125" s="95"/>
      <c r="B125" s="94">
        <v>119</v>
      </c>
      <c r="C125" s="92" t="b">
        <v>0</v>
      </c>
      <c r="D125" s="92" t="str">
        <v>U3</v>
      </c>
      <c r="E125" s="196" t="str">
        <f t="shared" si="6"/>
        <v>HKDFUT3MU3_Quote</v>
      </c>
      <c r="F125" s="197" t="str">
        <f t="shared" si="7"/>
        <v>HKDFUT3MU3ConvAdj_Quote</v>
      </c>
      <c r="G125" s="196" t="str">
        <f>_xll.qlFuturesConvAdjustmentQuote($F125,IborIndex,$D125,$E125,Volatility,MeanReversion,Permanent,Trigger,ObjectOverwrite)</f>
        <v>HKDFUT3MU3ConvAdj_Quote#0002</v>
      </c>
      <c r="H125" s="25" t="str">
        <f>_xll.ohRangeRetrieveError(G125)</f>
        <v/>
      </c>
    </row>
    <row r="126" spans="1:8" ht="12" thickBot="1" x14ac:dyDescent="0.25">
      <c r="A126" s="89"/>
      <c r="B126" s="94">
        <v>120</v>
      </c>
      <c r="C126" s="92" t="b">
        <v>0</v>
      </c>
      <c r="D126" s="92" t="str">
        <v>V3</v>
      </c>
      <c r="E126" s="196" t="str">
        <f t="shared" si="6"/>
        <v>HKDFUT3MV3_Quote</v>
      </c>
      <c r="F126" s="197" t="str">
        <f t="shared" si="7"/>
        <v>HKDFUT3MV3ConvAdj_Quote</v>
      </c>
      <c r="G126" s="196" t="str">
        <f>_xll.qlFuturesConvAdjustmentQuote($F126,IborIndex,$D126,$E126,Volatility,MeanReversion,Permanent,Trigger,ObjectOverwrite)</f>
        <v>HKDFUT3MV3ConvAdj_Quote#0002</v>
      </c>
      <c r="H126" s="25" t="str">
        <f>_xll.ohRangeRetrieveError(G126)</f>
        <v/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E19"/>
  <sheetViews>
    <sheetView workbookViewId="0">
      <selection activeCell="D4" sqref="D4"/>
    </sheetView>
  </sheetViews>
  <sheetFormatPr defaultColWidth="8" defaultRowHeight="11.25" x14ac:dyDescent="0.2"/>
  <cols>
    <col min="1" max="1" width="6.140625" style="1" customWidth="1"/>
    <col min="2" max="2" width="4.28515625" style="1" customWidth="1"/>
    <col min="3" max="3" width="15.5703125" style="1" bestFit="1" customWidth="1"/>
    <col min="4" max="4" width="91.42578125" style="1" bestFit="1" customWidth="1"/>
    <col min="5" max="5" width="4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17" t="str">
        <f>_xll.qlxlVersion(TRUE,Trigger)</f>
        <v>QuantLibXL 1.3.0 - MS VC++ 9.0 - Multithreaded Static Runtime library - Release Configuration - Nov 12 2013 12:02:30</v>
      </c>
    </row>
    <row r="2" spans="1:5" s="14" customFormat="1" ht="15.75" x14ac:dyDescent="0.25">
      <c r="A2" s="15"/>
      <c r="B2" s="246" t="s">
        <v>158</v>
      </c>
      <c r="C2" s="247"/>
      <c r="D2" s="247"/>
      <c r="E2" s="248"/>
    </row>
    <row r="3" spans="1:5" s="14" customFormat="1" ht="12.75" x14ac:dyDescent="0.2">
      <c r="A3" s="15"/>
      <c r="B3" s="8"/>
      <c r="C3" s="13"/>
      <c r="D3" s="13"/>
      <c r="E3" s="12"/>
    </row>
    <row r="4" spans="1:5" s="14" customFormat="1" ht="12.75" x14ac:dyDescent="0.2">
      <c r="A4" s="15"/>
      <c r="B4" s="8"/>
      <c r="C4" s="7" t="s">
        <v>12</v>
      </c>
      <c r="D4" s="11"/>
      <c r="E4" s="5"/>
    </row>
    <row r="5" spans="1:5" s="14" customFormat="1" ht="12.75" x14ac:dyDescent="0.2">
      <c r="A5" s="15"/>
      <c r="B5" s="8"/>
      <c r="C5" s="7" t="s">
        <v>11</v>
      </c>
      <c r="D5" s="11" t="b">
        <v>1</v>
      </c>
      <c r="E5" s="5"/>
    </row>
    <row r="6" spans="1:5" s="14" customFormat="1" ht="12.75" x14ac:dyDescent="0.2">
      <c r="A6" s="15"/>
      <c r="B6" s="8"/>
      <c r="C6" s="7" t="s">
        <v>10</v>
      </c>
      <c r="D6" s="11" t="b">
        <v>0</v>
      </c>
      <c r="E6" s="5"/>
    </row>
    <row r="7" spans="1:5" s="14" customFormat="1" ht="12.75" x14ac:dyDescent="0.2">
      <c r="A7" s="15"/>
      <c r="B7" s="8"/>
      <c r="C7" s="7" t="s">
        <v>9</v>
      </c>
      <c r="D7" s="11" t="b">
        <v>1</v>
      </c>
      <c r="E7" s="5"/>
    </row>
    <row r="8" spans="1:5" s="14" customFormat="1" ht="12.75" x14ac:dyDescent="0.2">
      <c r="A8" s="15"/>
      <c r="B8" s="8"/>
      <c r="C8" s="7" t="s">
        <v>8</v>
      </c>
      <c r="D8" s="16" t="str">
        <f ca="1">SUBSTITUTE(LEFT(CELL("filename",A1),FIND("[",CELL("filename",A1),1)-1),"\XLS\","\XML\")</f>
        <v>C:\Users\erik\Documents\repos\quantlib_nando\QuantLibXL\Data2\</v>
      </c>
      <c r="E8" s="5"/>
    </row>
    <row r="9" spans="1:5" s="14" customFormat="1" ht="12.75" x14ac:dyDescent="0.2">
      <c r="A9" s="15"/>
      <c r="B9" s="8"/>
      <c r="C9" s="7" t="s">
        <v>7</v>
      </c>
      <c r="D9" s="10" t="b">
        <v>1</v>
      </c>
      <c r="E9" s="5"/>
    </row>
    <row r="10" spans="1:5" s="14" customFormat="1" ht="13.5" thickBot="1" x14ac:dyDescent="0.25">
      <c r="A10" s="15"/>
      <c r="B10" s="4"/>
      <c r="C10" s="3"/>
      <c r="D10" s="3"/>
      <c r="E10" s="2"/>
    </row>
    <row r="11" spans="1:5" ht="12" thickBot="1" x14ac:dyDescent="0.25"/>
    <row r="12" spans="1:5" ht="15.75" x14ac:dyDescent="0.25">
      <c r="B12" s="243" t="s">
        <v>6</v>
      </c>
      <c r="C12" s="244"/>
      <c r="D12" s="244"/>
      <c r="E12" s="245"/>
    </row>
    <row r="13" spans="1:5" x14ac:dyDescent="0.2">
      <c r="B13" s="8"/>
      <c r="C13" s="13"/>
      <c r="D13" s="13"/>
      <c r="E13" s="12"/>
    </row>
    <row r="14" spans="1:5" x14ac:dyDescent="0.2">
      <c r="B14" s="8"/>
      <c r="C14" s="7" t="s">
        <v>5</v>
      </c>
      <c r="D14" s="11" t="s">
        <v>4</v>
      </c>
      <c r="E14" s="5"/>
    </row>
    <row r="15" spans="1:5" x14ac:dyDescent="0.2">
      <c r="B15" s="8"/>
      <c r="C15" s="7" t="s">
        <v>165</v>
      </c>
      <c r="D15" s="11" t="s">
        <v>164</v>
      </c>
      <c r="E15" s="5"/>
    </row>
    <row r="16" spans="1:5" x14ac:dyDescent="0.2">
      <c r="B16" s="8"/>
      <c r="C16" s="7" t="s">
        <v>3</v>
      </c>
      <c r="D16" s="10" t="s">
        <v>2</v>
      </c>
      <c r="E16" s="5"/>
    </row>
    <row r="17" spans="2:5" x14ac:dyDescent="0.2">
      <c r="B17" s="8"/>
      <c r="C17" s="7" t="s">
        <v>1</v>
      </c>
      <c r="D17" s="9">
        <v>1E-4</v>
      </c>
      <c r="E17" s="5"/>
    </row>
    <row r="18" spans="2:5" x14ac:dyDescent="0.2">
      <c r="B18" s="8"/>
      <c r="C18" s="7" t="s">
        <v>0</v>
      </c>
      <c r="D18" s="6">
        <v>-0.01</v>
      </c>
      <c r="E18" s="5"/>
    </row>
    <row r="19" spans="2:5" ht="12" thickBot="1" x14ac:dyDescent="0.25">
      <c r="B19" s="4"/>
      <c r="C19" s="3"/>
      <c r="D19" s="3"/>
      <c r="E19" s="2"/>
    </row>
  </sheetData>
  <mergeCells count="2">
    <mergeCell ref="B2:E2"/>
    <mergeCell ref="B12:E12"/>
  </mergeCells>
  <dataValidations count="2">
    <dataValidation type="list" allowBlank="1" showInputMessage="1" showErrorMessage="1" sqref="D14">
      <formula1>"EUR,USD,GBP,JPY,CHF,HKD,CHY,AUD,PLN,HUF"</formula1>
    </dataValidation>
    <dataValidation type="list" allowBlank="1" showInputMessage="1" showErrorMessage="1" sqref="D15">
      <formula1>"ibor,Libor,Hibor"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workbookViewId="0">
      <selection activeCell="E5" sqref="E5"/>
    </sheetView>
  </sheetViews>
  <sheetFormatPr defaultRowHeight="12.75" x14ac:dyDescent="0.2"/>
  <cols>
    <col min="1" max="2" width="7.140625" style="14" customWidth="1"/>
    <col min="3" max="3" width="13.7109375" style="14" bestFit="1" customWidth="1"/>
    <col min="4" max="4" width="30" style="14" bestFit="1" customWidth="1"/>
    <col min="5" max="5" width="21.7109375" style="14" bestFit="1" customWidth="1"/>
    <col min="6" max="6" width="51.5703125" style="14" bestFit="1" customWidth="1"/>
    <col min="7" max="7" width="7.140625" style="14" customWidth="1"/>
    <col min="8" max="16384" width="9.140625" style="14"/>
  </cols>
  <sheetData>
    <row r="1" spans="2:7" ht="13.5" thickBot="1" x14ac:dyDescent="0.25"/>
    <row r="2" spans="2:7" x14ac:dyDescent="0.2">
      <c r="B2" s="242"/>
      <c r="C2" s="241"/>
      <c r="D2" s="241"/>
      <c r="E2" s="241"/>
      <c r="F2" s="241"/>
      <c r="G2" s="240"/>
    </row>
    <row r="3" spans="2:7" x14ac:dyDescent="0.2">
      <c r="B3" s="8"/>
      <c r="C3" s="13"/>
      <c r="D3" s="7" t="s">
        <v>5</v>
      </c>
      <c r="E3" s="11" t="s">
        <v>241</v>
      </c>
      <c r="F3" s="13"/>
      <c r="G3" s="12"/>
    </row>
    <row r="4" spans="2:7" x14ac:dyDescent="0.2">
      <c r="B4" s="8"/>
      <c r="C4" s="13"/>
      <c r="D4" s="13"/>
      <c r="E4" s="13"/>
      <c r="F4" s="13"/>
      <c r="G4" s="12"/>
    </row>
    <row r="5" spans="2:7" x14ac:dyDescent="0.2">
      <c r="B5" s="8"/>
      <c r="C5" s="13"/>
      <c r="D5" s="238" t="str">
        <f>UPPER(Currency)&amp;"_RH_YieldTermStructure.xml"</f>
        <v>HKD_RH_YieldTermStructure.xml</v>
      </c>
      <c r="E5" s="108">
        <f ca="1">IF(Serialize,_xll.ohObjectSave(E6:E13,SerializationPath&amp;D5,FileOverwrite,,Serialize),"---")</f>
        <v>8</v>
      </c>
      <c r="F5" s="236" t="str">
        <f ca="1">_xll.ohRangeRetrieveError(E5)</f>
        <v/>
      </c>
      <c r="G5" s="5"/>
    </row>
    <row r="6" spans="2:7" x14ac:dyDescent="0.2">
      <c r="B6" s="8"/>
      <c r="C6" s="237" t="s">
        <v>240</v>
      </c>
      <c r="D6" s="237" t="str">
        <f t="shared" ref="D6:D13" si="0">Currency&amp;C6</f>
        <v>HkdYC</v>
      </c>
      <c r="E6" s="172" t="str">
        <f>_xll.qlRelinkableHandleYieldTermStructure(D6,,Permanent,Trigger,ObjectOverwrite)</f>
        <v>HkdYC#0003</v>
      </c>
      <c r="F6" s="236" t="str">
        <f>_xll.ohRangeRetrieveError(E6)</f>
        <v/>
      </c>
      <c r="G6" s="12"/>
    </row>
    <row r="7" spans="2:7" x14ac:dyDescent="0.2">
      <c r="B7" s="8"/>
      <c r="C7" s="237" t="s">
        <v>239</v>
      </c>
      <c r="D7" s="237" t="str">
        <f t="shared" si="0"/>
        <v>HkdYCSTD</v>
      </c>
      <c r="E7" s="172" t="str">
        <f>_xll.qlRelinkableHandleYieldTermStructure(D7,,Permanent,Trigger,ObjectOverwrite)</f>
        <v>HkdYCSTD#0003</v>
      </c>
      <c r="F7" s="236" t="str">
        <f>_xll.ohRangeRetrieveError(E7)</f>
        <v/>
      </c>
      <c r="G7" s="12"/>
    </row>
    <row r="8" spans="2:7" x14ac:dyDescent="0.2">
      <c r="B8" s="8"/>
      <c r="C8" s="237" t="s">
        <v>238</v>
      </c>
      <c r="D8" s="237" t="str">
        <f t="shared" si="0"/>
        <v>HkdYCCCSBasis</v>
      </c>
      <c r="E8" s="172" t="str">
        <f>_xll.qlRelinkableHandleYieldTermStructure(D8,,Permanent,Trigger,ObjectOverwrite)</f>
        <v>HkdYCCCSBasis#0003</v>
      </c>
      <c r="F8" s="236" t="str">
        <f>_xll.ohRangeRetrieveError(E8)</f>
        <v/>
      </c>
      <c r="G8" s="12"/>
    </row>
    <row r="9" spans="2:7" x14ac:dyDescent="0.2">
      <c r="B9" s="8"/>
      <c r="C9" s="237" t="s">
        <v>237</v>
      </c>
      <c r="D9" s="237" t="str">
        <f t="shared" si="0"/>
        <v>HkdHiborYCON</v>
      </c>
      <c r="E9" s="172" t="str">
        <f>_xll.qlRelinkableHandleYieldTermStructure(D9,,Permanent,Trigger,ObjectOverwrite)</f>
        <v>HkdHiborYCON#0003</v>
      </c>
      <c r="F9" s="236" t="str">
        <f>_xll.ohRangeRetrieveError(E9)</f>
        <v/>
      </c>
      <c r="G9" s="12"/>
    </row>
    <row r="10" spans="2:7" x14ac:dyDescent="0.2">
      <c r="B10" s="8"/>
      <c r="C10" s="237" t="s">
        <v>236</v>
      </c>
      <c r="D10" s="237" t="str">
        <f t="shared" si="0"/>
        <v>HkdHiborYC1M</v>
      </c>
      <c r="E10" s="172" t="str">
        <f>_xll.qlRelinkableHandleYieldTermStructure(D10,,Permanent,Trigger,ObjectOverwrite)</f>
        <v>HkdHiborYC1M#0003</v>
      </c>
      <c r="F10" s="236" t="str">
        <f>_xll.ohRangeRetrieveError(E10)</f>
        <v/>
      </c>
      <c r="G10" s="12"/>
    </row>
    <row r="11" spans="2:7" x14ac:dyDescent="0.2">
      <c r="B11" s="8"/>
      <c r="C11" s="237" t="s">
        <v>235</v>
      </c>
      <c r="D11" s="237" t="str">
        <f t="shared" si="0"/>
        <v>HkdHiborYC3M</v>
      </c>
      <c r="E11" s="172" t="str">
        <f>_xll.qlRelinkableHandleYieldTermStructure(D11,,Permanent,Trigger,ObjectOverwrite)</f>
        <v>HkdHiborYC3M#0003</v>
      </c>
      <c r="F11" s="236" t="str">
        <f>_xll.ohRangeRetrieveError(E11)</f>
        <v/>
      </c>
      <c r="G11" s="12"/>
    </row>
    <row r="12" spans="2:7" x14ac:dyDescent="0.2">
      <c r="B12" s="8"/>
      <c r="C12" s="237" t="s">
        <v>234</v>
      </c>
      <c r="D12" s="237" t="str">
        <f t="shared" si="0"/>
        <v>HkdHiborYC6M</v>
      </c>
      <c r="E12" s="172" t="str">
        <f>_xll.qlRelinkableHandleYieldTermStructure(D12,,Permanent,Trigger,ObjectOverwrite)</f>
        <v>HkdHiborYC6M#0003</v>
      </c>
      <c r="F12" s="236" t="str">
        <f>_xll.ohRangeRetrieveError(E12)</f>
        <v/>
      </c>
      <c r="G12" s="12"/>
    </row>
    <row r="13" spans="2:7" x14ac:dyDescent="0.2">
      <c r="B13" s="8"/>
      <c r="C13" s="237" t="s">
        <v>233</v>
      </c>
      <c r="D13" s="237" t="str">
        <f t="shared" si="0"/>
        <v>HkdHiborYC1Y</v>
      </c>
      <c r="E13" s="172" t="str">
        <f>_xll.qlRelinkableHandleYieldTermStructure(D13,,Permanent,Trigger,ObjectOverwrite)</f>
        <v>HkdHiborYC1Y#0003</v>
      </c>
      <c r="F13" s="236" t="str">
        <f>_xll.ohRangeRetrieveError(E13)</f>
        <v/>
      </c>
      <c r="G13" s="12"/>
    </row>
    <row r="14" spans="2:7" x14ac:dyDescent="0.2">
      <c r="B14" s="8"/>
      <c r="C14" s="239"/>
      <c r="D14" s="13"/>
      <c r="E14" s="13"/>
      <c r="F14" s="13"/>
      <c r="G14" s="12"/>
    </row>
    <row r="15" spans="2:7" x14ac:dyDescent="0.2">
      <c r="B15" s="8"/>
      <c r="C15" s="239"/>
      <c r="D15" s="238" t="str">
        <f>UPPER(Currency)&amp;"_RH_SwaptionVolatilityStructure.xml"</f>
        <v>HKD_RH_SwaptionVolatilityStructure.xml</v>
      </c>
      <c r="E15" s="108">
        <f ca="1">IF(Serialize,_xll.ohObjectSave(E16:E17,SerializationPath&amp;D15,FileOverwrite,,Serialize),"---")</f>
        <v>2</v>
      </c>
      <c r="F15" s="236" t="str">
        <f ca="1">_xll.ohRangeRetrieveError(E15)</f>
        <v/>
      </c>
      <c r="G15" s="12"/>
    </row>
    <row r="16" spans="2:7" x14ac:dyDescent="0.2">
      <c r="B16" s="8"/>
      <c r="C16" s="237" t="s">
        <v>232</v>
      </c>
      <c r="D16" s="237" t="str">
        <f>Currency&amp;C16</f>
        <v>HkdSwaptionATMVol</v>
      </c>
      <c r="E16" s="172" t="str">
        <f>_xll.qlRelinkableHandleSwaptionVolatilityStructure(D16,,Permanent,Trigger,ObjectOverwrite)</f>
        <v>HkdSwaptionATMVol#0003</v>
      </c>
      <c r="F16" s="236" t="str">
        <f>_xll.ohRangeRetrieveError(E16)</f>
        <v/>
      </c>
      <c r="G16" s="12"/>
    </row>
    <row r="17" spans="2:7" x14ac:dyDescent="0.2">
      <c r="B17" s="8"/>
      <c r="C17" s="237" t="s">
        <v>231</v>
      </c>
      <c r="D17" s="237" t="str">
        <f>Currency&amp;C17</f>
        <v>HkdSwaptionVol</v>
      </c>
      <c r="E17" s="172" t="str">
        <f>_xll.qlRelinkableHandleSwaptionVolatilityStructure(D17,,Permanent,Trigger,ObjectOverwrite)</f>
        <v>HkdSwaptionVol#0003</v>
      </c>
      <c r="F17" s="236" t="str">
        <f>_xll.ohRangeRetrieveError(E17)</f>
        <v/>
      </c>
      <c r="G17" s="12"/>
    </row>
    <row r="18" spans="2:7" x14ac:dyDescent="0.2">
      <c r="B18" s="8"/>
      <c r="C18" s="239"/>
      <c r="D18" s="13"/>
      <c r="E18" s="13"/>
      <c r="F18" s="13"/>
      <c r="G18" s="12"/>
    </row>
    <row r="19" spans="2:7" x14ac:dyDescent="0.2">
      <c r="B19" s="8"/>
      <c r="C19" s="239"/>
      <c r="D19" s="238" t="str">
        <f>UPPER(Currency)&amp;"_RH_OptionletVolatilityStructure.xml"</f>
        <v>HKD_RH_OptionletVolatilityStructure.xml</v>
      </c>
      <c r="E19" s="108">
        <f ca="1">IF(Serialize,_xll.ohObjectSave(E20:E29,SerializationPath&amp;D19,FileOverwrite,,Serialize),"---")</f>
        <v>10</v>
      </c>
      <c r="F19" s="236" t="str">
        <f ca="1">_xll.ohRangeRetrieveError(E19)</f>
        <v/>
      </c>
      <c r="G19" s="12"/>
    </row>
    <row r="20" spans="2:7" x14ac:dyDescent="0.2">
      <c r="B20" s="8"/>
      <c r="C20" s="237" t="s">
        <v>230</v>
      </c>
      <c r="D20" s="237" t="str">
        <f t="shared" ref="D20:D29" si="1">Currency&amp;C20</f>
        <v>Hkd3MFutOptionVol</v>
      </c>
      <c r="E20" s="172" t="str">
        <f>_xll.qlRelinkableHandleOptionletVolatilityStructure(D20,,Permanent,Trigger,ObjectOverwrite)</f>
        <v>Hkd3MFutOptionVol#0003</v>
      </c>
      <c r="F20" s="236" t="str">
        <f>_xll.ohRangeRetrieveError(E20)</f>
        <v/>
      </c>
      <c r="G20" s="12"/>
    </row>
    <row r="21" spans="2:7" x14ac:dyDescent="0.2">
      <c r="B21" s="8"/>
      <c r="C21" s="237" t="s">
        <v>229</v>
      </c>
      <c r="D21" s="237" t="str">
        <f t="shared" si="1"/>
        <v>Hkd1MCapletVol</v>
      </c>
      <c r="E21" s="172" t="str">
        <f>_xll.qlRelinkableHandleOptionletVolatilityStructure(D21,,Permanent,Trigger,ObjectOverwrite)</f>
        <v>Hkd1MCapletVol#0003</v>
      </c>
      <c r="F21" s="236" t="str">
        <f>_xll.ohRangeRetrieveError(E21)</f>
        <v/>
      </c>
      <c r="G21" s="12"/>
    </row>
    <row r="22" spans="2:7" x14ac:dyDescent="0.2">
      <c r="B22" s="8"/>
      <c r="C22" s="237" t="s">
        <v>228</v>
      </c>
      <c r="D22" s="237" t="str">
        <f t="shared" si="1"/>
        <v>Hkd3MCapletVol</v>
      </c>
      <c r="E22" s="172" t="str">
        <f>_xll.qlRelinkableHandleOptionletVolatilityStructure(D22,,Permanent,Trigger,ObjectOverwrite)</f>
        <v>Hkd3MCapletVol#0003</v>
      </c>
      <c r="F22" s="236" t="str">
        <f>_xll.ohRangeRetrieveError(E22)</f>
        <v/>
      </c>
      <c r="G22" s="12"/>
    </row>
    <row r="23" spans="2:7" x14ac:dyDescent="0.2">
      <c r="B23" s="8"/>
      <c r="C23" s="237" t="s">
        <v>227</v>
      </c>
      <c r="D23" s="237" t="str">
        <f t="shared" si="1"/>
        <v>Hkd6MCapletVol</v>
      </c>
      <c r="E23" s="172" t="str">
        <f>_xll.qlRelinkableHandleOptionletVolatilityStructure(D23,,Permanent,Trigger,ObjectOverwrite)</f>
        <v>Hkd6MCapletVol#0003</v>
      </c>
      <c r="F23" s="236" t="str">
        <f>_xll.ohRangeRetrieveError(E23)</f>
        <v/>
      </c>
      <c r="G23" s="12"/>
    </row>
    <row r="24" spans="2:7" x14ac:dyDescent="0.2">
      <c r="B24" s="8"/>
      <c r="C24" s="237" t="s">
        <v>226</v>
      </c>
      <c r="D24" s="237" t="str">
        <f t="shared" si="1"/>
        <v>Hkd1YCapletVol</v>
      </c>
      <c r="E24" s="172" t="str">
        <f>_xll.qlRelinkableHandleOptionletVolatilityStructure(D24,,Permanent,Trigger,ObjectOverwrite)</f>
        <v>Hkd1YCapletVol#0003</v>
      </c>
      <c r="F24" s="236" t="str">
        <f>_xll.ohRangeRetrieveError(E24)</f>
        <v/>
      </c>
      <c r="G24" s="12"/>
    </row>
    <row r="25" spans="2:7" x14ac:dyDescent="0.2">
      <c r="B25" s="8"/>
      <c r="C25" s="237" t="s">
        <v>225</v>
      </c>
      <c r="D25" s="237" t="str">
        <f t="shared" si="1"/>
        <v>Hkd3MFutOptionVolEx</v>
      </c>
      <c r="E25" s="172" t="str">
        <f>_xll.qlRelinkableHandleOptionletVolatilityStructure(D25,,Permanent,Trigger,ObjectOverwrite)</f>
        <v>Hkd3MFutOptionVolEx#0003</v>
      </c>
      <c r="F25" s="236" t="str">
        <f>_xll.ohRangeRetrieveError(E25)</f>
        <v/>
      </c>
      <c r="G25" s="12"/>
    </row>
    <row r="26" spans="2:7" x14ac:dyDescent="0.2">
      <c r="B26" s="8"/>
      <c r="C26" s="237" t="s">
        <v>224</v>
      </c>
      <c r="D26" s="237" t="str">
        <f t="shared" si="1"/>
        <v>Hkd1MCapletVolEx</v>
      </c>
      <c r="E26" s="172" t="str">
        <f>_xll.qlRelinkableHandleOptionletVolatilityStructure(D26,,Permanent,Trigger,ObjectOverwrite)</f>
        <v>Hkd1MCapletVolEx#0003</v>
      </c>
      <c r="F26" s="236" t="str">
        <f>_xll.ohRangeRetrieveError(E26)</f>
        <v/>
      </c>
      <c r="G26" s="12"/>
    </row>
    <row r="27" spans="2:7" x14ac:dyDescent="0.2">
      <c r="B27" s="8"/>
      <c r="C27" s="237" t="s">
        <v>223</v>
      </c>
      <c r="D27" s="237" t="str">
        <f t="shared" si="1"/>
        <v>Hkd3MCapletVolEx</v>
      </c>
      <c r="E27" s="172" t="str">
        <f>_xll.qlRelinkableHandleOptionletVolatilityStructure(D27,,Permanent,Trigger,ObjectOverwrite)</f>
        <v>Hkd3MCapletVolEx#0003</v>
      </c>
      <c r="F27" s="236" t="str">
        <f>_xll.ohRangeRetrieveError(E27)</f>
        <v/>
      </c>
      <c r="G27" s="12"/>
    </row>
    <row r="28" spans="2:7" x14ac:dyDescent="0.2">
      <c r="B28" s="8"/>
      <c r="C28" s="237" t="s">
        <v>222</v>
      </c>
      <c r="D28" s="237" t="str">
        <f t="shared" si="1"/>
        <v>Hkd6MCapletVolEx</v>
      </c>
      <c r="E28" s="172" t="str">
        <f>_xll.qlRelinkableHandleOptionletVolatilityStructure(D28,,Permanent,Trigger,ObjectOverwrite)</f>
        <v>Hkd6MCapletVolEx#0003</v>
      </c>
      <c r="F28" s="236" t="str">
        <f>_xll.ohRangeRetrieveError(E28)</f>
        <v/>
      </c>
      <c r="G28" s="12"/>
    </row>
    <row r="29" spans="2:7" x14ac:dyDescent="0.2">
      <c r="B29" s="8"/>
      <c r="C29" s="237" t="s">
        <v>221</v>
      </c>
      <c r="D29" s="237" t="str">
        <f t="shared" si="1"/>
        <v>Hkd1YCapletVolEx</v>
      </c>
      <c r="E29" s="172" t="str">
        <f>_xll.qlRelinkableHandleOptionletVolatilityStructure(D29,,Permanent,Trigger,ObjectOverwrite)</f>
        <v>Hkd1YCapletVolEx#0003</v>
      </c>
      <c r="F29" s="236" t="str">
        <f>_xll.ohRangeRetrieveError(E29)</f>
        <v/>
      </c>
      <c r="G29" s="12"/>
    </row>
    <row r="30" spans="2:7" ht="13.5" thickBot="1" x14ac:dyDescent="0.25">
      <c r="B30" s="4"/>
      <c r="C30" s="3"/>
      <c r="D30" s="3"/>
      <c r="E30" s="3"/>
      <c r="F30" s="3"/>
      <c r="G30" s="2"/>
    </row>
  </sheetData>
  <dataValidations count="1">
    <dataValidation type="list" allowBlank="1" showInputMessage="1" showErrorMessage="1" sqref="E3">
      <formula1>"Eur,Usd,Gbp,Jpy,Chf,Hkd,Cad"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workbookViewId="0">
      <selection activeCell="B2" sqref="B2:E2"/>
    </sheetView>
  </sheetViews>
  <sheetFormatPr defaultRowHeight="12.75" x14ac:dyDescent="0.2"/>
  <cols>
    <col min="1" max="1" width="2.85546875" style="40" customWidth="1"/>
    <col min="2" max="2" width="6.5703125" style="40" customWidth="1"/>
    <col min="3" max="3" width="15.5703125" style="40" bestFit="1" customWidth="1"/>
    <col min="4" max="4" width="79.140625" style="40" bestFit="1" customWidth="1"/>
    <col min="5" max="5" width="5" style="40" customWidth="1"/>
    <col min="6" max="6" width="50.42578125" style="40" customWidth="1"/>
    <col min="7" max="7" width="5.7109375" style="40" customWidth="1"/>
    <col min="8" max="16384" width="9.140625" style="40"/>
  </cols>
  <sheetData>
    <row r="1" spans="1:29" ht="13.5" thickBot="1" x14ac:dyDescent="0.25">
      <c r="A1" s="15"/>
      <c r="B1" s="15" t="str">
        <f>_xll.qlxlVersion(TRUE,Trigger)</f>
        <v>QuantLibXL 1.3.0 - MS VC++ 9.0 - Multithreaded Static Runtime library - Release Configuration - Nov 12 2013 12:02:30</v>
      </c>
      <c r="C1" s="15"/>
      <c r="D1" s="15"/>
      <c r="E1" s="15"/>
      <c r="F1" s="15"/>
      <c r="G1" s="15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15.75" x14ac:dyDescent="0.25">
      <c r="A2" s="15"/>
      <c r="B2" s="246" t="s">
        <v>158</v>
      </c>
      <c r="C2" s="247"/>
      <c r="D2" s="247"/>
      <c r="E2" s="248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x14ac:dyDescent="0.2">
      <c r="A3" s="15"/>
      <c r="B3" s="8"/>
      <c r="C3" s="13"/>
      <c r="D3" s="13"/>
      <c r="E3" s="12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x14ac:dyDescent="0.2">
      <c r="A4" s="15"/>
      <c r="B4" s="8"/>
      <c r="C4" s="7" t="s">
        <v>12</v>
      </c>
      <c r="D4" s="11"/>
      <c r="E4" s="5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x14ac:dyDescent="0.2">
      <c r="A5" s="15"/>
      <c r="B5" s="8"/>
      <c r="C5" s="7" t="s">
        <v>11</v>
      </c>
      <c r="D5" s="11" t="b">
        <v>1</v>
      </c>
      <c r="E5" s="5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x14ac:dyDescent="0.2">
      <c r="A6" s="15"/>
      <c r="B6" s="8"/>
      <c r="C6" s="7" t="s">
        <v>10</v>
      </c>
      <c r="D6" s="11" t="b">
        <v>0</v>
      </c>
      <c r="E6" s="5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x14ac:dyDescent="0.2">
      <c r="A7" s="15"/>
      <c r="B7" s="8"/>
      <c r="C7" s="7" t="s">
        <v>9</v>
      </c>
      <c r="D7" s="11" t="b">
        <v>1</v>
      </c>
      <c r="E7" s="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x14ac:dyDescent="0.2">
      <c r="A8" s="15"/>
      <c r="B8" s="8"/>
      <c r="C8" s="7" t="s">
        <v>8</v>
      </c>
      <c r="D8" s="16" t="str">
        <f ca="1">SUBSTITUTE(LEFT(CELL("filename",A1),FIND("[",CELL("filename",A1),1)-1),"\XLS\","\XML\")</f>
        <v>C:\Users\erik\Documents\repos\quantlib_nando\QuantLibXL\Data2\</v>
      </c>
      <c r="E8" s="5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x14ac:dyDescent="0.2">
      <c r="A9" s="15"/>
      <c r="B9" s="8"/>
      <c r="C9" s="7" t="s">
        <v>7</v>
      </c>
      <c r="D9" s="10" t="b">
        <v>1</v>
      </c>
      <c r="E9" s="5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3.5" thickBot="1" x14ac:dyDescent="0.25">
      <c r="A10" s="15"/>
      <c r="B10" s="4"/>
      <c r="C10" s="3"/>
      <c r="D10" s="3"/>
      <c r="E10" s="2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x14ac:dyDescent="0.2">
      <c r="A12" s="14"/>
      <c r="B12" s="14"/>
      <c r="C12" s="219"/>
      <c r="D12" s="219"/>
      <c r="E12" s="219"/>
      <c r="F12" s="219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x14ac:dyDescent="0.2">
      <c r="A13" s="14"/>
      <c r="B13" s="14"/>
      <c r="C13" s="219"/>
      <c r="D13" s="219"/>
      <c r="E13" s="219"/>
      <c r="F13" s="219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x14ac:dyDescent="0.2">
      <c r="A14" s="14"/>
      <c r="B14" s="14"/>
      <c r="C14" s="219"/>
      <c r="D14" s="219"/>
      <c r="E14" s="219"/>
      <c r="F14" s="219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x14ac:dyDescent="0.2">
      <c r="A15" s="14"/>
      <c r="B15" s="14"/>
      <c r="C15" s="219"/>
      <c r="D15" s="219"/>
      <c r="E15" s="219"/>
      <c r="F15" s="219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 x14ac:dyDescent="0.2">
      <c r="A16" s="14"/>
      <c r="B16" s="14"/>
      <c r="C16" s="219"/>
      <c r="D16" s="219"/>
      <c r="E16" s="219"/>
      <c r="F16" s="219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x14ac:dyDescent="0.2">
      <c r="A17" s="14"/>
      <c r="B17" s="14"/>
      <c r="C17" s="219"/>
      <c r="D17" s="219"/>
      <c r="E17" s="219"/>
      <c r="F17" s="219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x14ac:dyDescent="0.2">
      <c r="A18" s="14"/>
      <c r="B18" s="14"/>
      <c r="C18" s="219"/>
      <c r="D18" s="219"/>
      <c r="E18" s="219"/>
      <c r="F18" s="219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x14ac:dyDescent="0.2">
      <c r="A19" s="14"/>
      <c r="B19" s="14"/>
      <c r="C19" s="219"/>
      <c r="D19" s="219"/>
      <c r="E19" s="219"/>
      <c r="F19" s="219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x14ac:dyDescent="0.2">
      <c r="A20" s="14"/>
      <c r="B20" s="14"/>
      <c r="C20" s="219"/>
      <c r="D20" s="219"/>
      <c r="E20" s="219"/>
      <c r="F20" s="219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x14ac:dyDescent="0.2">
      <c r="A21" s="14"/>
      <c r="B21" s="14"/>
      <c r="C21" s="219"/>
      <c r="D21" s="219"/>
      <c r="E21" s="219"/>
      <c r="F21" s="219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x14ac:dyDescent="0.2">
      <c r="A22" s="14"/>
      <c r="B22" s="14"/>
      <c r="C22" s="219"/>
      <c r="D22" s="219"/>
      <c r="E22" s="219"/>
      <c r="F22" s="219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x14ac:dyDescent="0.2">
      <c r="A23" s="14"/>
      <c r="B23" s="14"/>
      <c r="C23" s="219"/>
      <c r="D23" s="219"/>
      <c r="E23" s="219"/>
      <c r="F23" s="219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x14ac:dyDescent="0.2">
      <c r="A24" s="14"/>
      <c r="B24" s="14"/>
      <c r="C24" s="219"/>
      <c r="D24" s="219"/>
      <c r="E24" s="219"/>
      <c r="F24" s="219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x14ac:dyDescent="0.2">
      <c r="A25" s="14"/>
      <c r="B25" s="14"/>
      <c r="C25" s="219"/>
      <c r="D25" s="219"/>
      <c r="E25" s="219"/>
      <c r="F25" s="219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x14ac:dyDescent="0.2">
      <c r="A26" s="14"/>
      <c r="B26" s="14"/>
      <c r="C26" s="219"/>
      <c r="D26" s="219"/>
      <c r="E26" s="219"/>
      <c r="F26" s="219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x14ac:dyDescent="0.2">
      <c r="A27" s="14"/>
      <c r="B27" s="14"/>
      <c r="C27" s="219"/>
      <c r="D27" s="219"/>
      <c r="E27" s="219"/>
      <c r="F27" s="219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x14ac:dyDescent="0.2">
      <c r="A28" s="14"/>
      <c r="B28" s="14"/>
      <c r="C28" s="219"/>
      <c r="D28" s="219"/>
      <c r="E28" s="219"/>
      <c r="F28" s="219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x14ac:dyDescent="0.2">
      <c r="A29" s="14"/>
      <c r="B29" s="14"/>
      <c r="C29" s="219"/>
      <c r="D29" s="219"/>
      <c r="E29" s="219"/>
      <c r="F29" s="219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x14ac:dyDescent="0.2">
      <c r="A30" s="14"/>
      <c r="B30" s="14"/>
      <c r="C30" s="219"/>
      <c r="D30" s="219"/>
      <c r="E30" s="219"/>
      <c r="F30" s="219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x14ac:dyDescent="0.2">
      <c r="A31" s="14"/>
      <c r="B31" s="14"/>
      <c r="C31" s="219"/>
      <c r="D31" s="219"/>
      <c r="E31" s="219"/>
      <c r="F31" s="219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x14ac:dyDescent="0.2">
      <c r="A32" s="14"/>
      <c r="B32" s="14"/>
      <c r="C32" s="219"/>
      <c r="D32" s="219"/>
      <c r="E32" s="219"/>
      <c r="F32" s="219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 x14ac:dyDescent="0.2">
      <c r="A33" s="14"/>
      <c r="B33" s="14"/>
      <c r="C33" s="219"/>
      <c r="D33" s="219"/>
      <c r="E33" s="219"/>
      <c r="F33" s="219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x14ac:dyDescent="0.2">
      <c r="A34" s="14"/>
      <c r="B34" s="14"/>
      <c r="C34" s="219"/>
      <c r="D34" s="219"/>
      <c r="E34" s="219"/>
      <c r="F34" s="219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x14ac:dyDescent="0.2">
      <c r="A35" s="14"/>
      <c r="B35" s="14"/>
      <c r="C35" s="219"/>
      <c r="D35" s="219"/>
      <c r="E35" s="219"/>
      <c r="F35" s="219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x14ac:dyDescent="0.2">
      <c r="A36" s="14"/>
      <c r="B36" s="14"/>
      <c r="C36" s="219"/>
      <c r="D36" s="219"/>
      <c r="E36" s="219"/>
      <c r="F36" s="219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x14ac:dyDescent="0.2">
      <c r="A37" s="14"/>
      <c r="B37" s="14"/>
      <c r="C37" s="219"/>
      <c r="D37" s="219"/>
      <c r="E37" s="219"/>
      <c r="F37" s="219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x14ac:dyDescent="0.2">
      <c r="A38" s="14"/>
      <c r="B38" s="14"/>
      <c r="C38" s="219"/>
      <c r="D38" s="219"/>
      <c r="E38" s="219"/>
      <c r="F38" s="219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x14ac:dyDescent="0.2">
      <c r="A39" s="14"/>
      <c r="B39" s="14"/>
      <c r="C39" s="219"/>
      <c r="D39" s="219"/>
      <c r="E39" s="219"/>
      <c r="F39" s="219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x14ac:dyDescent="0.2">
      <c r="A40" s="14"/>
      <c r="B40" s="14"/>
      <c r="C40" s="219"/>
      <c r="D40" s="219"/>
      <c r="E40" s="219"/>
      <c r="F40" s="219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x14ac:dyDescent="0.2">
      <c r="A41" s="14"/>
      <c r="B41" s="14"/>
      <c r="C41" s="219"/>
      <c r="D41" s="219"/>
      <c r="E41" s="219"/>
      <c r="F41" s="219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x14ac:dyDescent="0.2">
      <c r="A42" s="14"/>
      <c r="B42" s="14"/>
      <c r="C42" s="219"/>
      <c r="D42" s="219"/>
      <c r="E42" s="219"/>
      <c r="F42" s="219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x14ac:dyDescent="0.2">
      <c r="A43" s="14"/>
      <c r="B43" s="14"/>
      <c r="C43" s="219"/>
      <c r="D43" s="219"/>
      <c r="E43" s="219"/>
      <c r="F43" s="219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x14ac:dyDescent="0.2">
      <c r="A44" s="14"/>
      <c r="B44" s="14"/>
      <c r="C44" s="219"/>
      <c r="D44" s="219"/>
      <c r="E44" s="219"/>
      <c r="F44" s="219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x14ac:dyDescent="0.2">
      <c r="A45" s="14"/>
      <c r="B45" s="14"/>
      <c r="C45" s="219"/>
      <c r="D45" s="219"/>
      <c r="E45" s="219"/>
      <c r="F45" s="219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x14ac:dyDescent="0.2">
      <c r="A46" s="14"/>
      <c r="B46" s="14"/>
      <c r="C46" s="219"/>
      <c r="D46" s="219"/>
      <c r="E46" s="219"/>
      <c r="F46" s="219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x14ac:dyDescent="0.2">
      <c r="A47" s="14"/>
      <c r="B47" s="14"/>
      <c r="C47" s="219"/>
      <c r="D47" s="219"/>
      <c r="E47" s="219"/>
      <c r="F47" s="219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x14ac:dyDescent="0.2">
      <c r="A48" s="14"/>
      <c r="B48" s="14"/>
      <c r="C48" s="219"/>
      <c r="D48" s="219"/>
      <c r="E48" s="219"/>
      <c r="F48" s="219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x14ac:dyDescent="0.2">
      <c r="A49" s="14"/>
      <c r="B49" s="14"/>
      <c r="C49" s="219"/>
      <c r="D49" s="219"/>
      <c r="E49" s="219"/>
      <c r="F49" s="219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x14ac:dyDescent="0.2">
      <c r="C50" s="201"/>
      <c r="D50" s="201"/>
      <c r="E50" s="201"/>
      <c r="F50" s="201"/>
    </row>
  </sheetData>
  <dataConsolidate/>
  <mergeCells count="1">
    <mergeCell ref="B2:E2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topLeftCell="I1" workbookViewId="0">
      <selection activeCell="N9" sqref="N9"/>
    </sheetView>
  </sheetViews>
  <sheetFormatPr defaultRowHeight="12.75" outlineLevelCol="1" x14ac:dyDescent="0.2"/>
  <cols>
    <col min="1" max="1" width="3.140625" style="14" customWidth="1"/>
    <col min="2" max="2" width="4" style="14" bestFit="1" customWidth="1"/>
    <col min="3" max="3" width="5.5703125" style="14" bestFit="1" customWidth="1"/>
    <col min="4" max="4" width="5.5703125" style="14" customWidth="1"/>
    <col min="5" max="5" width="6.5703125" style="14" customWidth="1" outlineLevel="1"/>
    <col min="6" max="6" width="19.28515625" style="14" customWidth="1" outlineLevel="1"/>
    <col min="7" max="7" width="7.28515625" style="14" customWidth="1" outlineLevel="1"/>
    <col min="8" max="8" width="5.5703125" style="14" customWidth="1" outlineLevel="1"/>
    <col min="9" max="9" width="15.28515625" style="14" customWidth="1" outlineLevel="1"/>
    <col min="10" max="10" width="9.28515625" style="14" customWidth="1" outlineLevel="1"/>
    <col min="11" max="11" width="10.28515625" style="14" bestFit="1" customWidth="1"/>
    <col min="12" max="12" width="14.7109375" style="14" bestFit="1" customWidth="1"/>
    <col min="13" max="13" width="26.7109375" style="14" bestFit="1" customWidth="1"/>
    <col min="14" max="14" width="54.7109375" style="14" customWidth="1"/>
    <col min="15" max="16384" width="9.140625" style="14"/>
  </cols>
  <sheetData>
    <row r="1" spans="2:15" s="1" customFormat="1" ht="12" thickBot="1" x14ac:dyDescent="0.25"/>
    <row r="2" spans="2:15" s="1" customFormat="1" x14ac:dyDescent="0.2">
      <c r="B2" s="218"/>
      <c r="C2" s="217"/>
      <c r="D2" s="217"/>
      <c r="E2" s="217"/>
      <c r="F2" s="217"/>
      <c r="G2" s="217"/>
      <c r="H2" s="217"/>
      <c r="I2" s="217"/>
      <c r="J2" s="217"/>
      <c r="K2" s="216"/>
      <c r="L2" s="215"/>
      <c r="M2" s="215"/>
      <c r="N2" s="215"/>
      <c r="O2" s="214"/>
    </row>
    <row r="3" spans="2:15" s="1" customFormat="1" x14ac:dyDescent="0.2">
      <c r="B3" s="207"/>
      <c r="C3" s="212"/>
      <c r="D3" s="212"/>
      <c r="E3" s="212"/>
      <c r="F3" s="212"/>
      <c r="G3" s="212"/>
      <c r="H3" s="212"/>
      <c r="I3" s="212"/>
      <c r="J3" s="212"/>
      <c r="K3" s="7" t="s">
        <v>165</v>
      </c>
      <c r="L3" s="202" t="s">
        <v>164</v>
      </c>
      <c r="M3" s="213"/>
      <c r="N3" s="211"/>
      <c r="O3" s="208"/>
    </row>
    <row r="4" spans="2:15" s="1" customFormat="1" x14ac:dyDescent="0.2">
      <c r="B4" s="207"/>
      <c r="C4" s="212"/>
      <c r="D4" s="212"/>
      <c r="E4" s="212"/>
      <c r="F4" s="212"/>
      <c r="G4" s="212"/>
      <c r="H4" s="212"/>
      <c r="I4" s="212"/>
      <c r="J4" s="212"/>
      <c r="K4" s="211"/>
      <c r="L4" s="211"/>
      <c r="M4" s="211"/>
      <c r="N4" s="211"/>
      <c r="O4" s="208"/>
    </row>
    <row r="5" spans="2:15" s="1" customFormat="1" x14ac:dyDescent="0.2">
      <c r="B5" s="207"/>
      <c r="C5" s="210" t="s">
        <v>187</v>
      </c>
      <c r="D5" s="210"/>
      <c r="E5" s="210" t="s">
        <v>186</v>
      </c>
      <c r="F5" s="210" t="s">
        <v>185</v>
      </c>
      <c r="G5" s="210" t="s">
        <v>184</v>
      </c>
      <c r="H5" s="210" t="s">
        <v>183</v>
      </c>
      <c r="I5" s="210" t="s">
        <v>182</v>
      </c>
      <c r="J5" s="109" t="s">
        <v>181</v>
      </c>
      <c r="K5" s="209" t="str">
        <f>PROPER(Currency)&amp;FamilyName&amp;".xml"</f>
        <v>HkdHibor.xml</v>
      </c>
      <c r="L5" s="108">
        <f ca="1">IF(Serialize,_xll.ohObjectSave(L6:M23,SerializationPath&amp;FileName,FileOverwrite,,Serialize),"---")</f>
        <v>32</v>
      </c>
      <c r="M5" s="202"/>
      <c r="N5" s="172" t="str">
        <f ca="1">_xll.ohRangeRetrieveError(L5)</f>
        <v/>
      </c>
      <c r="O5" s="208"/>
    </row>
    <row r="6" spans="2:15" s="1" customFormat="1" x14ac:dyDescent="0.2">
      <c r="B6" s="207"/>
      <c r="C6" s="206" t="s">
        <v>161</v>
      </c>
      <c r="D6" s="206" t="str">
        <f>C6</f>
        <v>ON</v>
      </c>
      <c r="E6" s="206">
        <v>0</v>
      </c>
      <c r="F6" s="206" t="s">
        <v>177</v>
      </c>
      <c r="G6" s="206" t="s">
        <v>176</v>
      </c>
      <c r="H6" s="206" t="b">
        <v>1</v>
      </c>
      <c r="I6" s="206" t="s">
        <v>175</v>
      </c>
      <c r="J6" s="205" t="str">
        <f>FamilyName&amp;"YCON"</f>
        <v>HiborYCON</v>
      </c>
      <c r="K6" s="204" t="str">
        <f t="shared" ref="K6:K23" si="0">PROPER(Currency)&amp;FamilyName&amp;$C6</f>
        <v>HkdHiborON</v>
      </c>
      <c r="L6" s="141" t="str">
        <f>_xll.qlOvernightIndex(K6,FamilyName,E6,Currency,F6,I6,Currency&amp;J6,Permanent,Trigger,FileOverwrite)</f>
        <v>HkdHiborON#0003</v>
      </c>
      <c r="M6" s="203" t="str">
        <f>_xll.qlLastFixingQuote(K6&amp;"LastFixing_Quote",L6,Permanent,Trigger,ObjectOverwrite)</f>
        <v>HkdHiborONLastFixing_Quote#0003</v>
      </c>
      <c r="N6" s="172" t="str">
        <f>_xll.ohRangeRetrieveError(L6)</f>
        <v/>
      </c>
      <c r="O6" s="12"/>
    </row>
    <row r="7" spans="2:15" s="1" customFormat="1" x14ac:dyDescent="0.2">
      <c r="B7" s="207"/>
      <c r="C7" s="206" t="s">
        <v>180</v>
      </c>
      <c r="D7" s="206" t="str">
        <f>C7</f>
        <v>TN</v>
      </c>
      <c r="E7" s="206">
        <v>0</v>
      </c>
      <c r="F7" s="206" t="s">
        <v>177</v>
      </c>
      <c r="G7" s="206" t="s">
        <v>176</v>
      </c>
      <c r="H7" s="206" t="b">
        <v>1</v>
      </c>
      <c r="I7" s="206" t="s">
        <v>175</v>
      </c>
      <c r="J7" s="205" t="str">
        <f t="shared" ref="J7:J12" si="1">FamilyName&amp;"YC1M"</f>
        <v>HiborYC1M</v>
      </c>
      <c r="K7" s="204" t="str">
        <f t="shared" si="0"/>
        <v>HkdHiborTN</v>
      </c>
      <c r="L7" s="141"/>
      <c r="M7" s="203"/>
      <c r="N7" s="172"/>
      <c r="O7" s="12"/>
    </row>
    <row r="8" spans="2:15" s="1" customFormat="1" x14ac:dyDescent="0.2">
      <c r="B8" s="207"/>
      <c r="C8" s="206" t="s">
        <v>179</v>
      </c>
      <c r="D8" s="206" t="str">
        <f>C8</f>
        <v>SN</v>
      </c>
      <c r="E8" s="206">
        <v>0</v>
      </c>
      <c r="F8" s="206" t="s">
        <v>177</v>
      </c>
      <c r="G8" s="206" t="s">
        <v>176</v>
      </c>
      <c r="H8" s="206" t="b">
        <v>1</v>
      </c>
      <c r="I8" s="206" t="s">
        <v>175</v>
      </c>
      <c r="J8" s="205" t="str">
        <f t="shared" si="1"/>
        <v>HiborYC1M</v>
      </c>
      <c r="K8" s="204" t="str">
        <f t="shared" si="0"/>
        <v>HkdHiborSN</v>
      </c>
      <c r="L8" s="141"/>
      <c r="M8" s="203"/>
      <c r="N8" s="172"/>
      <c r="O8" s="12"/>
    </row>
    <row r="9" spans="2:15" s="1" customFormat="1" x14ac:dyDescent="0.2">
      <c r="B9" s="207"/>
      <c r="C9" s="206" t="s">
        <v>140</v>
      </c>
      <c r="D9" s="206" t="s">
        <v>178</v>
      </c>
      <c r="E9" s="206">
        <v>0</v>
      </c>
      <c r="F9" s="206" t="s">
        <v>177</v>
      </c>
      <c r="G9" s="206" t="s">
        <v>176</v>
      </c>
      <c r="H9" s="206" t="b">
        <v>1</v>
      </c>
      <c r="I9" s="206" t="s">
        <v>175</v>
      </c>
      <c r="J9" s="205" t="str">
        <f t="shared" si="1"/>
        <v>HiborYC1M</v>
      </c>
      <c r="K9" s="204" t="str">
        <f t="shared" si="0"/>
        <v>HkdHiborSW</v>
      </c>
      <c r="L9" s="141" t="str">
        <f>_xll.qlIborIndex($K9,FamilyName,$D9,E9,Currency,F9,G9,H9,I9,Currency&amp;$J9,Permanent,Trigger,ObjectOverwrite)</f>
        <v>HkdHiborSW#0003</v>
      </c>
      <c r="M9" s="203" t="str">
        <f>_xll.qlLastFixingQuote(K9&amp;"LastFixing_Quote",L9,Permanent,Trigger,ObjectOverwrite)</f>
        <v>HkdHiborSWLastFixing_Quote#0003</v>
      </c>
      <c r="N9" s="172" t="str">
        <f>_xll.ohRangeRetrieveError(L9)</f>
        <v/>
      </c>
      <c r="O9" s="12"/>
    </row>
    <row r="10" spans="2:15" s="1" customFormat="1" x14ac:dyDescent="0.2">
      <c r="B10" s="207"/>
      <c r="C10" s="206" t="s">
        <v>139</v>
      </c>
      <c r="D10" s="206" t="str">
        <f t="shared" ref="D10:D23" si="2">C10</f>
        <v>2W</v>
      </c>
      <c r="E10" s="206">
        <v>0</v>
      </c>
      <c r="F10" s="206" t="s">
        <v>177</v>
      </c>
      <c r="G10" s="206" t="s">
        <v>176</v>
      </c>
      <c r="H10" s="206" t="b">
        <v>1</v>
      </c>
      <c r="I10" s="206" t="s">
        <v>175</v>
      </c>
      <c r="J10" s="205" t="str">
        <f t="shared" si="1"/>
        <v>HiborYC1M</v>
      </c>
      <c r="K10" s="204" t="str">
        <f t="shared" si="0"/>
        <v>HkdHibor2W</v>
      </c>
      <c r="L10" s="141" t="str">
        <f>_xll.qlIborIndex($K10,FamilyName,$D10,E10,Currency,F10,G10,H10,I10,Currency&amp;$J10,Permanent,Trigger,ObjectOverwrite)</f>
        <v>HkdHibor2W#0003</v>
      </c>
      <c r="M10" s="203" t="str">
        <f>_xll.qlLastFixingQuote(K10&amp;"LastFixing_Quote",L10,Permanent,Trigger,ObjectOverwrite)</f>
        <v>HkdHibor2WLastFixing_Quote#0003</v>
      </c>
      <c r="N10" s="172" t="str">
        <f>_xll.ohRangeRetrieveError(L10)</f>
        <v/>
      </c>
      <c r="O10" s="12"/>
    </row>
    <row r="11" spans="2:15" s="1" customFormat="1" x14ac:dyDescent="0.2">
      <c r="B11" s="207"/>
      <c r="C11" s="206" t="s">
        <v>138</v>
      </c>
      <c r="D11" s="206" t="str">
        <f t="shared" si="2"/>
        <v>3W</v>
      </c>
      <c r="E11" s="206">
        <v>0</v>
      </c>
      <c r="F11" s="206" t="s">
        <v>177</v>
      </c>
      <c r="G11" s="206" t="s">
        <v>176</v>
      </c>
      <c r="H11" s="206" t="b">
        <v>1</v>
      </c>
      <c r="I11" s="206" t="s">
        <v>175</v>
      </c>
      <c r="J11" s="205" t="str">
        <f t="shared" si="1"/>
        <v>HiborYC1M</v>
      </c>
      <c r="K11" s="204" t="str">
        <f t="shared" si="0"/>
        <v>HkdHibor3W</v>
      </c>
      <c r="L11" s="141" t="str">
        <f>_xll.qlIborIndex($K11,FamilyName,$D11,E11,Currency,F11,G11,H11,I11,Currency&amp;$J11,Permanent,Trigger,ObjectOverwrite)</f>
        <v>HkdHibor3W#0003</v>
      </c>
      <c r="M11" s="203" t="str">
        <f>_xll.qlLastFixingQuote(K11&amp;"LastFixing_Quote",L11,Permanent,Trigger,ObjectOverwrite)</f>
        <v>HkdHibor3WLastFixing_Quote#0003</v>
      </c>
      <c r="N11" s="172" t="str">
        <f>_xll.ohRangeRetrieveError(L11)</f>
        <v/>
      </c>
      <c r="O11" s="12"/>
    </row>
    <row r="12" spans="2:15" s="1" customFormat="1" x14ac:dyDescent="0.2">
      <c r="B12" s="207"/>
      <c r="C12" s="206" t="s">
        <v>106</v>
      </c>
      <c r="D12" s="206" t="str">
        <f t="shared" si="2"/>
        <v>1M</v>
      </c>
      <c r="E12" s="206">
        <v>0</v>
      </c>
      <c r="F12" s="206" t="s">
        <v>177</v>
      </c>
      <c r="G12" s="206" t="s">
        <v>176</v>
      </c>
      <c r="H12" s="206" t="b">
        <v>1</v>
      </c>
      <c r="I12" s="206" t="s">
        <v>175</v>
      </c>
      <c r="J12" s="205" t="str">
        <f t="shared" si="1"/>
        <v>HiborYC1M</v>
      </c>
      <c r="K12" s="204" t="str">
        <f t="shared" si="0"/>
        <v>HkdHibor1M</v>
      </c>
      <c r="L12" s="141" t="str">
        <f>_xll.qlIborIndex($K12,FamilyName,$D12,E12,Currency,F12,G12,H12,I12,Currency&amp;$J12,Permanent,Trigger,ObjectOverwrite)</f>
        <v>HkdHibor1M#0003</v>
      </c>
      <c r="M12" s="203" t="str">
        <f>_xll.qlLastFixingQuote(K12&amp;"LastFixing_Quote",L12,Permanent,Trigger,ObjectOverwrite)</f>
        <v>HkdHibor1MLastFixing_Quote#0003</v>
      </c>
      <c r="N12" s="172" t="str">
        <f>_xll.ohRangeRetrieveError(L12)</f>
        <v/>
      </c>
      <c r="O12" s="12"/>
    </row>
    <row r="13" spans="2:15" s="1" customFormat="1" x14ac:dyDescent="0.2">
      <c r="B13" s="207"/>
      <c r="C13" s="206" t="s">
        <v>137</v>
      </c>
      <c r="D13" s="206" t="str">
        <f t="shared" si="2"/>
        <v>2M</v>
      </c>
      <c r="E13" s="206">
        <v>0</v>
      </c>
      <c r="F13" s="206" t="s">
        <v>177</v>
      </c>
      <c r="G13" s="206" t="s">
        <v>176</v>
      </c>
      <c r="H13" s="206" t="b">
        <v>1</v>
      </c>
      <c r="I13" s="206" t="s">
        <v>175</v>
      </c>
      <c r="J13" s="205" t="str">
        <f>FamilyName&amp;"YC3M"</f>
        <v>HiborYC3M</v>
      </c>
      <c r="K13" s="204" t="str">
        <f t="shared" si="0"/>
        <v>HkdHibor2M</v>
      </c>
      <c r="L13" s="141" t="str">
        <f>_xll.qlIborIndex($K13,FamilyName,$D13,E13,Currency,F13,G13,H13,I13,Currency&amp;$J13,Permanent,Trigger,ObjectOverwrite)</f>
        <v>HkdHibor2M#0003</v>
      </c>
      <c r="M13" s="203" t="str">
        <f>_xll.qlLastFixingQuote(K13&amp;"LastFixing_Quote",L13,Permanent,Trigger,ObjectOverwrite)</f>
        <v>HkdHibor2MLastFixing_Quote#0003</v>
      </c>
      <c r="N13" s="172" t="str">
        <f>_xll.ohRangeRetrieveError(L13)</f>
        <v/>
      </c>
      <c r="O13" s="12"/>
    </row>
    <row r="14" spans="2:15" s="1" customFormat="1" x14ac:dyDescent="0.2">
      <c r="B14" s="207"/>
      <c r="C14" s="206" t="s">
        <v>108</v>
      </c>
      <c r="D14" s="206" t="str">
        <f t="shared" si="2"/>
        <v>3M</v>
      </c>
      <c r="E14" s="206">
        <v>0</v>
      </c>
      <c r="F14" s="206" t="s">
        <v>177</v>
      </c>
      <c r="G14" s="206" t="s">
        <v>176</v>
      </c>
      <c r="H14" s="206" t="b">
        <v>1</v>
      </c>
      <c r="I14" s="206" t="s">
        <v>175</v>
      </c>
      <c r="J14" s="205" t="str">
        <f>FamilyName&amp;"YC3M"</f>
        <v>HiborYC3M</v>
      </c>
      <c r="K14" s="204" t="str">
        <f t="shared" si="0"/>
        <v>HkdHibor3M</v>
      </c>
      <c r="L14" s="141" t="str">
        <f>_xll.qlIborIndex($K14,FamilyName,$D14,E14,Currency,F14,G14,H14,I14,Currency&amp;$J14,Permanent,Trigger,ObjectOverwrite)</f>
        <v>HkdHibor3M#0003</v>
      </c>
      <c r="M14" s="203" t="str">
        <f>_xll.qlLastFixingQuote(K14&amp;"LastFixing_Quote",L14,Permanent,Trigger,ObjectOverwrite)</f>
        <v>HkdHibor3MLastFixing_Quote#0003</v>
      </c>
      <c r="N14" s="172" t="str">
        <f>_xll.ohRangeRetrieveError(L14)</f>
        <v/>
      </c>
      <c r="O14" s="12"/>
    </row>
    <row r="15" spans="2:15" s="1" customFormat="1" x14ac:dyDescent="0.2">
      <c r="B15" s="207"/>
      <c r="C15" s="206" t="s">
        <v>136</v>
      </c>
      <c r="D15" s="206" t="str">
        <f t="shared" si="2"/>
        <v>4M</v>
      </c>
      <c r="E15" s="206">
        <v>0</v>
      </c>
      <c r="F15" s="206" t="s">
        <v>177</v>
      </c>
      <c r="G15" s="206" t="s">
        <v>176</v>
      </c>
      <c r="H15" s="206" t="b">
        <v>1</v>
      </c>
      <c r="I15" s="206" t="s">
        <v>175</v>
      </c>
      <c r="J15" s="205" t="str">
        <f>FamilyName&amp;"YC3M"</f>
        <v>HiborYC3M</v>
      </c>
      <c r="K15" s="204" t="str">
        <f t="shared" si="0"/>
        <v>HkdHibor4M</v>
      </c>
      <c r="L15" s="141" t="str">
        <f>_xll.qlIborIndex($K15,FamilyName,$D15,E15,Currency,F15,G15,H15,I15,Currency&amp;$J15,Permanent,Trigger,ObjectOverwrite)</f>
        <v>HkdHibor4M#0003</v>
      </c>
      <c r="M15" s="203" t="str">
        <f>_xll.qlLastFixingQuote(K15&amp;"LastFixing_Quote",L15,Permanent,Trigger,ObjectOverwrite)</f>
        <v>HkdHibor4MLastFixing_Quote#0003</v>
      </c>
      <c r="N15" s="172" t="str">
        <f>_xll.ohRangeRetrieveError(L15)</f>
        <v/>
      </c>
      <c r="O15" s="12"/>
    </row>
    <row r="16" spans="2:15" s="1" customFormat="1" x14ac:dyDescent="0.2">
      <c r="B16" s="207"/>
      <c r="C16" s="206" t="s">
        <v>135</v>
      </c>
      <c r="D16" s="206" t="str">
        <f t="shared" si="2"/>
        <v>5M</v>
      </c>
      <c r="E16" s="206">
        <v>0</v>
      </c>
      <c r="F16" s="206" t="s">
        <v>177</v>
      </c>
      <c r="G16" s="206" t="s">
        <v>176</v>
      </c>
      <c r="H16" s="206" t="b">
        <v>1</v>
      </c>
      <c r="I16" s="206" t="s">
        <v>175</v>
      </c>
      <c r="J16" s="205" t="str">
        <f>FamilyName&amp;"YC6M"</f>
        <v>HiborYC6M</v>
      </c>
      <c r="K16" s="204" t="str">
        <f t="shared" si="0"/>
        <v>HkdHibor5M</v>
      </c>
      <c r="L16" s="141" t="str">
        <f>_xll.qlIborIndex($K16,FamilyName,$D16,E16,Currency,F16,G16,H16,I16,Currency&amp;$J16,Permanent,Trigger,ObjectOverwrite)</f>
        <v>HkdHibor5M#0003</v>
      </c>
      <c r="M16" s="203" t="str">
        <f>_xll.qlLastFixingQuote(K16&amp;"LastFixing_Quote",L16,Permanent,Trigger,ObjectOverwrite)</f>
        <v>HkdHibor5MLastFixing_Quote#0003</v>
      </c>
      <c r="N16" s="172" t="str">
        <f>_xll.ohRangeRetrieveError(L16)</f>
        <v/>
      </c>
      <c r="O16" s="12"/>
    </row>
    <row r="17" spans="2:15" s="1" customFormat="1" x14ac:dyDescent="0.2">
      <c r="B17" s="207"/>
      <c r="C17" s="206" t="s">
        <v>61</v>
      </c>
      <c r="D17" s="206" t="str">
        <f t="shared" si="2"/>
        <v>6M</v>
      </c>
      <c r="E17" s="206">
        <v>0</v>
      </c>
      <c r="F17" s="206" t="s">
        <v>177</v>
      </c>
      <c r="G17" s="206" t="s">
        <v>176</v>
      </c>
      <c r="H17" s="206" t="b">
        <v>1</v>
      </c>
      <c r="I17" s="206" t="s">
        <v>175</v>
      </c>
      <c r="J17" s="205" t="str">
        <f>FamilyName&amp;"YC6M"</f>
        <v>HiborYC6M</v>
      </c>
      <c r="K17" s="204" t="str">
        <f t="shared" si="0"/>
        <v>HkdHibor6M</v>
      </c>
      <c r="L17" s="141" t="str">
        <f>_xll.qlIborIndex($K17,FamilyName,$D17,E17,Currency,F17,G17,H17,I17,Currency&amp;$J17,Permanent,Trigger,ObjectOverwrite)</f>
        <v>HkdHibor6M#0003</v>
      </c>
      <c r="M17" s="203" t="str">
        <f>_xll.qlLastFixingQuote(K17&amp;"LastFixing_Quote",L17,Permanent,Trigger,ObjectOverwrite)</f>
        <v>HkdHibor6MLastFixing_Quote#0003</v>
      </c>
      <c r="N17" s="172" t="str">
        <f>_xll.ohRangeRetrieveError(L17)</f>
        <v/>
      </c>
      <c r="O17" s="12"/>
    </row>
    <row r="18" spans="2:15" s="1" customFormat="1" x14ac:dyDescent="0.2">
      <c r="B18" s="207"/>
      <c r="C18" s="206" t="s">
        <v>134</v>
      </c>
      <c r="D18" s="206" t="str">
        <f t="shared" si="2"/>
        <v>7M</v>
      </c>
      <c r="E18" s="206">
        <v>0</v>
      </c>
      <c r="F18" s="206" t="s">
        <v>177</v>
      </c>
      <c r="G18" s="206" t="s">
        <v>176</v>
      </c>
      <c r="H18" s="206" t="b">
        <v>1</v>
      </c>
      <c r="I18" s="206" t="s">
        <v>175</v>
      </c>
      <c r="J18" s="205" t="str">
        <f>FamilyName&amp;"YC6M"</f>
        <v>HiborYC6M</v>
      </c>
      <c r="K18" s="204" t="str">
        <f t="shared" si="0"/>
        <v>HkdHibor7M</v>
      </c>
      <c r="L18" s="141" t="str">
        <f>_xll.qlIborIndex($K18,FamilyName,$D18,E18,Currency,F18,G18,H18,I18,Currency&amp;$J18,Permanent,Trigger,ObjectOverwrite)</f>
        <v>HkdHibor7M#0003</v>
      </c>
      <c r="M18" s="203" t="str">
        <f>_xll.qlLastFixingQuote(K18&amp;"LastFixing_Quote",L18,Permanent,Trigger,ObjectOverwrite)</f>
        <v>HkdHibor7MLastFixing_Quote#0003</v>
      </c>
      <c r="N18" s="172" t="str">
        <f>_xll.ohRangeRetrieveError(L18)</f>
        <v/>
      </c>
      <c r="O18" s="12"/>
    </row>
    <row r="19" spans="2:15" s="1" customFormat="1" x14ac:dyDescent="0.2">
      <c r="B19" s="207"/>
      <c r="C19" s="206" t="s">
        <v>133</v>
      </c>
      <c r="D19" s="206" t="str">
        <f t="shared" si="2"/>
        <v>8M</v>
      </c>
      <c r="E19" s="206">
        <v>0</v>
      </c>
      <c r="F19" s="206" t="s">
        <v>177</v>
      </c>
      <c r="G19" s="206" t="s">
        <v>176</v>
      </c>
      <c r="H19" s="206" t="b">
        <v>1</v>
      </c>
      <c r="I19" s="206" t="s">
        <v>175</v>
      </c>
      <c r="J19" s="205" t="str">
        <f>FamilyName&amp;"YC6M"</f>
        <v>HiborYC6M</v>
      </c>
      <c r="K19" s="204" t="str">
        <f t="shared" si="0"/>
        <v>HkdHibor8M</v>
      </c>
      <c r="L19" s="141" t="str">
        <f>_xll.qlIborIndex($K19,FamilyName,$D19,E19,Currency,F19,G19,H19,I19,Currency&amp;$J19,Permanent,Trigger,ObjectOverwrite)</f>
        <v>HkdHibor8M#0003</v>
      </c>
      <c r="M19" s="203" t="str">
        <f>_xll.qlLastFixingQuote(K19&amp;"LastFixing_Quote",L19,Permanent,Trigger,ObjectOverwrite)</f>
        <v>HkdHibor8MLastFixing_Quote#0003</v>
      </c>
      <c r="N19" s="172" t="str">
        <f>_xll.ohRangeRetrieveError(L19)</f>
        <v/>
      </c>
      <c r="O19" s="12"/>
    </row>
    <row r="20" spans="2:15" s="1" customFormat="1" x14ac:dyDescent="0.2">
      <c r="B20" s="207"/>
      <c r="C20" s="206" t="s">
        <v>132</v>
      </c>
      <c r="D20" s="206" t="str">
        <f t="shared" si="2"/>
        <v>9M</v>
      </c>
      <c r="E20" s="206">
        <v>0</v>
      </c>
      <c r="F20" s="206" t="s">
        <v>177</v>
      </c>
      <c r="G20" s="206" t="s">
        <v>176</v>
      </c>
      <c r="H20" s="206" t="b">
        <v>1</v>
      </c>
      <c r="I20" s="206" t="s">
        <v>175</v>
      </c>
      <c r="J20" s="205" t="str">
        <f>FamilyName&amp;"YC1Y"</f>
        <v>HiborYC1Y</v>
      </c>
      <c r="K20" s="204" t="str">
        <f t="shared" si="0"/>
        <v>HkdHibor9M</v>
      </c>
      <c r="L20" s="141" t="str">
        <f>_xll.qlIborIndex($K20,FamilyName,$D20,E20,Currency,F20,G20,H20,I20,Currency&amp;$J20,Permanent,Trigger,ObjectOverwrite)</f>
        <v>HkdHibor9M#0003</v>
      </c>
      <c r="M20" s="203" t="str">
        <f>_xll.qlLastFixingQuote(K20&amp;"LastFixing_Quote",L20,Permanent,Trigger,ObjectOverwrite)</f>
        <v>HkdHibor9MLastFixing_Quote#0003</v>
      </c>
      <c r="N20" s="172" t="str">
        <f>_xll.ohRangeRetrieveError(L20)</f>
        <v/>
      </c>
      <c r="O20" s="12"/>
    </row>
    <row r="21" spans="2:15" s="1" customFormat="1" x14ac:dyDescent="0.2">
      <c r="B21" s="207"/>
      <c r="C21" s="206" t="s">
        <v>131</v>
      </c>
      <c r="D21" s="206" t="str">
        <f t="shared" si="2"/>
        <v>10M</v>
      </c>
      <c r="E21" s="206">
        <v>0</v>
      </c>
      <c r="F21" s="206" t="s">
        <v>177</v>
      </c>
      <c r="G21" s="206" t="s">
        <v>176</v>
      </c>
      <c r="H21" s="206" t="b">
        <v>1</v>
      </c>
      <c r="I21" s="206" t="s">
        <v>175</v>
      </c>
      <c r="J21" s="205" t="str">
        <f>FamilyName&amp;"YC1Y"</f>
        <v>HiborYC1Y</v>
      </c>
      <c r="K21" s="204" t="str">
        <f t="shared" si="0"/>
        <v>HkdHibor10M</v>
      </c>
      <c r="L21" s="141" t="str">
        <f>_xll.qlIborIndex($K21,FamilyName,$D21,E21,Currency,F21,G21,H21,I21,Currency&amp;$J21,Permanent,Trigger,ObjectOverwrite)</f>
        <v>HkdHibor10M#0003</v>
      </c>
      <c r="M21" s="203" t="str">
        <f>_xll.qlLastFixingQuote(K21&amp;"LastFixing_Quote",L21,Permanent,Trigger,ObjectOverwrite)</f>
        <v>HkdHibor10MLastFixing_Quote#0003</v>
      </c>
      <c r="N21" s="172" t="str">
        <f>_xll.ohRangeRetrieveError(L21)</f>
        <v/>
      </c>
      <c r="O21" s="12"/>
    </row>
    <row r="22" spans="2:15" s="1" customFormat="1" x14ac:dyDescent="0.2">
      <c r="B22" s="207"/>
      <c r="C22" s="206" t="s">
        <v>130</v>
      </c>
      <c r="D22" s="206" t="str">
        <f t="shared" si="2"/>
        <v>11M</v>
      </c>
      <c r="E22" s="206">
        <v>0</v>
      </c>
      <c r="F22" s="206" t="s">
        <v>177</v>
      </c>
      <c r="G22" s="206" t="s">
        <v>176</v>
      </c>
      <c r="H22" s="206" t="b">
        <v>1</v>
      </c>
      <c r="I22" s="206" t="s">
        <v>175</v>
      </c>
      <c r="J22" s="205" t="str">
        <f>FamilyName&amp;"YC1Y"</f>
        <v>HiborYC1Y</v>
      </c>
      <c r="K22" s="204" t="str">
        <f t="shared" si="0"/>
        <v>HkdHibor11M</v>
      </c>
      <c r="L22" s="141" t="str">
        <f>_xll.qlIborIndex($K22,FamilyName,$D22,E22,Currency,F22,G22,H22,I22,Currency&amp;$J22,Permanent,Trigger,ObjectOverwrite)</f>
        <v>HkdHibor11M#0003</v>
      </c>
      <c r="M22" s="203" t="str">
        <f>_xll.qlLastFixingQuote(K22&amp;"LastFixing_Quote",L22,Permanent,Trigger,ObjectOverwrite)</f>
        <v>HkdHibor11MLastFixing_Quote#0003</v>
      </c>
      <c r="N22" s="172" t="str">
        <f>_xll.ohRangeRetrieveError(L22)</f>
        <v/>
      </c>
      <c r="O22" s="12"/>
    </row>
    <row r="23" spans="2:15" s="1" customFormat="1" x14ac:dyDescent="0.2">
      <c r="B23" s="207"/>
      <c r="C23" s="206" t="s">
        <v>60</v>
      </c>
      <c r="D23" s="206" t="str">
        <f t="shared" si="2"/>
        <v>1Y</v>
      </c>
      <c r="E23" s="206">
        <v>0</v>
      </c>
      <c r="F23" s="206" t="s">
        <v>177</v>
      </c>
      <c r="G23" s="206" t="s">
        <v>176</v>
      </c>
      <c r="H23" s="206" t="b">
        <v>1</v>
      </c>
      <c r="I23" s="206" t="s">
        <v>175</v>
      </c>
      <c r="J23" s="205" t="str">
        <f>FamilyName&amp;"YC1Y"</f>
        <v>HiborYC1Y</v>
      </c>
      <c r="K23" s="204" t="str">
        <f t="shared" si="0"/>
        <v>HkdHibor1Y</v>
      </c>
      <c r="L23" s="141" t="str">
        <f>_xll.qlIborIndex($K23,FamilyName,$D23,E23,Currency,F23,G23,H23,I23,Currency&amp;$J23,Permanent,Trigger,ObjectOverwrite)</f>
        <v>HkdHibor1Y#0003</v>
      </c>
      <c r="M23" s="203" t="str">
        <f>_xll.qlLastFixingQuote(K23&amp;"LastFixing_Quote",L23,Permanent,Trigger,ObjectOverwrite)</f>
        <v>HkdHibor1YLastFixing_Quote#0003</v>
      </c>
      <c r="N23" s="172" t="str">
        <f>_xll.ohRangeRetrieveError(L23)</f>
        <v/>
      </c>
      <c r="O23" s="12"/>
    </row>
    <row r="24" spans="2:15" s="1" customFormat="1" ht="12" thickBot="1" x14ac:dyDescent="0.25"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2"/>
    </row>
    <row r="25" spans="2:15" s="1" customFormat="1" ht="11.25" x14ac:dyDescent="0.2"/>
  </sheetData>
  <dataValidations count="2">
    <dataValidation type="list" allowBlank="1" showInputMessage="1" showErrorMessage="1" sqref="G6:G23">
      <formula1>"Following,Modified Following,Preceding,Modified Preceding,Unadjusted"</formula1>
    </dataValidation>
    <dataValidation type="list" allowBlank="1" showInputMessage="1" showErrorMessage="1" sqref="I6:I23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8"/>
  <sheetViews>
    <sheetView workbookViewId="0">
      <selection activeCell="L4" sqref="L4"/>
    </sheetView>
  </sheetViews>
  <sheetFormatPr defaultRowHeight="11.25" outlineLevelCol="1" x14ac:dyDescent="0.2"/>
  <cols>
    <col min="1" max="1" width="3.140625" style="219" customWidth="1"/>
    <col min="2" max="2" width="4.42578125" style="219" customWidth="1"/>
    <col min="3" max="3" width="3.85546875" style="219" bestFit="1" customWidth="1"/>
    <col min="4" max="4" width="18.42578125" style="219" bestFit="1" customWidth="1"/>
    <col min="5" max="5" width="7" style="219" customWidth="1" outlineLevel="1"/>
    <col min="6" max="6" width="19.140625" style="219" customWidth="1" outlineLevel="1"/>
    <col min="7" max="7" width="11.28515625" style="219" customWidth="1" outlineLevel="1"/>
    <col min="8" max="8" width="10.28515625" style="219" customWidth="1" outlineLevel="1"/>
    <col min="9" max="9" width="15.5703125" style="219" customWidth="1" outlineLevel="1"/>
    <col min="10" max="10" width="13.5703125" style="219" bestFit="1" customWidth="1" outlineLevel="1"/>
    <col min="11" max="11" width="11.140625" style="219" customWidth="1" outlineLevel="1"/>
    <col min="12" max="12" width="24.42578125" style="219" bestFit="1" customWidth="1"/>
    <col min="13" max="13" width="55" style="219" customWidth="1"/>
    <col min="14" max="14" width="5.28515625" style="219" customWidth="1"/>
    <col min="15" max="16384" width="9.140625" style="219"/>
  </cols>
  <sheetData>
    <row r="1" spans="2:14" s="220" customFormat="1" ht="12" thickBot="1" x14ac:dyDescent="0.25"/>
    <row r="2" spans="2:14" s="220" customFormat="1" x14ac:dyDescent="0.2">
      <c r="B2" s="235"/>
      <c r="C2" s="233"/>
      <c r="D2" s="234"/>
      <c r="E2" s="234"/>
      <c r="F2" s="233"/>
      <c r="G2" s="233"/>
      <c r="H2" s="233"/>
      <c r="I2" s="233"/>
      <c r="J2" s="233"/>
      <c r="K2" s="233"/>
      <c r="L2" s="233"/>
      <c r="M2" s="233"/>
      <c r="N2" s="232"/>
    </row>
    <row r="3" spans="2:14" s="220" customFormat="1" x14ac:dyDescent="0.2">
      <c r="B3" s="225"/>
      <c r="C3" s="228"/>
      <c r="D3" s="231" t="s">
        <v>165</v>
      </c>
      <c r="E3" s="228"/>
      <c r="F3" s="228"/>
      <c r="G3" s="228"/>
      <c r="H3" s="228"/>
      <c r="I3" s="228"/>
      <c r="J3" s="228"/>
      <c r="K3" s="228"/>
      <c r="L3" s="227" t="s">
        <v>220</v>
      </c>
      <c r="M3" s="228"/>
      <c r="N3" s="226"/>
    </row>
    <row r="4" spans="2:14" s="220" customFormat="1" x14ac:dyDescent="0.2">
      <c r="B4" s="225"/>
      <c r="C4" s="228"/>
      <c r="D4" s="231" t="s">
        <v>163</v>
      </c>
      <c r="E4" s="228"/>
      <c r="F4" s="228"/>
      <c r="G4" s="228"/>
      <c r="H4" s="228"/>
      <c r="I4" s="228"/>
      <c r="J4" s="228"/>
      <c r="K4" s="228"/>
      <c r="L4" s="227" t="s">
        <v>219</v>
      </c>
      <c r="M4" s="228"/>
      <c r="N4" s="226"/>
    </row>
    <row r="5" spans="2:14" s="220" customFormat="1" x14ac:dyDescent="0.2">
      <c r="B5" s="225"/>
      <c r="C5" s="228"/>
      <c r="D5" s="228"/>
      <c r="E5" s="228"/>
      <c r="F5" s="228"/>
      <c r="G5" s="228"/>
      <c r="H5" s="228"/>
      <c r="I5" s="228"/>
      <c r="J5" s="228"/>
      <c r="K5" s="228"/>
      <c r="L5" s="228"/>
      <c r="M5" s="228"/>
      <c r="N5" s="226"/>
    </row>
    <row r="6" spans="2:14" s="220" customFormat="1" x14ac:dyDescent="0.2">
      <c r="B6" s="225"/>
      <c r="C6" s="228"/>
      <c r="D6" s="230" t="str">
        <f>PROPER(Currency)&amp;FamilyName&amp;FixingType&amp;".xml"</f>
        <v>HkdHiborSwapIsda.xml</v>
      </c>
      <c r="E6" s="229" t="s">
        <v>186</v>
      </c>
      <c r="F6" s="228" t="s">
        <v>185</v>
      </c>
      <c r="G6" s="228" t="s">
        <v>218</v>
      </c>
      <c r="H6" s="228" t="s">
        <v>217</v>
      </c>
      <c r="I6" s="228" t="s">
        <v>216</v>
      </c>
      <c r="J6" s="228" t="s">
        <v>215</v>
      </c>
      <c r="K6" s="228" t="s">
        <v>214</v>
      </c>
      <c r="L6" s="227">
        <f ca="1">IF(Serialize,_xll.ohObjectSave(L7:L66,SerializationPath&amp;FileName,FileOverwrite,,Serialize),"---")</f>
        <v>60</v>
      </c>
      <c r="M6" s="221" t="str">
        <f ca="1">_xll.ohRangeRetrieveError(L6)</f>
        <v/>
      </c>
      <c r="N6" s="226"/>
    </row>
    <row r="7" spans="2:14" s="220" customFormat="1" x14ac:dyDescent="0.2">
      <c r="B7" s="225"/>
      <c r="C7" s="224" t="s">
        <v>60</v>
      </c>
      <c r="D7" s="223" t="str">
        <f t="shared" ref="D7:D38" si="0">PROPER(Currency)&amp;FamilyName&amp;FixingType&amp;$C7</f>
        <v>HkdHiborSwapIsda1Y</v>
      </c>
      <c r="E7" s="223">
        <v>0</v>
      </c>
      <c r="F7" s="206" t="s">
        <v>177</v>
      </c>
      <c r="G7" s="223" t="s">
        <v>108</v>
      </c>
      <c r="H7" s="223" t="s">
        <v>176</v>
      </c>
      <c r="I7" s="223" t="s">
        <v>175</v>
      </c>
      <c r="J7" s="223" t="str">
        <f>Hibor!$L$14</f>
        <v>HkdHibor3M#0003</v>
      </c>
      <c r="K7" s="223" t="s">
        <v>188</v>
      </c>
      <c r="L7" s="222" t="str">
        <f>_xll.qlSwapIndex($D7,FamilyName&amp;FixingType,C7,E7,Currency,F7,G7,H7,I7,J7,K7,Permanent,Trigger,ObjectOverwrite)</f>
        <v>HkdHiborSwapIsda1Y#0003</v>
      </c>
      <c r="M7" s="221" t="str">
        <f>_xll.ohRangeRetrieveError(L7)</f>
        <v/>
      </c>
      <c r="N7" s="67"/>
    </row>
    <row r="8" spans="2:14" s="220" customFormat="1" x14ac:dyDescent="0.2">
      <c r="B8" s="225"/>
      <c r="C8" s="224" t="s">
        <v>56</v>
      </c>
      <c r="D8" s="223" t="str">
        <f t="shared" si="0"/>
        <v>HkdHiborSwapIsda2Y</v>
      </c>
      <c r="E8" s="223">
        <v>0</v>
      </c>
      <c r="F8" s="206" t="s">
        <v>177</v>
      </c>
      <c r="G8" s="223" t="s">
        <v>108</v>
      </c>
      <c r="H8" s="223" t="s">
        <v>176</v>
      </c>
      <c r="I8" s="223" t="s">
        <v>175</v>
      </c>
      <c r="J8" s="223" t="str">
        <f>Hibor!$L$14</f>
        <v>HkdHibor3M#0003</v>
      </c>
      <c r="K8" s="223" t="s">
        <v>188</v>
      </c>
      <c r="L8" s="222" t="str">
        <f>_xll.qlSwapIndex($D8,FamilyName&amp;FixingType,C8,E8,Currency,F8,G8,H8,I8,J8,K8,Permanent,Trigger,ObjectOverwrite)</f>
        <v>HkdHiborSwapIsda2Y#0003</v>
      </c>
      <c r="M8" s="221" t="str">
        <f>_xll.ohRangeRetrieveError(L8)</f>
        <v/>
      </c>
      <c r="N8" s="67"/>
    </row>
    <row r="9" spans="2:14" s="220" customFormat="1" x14ac:dyDescent="0.2">
      <c r="B9" s="225"/>
      <c r="C9" s="224" t="s">
        <v>54</v>
      </c>
      <c r="D9" s="223" t="str">
        <f t="shared" si="0"/>
        <v>HkdHiborSwapIsda3Y</v>
      </c>
      <c r="E9" s="223">
        <v>0</v>
      </c>
      <c r="F9" s="206" t="s">
        <v>177</v>
      </c>
      <c r="G9" s="223" t="s">
        <v>108</v>
      </c>
      <c r="H9" s="223" t="s">
        <v>176</v>
      </c>
      <c r="I9" s="223" t="s">
        <v>175</v>
      </c>
      <c r="J9" s="223" t="str">
        <f>Hibor!$L$14</f>
        <v>HkdHibor3M#0003</v>
      </c>
      <c r="K9" s="223" t="s">
        <v>188</v>
      </c>
      <c r="L9" s="222" t="str">
        <f>_xll.qlSwapIndex($D9,FamilyName&amp;FixingType,C9,E9,Currency,F9,G9,H9,I9,J9,K9,Permanent,Trigger,ObjectOverwrite)</f>
        <v>HkdHiborSwapIsda3Y#0003</v>
      </c>
      <c r="M9" s="221" t="str">
        <f>_xll.ohRangeRetrieveError(L9)</f>
        <v/>
      </c>
      <c r="N9" s="67"/>
    </row>
    <row r="10" spans="2:14" s="220" customFormat="1" x14ac:dyDescent="0.2">
      <c r="B10" s="225"/>
      <c r="C10" s="224" t="s">
        <v>50</v>
      </c>
      <c r="D10" s="223" t="str">
        <f t="shared" si="0"/>
        <v>HkdHiborSwapIsda4Y</v>
      </c>
      <c r="E10" s="223">
        <v>0</v>
      </c>
      <c r="F10" s="206" t="s">
        <v>177</v>
      </c>
      <c r="G10" s="223" t="s">
        <v>108</v>
      </c>
      <c r="H10" s="223" t="s">
        <v>176</v>
      </c>
      <c r="I10" s="223" t="s">
        <v>175</v>
      </c>
      <c r="J10" s="223" t="str">
        <f>Hibor!$L$14</f>
        <v>HkdHibor3M#0003</v>
      </c>
      <c r="K10" s="223" t="s">
        <v>188</v>
      </c>
      <c r="L10" s="222" t="str">
        <f>_xll.qlSwapIndex($D10,FamilyName&amp;FixingType,C10,E10,Currency,F10,G10,H10,I10,J10,K10,Permanent,Trigger,ObjectOverwrite)</f>
        <v>HkdHiborSwapIsda4Y#0003</v>
      </c>
      <c r="M10" s="221" t="str">
        <f>_xll.ohRangeRetrieveError(L10)</f>
        <v/>
      </c>
      <c r="N10" s="67"/>
    </row>
    <row r="11" spans="2:14" s="220" customFormat="1" x14ac:dyDescent="0.2">
      <c r="B11" s="225"/>
      <c r="C11" s="224" t="s">
        <v>48</v>
      </c>
      <c r="D11" s="223" t="str">
        <f t="shared" si="0"/>
        <v>HkdHiborSwapIsda5Y</v>
      </c>
      <c r="E11" s="223">
        <v>0</v>
      </c>
      <c r="F11" s="206" t="s">
        <v>177</v>
      </c>
      <c r="G11" s="223" t="s">
        <v>108</v>
      </c>
      <c r="H11" s="223" t="s">
        <v>176</v>
      </c>
      <c r="I11" s="223" t="s">
        <v>175</v>
      </c>
      <c r="J11" s="223" t="str">
        <f>Hibor!$L$14</f>
        <v>HkdHibor3M#0003</v>
      </c>
      <c r="K11" s="223" t="s">
        <v>188</v>
      </c>
      <c r="L11" s="222" t="str">
        <f>_xll.qlSwapIndex($D11,FamilyName&amp;FixingType,C11,E11,Currency,F11,G11,H11,I11,J11,K11,Permanent,Trigger,ObjectOverwrite)</f>
        <v>HkdHiborSwapIsda5Y#0003</v>
      </c>
      <c r="M11" s="221" t="str">
        <f>_xll.ohRangeRetrieveError(L11)</f>
        <v/>
      </c>
      <c r="N11" s="67"/>
    </row>
    <row r="12" spans="2:14" s="220" customFormat="1" x14ac:dyDescent="0.2">
      <c r="B12" s="225"/>
      <c r="C12" s="224" t="s">
        <v>45</v>
      </c>
      <c r="D12" s="223" t="str">
        <f t="shared" si="0"/>
        <v>HkdHiborSwapIsda6Y</v>
      </c>
      <c r="E12" s="223">
        <v>0</v>
      </c>
      <c r="F12" s="206" t="s">
        <v>177</v>
      </c>
      <c r="G12" s="223" t="s">
        <v>108</v>
      </c>
      <c r="H12" s="223" t="s">
        <v>176</v>
      </c>
      <c r="I12" s="223" t="s">
        <v>175</v>
      </c>
      <c r="J12" s="223" t="str">
        <f>Hibor!$L$14</f>
        <v>HkdHibor3M#0003</v>
      </c>
      <c r="K12" s="223" t="s">
        <v>188</v>
      </c>
      <c r="L12" s="222" t="str">
        <f>_xll.qlSwapIndex($D12,FamilyName&amp;FixingType,C12,E12,Currency,F12,G12,H12,I12,J12,K12,Permanent,Trigger,ObjectOverwrite)</f>
        <v>HkdHiborSwapIsda6Y#0003</v>
      </c>
      <c r="M12" s="221" t="str">
        <f>_xll.ohRangeRetrieveError(L12)</f>
        <v/>
      </c>
      <c r="N12" s="67"/>
    </row>
    <row r="13" spans="2:14" s="220" customFormat="1" x14ac:dyDescent="0.2">
      <c r="B13" s="225"/>
      <c r="C13" s="224" t="s">
        <v>41</v>
      </c>
      <c r="D13" s="223" t="str">
        <f t="shared" si="0"/>
        <v>HkdHiborSwapIsda7Y</v>
      </c>
      <c r="E13" s="223">
        <v>0</v>
      </c>
      <c r="F13" s="206" t="s">
        <v>177</v>
      </c>
      <c r="G13" s="223" t="s">
        <v>108</v>
      </c>
      <c r="H13" s="223" t="s">
        <v>176</v>
      </c>
      <c r="I13" s="223" t="s">
        <v>175</v>
      </c>
      <c r="J13" s="223" t="str">
        <f>Hibor!$L$14</f>
        <v>HkdHibor3M#0003</v>
      </c>
      <c r="K13" s="223" t="s">
        <v>188</v>
      </c>
      <c r="L13" s="222" t="str">
        <f>_xll.qlSwapIndex($D13,FamilyName&amp;FixingType,C13,E13,Currency,F13,G13,H13,I13,J13,K13,Permanent,Trigger,ObjectOverwrite)</f>
        <v>HkdHiborSwapIsda7Y#0003</v>
      </c>
      <c r="M13" s="221" t="str">
        <f>_xll.ohRangeRetrieveError(L13)</f>
        <v/>
      </c>
      <c r="N13" s="67"/>
    </row>
    <row r="14" spans="2:14" s="220" customFormat="1" x14ac:dyDescent="0.2">
      <c r="B14" s="225"/>
      <c r="C14" s="224" t="s">
        <v>40</v>
      </c>
      <c r="D14" s="223" t="str">
        <f t="shared" si="0"/>
        <v>HkdHiborSwapIsda8Y</v>
      </c>
      <c r="E14" s="223">
        <v>0</v>
      </c>
      <c r="F14" s="206" t="s">
        <v>177</v>
      </c>
      <c r="G14" s="223" t="s">
        <v>108</v>
      </c>
      <c r="H14" s="223" t="s">
        <v>176</v>
      </c>
      <c r="I14" s="223" t="s">
        <v>175</v>
      </c>
      <c r="J14" s="223" t="str">
        <f>Hibor!$L$14</f>
        <v>HkdHibor3M#0003</v>
      </c>
      <c r="K14" s="223" t="s">
        <v>188</v>
      </c>
      <c r="L14" s="222" t="str">
        <f>_xll.qlSwapIndex($D14,FamilyName&amp;FixingType,C14,E14,Currency,F14,G14,H14,I14,J14,K14,Permanent,Trigger,ObjectOverwrite)</f>
        <v>HkdHiborSwapIsda8Y#0003</v>
      </c>
      <c r="M14" s="221" t="str">
        <f>_xll.ohRangeRetrieveError(L14)</f>
        <v/>
      </c>
      <c r="N14" s="67"/>
    </row>
    <row r="15" spans="2:14" s="220" customFormat="1" x14ac:dyDescent="0.2">
      <c r="B15" s="225"/>
      <c r="C15" s="224" t="s">
        <v>39</v>
      </c>
      <c r="D15" s="223" t="str">
        <f t="shared" si="0"/>
        <v>HkdHiborSwapIsda9Y</v>
      </c>
      <c r="E15" s="223">
        <v>0</v>
      </c>
      <c r="F15" s="206" t="s">
        <v>177</v>
      </c>
      <c r="G15" s="223" t="s">
        <v>108</v>
      </c>
      <c r="H15" s="223" t="s">
        <v>176</v>
      </c>
      <c r="I15" s="223" t="s">
        <v>175</v>
      </c>
      <c r="J15" s="223" t="str">
        <f>Hibor!$L$14</f>
        <v>HkdHibor3M#0003</v>
      </c>
      <c r="K15" s="223" t="s">
        <v>188</v>
      </c>
      <c r="L15" s="222" t="str">
        <f>_xll.qlSwapIndex($D15,FamilyName&amp;FixingType,C15,E15,Currency,F15,G15,H15,I15,J15,K15,Permanent,Trigger,ObjectOverwrite)</f>
        <v>HkdHiborSwapIsda9Y#0003</v>
      </c>
      <c r="M15" s="221" t="str">
        <f>_xll.ohRangeRetrieveError(L15)</f>
        <v/>
      </c>
      <c r="N15" s="67"/>
    </row>
    <row r="16" spans="2:14" s="220" customFormat="1" x14ac:dyDescent="0.2">
      <c r="B16" s="225"/>
      <c r="C16" s="224" t="s">
        <v>38</v>
      </c>
      <c r="D16" s="223" t="str">
        <f t="shared" si="0"/>
        <v>HkdHiborSwapIsda10Y</v>
      </c>
      <c r="E16" s="223">
        <v>0</v>
      </c>
      <c r="F16" s="206" t="s">
        <v>177</v>
      </c>
      <c r="G16" s="223" t="s">
        <v>108</v>
      </c>
      <c r="H16" s="223" t="s">
        <v>176</v>
      </c>
      <c r="I16" s="223" t="s">
        <v>175</v>
      </c>
      <c r="J16" s="223" t="str">
        <f>Hibor!$L$14</f>
        <v>HkdHibor3M#0003</v>
      </c>
      <c r="K16" s="223" t="s">
        <v>188</v>
      </c>
      <c r="L16" s="222" t="str">
        <f>_xll.qlSwapIndex($D16,FamilyName&amp;FixingType,C16,E16,Currency,F16,G16,H16,I16,J16,K16,Permanent,Trigger,ObjectOverwrite)</f>
        <v>HkdHiborSwapIsda10Y#0003</v>
      </c>
      <c r="M16" s="221" t="str">
        <f>_xll.ohRangeRetrieveError(L16)</f>
        <v/>
      </c>
      <c r="N16" s="67"/>
    </row>
    <row r="17" spans="2:14" s="220" customFormat="1" x14ac:dyDescent="0.2">
      <c r="B17" s="225"/>
      <c r="C17" s="224" t="s">
        <v>37</v>
      </c>
      <c r="D17" s="223" t="str">
        <f t="shared" si="0"/>
        <v>HkdHiborSwapIsda11Y</v>
      </c>
      <c r="E17" s="223">
        <v>0</v>
      </c>
      <c r="F17" s="206" t="s">
        <v>177</v>
      </c>
      <c r="G17" s="223" t="s">
        <v>108</v>
      </c>
      <c r="H17" s="223" t="s">
        <v>176</v>
      </c>
      <c r="I17" s="223" t="s">
        <v>175</v>
      </c>
      <c r="J17" s="223" t="str">
        <f>Hibor!$L$14</f>
        <v>HkdHibor3M#0003</v>
      </c>
      <c r="K17" s="223" t="s">
        <v>188</v>
      </c>
      <c r="L17" s="222" t="str">
        <f>_xll.qlSwapIndex($D17,FamilyName&amp;FixingType,C17,E17,Currency,F17,G17,H17,I17,J17,K17,Permanent,Trigger,ObjectOverwrite)</f>
        <v>HkdHiborSwapIsda11Y#0003</v>
      </c>
      <c r="M17" s="221" t="str">
        <f>_xll.ohRangeRetrieveError(L17)</f>
        <v/>
      </c>
      <c r="N17" s="67"/>
    </row>
    <row r="18" spans="2:14" s="220" customFormat="1" x14ac:dyDescent="0.2">
      <c r="B18" s="225"/>
      <c r="C18" s="224" t="s">
        <v>36</v>
      </c>
      <c r="D18" s="223" t="str">
        <f t="shared" si="0"/>
        <v>HkdHiborSwapIsda12Y</v>
      </c>
      <c r="E18" s="223">
        <v>0</v>
      </c>
      <c r="F18" s="206" t="s">
        <v>177</v>
      </c>
      <c r="G18" s="223" t="s">
        <v>108</v>
      </c>
      <c r="H18" s="223" t="s">
        <v>176</v>
      </c>
      <c r="I18" s="223" t="s">
        <v>175</v>
      </c>
      <c r="J18" s="223" t="str">
        <f>Hibor!$L$14</f>
        <v>HkdHibor3M#0003</v>
      </c>
      <c r="K18" s="223" t="s">
        <v>188</v>
      </c>
      <c r="L18" s="222" t="str">
        <f>_xll.qlSwapIndex($D18,FamilyName&amp;FixingType,C18,E18,Currency,F18,G18,H18,I18,J18,K18,Permanent,Trigger,ObjectOverwrite)</f>
        <v>HkdHiborSwapIsda12Y#0003</v>
      </c>
      <c r="M18" s="221" t="str">
        <f>_xll.ohRangeRetrieveError(L18)</f>
        <v/>
      </c>
      <c r="N18" s="67"/>
    </row>
    <row r="19" spans="2:14" s="220" customFormat="1" x14ac:dyDescent="0.2">
      <c r="B19" s="225"/>
      <c r="C19" s="224" t="s">
        <v>35</v>
      </c>
      <c r="D19" s="223" t="str">
        <f t="shared" si="0"/>
        <v>HkdHiborSwapIsda13Y</v>
      </c>
      <c r="E19" s="223">
        <v>0</v>
      </c>
      <c r="F19" s="206" t="s">
        <v>177</v>
      </c>
      <c r="G19" s="223" t="s">
        <v>108</v>
      </c>
      <c r="H19" s="223" t="s">
        <v>176</v>
      </c>
      <c r="I19" s="223" t="s">
        <v>175</v>
      </c>
      <c r="J19" s="223" t="str">
        <f>Hibor!$L$14</f>
        <v>HkdHibor3M#0003</v>
      </c>
      <c r="K19" s="223" t="s">
        <v>188</v>
      </c>
      <c r="L19" s="222" t="str">
        <f>_xll.qlSwapIndex($D19,FamilyName&amp;FixingType,C19,E19,Currency,F19,G19,H19,I19,J19,K19,Permanent,Trigger,ObjectOverwrite)</f>
        <v>HkdHiborSwapIsda13Y#0003</v>
      </c>
      <c r="M19" s="221" t="str">
        <f>_xll.ohRangeRetrieveError(L19)</f>
        <v/>
      </c>
      <c r="N19" s="67"/>
    </row>
    <row r="20" spans="2:14" s="220" customFormat="1" x14ac:dyDescent="0.2">
      <c r="B20" s="225"/>
      <c r="C20" s="224" t="s">
        <v>34</v>
      </c>
      <c r="D20" s="223" t="str">
        <f t="shared" si="0"/>
        <v>HkdHiborSwapIsda14Y</v>
      </c>
      <c r="E20" s="223">
        <v>0</v>
      </c>
      <c r="F20" s="206" t="s">
        <v>177</v>
      </c>
      <c r="G20" s="223" t="s">
        <v>108</v>
      </c>
      <c r="H20" s="223" t="s">
        <v>176</v>
      </c>
      <c r="I20" s="223" t="s">
        <v>175</v>
      </c>
      <c r="J20" s="223" t="str">
        <f>Hibor!$L$14</f>
        <v>HkdHibor3M#0003</v>
      </c>
      <c r="K20" s="223" t="s">
        <v>188</v>
      </c>
      <c r="L20" s="222" t="str">
        <f>_xll.qlSwapIndex($D20,FamilyName&amp;FixingType,C20,E20,Currency,F20,G20,H20,I20,J20,K20,Permanent,Trigger,ObjectOverwrite)</f>
        <v>HkdHiborSwapIsda14Y#0003</v>
      </c>
      <c r="M20" s="221" t="str">
        <f>_xll.ohRangeRetrieveError(L20)</f>
        <v/>
      </c>
      <c r="N20" s="67"/>
    </row>
    <row r="21" spans="2:14" s="220" customFormat="1" x14ac:dyDescent="0.2">
      <c r="B21" s="225"/>
      <c r="C21" s="224" t="s">
        <v>33</v>
      </c>
      <c r="D21" s="223" t="str">
        <f t="shared" si="0"/>
        <v>HkdHiborSwapIsda15Y</v>
      </c>
      <c r="E21" s="223">
        <v>0</v>
      </c>
      <c r="F21" s="206" t="s">
        <v>177</v>
      </c>
      <c r="G21" s="223" t="s">
        <v>108</v>
      </c>
      <c r="H21" s="223" t="s">
        <v>176</v>
      </c>
      <c r="I21" s="223" t="s">
        <v>175</v>
      </c>
      <c r="J21" s="223" t="str">
        <f>Hibor!$L$14</f>
        <v>HkdHibor3M#0003</v>
      </c>
      <c r="K21" s="223" t="s">
        <v>188</v>
      </c>
      <c r="L21" s="222" t="str">
        <f>_xll.qlSwapIndex($D21,FamilyName&amp;FixingType,C21,E21,Currency,F21,G21,H21,I21,J21,K21,Permanent,Trigger,ObjectOverwrite)</f>
        <v>HkdHiborSwapIsda15Y#0003</v>
      </c>
      <c r="M21" s="221" t="str">
        <f>_xll.ohRangeRetrieveError(L21)</f>
        <v/>
      </c>
      <c r="N21" s="67"/>
    </row>
    <row r="22" spans="2:14" s="220" customFormat="1" x14ac:dyDescent="0.2">
      <c r="B22" s="225"/>
      <c r="C22" s="224" t="s">
        <v>32</v>
      </c>
      <c r="D22" s="223" t="str">
        <f t="shared" si="0"/>
        <v>HkdHiborSwapIsda16Y</v>
      </c>
      <c r="E22" s="223">
        <v>0</v>
      </c>
      <c r="F22" s="206" t="s">
        <v>177</v>
      </c>
      <c r="G22" s="223" t="s">
        <v>108</v>
      </c>
      <c r="H22" s="223" t="s">
        <v>176</v>
      </c>
      <c r="I22" s="223" t="s">
        <v>175</v>
      </c>
      <c r="J22" s="223" t="str">
        <f>Hibor!$L$14</f>
        <v>HkdHibor3M#0003</v>
      </c>
      <c r="K22" s="223" t="s">
        <v>188</v>
      </c>
      <c r="L22" s="222" t="str">
        <f>_xll.qlSwapIndex($D22,FamilyName&amp;FixingType,C22,E22,Currency,F22,G22,H22,I22,J22,K22,Permanent,Trigger,ObjectOverwrite)</f>
        <v>HkdHiborSwapIsda16Y#0003</v>
      </c>
      <c r="M22" s="221" t="str">
        <f>_xll.ohRangeRetrieveError(L22)</f>
        <v/>
      </c>
      <c r="N22" s="67"/>
    </row>
    <row r="23" spans="2:14" s="220" customFormat="1" x14ac:dyDescent="0.2">
      <c r="B23" s="225"/>
      <c r="C23" s="224" t="s">
        <v>31</v>
      </c>
      <c r="D23" s="223" t="str">
        <f t="shared" si="0"/>
        <v>HkdHiborSwapIsda17Y</v>
      </c>
      <c r="E23" s="223">
        <v>0</v>
      </c>
      <c r="F23" s="206" t="s">
        <v>177</v>
      </c>
      <c r="G23" s="223" t="s">
        <v>108</v>
      </c>
      <c r="H23" s="223" t="s">
        <v>176</v>
      </c>
      <c r="I23" s="223" t="s">
        <v>175</v>
      </c>
      <c r="J23" s="223" t="str">
        <f>Hibor!$L$14</f>
        <v>HkdHibor3M#0003</v>
      </c>
      <c r="K23" s="223" t="s">
        <v>188</v>
      </c>
      <c r="L23" s="222" t="str">
        <f>_xll.qlSwapIndex($D23,FamilyName&amp;FixingType,C23,E23,Currency,F23,G23,H23,I23,J23,K23,Permanent,Trigger,ObjectOverwrite)</f>
        <v>HkdHiborSwapIsda17Y#0003</v>
      </c>
      <c r="M23" s="221" t="str">
        <f>_xll.ohRangeRetrieveError(L23)</f>
        <v/>
      </c>
      <c r="N23" s="67"/>
    </row>
    <row r="24" spans="2:14" s="220" customFormat="1" x14ac:dyDescent="0.2">
      <c r="B24" s="225"/>
      <c r="C24" s="224" t="s">
        <v>30</v>
      </c>
      <c r="D24" s="223" t="str">
        <f t="shared" si="0"/>
        <v>HkdHiborSwapIsda18Y</v>
      </c>
      <c r="E24" s="223">
        <v>0</v>
      </c>
      <c r="F24" s="206" t="s">
        <v>177</v>
      </c>
      <c r="G24" s="223" t="s">
        <v>108</v>
      </c>
      <c r="H24" s="223" t="s">
        <v>176</v>
      </c>
      <c r="I24" s="223" t="s">
        <v>175</v>
      </c>
      <c r="J24" s="223" t="str">
        <f>Hibor!$L$14</f>
        <v>HkdHibor3M#0003</v>
      </c>
      <c r="K24" s="223" t="s">
        <v>188</v>
      </c>
      <c r="L24" s="222" t="str">
        <f>_xll.qlSwapIndex($D24,FamilyName&amp;FixingType,C24,E24,Currency,F24,G24,H24,I24,J24,K24,Permanent,Trigger,ObjectOverwrite)</f>
        <v>HkdHiborSwapIsda18Y#0003</v>
      </c>
      <c r="M24" s="221" t="str">
        <f>_xll.ohRangeRetrieveError(L24)</f>
        <v/>
      </c>
      <c r="N24" s="67"/>
    </row>
    <row r="25" spans="2:14" s="220" customFormat="1" x14ac:dyDescent="0.2">
      <c r="B25" s="225"/>
      <c r="C25" s="224" t="s">
        <v>29</v>
      </c>
      <c r="D25" s="223" t="str">
        <f t="shared" si="0"/>
        <v>HkdHiborSwapIsda19Y</v>
      </c>
      <c r="E25" s="223">
        <v>0</v>
      </c>
      <c r="F25" s="206" t="s">
        <v>177</v>
      </c>
      <c r="G25" s="223" t="s">
        <v>108</v>
      </c>
      <c r="H25" s="223" t="s">
        <v>176</v>
      </c>
      <c r="I25" s="223" t="s">
        <v>175</v>
      </c>
      <c r="J25" s="223" t="str">
        <f>Hibor!$L$14</f>
        <v>HkdHibor3M#0003</v>
      </c>
      <c r="K25" s="223" t="s">
        <v>188</v>
      </c>
      <c r="L25" s="222" t="str">
        <f>_xll.qlSwapIndex($D25,FamilyName&amp;FixingType,C25,E25,Currency,F25,G25,H25,I25,J25,K25,Permanent,Trigger,ObjectOverwrite)</f>
        <v>HkdHiborSwapIsda19Y#0003</v>
      </c>
      <c r="M25" s="221" t="str">
        <f>_xll.ohRangeRetrieveError(L25)</f>
        <v/>
      </c>
      <c r="N25" s="67"/>
    </row>
    <row r="26" spans="2:14" s="220" customFormat="1" x14ac:dyDescent="0.2">
      <c r="B26" s="225"/>
      <c r="C26" s="224" t="s">
        <v>28</v>
      </c>
      <c r="D26" s="223" t="str">
        <f t="shared" si="0"/>
        <v>HkdHiborSwapIsda20Y</v>
      </c>
      <c r="E26" s="223">
        <v>0</v>
      </c>
      <c r="F26" s="206" t="s">
        <v>177</v>
      </c>
      <c r="G26" s="223" t="s">
        <v>108</v>
      </c>
      <c r="H26" s="223" t="s">
        <v>176</v>
      </c>
      <c r="I26" s="223" t="s">
        <v>175</v>
      </c>
      <c r="J26" s="223" t="str">
        <f>Hibor!$L$14</f>
        <v>HkdHibor3M#0003</v>
      </c>
      <c r="K26" s="223" t="s">
        <v>188</v>
      </c>
      <c r="L26" s="222" t="str">
        <f>_xll.qlSwapIndex($D26,FamilyName&amp;FixingType,C26,E26,Currency,F26,G26,H26,I26,J26,K26,Permanent,Trigger,ObjectOverwrite)</f>
        <v>HkdHiborSwapIsda20Y#0003</v>
      </c>
      <c r="M26" s="221" t="str">
        <f>_xll.ohRangeRetrieveError(L26)</f>
        <v/>
      </c>
      <c r="N26" s="67"/>
    </row>
    <row r="27" spans="2:14" s="220" customFormat="1" x14ac:dyDescent="0.2">
      <c r="B27" s="225"/>
      <c r="C27" s="224" t="s">
        <v>27</v>
      </c>
      <c r="D27" s="223" t="str">
        <f t="shared" si="0"/>
        <v>HkdHiborSwapIsda21Y</v>
      </c>
      <c r="E27" s="223">
        <v>0</v>
      </c>
      <c r="F27" s="206" t="s">
        <v>177</v>
      </c>
      <c r="G27" s="223" t="s">
        <v>108</v>
      </c>
      <c r="H27" s="223" t="s">
        <v>176</v>
      </c>
      <c r="I27" s="223" t="s">
        <v>175</v>
      </c>
      <c r="J27" s="223" t="str">
        <f>Hibor!$L$14</f>
        <v>HkdHibor3M#0003</v>
      </c>
      <c r="K27" s="223" t="s">
        <v>188</v>
      </c>
      <c r="L27" s="222" t="str">
        <f>_xll.qlSwapIndex($D27,FamilyName&amp;FixingType,C27,E27,Currency,F27,G27,H27,I27,J27,K27,Permanent,Trigger,ObjectOverwrite)</f>
        <v>HkdHiborSwapIsda21Y#0003</v>
      </c>
      <c r="M27" s="221" t="str">
        <f>_xll.ohRangeRetrieveError(L27)</f>
        <v/>
      </c>
      <c r="N27" s="67"/>
    </row>
    <row r="28" spans="2:14" s="220" customFormat="1" x14ac:dyDescent="0.2">
      <c r="B28" s="225"/>
      <c r="C28" s="224" t="s">
        <v>26</v>
      </c>
      <c r="D28" s="223" t="str">
        <f t="shared" si="0"/>
        <v>HkdHiborSwapIsda22Y</v>
      </c>
      <c r="E28" s="223">
        <v>0</v>
      </c>
      <c r="F28" s="206" t="s">
        <v>177</v>
      </c>
      <c r="G28" s="223" t="s">
        <v>108</v>
      </c>
      <c r="H28" s="223" t="s">
        <v>176</v>
      </c>
      <c r="I28" s="223" t="s">
        <v>175</v>
      </c>
      <c r="J28" s="223" t="str">
        <f>Hibor!$L$14</f>
        <v>HkdHibor3M#0003</v>
      </c>
      <c r="K28" s="223" t="s">
        <v>188</v>
      </c>
      <c r="L28" s="222" t="str">
        <f>_xll.qlSwapIndex($D28,FamilyName&amp;FixingType,C28,E28,Currency,F28,G28,H28,I28,J28,K28,Permanent,Trigger,ObjectOverwrite)</f>
        <v>HkdHiborSwapIsda22Y#0003</v>
      </c>
      <c r="M28" s="221" t="str">
        <f>_xll.ohRangeRetrieveError(L28)</f>
        <v/>
      </c>
      <c r="N28" s="67"/>
    </row>
    <row r="29" spans="2:14" s="220" customFormat="1" x14ac:dyDescent="0.2">
      <c r="B29" s="225"/>
      <c r="C29" s="224" t="s">
        <v>25</v>
      </c>
      <c r="D29" s="223" t="str">
        <f t="shared" si="0"/>
        <v>HkdHiborSwapIsda23Y</v>
      </c>
      <c r="E29" s="223">
        <v>0</v>
      </c>
      <c r="F29" s="206" t="s">
        <v>177</v>
      </c>
      <c r="G29" s="223" t="s">
        <v>108</v>
      </c>
      <c r="H29" s="223" t="s">
        <v>176</v>
      </c>
      <c r="I29" s="223" t="s">
        <v>175</v>
      </c>
      <c r="J29" s="223" t="str">
        <f>Hibor!$L$14</f>
        <v>HkdHibor3M#0003</v>
      </c>
      <c r="K29" s="223" t="s">
        <v>188</v>
      </c>
      <c r="L29" s="222" t="str">
        <f>_xll.qlSwapIndex($D29,FamilyName&amp;FixingType,C29,E29,Currency,F29,G29,H29,I29,J29,K29,Permanent,Trigger,ObjectOverwrite)</f>
        <v>HkdHiborSwapIsda23Y#0003</v>
      </c>
      <c r="M29" s="221" t="str">
        <f>_xll.ohRangeRetrieveError(L29)</f>
        <v/>
      </c>
      <c r="N29" s="67"/>
    </row>
    <row r="30" spans="2:14" s="220" customFormat="1" x14ac:dyDescent="0.2">
      <c r="B30" s="225"/>
      <c r="C30" s="224" t="s">
        <v>24</v>
      </c>
      <c r="D30" s="223" t="str">
        <f t="shared" si="0"/>
        <v>HkdHiborSwapIsda24Y</v>
      </c>
      <c r="E30" s="223">
        <v>0</v>
      </c>
      <c r="F30" s="206" t="s">
        <v>177</v>
      </c>
      <c r="G30" s="223" t="s">
        <v>108</v>
      </c>
      <c r="H30" s="223" t="s">
        <v>176</v>
      </c>
      <c r="I30" s="223" t="s">
        <v>175</v>
      </c>
      <c r="J30" s="223" t="str">
        <f>Hibor!$L$14</f>
        <v>HkdHibor3M#0003</v>
      </c>
      <c r="K30" s="223" t="s">
        <v>188</v>
      </c>
      <c r="L30" s="222" t="str">
        <f>_xll.qlSwapIndex($D30,FamilyName&amp;FixingType,C30,E30,Currency,F30,G30,H30,I30,J30,K30,Permanent,Trigger,ObjectOverwrite)</f>
        <v>HkdHiborSwapIsda24Y#0003</v>
      </c>
      <c r="M30" s="221" t="str">
        <f>_xll.ohRangeRetrieveError(L30)</f>
        <v/>
      </c>
      <c r="N30" s="67"/>
    </row>
    <row r="31" spans="2:14" s="220" customFormat="1" x14ac:dyDescent="0.2">
      <c r="B31" s="225"/>
      <c r="C31" s="224" t="s">
        <v>23</v>
      </c>
      <c r="D31" s="223" t="str">
        <f t="shared" si="0"/>
        <v>HkdHiborSwapIsda25Y</v>
      </c>
      <c r="E31" s="223">
        <v>0</v>
      </c>
      <c r="F31" s="206" t="s">
        <v>177</v>
      </c>
      <c r="G31" s="223" t="s">
        <v>108</v>
      </c>
      <c r="H31" s="223" t="s">
        <v>176</v>
      </c>
      <c r="I31" s="223" t="s">
        <v>175</v>
      </c>
      <c r="J31" s="223" t="str">
        <f>Hibor!$L$14</f>
        <v>HkdHibor3M#0003</v>
      </c>
      <c r="K31" s="223" t="s">
        <v>188</v>
      </c>
      <c r="L31" s="222" t="str">
        <f>_xll.qlSwapIndex($D31,FamilyName&amp;FixingType,C31,E31,Currency,F31,G31,H31,I31,J31,K31,Permanent,Trigger,ObjectOverwrite)</f>
        <v>HkdHiborSwapIsda25Y#0003</v>
      </c>
      <c r="M31" s="221" t="str">
        <f>_xll.ohRangeRetrieveError(L31)</f>
        <v/>
      </c>
      <c r="N31" s="67"/>
    </row>
    <row r="32" spans="2:14" s="220" customFormat="1" x14ac:dyDescent="0.2">
      <c r="B32" s="225"/>
      <c r="C32" s="224" t="s">
        <v>22</v>
      </c>
      <c r="D32" s="223" t="str">
        <f t="shared" si="0"/>
        <v>HkdHiborSwapIsda26Y</v>
      </c>
      <c r="E32" s="223">
        <v>0</v>
      </c>
      <c r="F32" s="206" t="s">
        <v>177</v>
      </c>
      <c r="G32" s="223" t="s">
        <v>108</v>
      </c>
      <c r="H32" s="223" t="s">
        <v>176</v>
      </c>
      <c r="I32" s="223" t="s">
        <v>175</v>
      </c>
      <c r="J32" s="223" t="str">
        <f>Hibor!$L$14</f>
        <v>HkdHibor3M#0003</v>
      </c>
      <c r="K32" s="223" t="s">
        <v>188</v>
      </c>
      <c r="L32" s="222" t="str">
        <f>_xll.qlSwapIndex($D32,FamilyName&amp;FixingType,C32,E32,Currency,F32,G32,H32,I32,J32,K32,Permanent,Trigger,ObjectOverwrite)</f>
        <v>HkdHiborSwapIsda26Y#0003</v>
      </c>
      <c r="M32" s="221" t="str">
        <f>_xll.ohRangeRetrieveError(L32)</f>
        <v/>
      </c>
      <c r="N32" s="67"/>
    </row>
    <row r="33" spans="2:14" s="220" customFormat="1" x14ac:dyDescent="0.2">
      <c r="B33" s="225"/>
      <c r="C33" s="224" t="s">
        <v>21</v>
      </c>
      <c r="D33" s="223" t="str">
        <f t="shared" si="0"/>
        <v>HkdHiborSwapIsda27Y</v>
      </c>
      <c r="E33" s="223">
        <v>0</v>
      </c>
      <c r="F33" s="206" t="s">
        <v>177</v>
      </c>
      <c r="G33" s="223" t="s">
        <v>108</v>
      </c>
      <c r="H33" s="223" t="s">
        <v>176</v>
      </c>
      <c r="I33" s="223" t="s">
        <v>175</v>
      </c>
      <c r="J33" s="223" t="str">
        <f>Hibor!$L$14</f>
        <v>HkdHibor3M#0003</v>
      </c>
      <c r="K33" s="223" t="s">
        <v>188</v>
      </c>
      <c r="L33" s="222" t="str">
        <f>_xll.qlSwapIndex($D33,FamilyName&amp;FixingType,C33,E33,Currency,F33,G33,H33,I33,J33,K33,Permanent,Trigger,ObjectOverwrite)</f>
        <v>HkdHiborSwapIsda27Y#0003</v>
      </c>
      <c r="M33" s="221" t="str">
        <f>_xll.ohRangeRetrieveError(L33)</f>
        <v/>
      </c>
      <c r="N33" s="67"/>
    </row>
    <row r="34" spans="2:14" s="220" customFormat="1" x14ac:dyDescent="0.2">
      <c r="B34" s="225"/>
      <c r="C34" s="224" t="s">
        <v>20</v>
      </c>
      <c r="D34" s="223" t="str">
        <f t="shared" si="0"/>
        <v>HkdHiborSwapIsda28Y</v>
      </c>
      <c r="E34" s="223">
        <v>0</v>
      </c>
      <c r="F34" s="206" t="s">
        <v>177</v>
      </c>
      <c r="G34" s="223" t="s">
        <v>108</v>
      </c>
      <c r="H34" s="223" t="s">
        <v>176</v>
      </c>
      <c r="I34" s="223" t="s">
        <v>175</v>
      </c>
      <c r="J34" s="223" t="str">
        <f>Hibor!$L$14</f>
        <v>HkdHibor3M#0003</v>
      </c>
      <c r="K34" s="223" t="s">
        <v>188</v>
      </c>
      <c r="L34" s="222" t="str">
        <f>_xll.qlSwapIndex($D34,FamilyName&amp;FixingType,C34,E34,Currency,F34,G34,H34,I34,J34,K34,Permanent,Trigger,ObjectOverwrite)</f>
        <v>HkdHiborSwapIsda28Y#0003</v>
      </c>
      <c r="M34" s="221" t="str">
        <f>_xll.ohRangeRetrieveError(L34)</f>
        <v/>
      </c>
      <c r="N34" s="67"/>
    </row>
    <row r="35" spans="2:14" s="220" customFormat="1" x14ac:dyDescent="0.2">
      <c r="B35" s="225"/>
      <c r="C35" s="224" t="s">
        <v>19</v>
      </c>
      <c r="D35" s="223" t="str">
        <f t="shared" si="0"/>
        <v>HkdHiborSwapIsda29Y</v>
      </c>
      <c r="E35" s="223">
        <v>0</v>
      </c>
      <c r="F35" s="206" t="s">
        <v>177</v>
      </c>
      <c r="G35" s="223" t="s">
        <v>108</v>
      </c>
      <c r="H35" s="223" t="s">
        <v>176</v>
      </c>
      <c r="I35" s="223" t="s">
        <v>175</v>
      </c>
      <c r="J35" s="223" t="str">
        <f>Hibor!$L$14</f>
        <v>HkdHibor3M#0003</v>
      </c>
      <c r="K35" s="223" t="s">
        <v>188</v>
      </c>
      <c r="L35" s="222" t="str">
        <f>_xll.qlSwapIndex($D35,FamilyName&amp;FixingType,C35,E35,Currency,F35,G35,H35,I35,J35,K35,Permanent,Trigger,ObjectOverwrite)</f>
        <v>HkdHiborSwapIsda29Y#0003</v>
      </c>
      <c r="M35" s="221" t="str">
        <f>_xll.ohRangeRetrieveError(L35)</f>
        <v/>
      </c>
      <c r="N35" s="67"/>
    </row>
    <row r="36" spans="2:14" s="220" customFormat="1" x14ac:dyDescent="0.2">
      <c r="B36" s="225"/>
      <c r="C36" s="224" t="s">
        <v>18</v>
      </c>
      <c r="D36" s="223" t="str">
        <f t="shared" si="0"/>
        <v>HkdHiborSwapIsda30Y</v>
      </c>
      <c r="E36" s="223">
        <v>0</v>
      </c>
      <c r="F36" s="206" t="s">
        <v>177</v>
      </c>
      <c r="G36" s="223" t="s">
        <v>108</v>
      </c>
      <c r="H36" s="223" t="s">
        <v>176</v>
      </c>
      <c r="I36" s="223" t="s">
        <v>175</v>
      </c>
      <c r="J36" s="223" t="str">
        <f>Hibor!$L$14</f>
        <v>HkdHibor3M#0003</v>
      </c>
      <c r="K36" s="223" t="s">
        <v>188</v>
      </c>
      <c r="L36" s="222" t="str">
        <f>_xll.qlSwapIndex($D36,FamilyName&amp;FixingType,C36,E36,Currency,F36,G36,H36,I36,J36,K36,Permanent,Trigger,ObjectOverwrite)</f>
        <v>HkdHiborSwapIsda30Y#0003</v>
      </c>
      <c r="M36" s="221" t="str">
        <f>_xll.ohRangeRetrieveError(L36)</f>
        <v/>
      </c>
      <c r="N36" s="67"/>
    </row>
    <row r="37" spans="2:14" s="220" customFormat="1" x14ac:dyDescent="0.2">
      <c r="B37" s="225"/>
      <c r="C37" s="224" t="s">
        <v>213</v>
      </c>
      <c r="D37" s="223" t="str">
        <f t="shared" si="0"/>
        <v>HkdHiborSwapIsda31Y</v>
      </c>
      <c r="E37" s="223">
        <v>0</v>
      </c>
      <c r="F37" s="206" t="s">
        <v>177</v>
      </c>
      <c r="G37" s="223" t="s">
        <v>108</v>
      </c>
      <c r="H37" s="223" t="s">
        <v>176</v>
      </c>
      <c r="I37" s="223" t="s">
        <v>175</v>
      </c>
      <c r="J37" s="223" t="str">
        <f>Hibor!$L$14</f>
        <v>HkdHibor3M#0003</v>
      </c>
      <c r="K37" s="223" t="s">
        <v>188</v>
      </c>
      <c r="L37" s="222" t="str">
        <f>_xll.qlSwapIndex($D37,FamilyName&amp;FixingType,C37,E37,Currency,F37,G37,H37,I37,J37,K37,Permanent,Trigger,ObjectOverwrite)</f>
        <v>HkdHiborSwapIsda31Y#0003</v>
      </c>
      <c r="M37" s="221" t="str">
        <f>_xll.ohRangeRetrieveError(L37)</f>
        <v/>
      </c>
      <c r="N37" s="67"/>
    </row>
    <row r="38" spans="2:14" s="220" customFormat="1" x14ac:dyDescent="0.2">
      <c r="B38" s="225"/>
      <c r="C38" s="224" t="s">
        <v>212</v>
      </c>
      <c r="D38" s="223" t="str">
        <f t="shared" si="0"/>
        <v>HkdHiborSwapIsda32Y</v>
      </c>
      <c r="E38" s="223">
        <v>0</v>
      </c>
      <c r="F38" s="206" t="s">
        <v>177</v>
      </c>
      <c r="G38" s="223" t="s">
        <v>108</v>
      </c>
      <c r="H38" s="223" t="s">
        <v>176</v>
      </c>
      <c r="I38" s="223" t="s">
        <v>175</v>
      </c>
      <c r="J38" s="223" t="str">
        <f>Hibor!$L$14</f>
        <v>HkdHibor3M#0003</v>
      </c>
      <c r="K38" s="223" t="s">
        <v>188</v>
      </c>
      <c r="L38" s="222" t="str">
        <f>_xll.qlSwapIndex($D38,FamilyName&amp;FixingType,C38,E38,Currency,F38,G38,H38,I38,J38,K38,Permanent,Trigger,ObjectOverwrite)</f>
        <v>HkdHiborSwapIsda32Y#0003</v>
      </c>
      <c r="M38" s="221" t="str">
        <f>_xll.ohRangeRetrieveError(L38)</f>
        <v/>
      </c>
      <c r="N38" s="67"/>
    </row>
    <row r="39" spans="2:14" s="220" customFormat="1" x14ac:dyDescent="0.2">
      <c r="B39" s="225"/>
      <c r="C39" s="224" t="s">
        <v>211</v>
      </c>
      <c r="D39" s="223" t="str">
        <f t="shared" ref="D39:D66" si="1">PROPER(Currency)&amp;FamilyName&amp;FixingType&amp;$C39</f>
        <v>HkdHiborSwapIsda33Y</v>
      </c>
      <c r="E39" s="223">
        <v>0</v>
      </c>
      <c r="F39" s="206" t="s">
        <v>177</v>
      </c>
      <c r="G39" s="223" t="s">
        <v>108</v>
      </c>
      <c r="H39" s="223" t="s">
        <v>176</v>
      </c>
      <c r="I39" s="223" t="s">
        <v>175</v>
      </c>
      <c r="J39" s="223" t="str">
        <f>Hibor!$L$14</f>
        <v>HkdHibor3M#0003</v>
      </c>
      <c r="K39" s="223" t="s">
        <v>188</v>
      </c>
      <c r="L39" s="222" t="str">
        <f>_xll.qlSwapIndex($D39,FamilyName&amp;FixingType,C39,E39,Currency,F39,G39,H39,I39,J39,K39,Permanent,Trigger,ObjectOverwrite)</f>
        <v>HkdHiborSwapIsda33Y#0003</v>
      </c>
      <c r="M39" s="221" t="str">
        <f>_xll.ohRangeRetrieveError(L39)</f>
        <v/>
      </c>
      <c r="N39" s="67"/>
    </row>
    <row r="40" spans="2:14" s="220" customFormat="1" x14ac:dyDescent="0.2">
      <c r="B40" s="225"/>
      <c r="C40" s="224" t="s">
        <v>210</v>
      </c>
      <c r="D40" s="223" t="str">
        <f t="shared" si="1"/>
        <v>HkdHiborSwapIsda34Y</v>
      </c>
      <c r="E40" s="223">
        <v>0</v>
      </c>
      <c r="F40" s="206" t="s">
        <v>177</v>
      </c>
      <c r="G40" s="223" t="s">
        <v>108</v>
      </c>
      <c r="H40" s="223" t="s">
        <v>176</v>
      </c>
      <c r="I40" s="223" t="s">
        <v>175</v>
      </c>
      <c r="J40" s="223" t="str">
        <f>Hibor!$L$14</f>
        <v>HkdHibor3M#0003</v>
      </c>
      <c r="K40" s="223" t="s">
        <v>188</v>
      </c>
      <c r="L40" s="222" t="str">
        <f>_xll.qlSwapIndex($D40,FamilyName&amp;FixingType,C40,E40,Currency,F40,G40,H40,I40,J40,K40,Permanent,Trigger,ObjectOverwrite)</f>
        <v>HkdHiborSwapIsda34Y#0003</v>
      </c>
      <c r="M40" s="221" t="str">
        <f>_xll.ohRangeRetrieveError(L40)</f>
        <v/>
      </c>
      <c r="N40" s="67"/>
    </row>
    <row r="41" spans="2:14" s="220" customFormat="1" x14ac:dyDescent="0.2">
      <c r="B41" s="225"/>
      <c r="C41" s="224" t="s">
        <v>17</v>
      </c>
      <c r="D41" s="223" t="str">
        <f t="shared" si="1"/>
        <v>HkdHiborSwapIsda35Y</v>
      </c>
      <c r="E41" s="223">
        <v>0</v>
      </c>
      <c r="F41" s="206" t="s">
        <v>177</v>
      </c>
      <c r="G41" s="223" t="s">
        <v>108</v>
      </c>
      <c r="H41" s="223" t="s">
        <v>176</v>
      </c>
      <c r="I41" s="223" t="s">
        <v>175</v>
      </c>
      <c r="J41" s="223" t="str">
        <f>Hibor!$L$14</f>
        <v>HkdHibor3M#0003</v>
      </c>
      <c r="K41" s="223" t="s">
        <v>188</v>
      </c>
      <c r="L41" s="222" t="str">
        <f>_xll.qlSwapIndex($D41,FamilyName&amp;FixingType,C41,E41,Currency,F41,G41,H41,I41,J41,K41,Permanent,Trigger,ObjectOverwrite)</f>
        <v>HkdHiborSwapIsda35Y#0003</v>
      </c>
      <c r="M41" s="221" t="str">
        <f>_xll.ohRangeRetrieveError(L41)</f>
        <v/>
      </c>
      <c r="N41" s="67"/>
    </row>
    <row r="42" spans="2:14" s="220" customFormat="1" x14ac:dyDescent="0.2">
      <c r="B42" s="225"/>
      <c r="C42" s="224" t="s">
        <v>209</v>
      </c>
      <c r="D42" s="223" t="str">
        <f t="shared" si="1"/>
        <v>HkdHiborSwapIsda36Y</v>
      </c>
      <c r="E42" s="223">
        <v>0</v>
      </c>
      <c r="F42" s="206" t="s">
        <v>177</v>
      </c>
      <c r="G42" s="223" t="s">
        <v>108</v>
      </c>
      <c r="H42" s="223" t="s">
        <v>176</v>
      </c>
      <c r="I42" s="223" t="s">
        <v>175</v>
      </c>
      <c r="J42" s="223" t="str">
        <f>Hibor!$L$14</f>
        <v>HkdHibor3M#0003</v>
      </c>
      <c r="K42" s="223" t="s">
        <v>188</v>
      </c>
      <c r="L42" s="222" t="str">
        <f>_xll.qlSwapIndex($D42,FamilyName&amp;FixingType,C42,E42,Currency,F42,G42,H42,I42,J42,K42,Permanent,Trigger,ObjectOverwrite)</f>
        <v>HkdHiborSwapIsda36Y#0003</v>
      </c>
      <c r="M42" s="221" t="str">
        <f>_xll.ohRangeRetrieveError(L42)</f>
        <v/>
      </c>
      <c r="N42" s="67"/>
    </row>
    <row r="43" spans="2:14" s="220" customFormat="1" x14ac:dyDescent="0.2">
      <c r="B43" s="225"/>
      <c r="C43" s="224" t="s">
        <v>208</v>
      </c>
      <c r="D43" s="223" t="str">
        <f t="shared" si="1"/>
        <v>HkdHiborSwapIsda37Y</v>
      </c>
      <c r="E43" s="223">
        <v>0</v>
      </c>
      <c r="F43" s="206" t="s">
        <v>177</v>
      </c>
      <c r="G43" s="223" t="s">
        <v>108</v>
      </c>
      <c r="H43" s="223" t="s">
        <v>176</v>
      </c>
      <c r="I43" s="223" t="s">
        <v>175</v>
      </c>
      <c r="J43" s="223" t="str">
        <f>Hibor!$L$14</f>
        <v>HkdHibor3M#0003</v>
      </c>
      <c r="K43" s="223" t="s">
        <v>188</v>
      </c>
      <c r="L43" s="222" t="str">
        <f>_xll.qlSwapIndex($D43,FamilyName&amp;FixingType,C43,E43,Currency,F43,G43,H43,I43,J43,K43,Permanent,Trigger,ObjectOverwrite)</f>
        <v>HkdHiborSwapIsda37Y#0003</v>
      </c>
      <c r="M43" s="221" t="str">
        <f>_xll.ohRangeRetrieveError(L43)</f>
        <v/>
      </c>
      <c r="N43" s="67"/>
    </row>
    <row r="44" spans="2:14" s="220" customFormat="1" x14ac:dyDescent="0.2">
      <c r="B44" s="225"/>
      <c r="C44" s="224" t="s">
        <v>207</v>
      </c>
      <c r="D44" s="223" t="str">
        <f t="shared" si="1"/>
        <v>HkdHiborSwapIsda38Y</v>
      </c>
      <c r="E44" s="223">
        <v>0</v>
      </c>
      <c r="F44" s="206" t="s">
        <v>177</v>
      </c>
      <c r="G44" s="223" t="s">
        <v>108</v>
      </c>
      <c r="H44" s="223" t="s">
        <v>176</v>
      </c>
      <c r="I44" s="223" t="s">
        <v>175</v>
      </c>
      <c r="J44" s="223" t="str">
        <f>Hibor!$L$14</f>
        <v>HkdHibor3M#0003</v>
      </c>
      <c r="K44" s="223" t="s">
        <v>188</v>
      </c>
      <c r="L44" s="222" t="str">
        <f>_xll.qlSwapIndex($D44,FamilyName&amp;FixingType,C44,E44,Currency,F44,G44,H44,I44,J44,K44,Permanent,Trigger,ObjectOverwrite)</f>
        <v>HkdHiborSwapIsda38Y#0003</v>
      </c>
      <c r="M44" s="221" t="str">
        <f>_xll.ohRangeRetrieveError(L44)</f>
        <v/>
      </c>
      <c r="N44" s="67"/>
    </row>
    <row r="45" spans="2:14" s="220" customFormat="1" x14ac:dyDescent="0.2">
      <c r="B45" s="225"/>
      <c r="C45" s="224" t="s">
        <v>206</v>
      </c>
      <c r="D45" s="223" t="str">
        <f t="shared" si="1"/>
        <v>HkdHiborSwapIsda39Y</v>
      </c>
      <c r="E45" s="223">
        <v>0</v>
      </c>
      <c r="F45" s="206" t="s">
        <v>177</v>
      </c>
      <c r="G45" s="223" t="s">
        <v>108</v>
      </c>
      <c r="H45" s="223" t="s">
        <v>176</v>
      </c>
      <c r="I45" s="223" t="s">
        <v>175</v>
      </c>
      <c r="J45" s="223" t="str">
        <f>Hibor!$L$14</f>
        <v>HkdHibor3M#0003</v>
      </c>
      <c r="K45" s="223" t="s">
        <v>188</v>
      </c>
      <c r="L45" s="222" t="str">
        <f>_xll.qlSwapIndex($D45,FamilyName&amp;FixingType,C45,E45,Currency,F45,G45,H45,I45,J45,K45,Permanent,Trigger,ObjectOverwrite)</f>
        <v>HkdHiborSwapIsda39Y#0003</v>
      </c>
      <c r="M45" s="221" t="str">
        <f>_xll.ohRangeRetrieveError(L45)</f>
        <v/>
      </c>
      <c r="N45" s="67"/>
    </row>
    <row r="46" spans="2:14" s="220" customFormat="1" x14ac:dyDescent="0.2">
      <c r="B46" s="225"/>
      <c r="C46" s="224" t="s">
        <v>16</v>
      </c>
      <c r="D46" s="223" t="str">
        <f t="shared" si="1"/>
        <v>HkdHiborSwapIsda40Y</v>
      </c>
      <c r="E46" s="223">
        <v>0</v>
      </c>
      <c r="F46" s="206" t="s">
        <v>177</v>
      </c>
      <c r="G46" s="223" t="s">
        <v>108</v>
      </c>
      <c r="H46" s="223" t="s">
        <v>176</v>
      </c>
      <c r="I46" s="223" t="s">
        <v>175</v>
      </c>
      <c r="J46" s="223" t="str">
        <f>Hibor!$L$14</f>
        <v>HkdHibor3M#0003</v>
      </c>
      <c r="K46" s="223" t="s">
        <v>188</v>
      </c>
      <c r="L46" s="222" t="str">
        <f>_xll.qlSwapIndex($D46,FamilyName&amp;FixingType,C46,E46,Currency,F46,G46,H46,I46,J46,K46,Permanent,Trigger,ObjectOverwrite)</f>
        <v>HkdHiborSwapIsda40Y#0003</v>
      </c>
      <c r="M46" s="221" t="str">
        <f>_xll.ohRangeRetrieveError(L46)</f>
        <v/>
      </c>
      <c r="N46" s="67"/>
    </row>
    <row r="47" spans="2:14" s="220" customFormat="1" x14ac:dyDescent="0.2">
      <c r="B47" s="225"/>
      <c r="C47" s="224" t="s">
        <v>205</v>
      </c>
      <c r="D47" s="223" t="str">
        <f t="shared" si="1"/>
        <v>HkdHiborSwapIsda41Y</v>
      </c>
      <c r="E47" s="223">
        <v>0</v>
      </c>
      <c r="F47" s="206" t="s">
        <v>177</v>
      </c>
      <c r="G47" s="223" t="s">
        <v>108</v>
      </c>
      <c r="H47" s="223" t="s">
        <v>176</v>
      </c>
      <c r="I47" s="223" t="s">
        <v>175</v>
      </c>
      <c r="J47" s="223" t="str">
        <f>Hibor!$L$14</f>
        <v>HkdHibor3M#0003</v>
      </c>
      <c r="K47" s="223" t="s">
        <v>188</v>
      </c>
      <c r="L47" s="222" t="str">
        <f>_xll.qlSwapIndex($D47,FamilyName&amp;FixingType,C47,E47,Currency,F47,G47,H47,I47,J47,K47,Permanent,Trigger,ObjectOverwrite)</f>
        <v>HkdHiborSwapIsda41Y#0003</v>
      </c>
      <c r="M47" s="221" t="str">
        <f>_xll.ohRangeRetrieveError(L47)</f>
        <v/>
      </c>
      <c r="N47" s="67"/>
    </row>
    <row r="48" spans="2:14" s="220" customFormat="1" x14ac:dyDescent="0.2">
      <c r="B48" s="225"/>
      <c r="C48" s="224" t="s">
        <v>204</v>
      </c>
      <c r="D48" s="223" t="str">
        <f t="shared" si="1"/>
        <v>HkdHiborSwapIsda42Y</v>
      </c>
      <c r="E48" s="223">
        <v>0</v>
      </c>
      <c r="F48" s="206" t="s">
        <v>177</v>
      </c>
      <c r="G48" s="223" t="s">
        <v>108</v>
      </c>
      <c r="H48" s="223" t="s">
        <v>176</v>
      </c>
      <c r="I48" s="223" t="s">
        <v>175</v>
      </c>
      <c r="J48" s="223" t="str">
        <f>Hibor!$L$14</f>
        <v>HkdHibor3M#0003</v>
      </c>
      <c r="K48" s="223" t="s">
        <v>188</v>
      </c>
      <c r="L48" s="222" t="str">
        <f>_xll.qlSwapIndex($D48,FamilyName&amp;FixingType,C48,E48,Currency,F48,G48,H48,I48,J48,K48,Permanent,Trigger,ObjectOverwrite)</f>
        <v>HkdHiborSwapIsda42Y#0003</v>
      </c>
      <c r="M48" s="221" t="str">
        <f>_xll.ohRangeRetrieveError(L48)</f>
        <v/>
      </c>
      <c r="N48" s="67"/>
    </row>
    <row r="49" spans="2:14" s="220" customFormat="1" x14ac:dyDescent="0.2">
      <c r="B49" s="225"/>
      <c r="C49" s="224" t="s">
        <v>203</v>
      </c>
      <c r="D49" s="223" t="str">
        <f t="shared" si="1"/>
        <v>HkdHiborSwapIsda43Y</v>
      </c>
      <c r="E49" s="223">
        <v>0</v>
      </c>
      <c r="F49" s="206" t="s">
        <v>177</v>
      </c>
      <c r="G49" s="223" t="s">
        <v>108</v>
      </c>
      <c r="H49" s="223" t="s">
        <v>176</v>
      </c>
      <c r="I49" s="223" t="s">
        <v>175</v>
      </c>
      <c r="J49" s="223" t="str">
        <f>Hibor!$L$14</f>
        <v>HkdHibor3M#0003</v>
      </c>
      <c r="K49" s="223" t="s">
        <v>188</v>
      </c>
      <c r="L49" s="222" t="str">
        <f>_xll.qlSwapIndex($D49,FamilyName&amp;FixingType,C49,E49,Currency,F49,G49,H49,I49,J49,K49,Permanent,Trigger,ObjectOverwrite)</f>
        <v>HkdHiborSwapIsda43Y#0003</v>
      </c>
      <c r="M49" s="221" t="str">
        <f>_xll.ohRangeRetrieveError(L49)</f>
        <v/>
      </c>
      <c r="N49" s="67"/>
    </row>
    <row r="50" spans="2:14" s="220" customFormat="1" x14ac:dyDescent="0.2">
      <c r="B50" s="225"/>
      <c r="C50" s="224" t="s">
        <v>202</v>
      </c>
      <c r="D50" s="223" t="str">
        <f t="shared" si="1"/>
        <v>HkdHiborSwapIsda44Y</v>
      </c>
      <c r="E50" s="223">
        <v>0</v>
      </c>
      <c r="F50" s="206" t="s">
        <v>177</v>
      </c>
      <c r="G50" s="223" t="s">
        <v>108</v>
      </c>
      <c r="H50" s="223" t="s">
        <v>176</v>
      </c>
      <c r="I50" s="223" t="s">
        <v>175</v>
      </c>
      <c r="J50" s="223" t="str">
        <f>Hibor!$L$14</f>
        <v>HkdHibor3M#0003</v>
      </c>
      <c r="K50" s="223" t="s">
        <v>188</v>
      </c>
      <c r="L50" s="222" t="str">
        <f>_xll.qlSwapIndex($D50,FamilyName&amp;FixingType,C50,E50,Currency,F50,G50,H50,I50,J50,K50,Permanent,Trigger,ObjectOverwrite)</f>
        <v>HkdHiborSwapIsda44Y#0003</v>
      </c>
      <c r="M50" s="221" t="str">
        <f>_xll.ohRangeRetrieveError(L50)</f>
        <v/>
      </c>
      <c r="N50" s="67"/>
    </row>
    <row r="51" spans="2:14" s="220" customFormat="1" x14ac:dyDescent="0.2">
      <c r="B51" s="225"/>
      <c r="C51" s="224" t="s">
        <v>112</v>
      </c>
      <c r="D51" s="223" t="str">
        <f t="shared" si="1"/>
        <v>HkdHiborSwapIsda45Y</v>
      </c>
      <c r="E51" s="223">
        <v>0</v>
      </c>
      <c r="F51" s="206" t="s">
        <v>177</v>
      </c>
      <c r="G51" s="223" t="s">
        <v>108</v>
      </c>
      <c r="H51" s="223" t="s">
        <v>176</v>
      </c>
      <c r="I51" s="223" t="s">
        <v>175</v>
      </c>
      <c r="J51" s="223" t="str">
        <f>Hibor!$L$14</f>
        <v>HkdHibor3M#0003</v>
      </c>
      <c r="K51" s="223" t="s">
        <v>188</v>
      </c>
      <c r="L51" s="222" t="str">
        <f>_xll.qlSwapIndex($D51,FamilyName&amp;FixingType,C51,E51,Currency,F51,G51,H51,I51,J51,K51,Permanent,Trigger,ObjectOverwrite)</f>
        <v>HkdHiborSwapIsda45Y#0003</v>
      </c>
      <c r="M51" s="221" t="str">
        <f>_xll.ohRangeRetrieveError(L51)</f>
        <v/>
      </c>
      <c r="N51" s="67"/>
    </row>
    <row r="52" spans="2:14" s="220" customFormat="1" x14ac:dyDescent="0.2">
      <c r="B52" s="225"/>
      <c r="C52" s="224" t="s">
        <v>201</v>
      </c>
      <c r="D52" s="223" t="str">
        <f t="shared" si="1"/>
        <v>HkdHiborSwapIsda46Y</v>
      </c>
      <c r="E52" s="223">
        <v>0</v>
      </c>
      <c r="F52" s="206" t="s">
        <v>177</v>
      </c>
      <c r="G52" s="223" t="s">
        <v>108</v>
      </c>
      <c r="H52" s="223" t="s">
        <v>176</v>
      </c>
      <c r="I52" s="223" t="s">
        <v>175</v>
      </c>
      <c r="J52" s="223" t="str">
        <f>Hibor!$L$14</f>
        <v>HkdHibor3M#0003</v>
      </c>
      <c r="K52" s="223" t="s">
        <v>188</v>
      </c>
      <c r="L52" s="222" t="str">
        <f>_xll.qlSwapIndex($D52,FamilyName&amp;FixingType,C52,E52,Currency,F52,G52,H52,I52,J52,K52,Permanent,Trigger,ObjectOverwrite)</f>
        <v>HkdHiborSwapIsda46Y#0003</v>
      </c>
      <c r="M52" s="221" t="str">
        <f>_xll.ohRangeRetrieveError(L52)</f>
        <v/>
      </c>
      <c r="N52" s="67"/>
    </row>
    <row r="53" spans="2:14" s="220" customFormat="1" x14ac:dyDescent="0.2">
      <c r="B53" s="225"/>
      <c r="C53" s="224" t="s">
        <v>200</v>
      </c>
      <c r="D53" s="223" t="str">
        <f t="shared" si="1"/>
        <v>HkdHiborSwapIsda47Y</v>
      </c>
      <c r="E53" s="223">
        <v>0</v>
      </c>
      <c r="F53" s="206" t="s">
        <v>177</v>
      </c>
      <c r="G53" s="223" t="s">
        <v>108</v>
      </c>
      <c r="H53" s="223" t="s">
        <v>176</v>
      </c>
      <c r="I53" s="223" t="s">
        <v>175</v>
      </c>
      <c r="J53" s="223" t="str">
        <f>Hibor!$L$14</f>
        <v>HkdHibor3M#0003</v>
      </c>
      <c r="K53" s="223" t="s">
        <v>188</v>
      </c>
      <c r="L53" s="222" t="str">
        <f>_xll.qlSwapIndex($D53,FamilyName&amp;FixingType,C53,E53,Currency,F53,G53,H53,I53,J53,K53,Permanent,Trigger,ObjectOverwrite)</f>
        <v>HkdHiborSwapIsda47Y#0003</v>
      </c>
      <c r="M53" s="221" t="str">
        <f>_xll.ohRangeRetrieveError(L53)</f>
        <v/>
      </c>
      <c r="N53" s="67"/>
    </row>
    <row r="54" spans="2:14" s="220" customFormat="1" x14ac:dyDescent="0.2">
      <c r="B54" s="225"/>
      <c r="C54" s="224" t="s">
        <v>199</v>
      </c>
      <c r="D54" s="223" t="str">
        <f t="shared" si="1"/>
        <v>HkdHiborSwapIsda48Y</v>
      </c>
      <c r="E54" s="223">
        <v>0</v>
      </c>
      <c r="F54" s="206" t="s">
        <v>177</v>
      </c>
      <c r="G54" s="223" t="s">
        <v>108</v>
      </c>
      <c r="H54" s="223" t="s">
        <v>176</v>
      </c>
      <c r="I54" s="223" t="s">
        <v>175</v>
      </c>
      <c r="J54" s="223" t="str">
        <f>Hibor!$L$14</f>
        <v>HkdHibor3M#0003</v>
      </c>
      <c r="K54" s="223" t="s">
        <v>188</v>
      </c>
      <c r="L54" s="222" t="str">
        <f>_xll.qlSwapIndex($D54,FamilyName&amp;FixingType,C54,E54,Currency,F54,G54,H54,I54,J54,K54,Permanent,Trigger,ObjectOverwrite)</f>
        <v>HkdHiborSwapIsda48Y#0003</v>
      </c>
      <c r="M54" s="221" t="str">
        <f>_xll.ohRangeRetrieveError(L54)</f>
        <v/>
      </c>
      <c r="N54" s="67"/>
    </row>
    <row r="55" spans="2:14" s="220" customFormat="1" x14ac:dyDescent="0.2">
      <c r="B55" s="225"/>
      <c r="C55" s="224" t="s">
        <v>198</v>
      </c>
      <c r="D55" s="223" t="str">
        <f t="shared" si="1"/>
        <v>HkdHiborSwapIsda49Y</v>
      </c>
      <c r="E55" s="223">
        <v>0</v>
      </c>
      <c r="F55" s="206" t="s">
        <v>177</v>
      </c>
      <c r="G55" s="223" t="s">
        <v>108</v>
      </c>
      <c r="H55" s="223" t="s">
        <v>176</v>
      </c>
      <c r="I55" s="223" t="s">
        <v>175</v>
      </c>
      <c r="J55" s="223" t="str">
        <f>Hibor!$L$14</f>
        <v>HkdHibor3M#0003</v>
      </c>
      <c r="K55" s="223" t="s">
        <v>188</v>
      </c>
      <c r="L55" s="222" t="str">
        <f>_xll.qlSwapIndex($D55,FamilyName&amp;FixingType,C55,E55,Currency,F55,G55,H55,I55,J55,K55,Permanent,Trigger,ObjectOverwrite)</f>
        <v>HkdHiborSwapIsda49Y#0003</v>
      </c>
      <c r="M55" s="221" t="str">
        <f>_xll.ohRangeRetrieveError(L55)</f>
        <v/>
      </c>
      <c r="N55" s="67"/>
    </row>
    <row r="56" spans="2:14" s="220" customFormat="1" x14ac:dyDescent="0.2">
      <c r="B56" s="225"/>
      <c r="C56" s="224" t="s">
        <v>15</v>
      </c>
      <c r="D56" s="223" t="str">
        <f t="shared" si="1"/>
        <v>HkdHiborSwapIsda50Y</v>
      </c>
      <c r="E56" s="223">
        <v>0</v>
      </c>
      <c r="F56" s="206" t="s">
        <v>177</v>
      </c>
      <c r="G56" s="223" t="s">
        <v>108</v>
      </c>
      <c r="H56" s="223" t="s">
        <v>176</v>
      </c>
      <c r="I56" s="223" t="s">
        <v>175</v>
      </c>
      <c r="J56" s="223" t="str">
        <f>Hibor!$L$14</f>
        <v>HkdHibor3M#0003</v>
      </c>
      <c r="K56" s="223" t="s">
        <v>188</v>
      </c>
      <c r="L56" s="222" t="str">
        <f>_xll.qlSwapIndex($D56,FamilyName&amp;FixingType,C56,E56,Currency,F56,G56,H56,I56,J56,K56,Permanent,Trigger,ObjectOverwrite)</f>
        <v>HkdHiborSwapIsda50Y#0003</v>
      </c>
      <c r="M56" s="221" t="str">
        <f>_xll.ohRangeRetrieveError(L56)</f>
        <v/>
      </c>
      <c r="N56" s="67"/>
    </row>
    <row r="57" spans="2:14" s="220" customFormat="1" x14ac:dyDescent="0.2">
      <c r="B57" s="225"/>
      <c r="C57" s="224" t="s">
        <v>197</v>
      </c>
      <c r="D57" s="223" t="str">
        <f t="shared" si="1"/>
        <v>HkdHiborSwapIsda51Y</v>
      </c>
      <c r="E57" s="223">
        <v>0</v>
      </c>
      <c r="F57" s="206" t="s">
        <v>177</v>
      </c>
      <c r="G57" s="223" t="s">
        <v>108</v>
      </c>
      <c r="H57" s="223" t="s">
        <v>176</v>
      </c>
      <c r="I57" s="223" t="s">
        <v>175</v>
      </c>
      <c r="J57" s="223" t="str">
        <f>Hibor!$L$14</f>
        <v>HkdHibor3M#0003</v>
      </c>
      <c r="K57" s="223" t="s">
        <v>188</v>
      </c>
      <c r="L57" s="222" t="str">
        <f>_xll.qlSwapIndex($D57,FamilyName&amp;FixingType,C57,E57,Currency,F57,G57,H57,I57,J57,K57,Permanent,Trigger,ObjectOverwrite)</f>
        <v>HkdHiborSwapIsda51Y#0003</v>
      </c>
      <c r="M57" s="221" t="str">
        <f>_xll.ohRangeRetrieveError(L57)</f>
        <v/>
      </c>
      <c r="N57" s="67"/>
    </row>
    <row r="58" spans="2:14" s="220" customFormat="1" x14ac:dyDescent="0.2">
      <c r="B58" s="225"/>
      <c r="C58" s="224" t="s">
        <v>196</v>
      </c>
      <c r="D58" s="223" t="str">
        <f t="shared" si="1"/>
        <v>HkdHiborSwapIsda52Y</v>
      </c>
      <c r="E58" s="223">
        <v>0</v>
      </c>
      <c r="F58" s="206" t="s">
        <v>177</v>
      </c>
      <c r="G58" s="223" t="s">
        <v>108</v>
      </c>
      <c r="H58" s="223" t="s">
        <v>176</v>
      </c>
      <c r="I58" s="223" t="s">
        <v>175</v>
      </c>
      <c r="J58" s="223" t="str">
        <f>Hibor!$L$14</f>
        <v>HkdHibor3M#0003</v>
      </c>
      <c r="K58" s="223" t="s">
        <v>188</v>
      </c>
      <c r="L58" s="222" t="str">
        <f>_xll.qlSwapIndex($D58,FamilyName&amp;FixingType,C58,E58,Currency,F58,G58,H58,I58,J58,K58,Permanent,Trigger,ObjectOverwrite)</f>
        <v>HkdHiborSwapIsda52Y#0003</v>
      </c>
      <c r="M58" s="221" t="str">
        <f>_xll.ohRangeRetrieveError(L58)</f>
        <v/>
      </c>
      <c r="N58" s="67"/>
    </row>
    <row r="59" spans="2:14" s="220" customFormat="1" x14ac:dyDescent="0.2">
      <c r="B59" s="225"/>
      <c r="C59" s="224" t="s">
        <v>195</v>
      </c>
      <c r="D59" s="223" t="str">
        <f t="shared" si="1"/>
        <v>HkdHiborSwapIsda53Y</v>
      </c>
      <c r="E59" s="223">
        <v>0</v>
      </c>
      <c r="F59" s="206" t="s">
        <v>177</v>
      </c>
      <c r="G59" s="223" t="s">
        <v>108</v>
      </c>
      <c r="H59" s="223" t="s">
        <v>176</v>
      </c>
      <c r="I59" s="223" t="s">
        <v>175</v>
      </c>
      <c r="J59" s="223" t="str">
        <f>Hibor!$L$14</f>
        <v>HkdHibor3M#0003</v>
      </c>
      <c r="K59" s="223" t="s">
        <v>188</v>
      </c>
      <c r="L59" s="222" t="str">
        <f>_xll.qlSwapIndex($D59,FamilyName&amp;FixingType,C59,E59,Currency,F59,G59,H59,I59,J59,K59,Permanent,Trigger,ObjectOverwrite)</f>
        <v>HkdHiborSwapIsda53Y#0003</v>
      </c>
      <c r="M59" s="221" t="str">
        <f>_xll.ohRangeRetrieveError(L59)</f>
        <v/>
      </c>
      <c r="N59" s="67"/>
    </row>
    <row r="60" spans="2:14" s="220" customFormat="1" x14ac:dyDescent="0.2">
      <c r="B60" s="225"/>
      <c r="C60" s="224" t="s">
        <v>194</v>
      </c>
      <c r="D60" s="223" t="str">
        <f t="shared" si="1"/>
        <v>HkdHiborSwapIsda54Y</v>
      </c>
      <c r="E60" s="223">
        <v>0</v>
      </c>
      <c r="F60" s="206" t="s">
        <v>177</v>
      </c>
      <c r="G60" s="223" t="s">
        <v>108</v>
      </c>
      <c r="H60" s="223" t="s">
        <v>176</v>
      </c>
      <c r="I60" s="223" t="s">
        <v>175</v>
      </c>
      <c r="J60" s="223" t="str">
        <f>Hibor!$L$14</f>
        <v>HkdHibor3M#0003</v>
      </c>
      <c r="K60" s="223" t="s">
        <v>188</v>
      </c>
      <c r="L60" s="222" t="str">
        <f>_xll.qlSwapIndex($D60,FamilyName&amp;FixingType,C60,E60,Currency,F60,G60,H60,I60,J60,K60,Permanent,Trigger,ObjectOverwrite)</f>
        <v>HkdHiborSwapIsda54Y#0003</v>
      </c>
      <c r="M60" s="221" t="str">
        <f>_xll.ohRangeRetrieveError(L60)</f>
        <v/>
      </c>
      <c r="N60" s="67"/>
    </row>
    <row r="61" spans="2:14" s="220" customFormat="1" x14ac:dyDescent="0.2">
      <c r="B61" s="225"/>
      <c r="C61" s="224" t="s">
        <v>193</v>
      </c>
      <c r="D61" s="223" t="str">
        <f t="shared" si="1"/>
        <v>HkdHiborSwapIsda55Y</v>
      </c>
      <c r="E61" s="223">
        <v>0</v>
      </c>
      <c r="F61" s="206" t="s">
        <v>177</v>
      </c>
      <c r="G61" s="223" t="s">
        <v>108</v>
      </c>
      <c r="H61" s="223" t="s">
        <v>176</v>
      </c>
      <c r="I61" s="223" t="s">
        <v>175</v>
      </c>
      <c r="J61" s="223" t="str">
        <f>Hibor!$L$14</f>
        <v>HkdHibor3M#0003</v>
      </c>
      <c r="K61" s="223" t="s">
        <v>188</v>
      </c>
      <c r="L61" s="222" t="str">
        <f>_xll.qlSwapIndex($D61,FamilyName&amp;FixingType,C61,E61,Currency,F61,G61,H61,I61,J61,K61,Permanent,Trigger,ObjectOverwrite)</f>
        <v>HkdHiborSwapIsda55Y#0003</v>
      </c>
      <c r="M61" s="221" t="str">
        <f>_xll.ohRangeRetrieveError(L61)</f>
        <v/>
      </c>
      <c r="N61" s="67"/>
    </row>
    <row r="62" spans="2:14" s="220" customFormat="1" x14ac:dyDescent="0.2">
      <c r="B62" s="225"/>
      <c r="C62" s="224" t="s">
        <v>192</v>
      </c>
      <c r="D62" s="223" t="str">
        <f t="shared" si="1"/>
        <v>HkdHiborSwapIsda56Y</v>
      </c>
      <c r="E62" s="223">
        <v>0</v>
      </c>
      <c r="F62" s="206" t="s">
        <v>177</v>
      </c>
      <c r="G62" s="223" t="s">
        <v>108</v>
      </c>
      <c r="H62" s="223" t="s">
        <v>176</v>
      </c>
      <c r="I62" s="223" t="s">
        <v>175</v>
      </c>
      <c r="J62" s="223" t="str">
        <f>Hibor!$L$14</f>
        <v>HkdHibor3M#0003</v>
      </c>
      <c r="K62" s="223" t="s">
        <v>188</v>
      </c>
      <c r="L62" s="222" t="str">
        <f>_xll.qlSwapIndex($D62,FamilyName&amp;FixingType,C62,E62,Currency,F62,G62,H62,I62,J62,K62,Permanent,Trigger,ObjectOverwrite)</f>
        <v>HkdHiborSwapIsda56Y#0003</v>
      </c>
      <c r="M62" s="221" t="str">
        <f>_xll.ohRangeRetrieveError(L62)</f>
        <v/>
      </c>
      <c r="N62" s="67"/>
    </row>
    <row r="63" spans="2:14" s="220" customFormat="1" x14ac:dyDescent="0.2">
      <c r="B63" s="225"/>
      <c r="C63" s="224" t="s">
        <v>191</v>
      </c>
      <c r="D63" s="223" t="str">
        <f t="shared" si="1"/>
        <v>HkdHiborSwapIsda57Y</v>
      </c>
      <c r="E63" s="223">
        <v>0</v>
      </c>
      <c r="F63" s="206" t="s">
        <v>177</v>
      </c>
      <c r="G63" s="223" t="s">
        <v>108</v>
      </c>
      <c r="H63" s="223" t="s">
        <v>176</v>
      </c>
      <c r="I63" s="223" t="s">
        <v>175</v>
      </c>
      <c r="J63" s="223" t="str">
        <f>Hibor!$L$14</f>
        <v>HkdHibor3M#0003</v>
      </c>
      <c r="K63" s="223" t="s">
        <v>188</v>
      </c>
      <c r="L63" s="222" t="str">
        <f>_xll.qlSwapIndex($D63,FamilyName&amp;FixingType,C63,E63,Currency,F63,G63,H63,I63,J63,K63,Permanent,Trigger,ObjectOverwrite)</f>
        <v>HkdHiborSwapIsda57Y#0003</v>
      </c>
      <c r="M63" s="221" t="str">
        <f>_xll.ohRangeRetrieveError(L63)</f>
        <v/>
      </c>
      <c r="N63" s="67"/>
    </row>
    <row r="64" spans="2:14" s="220" customFormat="1" x14ac:dyDescent="0.2">
      <c r="B64" s="225"/>
      <c r="C64" s="224" t="s">
        <v>190</v>
      </c>
      <c r="D64" s="223" t="str">
        <f t="shared" si="1"/>
        <v>HkdHiborSwapIsda58Y</v>
      </c>
      <c r="E64" s="223">
        <v>0</v>
      </c>
      <c r="F64" s="206" t="s">
        <v>177</v>
      </c>
      <c r="G64" s="223" t="s">
        <v>108</v>
      </c>
      <c r="H64" s="223" t="s">
        <v>176</v>
      </c>
      <c r="I64" s="223" t="s">
        <v>175</v>
      </c>
      <c r="J64" s="223" t="str">
        <f>Hibor!$L$14</f>
        <v>HkdHibor3M#0003</v>
      </c>
      <c r="K64" s="223" t="s">
        <v>188</v>
      </c>
      <c r="L64" s="222" t="str">
        <f>_xll.qlSwapIndex($D64,FamilyName&amp;FixingType,C64,E64,Currency,F64,G64,H64,I64,J64,K64,Permanent,Trigger,ObjectOverwrite)</f>
        <v>HkdHiborSwapIsda58Y#0003</v>
      </c>
      <c r="M64" s="221" t="str">
        <f>_xll.ohRangeRetrieveError(L64)</f>
        <v/>
      </c>
      <c r="N64" s="67"/>
    </row>
    <row r="65" spans="2:14" s="220" customFormat="1" x14ac:dyDescent="0.2">
      <c r="B65" s="225"/>
      <c r="C65" s="224" t="s">
        <v>189</v>
      </c>
      <c r="D65" s="223" t="str">
        <f t="shared" si="1"/>
        <v>HkdHiborSwapIsda59Y</v>
      </c>
      <c r="E65" s="223">
        <v>0</v>
      </c>
      <c r="F65" s="206" t="s">
        <v>177</v>
      </c>
      <c r="G65" s="223" t="s">
        <v>108</v>
      </c>
      <c r="H65" s="223" t="s">
        <v>176</v>
      </c>
      <c r="I65" s="223" t="s">
        <v>175</v>
      </c>
      <c r="J65" s="223" t="str">
        <f>Hibor!$L$14</f>
        <v>HkdHibor3M#0003</v>
      </c>
      <c r="K65" s="223" t="s">
        <v>188</v>
      </c>
      <c r="L65" s="222" t="str">
        <f>_xll.qlSwapIndex($D65,FamilyName&amp;FixingType,C65,E65,Currency,F65,G65,H65,I65,J65,K65,Permanent,Trigger,ObjectOverwrite)</f>
        <v>HkdHiborSwapIsda59Y#0003</v>
      </c>
      <c r="M65" s="221" t="str">
        <f>_xll.ohRangeRetrieveError(L65)</f>
        <v/>
      </c>
      <c r="N65" s="67"/>
    </row>
    <row r="66" spans="2:14" s="220" customFormat="1" x14ac:dyDescent="0.2">
      <c r="B66" s="225"/>
      <c r="C66" s="224" t="s">
        <v>14</v>
      </c>
      <c r="D66" s="223" t="str">
        <f t="shared" si="1"/>
        <v>HkdHiborSwapIsda60Y</v>
      </c>
      <c r="E66" s="223">
        <v>0</v>
      </c>
      <c r="F66" s="206" t="s">
        <v>177</v>
      </c>
      <c r="G66" s="223" t="s">
        <v>108</v>
      </c>
      <c r="H66" s="223" t="s">
        <v>176</v>
      </c>
      <c r="I66" s="223" t="s">
        <v>175</v>
      </c>
      <c r="J66" s="223" t="str">
        <f>Hibor!$L$14</f>
        <v>HkdHibor3M#0003</v>
      </c>
      <c r="K66" s="223" t="s">
        <v>188</v>
      </c>
      <c r="L66" s="222" t="str">
        <f>_xll.qlSwapIndex($D66,FamilyName&amp;FixingType,C66,E66,Currency,F66,G66,H66,I66,J66,K66,Permanent,Trigger,ObjectOverwrite)</f>
        <v>HkdHiborSwapIsda60Y#0003</v>
      </c>
      <c r="M66" s="221" t="str">
        <f>_xll.ohRangeRetrieveError(L66)</f>
        <v/>
      </c>
      <c r="N66" s="67"/>
    </row>
    <row r="67" spans="2:14" s="220" customFormat="1" ht="12" thickBot="1" x14ac:dyDescent="0.25">
      <c r="B67" s="66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3"/>
    </row>
    <row r="68" spans="2:14" s="220" customFormat="1" x14ac:dyDescent="0.2"/>
  </sheetData>
  <dataValidations count="2">
    <dataValidation type="list" allowBlank="1" showInputMessage="1" showErrorMessage="1" sqref="H7:H66">
      <formula1>"Following,Modified Following,Preceding,Modified Preceding,Unadjusted"</formula1>
    </dataValidation>
    <dataValidation type="list" allowBlank="1" showInputMessage="1" showErrorMessage="1" sqref="I7:I66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4" sqref="D4"/>
    </sheetView>
  </sheetViews>
  <sheetFormatPr defaultColWidth="8" defaultRowHeight="11.25" x14ac:dyDescent="0.2"/>
  <cols>
    <col min="1" max="1" width="6.140625" style="1" customWidth="1"/>
    <col min="2" max="2" width="4.28515625" style="1" customWidth="1"/>
    <col min="3" max="3" width="15.5703125" style="1" bestFit="1" customWidth="1"/>
    <col min="4" max="4" width="83" style="1" bestFit="1" customWidth="1"/>
    <col min="5" max="5" width="4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17" t="str">
        <f>_xll.qlxlVersion(TRUE,Trigger)</f>
        <v>QuantLibXL 1.3.0 - MS VC++ 9.0 - Multithreaded Static Runtime library - Release Configuration - Nov 12 2013 12:02:30</v>
      </c>
    </row>
    <row r="2" spans="1:5" s="14" customFormat="1" ht="15.75" x14ac:dyDescent="0.25">
      <c r="A2" s="15"/>
      <c r="B2" s="246" t="s">
        <v>158</v>
      </c>
      <c r="C2" s="247"/>
      <c r="D2" s="247"/>
      <c r="E2" s="248"/>
    </row>
    <row r="3" spans="1:5" s="14" customFormat="1" ht="12.75" x14ac:dyDescent="0.2">
      <c r="A3" s="15"/>
      <c r="B3" s="8"/>
      <c r="C3" s="13"/>
      <c r="D3" s="13"/>
      <c r="E3" s="12"/>
    </row>
    <row r="4" spans="1:5" s="14" customFormat="1" ht="12.75" x14ac:dyDescent="0.2">
      <c r="A4" s="15"/>
      <c r="B4" s="8"/>
      <c r="C4" s="7" t="s">
        <v>12</v>
      </c>
      <c r="D4" s="11"/>
      <c r="E4" s="5"/>
    </row>
    <row r="5" spans="1:5" s="14" customFormat="1" ht="12.75" x14ac:dyDescent="0.2">
      <c r="A5" s="15"/>
      <c r="B5" s="8"/>
      <c r="C5" s="7" t="s">
        <v>5</v>
      </c>
      <c r="D5" s="202" t="s">
        <v>4</v>
      </c>
      <c r="E5" s="5"/>
    </row>
    <row r="6" spans="1:5" s="14" customFormat="1" ht="12.75" x14ac:dyDescent="0.2">
      <c r="A6" s="15"/>
      <c r="B6" s="8"/>
      <c r="C6" s="7" t="s">
        <v>11</v>
      </c>
      <c r="D6" s="11" t="b">
        <v>1</v>
      </c>
      <c r="E6" s="5"/>
    </row>
    <row r="7" spans="1:5" s="14" customFormat="1" ht="12.75" x14ac:dyDescent="0.2">
      <c r="A7" s="15"/>
      <c r="B7" s="8"/>
      <c r="C7" s="7" t="s">
        <v>10</v>
      </c>
      <c r="D7" s="11" t="b">
        <v>0</v>
      </c>
      <c r="E7" s="5"/>
    </row>
    <row r="8" spans="1:5" s="14" customFormat="1" ht="12.75" x14ac:dyDescent="0.2">
      <c r="A8" s="15"/>
      <c r="B8" s="8"/>
      <c r="C8" s="7" t="s">
        <v>9</v>
      </c>
      <c r="D8" s="11" t="b">
        <v>1</v>
      </c>
      <c r="E8" s="5"/>
    </row>
    <row r="9" spans="1:5" s="14" customFormat="1" ht="12.75" x14ac:dyDescent="0.2">
      <c r="A9" s="15"/>
      <c r="B9" s="8"/>
      <c r="C9" s="7" t="s">
        <v>8</v>
      </c>
      <c r="D9" s="16" t="str">
        <f ca="1">SUBSTITUTE(LEFT(CELL("filename",A1),FIND("[",CELL("filename",A1),1)-1),"\XLS\","\XML\")</f>
        <v>C:\Users\erik\Documents\repos\quantlib_nando\QuantLibXL\Data2\</v>
      </c>
      <c r="E9" s="5"/>
    </row>
    <row r="10" spans="1:5" s="14" customFormat="1" ht="12.75" x14ac:dyDescent="0.2">
      <c r="A10" s="15"/>
      <c r="B10" s="8"/>
      <c r="C10" s="7" t="s">
        <v>7</v>
      </c>
      <c r="D10" s="10" t="b">
        <v>1</v>
      </c>
      <c r="E10" s="5"/>
    </row>
    <row r="11" spans="1:5" s="14" customFormat="1" ht="13.5" thickBot="1" x14ac:dyDescent="0.25">
      <c r="A11" s="15"/>
      <c r="B11" s="4"/>
      <c r="C11" s="3"/>
      <c r="D11" s="3"/>
      <c r="E11" s="2"/>
    </row>
  </sheetData>
  <mergeCells count="1">
    <mergeCell ref="B2:E2"/>
  </mergeCells>
  <dataValidations count="1">
    <dataValidation type="list" allowBlank="1" showInputMessage="1" showErrorMessage="1" sqref="D5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36</vt:i4>
      </vt:variant>
      <vt:variant>
        <vt:lpstr>Named Ranges</vt:lpstr>
      </vt:variant>
      <vt:variant>
        <vt:i4>336</vt:i4>
      </vt:variant>
    </vt:vector>
  </HeadingPairs>
  <TitlesOfParts>
    <vt:vector size="372" baseType="lpstr">
      <vt:lpstr>BasisSwap1MxM</vt:lpstr>
      <vt:lpstr>BasisSwap3M6M</vt:lpstr>
      <vt:lpstr>BasisSwapxM12M</vt:lpstr>
      <vt:lpstr>HKD_010_BasisSwapQuotes</vt:lpstr>
      <vt:lpstr>Deposits</vt:lpstr>
      <vt:lpstr>FRA</vt:lpstr>
      <vt:lpstr>Futures1M</vt:lpstr>
      <vt:lpstr>Futures3M</vt:lpstr>
      <vt:lpstr>ImmFra6M </vt:lpstr>
      <vt:lpstr>FuturesHWConvAdj</vt:lpstr>
      <vt:lpstr>HKD_010_DepoFRAFuturesQuotes</vt:lpstr>
      <vt:lpstr>OIS</vt:lpstr>
      <vt:lpstr>Swaps1M</vt:lpstr>
      <vt:lpstr>SwapsIMMDated</vt:lpstr>
      <vt:lpstr>Swap3M</vt:lpstr>
      <vt:lpstr>Swap6M</vt:lpstr>
      <vt:lpstr>HKD_010_SwapQuotes</vt:lpstr>
      <vt:lpstr>ON</vt:lpstr>
      <vt:lpstr>1M</vt:lpstr>
      <vt:lpstr>3M</vt:lpstr>
      <vt:lpstr>6M</vt:lpstr>
      <vt:lpstr>1Y</vt:lpstr>
      <vt:lpstr>HKD_015_SyntheticQuotes</vt:lpstr>
      <vt:lpstr>1M (2)</vt:lpstr>
      <vt:lpstr>3M (2)</vt:lpstr>
      <vt:lpstr>6M (2)</vt:lpstr>
      <vt:lpstr>1Y (2)</vt:lpstr>
      <vt:lpstr>HKD_020_ForwardSwapQuotes</vt:lpstr>
      <vt:lpstr>1M (3)</vt:lpstr>
      <vt:lpstr>3M (3)</vt:lpstr>
      <vt:lpstr>HKD_020_FuturesConvAdjQuotes</vt:lpstr>
      <vt:lpstr>HKD</vt:lpstr>
      <vt:lpstr>RelinkableHandles</vt:lpstr>
      <vt:lpstr>Hibor</vt:lpstr>
      <vt:lpstr>HiborSwapIsda</vt:lpstr>
      <vt:lpstr>HkdLibor</vt:lpstr>
      <vt:lpstr>'1M'!Currency</vt:lpstr>
      <vt:lpstr>'1M (2)'!Currency</vt:lpstr>
      <vt:lpstr>'1M (3)'!Currency</vt:lpstr>
      <vt:lpstr>'1Y'!Currency</vt:lpstr>
      <vt:lpstr>'1Y (2)'!Currency</vt:lpstr>
      <vt:lpstr>'3M'!Currency</vt:lpstr>
      <vt:lpstr>'3M (2)'!Currency</vt:lpstr>
      <vt:lpstr>'3M (3)'!Currency</vt:lpstr>
      <vt:lpstr>'6M'!Currency</vt:lpstr>
      <vt:lpstr>'6M (2)'!Currency</vt:lpstr>
      <vt:lpstr>Deposits!Currency</vt:lpstr>
      <vt:lpstr>FRA!Currency</vt:lpstr>
      <vt:lpstr>Futures1M!Currency</vt:lpstr>
      <vt:lpstr>Futures3M!Currency</vt:lpstr>
      <vt:lpstr>FuturesHWConvAdj!Currency</vt:lpstr>
      <vt:lpstr>Hibor!Currency</vt:lpstr>
      <vt:lpstr>HiborSwapIsda!Currency</vt:lpstr>
      <vt:lpstr>HKD!Currency</vt:lpstr>
      <vt:lpstr>HKD_010_DepoFRAFuturesQuotes!Currency</vt:lpstr>
      <vt:lpstr>HKD_010_SwapQuotes!Currency</vt:lpstr>
      <vt:lpstr>HKD_015_SyntheticQuotes!Currency</vt:lpstr>
      <vt:lpstr>HKD_020_ForwardSwapQuotes!Currency</vt:lpstr>
      <vt:lpstr>HKD_020_FuturesConvAdjQuotes!Currency</vt:lpstr>
      <vt:lpstr>HkdLibor!Currency</vt:lpstr>
      <vt:lpstr>'ImmFra6M '!Currency</vt:lpstr>
      <vt:lpstr>OIS!Currency</vt:lpstr>
      <vt:lpstr>ON!Currency</vt:lpstr>
      <vt:lpstr>Swap3M!Currency</vt:lpstr>
      <vt:lpstr>Swap6M!Currency</vt:lpstr>
      <vt:lpstr>Swaps1M!Currency</vt:lpstr>
      <vt:lpstr>SwapsIMMDated!Currency</vt:lpstr>
      <vt:lpstr>Currency</vt:lpstr>
      <vt:lpstr>'1M (3)'!FamilyName</vt:lpstr>
      <vt:lpstr>'3M (3)'!FamilyName</vt:lpstr>
      <vt:lpstr>Hibor!FamilyName</vt:lpstr>
      <vt:lpstr>HiborSwapIsda!FamilyName</vt:lpstr>
      <vt:lpstr>HKD_020_FuturesConvAdjQuotes!FamilyName</vt:lpstr>
      <vt:lpstr>FamilyName</vt:lpstr>
      <vt:lpstr>Hibor!FileName</vt:lpstr>
      <vt:lpstr>HiborSwapIsda!FileName</vt:lpstr>
      <vt:lpstr>'1M'!FileOverwrite</vt:lpstr>
      <vt:lpstr>'1M (2)'!FileOverwrite</vt:lpstr>
      <vt:lpstr>'1M (3)'!FileOverwrite</vt:lpstr>
      <vt:lpstr>'1Y'!FileOverwrite</vt:lpstr>
      <vt:lpstr>'1Y (2)'!FileOverwrite</vt:lpstr>
      <vt:lpstr>'3M'!FileOverwrite</vt:lpstr>
      <vt:lpstr>'3M (2)'!FileOverwrite</vt:lpstr>
      <vt:lpstr>'3M (3)'!FileOverwrite</vt:lpstr>
      <vt:lpstr>'6M'!FileOverwrite</vt:lpstr>
      <vt:lpstr>'6M (2)'!FileOverwrite</vt:lpstr>
      <vt:lpstr>Deposits!FileOverwrite</vt:lpstr>
      <vt:lpstr>FRA!FileOverwrite</vt:lpstr>
      <vt:lpstr>Futures1M!FileOverwrite</vt:lpstr>
      <vt:lpstr>Futures3M!FileOverwrite</vt:lpstr>
      <vt:lpstr>FuturesHWConvAdj!FileOverwrite</vt:lpstr>
      <vt:lpstr>Hibor!FileOverwrite</vt:lpstr>
      <vt:lpstr>HiborSwapIsda!FileOverwrite</vt:lpstr>
      <vt:lpstr>HKD!FileOverwrite</vt:lpstr>
      <vt:lpstr>HKD_010_DepoFRAFuturesQuotes!FileOverwrite</vt:lpstr>
      <vt:lpstr>HKD_010_SwapQuotes!FileOverwrite</vt:lpstr>
      <vt:lpstr>HKD_015_SyntheticQuotes!FileOverwrite</vt:lpstr>
      <vt:lpstr>HKD_020_ForwardSwapQuotes!FileOverwrite</vt:lpstr>
      <vt:lpstr>HKD_020_FuturesConvAdjQuotes!FileOverwrite</vt:lpstr>
      <vt:lpstr>HkdLibor!FileOverwrite</vt:lpstr>
      <vt:lpstr>'ImmFra6M '!FileOverwrite</vt:lpstr>
      <vt:lpstr>OIS!FileOverwrite</vt:lpstr>
      <vt:lpstr>ON!FileOverwrite</vt:lpstr>
      <vt:lpstr>RelinkableHandles!FileOverwrite</vt:lpstr>
      <vt:lpstr>Swap3M!FileOverwrite</vt:lpstr>
      <vt:lpstr>Swap6M!FileOverwrite</vt:lpstr>
      <vt:lpstr>Swaps1M!FileOverwrite</vt:lpstr>
      <vt:lpstr>SwapsIMMDated!FileOverwrite</vt:lpstr>
      <vt:lpstr>FileOverwrite</vt:lpstr>
      <vt:lpstr>HiborSwapIsda!FixingType</vt:lpstr>
      <vt:lpstr>FixingType</vt:lpstr>
      <vt:lpstr>'1M (3)'!IborIndex</vt:lpstr>
      <vt:lpstr>'3M (3)'!IborIndex</vt:lpstr>
      <vt:lpstr>'1M (3)'!MeanReversion</vt:lpstr>
      <vt:lpstr>'3M (3)'!MeanReversion</vt:lpstr>
      <vt:lpstr>'1M'!Months</vt:lpstr>
      <vt:lpstr>'1Y'!Months</vt:lpstr>
      <vt:lpstr>'3M'!Months</vt:lpstr>
      <vt:lpstr>'6M'!Months</vt:lpstr>
      <vt:lpstr>ON!Months</vt:lpstr>
      <vt:lpstr>'1M'!ObjectOverwrite</vt:lpstr>
      <vt:lpstr>'1M (2)'!ObjectOverwrite</vt:lpstr>
      <vt:lpstr>'1M (3)'!ObjectOverwrite</vt:lpstr>
      <vt:lpstr>'1Y'!ObjectOverwrite</vt:lpstr>
      <vt:lpstr>'1Y (2)'!ObjectOverwrite</vt:lpstr>
      <vt:lpstr>'3M'!ObjectOverwrite</vt:lpstr>
      <vt:lpstr>'3M (2)'!ObjectOverwrite</vt:lpstr>
      <vt:lpstr>'3M (3)'!ObjectOverwrite</vt:lpstr>
      <vt:lpstr>'6M'!ObjectOverwrite</vt:lpstr>
      <vt:lpstr>'6M (2)'!ObjectOverwrite</vt:lpstr>
      <vt:lpstr>Deposits!ObjectOverwrite</vt:lpstr>
      <vt:lpstr>FRA!ObjectOverwrite</vt:lpstr>
      <vt:lpstr>Futures1M!ObjectOverwrite</vt:lpstr>
      <vt:lpstr>Futures3M!ObjectOverwrite</vt:lpstr>
      <vt:lpstr>FuturesHWConvAdj!ObjectOverwrite</vt:lpstr>
      <vt:lpstr>Hibor!ObjectOverwrite</vt:lpstr>
      <vt:lpstr>HiborSwapIsda!ObjectOverwrite</vt:lpstr>
      <vt:lpstr>HKD!ObjectOverwrite</vt:lpstr>
      <vt:lpstr>HKD_010_DepoFRAFuturesQuotes!ObjectOverwrite</vt:lpstr>
      <vt:lpstr>HKD_010_SwapQuotes!ObjectOverwrite</vt:lpstr>
      <vt:lpstr>HKD_015_SyntheticQuotes!ObjectOverwrite</vt:lpstr>
      <vt:lpstr>HKD_020_ForwardSwapQuotes!ObjectOverwrite</vt:lpstr>
      <vt:lpstr>HKD_020_FuturesConvAdjQuotes!ObjectOverwrite</vt:lpstr>
      <vt:lpstr>HkdLibor!ObjectOverwrite</vt:lpstr>
      <vt:lpstr>'ImmFra6M '!ObjectOverwrite</vt:lpstr>
      <vt:lpstr>OIS!ObjectOverwrite</vt:lpstr>
      <vt:lpstr>ON!ObjectOverwrite</vt:lpstr>
      <vt:lpstr>RelinkableHandles!ObjectOverwrite</vt:lpstr>
      <vt:lpstr>Swap3M!ObjectOverwrite</vt:lpstr>
      <vt:lpstr>Swap6M!ObjectOverwrite</vt:lpstr>
      <vt:lpstr>Swaps1M!ObjectOverwrite</vt:lpstr>
      <vt:lpstr>SwapsIMMDated!ObjectOverwrite</vt:lpstr>
      <vt:lpstr>ObjectOverwrite</vt:lpstr>
      <vt:lpstr>'1M'!Permanent</vt:lpstr>
      <vt:lpstr>'1M (2)'!Permanent</vt:lpstr>
      <vt:lpstr>'1M (3)'!Permanent</vt:lpstr>
      <vt:lpstr>'1Y'!Permanent</vt:lpstr>
      <vt:lpstr>'1Y (2)'!Permanent</vt:lpstr>
      <vt:lpstr>'3M'!Permanent</vt:lpstr>
      <vt:lpstr>'3M (2)'!Permanent</vt:lpstr>
      <vt:lpstr>'3M (3)'!Permanent</vt:lpstr>
      <vt:lpstr>'6M'!Permanent</vt:lpstr>
      <vt:lpstr>'6M (2)'!Permanent</vt:lpstr>
      <vt:lpstr>Deposits!Permanent</vt:lpstr>
      <vt:lpstr>FRA!Permanent</vt:lpstr>
      <vt:lpstr>Futures1M!Permanent</vt:lpstr>
      <vt:lpstr>Futures3M!Permanent</vt:lpstr>
      <vt:lpstr>FuturesHWConvAdj!Permanent</vt:lpstr>
      <vt:lpstr>Hibor!Permanent</vt:lpstr>
      <vt:lpstr>HiborSwapIsda!Permanent</vt:lpstr>
      <vt:lpstr>HKD!Permanent</vt:lpstr>
      <vt:lpstr>HKD_010_DepoFRAFuturesQuotes!Permanent</vt:lpstr>
      <vt:lpstr>HKD_010_SwapQuotes!Permanent</vt:lpstr>
      <vt:lpstr>HKD_015_SyntheticQuotes!Permanent</vt:lpstr>
      <vt:lpstr>HKD_020_ForwardSwapQuotes!Permanent</vt:lpstr>
      <vt:lpstr>HKD_020_FuturesConvAdjQuotes!Permanent</vt:lpstr>
      <vt:lpstr>HkdLibor!Permanent</vt:lpstr>
      <vt:lpstr>'ImmFra6M '!Permanent</vt:lpstr>
      <vt:lpstr>OIS!Permanent</vt:lpstr>
      <vt:lpstr>ON!Permanent</vt:lpstr>
      <vt:lpstr>RelinkableHandles!Permanent</vt:lpstr>
      <vt:lpstr>Swap3M!Permanent</vt:lpstr>
      <vt:lpstr>Swap6M!Permanent</vt:lpstr>
      <vt:lpstr>Swaps1M!Permanent</vt:lpstr>
      <vt:lpstr>SwapsIMMDated!Permanent</vt:lpstr>
      <vt:lpstr>Permanent</vt:lpstr>
      <vt:lpstr>'1M (2)'!PriceTickValue</vt:lpstr>
      <vt:lpstr>'1M (3)'!PriceTickValue</vt:lpstr>
      <vt:lpstr>'1Y (2)'!PriceTickValue</vt:lpstr>
      <vt:lpstr>'3M (2)'!PriceTickValue</vt:lpstr>
      <vt:lpstr>'3M (3)'!PriceTickValue</vt:lpstr>
      <vt:lpstr>'6M (2)'!PriceTickValue</vt:lpstr>
      <vt:lpstr>Deposits!PriceTickValue</vt:lpstr>
      <vt:lpstr>FRA!PriceTickValue</vt:lpstr>
      <vt:lpstr>Futures1M!PriceTickValue</vt:lpstr>
      <vt:lpstr>Futures3M!PriceTickValue</vt:lpstr>
      <vt:lpstr>FuturesHWConvAdj!PriceTickValue</vt:lpstr>
      <vt:lpstr>HKD_010_DepoFRAFuturesQuotes!PriceTickValue</vt:lpstr>
      <vt:lpstr>HKD_010_SwapQuotes!PriceTickValue</vt:lpstr>
      <vt:lpstr>HKD_020_ForwardSwapQuotes!PriceTickValue</vt:lpstr>
      <vt:lpstr>HKD_020_FuturesConvAdjQuotes!PriceTickValue</vt:lpstr>
      <vt:lpstr>'ImmFra6M '!PriceTickValue</vt:lpstr>
      <vt:lpstr>OIS!PriceTickValue</vt:lpstr>
      <vt:lpstr>Swap3M!PriceTickValue</vt:lpstr>
      <vt:lpstr>Swap6M!PriceTickValue</vt:lpstr>
      <vt:lpstr>Swaps1M!PriceTickValue</vt:lpstr>
      <vt:lpstr>SwapsIMMDated!PriceTickValue</vt:lpstr>
      <vt:lpstr>PriceTickValue</vt:lpstr>
      <vt:lpstr>'1M'!QuoteSuffix</vt:lpstr>
      <vt:lpstr>'1M (2)'!QuoteSuffix</vt:lpstr>
      <vt:lpstr>'1M (3)'!QuoteSuffix</vt:lpstr>
      <vt:lpstr>'1Y'!QuoteSuffix</vt:lpstr>
      <vt:lpstr>'1Y (2)'!QuoteSuffix</vt:lpstr>
      <vt:lpstr>'3M'!QuoteSuffix</vt:lpstr>
      <vt:lpstr>'3M (2)'!QuoteSuffix</vt:lpstr>
      <vt:lpstr>'3M (3)'!QuoteSuffix</vt:lpstr>
      <vt:lpstr>'6M'!QuoteSuffix</vt:lpstr>
      <vt:lpstr>'6M (2)'!QuoteSuffix</vt:lpstr>
      <vt:lpstr>Deposits!QuoteSuffix</vt:lpstr>
      <vt:lpstr>FRA!QuoteSuffix</vt:lpstr>
      <vt:lpstr>Futures1M!QuoteSuffix</vt:lpstr>
      <vt:lpstr>Futures3M!QuoteSuffix</vt:lpstr>
      <vt:lpstr>FuturesHWConvAdj!QuoteSuffix</vt:lpstr>
      <vt:lpstr>HKD_010_DepoFRAFuturesQuotes!QuoteSuffix</vt:lpstr>
      <vt:lpstr>HKD_010_SwapQuotes!QuoteSuffix</vt:lpstr>
      <vt:lpstr>HKD_015_SyntheticQuotes!QuoteSuffix</vt:lpstr>
      <vt:lpstr>HKD_020_ForwardSwapQuotes!QuoteSuffix</vt:lpstr>
      <vt:lpstr>HKD_020_FuturesConvAdjQuotes!QuoteSuffix</vt:lpstr>
      <vt:lpstr>'ImmFra6M '!QuoteSuffix</vt:lpstr>
      <vt:lpstr>OIS!QuoteSuffix</vt:lpstr>
      <vt:lpstr>ON!QuoteSuffix</vt:lpstr>
      <vt:lpstr>Swap3M!QuoteSuffix</vt:lpstr>
      <vt:lpstr>Swap6M!QuoteSuffix</vt:lpstr>
      <vt:lpstr>Swaps1M!QuoteSuffix</vt:lpstr>
      <vt:lpstr>SwapsIMMDated!QuoteSuffix</vt:lpstr>
      <vt:lpstr>QuoteSuffix</vt:lpstr>
      <vt:lpstr>'1M'!RateTickValue</vt:lpstr>
      <vt:lpstr>'1M (2)'!RateTickValue</vt:lpstr>
      <vt:lpstr>'1M (3)'!RateTickValue</vt:lpstr>
      <vt:lpstr>'1Y'!RateTickValue</vt:lpstr>
      <vt:lpstr>'1Y (2)'!RateTickValue</vt:lpstr>
      <vt:lpstr>'3M'!RateTickValue</vt:lpstr>
      <vt:lpstr>'3M (2)'!RateTickValue</vt:lpstr>
      <vt:lpstr>'3M (3)'!RateTickValue</vt:lpstr>
      <vt:lpstr>'6M'!RateTickValue</vt:lpstr>
      <vt:lpstr>'6M (2)'!RateTickValue</vt:lpstr>
      <vt:lpstr>Deposits!RateTickValue</vt:lpstr>
      <vt:lpstr>FRA!RateTickValue</vt:lpstr>
      <vt:lpstr>Futures1M!RateTickValue</vt:lpstr>
      <vt:lpstr>Futures3M!RateTickValue</vt:lpstr>
      <vt:lpstr>FuturesHWConvAdj!RateTickValue</vt:lpstr>
      <vt:lpstr>HKD_010_DepoFRAFuturesQuotes!RateTickValue</vt:lpstr>
      <vt:lpstr>HKD_010_SwapQuotes!RateTickValue</vt:lpstr>
      <vt:lpstr>HKD_015_SyntheticQuotes!RateTickValue</vt:lpstr>
      <vt:lpstr>HKD_020_ForwardSwapQuotes!RateTickValue</vt:lpstr>
      <vt:lpstr>HKD_020_FuturesConvAdjQuotes!RateTickValue</vt:lpstr>
      <vt:lpstr>'ImmFra6M '!RateTickValue</vt:lpstr>
      <vt:lpstr>OIS!RateTickValue</vt:lpstr>
      <vt:lpstr>ON!RateTickValue</vt:lpstr>
      <vt:lpstr>Swap3M!RateTickValue</vt:lpstr>
      <vt:lpstr>Swap6M!RateTickValue</vt:lpstr>
      <vt:lpstr>Swaps1M!RateTickValue</vt:lpstr>
      <vt:lpstr>SwapsIMMDated!RateTickValue</vt:lpstr>
      <vt:lpstr>RateTickValue</vt:lpstr>
      <vt:lpstr>'1M'!SerializationPath</vt:lpstr>
      <vt:lpstr>'1M (2)'!SerializationPath</vt:lpstr>
      <vt:lpstr>'1M (3)'!SerializationPath</vt:lpstr>
      <vt:lpstr>'1Y'!SerializationPath</vt:lpstr>
      <vt:lpstr>'1Y (2)'!SerializationPath</vt:lpstr>
      <vt:lpstr>'3M'!SerializationPath</vt:lpstr>
      <vt:lpstr>'3M (2)'!SerializationPath</vt:lpstr>
      <vt:lpstr>'3M (3)'!SerializationPath</vt:lpstr>
      <vt:lpstr>'6M'!SerializationPath</vt:lpstr>
      <vt:lpstr>'6M (2)'!SerializationPath</vt:lpstr>
      <vt:lpstr>Deposits!SerializationPath</vt:lpstr>
      <vt:lpstr>FRA!SerializationPath</vt:lpstr>
      <vt:lpstr>Futures1M!SerializationPath</vt:lpstr>
      <vt:lpstr>Futures3M!SerializationPath</vt:lpstr>
      <vt:lpstr>FuturesHWConvAdj!SerializationPath</vt:lpstr>
      <vt:lpstr>Hibor!SerializationPath</vt:lpstr>
      <vt:lpstr>HiborSwapIsda!SerializationPath</vt:lpstr>
      <vt:lpstr>HKD!SerializationPath</vt:lpstr>
      <vt:lpstr>HKD_010_DepoFRAFuturesQuotes!SerializationPath</vt:lpstr>
      <vt:lpstr>HKD_010_SwapQuotes!SerializationPath</vt:lpstr>
      <vt:lpstr>HKD_015_SyntheticQuotes!SerializationPath</vt:lpstr>
      <vt:lpstr>HKD_020_ForwardSwapQuotes!SerializationPath</vt:lpstr>
      <vt:lpstr>HKD_020_FuturesConvAdjQuotes!SerializationPath</vt:lpstr>
      <vt:lpstr>HkdLibor!SerializationPath</vt:lpstr>
      <vt:lpstr>'ImmFra6M '!SerializationPath</vt:lpstr>
      <vt:lpstr>OIS!SerializationPath</vt:lpstr>
      <vt:lpstr>ON!SerializationPath</vt:lpstr>
      <vt:lpstr>RelinkableHandles!SerializationPath</vt:lpstr>
      <vt:lpstr>Swap3M!SerializationPath</vt:lpstr>
      <vt:lpstr>Swap6M!SerializationPath</vt:lpstr>
      <vt:lpstr>Swaps1M!SerializationPath</vt:lpstr>
      <vt:lpstr>SwapsIMMDated!SerializationPath</vt:lpstr>
      <vt:lpstr>SerializationPath</vt:lpstr>
      <vt:lpstr>'1M'!Serialize</vt:lpstr>
      <vt:lpstr>'1M (2)'!Serialize</vt:lpstr>
      <vt:lpstr>'1M (3)'!Serialize</vt:lpstr>
      <vt:lpstr>'1Y'!Serialize</vt:lpstr>
      <vt:lpstr>'1Y (2)'!Serialize</vt:lpstr>
      <vt:lpstr>'3M'!Serialize</vt:lpstr>
      <vt:lpstr>'3M (2)'!Serialize</vt:lpstr>
      <vt:lpstr>'3M (3)'!Serialize</vt:lpstr>
      <vt:lpstr>'6M'!Serialize</vt:lpstr>
      <vt:lpstr>'6M (2)'!Serialize</vt:lpstr>
      <vt:lpstr>Deposits!Serialize</vt:lpstr>
      <vt:lpstr>FRA!Serialize</vt:lpstr>
      <vt:lpstr>Futures1M!Serialize</vt:lpstr>
      <vt:lpstr>Futures3M!Serialize</vt:lpstr>
      <vt:lpstr>FuturesHWConvAdj!Serialize</vt:lpstr>
      <vt:lpstr>Hibor!Serialize</vt:lpstr>
      <vt:lpstr>HiborSwapIsda!Serialize</vt:lpstr>
      <vt:lpstr>HKD!Serialize</vt:lpstr>
      <vt:lpstr>HKD_010_DepoFRAFuturesQuotes!Serialize</vt:lpstr>
      <vt:lpstr>HKD_010_SwapQuotes!Serialize</vt:lpstr>
      <vt:lpstr>HKD_015_SyntheticQuotes!Serialize</vt:lpstr>
      <vt:lpstr>HKD_020_ForwardSwapQuotes!Serialize</vt:lpstr>
      <vt:lpstr>HKD_020_FuturesConvAdjQuotes!Serialize</vt:lpstr>
      <vt:lpstr>HkdLibor!Serialize</vt:lpstr>
      <vt:lpstr>'ImmFra6M '!Serialize</vt:lpstr>
      <vt:lpstr>OIS!Serialize</vt:lpstr>
      <vt:lpstr>ON!Serialize</vt:lpstr>
      <vt:lpstr>RelinkableHandles!Serialize</vt:lpstr>
      <vt:lpstr>Swap3M!Serialize</vt:lpstr>
      <vt:lpstr>Swap6M!Serialize</vt:lpstr>
      <vt:lpstr>Swaps1M!Serialize</vt:lpstr>
      <vt:lpstr>SwapsIMMDated!Serialize</vt:lpstr>
      <vt:lpstr>Serialize</vt:lpstr>
      <vt:lpstr>SwapMainSetConventions</vt:lpstr>
      <vt:lpstr>SwapSecondarySetConventions</vt:lpstr>
      <vt:lpstr>'1M'!Tenor</vt:lpstr>
      <vt:lpstr>'1Y'!Tenor</vt:lpstr>
      <vt:lpstr>'3M'!Tenor</vt:lpstr>
      <vt:lpstr>'6M'!Tenor</vt:lpstr>
      <vt:lpstr>ON!Tenor</vt:lpstr>
      <vt:lpstr>'1M'!Trigger</vt:lpstr>
      <vt:lpstr>'1M (2)'!Trigger</vt:lpstr>
      <vt:lpstr>'1M (3)'!Trigger</vt:lpstr>
      <vt:lpstr>'1Y'!Trigger</vt:lpstr>
      <vt:lpstr>'1Y (2)'!Trigger</vt:lpstr>
      <vt:lpstr>'3M'!Trigger</vt:lpstr>
      <vt:lpstr>'3M (2)'!Trigger</vt:lpstr>
      <vt:lpstr>'3M (3)'!Trigger</vt:lpstr>
      <vt:lpstr>'6M'!Trigger</vt:lpstr>
      <vt:lpstr>'6M (2)'!Trigger</vt:lpstr>
      <vt:lpstr>Deposits!Trigger</vt:lpstr>
      <vt:lpstr>FRA!Trigger</vt:lpstr>
      <vt:lpstr>Futures1M!Trigger</vt:lpstr>
      <vt:lpstr>Futures3M!Trigger</vt:lpstr>
      <vt:lpstr>FuturesHWConvAdj!Trigger</vt:lpstr>
      <vt:lpstr>Hibor!Trigger</vt:lpstr>
      <vt:lpstr>HiborSwapIsda!Trigger</vt:lpstr>
      <vt:lpstr>HKD!Trigger</vt:lpstr>
      <vt:lpstr>HKD_010_DepoFRAFuturesQuotes!Trigger</vt:lpstr>
      <vt:lpstr>HKD_010_SwapQuotes!Trigger</vt:lpstr>
      <vt:lpstr>HKD_015_SyntheticQuotes!Trigger</vt:lpstr>
      <vt:lpstr>HKD_020_ForwardSwapQuotes!Trigger</vt:lpstr>
      <vt:lpstr>HKD_020_FuturesConvAdjQuotes!Trigger</vt:lpstr>
      <vt:lpstr>HkdLibor!Trigger</vt:lpstr>
      <vt:lpstr>'ImmFra6M '!Trigger</vt:lpstr>
      <vt:lpstr>OIS!Trigger</vt:lpstr>
      <vt:lpstr>ON!Trigger</vt:lpstr>
      <vt:lpstr>RelinkableHandles!Trigger</vt:lpstr>
      <vt:lpstr>Swap3M!Trigger</vt:lpstr>
      <vt:lpstr>Swap6M!Trigger</vt:lpstr>
      <vt:lpstr>Swaps1M!Trigger</vt:lpstr>
      <vt:lpstr>SwapsIMMDated!Trigger</vt:lpstr>
      <vt:lpstr>Trigger</vt:lpstr>
      <vt:lpstr>'1M (3)'!Volatility</vt:lpstr>
      <vt:lpstr>'3M (3)'!Volatility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2013-11-19T00:34:40Z</dcterms:created>
  <dcterms:modified xsi:type="dcterms:W3CDTF">2013-11-19T02:02:36Z</dcterms:modified>
</cp:coreProperties>
</file>