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 firstSheet="5" activeTab="11"/>
  </bookViews>
  <sheets>
    <sheet name="HKD_010_BasisSwapQuotes" sheetId="8" r:id="rId1"/>
    <sheet name="HKD_010_DepoFRAFuturesQuotes" sheetId="15" r:id="rId2"/>
    <sheet name="HKD_010_SwapQuotes" sheetId="21" r:id="rId3"/>
    <sheet name="HKD_015_SyntheticQuotes" sheetId="27" r:id="rId4"/>
    <sheet name="HKD_020_FuturesConvAdjQuotes" sheetId="35" r:id="rId5"/>
    <sheet name="HKD_YCRH_Deposits" sheetId="43" r:id="rId6"/>
    <sheet name="HKD_YCRH_FRAs" sheetId="51" r:id="rId7"/>
    <sheet name="HKD_YCRH_Futures" sheetId="56" r:id="rId8"/>
    <sheet name="HKD_YCRH_Swaps" sheetId="63" r:id="rId9"/>
    <sheet name="RateHelpers" sheetId="64" r:id="rId10"/>
    <sheet name="Selected" sheetId="65" r:id="rId11"/>
    <sheet name="General Settings" sheetId="66" r:id="rId12"/>
    <sheet name="StyleTemplate" sheetId="4" r:id="rId13"/>
  </sheets>
  <definedNames>
    <definedName name="Accuracy">'General Settings'!$D$23</definedName>
    <definedName name="BondBasisDayCounter">HKD_YCRH_Swaps!$D$16</definedName>
    <definedName name="Calendar" localSheetId="11">'General Settings'!$D$18</definedName>
    <definedName name="Calendar">HKD_YCRH_Swaps!$D$18</definedName>
    <definedName name="Conventions" localSheetId="8">HKD_YCRH_Swaps!$P$29:$R$34</definedName>
    <definedName name="Currency" localSheetId="11">'General Settings'!$D$4</definedName>
    <definedName name="Currency" localSheetId="1">HKD_010_DepoFRAFuturesQuotes!$D$14</definedName>
    <definedName name="Currency" localSheetId="2">HKD_010_SwapQuotes!$D$14</definedName>
    <definedName name="Currency" localSheetId="3">HKD_015_SyntheticQuotes!$D$14</definedName>
    <definedName name="Currency" localSheetId="4">HKD_020_FuturesConvAdjQuotes!$D$14</definedName>
    <definedName name="Currency" localSheetId="5">HKD_YCRH_Deposits!$D$14</definedName>
    <definedName name="Currency" localSheetId="6">HKD_YCRH_FRAs!$D$14</definedName>
    <definedName name="Currency" localSheetId="7">HKD_YCRH_Futures!$D$14</definedName>
    <definedName name="Currency" localSheetId="8">HKD_YCRH_Swaps!$D$14</definedName>
    <definedName name="Currency">HKD_010_BasisSwapQuotes!$D$14</definedName>
    <definedName name="DayCounter">'General Settings'!$D$19</definedName>
    <definedName name="DepoInclusionCriteria">Selected!$B$5</definedName>
    <definedName name="Discounting">HKD_YCRH_Swaps!$D$20</definedName>
    <definedName name="Discounting2">HKD_YCRH_Swaps!$D$21</definedName>
    <definedName name="DiscountingCurve" localSheetId="8">HKD_YCRH_Swaps!$L$25</definedName>
    <definedName name="FamilyName" localSheetId="4">HKD_020_FuturesConvAdjQuotes!$D$15</definedName>
    <definedName name="FamilyName" localSheetId="5">HKD_YCRH_Deposits!$D$15</definedName>
    <definedName name="FamilyName" localSheetId="7">HKD_YCRH_Futures!$D$15</definedName>
    <definedName name="FamilyName" localSheetId="8">HKD_YCRH_Swaps!$D$15</definedName>
    <definedName name="FamilyName">HKD_YCRH_FRAs!$D$15</definedName>
    <definedName name="FileOverwrite" localSheetId="1">HKD_010_DepoFRAFuturesQuotes!$D$9</definedName>
    <definedName name="FileOverwrite" localSheetId="2">HKD_010_SwapQuotes!$D$9</definedName>
    <definedName name="FileOverwrite" localSheetId="3">HKD_015_SyntheticQuotes!$D$9</definedName>
    <definedName name="FileOverwrite" localSheetId="4">HKD_020_FuturesConvAdjQuotes!$D$9</definedName>
    <definedName name="FileOverwrite" localSheetId="5">HKD_YCRH_Deposits!$D$9</definedName>
    <definedName name="FileOverwrite" localSheetId="6">HKD_YCRH_FRAs!$D$9</definedName>
    <definedName name="FileOverwrite" localSheetId="7">HKD_YCRH_Futures!$D$9</definedName>
    <definedName name="FileOverwrite" localSheetId="8">HKD_YCRH_Swaps!$D$9</definedName>
    <definedName name="FileOverwrite">HKD_010_BasisSwapQuotes!$D$9</definedName>
    <definedName name="FrontFuturesRollingDays">Selected!$B$4</definedName>
    <definedName name="GENERAL_SETTINGS" localSheetId="6">HKD_YCRH_FRAs!$B$12</definedName>
    <definedName name="GENERAL_SETTINGS" localSheetId="7">HKD_YCRH_Futures!$B$12</definedName>
    <definedName name="GENERAL_SETTINGS" localSheetId="8">HKD_YCRH_Swaps!$B$12</definedName>
    <definedName name="GENERAL_SETTINGS">HKD_YCRH_Deposits!$B$12</definedName>
    <definedName name="IborIndex" localSheetId="4">HKD_020_FuturesConvAdjQuotes!$F$24</definedName>
    <definedName name="IborType">'General Settings'!$D$7</definedName>
    <definedName name="IndexTenor">'General Settings'!$D$6</definedName>
    <definedName name="InterpolatorID">'General Settings'!$D$25</definedName>
    <definedName name="MeanReversion" localSheetId="4">HKD_020_FuturesConvAdjQuotes!$F$23</definedName>
    <definedName name="MinDistance">RateHelpers!$J$2:$J$125</definedName>
    <definedName name="MoneyMarketDayCounter">HKD_YCRH_Swaps!$D$17</definedName>
    <definedName name="Months" localSheetId="3">HKD_015_SyntheticQuotes!$B$26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11">'General Settings'!$D$12</definedName>
    <definedName name="ObjectOverwrite" localSheetId="1">HKD_010_DepoFRAFuturesQuotes!$D$6</definedName>
    <definedName name="ObjectOverwrite" localSheetId="2">HKD_010_SwapQuotes!$D$6</definedName>
    <definedName name="ObjectOverwrite" localSheetId="3">HKD_015_SyntheticQuotes!$D$6</definedName>
    <definedName name="ObjectOverwrite" localSheetId="4">HKD_020_FuturesConvAdjQuotes!$D$6</definedName>
    <definedName name="ObjectOverwrite" localSheetId="5">HKD_YCRH_Deposits!$D$6</definedName>
    <definedName name="ObjectOverwrite" localSheetId="6">HKD_YCRH_FRAs!$D$6</definedName>
    <definedName name="ObjectOverwrite" localSheetId="7">HKD_YCRH_Futures!$D$6</definedName>
    <definedName name="ObjectOverwrite" localSheetId="8">HKD_YCRH_Swaps!$D$6</definedName>
    <definedName name="ObjectOverwrite">HKD_010_BasisSwapQuotes!$D$6</definedName>
    <definedName name="Permanent" localSheetId="11">'General Settings'!$D$10</definedName>
    <definedName name="Permanent" localSheetId="1">HKD_010_DepoFRAFuturesQuotes!$D$5</definedName>
    <definedName name="Permanent" localSheetId="2">HKD_010_SwapQuotes!$D$5</definedName>
    <definedName name="Permanent" localSheetId="3">HKD_015_SyntheticQuotes!$D$5</definedName>
    <definedName name="Permanent" localSheetId="4">HKD_020_FuturesConvAdjQuotes!$D$5</definedName>
    <definedName name="Permanent" localSheetId="5">HKD_YCRH_Deposits!$D$5</definedName>
    <definedName name="Permanent" localSheetId="6">HKD_YCRH_FRAs!$D$5</definedName>
    <definedName name="Permanent" localSheetId="7">HKD_YCRH_Futures!$D$5</definedName>
    <definedName name="Permanent" localSheetId="8">HKD_YCRH_Swaps!$D$5</definedName>
    <definedName name="Permanent">HKD_010_BasisSwapQuotes!$D$5</definedName>
    <definedName name="PriceTickValue" localSheetId="1">HKD_010_DepoFRAFuturesQuotes!$D$17</definedName>
    <definedName name="PriceTickValue" localSheetId="2">HKD_010_SwapQuotes!$D$17</definedName>
    <definedName name="PriceTickValue" localSheetId="4">HKD_020_FuturesConvAdjQuotes!$D$18</definedName>
    <definedName name="PriceTickValue">HKD_010_BasisSwapQuotes!$D$17</definedName>
    <definedName name="_xlnm.Print_Area" localSheetId="10">Selected!$D$1:$J$50</definedName>
    <definedName name="qlxlProgramColumns" localSheetId="12">StyleTemplate!$A:$E</definedName>
    <definedName name="qlxlProgramRows" localSheetId="12">StyleTemplate!$1:$10</definedName>
    <definedName name="qlxlWorksheetType" localSheetId="12">""</definedName>
    <definedName name="QuoteSuffix" localSheetId="1">HKD_010_DepoFRAFuturesQuotes!$D$15</definedName>
    <definedName name="QuoteSuffix" localSheetId="2">HKD_010_SwapQuotes!$D$15</definedName>
    <definedName name="QuoteSuffix" localSheetId="3">HKD_015_SyntheticQuotes!$D$15</definedName>
    <definedName name="QuoteSuffix" localSheetId="4">HKD_020_FuturesConvAdjQuotes!$D$16</definedName>
    <definedName name="QuoteSuffix" localSheetId="5">HKD_YCRH_Deposits!$D$16</definedName>
    <definedName name="QuoteSuffix" localSheetId="6">HKD_YCRH_FRAs!$D$16</definedName>
    <definedName name="QuoteSuffix" localSheetId="7">HKD_YCRH_Futures!$D$16</definedName>
    <definedName name="QuoteSuffix" localSheetId="8">HKD_YCRH_Swaps!$D$19</definedName>
    <definedName name="QuoteSuffix">HKD_010_BasisSwapQuotes!$D$15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RateTickValue" localSheetId="1">HKD_010_DepoFRAFuturesQuotes!$D$16</definedName>
    <definedName name="RateTickValue" localSheetId="2">HKD_010_SwapQuotes!$D$16</definedName>
    <definedName name="RateTickValue" localSheetId="3">HKD_015_SyntheticQuotes!$D$16</definedName>
    <definedName name="RateTickValue" localSheetId="4">HKD_020_FuturesConvAdjQuotes!$D$17</definedName>
    <definedName name="RateTickValue">HKD_010_BasisSwapQuotes!$D$16</definedName>
    <definedName name="SerializationPath" localSheetId="1">HKD_010_DepoFRAFuturesQuotes!$D$8</definedName>
    <definedName name="SerializationPath" localSheetId="2">HKD_010_SwapQuotes!$D$8</definedName>
    <definedName name="SerializationPath" localSheetId="3">HKD_015_SyntheticQuotes!$D$8</definedName>
    <definedName name="SerializationPath" localSheetId="4">HKD_020_FuturesConvAdjQuotes!$D$8</definedName>
    <definedName name="SerializationPath" localSheetId="5">HKD_YCRH_Deposits!$D$8</definedName>
    <definedName name="SerializationPath" localSheetId="6">HKD_YCRH_FRAs!$D$8</definedName>
    <definedName name="SerializationPath" localSheetId="7">HKD_YCRH_Futures!$D$8</definedName>
    <definedName name="SerializationPath" localSheetId="8">HKD_YCRH_Swaps!$D$8</definedName>
    <definedName name="SerializationPath">HKD_010_BasisSwapQuotes!$D$8</definedName>
    <definedName name="Serialize" localSheetId="1">HKD_010_DepoFRAFuturesQuotes!$D$7</definedName>
    <definedName name="Serialize" localSheetId="2">HKD_010_SwapQuotes!$D$7</definedName>
    <definedName name="Serialize" localSheetId="3">HKD_015_SyntheticQuotes!$D$7</definedName>
    <definedName name="Serialize" localSheetId="4">HKD_020_FuturesConvAdjQuotes!$D$7</definedName>
    <definedName name="Serialize" localSheetId="5">HKD_YCRH_Deposits!$D$7</definedName>
    <definedName name="Serialize" localSheetId="6">HKD_YCRH_FRAs!$D$7</definedName>
    <definedName name="Serialize" localSheetId="7">HKD_YCRH_Futures!$D$7</definedName>
    <definedName name="Serialize" localSheetId="8">HKD_YCRH_Swaps!$D$7</definedName>
    <definedName name="Serialize">HKD_010_BasisSwapQuotes!$D$7</definedName>
    <definedName name="SwapFixedFreq">'General Settings'!$D$8</definedName>
    <definedName name="SwapMainSetConventions">HKD_010_SwapQuotes!$J$144:$L$151</definedName>
    <definedName name="SwapSecondarySetConventions">HKD_010_SwapQuotes!$J$186:$L$190</definedName>
    <definedName name="Tenor" localSheetId="3">HKD_015_SyntheticQuotes!$C$19</definedName>
    <definedName name="Tenor2">HKD_015_SyntheticQuotes!$C$26</definedName>
    <definedName name="Tenor3">HKD_015_SyntheticQuotes!$C$39</definedName>
    <definedName name="Tenor4">HKD_015_SyntheticQuotes!$C$55</definedName>
    <definedName name="Tenor5">HKD_015_SyntheticQuotes!$C$73</definedName>
    <definedName name="TraitsID">'General Settings'!$D$24</definedName>
    <definedName name="Trigger" localSheetId="11">'General Settings'!$D$11</definedName>
    <definedName name="Trigger" localSheetId="1">HKD_010_DepoFRAFuturesQuotes!$D$4</definedName>
    <definedName name="Trigger" localSheetId="2">HKD_010_SwapQuotes!$D$4</definedName>
    <definedName name="Trigger" localSheetId="3">HKD_015_SyntheticQuotes!$D$4</definedName>
    <definedName name="Trigger" localSheetId="4">HKD_020_FuturesConvAdjQuotes!$D$4</definedName>
    <definedName name="Trigger" localSheetId="5">HKD_YCRH_Deposits!$D$4</definedName>
    <definedName name="Trigger" localSheetId="6">HKD_YCRH_FRAs!$D$4</definedName>
    <definedName name="Trigger" localSheetId="7">HKD_YCRH_Futures!$D$4</definedName>
    <definedName name="Trigger" localSheetId="8">HKD_YCRH_Swaps!$D$4</definedName>
    <definedName name="Trigger">HKD_010_BasisSwapQuotes!$D$4</definedName>
    <definedName name="Volatility" localSheetId="4">HKD_020_FuturesConvAdjQuotes!$F$22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E22" i="66" l="1"/>
  <c r="D22" i="66"/>
  <c r="D16" i="66"/>
  <c r="D9" i="66"/>
  <c r="E34" i="64" s="1"/>
  <c r="C125" i="64"/>
  <c r="B125" i="64"/>
  <c r="C124" i="64"/>
  <c r="B124" i="64"/>
  <c r="C123" i="64"/>
  <c r="B123" i="64"/>
  <c r="C122" i="64"/>
  <c r="B122" i="64"/>
  <c r="C121" i="64"/>
  <c r="B121" i="64"/>
  <c r="C120" i="64"/>
  <c r="B120" i="64"/>
  <c r="C119" i="64"/>
  <c r="B119" i="64"/>
  <c r="C118" i="64"/>
  <c r="B118" i="64"/>
  <c r="C117" i="64"/>
  <c r="B117" i="64"/>
  <c r="C116" i="64"/>
  <c r="B116" i="64"/>
  <c r="C115" i="64"/>
  <c r="B115" i="64"/>
  <c r="C114" i="64"/>
  <c r="B114" i="64"/>
  <c r="C113" i="64"/>
  <c r="B113" i="64"/>
  <c r="C112" i="64"/>
  <c r="B112" i="64"/>
  <c r="C111" i="64"/>
  <c r="B111" i="64"/>
  <c r="C110" i="64"/>
  <c r="B110" i="64"/>
  <c r="C109" i="64"/>
  <c r="B109" i="64"/>
  <c r="C108" i="64"/>
  <c r="B108" i="64"/>
  <c r="C107" i="64"/>
  <c r="B107" i="64"/>
  <c r="C106" i="64"/>
  <c r="B106" i="64"/>
  <c r="C105" i="64"/>
  <c r="B105" i="64"/>
  <c r="C104" i="64"/>
  <c r="B104" i="64"/>
  <c r="C103" i="64"/>
  <c r="B103" i="64"/>
  <c r="C102" i="64"/>
  <c r="B102" i="64"/>
  <c r="C101" i="64"/>
  <c r="B101" i="64"/>
  <c r="C100" i="64"/>
  <c r="B100" i="64"/>
  <c r="C99" i="64"/>
  <c r="B99" i="64"/>
  <c r="C98" i="64"/>
  <c r="B98" i="64"/>
  <c r="C97" i="64"/>
  <c r="B97" i="64"/>
  <c r="C96" i="64"/>
  <c r="B96" i="64"/>
  <c r="C95" i="64"/>
  <c r="B95" i="64"/>
  <c r="C94" i="64"/>
  <c r="B94" i="64"/>
  <c r="C93" i="64"/>
  <c r="B93" i="64"/>
  <c r="C92" i="64"/>
  <c r="B92" i="64"/>
  <c r="C91" i="64"/>
  <c r="B91" i="64"/>
  <c r="C90" i="64"/>
  <c r="B90" i="64"/>
  <c r="C89" i="64"/>
  <c r="B89" i="64"/>
  <c r="C88" i="64"/>
  <c r="B88" i="64"/>
  <c r="C87" i="64"/>
  <c r="B87" i="64"/>
  <c r="C86" i="64"/>
  <c r="B86" i="64"/>
  <c r="C85" i="64"/>
  <c r="B85" i="64"/>
  <c r="C84" i="64"/>
  <c r="B84" i="64"/>
  <c r="C83" i="64"/>
  <c r="C82" i="64"/>
  <c r="C81" i="64"/>
  <c r="C80" i="64"/>
  <c r="B80" i="64"/>
  <c r="C79" i="64"/>
  <c r="B79" i="64"/>
  <c r="C78" i="64"/>
  <c r="B78" i="64"/>
  <c r="C77" i="64"/>
  <c r="B77" i="64"/>
  <c r="C76" i="64"/>
  <c r="B76" i="64"/>
  <c r="C75" i="64"/>
  <c r="B75" i="64"/>
  <c r="C74" i="64"/>
  <c r="B74" i="64"/>
  <c r="C73" i="64"/>
  <c r="B73" i="64"/>
  <c r="C72" i="64"/>
  <c r="B72" i="64"/>
  <c r="C71" i="64"/>
  <c r="B71" i="64"/>
  <c r="C70" i="64"/>
  <c r="B70" i="64"/>
  <c r="C69" i="64"/>
  <c r="B69" i="64"/>
  <c r="C68" i="64"/>
  <c r="B68" i="64"/>
  <c r="C67" i="64"/>
  <c r="B67" i="64"/>
  <c r="C66" i="64"/>
  <c r="B66" i="64"/>
  <c r="C65" i="64"/>
  <c r="B65" i="64"/>
  <c r="C64" i="64"/>
  <c r="B64" i="64"/>
  <c r="C63" i="64"/>
  <c r="B63" i="64"/>
  <c r="C62" i="64"/>
  <c r="B62" i="64"/>
  <c r="C61" i="64"/>
  <c r="B61" i="64"/>
  <c r="C60" i="64"/>
  <c r="B60" i="64"/>
  <c r="C59" i="64"/>
  <c r="B59" i="64"/>
  <c r="C58" i="64"/>
  <c r="B58" i="64"/>
  <c r="C57" i="64"/>
  <c r="B57" i="64"/>
  <c r="C56" i="64"/>
  <c r="B56" i="64"/>
  <c r="C55" i="64"/>
  <c r="B55" i="64"/>
  <c r="C54" i="64"/>
  <c r="B54" i="64"/>
  <c r="C53" i="64"/>
  <c r="B53" i="64"/>
  <c r="C52" i="64"/>
  <c r="B52" i="64"/>
  <c r="C51" i="64"/>
  <c r="B51" i="64"/>
  <c r="C50" i="64"/>
  <c r="B50" i="64"/>
  <c r="C49" i="64"/>
  <c r="C48" i="64"/>
  <c r="C47" i="64"/>
  <c r="C46" i="64"/>
  <c r="C45" i="64"/>
  <c r="C44" i="64"/>
  <c r="C43" i="64"/>
  <c r="C42" i="64"/>
  <c r="C41" i="64"/>
  <c r="C40" i="64"/>
  <c r="C39" i="64"/>
  <c r="C38" i="64"/>
  <c r="C37" i="64"/>
  <c r="C36" i="64"/>
  <c r="C35" i="64"/>
  <c r="B35" i="64"/>
  <c r="A16" i="64"/>
  <c r="K34" i="64"/>
  <c r="F34" i="64"/>
  <c r="D21" i="66"/>
  <c r="L34" i="64"/>
  <c r="A17" i="64"/>
  <c r="G34" i="64"/>
  <c r="D17" i="64"/>
  <c r="B1" i="66"/>
  <c r="A18" i="64"/>
  <c r="D16" i="64"/>
  <c r="D18" i="64"/>
  <c r="A19" i="64"/>
  <c r="A20" i="64"/>
  <c r="D19" i="64"/>
  <c r="A21" i="64"/>
  <c r="D20" i="64"/>
  <c r="A22" i="64"/>
  <c r="D21" i="64"/>
  <c r="D22" i="64"/>
  <c r="A23" i="64"/>
  <c r="D23" i="64"/>
  <c r="A24" i="64"/>
  <c r="A25" i="64"/>
  <c r="D24" i="64"/>
  <c r="D25" i="64"/>
  <c r="A26" i="64"/>
  <c r="D26" i="64"/>
  <c r="A27" i="64"/>
  <c r="E43" i="64" l="1"/>
  <c r="E114" i="64"/>
  <c r="E36" i="64"/>
  <c r="E118" i="64"/>
  <c r="E10" i="64"/>
  <c r="E29" i="64"/>
  <c r="E2" i="64"/>
  <c r="E9" i="64"/>
  <c r="E30" i="64"/>
  <c r="E49" i="64"/>
  <c r="E57" i="64"/>
  <c r="E82" i="64"/>
  <c r="E87" i="64"/>
  <c r="E95" i="64"/>
  <c r="E42" i="64"/>
  <c r="E54" i="64"/>
  <c r="E58" i="64"/>
  <c r="E66" i="64"/>
  <c r="E70" i="64"/>
  <c r="E74" i="64"/>
  <c r="E83" i="64"/>
  <c r="E21" i="66"/>
  <c r="E31" i="64"/>
  <c r="E37" i="64"/>
  <c r="E88" i="64"/>
  <c r="E111" i="64"/>
  <c r="E7" i="64"/>
  <c r="E15" i="64"/>
  <c r="E35" i="64"/>
  <c r="E41" i="64"/>
  <c r="E47" i="64"/>
  <c r="E64" i="64"/>
  <c r="E86" i="64"/>
  <c r="E98" i="64"/>
  <c r="E102" i="64"/>
  <c r="E8" i="64"/>
  <c r="E28" i="64"/>
  <c r="E48" i="64"/>
  <c r="E53" i="64"/>
  <c r="E61" i="64"/>
  <c r="E65" i="64"/>
  <c r="E73" i="64"/>
  <c r="E77" i="64"/>
  <c r="E81" i="64"/>
  <c r="E94" i="64"/>
  <c r="E117" i="64"/>
  <c r="E125" i="64"/>
  <c r="E3" i="64"/>
  <c r="E96" i="64"/>
  <c r="E4" i="64"/>
  <c r="E32" i="64"/>
  <c r="E38" i="64"/>
  <c r="E51" i="64"/>
  <c r="E55" i="64"/>
  <c r="E59" i="64"/>
  <c r="E63" i="64"/>
  <c r="E71" i="64"/>
  <c r="E75" i="64"/>
  <c r="E79" i="64"/>
  <c r="E92" i="64"/>
  <c r="E110" i="64"/>
  <c r="E11" i="64"/>
  <c r="E12" i="64"/>
  <c r="E5" i="64"/>
  <c r="E13" i="64"/>
  <c r="E33" i="64"/>
  <c r="E39" i="64"/>
  <c r="E45" i="64"/>
  <c r="E89" i="64"/>
  <c r="E104" i="64"/>
  <c r="E108" i="64"/>
  <c r="E112" i="64"/>
  <c r="E120" i="64"/>
  <c r="E44" i="64"/>
  <c r="E6" i="64"/>
  <c r="E14" i="64"/>
  <c r="E40" i="64"/>
  <c r="E46" i="64"/>
  <c r="E52" i="64"/>
  <c r="E56" i="64"/>
  <c r="E68" i="64"/>
  <c r="E72" i="64"/>
  <c r="E76" i="64"/>
  <c r="E80" i="64"/>
  <c r="E101" i="64"/>
  <c r="E105" i="64"/>
  <c r="E109" i="64"/>
  <c r="E85" i="64"/>
  <c r="E93" i="64"/>
  <c r="E100" i="64"/>
  <c r="E50" i="64"/>
  <c r="E60" i="64"/>
  <c r="E67" i="64"/>
  <c r="E119" i="64"/>
  <c r="E62" i="64"/>
  <c r="E69" i="64"/>
  <c r="E84" i="64"/>
  <c r="E106" i="64"/>
  <c r="E113" i="64"/>
  <c r="E124" i="64"/>
  <c r="E103" i="64"/>
  <c r="E121" i="64"/>
  <c r="E116" i="64"/>
  <c r="E78" i="64"/>
  <c r="E90" i="64"/>
  <c r="E97" i="64"/>
  <c r="E122" i="64"/>
  <c r="E26" i="64"/>
  <c r="E25" i="64"/>
  <c r="E24" i="64"/>
  <c r="E23" i="64"/>
  <c r="E22" i="64"/>
  <c r="E21" i="64"/>
  <c r="E20" i="64"/>
  <c r="E19" i="64"/>
  <c r="E18" i="64"/>
  <c r="E17" i="64"/>
  <c r="E16" i="64"/>
  <c r="E91" i="64"/>
  <c r="E99" i="64"/>
  <c r="E107" i="64"/>
  <c r="E115" i="64"/>
  <c r="E123" i="64"/>
  <c r="F43" i="64"/>
  <c r="K43" i="64"/>
  <c r="G43" i="64"/>
  <c r="L43" i="64"/>
  <c r="F29" i="64"/>
  <c r="L2" i="64"/>
  <c r="G54" i="64"/>
  <c r="G57" i="64"/>
  <c r="L82" i="64"/>
  <c r="K107" i="64"/>
  <c r="G58" i="64"/>
  <c r="F118" i="21"/>
  <c r="K22" i="64"/>
  <c r="L70" i="64"/>
  <c r="G105" i="64"/>
  <c r="L47" i="64"/>
  <c r="G47" i="64"/>
  <c r="L31" i="64"/>
  <c r="K104" i="64"/>
  <c r="G77" i="64"/>
  <c r="K77" i="64"/>
  <c r="K83" i="64"/>
  <c r="F24" i="21"/>
  <c r="G98" i="64"/>
  <c r="F36" i="64"/>
  <c r="F28" i="21"/>
  <c r="K91" i="64"/>
  <c r="L91" i="64"/>
  <c r="F99" i="64"/>
  <c r="G52" i="64"/>
  <c r="F28" i="64"/>
  <c r="G96" i="64"/>
  <c r="K102" i="64"/>
  <c r="F24" i="64"/>
  <c r="G79" i="64"/>
  <c r="K119" i="64"/>
  <c r="F84" i="64"/>
  <c r="K84" i="64"/>
  <c r="F121" i="64"/>
  <c r="F22" i="64"/>
  <c r="G66" i="64"/>
  <c r="G69" i="64"/>
  <c r="F32" i="21"/>
  <c r="F14" i="64"/>
  <c r="K40" i="64"/>
  <c r="K88" i="64"/>
  <c r="L28" i="64"/>
  <c r="F98" i="64"/>
  <c r="K122" i="64"/>
  <c r="G117" i="64"/>
  <c r="F68" i="64"/>
  <c r="F17" i="64"/>
  <c r="K30" i="64"/>
  <c r="F57" i="64"/>
  <c r="F41" i="64"/>
  <c r="K67" i="64"/>
  <c r="F67" i="21"/>
  <c r="G123" i="64"/>
  <c r="F103" i="64"/>
  <c r="L33" i="64"/>
  <c r="G50" i="64"/>
  <c r="G101" i="64"/>
  <c r="F23" i="21"/>
  <c r="L120" i="64"/>
  <c r="G107" i="64"/>
  <c r="L8" i="64"/>
  <c r="L30" i="64"/>
  <c r="G68" i="64"/>
  <c r="F46" i="64"/>
  <c r="L50" i="64"/>
  <c r="L73" i="64"/>
  <c r="K35" i="64"/>
  <c r="G78" i="64"/>
  <c r="G81" i="64"/>
  <c r="F114" i="64"/>
  <c r="F65" i="64"/>
  <c r="F30" i="21"/>
  <c r="L80" i="64"/>
  <c r="K117" i="64"/>
  <c r="F89" i="64"/>
  <c r="G125" i="64"/>
  <c r="F38" i="64"/>
  <c r="K75" i="64"/>
  <c r="F2" i="64"/>
  <c r="F64" i="21"/>
  <c r="L16" i="64"/>
  <c r="F50" i="21"/>
  <c r="F48" i="21"/>
  <c r="F104" i="64"/>
  <c r="L51" i="64"/>
  <c r="G51" i="64"/>
  <c r="L105" i="64"/>
  <c r="L55" i="64"/>
  <c r="L75" i="64"/>
  <c r="G75" i="64"/>
  <c r="F87" i="64"/>
  <c r="G36" i="64"/>
  <c r="K68" i="64"/>
  <c r="F5" i="64"/>
  <c r="L56" i="64"/>
  <c r="G111" i="64"/>
  <c r="F112" i="64"/>
  <c r="F63" i="64"/>
  <c r="K124" i="64"/>
  <c r="L67" i="64"/>
  <c r="F61" i="64"/>
  <c r="G95" i="64"/>
  <c r="K25" i="64"/>
  <c r="L10" i="64"/>
  <c r="F20" i="64"/>
  <c r="F43" i="21"/>
  <c r="F47" i="21"/>
  <c r="F54" i="21"/>
  <c r="F75" i="21"/>
  <c r="G30" i="64"/>
  <c r="G113" i="64"/>
  <c r="L97" i="64"/>
  <c r="K12" i="64"/>
  <c r="G86" i="64"/>
  <c r="K26" i="64"/>
  <c r="L123" i="64"/>
  <c r="F123" i="64"/>
  <c r="G122" i="64"/>
  <c r="F49" i="64"/>
  <c r="G16" i="64"/>
  <c r="F56" i="64"/>
  <c r="G38" i="64"/>
  <c r="L39" i="64"/>
  <c r="F15" i="64"/>
  <c r="K15" i="64"/>
  <c r="L76" i="64"/>
  <c r="K93" i="64"/>
  <c r="F85" i="64"/>
  <c r="L21" i="64"/>
  <c r="F10" i="64"/>
  <c r="F41" i="21"/>
  <c r="L11" i="64"/>
  <c r="G33" i="64"/>
  <c r="F44" i="21"/>
  <c r="G41" i="64"/>
  <c r="F33" i="64"/>
  <c r="L95" i="64"/>
  <c r="G74" i="64"/>
  <c r="L83" i="64"/>
  <c r="F52" i="64"/>
  <c r="F26" i="64"/>
  <c r="L79" i="64"/>
  <c r="F106" i="64"/>
  <c r="F94" i="64"/>
  <c r="G22" i="64"/>
  <c r="L90" i="64"/>
  <c r="F120" i="21"/>
  <c r="K50" i="64"/>
  <c r="K86" i="64"/>
  <c r="K32" i="64"/>
  <c r="K33" i="64"/>
  <c r="G31" i="64"/>
  <c r="G80" i="64"/>
  <c r="L122" i="64"/>
  <c r="F18" i="64"/>
  <c r="F31" i="64"/>
  <c r="L53" i="64"/>
  <c r="K14" i="64"/>
  <c r="L24" i="64"/>
  <c r="L9" i="64"/>
  <c r="K65" i="64"/>
  <c r="L18" i="64"/>
  <c r="K123" i="64"/>
  <c r="F16" i="64"/>
  <c r="F19" i="64"/>
  <c r="F72" i="64"/>
  <c r="K103" i="64"/>
  <c r="G106" i="64"/>
  <c r="F39" i="64"/>
  <c r="F3" i="64"/>
  <c r="K5" i="64"/>
  <c r="G112" i="64"/>
  <c r="G63" i="64"/>
  <c r="G37" i="64"/>
  <c r="L94" i="64"/>
  <c r="F110" i="64"/>
  <c r="F35" i="64"/>
  <c r="F53" i="64"/>
  <c r="K18" i="64"/>
  <c r="L86" i="64"/>
  <c r="F96" i="64"/>
  <c r="L71" i="64"/>
  <c r="L65" i="64"/>
  <c r="K81" i="64"/>
  <c r="G99" i="64"/>
  <c r="L64" i="64"/>
  <c r="G76" i="64"/>
  <c r="K13" i="64"/>
  <c r="L59" i="64"/>
  <c r="F95" i="64"/>
  <c r="K42" i="64"/>
  <c r="F54" i="64"/>
  <c r="K70" i="64"/>
  <c r="K82" i="64"/>
  <c r="L41" i="64"/>
  <c r="G48" i="64"/>
  <c r="F115" i="64"/>
  <c r="K10" i="64"/>
  <c r="G60" i="64"/>
  <c r="G118" i="64"/>
  <c r="F119" i="21"/>
  <c r="F21" i="64"/>
  <c r="K21" i="64"/>
  <c r="L17" i="64"/>
  <c r="L69" i="64"/>
  <c r="K113" i="64"/>
  <c r="K45" i="64"/>
  <c r="L121" i="64"/>
  <c r="G84" i="64"/>
  <c r="K109" i="64"/>
  <c r="L109" i="64"/>
  <c r="K69" i="64"/>
  <c r="F33" i="21"/>
  <c r="L66" i="64"/>
  <c r="L19" i="64"/>
  <c r="F4" i="64"/>
  <c r="G93" i="64"/>
  <c r="G29" i="64"/>
  <c r="F68" i="21"/>
  <c r="L26" i="64"/>
  <c r="F67" i="64"/>
  <c r="K108" i="64"/>
  <c r="G67" i="64"/>
  <c r="K17" i="64"/>
  <c r="F109" i="64"/>
  <c r="G108" i="64"/>
  <c r="F97" i="64"/>
  <c r="F125" i="21"/>
  <c r="F66" i="64"/>
  <c r="F42" i="21"/>
  <c r="F6" i="64"/>
  <c r="G59" i="64"/>
  <c r="F34" i="21"/>
  <c r="F58" i="21"/>
  <c r="F126" i="21"/>
  <c r="G40" i="64"/>
  <c r="F88" i="64"/>
  <c r="K125" i="64"/>
  <c r="G110" i="64"/>
  <c r="F92" i="64"/>
  <c r="L45" i="64"/>
  <c r="G17" i="64"/>
  <c r="G18" i="64"/>
  <c r="F125" i="64"/>
  <c r="K105" i="64"/>
  <c r="G83" i="64"/>
  <c r="K29" i="64"/>
  <c r="K57" i="64"/>
  <c r="L58" i="64"/>
  <c r="F35" i="21"/>
  <c r="K49" i="64"/>
  <c r="K4" i="64"/>
  <c r="K73" i="64"/>
  <c r="F70" i="64"/>
  <c r="L114" i="64"/>
  <c r="K16" i="64"/>
  <c r="F40" i="21"/>
  <c r="F70" i="21"/>
  <c r="F39" i="21"/>
  <c r="L49" i="64"/>
  <c r="L125" i="64"/>
  <c r="K6" i="64"/>
  <c r="G71" i="64"/>
  <c r="L7" i="64"/>
  <c r="K118" i="64"/>
  <c r="F122" i="21"/>
  <c r="F51" i="21"/>
  <c r="F74" i="21"/>
  <c r="L107" i="64"/>
  <c r="L20" i="64"/>
  <c r="K115" i="64"/>
  <c r="F69" i="64"/>
  <c r="F93" i="64"/>
  <c r="F100" i="64"/>
  <c r="F122" i="64"/>
  <c r="K80" i="64"/>
  <c r="K110" i="64"/>
  <c r="L110" i="64"/>
  <c r="K94" i="64"/>
  <c r="F66" i="21"/>
  <c r="F62" i="21"/>
  <c r="G35" i="64"/>
  <c r="F45" i="21"/>
  <c r="L72" i="64"/>
  <c r="K74" i="64"/>
  <c r="K8" i="64"/>
  <c r="L14" i="64"/>
  <c r="G28" i="64"/>
  <c r="L38" i="64"/>
  <c r="F71" i="64"/>
  <c r="G97" i="64"/>
  <c r="F71" i="21"/>
  <c r="K96" i="64"/>
  <c r="F55" i="64"/>
  <c r="G46" i="64"/>
  <c r="K46" i="64"/>
  <c r="G104" i="64"/>
  <c r="L48" i="64"/>
  <c r="K63" i="64"/>
  <c r="L5" i="64"/>
  <c r="K87" i="64"/>
  <c r="F26" i="21"/>
  <c r="K101" i="64"/>
  <c r="F9" i="64"/>
  <c r="K61" i="64"/>
  <c r="L60" i="64"/>
  <c r="F73" i="21"/>
  <c r="G119" i="64"/>
  <c r="L119" i="64"/>
  <c r="F86" i="64"/>
  <c r="G100" i="64"/>
  <c r="K19" i="64"/>
  <c r="L36" i="64"/>
  <c r="F60" i="21"/>
  <c r="G19" i="64"/>
  <c r="F8" i="64"/>
  <c r="G62" i="64"/>
  <c r="L124" i="64"/>
  <c r="L61" i="64"/>
  <c r="G65" i="64"/>
  <c r="L35" i="64"/>
  <c r="F118" i="64"/>
  <c r="G21" i="64"/>
  <c r="K20" i="64"/>
  <c r="G20" i="64"/>
  <c r="L22" i="64"/>
  <c r="F91" i="64"/>
  <c r="G91" i="64"/>
  <c r="L103" i="64"/>
  <c r="K62" i="64"/>
  <c r="K100" i="64"/>
  <c r="D27" i="64"/>
  <c r="F42" i="64"/>
  <c r="K54" i="64"/>
  <c r="G70" i="64"/>
  <c r="G82" i="64"/>
  <c r="F123" i="21"/>
  <c r="K58" i="64"/>
  <c r="F107" i="64"/>
  <c r="F56" i="21"/>
  <c r="L54" i="64"/>
  <c r="L46" i="64"/>
  <c r="G85" i="64"/>
  <c r="K90" i="64"/>
  <c r="F90" i="64"/>
  <c r="F62" i="64"/>
  <c r="F29" i="21"/>
  <c r="K28" i="64"/>
  <c r="F51" i="64"/>
  <c r="L101" i="64"/>
  <c r="F60" i="64"/>
  <c r="F124" i="64"/>
  <c r="F102" i="64"/>
  <c r="G39" i="64"/>
  <c r="K39" i="64"/>
  <c r="L32" i="64"/>
  <c r="L62" i="64"/>
  <c r="F57" i="21"/>
  <c r="K78" i="64"/>
  <c r="L100" i="64"/>
  <c r="F64" i="64"/>
  <c r="L3" i="64"/>
  <c r="K3" i="64"/>
  <c r="G61" i="64"/>
  <c r="L108" i="64"/>
  <c r="L81" i="64"/>
  <c r="L92" i="64"/>
  <c r="K59" i="64"/>
  <c r="F40" i="64"/>
  <c r="L104" i="64"/>
  <c r="L102" i="64"/>
  <c r="L63" i="64"/>
  <c r="L42" i="64"/>
  <c r="G53" i="64"/>
  <c r="K111" i="64"/>
  <c r="K41" i="64"/>
  <c r="L113" i="64"/>
  <c r="L52" i="64"/>
  <c r="K52" i="64"/>
  <c r="K72" i="64"/>
  <c r="K38" i="64"/>
  <c r="K106" i="64"/>
  <c r="L112" i="64"/>
  <c r="F80" i="64"/>
  <c r="K2" i="64"/>
  <c r="F74" i="64"/>
  <c r="G72" i="64"/>
  <c r="G73" i="64"/>
  <c r="G55" i="64"/>
  <c r="F111" i="64"/>
  <c r="L37" i="64"/>
  <c r="F22" i="21"/>
  <c r="K79" i="64"/>
  <c r="L25" i="64"/>
  <c r="F105" i="64"/>
  <c r="F69" i="21"/>
  <c r="L77" i="64"/>
  <c r="K60" i="64"/>
  <c r="F72" i="21"/>
  <c r="F52" i="21"/>
  <c r="F83" i="64"/>
  <c r="L15" i="64"/>
  <c r="L85" i="64"/>
  <c r="G90" i="64"/>
  <c r="L78" i="64"/>
  <c r="L68" i="64"/>
  <c r="F61" i="21"/>
  <c r="K53" i="64"/>
  <c r="L23" i="64"/>
  <c r="F37" i="64"/>
  <c r="F63" i="21"/>
  <c r="K92" i="64"/>
  <c r="L44" i="64"/>
  <c r="L74" i="64"/>
  <c r="F117" i="64"/>
  <c r="F30" i="64"/>
  <c r="F73" i="64"/>
  <c r="G109" i="64"/>
  <c r="F25" i="21"/>
  <c r="G25" i="64"/>
  <c r="F127" i="21"/>
  <c r="L40" i="64"/>
  <c r="L96" i="64"/>
  <c r="G94" i="64"/>
  <c r="G42" i="64"/>
  <c r="G64" i="64"/>
  <c r="G32" i="64"/>
  <c r="K9" i="64"/>
  <c r="F58" i="64"/>
  <c r="G102" i="64"/>
  <c r="L87" i="64"/>
  <c r="K99" i="64"/>
  <c r="F79" i="64"/>
  <c r="F77" i="64"/>
  <c r="L6" i="64"/>
  <c r="L106" i="64"/>
  <c r="G92" i="64"/>
  <c r="F55" i="21"/>
  <c r="L99" i="64"/>
  <c r="F113" i="64"/>
  <c r="L12" i="64"/>
  <c r="F75" i="64"/>
  <c r="G121" i="64"/>
  <c r="K44" i="64"/>
  <c r="L117" i="64"/>
  <c r="G87" i="64"/>
  <c r="F31" i="21"/>
  <c r="K48" i="64"/>
  <c r="F27" i="21"/>
  <c r="K98" i="64"/>
  <c r="K31" i="64"/>
  <c r="G103" i="64"/>
  <c r="L13" i="64"/>
  <c r="F38" i="21"/>
  <c r="G24" i="64"/>
  <c r="F48" i="64"/>
  <c r="F53" i="21"/>
  <c r="K116" i="64"/>
  <c r="F65" i="21"/>
  <c r="F23" i="64"/>
  <c r="G49" i="64"/>
  <c r="L98" i="64"/>
  <c r="K120" i="64"/>
  <c r="G44" i="64"/>
  <c r="F101" i="64"/>
  <c r="F47" i="64"/>
  <c r="L29" i="64"/>
  <c r="F82" i="64"/>
  <c r="L93" i="64"/>
  <c r="K95" i="64"/>
  <c r="F108" i="64"/>
  <c r="F44" i="64"/>
  <c r="L116" i="64"/>
  <c r="L88" i="64"/>
  <c r="F46" i="21"/>
  <c r="F25" i="64"/>
  <c r="G114" i="64"/>
  <c r="F81" i="64"/>
  <c r="K23" i="64"/>
  <c r="K85" i="64"/>
  <c r="K112" i="64"/>
  <c r="L115" i="64"/>
  <c r="L111" i="64"/>
  <c r="G56" i="64"/>
  <c r="K55" i="64"/>
  <c r="K37" i="64"/>
  <c r="F124" i="21"/>
  <c r="G26" i="64"/>
  <c r="F76" i="64"/>
  <c r="G124" i="64"/>
  <c r="F37" i="21"/>
  <c r="K66" i="64"/>
  <c r="F45" i="64"/>
  <c r="G45" i="64"/>
  <c r="K121" i="64"/>
  <c r="F50" i="64"/>
  <c r="K114" i="64"/>
  <c r="K47" i="64"/>
  <c r="F128" i="21"/>
  <c r="K7" i="64"/>
  <c r="K71" i="64"/>
  <c r="K64" i="64"/>
  <c r="F32" i="64"/>
  <c r="K76" i="64"/>
  <c r="G88" i="64"/>
  <c r="K89" i="64"/>
  <c r="F120" i="64"/>
  <c r="L4" i="64"/>
  <c r="L89" i="64"/>
  <c r="K97" i="64"/>
  <c r="F121" i="21"/>
  <c r="K56" i="64"/>
  <c r="F11" i="64"/>
  <c r="F59" i="21"/>
  <c r="F7" i="64"/>
  <c r="K36" i="64"/>
  <c r="G23" i="64"/>
  <c r="K11" i="64"/>
  <c r="G89" i="64"/>
  <c r="F59" i="64"/>
  <c r="G115" i="64"/>
  <c r="G116" i="64"/>
  <c r="K51" i="64"/>
  <c r="G120" i="64"/>
  <c r="F78" i="64"/>
  <c r="L57" i="64"/>
  <c r="F119" i="64"/>
  <c r="F49" i="21"/>
  <c r="F116" i="64"/>
  <c r="F12" i="64"/>
  <c r="L84" i="64"/>
  <c r="L118" i="64"/>
  <c r="K24" i="64"/>
  <c r="F13" i="64"/>
  <c r="F36" i="21"/>
  <c r="E27" i="64" l="1"/>
  <c r="K335" i="63"/>
  <c r="K336" i="63" s="1"/>
  <c r="L335" i="63"/>
  <c r="D339" i="63" a="1"/>
  <c r="D339" i="63" s="1"/>
  <c r="E339" i="63" a="1"/>
  <c r="E339" i="63" s="1"/>
  <c r="D2" i="65" a="1"/>
  <c r="G27" i="64"/>
  <c r="K27" i="64"/>
  <c r="F27" i="64"/>
  <c r="L27" i="64"/>
  <c r="D90" i="65" l="1"/>
  <c r="D26" i="65"/>
  <c r="D84" i="65"/>
  <c r="D11" i="65"/>
  <c r="D83" i="65"/>
  <c r="D9" i="65"/>
  <c r="D63" i="65"/>
  <c r="D108" i="65"/>
  <c r="D86" i="65"/>
  <c r="D13" i="65"/>
  <c r="D67" i="65"/>
  <c r="D117" i="65"/>
  <c r="D107" i="65"/>
  <c r="D23" i="65"/>
  <c r="D14" i="65"/>
  <c r="D70" i="65"/>
  <c r="D66" i="65"/>
  <c r="D2" i="65"/>
  <c r="D56" i="65"/>
  <c r="D25" i="65"/>
  <c r="D55" i="65"/>
  <c r="D109" i="65"/>
  <c r="D36" i="65"/>
  <c r="D59" i="65"/>
  <c r="D112" i="65"/>
  <c r="D39" i="65"/>
  <c r="D44" i="65"/>
  <c r="D97" i="65"/>
  <c r="D52" i="65"/>
  <c r="D82" i="65"/>
  <c r="D18" i="65"/>
  <c r="D75" i="65"/>
  <c r="D99" i="65"/>
  <c r="D73" i="65"/>
  <c r="D7" i="65"/>
  <c r="D54" i="65"/>
  <c r="D80" i="65"/>
  <c r="D77" i="65"/>
  <c r="D4" i="65"/>
  <c r="D57" i="65"/>
  <c r="D89" i="65"/>
  <c r="D69" i="65"/>
  <c r="D125" i="65"/>
  <c r="D116" i="65"/>
  <c r="D74" i="65"/>
  <c r="D10" i="65"/>
  <c r="D65" i="65"/>
  <c r="D62" i="65"/>
  <c r="D64" i="65"/>
  <c r="D118" i="65"/>
  <c r="D45" i="65"/>
  <c r="D53" i="65"/>
  <c r="D68" i="65"/>
  <c r="D121" i="65"/>
  <c r="D48" i="65"/>
  <c r="D71" i="65"/>
  <c r="D32" i="65"/>
  <c r="D88" i="65"/>
  <c r="D79" i="65"/>
  <c r="D35" i="65"/>
  <c r="D43" i="65"/>
  <c r="D122" i="65"/>
  <c r="D58" i="65"/>
  <c r="D120" i="65"/>
  <c r="D47" i="65"/>
  <c r="D119" i="65"/>
  <c r="D46" i="65"/>
  <c r="D100" i="65"/>
  <c r="D27" i="65"/>
  <c r="D123" i="65"/>
  <c r="D49" i="65"/>
  <c r="D103" i="65"/>
  <c r="D30" i="65"/>
  <c r="D16" i="65"/>
  <c r="D61" i="65"/>
  <c r="D15" i="65"/>
  <c r="D6" i="65"/>
  <c r="D114" i="65"/>
  <c r="D50" i="65"/>
  <c r="D111" i="65"/>
  <c r="D38" i="65"/>
  <c r="D110" i="65"/>
  <c r="D37" i="65"/>
  <c r="D91" i="65"/>
  <c r="D17" i="65"/>
  <c r="D113" i="65"/>
  <c r="D40" i="65"/>
  <c r="D94" i="65"/>
  <c r="D21" i="65"/>
  <c r="D33" i="65"/>
  <c r="D24" i="65"/>
  <c r="D124" i="65"/>
  <c r="D78" i="65"/>
  <c r="D106" i="65"/>
  <c r="D42" i="65"/>
  <c r="D102" i="65"/>
  <c r="D29" i="65"/>
  <c r="D101" i="65"/>
  <c r="D28" i="65"/>
  <c r="D81" i="65"/>
  <c r="D8" i="65"/>
  <c r="D104" i="65"/>
  <c r="D31" i="65"/>
  <c r="D85" i="65"/>
  <c r="D12" i="65"/>
  <c r="D105" i="65"/>
  <c r="D96" i="65"/>
  <c r="D87" i="65"/>
  <c r="D41" i="65"/>
  <c r="D92" i="65"/>
  <c r="D115" i="65"/>
  <c r="D19" i="65"/>
  <c r="D60" i="65"/>
  <c r="D72" i="65"/>
  <c r="D51" i="65"/>
  <c r="D126" i="65"/>
  <c r="D5" i="65"/>
  <c r="D98" i="65"/>
  <c r="D95" i="65"/>
  <c r="D34" i="65"/>
  <c r="D22" i="65"/>
  <c r="D93" i="65"/>
  <c r="D76" i="65"/>
  <c r="D20" i="65"/>
  <c r="D3" i="65"/>
  <c r="K337" i="63"/>
  <c r="F339" i="63"/>
  <c r="H339" i="63"/>
  <c r="J339" i="63"/>
  <c r="K339" i="63"/>
  <c r="D340" i="63"/>
  <c r="F340" i="63" s="1"/>
  <c r="E340" i="63"/>
  <c r="D341" i="63"/>
  <c r="F341" i="63" s="1"/>
  <c r="E341" i="63"/>
  <c r="D342" i="63"/>
  <c r="F342" i="63" s="1"/>
  <c r="E342" i="63"/>
  <c r="H83" i="65"/>
  <c r="G9" i="65"/>
  <c r="E14" i="65"/>
  <c r="H59" i="65"/>
  <c r="E112" i="65"/>
  <c r="F2" i="65"/>
  <c r="G56" i="65"/>
  <c r="G25" i="65"/>
  <c r="E20" i="65"/>
  <c r="F94" i="65"/>
  <c r="H74" i="65"/>
  <c r="E38" i="65"/>
  <c r="G6" i="65"/>
  <c r="E19" i="65"/>
  <c r="E53" i="65"/>
  <c r="G8" i="65"/>
  <c r="H104" i="65"/>
  <c r="F115" i="65"/>
  <c r="F34" i="65"/>
  <c r="F22" i="65"/>
  <c r="E93" i="65"/>
  <c r="E76" i="65"/>
  <c r="F80" i="65"/>
  <c r="G32" i="65"/>
  <c r="F43" i="65"/>
  <c r="F47" i="65"/>
  <c r="G43" i="65"/>
  <c r="H102" i="65"/>
  <c r="E25" i="65"/>
  <c r="F8" i="65"/>
  <c r="G104" i="65"/>
  <c r="G115" i="65"/>
  <c r="G34" i="65"/>
  <c r="H22" i="65"/>
  <c r="F93" i="65"/>
  <c r="H76" i="65"/>
  <c r="G55" i="65"/>
  <c r="E30" i="65"/>
  <c r="F6" i="65"/>
  <c r="E60" i="65"/>
  <c r="G73" i="65"/>
  <c r="H6" i="65"/>
  <c r="G114" i="65"/>
  <c r="F40" i="65"/>
  <c r="G102" i="65"/>
  <c r="F29" i="65"/>
  <c r="F101" i="65"/>
  <c r="F28" i="65"/>
  <c r="F81" i="65"/>
  <c r="E41" i="65"/>
  <c r="F92" i="65"/>
  <c r="E95" i="65"/>
  <c r="F90" i="65"/>
  <c r="G26" i="65"/>
  <c r="G84" i="65"/>
  <c r="H11" i="65"/>
  <c r="E17" i="65"/>
  <c r="F112" i="65"/>
  <c r="F35" i="65"/>
  <c r="E66" i="65"/>
  <c r="F116" i="65"/>
  <c r="E31" i="65"/>
  <c r="E72" i="65"/>
  <c r="F75" i="65"/>
  <c r="E58" i="65"/>
  <c r="E119" i="65"/>
  <c r="E5" i="65"/>
  <c r="H125" i="65"/>
  <c r="F55" i="65"/>
  <c r="F57" i="65"/>
  <c r="E125" i="65"/>
  <c r="G67" i="65"/>
  <c r="H122" i="65"/>
  <c r="H109" i="65"/>
  <c r="E89" i="65"/>
  <c r="H116" i="65"/>
  <c r="H36" i="65"/>
  <c r="H3" i="65"/>
  <c r="G66" i="65"/>
  <c r="F25" i="65"/>
  <c r="F4" i="65"/>
  <c r="F118" i="65"/>
  <c r="E16" i="65"/>
  <c r="H90" i="65"/>
  <c r="H27" i="65"/>
  <c r="E94" i="65"/>
  <c r="G37" i="65"/>
  <c r="H93" i="65"/>
  <c r="G36" i="65"/>
  <c r="G77" i="65"/>
  <c r="H32" i="65"/>
  <c r="F79" i="65"/>
  <c r="E61" i="65"/>
  <c r="H118" i="65"/>
  <c r="H65" i="65"/>
  <c r="H88" i="65"/>
  <c r="H18" i="65"/>
  <c r="E24" i="65"/>
  <c r="G75" i="65"/>
  <c r="E7" i="65"/>
  <c r="H10" i="65"/>
  <c r="G47" i="65"/>
  <c r="G42" i="65"/>
  <c r="G16" i="65"/>
  <c r="G17" i="65"/>
  <c r="H12" i="65"/>
  <c r="F98" i="65"/>
  <c r="E35" i="65"/>
  <c r="H68" i="65"/>
  <c r="G30" i="65"/>
  <c r="H15" i="65"/>
  <c r="H31" i="65"/>
  <c r="G121" i="65"/>
  <c r="H16" i="65"/>
  <c r="G116" i="65"/>
  <c r="G82" i="65"/>
  <c r="E118" i="65"/>
  <c r="F122" i="65"/>
  <c r="G110" i="65"/>
  <c r="G125" i="65"/>
  <c r="E29" i="65"/>
  <c r="H55" i="65"/>
  <c r="E109" i="65"/>
  <c r="E18" i="65"/>
  <c r="G57" i="65"/>
  <c r="G89" i="65"/>
  <c r="H73" i="65"/>
  <c r="G7" i="65"/>
  <c r="G54" i="65"/>
  <c r="E83" i="65"/>
  <c r="H89" i="65"/>
  <c r="F3" i="65"/>
  <c r="B6" i="65"/>
  <c r="G3" i="65"/>
  <c r="E99" i="65"/>
  <c r="L337" i="63"/>
  <c r="G5" i="65"/>
  <c r="H98" i="65"/>
  <c r="H108" i="65"/>
  <c r="H86" i="65"/>
  <c r="H13" i="65"/>
  <c r="H67" i="65"/>
  <c r="E117" i="65"/>
  <c r="E8" i="65"/>
  <c r="E22" i="65"/>
  <c r="F41" i="65"/>
  <c r="F26" i="65"/>
  <c r="H78" i="65"/>
  <c r="H66" i="65"/>
  <c r="H91" i="65"/>
  <c r="F5" i="65"/>
  <c r="G98" i="65"/>
  <c r="F108" i="65"/>
  <c r="G86" i="65"/>
  <c r="F13" i="65"/>
  <c r="F67" i="65"/>
  <c r="F117" i="65"/>
  <c r="G27" i="65"/>
  <c r="E13" i="65"/>
  <c r="E23" i="65"/>
  <c r="H69" i="65"/>
  <c r="E46" i="65"/>
  <c r="F78" i="65"/>
  <c r="G106" i="65"/>
  <c r="F31" i="65"/>
  <c r="G19" i="65"/>
  <c r="F60" i="65"/>
  <c r="H72" i="65"/>
  <c r="F51" i="65"/>
  <c r="E126" i="65"/>
  <c r="E3" i="65"/>
  <c r="E63" i="65"/>
  <c r="G70" i="65"/>
  <c r="F66" i="65"/>
  <c r="G2" i="65"/>
  <c r="F56" i="65"/>
  <c r="H25" i="65"/>
  <c r="H77" i="65"/>
  <c r="H21" i="65"/>
  <c r="H20" i="65"/>
  <c r="E64" i="65"/>
  <c r="E87" i="65"/>
  <c r="F7" i="65"/>
  <c r="E68" i="65"/>
  <c r="H103" i="65"/>
  <c r="G46" i="65"/>
  <c r="E69" i="65"/>
  <c r="H106" i="65"/>
  <c r="F109" i="65"/>
  <c r="F89" i="65"/>
  <c r="E116" i="65"/>
  <c r="E106" i="65"/>
  <c r="H60" i="65"/>
  <c r="G18" i="65"/>
  <c r="G69" i="65"/>
  <c r="E123" i="65"/>
  <c r="F44" i="65"/>
  <c r="G63" i="65"/>
  <c r="H2" i="65"/>
  <c r="F52" i="65"/>
  <c r="G62" i="65"/>
  <c r="H45" i="65"/>
  <c r="F10" i="65"/>
  <c r="H61" i="65"/>
  <c r="F36" i="65"/>
  <c r="F46" i="65"/>
  <c r="H64" i="65"/>
  <c r="G113" i="65"/>
  <c r="E85" i="65"/>
  <c r="E28" i="65"/>
  <c r="E79" i="65"/>
  <c r="F49" i="65"/>
  <c r="E121" i="65"/>
  <c r="F16" i="65"/>
  <c r="G50" i="65"/>
  <c r="G4" i="65"/>
  <c r="F58" i="65"/>
  <c r="F30" i="65"/>
  <c r="E115" i="65"/>
  <c r="H97" i="65"/>
  <c r="F62" i="65"/>
  <c r="F53" i="65"/>
  <c r="E111" i="65"/>
  <c r="G91" i="65"/>
  <c r="G93" i="65"/>
  <c r="E80" i="65"/>
  <c r="F77" i="65"/>
  <c r="E65" i="65"/>
  <c r="H71" i="65"/>
  <c r="E32" i="65"/>
  <c r="G118" i="65"/>
  <c r="G45" i="65"/>
  <c r="H53" i="65"/>
  <c r="F68" i="65"/>
  <c r="G12" i="65"/>
  <c r="E122" i="65"/>
  <c r="H33" i="65"/>
  <c r="G10" i="65"/>
  <c r="H38" i="65"/>
  <c r="F83" i="65"/>
  <c r="H9" i="65"/>
  <c r="H14" i="65"/>
  <c r="F59" i="65"/>
  <c r="H112" i="65"/>
  <c r="F39" i="65"/>
  <c r="E44" i="65"/>
  <c r="G97" i="65"/>
  <c r="G109" i="65"/>
  <c r="G88" i="65"/>
  <c r="E82" i="65"/>
  <c r="F88" i="65"/>
  <c r="F23" i="65"/>
  <c r="H47" i="65"/>
  <c r="G83" i="65"/>
  <c r="E9" i="65"/>
  <c r="F14" i="65"/>
  <c r="E59" i="65"/>
  <c r="G112" i="65"/>
  <c r="H39" i="65"/>
  <c r="H44" i="65"/>
  <c r="F97" i="65"/>
  <c r="F9" i="65"/>
  <c r="E33" i="65"/>
  <c r="E114" i="65"/>
  <c r="G105" i="65"/>
  <c r="E54" i="65"/>
  <c r="H41" i="65"/>
  <c r="G92" i="65"/>
  <c r="G95" i="65"/>
  <c r="G90" i="65"/>
  <c r="E26" i="65"/>
  <c r="H84" i="65"/>
  <c r="F11" i="65"/>
  <c r="E107" i="65"/>
  <c r="H23" i="65"/>
  <c r="E36" i="65"/>
  <c r="E75" i="65"/>
  <c r="G99" i="65"/>
  <c r="E73" i="65"/>
  <c r="H7" i="65"/>
  <c r="F54" i="65"/>
  <c r="F104" i="65"/>
  <c r="E39" i="65"/>
  <c r="E78" i="65"/>
  <c r="G29" i="65"/>
  <c r="E74" i="65"/>
  <c r="F111" i="65"/>
  <c r="E37" i="65"/>
  <c r="F121" i="65"/>
  <c r="H30" i="65"/>
  <c r="F100" i="65"/>
  <c r="E92" i="65"/>
  <c r="H26" i="65"/>
  <c r="F18" i="65"/>
  <c r="F69" i="65"/>
  <c r="H113" i="65"/>
  <c r="E67" i="65"/>
  <c r="E55" i="65"/>
  <c r="H57" i="65"/>
  <c r="F125" i="65"/>
  <c r="G44" i="65"/>
  <c r="E81" i="65"/>
  <c r="F70" i="65"/>
  <c r="E56" i="65"/>
  <c r="F82" i="65"/>
  <c r="F64" i="65"/>
  <c r="G65" i="65"/>
  <c r="G41" i="65"/>
  <c r="H50" i="65"/>
  <c r="F110" i="65"/>
  <c r="H121" i="65"/>
  <c r="F76" i="65"/>
  <c r="H80" i="65"/>
  <c r="F71" i="65"/>
  <c r="H35" i="65"/>
  <c r="E4" i="65"/>
  <c r="G80" i="65"/>
  <c r="G71" i="65"/>
  <c r="H79" i="65"/>
  <c r="F96" i="65"/>
  <c r="G23" i="65"/>
  <c r="F73" i="65"/>
  <c r="G74" i="65"/>
  <c r="F120" i="65"/>
  <c r="G100" i="65"/>
  <c r="H63" i="65"/>
  <c r="E100" i="65"/>
  <c r="E42" i="65"/>
  <c r="G101" i="65"/>
  <c r="G81" i="65"/>
  <c r="H95" i="65"/>
  <c r="E84" i="65"/>
  <c r="F103" i="65"/>
  <c r="G61" i="65"/>
  <c r="E97" i="65"/>
  <c r="H117" i="65"/>
  <c r="G68" i="65"/>
  <c r="G103" i="65"/>
  <c r="F61" i="65"/>
  <c r="H75" i="65"/>
  <c r="H4" i="65"/>
  <c r="F45" i="65"/>
  <c r="H49" i="65"/>
  <c r="F37" i="65"/>
  <c r="G49" i="65"/>
  <c r="H126" i="65"/>
  <c r="H8" i="65"/>
  <c r="E104" i="65"/>
  <c r="H115" i="65"/>
  <c r="E34" i="65"/>
  <c r="G22" i="65"/>
  <c r="F72" i="65"/>
  <c r="E51" i="65"/>
  <c r="G126" i="65"/>
  <c r="G58" i="65"/>
  <c r="G117" i="65"/>
  <c r="E120" i="65"/>
  <c r="F20" i="65"/>
  <c r="F95" i="65"/>
  <c r="E45" i="65"/>
  <c r="F27" i="65"/>
  <c r="F123" i="65"/>
  <c r="F50" i="65"/>
  <c r="H94" i="65"/>
  <c r="G21" i="65"/>
  <c r="G33" i="65"/>
  <c r="H24" i="65"/>
  <c r="E124" i="65"/>
  <c r="E57" i="65"/>
  <c r="G124" i="65"/>
  <c r="E62" i="65"/>
  <c r="F15" i="65"/>
  <c r="E40" i="65"/>
  <c r="H56" i="65"/>
  <c r="E27" i="65"/>
  <c r="G123" i="65"/>
  <c r="E50" i="65"/>
  <c r="G94" i="65"/>
  <c r="F21" i="65"/>
  <c r="F33" i="65"/>
  <c r="G24" i="65"/>
  <c r="H124" i="65"/>
  <c r="E103" i="65"/>
  <c r="G87" i="65"/>
  <c r="E102" i="65"/>
  <c r="F124" i="65"/>
  <c r="F74" i="65"/>
  <c r="E10" i="65"/>
  <c r="G48" i="65"/>
  <c r="G120" i="65"/>
  <c r="E47" i="65"/>
  <c r="F119" i="65"/>
  <c r="H46" i="65"/>
  <c r="H100" i="65"/>
  <c r="E6" i="65"/>
  <c r="F114" i="65"/>
  <c r="G40" i="65"/>
  <c r="F102" i="65"/>
  <c r="H29" i="65"/>
  <c r="H101" i="65"/>
  <c r="H28" i="65"/>
  <c r="H81" i="65"/>
  <c r="E71" i="65"/>
  <c r="F24" i="65"/>
  <c r="E70" i="65"/>
  <c r="G79" i="65"/>
  <c r="F63" i="65"/>
  <c r="E2" i="65"/>
  <c r="H5" i="65"/>
  <c r="E98" i="65"/>
  <c r="E108" i="65"/>
  <c r="E86" i="65"/>
  <c r="G13" i="65"/>
  <c r="F84" i="65"/>
  <c r="E11" i="65"/>
  <c r="G20" i="65"/>
  <c r="G59" i="65"/>
  <c r="G15" i="65"/>
  <c r="F19" i="65"/>
  <c r="F107" i="65"/>
  <c r="H120" i="65"/>
  <c r="H51" i="65"/>
  <c r="F17" i="65"/>
  <c r="F113" i="65"/>
  <c r="H42" i="65"/>
  <c r="F85" i="65"/>
  <c r="F12" i="65"/>
  <c r="E105" i="65"/>
  <c r="E96" i="65"/>
  <c r="H87" i="65"/>
  <c r="H34" i="65"/>
  <c r="H107" i="65"/>
  <c r="E90" i="65"/>
  <c r="H52" i="65"/>
  <c r="H62" i="65"/>
  <c r="G28" i="65"/>
  <c r="H17" i="65"/>
  <c r="E113" i="65"/>
  <c r="F42" i="65"/>
  <c r="H85" i="65"/>
  <c r="E12" i="65"/>
  <c r="F105" i="65"/>
  <c r="H96" i="65"/>
  <c r="F87" i="65"/>
  <c r="F86" i="65"/>
  <c r="E52" i="65"/>
  <c r="F99" i="65"/>
  <c r="H70" i="65"/>
  <c r="H43" i="65"/>
  <c r="G122" i="65"/>
  <c r="E49" i="65"/>
  <c r="G111" i="65"/>
  <c r="F38" i="65"/>
  <c r="H110" i="65"/>
  <c r="H37" i="65"/>
  <c r="F91" i="65"/>
  <c r="G78" i="65"/>
  <c r="F106" i="65"/>
  <c r="G31" i="65"/>
  <c r="H19" i="65"/>
  <c r="G60" i="65"/>
  <c r="G72" i="65"/>
  <c r="G51" i="65"/>
  <c r="F126" i="65"/>
  <c r="G85" i="65"/>
  <c r="G76" i="65"/>
  <c r="H111" i="65"/>
  <c r="G96" i="65"/>
  <c r="H48" i="65"/>
  <c r="H119" i="65"/>
  <c r="G53" i="65"/>
  <c r="G39" i="65"/>
  <c r="G11" i="65"/>
  <c r="H123" i="65"/>
  <c r="E21" i="65"/>
  <c r="E91" i="65"/>
  <c r="E48" i="65"/>
  <c r="E110" i="65"/>
  <c r="F65" i="65"/>
  <c r="E88" i="65"/>
  <c r="G14" i="65"/>
  <c r="H92" i="65"/>
  <c r="E77" i="65"/>
  <c r="F32" i="65"/>
  <c r="G35" i="65"/>
  <c r="H40" i="65"/>
  <c r="G107" i="65"/>
  <c r="H99" i="65"/>
  <c r="H54" i="65"/>
  <c r="F48" i="65"/>
  <c r="G119" i="65"/>
  <c r="H105" i="65"/>
  <c r="H82" i="65"/>
  <c r="H58" i="65"/>
  <c r="E101" i="65"/>
  <c r="E15" i="65"/>
  <c r="G52" i="65"/>
  <c r="G64" i="65"/>
  <c r="E43" i="65"/>
  <c r="G38" i="65"/>
  <c r="G108" i="65"/>
  <c r="H114" i="65"/>
  <c r="J20" i="65" l="1"/>
  <c r="J15" i="65"/>
  <c r="J35" i="65"/>
  <c r="J25" i="65"/>
  <c r="J11" i="65"/>
  <c r="J28" i="65"/>
  <c r="J24" i="65"/>
  <c r="J37" i="65"/>
  <c r="J7" i="65"/>
  <c r="J33" i="65"/>
  <c r="J16" i="65"/>
  <c r="J13" i="65"/>
  <c r="J26" i="65"/>
  <c r="J22" i="65"/>
  <c r="J12" i="65"/>
  <c r="J29" i="65"/>
  <c r="J21" i="65"/>
  <c r="J30" i="65"/>
  <c r="J32" i="65"/>
  <c r="J34" i="65"/>
  <c r="J19" i="65"/>
  <c r="J31" i="65"/>
  <c r="J4" i="65"/>
  <c r="J18" i="65"/>
  <c r="J36" i="65"/>
  <c r="J14" i="65"/>
  <c r="J10" i="65"/>
  <c r="J23" i="65"/>
  <c r="J9" i="65"/>
  <c r="J3" i="65"/>
  <c r="J5" i="65"/>
  <c r="J8" i="65"/>
  <c r="J17" i="65"/>
  <c r="J6" i="65"/>
  <c r="J27" i="65"/>
  <c r="K340" i="63"/>
  <c r="H340" i="63"/>
  <c r="J340" i="63"/>
  <c r="J341" i="63"/>
  <c r="H341" i="63"/>
  <c r="H342" i="63"/>
  <c r="K341" i="63"/>
  <c r="J342" i="63"/>
  <c r="K342" i="63"/>
  <c r="D343" i="63"/>
  <c r="H343" i="63" s="1"/>
  <c r="E343" i="63"/>
  <c r="M337" i="63"/>
  <c r="F343" i="63" l="1"/>
  <c r="K343" i="63"/>
  <c r="J343" i="63"/>
  <c r="D344" i="63"/>
  <c r="F344" i="63" s="1"/>
  <c r="E344" i="63"/>
  <c r="K344" i="63" l="1"/>
  <c r="J344" i="63"/>
  <c r="H344" i="63"/>
  <c r="D345" i="63"/>
  <c r="F345" i="63" s="1"/>
  <c r="E345" i="63"/>
  <c r="D346" i="63"/>
  <c r="F346" i="63" s="1"/>
  <c r="E346" i="63"/>
  <c r="K346" i="63" l="1"/>
  <c r="K345" i="63"/>
  <c r="J345" i="63"/>
  <c r="H345" i="63"/>
  <c r="J346" i="63"/>
  <c r="H346" i="63"/>
  <c r="D347" i="63"/>
  <c r="F347" i="63" s="1"/>
  <c r="E347" i="63"/>
  <c r="K347" i="63" l="1"/>
  <c r="J347" i="63"/>
  <c r="H347" i="63"/>
  <c r="D348" i="63"/>
  <c r="F348" i="63" s="1"/>
  <c r="E348" i="63"/>
  <c r="K348" i="63" l="1"/>
  <c r="J348" i="63"/>
  <c r="H348" i="63"/>
  <c r="D349" i="63"/>
  <c r="E349" i="63"/>
  <c r="K349" i="63" l="1"/>
  <c r="J349" i="63"/>
  <c r="H349" i="63"/>
  <c r="F349" i="63"/>
  <c r="D350" i="63"/>
  <c r="E350" i="63"/>
  <c r="D351" i="63"/>
  <c r="E351" i="63"/>
  <c r="D352" i="63"/>
  <c r="F352" i="63" s="1"/>
  <c r="E352" i="63"/>
  <c r="D353" i="63"/>
  <c r="F353" i="63" s="1"/>
  <c r="E353" i="63"/>
  <c r="D354" i="63"/>
  <c r="H354" i="63" s="1"/>
  <c r="E354" i="63"/>
  <c r="D355" i="63"/>
  <c r="E355" i="63"/>
  <c r="D356" i="63"/>
  <c r="H356" i="63" s="1"/>
  <c r="E356" i="63"/>
  <c r="D357" i="63"/>
  <c r="E357" i="63"/>
  <c r="D358" i="63"/>
  <c r="H358" i="63" s="1"/>
  <c r="E358" i="63"/>
  <c r="D359" i="63"/>
  <c r="E359" i="63"/>
  <c r="D360" i="63"/>
  <c r="E360" i="63"/>
  <c r="D361" i="63"/>
  <c r="E361" i="63"/>
  <c r="D362" i="63"/>
  <c r="H362" i="63" s="1"/>
  <c r="E362" i="63"/>
  <c r="D363" i="63"/>
  <c r="E363" i="63"/>
  <c r="D364" i="63"/>
  <c r="H364" i="63" s="1"/>
  <c r="E364" i="63"/>
  <c r="D365" i="63"/>
  <c r="E365" i="63"/>
  <c r="D366" i="63"/>
  <c r="H366" i="63" s="1"/>
  <c r="E366" i="63"/>
  <c r="D367" i="63"/>
  <c r="E367" i="63"/>
  <c r="D368" i="63"/>
  <c r="H368" i="63" s="1"/>
  <c r="E368" i="63"/>
  <c r="D369" i="63"/>
  <c r="E369" i="63"/>
  <c r="D370" i="63"/>
  <c r="H370" i="63" s="1"/>
  <c r="E370" i="63"/>
  <c r="D371" i="63"/>
  <c r="E371" i="63"/>
  <c r="D372" i="63"/>
  <c r="E372" i="63"/>
  <c r="D373" i="63"/>
  <c r="E373" i="63"/>
  <c r="D374" i="63"/>
  <c r="H374" i="63" s="1"/>
  <c r="E374" i="63"/>
  <c r="D375" i="63"/>
  <c r="E375" i="63"/>
  <c r="K283" i="63"/>
  <c r="K284" i="63" s="1"/>
  <c r="L283" i="63"/>
  <c r="D287" i="63" a="1"/>
  <c r="D287" i="63" s="1"/>
  <c r="E287" i="63" a="1"/>
  <c r="E287" i="63" s="1"/>
  <c r="J352" i="63" l="1"/>
  <c r="H352" i="63"/>
  <c r="K367" i="63"/>
  <c r="J360" i="63"/>
  <c r="K352" i="63"/>
  <c r="J372" i="63"/>
  <c r="K375" i="63"/>
  <c r="J368" i="63"/>
  <c r="H360" i="63"/>
  <c r="J351" i="63"/>
  <c r="K371" i="63"/>
  <c r="J364" i="63"/>
  <c r="J356" i="63"/>
  <c r="K359" i="63"/>
  <c r="H372" i="63"/>
  <c r="K355" i="63"/>
  <c r="K363" i="63"/>
  <c r="F374" i="63"/>
  <c r="F372" i="63"/>
  <c r="F370" i="63"/>
  <c r="F368" i="63"/>
  <c r="F366" i="63"/>
  <c r="F364" i="63"/>
  <c r="F362" i="63"/>
  <c r="F360" i="63"/>
  <c r="F358" i="63"/>
  <c r="F356" i="63"/>
  <c r="F354" i="63"/>
  <c r="J375" i="63"/>
  <c r="J371" i="63"/>
  <c r="J367" i="63"/>
  <c r="J363" i="63"/>
  <c r="J359" i="63"/>
  <c r="J355" i="63"/>
  <c r="K353" i="63"/>
  <c r="K350" i="63"/>
  <c r="K373" i="63"/>
  <c r="H371" i="63"/>
  <c r="H367" i="63"/>
  <c r="J361" i="63"/>
  <c r="F375" i="63"/>
  <c r="K368" i="63"/>
  <c r="K364" i="63"/>
  <c r="K360" i="63"/>
  <c r="K356" i="63"/>
  <c r="F355" i="63"/>
  <c r="H353" i="63"/>
  <c r="H375" i="63"/>
  <c r="J369" i="63"/>
  <c r="K365" i="63"/>
  <c r="H363" i="63"/>
  <c r="H359" i="63"/>
  <c r="K357" i="63"/>
  <c r="H355" i="63"/>
  <c r="J353" i="63"/>
  <c r="K372" i="63"/>
  <c r="F371" i="63"/>
  <c r="F367" i="63"/>
  <c r="F363" i="63"/>
  <c r="F359" i="63"/>
  <c r="H351" i="63"/>
  <c r="F351" i="63"/>
  <c r="J373" i="63"/>
  <c r="J365" i="63"/>
  <c r="J357" i="63"/>
  <c r="J350" i="63"/>
  <c r="K374" i="63"/>
  <c r="H373" i="63"/>
  <c r="K370" i="63"/>
  <c r="H369" i="63"/>
  <c r="K366" i="63"/>
  <c r="H365" i="63"/>
  <c r="K362" i="63"/>
  <c r="H361" i="63"/>
  <c r="K358" i="63"/>
  <c r="H357" i="63"/>
  <c r="K354" i="63"/>
  <c r="H350" i="63"/>
  <c r="J374" i="63"/>
  <c r="F373" i="63"/>
  <c r="J370" i="63"/>
  <c r="F369" i="63"/>
  <c r="J366" i="63"/>
  <c r="F365" i="63"/>
  <c r="J362" i="63"/>
  <c r="F361" i="63"/>
  <c r="J358" i="63"/>
  <c r="F357" i="63"/>
  <c r="J354" i="63"/>
  <c r="K351" i="63"/>
  <c r="F350" i="63"/>
  <c r="K369" i="63"/>
  <c r="K361" i="63"/>
  <c r="K285" i="63"/>
  <c r="H287" i="63"/>
  <c r="J287" i="63"/>
  <c r="K287" i="63"/>
  <c r="D288" i="63"/>
  <c r="H288" i="63" s="1"/>
  <c r="E288" i="63"/>
  <c r="D289" i="63"/>
  <c r="H289" i="63" s="1"/>
  <c r="E289" i="63"/>
  <c r="L285" i="63"/>
  <c r="K288" i="63" l="1"/>
  <c r="J288" i="63"/>
  <c r="J289" i="63"/>
  <c r="K289" i="63"/>
  <c r="D290" i="63"/>
  <c r="H290" i="63" s="1"/>
  <c r="E290" i="63"/>
  <c r="M285" i="63"/>
  <c r="K290" i="63" l="1"/>
  <c r="J290" i="63"/>
  <c r="D291" i="63"/>
  <c r="H291" i="63" s="1"/>
  <c r="E291" i="63"/>
  <c r="K291" i="63" l="1"/>
  <c r="J291" i="63"/>
  <c r="D292" i="63"/>
  <c r="H292" i="63" s="1"/>
  <c r="E292" i="63"/>
  <c r="K292" i="63" l="1"/>
  <c r="J292" i="63"/>
  <c r="D293" i="63"/>
  <c r="H293" i="63" s="1"/>
  <c r="E293" i="63"/>
  <c r="D294" i="63"/>
  <c r="H294" i="63" s="1"/>
  <c r="E294" i="63"/>
  <c r="K293" i="63" l="1"/>
  <c r="J293" i="63"/>
  <c r="K294" i="63"/>
  <c r="J294" i="63"/>
  <c r="D295" i="63"/>
  <c r="H295" i="63" s="1"/>
  <c r="E295" i="63"/>
  <c r="D296" i="63"/>
  <c r="H296" i="63" s="1"/>
  <c r="E296" i="63"/>
  <c r="K295" i="63" l="1"/>
  <c r="J295" i="63"/>
  <c r="K296" i="63"/>
  <c r="J296" i="63"/>
  <c r="D297" i="63"/>
  <c r="H297" i="63" s="1"/>
  <c r="E297" i="63"/>
  <c r="D298" i="63"/>
  <c r="H298" i="63" s="1"/>
  <c r="E298" i="63"/>
  <c r="K297" i="63" l="1"/>
  <c r="J297" i="63"/>
  <c r="J298" i="63"/>
  <c r="K298" i="63"/>
  <c r="D299" i="63"/>
  <c r="H299" i="63" s="1"/>
  <c r="E299" i="63"/>
  <c r="D300" i="63"/>
  <c r="H300" i="63" s="1"/>
  <c r="E300" i="63"/>
  <c r="K299" i="63" l="1"/>
  <c r="J299" i="63"/>
  <c r="K300" i="63"/>
  <c r="J300" i="63"/>
  <c r="D301" i="63"/>
  <c r="E301" i="63"/>
  <c r="D302" i="63"/>
  <c r="H302" i="63" s="1"/>
  <c r="E302" i="63"/>
  <c r="D303" i="63"/>
  <c r="H303" i="63" s="1"/>
  <c r="E303" i="63"/>
  <c r="D304" i="63"/>
  <c r="H304" i="63" s="1"/>
  <c r="E304" i="63"/>
  <c r="D305" i="63"/>
  <c r="H305" i="63" s="1"/>
  <c r="E305" i="63"/>
  <c r="D306" i="63"/>
  <c r="H306" i="63" s="1"/>
  <c r="E306" i="63"/>
  <c r="D307" i="63"/>
  <c r="H307" i="63" s="1"/>
  <c r="E307" i="63"/>
  <c r="D308" i="63"/>
  <c r="E308" i="63"/>
  <c r="D309" i="63"/>
  <c r="H309" i="63" s="1"/>
  <c r="E309" i="63"/>
  <c r="D310" i="63"/>
  <c r="E310" i="63"/>
  <c r="D311" i="63"/>
  <c r="H311" i="63" s="1"/>
  <c r="E311" i="63"/>
  <c r="D312" i="63"/>
  <c r="H312" i="63" s="1"/>
  <c r="E312" i="63"/>
  <c r="D313" i="63"/>
  <c r="H313" i="63" s="1"/>
  <c r="E313" i="63"/>
  <c r="D314" i="63"/>
  <c r="H314" i="63" s="1"/>
  <c r="E314" i="63"/>
  <c r="D315" i="63"/>
  <c r="H315" i="63" s="1"/>
  <c r="E315" i="63"/>
  <c r="D316" i="63"/>
  <c r="H316" i="63" s="1"/>
  <c r="E316" i="63"/>
  <c r="D317" i="63"/>
  <c r="E317" i="63"/>
  <c r="D318" i="63"/>
  <c r="H318" i="63" s="1"/>
  <c r="E318" i="63"/>
  <c r="D319" i="63"/>
  <c r="H319" i="63" s="1"/>
  <c r="E319" i="63"/>
  <c r="D320" i="63"/>
  <c r="H320" i="63" s="1"/>
  <c r="E320" i="63"/>
  <c r="D321" i="63"/>
  <c r="H321" i="63" s="1"/>
  <c r="E321" i="63"/>
  <c r="D322" i="63"/>
  <c r="H322" i="63" s="1"/>
  <c r="E322" i="63"/>
  <c r="D323" i="63"/>
  <c r="H323" i="63" s="1"/>
  <c r="E323" i="63"/>
  <c r="J325" i="63"/>
  <c r="K325" i="63"/>
  <c r="J326" i="63"/>
  <c r="K326" i="63"/>
  <c r="J327" i="63"/>
  <c r="K327" i="63"/>
  <c r="J328" i="63"/>
  <c r="K328" i="63"/>
  <c r="J329" i="63"/>
  <c r="K329" i="63"/>
  <c r="J330" i="63"/>
  <c r="K330" i="63"/>
  <c r="J331" i="63"/>
  <c r="K331" i="63"/>
  <c r="K264" i="63"/>
  <c r="K265" i="63" s="1"/>
  <c r="L264" i="63"/>
  <c r="J316" i="63" l="1"/>
  <c r="K310" i="63"/>
  <c r="J312" i="63"/>
  <c r="J308" i="63"/>
  <c r="K323" i="63"/>
  <c r="J305" i="63"/>
  <c r="K322" i="63"/>
  <c r="J318" i="63"/>
  <c r="K314" i="63"/>
  <c r="K307" i="63"/>
  <c r="J301" i="63"/>
  <c r="J321" i="63"/>
  <c r="K321" i="63"/>
  <c r="K316" i="63"/>
  <c r="J302" i="63"/>
  <c r="J309" i="63"/>
  <c r="J304" i="63"/>
  <c r="H301" i="63"/>
  <c r="K313" i="63"/>
  <c r="K308" i="63"/>
  <c r="J313" i="63"/>
  <c r="J317" i="63"/>
  <c r="K318" i="63"/>
  <c r="H310" i="63"/>
  <c r="H308" i="63"/>
  <c r="K305" i="63"/>
  <c r="J320" i="63"/>
  <c r="H317" i="63"/>
  <c r="K315" i="63"/>
  <c r="J310" i="63"/>
  <c r="K319" i="63"/>
  <c r="K311" i="63"/>
  <c r="K303" i="63"/>
  <c r="J319" i="63"/>
  <c r="J311" i="63"/>
  <c r="K306" i="63"/>
  <c r="J303" i="63"/>
  <c r="J322" i="63"/>
  <c r="K317" i="63"/>
  <c r="J314" i="63"/>
  <c r="K309" i="63"/>
  <c r="J306" i="63"/>
  <c r="K301" i="63"/>
  <c r="K266" i="63"/>
  <c r="K320" i="63"/>
  <c r="K312" i="63"/>
  <c r="K304" i="63"/>
  <c r="J323" i="63"/>
  <c r="J315" i="63"/>
  <c r="J307" i="63"/>
  <c r="K302" i="63"/>
  <c r="H268" i="63"/>
  <c r="J268" i="63"/>
  <c r="K268" i="63"/>
  <c r="H269" i="63"/>
  <c r="J269" i="63"/>
  <c r="K269" i="63"/>
  <c r="H270" i="63"/>
  <c r="J270" i="63"/>
  <c r="K270" i="63"/>
  <c r="H271" i="63"/>
  <c r="J271" i="63"/>
  <c r="K271" i="63"/>
  <c r="H272" i="63"/>
  <c r="J272" i="63"/>
  <c r="K272" i="63"/>
  <c r="H273" i="63"/>
  <c r="J273" i="63"/>
  <c r="K273" i="63"/>
  <c r="H274" i="63"/>
  <c r="J274" i="63"/>
  <c r="K274" i="63"/>
  <c r="H275" i="63"/>
  <c r="J275" i="63"/>
  <c r="K275" i="63"/>
  <c r="H276" i="63"/>
  <c r="J276" i="63"/>
  <c r="K276" i="63"/>
  <c r="H277" i="63"/>
  <c r="J277" i="63"/>
  <c r="K277" i="63"/>
  <c r="H278" i="63"/>
  <c r="J278" i="63"/>
  <c r="K278" i="63"/>
  <c r="K167" i="63"/>
  <c r="K168" i="63" s="1"/>
  <c r="L167" i="63"/>
  <c r="L266" i="63"/>
  <c r="K169" i="63" l="1"/>
  <c r="H171" i="63"/>
  <c r="J171" i="63"/>
  <c r="K171" i="63"/>
  <c r="E172" i="63"/>
  <c r="J172" i="63" s="1"/>
  <c r="H172" i="63"/>
  <c r="L169" i="63"/>
  <c r="M266" i="63"/>
  <c r="L171" i="63"/>
  <c r="P171" i="63"/>
  <c r="K172" i="63" l="1"/>
  <c r="E173" i="63"/>
  <c r="J173" i="63" s="1"/>
  <c r="H173" i="63"/>
  <c r="L172" i="63"/>
  <c r="Q172" i="63"/>
  <c r="M169" i="63"/>
  <c r="Q171" i="63"/>
  <c r="M171" i="63"/>
  <c r="M172" i="63"/>
  <c r="K173" i="63" l="1"/>
  <c r="E174" i="63"/>
  <c r="J174" i="63" s="1"/>
  <c r="H174" i="63"/>
  <c r="P172" i="63"/>
  <c r="L173" i="63"/>
  <c r="P173" i="63" s="1"/>
  <c r="M173" i="63"/>
  <c r="K174" i="63" l="1"/>
  <c r="E175" i="63"/>
  <c r="J175" i="63" s="1"/>
  <c r="H175" i="63"/>
  <c r="Q173" i="63"/>
  <c r="L174" i="63"/>
  <c r="M174" i="63"/>
  <c r="P174" i="63"/>
  <c r="Q174" i="63"/>
  <c r="K175" i="63" l="1"/>
  <c r="E176" i="63"/>
  <c r="J176" i="63" s="1"/>
  <c r="H176" i="63"/>
  <c r="L175" i="63"/>
  <c r="M175" i="63"/>
  <c r="P175" i="63"/>
  <c r="K176" i="63" l="1"/>
  <c r="E177" i="63"/>
  <c r="J177" i="63" s="1"/>
  <c r="H177" i="63"/>
  <c r="L176" i="63"/>
  <c r="P176" i="63"/>
  <c r="Q175" i="63"/>
  <c r="Q176" i="63"/>
  <c r="K177" i="63" l="1"/>
  <c r="E178" i="63"/>
  <c r="J178" i="63" s="1"/>
  <c r="H178" i="63"/>
  <c r="M176" i="63"/>
  <c r="L177" i="63"/>
  <c r="M177" i="63"/>
  <c r="P177" i="63"/>
  <c r="Q177" i="63"/>
  <c r="K178" i="63" l="1"/>
  <c r="E179" i="63"/>
  <c r="J179" i="63" s="1"/>
  <c r="H179" i="63"/>
  <c r="L178" i="63"/>
  <c r="Q178" i="63"/>
  <c r="P178" i="63"/>
  <c r="K179" i="63" l="1"/>
  <c r="E180" i="63"/>
  <c r="J180" i="63" s="1"/>
  <c r="H180" i="63"/>
  <c r="E181" i="63"/>
  <c r="J181" i="63" s="1"/>
  <c r="H181" i="63"/>
  <c r="E182" i="63"/>
  <c r="J182" i="63" s="1"/>
  <c r="H182" i="63"/>
  <c r="E183" i="63"/>
  <c r="J183" i="63" s="1"/>
  <c r="H183" i="63"/>
  <c r="E184" i="63"/>
  <c r="J184" i="63" s="1"/>
  <c r="H184" i="63"/>
  <c r="E185" i="63"/>
  <c r="J185" i="63" s="1"/>
  <c r="H185" i="63"/>
  <c r="E186" i="63"/>
  <c r="J186" i="63" s="1"/>
  <c r="H186" i="63"/>
  <c r="E187" i="63"/>
  <c r="J187" i="63" s="1"/>
  <c r="H187" i="63"/>
  <c r="M178" i="63"/>
  <c r="L179" i="63"/>
  <c r="M179" i="63"/>
  <c r="Q179" i="63"/>
  <c r="K186" i="63" l="1"/>
  <c r="K180" i="63"/>
  <c r="K183" i="63"/>
  <c r="K182" i="63"/>
  <c r="K181" i="63"/>
  <c r="K184" i="63"/>
  <c r="K185" i="63"/>
  <c r="K187" i="63"/>
  <c r="E188" i="63"/>
  <c r="K188" i="63" s="1"/>
  <c r="H188" i="63"/>
  <c r="E189" i="63"/>
  <c r="K189" i="63" s="1"/>
  <c r="H189" i="63"/>
  <c r="E190" i="63"/>
  <c r="J190" i="63" s="1"/>
  <c r="H190" i="63"/>
  <c r="E191" i="63"/>
  <c r="K191" i="63" s="1"/>
  <c r="H191" i="63"/>
  <c r="E192" i="63"/>
  <c r="J192" i="63" s="1"/>
  <c r="H192" i="63"/>
  <c r="E193" i="63"/>
  <c r="J193" i="63" s="1"/>
  <c r="H193" i="63"/>
  <c r="E194" i="63"/>
  <c r="J194" i="63" s="1"/>
  <c r="H194" i="63"/>
  <c r="E195" i="63"/>
  <c r="K195" i="63" s="1"/>
  <c r="H195" i="63"/>
  <c r="E196" i="63"/>
  <c r="K196" i="63" s="1"/>
  <c r="H196" i="63"/>
  <c r="E197" i="63"/>
  <c r="K197" i="63" s="1"/>
  <c r="H197" i="63"/>
  <c r="E198" i="63"/>
  <c r="J198" i="63" s="1"/>
  <c r="H198" i="63"/>
  <c r="E199" i="63"/>
  <c r="J199" i="63" s="1"/>
  <c r="H199" i="63"/>
  <c r="E200" i="63"/>
  <c r="J200" i="63" s="1"/>
  <c r="H200" i="63"/>
  <c r="E201" i="63"/>
  <c r="K201" i="63" s="1"/>
  <c r="H201" i="63"/>
  <c r="E202" i="63"/>
  <c r="K202" i="63" s="1"/>
  <c r="H202" i="63"/>
  <c r="E203" i="63"/>
  <c r="J203" i="63" s="1"/>
  <c r="H203" i="63"/>
  <c r="E204" i="63"/>
  <c r="K204" i="63" s="1"/>
  <c r="H204" i="63"/>
  <c r="E205" i="63"/>
  <c r="K205" i="63" s="1"/>
  <c r="H205" i="63"/>
  <c r="E206" i="63"/>
  <c r="J206" i="63" s="1"/>
  <c r="H206" i="63"/>
  <c r="E207" i="63"/>
  <c r="K207" i="63" s="1"/>
  <c r="H207" i="63"/>
  <c r="E208" i="63"/>
  <c r="K208" i="63" s="1"/>
  <c r="H208" i="63"/>
  <c r="E209" i="63"/>
  <c r="K209" i="63" s="1"/>
  <c r="H209" i="63"/>
  <c r="E210" i="63"/>
  <c r="J210" i="63" s="1"/>
  <c r="H210" i="63"/>
  <c r="E211" i="63"/>
  <c r="J211" i="63" s="1"/>
  <c r="H211" i="63"/>
  <c r="E212" i="63"/>
  <c r="J212" i="63" s="1"/>
  <c r="H212" i="63"/>
  <c r="E213" i="63"/>
  <c r="K213" i="63" s="1"/>
  <c r="H213" i="63"/>
  <c r="E214" i="63"/>
  <c r="J214" i="63" s="1"/>
  <c r="H214" i="63"/>
  <c r="L187" i="63"/>
  <c r="L185" i="63"/>
  <c r="Q185" i="63"/>
  <c r="L183" i="63"/>
  <c r="L182" i="63"/>
  <c r="P182" i="63"/>
  <c r="P179" i="63"/>
  <c r="L186" i="63"/>
  <c r="P186" i="63" s="1"/>
  <c r="L181" i="63"/>
  <c r="L180" i="63"/>
  <c r="P180" i="63"/>
  <c r="L184" i="63"/>
  <c r="Q180" i="63"/>
  <c r="M187" i="63"/>
  <c r="M186" i="63"/>
  <c r="M184" i="63"/>
  <c r="M180" i="63"/>
  <c r="M183" i="63"/>
  <c r="M182" i="63"/>
  <c r="Q182" i="63"/>
  <c r="Q181" i="63"/>
  <c r="P181" i="63"/>
  <c r="J207" i="63" l="1"/>
  <c r="K194" i="63"/>
  <c r="J208" i="63"/>
  <c r="K200" i="63"/>
  <c r="J204" i="63"/>
  <c r="K192" i="63"/>
  <c r="J213" i="63"/>
  <c r="J189" i="63"/>
  <c r="K211" i="63"/>
  <c r="J202" i="63"/>
  <c r="J196" i="63"/>
  <c r="J188" i="63"/>
  <c r="K198" i="63"/>
  <c r="K190" i="63"/>
  <c r="J209" i="63"/>
  <c r="K203" i="63"/>
  <c r="K199" i="63"/>
  <c r="K193" i="63"/>
  <c r="J205" i="63"/>
  <c r="J201" i="63"/>
  <c r="J197" i="63"/>
  <c r="J195" i="63"/>
  <c r="J191" i="63"/>
  <c r="K212" i="63"/>
  <c r="K210" i="63"/>
  <c r="K206" i="63"/>
  <c r="K214" i="63"/>
  <c r="E215" i="63"/>
  <c r="J215" i="63" s="1"/>
  <c r="H215" i="63"/>
  <c r="E216" i="63"/>
  <c r="K216" i="63" s="1"/>
  <c r="H216" i="63"/>
  <c r="E217" i="63"/>
  <c r="J217" i="63" s="1"/>
  <c r="H217" i="63"/>
  <c r="E218" i="63"/>
  <c r="J218" i="63" s="1"/>
  <c r="H218" i="63"/>
  <c r="E219" i="63"/>
  <c r="J219" i="63" s="1"/>
  <c r="H219" i="63"/>
  <c r="E220" i="63"/>
  <c r="K220" i="63" s="1"/>
  <c r="H220" i="63"/>
  <c r="E221" i="63"/>
  <c r="K221" i="63" s="1"/>
  <c r="H221" i="63"/>
  <c r="E222" i="63"/>
  <c r="J222" i="63" s="1"/>
  <c r="H222" i="63"/>
  <c r="E223" i="63"/>
  <c r="J223" i="63" s="1"/>
  <c r="H223" i="63"/>
  <c r="E224" i="63"/>
  <c r="J224" i="63" s="1"/>
  <c r="H224" i="63"/>
  <c r="L193" i="63"/>
  <c r="L197" i="63"/>
  <c r="P187" i="63"/>
  <c r="L210" i="63"/>
  <c r="Q183" i="63"/>
  <c r="Q186" i="63"/>
  <c r="L207" i="63"/>
  <c r="L198" i="63"/>
  <c r="P198" i="63" s="1"/>
  <c r="L213" i="63"/>
  <c r="M185" i="63"/>
  <c r="Q198" i="63"/>
  <c r="P183" i="63"/>
  <c r="L196" i="63"/>
  <c r="Q196" i="63" s="1"/>
  <c r="L194" i="63"/>
  <c r="Q194" i="63" s="1"/>
  <c r="L190" i="63"/>
  <c r="L203" i="63"/>
  <c r="L191" i="63"/>
  <c r="P191" i="63" s="1"/>
  <c r="L202" i="63"/>
  <c r="Q187" i="63"/>
  <c r="L206" i="63"/>
  <c r="L201" i="63"/>
  <c r="Q201" i="63" s="1"/>
  <c r="L195" i="63"/>
  <c r="L205" i="63"/>
  <c r="L214" i="63"/>
  <c r="Q191" i="63"/>
  <c r="L211" i="63"/>
  <c r="Q184" i="63"/>
  <c r="P201" i="63"/>
  <c r="L188" i="63"/>
  <c r="Q188" i="63" s="1"/>
  <c r="L200" i="63"/>
  <c r="L209" i="63"/>
  <c r="Q197" i="63"/>
  <c r="L208" i="63"/>
  <c r="L212" i="63"/>
  <c r="P196" i="63"/>
  <c r="L204" i="63"/>
  <c r="P185" i="63"/>
  <c r="L199" i="63"/>
  <c r="Q199" i="63" s="1"/>
  <c r="P184" i="63"/>
  <c r="L192" i="63"/>
  <c r="P199" i="63"/>
  <c r="L189" i="63"/>
  <c r="E226" i="63"/>
  <c r="Q190" i="63"/>
  <c r="M189" i="63"/>
  <c r="M208" i="63"/>
  <c r="M198" i="63"/>
  <c r="M197" i="63"/>
  <c r="M188" i="63"/>
  <c r="M214" i="63"/>
  <c r="M200" i="63"/>
  <c r="M181" i="63"/>
  <c r="M194" i="63"/>
  <c r="M196" i="63"/>
  <c r="M207" i="63"/>
  <c r="M191" i="63"/>
  <c r="M192" i="63"/>
  <c r="M202" i="63"/>
  <c r="M193" i="63"/>
  <c r="Q195" i="63"/>
  <c r="P195" i="63"/>
  <c r="P192" i="63"/>
  <c r="P189" i="63"/>
  <c r="J221" i="63" l="1"/>
  <c r="J220" i="63"/>
  <c r="J216" i="63"/>
  <c r="K218" i="63"/>
  <c r="K222" i="63"/>
  <c r="K217" i="63"/>
  <c r="K219" i="63"/>
  <c r="K223" i="63"/>
  <c r="K215" i="63"/>
  <c r="K224" i="63"/>
  <c r="H226" i="63"/>
  <c r="J226" i="63"/>
  <c r="K226" i="63"/>
  <c r="H227" i="63"/>
  <c r="H228" i="63"/>
  <c r="H229" i="63"/>
  <c r="H230" i="63"/>
  <c r="H231" i="63"/>
  <c r="H232" i="63"/>
  <c r="H233" i="63"/>
  <c r="H234" i="63"/>
  <c r="H235" i="63"/>
  <c r="H236" i="63"/>
  <c r="H237" i="63"/>
  <c r="H238" i="63"/>
  <c r="H239" i="63"/>
  <c r="H240" i="63"/>
  <c r="H241" i="63"/>
  <c r="H242" i="63"/>
  <c r="H243" i="63"/>
  <c r="H244" i="63"/>
  <c r="H245" i="63"/>
  <c r="H246" i="63"/>
  <c r="H247" i="63"/>
  <c r="H248" i="63"/>
  <c r="H249" i="63"/>
  <c r="H250" i="63"/>
  <c r="H251" i="63"/>
  <c r="H252" i="63"/>
  <c r="H253" i="63"/>
  <c r="H254" i="63"/>
  <c r="H255" i="63"/>
  <c r="H256" i="63"/>
  <c r="H257" i="63"/>
  <c r="H258" i="63"/>
  <c r="H259" i="63"/>
  <c r="H260" i="63"/>
  <c r="K69" i="63"/>
  <c r="K70" i="63" s="1"/>
  <c r="L69" i="63"/>
  <c r="Q189" i="63"/>
  <c r="Q202" i="63"/>
  <c r="Q193" i="63"/>
  <c r="L217" i="63"/>
  <c r="Q192" i="63"/>
  <c r="P194" i="63"/>
  <c r="P197" i="63"/>
  <c r="L219" i="63"/>
  <c r="B226" i="63"/>
  <c r="P202" i="63"/>
  <c r="P261" i="63"/>
  <c r="Q261" i="63"/>
  <c r="Q200" i="63"/>
  <c r="L218" i="63"/>
  <c r="P188" i="63"/>
  <c r="L224" i="63"/>
  <c r="L215" i="63"/>
  <c r="L216" i="63"/>
  <c r="L220" i="63"/>
  <c r="L222" i="63"/>
  <c r="P193" i="63"/>
  <c r="L223" i="63"/>
  <c r="P190" i="63"/>
  <c r="L221" i="63"/>
  <c r="P200" i="63"/>
  <c r="P224" i="63"/>
  <c r="M205" i="63"/>
  <c r="M204" i="63"/>
  <c r="M211" i="63"/>
  <c r="M212" i="63"/>
  <c r="M190" i="63"/>
  <c r="M209" i="63"/>
  <c r="M221" i="63"/>
  <c r="M213" i="63"/>
  <c r="M206" i="63"/>
  <c r="M224" i="63"/>
  <c r="M210" i="63"/>
  <c r="M199" i="63"/>
  <c r="M203" i="63"/>
  <c r="M201" i="63"/>
  <c r="M195" i="63"/>
  <c r="K71" i="63" l="1"/>
  <c r="H73" i="63"/>
  <c r="J73" i="63"/>
  <c r="K73" i="63"/>
  <c r="H74" i="63"/>
  <c r="J74" i="63"/>
  <c r="K74" i="63"/>
  <c r="H75" i="63"/>
  <c r="J75" i="63"/>
  <c r="K75" i="63"/>
  <c r="H76" i="63"/>
  <c r="J76" i="63"/>
  <c r="K76" i="63"/>
  <c r="H77" i="63"/>
  <c r="J77" i="63"/>
  <c r="K77" i="63"/>
  <c r="H78" i="63"/>
  <c r="J78" i="63"/>
  <c r="K78" i="63"/>
  <c r="H79" i="63"/>
  <c r="J79" i="63"/>
  <c r="K79" i="63"/>
  <c r="H80" i="63"/>
  <c r="J80" i="63"/>
  <c r="K80" i="63"/>
  <c r="H81" i="63"/>
  <c r="J81" i="63"/>
  <c r="K81" i="63"/>
  <c r="H82" i="63"/>
  <c r="J82" i="63"/>
  <c r="K82" i="63"/>
  <c r="H83" i="63"/>
  <c r="J83" i="63"/>
  <c r="K83" i="63"/>
  <c r="H84" i="63"/>
  <c r="J84" i="63"/>
  <c r="K84" i="63"/>
  <c r="H85" i="63"/>
  <c r="J85" i="63"/>
  <c r="K85" i="63"/>
  <c r="H86" i="63"/>
  <c r="J86" i="63"/>
  <c r="K86" i="63"/>
  <c r="H87" i="63"/>
  <c r="J87" i="63"/>
  <c r="K87" i="63"/>
  <c r="H88" i="63"/>
  <c r="J88" i="63"/>
  <c r="K88" i="63"/>
  <c r="H89" i="63"/>
  <c r="J89" i="63"/>
  <c r="K89" i="63"/>
  <c r="H90" i="63"/>
  <c r="J90" i="63"/>
  <c r="K90" i="63"/>
  <c r="H91" i="63"/>
  <c r="J91" i="63"/>
  <c r="K91" i="63"/>
  <c r="H92" i="63"/>
  <c r="J92" i="63"/>
  <c r="K92" i="63"/>
  <c r="H93" i="63"/>
  <c r="J93" i="63"/>
  <c r="K93" i="63"/>
  <c r="H94" i="63"/>
  <c r="J94" i="63"/>
  <c r="K94" i="63"/>
  <c r="H95" i="63"/>
  <c r="J95" i="63"/>
  <c r="K95" i="63"/>
  <c r="H96" i="63"/>
  <c r="J96" i="63"/>
  <c r="K96" i="63"/>
  <c r="H97" i="63"/>
  <c r="J97" i="63"/>
  <c r="K97" i="63"/>
  <c r="H98" i="63"/>
  <c r="J98" i="63"/>
  <c r="K98" i="63"/>
  <c r="H99" i="63"/>
  <c r="J99" i="63"/>
  <c r="K99" i="63"/>
  <c r="H100" i="63"/>
  <c r="J100" i="63"/>
  <c r="K100" i="63"/>
  <c r="H101" i="63"/>
  <c r="J101" i="63"/>
  <c r="K101" i="63"/>
  <c r="H102" i="63"/>
  <c r="J102" i="63"/>
  <c r="K102" i="63"/>
  <c r="H103" i="63"/>
  <c r="J103" i="63"/>
  <c r="K103" i="63"/>
  <c r="H104" i="63"/>
  <c r="J104" i="63"/>
  <c r="K104" i="63"/>
  <c r="H105" i="63"/>
  <c r="J105" i="63"/>
  <c r="K105" i="63"/>
  <c r="H106" i="63"/>
  <c r="J106" i="63"/>
  <c r="K106" i="63"/>
  <c r="H107" i="63"/>
  <c r="J107" i="63"/>
  <c r="K107" i="63"/>
  <c r="H108" i="63"/>
  <c r="J108" i="63"/>
  <c r="K108" i="63"/>
  <c r="H109" i="63"/>
  <c r="J109" i="63"/>
  <c r="K109" i="63"/>
  <c r="H110" i="63"/>
  <c r="J110" i="63"/>
  <c r="K110" i="63"/>
  <c r="H111" i="63"/>
  <c r="J111" i="63"/>
  <c r="K111" i="63"/>
  <c r="H112" i="63"/>
  <c r="J112" i="63"/>
  <c r="K112" i="63"/>
  <c r="H113" i="63"/>
  <c r="J113" i="63"/>
  <c r="K113" i="63"/>
  <c r="H114" i="63"/>
  <c r="J114" i="63"/>
  <c r="K114" i="63"/>
  <c r="H115" i="63"/>
  <c r="J115" i="63"/>
  <c r="K115" i="63"/>
  <c r="H116" i="63"/>
  <c r="J116" i="63"/>
  <c r="K116" i="63"/>
  <c r="H117" i="63"/>
  <c r="J117" i="63"/>
  <c r="K117" i="63"/>
  <c r="H118" i="63"/>
  <c r="J118" i="63"/>
  <c r="K118" i="63"/>
  <c r="H119" i="63"/>
  <c r="J119" i="63"/>
  <c r="K119" i="63"/>
  <c r="H120" i="63"/>
  <c r="J120" i="63"/>
  <c r="K120" i="63"/>
  <c r="H121" i="63"/>
  <c r="J121" i="63"/>
  <c r="K121" i="63"/>
  <c r="H122" i="63"/>
  <c r="J122" i="63"/>
  <c r="K122" i="63"/>
  <c r="H123" i="63"/>
  <c r="J123" i="63"/>
  <c r="K123" i="63"/>
  <c r="H124" i="63"/>
  <c r="J124" i="63"/>
  <c r="K124" i="63"/>
  <c r="H125" i="63"/>
  <c r="J125" i="63"/>
  <c r="K125" i="63"/>
  <c r="H126" i="63"/>
  <c r="J126" i="63"/>
  <c r="K126" i="63"/>
  <c r="H128" i="63"/>
  <c r="H129" i="63"/>
  <c r="H130" i="63"/>
  <c r="H131" i="63"/>
  <c r="H132" i="63"/>
  <c r="H133" i="63"/>
  <c r="H134" i="63"/>
  <c r="H135" i="63"/>
  <c r="H136" i="63"/>
  <c r="H137" i="63"/>
  <c r="H138" i="63"/>
  <c r="H139" i="63"/>
  <c r="H140" i="63"/>
  <c r="H141" i="63"/>
  <c r="H142" i="63"/>
  <c r="H143" i="63"/>
  <c r="H144" i="63"/>
  <c r="H145" i="63"/>
  <c r="H146" i="63"/>
  <c r="H147" i="63"/>
  <c r="H148" i="63"/>
  <c r="H149" i="63"/>
  <c r="H150" i="63"/>
  <c r="H151" i="63"/>
  <c r="H152" i="63"/>
  <c r="H153" i="63"/>
  <c r="H154" i="63"/>
  <c r="H155" i="63"/>
  <c r="H156" i="63"/>
  <c r="H157" i="63"/>
  <c r="H158" i="63"/>
  <c r="H159" i="63"/>
  <c r="H160" i="63"/>
  <c r="H161" i="63"/>
  <c r="H162" i="63"/>
  <c r="K25" i="63"/>
  <c r="K26" i="63" s="1"/>
  <c r="L25" i="63"/>
  <c r="D29" i="63" a="1"/>
  <c r="D29" i="63" s="1"/>
  <c r="H29" i="63" s="1"/>
  <c r="E29" i="63" a="1"/>
  <c r="E29" i="63" s="1"/>
  <c r="L329" i="63"/>
  <c r="L370" i="63"/>
  <c r="L273" i="63"/>
  <c r="L351" i="63"/>
  <c r="L268" i="63"/>
  <c r="L301" i="63"/>
  <c r="L270" i="63"/>
  <c r="L296" i="63"/>
  <c r="L328" i="63"/>
  <c r="L287" i="63"/>
  <c r="L291" i="63"/>
  <c r="L360" i="63"/>
  <c r="L307" i="63"/>
  <c r="L292" i="63"/>
  <c r="L343" i="63"/>
  <c r="L276" i="63"/>
  <c r="L354" i="63"/>
  <c r="L316" i="63"/>
  <c r="L375" i="63"/>
  <c r="L318" i="63"/>
  <c r="L315" i="63"/>
  <c r="L359" i="63"/>
  <c r="L374" i="63"/>
  <c r="L322" i="63"/>
  <c r="L275" i="63"/>
  <c r="L304" i="63"/>
  <c r="L346" i="63"/>
  <c r="L373" i="63"/>
  <c r="L340" i="63"/>
  <c r="L330" i="63"/>
  <c r="L323" i="63"/>
  <c r="L349" i="63"/>
  <c r="L347" i="63"/>
  <c r="L306" i="63"/>
  <c r="L271" i="63"/>
  <c r="L358" i="63"/>
  <c r="L339" i="63"/>
  <c r="L278" i="63"/>
  <c r="L272" i="63"/>
  <c r="L290" i="63"/>
  <c r="L368" i="63"/>
  <c r="L362" i="63"/>
  <c r="L269" i="63"/>
  <c r="L366" i="63"/>
  <c r="L356" i="63"/>
  <c r="L352" i="63"/>
  <c r="L305" i="63"/>
  <c r="L297" i="63"/>
  <c r="L331" i="63"/>
  <c r="L300" i="63"/>
  <c r="L325" i="63"/>
  <c r="L348" i="63"/>
  <c r="E128" i="63"/>
  <c r="L277" i="63"/>
  <c r="L326" i="63"/>
  <c r="L303" i="63"/>
  <c r="E227" i="63"/>
  <c r="L298" i="63"/>
  <c r="L372" i="63"/>
  <c r="L365" i="63"/>
  <c r="L361" i="63"/>
  <c r="L71" i="63"/>
  <c r="L104" i="63"/>
  <c r="L344" i="63"/>
  <c r="L106" i="63"/>
  <c r="L101" i="63"/>
  <c r="L81" i="63"/>
  <c r="L371" i="63"/>
  <c r="L342" i="63"/>
  <c r="L369" i="63"/>
  <c r="L319" i="63"/>
  <c r="L313" i="63"/>
  <c r="L109" i="63"/>
  <c r="L103" i="63"/>
  <c r="L353" i="63"/>
  <c r="L367" i="63"/>
  <c r="L355" i="63"/>
  <c r="L310" i="63"/>
  <c r="L114" i="63"/>
  <c r="L314" i="63"/>
  <c r="L345" i="63"/>
  <c r="L295" i="63"/>
  <c r="L294" i="63"/>
  <c r="L293" i="63"/>
  <c r="L363" i="63"/>
  <c r="L312" i="63"/>
  <c r="L320" i="63"/>
  <c r="L299" i="63"/>
  <c r="L317" i="63"/>
  <c r="L364" i="63"/>
  <c r="L302" i="63"/>
  <c r="L113" i="63"/>
  <c r="L79" i="63"/>
  <c r="L73" i="63"/>
  <c r="L122" i="63"/>
  <c r="L86" i="63"/>
  <c r="Q86" i="63" s="1"/>
  <c r="L100" i="63"/>
  <c r="P73" i="63"/>
  <c r="P86" i="63"/>
  <c r="L341" i="63"/>
  <c r="L308" i="63"/>
  <c r="L311" i="63"/>
  <c r="Q224" i="63"/>
  <c r="L357" i="63"/>
  <c r="L274" i="63"/>
  <c r="L288" i="63"/>
  <c r="L321" i="63"/>
  <c r="L350" i="63"/>
  <c r="L289" i="63"/>
  <c r="L77" i="63"/>
  <c r="L85" i="63"/>
  <c r="P85" i="63"/>
  <c r="L105" i="63"/>
  <c r="L98" i="63"/>
  <c r="L80" i="63"/>
  <c r="L126" i="63"/>
  <c r="Q126" i="63" s="1"/>
  <c r="L92" i="63"/>
  <c r="L121" i="63"/>
  <c r="P121" i="63" s="1"/>
  <c r="Q73" i="63"/>
  <c r="P126" i="63"/>
  <c r="L327" i="63"/>
  <c r="L309" i="63"/>
  <c r="L125" i="63"/>
  <c r="L107" i="63"/>
  <c r="M350" i="63"/>
  <c r="M356" i="63"/>
  <c r="M349" i="63"/>
  <c r="M372" i="63"/>
  <c r="M92" i="63"/>
  <c r="M218" i="63"/>
  <c r="M339" i="63"/>
  <c r="M121" i="63"/>
  <c r="M373" i="63"/>
  <c r="M216" i="63"/>
  <c r="M370" i="63"/>
  <c r="M219" i="63"/>
  <c r="M360" i="63"/>
  <c r="M352" i="63"/>
  <c r="M217" i="63"/>
  <c r="M369" i="63"/>
  <c r="M365" i="63"/>
  <c r="M347" i="63"/>
  <c r="M357" i="63"/>
  <c r="M351" i="63"/>
  <c r="M98" i="63"/>
  <c r="M348" i="63"/>
  <c r="M375" i="63"/>
  <c r="M359" i="63"/>
  <c r="M358" i="63"/>
  <c r="M362" i="63"/>
  <c r="M85" i="63"/>
  <c r="M367" i="63"/>
  <c r="M361" i="63"/>
  <c r="M371" i="63"/>
  <c r="M220" i="63"/>
  <c r="M126" i="63"/>
  <c r="M368" i="63"/>
  <c r="M344" i="63"/>
  <c r="M366" i="63"/>
  <c r="M345" i="63"/>
  <c r="M125" i="63"/>
  <c r="M353" i="63"/>
  <c r="M341" i="63"/>
  <c r="M222" i="63"/>
  <c r="M346" i="63"/>
  <c r="M355" i="63"/>
  <c r="M86" i="63"/>
  <c r="M215" i="63"/>
  <c r="M223" i="63"/>
  <c r="M374" i="63"/>
  <c r="M340" i="63"/>
  <c r="M73" i="63"/>
  <c r="M354" i="63"/>
  <c r="M364" i="63"/>
  <c r="M343" i="63"/>
  <c r="M342" i="63"/>
  <c r="M363" i="63"/>
  <c r="M122" i="63"/>
  <c r="L78" i="63"/>
  <c r="L118" i="63"/>
  <c r="L76" i="63"/>
  <c r="L87" i="63"/>
  <c r="L120" i="63"/>
  <c r="L115" i="63"/>
  <c r="L116" i="63"/>
  <c r="L110" i="63"/>
  <c r="L90" i="63"/>
  <c r="L123" i="63"/>
  <c r="Q123" i="63" s="1"/>
  <c r="L93" i="63"/>
  <c r="L84" i="63"/>
  <c r="L82" i="63"/>
  <c r="L74" i="63"/>
  <c r="L96" i="63"/>
  <c r="M96" i="63" s="1"/>
  <c r="L75" i="63"/>
  <c r="L124" i="63"/>
  <c r="L89" i="63"/>
  <c r="M89" i="63" s="1"/>
  <c r="L117" i="63"/>
  <c r="L119" i="63"/>
  <c r="L99" i="63"/>
  <c r="L95" i="63"/>
  <c r="M95" i="63" s="1"/>
  <c r="L111" i="63"/>
  <c r="L83" i="63"/>
  <c r="L102" i="63"/>
  <c r="L112" i="63"/>
  <c r="L94" i="63"/>
  <c r="L97" i="63"/>
  <c r="L108" i="63"/>
  <c r="L91" i="63"/>
  <c r="L88" i="63"/>
  <c r="M81" i="63"/>
  <c r="Q81" i="63"/>
  <c r="P81" i="63"/>
  <c r="M79" i="63"/>
  <c r="P79" i="63"/>
  <c r="P122" i="63"/>
  <c r="Q122" i="63"/>
  <c r="Q77" i="63"/>
  <c r="M77" i="63"/>
  <c r="P77" i="63"/>
  <c r="Q98" i="63"/>
  <c r="P98" i="63"/>
  <c r="P125" i="63"/>
  <c r="Q125" i="63"/>
  <c r="P78" i="63"/>
  <c r="Q78" i="63"/>
  <c r="M78" i="63"/>
  <c r="M76" i="63"/>
  <c r="Q76" i="63"/>
  <c r="Q87" i="63"/>
  <c r="M87" i="63"/>
  <c r="M90" i="63"/>
  <c r="P90" i="63"/>
  <c r="M93" i="63"/>
  <c r="P93" i="63"/>
  <c r="Q93" i="63"/>
  <c r="Q84" i="63"/>
  <c r="P84" i="63"/>
  <c r="M74" i="63"/>
  <c r="P74" i="63"/>
  <c r="M75" i="63"/>
  <c r="Q75" i="63"/>
  <c r="P75" i="63"/>
  <c r="M124" i="63"/>
  <c r="Q124" i="63"/>
  <c r="M99" i="63"/>
  <c r="P99" i="63"/>
  <c r="M94" i="63"/>
  <c r="Q94" i="63"/>
  <c r="M97" i="63"/>
  <c r="Q97" i="63"/>
  <c r="M91" i="63"/>
  <c r="P91" i="63"/>
  <c r="M88" i="63"/>
  <c r="Q88" i="63"/>
  <c r="P88" i="63"/>
  <c r="J227" i="63" l="1"/>
  <c r="K227" i="63"/>
  <c r="K128" i="63"/>
  <c r="J128" i="63"/>
  <c r="J29" i="63"/>
  <c r="K29" i="63"/>
  <c r="K27" i="63"/>
  <c r="D30" i="63"/>
  <c r="H30" i="63" s="1"/>
  <c r="E30" i="63"/>
  <c r="Q96" i="63"/>
  <c r="Q85" i="63"/>
  <c r="Q91" i="63"/>
  <c r="M329" i="63"/>
  <c r="L27" i="63"/>
  <c r="M331" i="63"/>
  <c r="M327" i="63"/>
  <c r="P87" i="63"/>
  <c r="P95" i="63"/>
  <c r="P97" i="63"/>
  <c r="Q89" i="63"/>
  <c r="Q95" i="63"/>
  <c r="P76" i="63"/>
  <c r="M278" i="63"/>
  <c r="Q90" i="63"/>
  <c r="P94" i="63"/>
  <c r="Q121" i="63"/>
  <c r="M272" i="63"/>
  <c r="Q80" i="63"/>
  <c r="M326" i="63"/>
  <c r="M292" i="63"/>
  <c r="M299" i="63"/>
  <c r="M275" i="63"/>
  <c r="Q92" i="63"/>
  <c r="P123" i="63"/>
  <c r="Q99" i="63"/>
  <c r="M328" i="63"/>
  <c r="M294" i="63"/>
  <c r="M293" i="63"/>
  <c r="P89" i="63"/>
  <c r="M301" i="63"/>
  <c r="M84" i="63"/>
  <c r="M330" i="63"/>
  <c r="B128" i="63"/>
  <c r="Q82" i="63"/>
  <c r="M269" i="63"/>
  <c r="P83" i="63"/>
  <c r="M291" i="63"/>
  <c r="Q83" i="63"/>
  <c r="M325" i="63"/>
  <c r="M289" i="63"/>
  <c r="B227" i="63"/>
  <c r="M71" i="63"/>
  <c r="P82" i="63"/>
  <c r="M296" i="63"/>
  <c r="P80" i="63"/>
  <c r="Q74" i="63"/>
  <c r="P124" i="63"/>
  <c r="L226" i="63"/>
  <c r="M287" i="63"/>
  <c r="M80" i="63"/>
  <c r="P92" i="63"/>
  <c r="P96" i="63"/>
  <c r="M304" i="63"/>
  <c r="Q79" i="63"/>
  <c r="M102" i="63"/>
  <c r="M307" i="63"/>
  <c r="M268" i="63"/>
  <c r="M226" i="63"/>
  <c r="M101" i="63"/>
  <c r="M305" i="63"/>
  <c r="M104" i="63"/>
  <c r="M116" i="63"/>
  <c r="M270" i="63"/>
  <c r="M277" i="63"/>
  <c r="M115" i="63"/>
  <c r="M297" i="63"/>
  <c r="M317" i="63"/>
  <c r="M316" i="63"/>
  <c r="M276" i="63"/>
  <c r="M314" i="63"/>
  <c r="M108" i="63"/>
  <c r="M310" i="63"/>
  <c r="M323" i="63"/>
  <c r="M298" i="63"/>
  <c r="M309" i="63"/>
  <c r="M290" i="63"/>
  <c r="M119" i="63"/>
  <c r="M118" i="63"/>
  <c r="M322" i="63"/>
  <c r="M313" i="63"/>
  <c r="M271" i="63"/>
  <c r="M107" i="63"/>
  <c r="M103" i="63"/>
  <c r="M109" i="63"/>
  <c r="M306" i="63"/>
  <c r="M320" i="63"/>
  <c r="M308" i="63"/>
  <c r="M100" i="63"/>
  <c r="M123" i="63"/>
  <c r="M112" i="63"/>
  <c r="M111" i="63"/>
  <c r="M318" i="63"/>
  <c r="M311" i="63"/>
  <c r="M319" i="63"/>
  <c r="M303" i="63"/>
  <c r="M288" i="63"/>
  <c r="M106" i="63"/>
  <c r="M295" i="63"/>
  <c r="M274" i="63"/>
  <c r="M273" i="63"/>
  <c r="M110" i="63"/>
  <c r="M302" i="63"/>
  <c r="M300" i="63"/>
  <c r="M117" i="63"/>
  <c r="M114" i="63"/>
  <c r="M82" i="63"/>
  <c r="M113" i="63"/>
  <c r="M312" i="63"/>
  <c r="M120" i="63"/>
  <c r="M83" i="63"/>
  <c r="M105" i="63"/>
  <c r="M315" i="63"/>
  <c r="M321" i="63"/>
  <c r="J30" i="63" l="1"/>
  <c r="K30" i="63"/>
  <c r="D31" i="63"/>
  <c r="H31" i="63" s="1"/>
  <c r="E31" i="63"/>
  <c r="L29" i="63"/>
  <c r="E129" i="63"/>
  <c r="Q226" i="63"/>
  <c r="P226" i="63"/>
  <c r="L30" i="63"/>
  <c r="E228" i="63"/>
  <c r="M27" i="63"/>
  <c r="J228" i="63" l="1"/>
  <c r="K228" i="63"/>
  <c r="J129" i="63"/>
  <c r="K129" i="63"/>
  <c r="J31" i="63"/>
  <c r="K31" i="63"/>
  <c r="D32" i="63"/>
  <c r="H32" i="63" s="1"/>
  <c r="E32" i="63"/>
  <c r="B129" i="63"/>
  <c r="B228" i="63"/>
  <c r="M29" i="63"/>
  <c r="E130" i="63"/>
  <c r="L128" i="63"/>
  <c r="L31" i="63"/>
  <c r="M30" i="63"/>
  <c r="M128" i="63"/>
  <c r="L227" i="63"/>
  <c r="P128" i="63"/>
  <c r="Q128" i="63"/>
  <c r="P227" i="63"/>
  <c r="M227" i="63"/>
  <c r="J130" i="63" l="1"/>
  <c r="K130" i="63"/>
  <c r="K32" i="63"/>
  <c r="J32" i="63"/>
  <c r="D33" i="63"/>
  <c r="H33" i="63" s="1"/>
  <c r="E33" i="63"/>
  <c r="E229" i="63"/>
  <c r="M31" i="63"/>
  <c r="B130" i="63"/>
  <c r="E131" i="63"/>
  <c r="B131" i="63" s="1"/>
  <c r="L32" i="63"/>
  <c r="L129" i="63"/>
  <c r="Q227" i="63"/>
  <c r="M129" i="63"/>
  <c r="B229" i="63"/>
  <c r="Q129" i="63"/>
  <c r="P129" i="63"/>
  <c r="E230" i="63"/>
  <c r="L228" i="63"/>
  <c r="B230" i="63"/>
  <c r="M228" i="63"/>
  <c r="P228" i="63"/>
  <c r="Q228" i="63"/>
  <c r="K230" i="63" l="1"/>
  <c r="J230" i="63"/>
  <c r="J229" i="63"/>
  <c r="K229" i="63"/>
  <c r="J131" i="63"/>
  <c r="K131" i="63"/>
  <c r="K33" i="63"/>
  <c r="J33" i="63"/>
  <c r="D34" i="63"/>
  <c r="H34" i="63" s="1"/>
  <c r="E34" i="63"/>
  <c r="E132" i="63"/>
  <c r="L33" i="63"/>
  <c r="E231" i="63"/>
  <c r="L130" i="63"/>
  <c r="P130" i="63"/>
  <c r="L229" i="63"/>
  <c r="Q130" i="63"/>
  <c r="M32" i="63"/>
  <c r="M130" i="63"/>
  <c r="B231" i="63"/>
  <c r="M229" i="63"/>
  <c r="Q229" i="63"/>
  <c r="E232" i="63"/>
  <c r="L230" i="63"/>
  <c r="M230" i="63"/>
  <c r="P230" i="63"/>
  <c r="K231" i="63" l="1"/>
  <c r="J231" i="63"/>
  <c r="K132" i="63"/>
  <c r="J132" i="63"/>
  <c r="J232" i="63"/>
  <c r="K232" i="63"/>
  <c r="K34" i="63"/>
  <c r="J34" i="63"/>
  <c r="D35" i="63"/>
  <c r="H35" i="63" s="1"/>
  <c r="E35" i="63"/>
  <c r="B232" i="63"/>
  <c r="Q230" i="63"/>
  <c r="M33" i="63"/>
  <c r="P229" i="63"/>
  <c r="E233" i="63"/>
  <c r="B132" i="63"/>
  <c r="L34" i="63"/>
  <c r="E133" i="63"/>
  <c r="J233" i="63" l="1"/>
  <c r="K233" i="63"/>
  <c r="J133" i="63"/>
  <c r="K133" i="63"/>
  <c r="K35" i="63"/>
  <c r="J35" i="63"/>
  <c r="D36" i="63"/>
  <c r="H36" i="63" s="1"/>
  <c r="E36" i="63"/>
  <c r="L35" i="63"/>
  <c r="L131" i="63"/>
  <c r="Q131" i="63"/>
  <c r="M34" i="63"/>
  <c r="B233" i="63"/>
  <c r="L232" i="63"/>
  <c r="B133" i="63"/>
  <c r="E134" i="63" s="1"/>
  <c r="L132" i="63"/>
  <c r="L231" i="63"/>
  <c r="P231" i="63" s="1"/>
  <c r="P232" i="63"/>
  <c r="Q231" i="63"/>
  <c r="P132" i="63"/>
  <c r="M132" i="63"/>
  <c r="M231" i="63"/>
  <c r="M232" i="63"/>
  <c r="P131" i="63"/>
  <c r="M131" i="63"/>
  <c r="J134" i="63" l="1"/>
  <c r="K134" i="63"/>
  <c r="K36" i="63"/>
  <c r="J36" i="63"/>
  <c r="D37" i="63"/>
  <c r="H37" i="63" s="1"/>
  <c r="E37" i="63"/>
  <c r="E234" i="63"/>
  <c r="M35" i="63"/>
  <c r="Q132" i="63"/>
  <c r="Q232" i="63"/>
  <c r="B134" i="63"/>
  <c r="B234" i="63"/>
  <c r="L36" i="63"/>
  <c r="L133" i="63"/>
  <c r="L233" i="63"/>
  <c r="M233" i="63" s="1"/>
  <c r="M133" i="63"/>
  <c r="P133" i="63"/>
  <c r="Q133" i="63"/>
  <c r="K234" i="63" l="1"/>
  <c r="J234" i="63"/>
  <c r="J37" i="63"/>
  <c r="K37" i="63"/>
  <c r="D38" i="63"/>
  <c r="H38" i="63" s="1"/>
  <c r="E38" i="63"/>
  <c r="Q233" i="63"/>
  <c r="E235" i="63"/>
  <c r="E135" i="63"/>
  <c r="L37" i="63"/>
  <c r="M36" i="63"/>
  <c r="P233" i="63"/>
  <c r="B235" i="63"/>
  <c r="B135" i="63"/>
  <c r="L234" i="63"/>
  <c r="E136" i="63"/>
  <c r="M234" i="63"/>
  <c r="P234" i="63"/>
  <c r="Q234" i="63"/>
  <c r="J135" i="63" l="1"/>
  <c r="K135" i="63"/>
  <c r="J235" i="63"/>
  <c r="K235" i="63"/>
  <c r="K136" i="63"/>
  <c r="J136" i="63"/>
  <c r="J38" i="63"/>
  <c r="K38" i="63"/>
  <c r="D39" i="63"/>
  <c r="H39" i="63" s="1"/>
  <c r="E39" i="63"/>
  <c r="L134" i="63"/>
  <c r="P134" i="63"/>
  <c r="E236" i="63"/>
  <c r="L38" i="63"/>
  <c r="B136" i="63"/>
  <c r="E137" i="63"/>
  <c r="M37" i="63"/>
  <c r="Q134" i="63"/>
  <c r="M134" i="63"/>
  <c r="K236" i="63" l="1"/>
  <c r="J236" i="63"/>
  <c r="J137" i="63"/>
  <c r="K137" i="63"/>
  <c r="K39" i="63"/>
  <c r="J39" i="63"/>
  <c r="D40" i="63"/>
  <c r="H40" i="63" s="1"/>
  <c r="E40" i="63"/>
  <c r="L135" i="63"/>
  <c r="Q135" i="63"/>
  <c r="B137" i="63"/>
  <c r="L136" i="63" s="1"/>
  <c r="B236" i="63"/>
  <c r="Q136" i="63"/>
  <c r="M38" i="63"/>
  <c r="E138" i="63"/>
  <c r="B138" i="63" s="1"/>
  <c r="L39" i="63"/>
  <c r="M136" i="63"/>
  <c r="M135" i="63"/>
  <c r="L235" i="63"/>
  <c r="E237" i="63"/>
  <c r="Q235" i="63"/>
  <c r="M235" i="63"/>
  <c r="P235" i="63"/>
  <c r="B237" i="63"/>
  <c r="L236" i="63"/>
  <c r="E238" i="63"/>
  <c r="M236" i="63"/>
  <c r="P236" i="63"/>
  <c r="Q236" i="63"/>
  <c r="K237" i="63" l="1"/>
  <c r="J237" i="63"/>
  <c r="J238" i="63"/>
  <c r="K238" i="63"/>
  <c r="J138" i="63"/>
  <c r="K138" i="63"/>
  <c r="K40" i="63"/>
  <c r="J40" i="63"/>
  <c r="D41" i="63"/>
  <c r="H41" i="63" s="1"/>
  <c r="E41" i="63"/>
  <c r="P135" i="63"/>
  <c r="L40" i="63"/>
  <c r="E139" i="63"/>
  <c r="B139" i="63"/>
  <c r="L137" i="63"/>
  <c r="P136" i="63"/>
  <c r="B238" i="63"/>
  <c r="L237" i="63" s="1"/>
  <c r="Q237" i="63" s="1"/>
  <c r="E239" i="63"/>
  <c r="P137" i="63"/>
  <c r="M137" i="63"/>
  <c r="M39" i="63"/>
  <c r="M237" i="63"/>
  <c r="J239" i="63" l="1"/>
  <c r="K239" i="63"/>
  <c r="J139" i="63"/>
  <c r="K139" i="63"/>
  <c r="K41" i="63"/>
  <c r="J41" i="63"/>
  <c r="D42" i="63"/>
  <c r="H42" i="63" s="1"/>
  <c r="E42" i="63"/>
  <c r="Q137" i="63"/>
  <c r="L138" i="63"/>
  <c r="Q138" i="63" s="1"/>
  <c r="E140" i="63"/>
  <c r="B239" i="63"/>
  <c r="L238" i="63" s="1"/>
  <c r="P237" i="63"/>
  <c r="L239" i="63"/>
  <c r="P239" i="63" s="1"/>
  <c r="Q238" i="63"/>
  <c r="L41" i="63"/>
  <c r="M239" i="63"/>
  <c r="M238" i="63"/>
  <c r="M138" i="63"/>
  <c r="M40" i="63"/>
  <c r="K140" i="63" l="1"/>
  <c r="J140" i="63"/>
  <c r="K42" i="63"/>
  <c r="J42" i="63"/>
  <c r="D43" i="63"/>
  <c r="H43" i="63" s="1"/>
  <c r="E43" i="63"/>
  <c r="P138" i="63"/>
  <c r="E240" i="63"/>
  <c r="Q239" i="63"/>
  <c r="B140" i="63"/>
  <c r="L42" i="63"/>
  <c r="M41" i="63"/>
  <c r="L139" i="63"/>
  <c r="E141" i="63"/>
  <c r="P238" i="63"/>
  <c r="M139" i="63"/>
  <c r="P139" i="63"/>
  <c r="K240" i="63" l="1"/>
  <c r="J240" i="63"/>
  <c r="J141" i="63"/>
  <c r="K141" i="63"/>
  <c r="K43" i="63"/>
  <c r="J43" i="63"/>
  <c r="D44" i="63"/>
  <c r="H44" i="63" s="1"/>
  <c r="E44" i="63"/>
  <c r="L43" i="63"/>
  <c r="B141" i="63"/>
  <c r="Q139" i="63"/>
  <c r="B240" i="63"/>
  <c r="L240" i="63"/>
  <c r="Q240" i="63" s="1"/>
  <c r="L140" i="63"/>
  <c r="E241" i="63"/>
  <c r="B241" i="63" s="1"/>
  <c r="L141" i="63"/>
  <c r="P141" i="63"/>
  <c r="M240" i="63"/>
  <c r="M140" i="63"/>
  <c r="M42" i="63"/>
  <c r="M141" i="63"/>
  <c r="K241" i="63" l="1"/>
  <c r="J241" i="63"/>
  <c r="K44" i="63"/>
  <c r="J44" i="63"/>
  <c r="D45" i="63"/>
  <c r="H45" i="63" s="1"/>
  <c r="E45" i="63"/>
  <c r="P240" i="63"/>
  <c r="L241" i="63"/>
  <c r="M43" i="63"/>
  <c r="E242" i="63"/>
  <c r="Q141" i="63"/>
  <c r="L44" i="63"/>
  <c r="Q140" i="63"/>
  <c r="B242" i="63"/>
  <c r="Q241" i="63"/>
  <c r="E142" i="63"/>
  <c r="P140" i="63"/>
  <c r="M241" i="63"/>
  <c r="J142" i="63" l="1"/>
  <c r="K142" i="63"/>
  <c r="J242" i="63"/>
  <c r="K242" i="63"/>
  <c r="K45" i="63"/>
  <c r="J45" i="63"/>
  <c r="D46" i="63"/>
  <c r="H46" i="63" s="1"/>
  <c r="E46" i="63"/>
  <c r="L45" i="63"/>
  <c r="P241" i="63"/>
  <c r="B142" i="63"/>
  <c r="E143" i="63" s="1"/>
  <c r="L142" i="63"/>
  <c r="E243" i="63"/>
  <c r="L242" i="63"/>
  <c r="M44" i="63"/>
  <c r="B143" i="63"/>
  <c r="E144" i="63" s="1"/>
  <c r="Q142" i="63"/>
  <c r="M142" i="63"/>
  <c r="B243" i="63"/>
  <c r="Q242" i="63"/>
  <c r="M242" i="63"/>
  <c r="P242" i="63"/>
  <c r="J243" i="63" l="1"/>
  <c r="K243" i="63"/>
  <c r="J143" i="63"/>
  <c r="K143" i="63"/>
  <c r="J144" i="63"/>
  <c r="K144" i="63"/>
  <c r="K46" i="63"/>
  <c r="J46" i="63"/>
  <c r="D47" i="63"/>
  <c r="H47" i="63" s="1"/>
  <c r="E47" i="63"/>
  <c r="L46" i="63"/>
  <c r="B144" i="63"/>
  <c r="L144" i="63"/>
  <c r="L243" i="63"/>
  <c r="E145" i="63"/>
  <c r="P142" i="63"/>
  <c r="Q243" i="63"/>
  <c r="L143" i="63"/>
  <c r="E244" i="63"/>
  <c r="B244" i="63" s="1"/>
  <c r="P143" i="63"/>
  <c r="M45" i="63"/>
  <c r="M144" i="63"/>
  <c r="M243" i="63"/>
  <c r="M143" i="63"/>
  <c r="Q143" i="63"/>
  <c r="J244" i="63" l="1"/>
  <c r="K244" i="63"/>
  <c r="J145" i="63"/>
  <c r="K145" i="63"/>
  <c r="K47" i="63"/>
  <c r="J47" i="63"/>
  <c r="D48" i="63"/>
  <c r="H48" i="63" s="1"/>
  <c r="E48" i="63"/>
  <c r="L244" i="63"/>
  <c r="P243" i="63"/>
  <c r="L47" i="63"/>
  <c r="P144" i="63"/>
  <c r="M46" i="63"/>
  <c r="E245" i="63"/>
  <c r="B145" i="63"/>
  <c r="B245" i="63"/>
  <c r="E246" i="63" s="1"/>
  <c r="Q144" i="63"/>
  <c r="L145" i="63"/>
  <c r="M145" i="63"/>
  <c r="M244" i="63"/>
  <c r="K245" i="63" l="1"/>
  <c r="J245" i="63"/>
  <c r="K246" i="63"/>
  <c r="J246" i="63"/>
  <c r="K48" i="63"/>
  <c r="J48" i="63"/>
  <c r="D49" i="63"/>
  <c r="H49" i="63" s="1"/>
  <c r="E49" i="63"/>
  <c r="Q145" i="63"/>
  <c r="P145" i="63"/>
  <c r="E146" i="63"/>
  <c r="L245" i="63"/>
  <c r="Q245" i="63"/>
  <c r="P244" i="63"/>
  <c r="B246" i="63"/>
  <c r="L48" i="63"/>
  <c r="B146" i="63"/>
  <c r="E147" i="63" s="1"/>
  <c r="L246" i="63"/>
  <c r="Q246" i="63" s="1"/>
  <c r="Q244" i="63"/>
  <c r="B147" i="63"/>
  <c r="M47" i="63"/>
  <c r="M246" i="63"/>
  <c r="M245" i="63"/>
  <c r="J146" i="63" l="1"/>
  <c r="K146" i="63"/>
  <c r="K147" i="63"/>
  <c r="J147" i="63"/>
  <c r="K49" i="63"/>
  <c r="J49" i="63"/>
  <c r="D50" i="63"/>
  <c r="H50" i="63" s="1"/>
  <c r="E50" i="63"/>
  <c r="P246" i="63"/>
  <c r="E247" i="63"/>
  <c r="E148" i="63"/>
  <c r="L146" i="63"/>
  <c r="L147" i="63"/>
  <c r="B247" i="63"/>
  <c r="L49" i="63"/>
  <c r="P245" i="63"/>
  <c r="M147" i="63"/>
  <c r="M48" i="63"/>
  <c r="M146" i="63"/>
  <c r="P146" i="63"/>
  <c r="J247" i="63" l="1"/>
  <c r="K247" i="63"/>
  <c r="J148" i="63"/>
  <c r="K148" i="63"/>
  <c r="K50" i="63"/>
  <c r="J50" i="63"/>
  <c r="D51" i="63"/>
  <c r="H51" i="63" s="1"/>
  <c r="E51" i="63"/>
  <c r="L247" i="63"/>
  <c r="Q147" i="63"/>
  <c r="Q146" i="63"/>
  <c r="L50" i="63"/>
  <c r="B148" i="63"/>
  <c r="P247" i="63"/>
  <c r="E248" i="63"/>
  <c r="Q247" i="63"/>
  <c r="P147" i="63"/>
  <c r="L148" i="63"/>
  <c r="M247" i="63"/>
  <c r="M49" i="63"/>
  <c r="M148" i="63"/>
  <c r="Q148" i="63"/>
  <c r="P148" i="63"/>
  <c r="K248" i="63" l="1"/>
  <c r="J248" i="63"/>
  <c r="K51" i="63"/>
  <c r="J51" i="63"/>
  <c r="D52" i="63"/>
  <c r="H52" i="63" s="1"/>
  <c r="E52" i="63"/>
  <c r="B248" i="63"/>
  <c r="L248" i="63"/>
  <c r="E149" i="63"/>
  <c r="L51" i="63"/>
  <c r="Q248" i="63"/>
  <c r="P248" i="63"/>
  <c r="B149" i="63"/>
  <c r="M50" i="63"/>
  <c r="M248" i="63"/>
  <c r="J149" i="63" l="1"/>
  <c r="K149" i="63"/>
  <c r="K52" i="63"/>
  <c r="J52" i="63"/>
  <c r="D53" i="63"/>
  <c r="H53" i="63" s="1"/>
  <c r="E53" i="63"/>
  <c r="L52" i="63"/>
  <c r="E150" i="63"/>
  <c r="E249" i="63"/>
  <c r="L149" i="63"/>
  <c r="Q149" i="63"/>
  <c r="P149" i="63"/>
  <c r="M51" i="63"/>
  <c r="M149" i="63"/>
  <c r="B150" i="63"/>
  <c r="B249" i="63"/>
  <c r="J249" i="63" l="1"/>
  <c r="K249" i="63"/>
  <c r="K150" i="63"/>
  <c r="J150" i="63"/>
  <c r="J53" i="63"/>
  <c r="K53" i="63"/>
  <c r="D54" i="63"/>
  <c r="H54" i="63" s="1"/>
  <c r="E54" i="63"/>
  <c r="E250" i="63"/>
  <c r="L150" i="63"/>
  <c r="L249" i="63"/>
  <c r="L53" i="63"/>
  <c r="P150" i="63"/>
  <c r="E151" i="63"/>
  <c r="M52" i="63"/>
  <c r="B250" i="63"/>
  <c r="E251" i="63" s="1"/>
  <c r="B251" i="63" s="1"/>
  <c r="M150" i="63"/>
  <c r="Q150" i="63"/>
  <c r="M249" i="63"/>
  <c r="Q249" i="63"/>
  <c r="P249" i="63"/>
  <c r="J250" i="63" l="1"/>
  <c r="K250" i="63"/>
  <c r="K151" i="63"/>
  <c r="J151" i="63"/>
  <c r="J251" i="63"/>
  <c r="K251" i="63"/>
  <c r="K54" i="63"/>
  <c r="J54" i="63"/>
  <c r="D55" i="63"/>
  <c r="H55" i="63" s="1"/>
  <c r="E55" i="63"/>
  <c r="L251" i="63"/>
  <c r="L250" i="63"/>
  <c r="L54" i="63"/>
  <c r="P251" i="63"/>
  <c r="E252" i="63"/>
  <c r="B252" i="63" s="1"/>
  <c r="Q251" i="63"/>
  <c r="B151" i="63"/>
  <c r="L151" i="63"/>
  <c r="M53" i="63"/>
  <c r="M151" i="63"/>
  <c r="M251" i="63"/>
  <c r="M250" i="63"/>
  <c r="P250" i="63"/>
  <c r="Q250" i="63"/>
  <c r="P151" i="63"/>
  <c r="Q151" i="63"/>
  <c r="J252" i="63" l="1"/>
  <c r="K252" i="63"/>
  <c r="K55" i="63"/>
  <c r="J55" i="63"/>
  <c r="D56" i="63"/>
  <c r="H56" i="63" s="1"/>
  <c r="E56" i="63"/>
  <c r="L55" i="63"/>
  <c r="E152" i="63"/>
  <c r="E253" i="63"/>
  <c r="L252" i="63"/>
  <c r="B253" i="63"/>
  <c r="M252" i="63"/>
  <c r="M54" i="63"/>
  <c r="B152" i="63"/>
  <c r="P252" i="63"/>
  <c r="Q252" i="63"/>
  <c r="K152" i="63" l="1"/>
  <c r="J152" i="63"/>
  <c r="K253" i="63"/>
  <c r="J253" i="63"/>
  <c r="K56" i="63"/>
  <c r="J56" i="63"/>
  <c r="D57" i="63"/>
  <c r="H57" i="63" s="1"/>
  <c r="E57" i="63"/>
  <c r="E153" i="63"/>
  <c r="L152" i="63"/>
  <c r="L253" i="63"/>
  <c r="E254" i="63"/>
  <c r="B254" i="63" s="1"/>
  <c r="L56" i="63"/>
  <c r="M253" i="63"/>
  <c r="M55" i="63"/>
  <c r="B153" i="63"/>
  <c r="P152" i="63"/>
  <c r="M152" i="63"/>
  <c r="Q152" i="63"/>
  <c r="P253" i="63"/>
  <c r="Q253" i="63"/>
  <c r="J153" i="63" l="1"/>
  <c r="K153" i="63"/>
  <c r="K254" i="63"/>
  <c r="J254" i="63"/>
  <c r="J57" i="63"/>
  <c r="K57" i="63"/>
  <c r="D58" i="63"/>
  <c r="H58" i="63" s="1"/>
  <c r="E58" i="63"/>
  <c r="L254" i="63"/>
  <c r="E154" i="63"/>
  <c r="L57" i="63"/>
  <c r="L153" i="63"/>
  <c r="P254" i="63"/>
  <c r="Q254" i="63"/>
  <c r="E255" i="63"/>
  <c r="B255" i="63"/>
  <c r="M254" i="63"/>
  <c r="M56" i="63"/>
  <c r="P153" i="63"/>
  <c r="Q153" i="63"/>
  <c r="J154" i="63" l="1"/>
  <c r="K154" i="63"/>
  <c r="J255" i="63"/>
  <c r="K255" i="63"/>
  <c r="K58" i="63"/>
  <c r="J58" i="63"/>
  <c r="D59" i="63"/>
  <c r="H59" i="63" s="1"/>
  <c r="E59" i="63"/>
  <c r="L154" i="63"/>
  <c r="E256" i="63"/>
  <c r="L255" i="63"/>
  <c r="P255" i="63"/>
  <c r="L58" i="63"/>
  <c r="B256" i="63"/>
  <c r="Q255" i="63"/>
  <c r="B154" i="63"/>
  <c r="E155" i="63" s="1"/>
  <c r="M57" i="63"/>
  <c r="M255" i="63"/>
  <c r="Q154" i="63"/>
  <c r="P154" i="63"/>
  <c r="B155" i="63"/>
  <c r="E156" i="63" s="1"/>
  <c r="B156" i="63" s="1"/>
  <c r="J155" i="63" l="1"/>
  <c r="K155" i="63"/>
  <c r="J156" i="63"/>
  <c r="K156" i="63"/>
  <c r="K256" i="63"/>
  <c r="J256" i="63"/>
  <c r="K59" i="63"/>
  <c r="J59" i="63"/>
  <c r="D60" i="63"/>
  <c r="H60" i="63" s="1"/>
  <c r="E60" i="63"/>
  <c r="E257" i="63"/>
  <c r="L156" i="63"/>
  <c r="E157" i="63"/>
  <c r="L59" i="63"/>
  <c r="L256" i="63"/>
  <c r="L155" i="63"/>
  <c r="B257" i="63"/>
  <c r="Q156" i="63"/>
  <c r="B157" i="63"/>
  <c r="P156" i="63"/>
  <c r="M256" i="63"/>
  <c r="M58" i="63"/>
  <c r="Q256" i="63"/>
  <c r="P256" i="63"/>
  <c r="Q155" i="63"/>
  <c r="J157" i="63" l="1"/>
  <c r="K157" i="63"/>
  <c r="K257" i="63"/>
  <c r="J257" i="63"/>
  <c r="K60" i="63"/>
  <c r="J60" i="63"/>
  <c r="D61" i="63"/>
  <c r="H61" i="63" s="1"/>
  <c r="E61" i="63"/>
  <c r="E158" i="63"/>
  <c r="E258" i="63"/>
  <c r="P155" i="63"/>
  <c r="L60" i="63"/>
  <c r="L157" i="63"/>
  <c r="L257" i="63"/>
  <c r="P257" i="63" s="1"/>
  <c r="B258" i="63"/>
  <c r="E259" i="63" s="1"/>
  <c r="M59" i="63"/>
  <c r="M257" i="63"/>
  <c r="P157" i="63"/>
  <c r="Q157" i="63"/>
  <c r="J258" i="63" l="1"/>
  <c r="K258" i="63"/>
  <c r="J158" i="63"/>
  <c r="K158" i="63"/>
  <c r="J259" i="63"/>
  <c r="K259" i="63"/>
  <c r="J61" i="63"/>
  <c r="K61" i="63"/>
  <c r="D62" i="63"/>
  <c r="H62" i="63" s="1"/>
  <c r="E62" i="63"/>
  <c r="L158" i="63"/>
  <c r="Q257" i="63"/>
  <c r="L258" i="63"/>
  <c r="L61" i="63"/>
  <c r="B259" i="63"/>
  <c r="B158" i="63"/>
  <c r="Q258" i="63"/>
  <c r="L259" i="63"/>
  <c r="E260" i="63"/>
  <c r="P158" i="63"/>
  <c r="M259" i="63"/>
  <c r="M60" i="63"/>
  <c r="M258" i="63"/>
  <c r="Q259" i="63"/>
  <c r="P259" i="63"/>
  <c r="J260" i="63" l="1"/>
  <c r="K260" i="63"/>
  <c r="K62" i="63"/>
  <c r="J62" i="63"/>
  <c r="D63" i="63"/>
  <c r="H63" i="63" s="1"/>
  <c r="E63" i="63"/>
  <c r="E159" i="63"/>
  <c r="B260" i="63"/>
  <c r="P258" i="63"/>
  <c r="L260" i="63"/>
  <c r="L62" i="63"/>
  <c r="Q158" i="63"/>
  <c r="P260" i="63"/>
  <c r="M260" i="63"/>
  <c r="M61" i="63"/>
  <c r="B159" i="63"/>
  <c r="J159" i="63" l="1"/>
  <c r="K159" i="63"/>
  <c r="K63" i="63"/>
  <c r="J63" i="63"/>
  <c r="D64" i="63"/>
  <c r="H64" i="63" s="1"/>
  <c r="E64" i="63"/>
  <c r="E160" i="63"/>
  <c r="L159" i="63"/>
  <c r="Q260" i="63"/>
  <c r="L63" i="63"/>
  <c r="M62" i="63"/>
  <c r="B160" i="63"/>
  <c r="P159" i="63"/>
  <c r="Q159" i="63"/>
  <c r="J160" i="63" l="1"/>
  <c r="K160" i="63"/>
  <c r="K64" i="63"/>
  <c r="J64" i="63"/>
  <c r="D65" i="63"/>
  <c r="H65" i="63" s="1"/>
  <c r="E65" i="63"/>
  <c r="E161" i="63"/>
  <c r="L64" i="63"/>
  <c r="L160" i="63"/>
  <c r="M63" i="63"/>
  <c r="B161" i="63"/>
  <c r="E162" i="63" s="1"/>
  <c r="Q160" i="63"/>
  <c r="B162" i="63"/>
  <c r="J162" i="63" l="1"/>
  <c r="K162" i="63"/>
  <c r="J161" i="63"/>
  <c r="K161" i="63"/>
  <c r="K65" i="63"/>
  <c r="J65" i="63"/>
  <c r="D21" i="63"/>
  <c r="D20" i="63"/>
  <c r="D8" i="63"/>
  <c r="L162" i="63"/>
  <c r="P160" i="63"/>
  <c r="B1" i="63"/>
  <c r="L65" i="63"/>
  <c r="L161" i="63"/>
  <c r="M64" i="63"/>
  <c r="L168" i="63"/>
  <c r="L70" i="63"/>
  <c r="L265" i="63"/>
  <c r="P162" i="63"/>
  <c r="Q162" i="63"/>
  <c r="P161" i="63"/>
  <c r="Q161" i="63"/>
  <c r="G391" i="56" l="1"/>
  <c r="G392" i="56" s="1"/>
  <c r="E393" i="56"/>
  <c r="D393" i="56" a="1"/>
  <c r="L26" i="63"/>
  <c r="M168" i="63"/>
  <c r="L284" i="63"/>
  <c r="L336" i="63"/>
  <c r="M265" i="63"/>
  <c r="M65" i="63"/>
  <c r="M70" i="63"/>
  <c r="D393" i="56" l="1"/>
  <c r="F393" i="56" s="1"/>
  <c r="D394" i="56"/>
  <c r="F394" i="56" s="1"/>
  <c r="E394" i="56"/>
  <c r="M26" i="63"/>
  <c r="M284" i="63"/>
  <c r="M336" i="63"/>
  <c r="G393" i="56" l="1"/>
  <c r="G394" i="56"/>
  <c r="D395" i="56"/>
  <c r="F395" i="56" s="1"/>
  <c r="E395" i="56"/>
  <c r="H394" i="56"/>
  <c r="H393" i="56"/>
  <c r="G395" i="56" l="1"/>
  <c r="D396" i="56"/>
  <c r="F396" i="56" s="1"/>
  <c r="E396" i="56"/>
  <c r="H395" i="56"/>
  <c r="I394" i="56"/>
  <c r="I393" i="56"/>
  <c r="G396" i="56" l="1"/>
  <c r="D397" i="56"/>
  <c r="F397" i="56" s="1"/>
  <c r="E397" i="56"/>
  <c r="H396" i="56"/>
  <c r="I395" i="56"/>
  <c r="G397" i="56" l="1"/>
  <c r="D398" i="56"/>
  <c r="F398" i="56" s="1"/>
  <c r="E398" i="56"/>
  <c r="H397" i="56"/>
  <c r="I396" i="56"/>
  <c r="G398" i="56" l="1"/>
  <c r="D399" i="56"/>
  <c r="F399" i="56" s="1"/>
  <c r="E399" i="56"/>
  <c r="I397" i="56"/>
  <c r="H398" i="56"/>
  <c r="G399" i="56" l="1"/>
  <c r="D400" i="56"/>
  <c r="G400" i="56" s="1"/>
  <c r="E400" i="56"/>
  <c r="D401" i="56"/>
  <c r="F401" i="56" s="1"/>
  <c r="E401" i="56"/>
  <c r="I398" i="56"/>
  <c r="H399" i="56"/>
  <c r="F400" i="56" l="1"/>
  <c r="G401" i="56"/>
  <c r="D402" i="56"/>
  <c r="F402" i="56" s="1"/>
  <c r="E402" i="56"/>
  <c r="I399" i="56"/>
  <c r="H400" i="56"/>
  <c r="H401" i="56"/>
  <c r="G402" i="56" l="1"/>
  <c r="D403" i="56"/>
  <c r="F403" i="56" s="1"/>
  <c r="E403" i="56"/>
  <c r="H402" i="56"/>
  <c r="I401" i="56"/>
  <c r="I400" i="56"/>
  <c r="G403" i="56" l="1"/>
  <c r="D404" i="56"/>
  <c r="F404" i="56" s="1"/>
  <c r="E404" i="56"/>
  <c r="H403" i="56"/>
  <c r="I402" i="56"/>
  <c r="G404" i="56" l="1"/>
  <c r="D405" i="56"/>
  <c r="F405" i="56" s="1"/>
  <c r="E405" i="56"/>
  <c r="H404" i="56"/>
  <c r="I403" i="56"/>
  <c r="G405" i="56" l="1"/>
  <c r="D406" i="56"/>
  <c r="F406" i="56" s="1"/>
  <c r="E406" i="56"/>
  <c r="I404" i="56"/>
  <c r="H405" i="56"/>
  <c r="G406" i="56" l="1"/>
  <c r="D407" i="56"/>
  <c r="G407" i="56" s="1"/>
  <c r="E407" i="56"/>
  <c r="D408" i="56"/>
  <c r="F408" i="56" s="1"/>
  <c r="E408" i="56"/>
  <c r="H406" i="56"/>
  <c r="I405" i="56"/>
  <c r="F407" i="56" l="1"/>
  <c r="G408" i="56"/>
  <c r="D409" i="56"/>
  <c r="F409" i="56" s="1"/>
  <c r="E409" i="56"/>
  <c r="H408" i="56"/>
  <c r="H407" i="56"/>
  <c r="I406" i="56"/>
  <c r="G409" i="56" l="1"/>
  <c r="D410" i="56"/>
  <c r="F410" i="56" s="1"/>
  <c r="E410" i="56"/>
  <c r="I408" i="56"/>
  <c r="I407" i="56"/>
  <c r="H409" i="56"/>
  <c r="G410" i="56" l="1"/>
  <c r="D411" i="56"/>
  <c r="F411" i="56" s="1"/>
  <c r="E411" i="56"/>
  <c r="I409" i="56"/>
  <c r="H410" i="56"/>
  <c r="G411" i="56" l="1"/>
  <c r="D412" i="56"/>
  <c r="F412" i="56" s="1"/>
  <c r="E412" i="56"/>
  <c r="I410" i="56"/>
  <c r="H411" i="56"/>
  <c r="G412" i="56" l="1"/>
  <c r="D413" i="56"/>
  <c r="F413" i="56" s="1"/>
  <c r="E413" i="56"/>
  <c r="I411" i="56"/>
  <c r="H412" i="56"/>
  <c r="G413" i="56" l="1"/>
  <c r="D414" i="56"/>
  <c r="F414" i="56" s="1"/>
  <c r="E414" i="56"/>
  <c r="I412" i="56"/>
  <c r="H413" i="56"/>
  <c r="G414" i="56" l="1"/>
  <c r="D415" i="56"/>
  <c r="F415" i="56" s="1"/>
  <c r="E415" i="56"/>
  <c r="I413" i="56"/>
  <c r="H414" i="56"/>
  <c r="G415" i="56" l="1"/>
  <c r="D416" i="56"/>
  <c r="F416" i="56" s="1"/>
  <c r="E416" i="56"/>
  <c r="H415" i="56"/>
  <c r="I414" i="56"/>
  <c r="G416" i="56" l="1"/>
  <c r="D417" i="56"/>
  <c r="F417" i="56" s="1"/>
  <c r="E417" i="56"/>
  <c r="H416" i="56"/>
  <c r="I415" i="56"/>
  <c r="G417" i="56" l="1"/>
  <c r="D418" i="56"/>
  <c r="F418" i="56" s="1"/>
  <c r="E418" i="56"/>
  <c r="H417" i="56"/>
  <c r="I416" i="56"/>
  <c r="G418" i="56" l="1"/>
  <c r="D419" i="56"/>
  <c r="F419" i="56" s="1"/>
  <c r="E419" i="56"/>
  <c r="H418" i="56"/>
  <c r="I417" i="56"/>
  <c r="G419" i="56" l="1"/>
  <c r="D420" i="56"/>
  <c r="F420" i="56" s="1"/>
  <c r="E420" i="56"/>
  <c r="H419" i="56"/>
  <c r="I418" i="56"/>
  <c r="G420" i="56" l="1"/>
  <c r="D421" i="56"/>
  <c r="F421" i="56" s="1"/>
  <c r="E421" i="56"/>
  <c r="H420" i="56"/>
  <c r="I419" i="56"/>
  <c r="G421" i="56" l="1"/>
  <c r="D422" i="56"/>
  <c r="F422" i="56" s="1"/>
  <c r="E422" i="56"/>
  <c r="I420" i="56"/>
  <c r="H421" i="56"/>
  <c r="G422" i="56" l="1"/>
  <c r="D423" i="56"/>
  <c r="F423" i="56" s="1"/>
  <c r="E423" i="56"/>
  <c r="H422" i="56"/>
  <c r="I421" i="56"/>
  <c r="G423" i="56" l="1"/>
  <c r="D424" i="56"/>
  <c r="F424" i="56" s="1"/>
  <c r="E424" i="56"/>
  <c r="H423" i="56"/>
  <c r="I422" i="56"/>
  <c r="G424" i="56" l="1"/>
  <c r="D425" i="56"/>
  <c r="F425" i="56" s="1"/>
  <c r="E425" i="56"/>
  <c r="I423" i="56"/>
  <c r="H424" i="56"/>
  <c r="G425" i="56" l="1"/>
  <c r="D426" i="56"/>
  <c r="F426" i="56" s="1"/>
  <c r="E426" i="56"/>
  <c r="D427" i="56"/>
  <c r="F427" i="56" s="1"/>
  <c r="E427" i="56"/>
  <c r="I424" i="56"/>
  <c r="H425" i="56"/>
  <c r="G426" i="56" l="1"/>
  <c r="G427" i="56"/>
  <c r="D428" i="56"/>
  <c r="F428" i="56" s="1"/>
  <c r="E428" i="56"/>
  <c r="I425" i="56"/>
  <c r="H427" i="56"/>
  <c r="H426" i="56"/>
  <c r="G428" i="56" l="1"/>
  <c r="D429" i="56"/>
  <c r="F429" i="56" s="1"/>
  <c r="E429" i="56"/>
  <c r="I427" i="56"/>
  <c r="H428" i="56"/>
  <c r="I426" i="56"/>
  <c r="G429" i="56" l="1"/>
  <c r="D430" i="56"/>
  <c r="F430" i="56" s="1"/>
  <c r="E430" i="56"/>
  <c r="I428" i="56"/>
  <c r="H429" i="56"/>
  <c r="G430" i="56" l="1"/>
  <c r="D431" i="56"/>
  <c r="F431" i="56" s="1"/>
  <c r="E431" i="56"/>
  <c r="H430" i="56"/>
  <c r="I429" i="56"/>
  <c r="G431" i="56" l="1"/>
  <c r="D432" i="56"/>
  <c r="F432" i="56" s="1"/>
  <c r="E432" i="56"/>
  <c r="I430" i="56"/>
  <c r="H431" i="56"/>
  <c r="G432" i="56" l="1"/>
  <c r="D433" i="56"/>
  <c r="F433" i="56" s="1"/>
  <c r="E433" i="56"/>
  <c r="I431" i="56"/>
  <c r="H432" i="56"/>
  <c r="G433" i="56" l="1"/>
  <c r="D434" i="56"/>
  <c r="F434" i="56" s="1"/>
  <c r="E434" i="56"/>
  <c r="H433" i="56"/>
  <c r="I432" i="56"/>
  <c r="G434" i="56" l="1"/>
  <c r="D435" i="56"/>
  <c r="F435" i="56" s="1"/>
  <c r="E435" i="56"/>
  <c r="I433" i="56"/>
  <c r="H434" i="56"/>
  <c r="G435" i="56" l="1"/>
  <c r="D436" i="56"/>
  <c r="F436" i="56" s="1"/>
  <c r="E436" i="56"/>
  <c r="I434" i="56"/>
  <c r="H435" i="56"/>
  <c r="G436" i="56" l="1"/>
  <c r="D437" i="56"/>
  <c r="F437" i="56" s="1"/>
  <c r="E437" i="56"/>
  <c r="I435" i="56"/>
  <c r="H436" i="56"/>
  <c r="G437" i="56" l="1"/>
  <c r="D438" i="56"/>
  <c r="F438" i="56" s="1"/>
  <c r="E438" i="56"/>
  <c r="I436" i="56"/>
  <c r="H437" i="56"/>
  <c r="G438" i="56" l="1"/>
  <c r="D439" i="56"/>
  <c r="F439" i="56" s="1"/>
  <c r="E439" i="56"/>
  <c r="I437" i="56"/>
  <c r="H438" i="56"/>
  <c r="G439" i="56" l="1"/>
  <c r="D440" i="56"/>
  <c r="F440" i="56" s="1"/>
  <c r="E440" i="56"/>
  <c r="I438" i="56"/>
  <c r="H439" i="56"/>
  <c r="G440" i="56" l="1"/>
  <c r="D441" i="56"/>
  <c r="F441" i="56" s="1"/>
  <c r="E441" i="56"/>
  <c r="H440" i="56"/>
  <c r="I439" i="56"/>
  <c r="G441" i="56" l="1"/>
  <c r="D442" i="56"/>
  <c r="F442" i="56" s="1"/>
  <c r="E442" i="56"/>
  <c r="I440" i="56"/>
  <c r="H441" i="56"/>
  <c r="G442" i="56" l="1"/>
  <c r="D443" i="56"/>
  <c r="F443" i="56" s="1"/>
  <c r="E443" i="56"/>
  <c r="I441" i="56"/>
  <c r="H442" i="56"/>
  <c r="G443" i="56" l="1"/>
  <c r="D444" i="56"/>
  <c r="F444" i="56" s="1"/>
  <c r="E444" i="56"/>
  <c r="I442" i="56"/>
  <c r="H443" i="56"/>
  <c r="G444" i="56" l="1"/>
  <c r="D445" i="56"/>
  <c r="F445" i="56" s="1"/>
  <c r="E445" i="56"/>
  <c r="H444" i="56"/>
  <c r="I443" i="56"/>
  <c r="G445" i="56" l="1"/>
  <c r="D446" i="56"/>
  <c r="F446" i="56" s="1"/>
  <c r="E446" i="56"/>
  <c r="H445" i="56"/>
  <c r="I444" i="56"/>
  <c r="G446" i="56" l="1"/>
  <c r="D447" i="56"/>
  <c r="F447" i="56" s="1"/>
  <c r="E447" i="56"/>
  <c r="I445" i="56"/>
  <c r="H446" i="56"/>
  <c r="G447" i="56" l="1"/>
  <c r="D448" i="56"/>
  <c r="F448" i="56" s="1"/>
  <c r="E448" i="56"/>
  <c r="I446" i="56"/>
  <c r="H447" i="56"/>
  <c r="G448" i="56" l="1"/>
  <c r="D449" i="56"/>
  <c r="F449" i="56" s="1"/>
  <c r="E449" i="56"/>
  <c r="H448" i="56"/>
  <c r="I447" i="56"/>
  <c r="G449" i="56" l="1"/>
  <c r="D450" i="56"/>
  <c r="F450" i="56" s="1"/>
  <c r="E450" i="56"/>
  <c r="I448" i="56"/>
  <c r="H449" i="56"/>
  <c r="G450" i="56" l="1"/>
  <c r="D451" i="56"/>
  <c r="F451" i="56" s="1"/>
  <c r="E451" i="56"/>
  <c r="H450" i="56"/>
  <c r="I449" i="56"/>
  <c r="G451" i="56" l="1"/>
  <c r="D452" i="56"/>
  <c r="F452" i="56" s="1"/>
  <c r="E452" i="56"/>
  <c r="H451" i="56"/>
  <c r="I450" i="56"/>
  <c r="G452" i="56" l="1"/>
  <c r="D453" i="56"/>
  <c r="F453" i="56" s="1"/>
  <c r="E453" i="56"/>
  <c r="I451" i="56"/>
  <c r="H452" i="56"/>
  <c r="G453" i="56" l="1"/>
  <c r="D454" i="56"/>
  <c r="F454" i="56" s="1"/>
  <c r="E454" i="56"/>
  <c r="I452" i="56"/>
  <c r="H453" i="56"/>
  <c r="G454" i="56" l="1"/>
  <c r="D455" i="56"/>
  <c r="F455" i="56" s="1"/>
  <c r="E455" i="56"/>
  <c r="I453" i="56"/>
  <c r="H454" i="56"/>
  <c r="G455" i="56" l="1"/>
  <c r="D456" i="56"/>
  <c r="F456" i="56" s="1"/>
  <c r="E456" i="56"/>
  <c r="H455" i="56"/>
  <c r="I454" i="56"/>
  <c r="G456" i="56" l="1"/>
  <c r="D457" i="56"/>
  <c r="F457" i="56" s="1"/>
  <c r="E457" i="56"/>
  <c r="I455" i="56"/>
  <c r="H456" i="56"/>
  <c r="G457" i="56" l="1"/>
  <c r="D458" i="56"/>
  <c r="F458" i="56" s="1"/>
  <c r="E458" i="56"/>
  <c r="I456" i="56"/>
  <c r="H457" i="56"/>
  <c r="G458" i="56" l="1"/>
  <c r="D459" i="56"/>
  <c r="F459" i="56" s="1"/>
  <c r="E459" i="56"/>
  <c r="I457" i="56"/>
  <c r="H458" i="56"/>
  <c r="G459" i="56" l="1"/>
  <c r="D460" i="56"/>
  <c r="F460" i="56" s="1"/>
  <c r="E460" i="56"/>
  <c r="H459" i="56"/>
  <c r="I458" i="56"/>
  <c r="G460" i="56" l="1"/>
  <c r="D461" i="56"/>
  <c r="F461" i="56" s="1"/>
  <c r="E461" i="56"/>
  <c r="I459" i="56"/>
  <c r="H460" i="56"/>
  <c r="G461" i="56" l="1"/>
  <c r="D462" i="56"/>
  <c r="F462" i="56" s="1"/>
  <c r="E462" i="56"/>
  <c r="I460" i="56"/>
  <c r="H461" i="56"/>
  <c r="G462" i="56" l="1"/>
  <c r="D463" i="56"/>
  <c r="F463" i="56" s="1"/>
  <c r="E463" i="56"/>
  <c r="I461" i="56"/>
  <c r="H462" i="56"/>
  <c r="G463" i="56" l="1"/>
  <c r="D464" i="56"/>
  <c r="F464" i="56" s="1"/>
  <c r="E464" i="56"/>
  <c r="I462" i="56"/>
  <c r="H463" i="56"/>
  <c r="G464" i="56" l="1"/>
  <c r="D465" i="56"/>
  <c r="F465" i="56" s="1"/>
  <c r="E465" i="56"/>
  <c r="I463" i="56"/>
  <c r="H464" i="56"/>
  <c r="G465" i="56" l="1"/>
  <c r="D466" i="56"/>
  <c r="F466" i="56" s="1"/>
  <c r="E466" i="56"/>
  <c r="I464" i="56"/>
  <c r="H465" i="56"/>
  <c r="G466" i="56" l="1"/>
  <c r="D467" i="56"/>
  <c r="F467" i="56" s="1"/>
  <c r="E467" i="56"/>
  <c r="I465" i="56"/>
  <c r="H466" i="56"/>
  <c r="G467" i="56" l="1"/>
  <c r="D468" i="56"/>
  <c r="F468" i="56" s="1"/>
  <c r="E468" i="56"/>
  <c r="H467" i="56"/>
  <c r="I466" i="56"/>
  <c r="G468" i="56" l="1"/>
  <c r="D469" i="56"/>
  <c r="F469" i="56" s="1"/>
  <c r="E469" i="56"/>
  <c r="H468" i="56"/>
  <c r="I467" i="56"/>
  <c r="G469" i="56" l="1"/>
  <c r="D470" i="56"/>
  <c r="F470" i="56" s="1"/>
  <c r="E470" i="56"/>
  <c r="I468" i="56"/>
  <c r="H469" i="56"/>
  <c r="G470" i="56" l="1"/>
  <c r="D471" i="56"/>
  <c r="F471" i="56" s="1"/>
  <c r="E471" i="56"/>
  <c r="I469" i="56"/>
  <c r="H470" i="56"/>
  <c r="G471" i="56" l="1"/>
  <c r="D472" i="56"/>
  <c r="F472" i="56" s="1"/>
  <c r="E472" i="56"/>
  <c r="I470" i="56"/>
  <c r="H471" i="56"/>
  <c r="G472" i="56" l="1"/>
  <c r="D473" i="56"/>
  <c r="F473" i="56" s="1"/>
  <c r="E473" i="56"/>
  <c r="H472" i="56"/>
  <c r="I471" i="56"/>
  <c r="G473" i="56" l="1"/>
  <c r="D474" i="56"/>
  <c r="F474" i="56" s="1"/>
  <c r="E474" i="56"/>
  <c r="H473" i="56"/>
  <c r="I472" i="56"/>
  <c r="G474" i="56" l="1"/>
  <c r="D475" i="56"/>
  <c r="F475" i="56" s="1"/>
  <c r="E475" i="56"/>
  <c r="I473" i="56"/>
  <c r="H474" i="56"/>
  <c r="G475" i="56" l="1"/>
  <c r="D476" i="56"/>
  <c r="F476" i="56" s="1"/>
  <c r="E476" i="56"/>
  <c r="I474" i="56"/>
  <c r="H475" i="56"/>
  <c r="G476" i="56" l="1"/>
  <c r="D477" i="56"/>
  <c r="F477" i="56" s="1"/>
  <c r="E477" i="56"/>
  <c r="I475" i="56"/>
  <c r="H476" i="56"/>
  <c r="G477" i="56" l="1"/>
  <c r="D478" i="56"/>
  <c r="F478" i="56" s="1"/>
  <c r="E478" i="56"/>
  <c r="H477" i="56"/>
  <c r="I476" i="56"/>
  <c r="G478" i="56" l="1"/>
  <c r="D479" i="56"/>
  <c r="F479" i="56" s="1"/>
  <c r="E479" i="56"/>
  <c r="I477" i="56"/>
  <c r="H478" i="56"/>
  <c r="G479" i="56" l="1"/>
  <c r="D480" i="56"/>
  <c r="F480" i="56" s="1"/>
  <c r="E480" i="56"/>
  <c r="H479" i="56"/>
  <c r="I478" i="56"/>
  <c r="G480" i="56" l="1"/>
  <c r="D481" i="56"/>
  <c r="F481" i="56" s="1"/>
  <c r="E481" i="56"/>
  <c r="I479" i="56"/>
  <c r="H480" i="56"/>
  <c r="G481" i="56" l="1"/>
  <c r="D482" i="56"/>
  <c r="F482" i="56" s="1"/>
  <c r="E482" i="56"/>
  <c r="H481" i="56"/>
  <c r="I480" i="56"/>
  <c r="G482" i="56" l="1"/>
  <c r="D483" i="56"/>
  <c r="F483" i="56" s="1"/>
  <c r="E483" i="56"/>
  <c r="D484" i="56"/>
  <c r="F484" i="56" s="1"/>
  <c r="E484" i="56"/>
  <c r="D485" i="56"/>
  <c r="F485" i="56" s="1"/>
  <c r="E485" i="56"/>
  <c r="H482" i="56"/>
  <c r="I481" i="56"/>
  <c r="G483" i="56" l="1"/>
  <c r="G484" i="56"/>
  <c r="G485" i="56"/>
  <c r="D486" i="56"/>
  <c r="F486" i="56" s="1"/>
  <c r="E486" i="56"/>
  <c r="I482" i="56"/>
  <c r="H483" i="56"/>
  <c r="H485" i="56"/>
  <c r="H484" i="56"/>
  <c r="G486" i="56" l="1"/>
  <c r="D487" i="56"/>
  <c r="F487" i="56" s="1"/>
  <c r="E487" i="56"/>
  <c r="H486" i="56"/>
  <c r="I484" i="56"/>
  <c r="I483" i="56"/>
  <c r="I485" i="56"/>
  <c r="G487" i="56" l="1"/>
  <c r="D488" i="56"/>
  <c r="F488" i="56" s="1"/>
  <c r="E488" i="56"/>
  <c r="H487" i="56"/>
  <c r="I486" i="56"/>
  <c r="G488" i="56" l="1"/>
  <c r="D489" i="56"/>
  <c r="F489" i="56" s="1"/>
  <c r="E489" i="56"/>
  <c r="I487" i="56"/>
  <c r="H488" i="56"/>
  <c r="G489" i="56" l="1"/>
  <c r="D490" i="56"/>
  <c r="F490" i="56" s="1"/>
  <c r="E490" i="56"/>
  <c r="I488" i="56"/>
  <c r="H489" i="56"/>
  <c r="G490" i="56" l="1"/>
  <c r="D491" i="56"/>
  <c r="G491" i="56" s="1"/>
  <c r="E491" i="56"/>
  <c r="D492" i="56"/>
  <c r="F492" i="56" s="1"/>
  <c r="E492" i="56"/>
  <c r="H490" i="56"/>
  <c r="I489" i="56"/>
  <c r="F491" i="56" l="1"/>
  <c r="G492" i="56"/>
  <c r="D493" i="56"/>
  <c r="F493" i="56" s="1"/>
  <c r="E493" i="56"/>
  <c r="H492" i="56"/>
  <c r="I490" i="56"/>
  <c r="H491" i="56"/>
  <c r="G493" i="56" l="1"/>
  <c r="D494" i="56"/>
  <c r="F494" i="56" s="1"/>
  <c r="E494" i="56"/>
  <c r="I492" i="56"/>
  <c r="I491" i="56"/>
  <c r="H493" i="56"/>
  <c r="G494" i="56" l="1"/>
  <c r="D495" i="56"/>
  <c r="F495" i="56" s="1"/>
  <c r="E495" i="56"/>
  <c r="H494" i="56"/>
  <c r="I493" i="56"/>
  <c r="G495" i="56" l="1"/>
  <c r="D496" i="56"/>
  <c r="F496" i="56" s="1"/>
  <c r="E496" i="56"/>
  <c r="H495" i="56"/>
  <c r="I494" i="56"/>
  <c r="G496" i="56" l="1"/>
  <c r="D497" i="56"/>
  <c r="F497" i="56" s="1"/>
  <c r="E497" i="56"/>
  <c r="I495" i="56"/>
  <c r="H496" i="56"/>
  <c r="G497" i="56" l="1"/>
  <c r="D498" i="56"/>
  <c r="F498" i="56" s="1"/>
  <c r="E498" i="56"/>
  <c r="I496" i="56"/>
  <c r="H497" i="56"/>
  <c r="G498" i="56" l="1"/>
  <c r="D499" i="56"/>
  <c r="F499" i="56" s="1"/>
  <c r="E499" i="56"/>
  <c r="I497" i="56"/>
  <c r="H498" i="56"/>
  <c r="G499" i="56" l="1"/>
  <c r="D500" i="56"/>
  <c r="F500" i="56" s="1"/>
  <c r="E500" i="56"/>
  <c r="H499" i="56"/>
  <c r="I498" i="56"/>
  <c r="G500" i="56" l="1"/>
  <c r="D501" i="56"/>
  <c r="G501" i="56" s="1"/>
  <c r="E501" i="56"/>
  <c r="D502" i="56"/>
  <c r="F502" i="56" s="1"/>
  <c r="E502" i="56"/>
  <c r="I499" i="56"/>
  <c r="H500" i="56"/>
  <c r="F501" i="56" l="1"/>
  <c r="G502" i="56"/>
  <c r="D503" i="56"/>
  <c r="F503" i="56" s="1"/>
  <c r="E503" i="56"/>
  <c r="I500" i="56"/>
  <c r="H502" i="56"/>
  <c r="H501" i="56"/>
  <c r="G503" i="56" l="1"/>
  <c r="D504" i="56"/>
  <c r="F504" i="56" s="1"/>
  <c r="E504" i="56"/>
  <c r="I502" i="56"/>
  <c r="I501" i="56"/>
  <c r="H503" i="56"/>
  <c r="G504" i="56" l="1"/>
  <c r="D505" i="56"/>
  <c r="F505" i="56" s="1"/>
  <c r="E505" i="56"/>
  <c r="I503" i="56"/>
  <c r="H504" i="56"/>
  <c r="G505" i="56" l="1"/>
  <c r="D506" i="56"/>
  <c r="F506" i="56" s="1"/>
  <c r="E506" i="56"/>
  <c r="I504" i="56"/>
  <c r="H505" i="56"/>
  <c r="G506" i="56" l="1"/>
  <c r="D507" i="56"/>
  <c r="F507" i="56" s="1"/>
  <c r="E507" i="56"/>
  <c r="I505" i="56"/>
  <c r="H506" i="56"/>
  <c r="G507" i="56" l="1"/>
  <c r="D508" i="56"/>
  <c r="F508" i="56" s="1"/>
  <c r="E508" i="56"/>
  <c r="I506" i="56"/>
  <c r="H507" i="56"/>
  <c r="G508" i="56" l="1"/>
  <c r="D509" i="56"/>
  <c r="F509" i="56" s="1"/>
  <c r="E509" i="56"/>
  <c r="I507" i="56"/>
  <c r="H508" i="56"/>
  <c r="G509" i="56" l="1"/>
  <c r="D510" i="56"/>
  <c r="F510" i="56" s="1"/>
  <c r="E510" i="56"/>
  <c r="I508" i="56"/>
  <c r="H509" i="56"/>
  <c r="G510" i="56" l="1"/>
  <c r="D511" i="56"/>
  <c r="F511" i="56" s="1"/>
  <c r="E511" i="56"/>
  <c r="I509" i="56"/>
  <c r="H510" i="56"/>
  <c r="G511" i="56" l="1"/>
  <c r="D512" i="56"/>
  <c r="F512" i="56" s="1"/>
  <c r="E512" i="56"/>
  <c r="I510" i="56"/>
  <c r="H511" i="56"/>
  <c r="G512" i="56" l="1"/>
  <c r="H267" i="56"/>
  <c r="H268" i="56" s="1"/>
  <c r="E269" i="56"/>
  <c r="D269" i="56" a="1"/>
  <c r="I511" i="56"/>
  <c r="H512" i="56"/>
  <c r="D269" i="56" l="1"/>
  <c r="F269" i="56" s="1"/>
  <c r="D270" i="56"/>
  <c r="F270" i="56" s="1"/>
  <c r="E270" i="56"/>
  <c r="D271" i="56"/>
  <c r="F271" i="56" s="1"/>
  <c r="E271" i="56"/>
  <c r="I512" i="56"/>
  <c r="G269" i="56" l="1"/>
  <c r="H269" i="56"/>
  <c r="H270" i="56"/>
  <c r="G270" i="56"/>
  <c r="H271" i="56"/>
  <c r="G271" i="56"/>
  <c r="D272" i="56"/>
  <c r="F272" i="56" s="1"/>
  <c r="E272" i="56"/>
  <c r="D273" i="56"/>
  <c r="F273" i="56" s="1"/>
  <c r="E273" i="56"/>
  <c r="I270" i="56"/>
  <c r="I269" i="56"/>
  <c r="I271" i="56"/>
  <c r="H272" i="56" l="1"/>
  <c r="G272" i="56"/>
  <c r="H273" i="56"/>
  <c r="G273" i="56"/>
  <c r="D274" i="56"/>
  <c r="G274" i="56" s="1"/>
  <c r="E274" i="56"/>
  <c r="J270" i="56"/>
  <c r="I273" i="56"/>
  <c r="J269" i="56"/>
  <c r="J271" i="56"/>
  <c r="I272" i="56"/>
  <c r="F274" i="56" l="1"/>
  <c r="H274" i="56"/>
  <c r="D275" i="56"/>
  <c r="F275" i="56" s="1"/>
  <c r="E275" i="56"/>
  <c r="J273" i="56"/>
  <c r="I274" i="56"/>
  <c r="J272" i="56"/>
  <c r="H275" i="56" l="1"/>
  <c r="G275" i="56"/>
  <c r="D276" i="56"/>
  <c r="F276" i="56" s="1"/>
  <c r="E276" i="56"/>
  <c r="I275" i="56"/>
  <c r="J274" i="56"/>
  <c r="H276" i="56" l="1"/>
  <c r="G276" i="56"/>
  <c r="D277" i="56"/>
  <c r="F277" i="56" s="1"/>
  <c r="E277" i="56"/>
  <c r="I276" i="56"/>
  <c r="J275" i="56"/>
  <c r="H277" i="56" l="1"/>
  <c r="G277" i="56"/>
  <c r="D278" i="56"/>
  <c r="F278" i="56" s="1"/>
  <c r="E278" i="56"/>
  <c r="I277" i="56"/>
  <c r="J276" i="56"/>
  <c r="H278" i="56" l="1"/>
  <c r="G278" i="56"/>
  <c r="D279" i="56"/>
  <c r="F279" i="56" s="1"/>
  <c r="E279" i="56"/>
  <c r="I278" i="56"/>
  <c r="J277" i="56"/>
  <c r="H279" i="56" l="1"/>
  <c r="G279" i="56"/>
  <c r="D280" i="56"/>
  <c r="F280" i="56" s="1"/>
  <c r="E280" i="56"/>
  <c r="I279" i="56"/>
  <c r="J278" i="56"/>
  <c r="H280" i="56" l="1"/>
  <c r="G280" i="56"/>
  <c r="D281" i="56"/>
  <c r="F281" i="56" s="1"/>
  <c r="E281" i="56"/>
  <c r="J279" i="56"/>
  <c r="I280" i="56"/>
  <c r="H281" i="56" l="1"/>
  <c r="G281" i="56"/>
  <c r="D282" i="56"/>
  <c r="F282" i="56" s="1"/>
  <c r="E282" i="56"/>
  <c r="I281" i="56"/>
  <c r="J280" i="56"/>
  <c r="H282" i="56" l="1"/>
  <c r="G282" i="56"/>
  <c r="D283" i="56"/>
  <c r="F283" i="56" s="1"/>
  <c r="E283" i="56"/>
  <c r="I282" i="56"/>
  <c r="J281" i="56"/>
  <c r="H283" i="56" l="1"/>
  <c r="G283" i="56"/>
  <c r="D284" i="56"/>
  <c r="F284" i="56" s="1"/>
  <c r="E284" i="56"/>
  <c r="I283" i="56"/>
  <c r="J282" i="56"/>
  <c r="H284" i="56" l="1"/>
  <c r="G284" i="56"/>
  <c r="D285" i="56"/>
  <c r="F285" i="56" s="1"/>
  <c r="E285" i="56"/>
  <c r="I284" i="56"/>
  <c r="J283" i="56"/>
  <c r="H285" i="56" l="1"/>
  <c r="G285" i="56"/>
  <c r="D286" i="56"/>
  <c r="F286" i="56" s="1"/>
  <c r="E286" i="56"/>
  <c r="I285" i="56"/>
  <c r="J284" i="56"/>
  <c r="H286" i="56" l="1"/>
  <c r="G286" i="56"/>
  <c r="D287" i="56"/>
  <c r="F287" i="56" s="1"/>
  <c r="E287" i="56"/>
  <c r="I286" i="56"/>
  <c r="J285" i="56"/>
  <c r="H287" i="56" l="1"/>
  <c r="G287" i="56"/>
  <c r="D288" i="56"/>
  <c r="F288" i="56" s="1"/>
  <c r="E288" i="56"/>
  <c r="I287" i="56"/>
  <c r="J286" i="56"/>
  <c r="H288" i="56" l="1"/>
  <c r="G288" i="56"/>
  <c r="D289" i="56"/>
  <c r="F289" i="56" s="1"/>
  <c r="E289" i="56"/>
  <c r="I288" i="56"/>
  <c r="J287" i="56"/>
  <c r="H289" i="56" l="1"/>
  <c r="G289" i="56"/>
  <c r="D290" i="56"/>
  <c r="F290" i="56" s="1"/>
  <c r="E290" i="56"/>
  <c r="I289" i="56"/>
  <c r="J288" i="56"/>
  <c r="H290" i="56" l="1"/>
  <c r="G290" i="56"/>
  <c r="D291" i="56"/>
  <c r="F291" i="56" s="1"/>
  <c r="E291" i="56"/>
  <c r="I290" i="56"/>
  <c r="J289" i="56"/>
  <c r="H291" i="56" l="1"/>
  <c r="G291" i="56"/>
  <c r="D292" i="56"/>
  <c r="F292" i="56" s="1"/>
  <c r="E292" i="56"/>
  <c r="I291" i="56"/>
  <c r="J290" i="56"/>
  <c r="H292" i="56" l="1"/>
  <c r="G292" i="56"/>
  <c r="D293" i="56"/>
  <c r="F293" i="56" s="1"/>
  <c r="E293" i="56"/>
  <c r="I292" i="56"/>
  <c r="J291" i="56"/>
  <c r="H293" i="56" l="1"/>
  <c r="G293" i="56"/>
  <c r="D294" i="56"/>
  <c r="F294" i="56" s="1"/>
  <c r="E294" i="56"/>
  <c r="I293" i="56"/>
  <c r="J292" i="56"/>
  <c r="H294" i="56" l="1"/>
  <c r="G294" i="56"/>
  <c r="D295" i="56"/>
  <c r="F295" i="56" s="1"/>
  <c r="E295" i="56"/>
  <c r="I294" i="56"/>
  <c r="J293" i="56"/>
  <c r="H295" i="56" l="1"/>
  <c r="G295" i="56"/>
  <c r="D296" i="56"/>
  <c r="F296" i="56" s="1"/>
  <c r="E296" i="56"/>
  <c r="I295" i="56"/>
  <c r="J294" i="56"/>
  <c r="H296" i="56" l="1"/>
  <c r="G296" i="56"/>
  <c r="D297" i="56"/>
  <c r="F297" i="56" s="1"/>
  <c r="E297" i="56"/>
  <c r="I296" i="56"/>
  <c r="J295" i="56"/>
  <c r="H297" i="56" l="1"/>
  <c r="G297" i="56"/>
  <c r="D298" i="56"/>
  <c r="G298" i="56" s="1"/>
  <c r="E298" i="56"/>
  <c r="I297" i="56"/>
  <c r="J296" i="56"/>
  <c r="H298" i="56" l="1"/>
  <c r="F298" i="56"/>
  <c r="D299" i="56"/>
  <c r="F299" i="56" s="1"/>
  <c r="E299" i="56"/>
  <c r="I298" i="56"/>
  <c r="J297" i="56"/>
  <c r="H299" i="56" l="1"/>
  <c r="G299" i="56"/>
  <c r="D300" i="56"/>
  <c r="F300" i="56" s="1"/>
  <c r="E300" i="56"/>
  <c r="I299" i="56"/>
  <c r="J298" i="56"/>
  <c r="H300" i="56" l="1"/>
  <c r="G300" i="56"/>
  <c r="D301" i="56"/>
  <c r="F301" i="56" s="1"/>
  <c r="E301" i="56"/>
  <c r="I300" i="56"/>
  <c r="J299" i="56"/>
  <c r="H301" i="56" l="1"/>
  <c r="G301" i="56"/>
  <c r="D302" i="56"/>
  <c r="F302" i="56" s="1"/>
  <c r="E302" i="56"/>
  <c r="I301" i="56"/>
  <c r="J300" i="56"/>
  <c r="H302" i="56" l="1"/>
  <c r="G302" i="56"/>
  <c r="D303" i="56"/>
  <c r="F303" i="56" s="1"/>
  <c r="E303" i="56"/>
  <c r="I302" i="56"/>
  <c r="J301" i="56"/>
  <c r="H303" i="56" l="1"/>
  <c r="G303" i="56"/>
  <c r="D304" i="56"/>
  <c r="F304" i="56" s="1"/>
  <c r="E304" i="56"/>
  <c r="D305" i="56"/>
  <c r="G305" i="56" s="1"/>
  <c r="E305" i="56"/>
  <c r="I303" i="56"/>
  <c r="J302" i="56"/>
  <c r="H304" i="56" l="1"/>
  <c r="G304" i="56"/>
  <c r="F305" i="56"/>
  <c r="H305" i="56"/>
  <c r="D306" i="56"/>
  <c r="F306" i="56" s="1"/>
  <c r="E306" i="56"/>
  <c r="I304" i="56"/>
  <c r="I305" i="56"/>
  <c r="J303" i="56"/>
  <c r="H306" i="56" l="1"/>
  <c r="G306" i="56"/>
  <c r="D307" i="56"/>
  <c r="F307" i="56" s="1"/>
  <c r="E307" i="56"/>
  <c r="I306" i="56"/>
  <c r="J305" i="56"/>
  <c r="J304" i="56"/>
  <c r="H307" i="56" l="1"/>
  <c r="G307" i="56"/>
  <c r="D308" i="56"/>
  <c r="F308" i="56" s="1"/>
  <c r="E308" i="56"/>
  <c r="I307" i="56"/>
  <c r="J306" i="56"/>
  <c r="H308" i="56" l="1"/>
  <c r="G308" i="56"/>
  <c r="D309" i="56"/>
  <c r="F309" i="56" s="1"/>
  <c r="E309" i="56"/>
  <c r="I308" i="56"/>
  <c r="J307" i="56"/>
  <c r="H309" i="56" l="1"/>
  <c r="G309" i="56"/>
  <c r="D310" i="56"/>
  <c r="F310" i="56" s="1"/>
  <c r="E310" i="56"/>
  <c r="I309" i="56"/>
  <c r="J308" i="56"/>
  <c r="H310" i="56" l="1"/>
  <c r="G310" i="56"/>
  <c r="D311" i="56"/>
  <c r="F311" i="56" s="1"/>
  <c r="E311" i="56"/>
  <c r="I310" i="56"/>
  <c r="J309" i="56"/>
  <c r="H311" i="56" l="1"/>
  <c r="G311" i="56"/>
  <c r="D312" i="56"/>
  <c r="F312" i="56" s="1"/>
  <c r="E312" i="56"/>
  <c r="I311" i="56"/>
  <c r="J310" i="56"/>
  <c r="H312" i="56" l="1"/>
  <c r="G312" i="56"/>
  <c r="D313" i="56"/>
  <c r="F313" i="56" s="1"/>
  <c r="E313" i="56"/>
  <c r="I312" i="56"/>
  <c r="J311" i="56"/>
  <c r="H313" i="56" l="1"/>
  <c r="G313" i="56"/>
  <c r="D314" i="56"/>
  <c r="F314" i="56" s="1"/>
  <c r="E314" i="56"/>
  <c r="I313" i="56"/>
  <c r="J312" i="56"/>
  <c r="H314" i="56" l="1"/>
  <c r="G314" i="56"/>
  <c r="D315" i="56"/>
  <c r="F315" i="56" s="1"/>
  <c r="E315" i="56"/>
  <c r="I314" i="56"/>
  <c r="J313" i="56"/>
  <c r="H315" i="56" l="1"/>
  <c r="G315" i="56"/>
  <c r="D316" i="56"/>
  <c r="F316" i="56" s="1"/>
  <c r="E316" i="56"/>
  <c r="I315" i="56"/>
  <c r="J314" i="56"/>
  <c r="H316" i="56" l="1"/>
  <c r="G316" i="56"/>
  <c r="D317" i="56"/>
  <c r="F317" i="56" s="1"/>
  <c r="E317" i="56"/>
  <c r="I316" i="56"/>
  <c r="J315" i="56"/>
  <c r="H317" i="56" l="1"/>
  <c r="G317" i="56"/>
  <c r="D318" i="56"/>
  <c r="F318" i="56" s="1"/>
  <c r="E318" i="56"/>
  <c r="I317" i="56"/>
  <c r="J316" i="56"/>
  <c r="H318" i="56" l="1"/>
  <c r="G318" i="56"/>
  <c r="D319" i="56"/>
  <c r="F319" i="56" s="1"/>
  <c r="E319" i="56"/>
  <c r="I318" i="56"/>
  <c r="J317" i="56"/>
  <c r="H319" i="56" l="1"/>
  <c r="G319" i="56"/>
  <c r="D320" i="56"/>
  <c r="F320" i="56" s="1"/>
  <c r="E320" i="56"/>
  <c r="I319" i="56"/>
  <c r="J318" i="56"/>
  <c r="H320" i="56" l="1"/>
  <c r="G320" i="56"/>
  <c r="D321" i="56"/>
  <c r="F321" i="56" s="1"/>
  <c r="E321" i="56"/>
  <c r="I320" i="56"/>
  <c r="J319" i="56"/>
  <c r="H321" i="56" l="1"/>
  <c r="G321" i="56"/>
  <c r="D322" i="56"/>
  <c r="F322" i="56" s="1"/>
  <c r="E322" i="56"/>
  <c r="I321" i="56"/>
  <c r="J320" i="56"/>
  <c r="H322" i="56" l="1"/>
  <c r="G322" i="56"/>
  <c r="D323" i="56"/>
  <c r="F323" i="56" s="1"/>
  <c r="E323" i="56"/>
  <c r="I322" i="56"/>
  <c r="J321" i="56"/>
  <c r="H323" i="56" l="1"/>
  <c r="G323" i="56"/>
  <c r="D324" i="56"/>
  <c r="F324" i="56" s="1"/>
  <c r="E324" i="56"/>
  <c r="I323" i="56"/>
  <c r="J322" i="56"/>
  <c r="H324" i="56" l="1"/>
  <c r="G324" i="56"/>
  <c r="D325" i="56"/>
  <c r="F325" i="56" s="1"/>
  <c r="E325" i="56"/>
  <c r="I324" i="56"/>
  <c r="J323" i="56"/>
  <c r="H325" i="56" l="1"/>
  <c r="G325" i="56"/>
  <c r="D326" i="56"/>
  <c r="F326" i="56" s="1"/>
  <c r="E326" i="56"/>
  <c r="I325" i="56"/>
  <c r="J324" i="56"/>
  <c r="H326" i="56" l="1"/>
  <c r="G326" i="56"/>
  <c r="D327" i="56"/>
  <c r="F327" i="56" s="1"/>
  <c r="E327" i="56"/>
  <c r="I326" i="56"/>
  <c r="J325" i="56"/>
  <c r="H327" i="56" l="1"/>
  <c r="G327" i="56"/>
  <c r="D328" i="56"/>
  <c r="F328" i="56" s="1"/>
  <c r="E328" i="56"/>
  <c r="I327" i="56"/>
  <c r="J326" i="56"/>
  <c r="H328" i="56" l="1"/>
  <c r="G328" i="56"/>
  <c r="D329" i="56"/>
  <c r="F329" i="56" s="1"/>
  <c r="E329" i="56"/>
  <c r="I328" i="56"/>
  <c r="J327" i="56"/>
  <c r="H329" i="56" l="1"/>
  <c r="G329" i="56"/>
  <c r="D330" i="56"/>
  <c r="F330" i="56" s="1"/>
  <c r="E330" i="56"/>
  <c r="I329" i="56"/>
  <c r="J328" i="56"/>
  <c r="H330" i="56" l="1"/>
  <c r="G330" i="56"/>
  <c r="D331" i="56"/>
  <c r="F331" i="56" s="1"/>
  <c r="E331" i="56"/>
  <c r="I330" i="56"/>
  <c r="J329" i="56"/>
  <c r="H331" i="56" l="1"/>
  <c r="G331" i="56"/>
  <c r="D332" i="56"/>
  <c r="F332" i="56" s="1"/>
  <c r="E332" i="56"/>
  <c r="I331" i="56"/>
  <c r="J330" i="56"/>
  <c r="H332" i="56" l="1"/>
  <c r="G332" i="56"/>
  <c r="D333" i="56"/>
  <c r="F333" i="56" s="1"/>
  <c r="E333" i="56"/>
  <c r="I332" i="56"/>
  <c r="J331" i="56"/>
  <c r="H333" i="56" l="1"/>
  <c r="G333" i="56"/>
  <c r="D334" i="56"/>
  <c r="F334" i="56" s="1"/>
  <c r="E334" i="56"/>
  <c r="I333" i="56"/>
  <c r="J332" i="56"/>
  <c r="H334" i="56" l="1"/>
  <c r="G334" i="56"/>
  <c r="D335" i="56"/>
  <c r="F335" i="56" s="1"/>
  <c r="E335" i="56"/>
  <c r="I334" i="56"/>
  <c r="J333" i="56"/>
  <c r="H335" i="56" l="1"/>
  <c r="G335" i="56"/>
  <c r="D336" i="56"/>
  <c r="F336" i="56" s="1"/>
  <c r="E336" i="56"/>
  <c r="I335" i="56"/>
  <c r="J334" i="56"/>
  <c r="H336" i="56" l="1"/>
  <c r="G336" i="56"/>
  <c r="D337" i="56"/>
  <c r="F337" i="56" s="1"/>
  <c r="E337" i="56"/>
  <c r="I336" i="56"/>
  <c r="J335" i="56"/>
  <c r="H337" i="56" l="1"/>
  <c r="G337" i="56"/>
  <c r="D338" i="56"/>
  <c r="F338" i="56" s="1"/>
  <c r="E338" i="56"/>
  <c r="I337" i="56"/>
  <c r="J336" i="56"/>
  <c r="H338" i="56" l="1"/>
  <c r="G338" i="56"/>
  <c r="D339" i="56"/>
  <c r="F339" i="56" s="1"/>
  <c r="E339" i="56"/>
  <c r="I338" i="56"/>
  <c r="J337" i="56"/>
  <c r="H339" i="56" l="1"/>
  <c r="G339" i="56"/>
  <c r="D340" i="56"/>
  <c r="F340" i="56" s="1"/>
  <c r="E340" i="56"/>
  <c r="I339" i="56"/>
  <c r="J338" i="56"/>
  <c r="H340" i="56" l="1"/>
  <c r="G340" i="56"/>
  <c r="D341" i="56"/>
  <c r="F341" i="56" s="1"/>
  <c r="E341" i="56"/>
  <c r="I340" i="56"/>
  <c r="J339" i="56"/>
  <c r="H341" i="56" l="1"/>
  <c r="G341" i="56"/>
  <c r="D342" i="56"/>
  <c r="F342" i="56" s="1"/>
  <c r="E342" i="56"/>
  <c r="I341" i="56"/>
  <c r="J340" i="56"/>
  <c r="H342" i="56" l="1"/>
  <c r="G342" i="56"/>
  <c r="D343" i="56"/>
  <c r="F343" i="56" s="1"/>
  <c r="E343" i="56"/>
  <c r="I342" i="56"/>
  <c r="J341" i="56"/>
  <c r="H343" i="56" l="1"/>
  <c r="G343" i="56"/>
  <c r="D344" i="56"/>
  <c r="F344" i="56" s="1"/>
  <c r="E344" i="56"/>
  <c r="I343" i="56"/>
  <c r="J342" i="56"/>
  <c r="H344" i="56" l="1"/>
  <c r="G344" i="56"/>
  <c r="D345" i="56"/>
  <c r="F345" i="56" s="1"/>
  <c r="E345" i="56"/>
  <c r="I344" i="56"/>
  <c r="J343" i="56"/>
  <c r="H345" i="56" l="1"/>
  <c r="G345" i="56"/>
  <c r="D346" i="56"/>
  <c r="F346" i="56" s="1"/>
  <c r="E346" i="56"/>
  <c r="I345" i="56"/>
  <c r="J344" i="56"/>
  <c r="H346" i="56" l="1"/>
  <c r="G346" i="56"/>
  <c r="D347" i="56"/>
  <c r="F347" i="56" s="1"/>
  <c r="E347" i="56"/>
  <c r="I346" i="56"/>
  <c r="J345" i="56"/>
  <c r="H347" i="56" l="1"/>
  <c r="G347" i="56"/>
  <c r="D348" i="56"/>
  <c r="F348" i="56" s="1"/>
  <c r="E348" i="56"/>
  <c r="I347" i="56"/>
  <c r="J346" i="56"/>
  <c r="H348" i="56" l="1"/>
  <c r="G348" i="56"/>
  <c r="D349" i="56"/>
  <c r="F349" i="56" s="1"/>
  <c r="E349" i="56"/>
  <c r="I348" i="56"/>
  <c r="J347" i="56"/>
  <c r="H349" i="56" l="1"/>
  <c r="G349" i="56"/>
  <c r="D350" i="56"/>
  <c r="F350" i="56" s="1"/>
  <c r="E350" i="56"/>
  <c r="I349" i="56"/>
  <c r="J348" i="56"/>
  <c r="H350" i="56" l="1"/>
  <c r="G350" i="56"/>
  <c r="D351" i="56"/>
  <c r="F351" i="56" s="1"/>
  <c r="E351" i="56"/>
  <c r="D352" i="56"/>
  <c r="F352" i="56" s="1"/>
  <c r="E352" i="56"/>
  <c r="I350" i="56"/>
  <c r="J349" i="56"/>
  <c r="H351" i="56" l="1"/>
  <c r="G351" i="56"/>
  <c r="H352" i="56"/>
  <c r="G352" i="56"/>
  <c r="D353" i="56"/>
  <c r="F353" i="56" s="1"/>
  <c r="E353" i="56"/>
  <c r="D354" i="56"/>
  <c r="F354" i="56" s="1"/>
  <c r="E354" i="56"/>
  <c r="I352" i="56"/>
  <c r="I351" i="56"/>
  <c r="J350" i="56"/>
  <c r="H353" i="56" l="1"/>
  <c r="G353" i="56"/>
  <c r="H354" i="56"/>
  <c r="G354" i="56"/>
  <c r="D355" i="56"/>
  <c r="F355" i="56" s="1"/>
  <c r="E355" i="56"/>
  <c r="D356" i="56"/>
  <c r="F356" i="56" s="1"/>
  <c r="E356" i="56"/>
  <c r="I354" i="56"/>
  <c r="I353" i="56"/>
  <c r="J352" i="56"/>
  <c r="J351" i="56"/>
  <c r="H355" i="56" l="1"/>
  <c r="G355" i="56"/>
  <c r="H356" i="56"/>
  <c r="G356" i="56"/>
  <c r="D357" i="56"/>
  <c r="F357" i="56" s="1"/>
  <c r="E357" i="56"/>
  <c r="D358" i="56"/>
  <c r="F358" i="56" s="1"/>
  <c r="E358" i="56"/>
  <c r="I355" i="56"/>
  <c r="I356" i="56"/>
  <c r="J354" i="56"/>
  <c r="J353" i="56"/>
  <c r="H357" i="56" l="1"/>
  <c r="G357" i="56"/>
  <c r="H358" i="56"/>
  <c r="G358" i="56"/>
  <c r="D359" i="56"/>
  <c r="F359" i="56" s="1"/>
  <c r="E359" i="56"/>
  <c r="D360" i="56"/>
  <c r="F360" i="56" s="1"/>
  <c r="E360" i="56"/>
  <c r="I358" i="56"/>
  <c r="I357" i="56"/>
  <c r="J356" i="56"/>
  <c r="J355" i="56"/>
  <c r="H359" i="56" l="1"/>
  <c r="G359" i="56"/>
  <c r="H360" i="56"/>
  <c r="G360" i="56"/>
  <c r="D361" i="56"/>
  <c r="F361" i="56" s="1"/>
  <c r="E361" i="56"/>
  <c r="D362" i="56"/>
  <c r="F362" i="56" s="1"/>
  <c r="E362" i="56"/>
  <c r="I359" i="56"/>
  <c r="I360" i="56"/>
  <c r="J358" i="56"/>
  <c r="J357" i="56"/>
  <c r="H361" i="56" l="1"/>
  <c r="G361" i="56"/>
  <c r="H362" i="56"/>
  <c r="G362" i="56"/>
  <c r="D363" i="56"/>
  <c r="F363" i="56" s="1"/>
  <c r="E363" i="56"/>
  <c r="I361" i="56"/>
  <c r="I362" i="56"/>
  <c r="J359" i="56"/>
  <c r="J360" i="56"/>
  <c r="H363" i="56" l="1"/>
  <c r="G363" i="56"/>
  <c r="D364" i="56"/>
  <c r="F364" i="56" s="1"/>
  <c r="E364" i="56"/>
  <c r="I363" i="56"/>
  <c r="J361" i="56"/>
  <c r="J362" i="56"/>
  <c r="H364" i="56" l="1"/>
  <c r="G364" i="56"/>
  <c r="D365" i="56"/>
  <c r="F365" i="56" s="1"/>
  <c r="E365" i="56"/>
  <c r="I364" i="56"/>
  <c r="J363" i="56"/>
  <c r="H365" i="56" l="1"/>
  <c r="G365" i="56"/>
  <c r="D366" i="56"/>
  <c r="G366" i="56" s="1"/>
  <c r="E366" i="56"/>
  <c r="D367" i="56"/>
  <c r="F367" i="56" s="1"/>
  <c r="E367" i="56"/>
  <c r="I365" i="56"/>
  <c r="J364" i="56"/>
  <c r="F366" i="56" l="1"/>
  <c r="H366" i="56"/>
  <c r="H367" i="56"/>
  <c r="G367" i="56"/>
  <c r="D368" i="56"/>
  <c r="F368" i="56" s="1"/>
  <c r="E368" i="56"/>
  <c r="D369" i="56"/>
  <c r="F369" i="56" s="1"/>
  <c r="E369" i="56"/>
  <c r="I367" i="56"/>
  <c r="I366" i="56"/>
  <c r="J365" i="56"/>
  <c r="H368" i="56" l="1"/>
  <c r="G368" i="56"/>
  <c r="H369" i="56"/>
  <c r="G369" i="56"/>
  <c r="D370" i="56"/>
  <c r="F370" i="56" s="1"/>
  <c r="E370" i="56"/>
  <c r="D371" i="56"/>
  <c r="F371" i="56" s="1"/>
  <c r="E371" i="56"/>
  <c r="I368" i="56"/>
  <c r="I369" i="56"/>
  <c r="J366" i="56"/>
  <c r="J367" i="56"/>
  <c r="H370" i="56" l="1"/>
  <c r="G370" i="56"/>
  <c r="H371" i="56"/>
  <c r="G371" i="56"/>
  <c r="D372" i="56"/>
  <c r="F372" i="56" s="1"/>
  <c r="E372" i="56"/>
  <c r="D373" i="56"/>
  <c r="G373" i="56" s="1"/>
  <c r="E373" i="56"/>
  <c r="I370" i="56"/>
  <c r="I371" i="56"/>
  <c r="J368" i="56"/>
  <c r="J369" i="56"/>
  <c r="H372" i="56" l="1"/>
  <c r="G372" i="56"/>
  <c r="F373" i="56"/>
  <c r="H373" i="56"/>
  <c r="D374" i="56"/>
  <c r="F374" i="56" s="1"/>
  <c r="E374" i="56"/>
  <c r="I373" i="56"/>
  <c r="I372" i="56"/>
  <c r="J370" i="56"/>
  <c r="J371" i="56"/>
  <c r="H374" i="56" l="1"/>
  <c r="G374" i="56"/>
  <c r="D375" i="56"/>
  <c r="F375" i="56" s="1"/>
  <c r="E375" i="56"/>
  <c r="I374" i="56"/>
  <c r="J373" i="56"/>
  <c r="J372" i="56"/>
  <c r="H375" i="56" l="1"/>
  <c r="G375" i="56"/>
  <c r="D376" i="56"/>
  <c r="F376" i="56" s="1"/>
  <c r="E376" i="56"/>
  <c r="I375" i="56"/>
  <c r="J374" i="56"/>
  <c r="H376" i="56" l="1"/>
  <c r="G376" i="56"/>
  <c r="D377" i="56"/>
  <c r="G377" i="56" s="1"/>
  <c r="E377" i="56"/>
  <c r="D378" i="56"/>
  <c r="F378" i="56" s="1"/>
  <c r="E378" i="56"/>
  <c r="I376" i="56"/>
  <c r="J375" i="56"/>
  <c r="F377" i="56" l="1"/>
  <c r="H377" i="56"/>
  <c r="H378" i="56"/>
  <c r="G378" i="56"/>
  <c r="D379" i="56"/>
  <c r="F379" i="56" s="1"/>
  <c r="E379" i="56"/>
  <c r="D380" i="56"/>
  <c r="F380" i="56" s="1"/>
  <c r="E380" i="56"/>
  <c r="I377" i="56"/>
  <c r="I378" i="56"/>
  <c r="J376" i="56"/>
  <c r="H379" i="56" l="1"/>
  <c r="G379" i="56"/>
  <c r="H380" i="56"/>
  <c r="G380" i="56"/>
  <c r="D381" i="56"/>
  <c r="F381" i="56" s="1"/>
  <c r="E381" i="56"/>
  <c r="D382" i="56"/>
  <c r="F382" i="56" s="1"/>
  <c r="E382" i="56"/>
  <c r="D383" i="56"/>
  <c r="F383" i="56" s="1"/>
  <c r="E383" i="56"/>
  <c r="D384" i="56"/>
  <c r="F384" i="56" s="1"/>
  <c r="E384" i="56"/>
  <c r="I380" i="56"/>
  <c r="I379" i="56"/>
  <c r="J377" i="56"/>
  <c r="J378" i="56"/>
  <c r="H382" i="56" l="1"/>
  <c r="H381" i="56"/>
  <c r="G382" i="56"/>
  <c r="G381" i="56"/>
  <c r="H383" i="56"/>
  <c r="G383" i="56"/>
  <c r="H384" i="56"/>
  <c r="G384" i="56"/>
  <c r="D385" i="56"/>
  <c r="F385" i="56" s="1"/>
  <c r="E385" i="56"/>
  <c r="D386" i="56"/>
  <c r="F386" i="56" s="1"/>
  <c r="E386" i="56"/>
  <c r="I381" i="56"/>
  <c r="I383" i="56"/>
  <c r="I382" i="56"/>
  <c r="I384" i="56"/>
  <c r="J379" i="56"/>
  <c r="J380" i="56"/>
  <c r="H385" i="56" l="1"/>
  <c r="G385" i="56"/>
  <c r="H386" i="56"/>
  <c r="G386" i="56"/>
  <c r="D387" i="56"/>
  <c r="G387" i="56" s="1"/>
  <c r="E387" i="56"/>
  <c r="D388" i="56"/>
  <c r="F388" i="56" s="1"/>
  <c r="E388" i="56"/>
  <c r="I385" i="56"/>
  <c r="I386" i="56"/>
  <c r="J384" i="56"/>
  <c r="J382" i="56"/>
  <c r="J381" i="56"/>
  <c r="J383" i="56"/>
  <c r="F387" i="56" l="1"/>
  <c r="H387" i="56"/>
  <c r="H388" i="56"/>
  <c r="G388" i="56"/>
  <c r="H143" i="56"/>
  <c r="H144" i="56" s="1"/>
  <c r="E145" i="56"/>
  <c r="I387" i="56"/>
  <c r="I388" i="56"/>
  <c r="D145" i="56" a="1"/>
  <c r="J385" i="56"/>
  <c r="J386" i="56"/>
  <c r="D145" i="56" l="1"/>
  <c r="G145" i="56" s="1"/>
  <c r="D146" i="56"/>
  <c r="G146" i="56" s="1"/>
  <c r="E146" i="56"/>
  <c r="J388" i="56"/>
  <c r="J387" i="56"/>
  <c r="F145" i="56" l="1"/>
  <c r="H145" i="56"/>
  <c r="F146" i="56"/>
  <c r="H146" i="56"/>
  <c r="D147" i="56"/>
  <c r="G147" i="56" s="1"/>
  <c r="E147" i="56"/>
  <c r="I146" i="56"/>
  <c r="I145" i="56"/>
  <c r="J145" i="56"/>
  <c r="F147" i="56" l="1"/>
  <c r="H147" i="56"/>
  <c r="D148" i="56"/>
  <c r="F148" i="56" s="1"/>
  <c r="E148" i="56"/>
  <c r="D149" i="56"/>
  <c r="F149" i="56" s="1"/>
  <c r="E149" i="56"/>
  <c r="J146" i="56"/>
  <c r="I147" i="56"/>
  <c r="H148" i="56" l="1"/>
  <c r="G148" i="56"/>
  <c r="H149" i="56"/>
  <c r="G149" i="56"/>
  <c r="D150" i="56"/>
  <c r="F150" i="56" s="1"/>
  <c r="E150" i="56"/>
  <c r="D151" i="56"/>
  <c r="F151" i="56" s="1"/>
  <c r="E151" i="56"/>
  <c r="I148" i="56"/>
  <c r="J147" i="56"/>
  <c r="I149" i="56"/>
  <c r="H150" i="56" l="1"/>
  <c r="G150" i="56"/>
  <c r="H151" i="56"/>
  <c r="G151" i="56"/>
  <c r="D152" i="56"/>
  <c r="G152" i="56" s="1"/>
  <c r="E152" i="56"/>
  <c r="J148" i="56"/>
  <c r="I151" i="56"/>
  <c r="J149" i="56"/>
  <c r="I150" i="56"/>
  <c r="F152" i="56" l="1"/>
  <c r="H152" i="56"/>
  <c r="D153" i="56"/>
  <c r="F153" i="56" s="1"/>
  <c r="E153" i="56"/>
  <c r="J151" i="56"/>
  <c r="I152" i="56"/>
  <c r="J150" i="56"/>
  <c r="H153" i="56" l="1"/>
  <c r="G153" i="56"/>
  <c r="D154" i="56"/>
  <c r="F154" i="56" s="1"/>
  <c r="E154" i="56"/>
  <c r="J152" i="56"/>
  <c r="I153" i="56"/>
  <c r="H154" i="56" l="1"/>
  <c r="G154" i="56"/>
  <c r="D155" i="56"/>
  <c r="F155" i="56" s="1"/>
  <c r="E155" i="56"/>
  <c r="I154" i="56"/>
  <c r="J153" i="56"/>
  <c r="H155" i="56" l="1"/>
  <c r="G155" i="56"/>
  <c r="D156" i="56"/>
  <c r="F156" i="56" s="1"/>
  <c r="E156" i="56"/>
  <c r="J154" i="56"/>
  <c r="I155" i="56"/>
  <c r="H156" i="56" l="1"/>
  <c r="G156" i="56"/>
  <c r="D157" i="56"/>
  <c r="F157" i="56" s="1"/>
  <c r="E157" i="56"/>
  <c r="I156" i="56"/>
  <c r="J155" i="56"/>
  <c r="H157" i="56" l="1"/>
  <c r="G157" i="56"/>
  <c r="D158" i="56"/>
  <c r="F158" i="56" s="1"/>
  <c r="E158" i="56"/>
  <c r="J156" i="56"/>
  <c r="I157" i="56"/>
  <c r="H158" i="56" l="1"/>
  <c r="G158" i="56"/>
  <c r="D159" i="56"/>
  <c r="F159" i="56" s="1"/>
  <c r="E159" i="56"/>
  <c r="J157" i="56"/>
  <c r="I158" i="56"/>
  <c r="H159" i="56" l="1"/>
  <c r="G159" i="56"/>
  <c r="D160" i="56"/>
  <c r="F160" i="56" s="1"/>
  <c r="E160" i="56"/>
  <c r="J158" i="56"/>
  <c r="I159" i="56"/>
  <c r="H160" i="56" l="1"/>
  <c r="G160" i="56"/>
  <c r="D161" i="56"/>
  <c r="F161" i="56" s="1"/>
  <c r="E161" i="56"/>
  <c r="J159" i="56"/>
  <c r="I160" i="56"/>
  <c r="H161" i="56" l="1"/>
  <c r="G161" i="56"/>
  <c r="D162" i="56"/>
  <c r="F162" i="56" s="1"/>
  <c r="E162" i="56"/>
  <c r="J160" i="56"/>
  <c r="I161" i="56"/>
  <c r="H162" i="56" l="1"/>
  <c r="G162" i="56"/>
  <c r="D163" i="56"/>
  <c r="F163" i="56" s="1"/>
  <c r="E163" i="56"/>
  <c r="J161" i="56"/>
  <c r="I162" i="56"/>
  <c r="H163" i="56" l="1"/>
  <c r="G163" i="56"/>
  <c r="D164" i="56"/>
  <c r="F164" i="56" s="1"/>
  <c r="E164" i="56"/>
  <c r="J162" i="56"/>
  <c r="I163" i="56"/>
  <c r="H164" i="56" l="1"/>
  <c r="G164" i="56"/>
  <c r="D165" i="56"/>
  <c r="G165" i="56" s="1"/>
  <c r="E165" i="56"/>
  <c r="D166" i="56"/>
  <c r="F166" i="56" s="1"/>
  <c r="E166" i="56"/>
  <c r="J163" i="56"/>
  <c r="I164" i="56"/>
  <c r="F165" i="56" l="1"/>
  <c r="H165" i="56"/>
  <c r="H166" i="56"/>
  <c r="G166" i="56"/>
  <c r="D167" i="56"/>
  <c r="F167" i="56" s="1"/>
  <c r="E167" i="56"/>
  <c r="D168" i="56"/>
  <c r="F168" i="56" s="1"/>
  <c r="E168" i="56"/>
  <c r="I165" i="56"/>
  <c r="I166" i="56"/>
  <c r="J164" i="56"/>
  <c r="H167" i="56" l="1"/>
  <c r="G167" i="56"/>
  <c r="H168" i="56"/>
  <c r="G168" i="56"/>
  <c r="D169" i="56"/>
  <c r="F169" i="56" s="1"/>
  <c r="E169" i="56"/>
  <c r="D170" i="56"/>
  <c r="F170" i="56" s="1"/>
  <c r="E170" i="56"/>
  <c r="I168" i="56"/>
  <c r="J165" i="56"/>
  <c r="J166" i="56"/>
  <c r="I167" i="56"/>
  <c r="H169" i="56" l="1"/>
  <c r="G169" i="56"/>
  <c r="H170" i="56"/>
  <c r="G170" i="56"/>
  <c r="D171" i="56"/>
  <c r="F171" i="56" s="1"/>
  <c r="E171" i="56"/>
  <c r="D172" i="56"/>
  <c r="F172" i="56" s="1"/>
  <c r="E172" i="56"/>
  <c r="I170" i="56"/>
  <c r="J167" i="56"/>
  <c r="J168" i="56"/>
  <c r="I169" i="56"/>
  <c r="H171" i="56" l="1"/>
  <c r="G171" i="56"/>
  <c r="H172" i="56"/>
  <c r="G172" i="56"/>
  <c r="D173" i="56"/>
  <c r="F173" i="56" s="1"/>
  <c r="E173" i="56"/>
  <c r="I172" i="56"/>
  <c r="J169" i="56"/>
  <c r="J170" i="56"/>
  <c r="I171" i="56"/>
  <c r="H173" i="56" l="1"/>
  <c r="G173" i="56"/>
  <c r="D174" i="56"/>
  <c r="H174" i="56" s="1"/>
  <c r="E174" i="56"/>
  <c r="I173" i="56"/>
  <c r="J171" i="56"/>
  <c r="J172" i="56"/>
  <c r="G174" i="56" l="1"/>
  <c r="F174" i="56"/>
  <c r="D175" i="56"/>
  <c r="H175" i="56" s="1"/>
  <c r="E175" i="56"/>
  <c r="D176" i="56"/>
  <c r="H176" i="56" s="1"/>
  <c r="E176" i="56"/>
  <c r="I174" i="56"/>
  <c r="J173" i="56"/>
  <c r="F175" i="56" l="1"/>
  <c r="G175" i="56"/>
  <c r="G176" i="56"/>
  <c r="F176" i="56"/>
  <c r="D177" i="56"/>
  <c r="H177" i="56" s="1"/>
  <c r="E177" i="56"/>
  <c r="D178" i="56"/>
  <c r="H178" i="56" s="1"/>
  <c r="E178" i="56"/>
  <c r="I176" i="56"/>
  <c r="J174" i="56"/>
  <c r="I175" i="56"/>
  <c r="G177" i="56" l="1"/>
  <c r="F177" i="56"/>
  <c r="G178" i="56"/>
  <c r="F178" i="56"/>
  <c r="D179" i="56"/>
  <c r="H179" i="56" s="1"/>
  <c r="E179" i="56"/>
  <c r="D180" i="56"/>
  <c r="H180" i="56" s="1"/>
  <c r="E180" i="56"/>
  <c r="I177" i="56"/>
  <c r="J176" i="56"/>
  <c r="J175" i="56"/>
  <c r="I178" i="56"/>
  <c r="G179" i="56" l="1"/>
  <c r="F179" i="56"/>
  <c r="G180" i="56"/>
  <c r="F180" i="56"/>
  <c r="D181" i="56"/>
  <c r="H181" i="56" s="1"/>
  <c r="E181" i="56"/>
  <c r="D182" i="56"/>
  <c r="H182" i="56" s="1"/>
  <c r="E182" i="56"/>
  <c r="I179" i="56"/>
  <c r="J177" i="56"/>
  <c r="J178" i="56"/>
  <c r="I180" i="56"/>
  <c r="G181" i="56" l="1"/>
  <c r="F181" i="56"/>
  <c r="G182" i="56"/>
  <c r="F182" i="56"/>
  <c r="D183" i="56"/>
  <c r="H183" i="56" s="1"/>
  <c r="E183" i="56"/>
  <c r="D184" i="56"/>
  <c r="H184" i="56" s="1"/>
  <c r="E184" i="56"/>
  <c r="J180" i="56"/>
  <c r="J179" i="56"/>
  <c r="I182" i="56"/>
  <c r="I181" i="56"/>
  <c r="G183" i="56" l="1"/>
  <c r="F183" i="56"/>
  <c r="G184" i="56"/>
  <c r="F184" i="56"/>
  <c r="D185" i="56"/>
  <c r="H185" i="56" s="1"/>
  <c r="E185" i="56"/>
  <c r="D186" i="56"/>
  <c r="H186" i="56" s="1"/>
  <c r="E186" i="56"/>
  <c r="J182" i="56"/>
  <c r="J181" i="56"/>
  <c r="I183" i="56"/>
  <c r="I184" i="56"/>
  <c r="F185" i="56" l="1"/>
  <c r="G185" i="56"/>
  <c r="G186" i="56"/>
  <c r="F186" i="56"/>
  <c r="D187" i="56"/>
  <c r="H187" i="56" s="1"/>
  <c r="E187" i="56"/>
  <c r="D188" i="56"/>
  <c r="F188" i="56" s="1"/>
  <c r="E188" i="56"/>
  <c r="I185" i="56"/>
  <c r="I186" i="56"/>
  <c r="J184" i="56"/>
  <c r="J183" i="56"/>
  <c r="G187" i="56" l="1"/>
  <c r="F187" i="56"/>
  <c r="H188" i="56"/>
  <c r="G188" i="56"/>
  <c r="D189" i="56"/>
  <c r="F189" i="56" s="1"/>
  <c r="E189" i="56"/>
  <c r="D190" i="56"/>
  <c r="F190" i="56" s="1"/>
  <c r="E190" i="56"/>
  <c r="I187" i="56"/>
  <c r="J185" i="56"/>
  <c r="I188" i="56"/>
  <c r="J186" i="56"/>
  <c r="H189" i="56" l="1"/>
  <c r="G189" i="56"/>
  <c r="H190" i="56"/>
  <c r="G190" i="56"/>
  <c r="D191" i="56"/>
  <c r="F191" i="56" s="1"/>
  <c r="E191" i="56"/>
  <c r="D192" i="56"/>
  <c r="F192" i="56" s="1"/>
  <c r="E192" i="56"/>
  <c r="J188" i="56"/>
  <c r="J187" i="56"/>
  <c r="I190" i="56"/>
  <c r="I189" i="56"/>
  <c r="H191" i="56" l="1"/>
  <c r="G191" i="56"/>
  <c r="H192" i="56"/>
  <c r="G192" i="56"/>
  <c r="D193" i="56"/>
  <c r="F193" i="56" s="1"/>
  <c r="E193" i="56"/>
  <c r="D194" i="56"/>
  <c r="F194" i="56" s="1"/>
  <c r="E194" i="56"/>
  <c r="J190" i="56"/>
  <c r="J189" i="56"/>
  <c r="I192" i="56"/>
  <c r="I191" i="56"/>
  <c r="H193" i="56" l="1"/>
  <c r="G193" i="56"/>
  <c r="H194" i="56"/>
  <c r="G194" i="56"/>
  <c r="D195" i="56"/>
  <c r="F195" i="56" s="1"/>
  <c r="E195" i="56"/>
  <c r="D196" i="56"/>
  <c r="F196" i="56" s="1"/>
  <c r="E196" i="56"/>
  <c r="J191" i="56"/>
  <c r="I194" i="56"/>
  <c r="I193" i="56"/>
  <c r="J192" i="56"/>
  <c r="H195" i="56" l="1"/>
  <c r="G195" i="56"/>
  <c r="H196" i="56"/>
  <c r="G196" i="56"/>
  <c r="D197" i="56"/>
  <c r="F197" i="56" s="1"/>
  <c r="E197" i="56"/>
  <c r="D198" i="56"/>
  <c r="F198" i="56" s="1"/>
  <c r="E198" i="56"/>
  <c r="J193" i="56"/>
  <c r="I196" i="56"/>
  <c r="J194" i="56"/>
  <c r="I195" i="56"/>
  <c r="H197" i="56" l="1"/>
  <c r="G197" i="56"/>
  <c r="H198" i="56"/>
  <c r="G198" i="56"/>
  <c r="D199" i="56"/>
  <c r="F199" i="56" s="1"/>
  <c r="E199" i="56"/>
  <c r="D200" i="56"/>
  <c r="F200" i="56" s="1"/>
  <c r="E200" i="56"/>
  <c r="I198" i="56"/>
  <c r="J195" i="56"/>
  <c r="J196" i="56"/>
  <c r="I197" i="56"/>
  <c r="H199" i="56" l="1"/>
  <c r="G199" i="56"/>
  <c r="H200" i="56"/>
  <c r="G200" i="56"/>
  <c r="D201" i="56"/>
  <c r="F201" i="56" s="1"/>
  <c r="E201" i="56"/>
  <c r="D202" i="56"/>
  <c r="F202" i="56" s="1"/>
  <c r="E202" i="56"/>
  <c r="I200" i="56"/>
  <c r="I199" i="56"/>
  <c r="J198" i="56"/>
  <c r="J197" i="56"/>
  <c r="H201" i="56" l="1"/>
  <c r="G201" i="56"/>
  <c r="H202" i="56"/>
  <c r="G202" i="56"/>
  <c r="D203" i="56"/>
  <c r="F203" i="56" s="1"/>
  <c r="E203" i="56"/>
  <c r="D204" i="56"/>
  <c r="F204" i="56" s="1"/>
  <c r="E204" i="56"/>
  <c r="I202" i="56"/>
  <c r="J200" i="56"/>
  <c r="I201" i="56"/>
  <c r="J199" i="56"/>
  <c r="H203" i="56" l="1"/>
  <c r="G203" i="56"/>
  <c r="H204" i="56"/>
  <c r="G204" i="56"/>
  <c r="D205" i="56"/>
  <c r="F205" i="56" s="1"/>
  <c r="E205" i="56"/>
  <c r="D206" i="56"/>
  <c r="F206" i="56" s="1"/>
  <c r="E206" i="56"/>
  <c r="I203" i="56"/>
  <c r="J201" i="56"/>
  <c r="J202" i="56"/>
  <c r="I204" i="56"/>
  <c r="H205" i="56" l="1"/>
  <c r="G205" i="56"/>
  <c r="H206" i="56"/>
  <c r="G206" i="56"/>
  <c r="D207" i="56"/>
  <c r="F207" i="56" s="1"/>
  <c r="E207" i="56"/>
  <c r="I205" i="56"/>
  <c r="J204" i="56"/>
  <c r="J203" i="56"/>
  <c r="I206" i="56"/>
  <c r="H207" i="56" l="1"/>
  <c r="G207" i="56"/>
  <c r="D208" i="56"/>
  <c r="F208" i="56" s="1"/>
  <c r="E208" i="56"/>
  <c r="D209" i="56"/>
  <c r="H209" i="56" s="1"/>
  <c r="E209" i="56"/>
  <c r="D210" i="56"/>
  <c r="F210" i="56" s="1"/>
  <c r="E210" i="56"/>
  <c r="I207" i="56"/>
  <c r="J206" i="56"/>
  <c r="J205" i="56"/>
  <c r="H208" i="56" l="1"/>
  <c r="G209" i="56"/>
  <c r="G208" i="56"/>
  <c r="F209" i="56"/>
  <c r="H210" i="56"/>
  <c r="G210" i="56"/>
  <c r="D211" i="56"/>
  <c r="H211" i="56" s="1"/>
  <c r="E211" i="56"/>
  <c r="F211" i="56"/>
  <c r="D212" i="56"/>
  <c r="F212" i="56" s="1"/>
  <c r="E212" i="56"/>
  <c r="I208" i="56"/>
  <c r="I209" i="56"/>
  <c r="I210" i="56"/>
  <c r="J207" i="56"/>
  <c r="G211" i="56" l="1"/>
  <c r="H212" i="56"/>
  <c r="G212" i="56"/>
  <c r="D213" i="56"/>
  <c r="F213" i="56" s="1"/>
  <c r="E213" i="56"/>
  <c r="J208" i="56"/>
  <c r="J209" i="56"/>
  <c r="I212" i="56"/>
  <c r="I211" i="56"/>
  <c r="J210" i="56"/>
  <c r="H213" i="56" l="1"/>
  <c r="G213" i="56"/>
  <c r="D214" i="56"/>
  <c r="F214" i="56" s="1"/>
  <c r="E214" i="56"/>
  <c r="J212" i="56"/>
  <c r="I213" i="56"/>
  <c r="J211" i="56"/>
  <c r="H214" i="56" l="1"/>
  <c r="G214" i="56"/>
  <c r="D215" i="56"/>
  <c r="F215" i="56" s="1"/>
  <c r="E215" i="56"/>
  <c r="I214" i="56"/>
  <c r="J213" i="56"/>
  <c r="H215" i="56" l="1"/>
  <c r="G215" i="56"/>
  <c r="D216" i="56"/>
  <c r="F216" i="56" s="1"/>
  <c r="E216" i="56"/>
  <c r="J214" i="56"/>
  <c r="I215" i="56"/>
  <c r="H216" i="56" l="1"/>
  <c r="G216" i="56"/>
  <c r="D217" i="56"/>
  <c r="F217" i="56" s="1"/>
  <c r="E217" i="56"/>
  <c r="J215" i="56"/>
  <c r="I216" i="56"/>
  <c r="H217" i="56" l="1"/>
  <c r="G217" i="56"/>
  <c r="D218" i="56"/>
  <c r="F218" i="56" s="1"/>
  <c r="E218" i="56"/>
  <c r="J216" i="56"/>
  <c r="I217" i="56"/>
  <c r="H218" i="56" l="1"/>
  <c r="G218" i="56"/>
  <c r="D219" i="56"/>
  <c r="F219" i="56" s="1"/>
  <c r="E219" i="56"/>
  <c r="D220" i="56"/>
  <c r="F220" i="56" s="1"/>
  <c r="E220" i="56"/>
  <c r="J217" i="56"/>
  <c r="I218" i="56"/>
  <c r="H219" i="56" l="1"/>
  <c r="G219" i="56"/>
  <c r="H220" i="56"/>
  <c r="G220" i="56"/>
  <c r="D221" i="56"/>
  <c r="F221" i="56" s="1"/>
  <c r="E221" i="56"/>
  <c r="D222" i="56"/>
  <c r="H222" i="56" s="1"/>
  <c r="E222" i="56"/>
  <c r="I219" i="56"/>
  <c r="J218" i="56"/>
  <c r="I220" i="56"/>
  <c r="H221" i="56" l="1"/>
  <c r="G221" i="56"/>
  <c r="G222" i="56"/>
  <c r="F222" i="56"/>
  <c r="D223" i="56"/>
  <c r="F223" i="56" s="1"/>
  <c r="E223" i="56"/>
  <c r="D224" i="56"/>
  <c r="H224" i="56" s="1"/>
  <c r="E224" i="56"/>
  <c r="J219" i="56"/>
  <c r="I221" i="56"/>
  <c r="I222" i="56"/>
  <c r="J220" i="56"/>
  <c r="H223" i="56" l="1"/>
  <c r="G223" i="56"/>
  <c r="G224" i="56"/>
  <c r="F224" i="56"/>
  <c r="D225" i="56"/>
  <c r="H225" i="56" s="1"/>
  <c r="E225" i="56"/>
  <c r="D226" i="56"/>
  <c r="H226" i="56" s="1"/>
  <c r="E226" i="56"/>
  <c r="J221" i="56"/>
  <c r="J222" i="56"/>
  <c r="I223" i="56"/>
  <c r="I224" i="56"/>
  <c r="G225" i="56" l="1"/>
  <c r="F225" i="56"/>
  <c r="G226" i="56"/>
  <c r="F226" i="56"/>
  <c r="D227" i="56"/>
  <c r="H227" i="56" s="1"/>
  <c r="E227" i="56"/>
  <c r="D228" i="56"/>
  <c r="H228" i="56" s="1"/>
  <c r="E228" i="56"/>
  <c r="J223" i="56"/>
  <c r="I225" i="56"/>
  <c r="I226" i="56"/>
  <c r="J224" i="56"/>
  <c r="G227" i="56" l="1"/>
  <c r="F227" i="56"/>
  <c r="G228" i="56"/>
  <c r="F228" i="56"/>
  <c r="D229" i="56"/>
  <c r="F229" i="56" s="1"/>
  <c r="E229" i="56"/>
  <c r="I228" i="56"/>
  <c r="I227" i="56"/>
  <c r="J225" i="56"/>
  <c r="J226" i="56"/>
  <c r="H229" i="56" l="1"/>
  <c r="G229" i="56"/>
  <c r="D230" i="56"/>
  <c r="F230" i="56" s="1"/>
  <c r="E230" i="56"/>
  <c r="D231" i="56"/>
  <c r="F231" i="56" s="1"/>
  <c r="E231" i="56"/>
  <c r="J227" i="56"/>
  <c r="J228" i="56"/>
  <c r="I229" i="56"/>
  <c r="H230" i="56" l="1"/>
  <c r="G230" i="56"/>
  <c r="H231" i="56"/>
  <c r="G231" i="56"/>
  <c r="D232" i="56"/>
  <c r="F232" i="56" s="1"/>
  <c r="E232" i="56"/>
  <c r="D233" i="56"/>
  <c r="F233" i="56" s="1"/>
  <c r="E233" i="56"/>
  <c r="I230" i="56"/>
  <c r="J229" i="56"/>
  <c r="I231" i="56"/>
  <c r="H232" i="56" l="1"/>
  <c r="G232" i="56"/>
  <c r="H233" i="56"/>
  <c r="G233" i="56"/>
  <c r="D234" i="56"/>
  <c r="F234" i="56" s="1"/>
  <c r="E234" i="56"/>
  <c r="D235" i="56"/>
  <c r="F235" i="56" s="1"/>
  <c r="E235" i="56"/>
  <c r="I232" i="56"/>
  <c r="J230" i="56"/>
  <c r="J231" i="56"/>
  <c r="I233" i="56"/>
  <c r="H234" i="56" l="1"/>
  <c r="G234" i="56"/>
  <c r="H235" i="56"/>
  <c r="G235" i="56"/>
  <c r="D236" i="56"/>
  <c r="F236" i="56" s="1"/>
  <c r="E236" i="56"/>
  <c r="D237" i="56"/>
  <c r="F237" i="56" s="1"/>
  <c r="E237" i="56"/>
  <c r="J232" i="56"/>
  <c r="I234" i="56"/>
  <c r="I235" i="56"/>
  <c r="J233" i="56"/>
  <c r="H236" i="56" l="1"/>
  <c r="G236" i="56"/>
  <c r="H237" i="56"/>
  <c r="G237" i="56"/>
  <c r="D238" i="56"/>
  <c r="F238" i="56" s="1"/>
  <c r="E238" i="56"/>
  <c r="D239" i="56"/>
  <c r="F239" i="56" s="1"/>
  <c r="E239" i="56"/>
  <c r="I236" i="56"/>
  <c r="I237" i="56"/>
  <c r="J235" i="56"/>
  <c r="J234" i="56"/>
  <c r="H238" i="56" l="1"/>
  <c r="G238" i="56"/>
  <c r="H239" i="56"/>
  <c r="G239" i="56"/>
  <c r="D240" i="56"/>
  <c r="F240" i="56" s="1"/>
  <c r="E240" i="56"/>
  <c r="D241" i="56"/>
  <c r="H241" i="56" s="1"/>
  <c r="E241" i="56"/>
  <c r="J236" i="56"/>
  <c r="I238" i="56"/>
  <c r="J237" i="56"/>
  <c r="I239" i="56"/>
  <c r="H240" i="56" l="1"/>
  <c r="G240" i="56"/>
  <c r="G241" i="56"/>
  <c r="F241" i="56"/>
  <c r="D242" i="56"/>
  <c r="F242" i="56" s="1"/>
  <c r="E242" i="56"/>
  <c r="D243" i="56"/>
  <c r="F243" i="56" s="1"/>
  <c r="E243" i="56"/>
  <c r="J238" i="56"/>
  <c r="J239" i="56"/>
  <c r="I241" i="56"/>
  <c r="I240" i="56"/>
  <c r="H242" i="56" l="1"/>
  <c r="G242" i="56"/>
  <c r="H243" i="56"/>
  <c r="G243" i="56"/>
  <c r="D244" i="56"/>
  <c r="F244" i="56" s="1"/>
  <c r="E244" i="56"/>
  <c r="D245" i="56"/>
  <c r="F245" i="56" s="1"/>
  <c r="E245" i="56"/>
  <c r="I242" i="56"/>
  <c r="J240" i="56"/>
  <c r="J241" i="56"/>
  <c r="I243" i="56"/>
  <c r="H244" i="56" l="1"/>
  <c r="G244" i="56"/>
  <c r="G245" i="56"/>
  <c r="H245" i="56"/>
  <c r="D246" i="56"/>
  <c r="F246" i="56" s="1"/>
  <c r="E246" i="56"/>
  <c r="J242" i="56"/>
  <c r="I244" i="56"/>
  <c r="J243" i="56"/>
  <c r="I245" i="56"/>
  <c r="H246" i="56" l="1"/>
  <c r="G246" i="56"/>
  <c r="D247" i="56"/>
  <c r="H247" i="56" s="1"/>
  <c r="E247" i="56"/>
  <c r="I246" i="56"/>
  <c r="J244" i="56"/>
  <c r="J245" i="56"/>
  <c r="F247" i="56" l="1"/>
  <c r="G247" i="56"/>
  <c r="D248" i="56"/>
  <c r="G248" i="56" s="1"/>
  <c r="E248" i="56"/>
  <c r="D249" i="56"/>
  <c r="F249" i="56" s="1"/>
  <c r="E249" i="56"/>
  <c r="J246" i="56"/>
  <c r="I247" i="56"/>
  <c r="F248" i="56" l="1"/>
  <c r="H248" i="56"/>
  <c r="H249" i="56"/>
  <c r="G249" i="56"/>
  <c r="D250" i="56"/>
  <c r="F250" i="56" s="1"/>
  <c r="E250" i="56"/>
  <c r="I248" i="56"/>
  <c r="J247" i="56"/>
  <c r="I249" i="56"/>
  <c r="H250" i="56" l="1"/>
  <c r="G250" i="56"/>
  <c r="D251" i="56"/>
  <c r="G251" i="56" s="1"/>
  <c r="E251" i="56"/>
  <c r="D252" i="56"/>
  <c r="F252" i="56" s="1"/>
  <c r="E252" i="56"/>
  <c r="I250" i="56"/>
  <c r="J249" i="56"/>
  <c r="J248" i="56"/>
  <c r="F251" i="56" l="1"/>
  <c r="H251" i="56"/>
  <c r="H252" i="56"/>
  <c r="G252" i="56"/>
  <c r="D253" i="56"/>
  <c r="F253" i="56" s="1"/>
  <c r="E253" i="56"/>
  <c r="D254" i="56"/>
  <c r="F254" i="56" s="1"/>
  <c r="E254" i="56"/>
  <c r="I252" i="56"/>
  <c r="I251" i="56"/>
  <c r="J250" i="56"/>
  <c r="H253" i="56" l="1"/>
  <c r="G253" i="56"/>
  <c r="H254" i="56"/>
  <c r="G254" i="56"/>
  <c r="D255" i="56"/>
  <c r="F255" i="56" s="1"/>
  <c r="E255" i="56"/>
  <c r="D256" i="56"/>
  <c r="F256" i="56" s="1"/>
  <c r="E256" i="56"/>
  <c r="I253" i="56"/>
  <c r="J251" i="56"/>
  <c r="I254" i="56"/>
  <c r="J252" i="56"/>
  <c r="H255" i="56" l="1"/>
  <c r="G255" i="56"/>
  <c r="H256" i="56"/>
  <c r="G256" i="56"/>
  <c r="D257" i="56"/>
  <c r="F257" i="56" s="1"/>
  <c r="E257" i="56"/>
  <c r="D258" i="56"/>
  <c r="F258" i="56" s="1"/>
  <c r="E258" i="56"/>
  <c r="J253" i="56"/>
  <c r="J254" i="56"/>
  <c r="I256" i="56"/>
  <c r="I255" i="56"/>
  <c r="H257" i="56" l="1"/>
  <c r="G257" i="56"/>
  <c r="H258" i="56"/>
  <c r="G258" i="56"/>
  <c r="D259" i="56"/>
  <c r="F259" i="56" s="1"/>
  <c r="E259" i="56"/>
  <c r="D260" i="56"/>
  <c r="F260" i="56" s="1"/>
  <c r="E260" i="56"/>
  <c r="J255" i="56"/>
  <c r="I258" i="56"/>
  <c r="I257" i="56"/>
  <c r="J256" i="56"/>
  <c r="H259" i="56" l="1"/>
  <c r="G259" i="56"/>
  <c r="H260" i="56"/>
  <c r="G260" i="56"/>
  <c r="D261" i="56"/>
  <c r="F261" i="56" s="1"/>
  <c r="E261" i="56"/>
  <c r="D262" i="56"/>
  <c r="F262" i="56" s="1"/>
  <c r="E262" i="56"/>
  <c r="J257" i="56"/>
  <c r="J258" i="56"/>
  <c r="I260" i="56"/>
  <c r="I259" i="56"/>
  <c r="H261" i="56" l="1"/>
  <c r="G261" i="56"/>
  <c r="H262" i="56"/>
  <c r="G262" i="56"/>
  <c r="D263" i="56"/>
  <c r="F263" i="56" s="1"/>
  <c r="E263" i="56"/>
  <c r="D264" i="56"/>
  <c r="F264" i="56" s="1"/>
  <c r="E264" i="56"/>
  <c r="J259" i="56"/>
  <c r="I262" i="56"/>
  <c r="I261" i="56"/>
  <c r="J260" i="56"/>
  <c r="H263" i="56" l="1"/>
  <c r="G263" i="56"/>
  <c r="H264" i="56"/>
  <c r="G264" i="56"/>
  <c r="H19" i="56"/>
  <c r="H20" i="56" s="1"/>
  <c r="E21" i="56"/>
  <c r="J261" i="56"/>
  <c r="D21" i="56" a="1"/>
  <c r="I264" i="56"/>
  <c r="J262" i="56"/>
  <c r="I263" i="56"/>
  <c r="D21" i="56" l="1"/>
  <c r="H21" i="56" s="1"/>
  <c r="D22" i="56"/>
  <c r="H22" i="56" s="1"/>
  <c r="E22" i="56"/>
  <c r="J263" i="56"/>
  <c r="J264" i="56"/>
  <c r="F21" i="56" l="1"/>
  <c r="G21" i="56"/>
  <c r="G22" i="56"/>
  <c r="F22" i="56"/>
  <c r="D23" i="56"/>
  <c r="H23" i="56" s="1"/>
  <c r="E23" i="56"/>
  <c r="I22" i="56"/>
  <c r="I21" i="56"/>
  <c r="G23" i="56" l="1"/>
  <c r="F23" i="56"/>
  <c r="D24" i="56"/>
  <c r="H24" i="56" s="1"/>
  <c r="E24" i="56"/>
  <c r="D25" i="56"/>
  <c r="H25" i="56" s="1"/>
  <c r="E25" i="56"/>
  <c r="J22" i="56"/>
  <c r="J21" i="56"/>
  <c r="I23" i="56"/>
  <c r="F24" i="56" l="1"/>
  <c r="G24" i="56"/>
  <c r="G25" i="56"/>
  <c r="F25" i="56"/>
  <c r="D26" i="56"/>
  <c r="F26" i="56" s="1"/>
  <c r="E26" i="56"/>
  <c r="I25" i="56"/>
  <c r="J23" i="56"/>
  <c r="I24" i="56"/>
  <c r="H26" i="56" l="1"/>
  <c r="G26" i="56"/>
  <c r="D27" i="56"/>
  <c r="G27" i="56" s="1"/>
  <c r="E27" i="56"/>
  <c r="D28" i="56"/>
  <c r="H28" i="56" s="1"/>
  <c r="E28" i="56"/>
  <c r="J25" i="56"/>
  <c r="I26" i="56"/>
  <c r="J24" i="56"/>
  <c r="F27" i="56" l="1"/>
  <c r="H27" i="56"/>
  <c r="G28" i="56"/>
  <c r="F28" i="56"/>
  <c r="D29" i="56"/>
  <c r="H29" i="56" s="1"/>
  <c r="E29" i="56"/>
  <c r="D30" i="56"/>
  <c r="H30" i="56" s="1"/>
  <c r="E30" i="56"/>
  <c r="I28" i="56"/>
  <c r="I27" i="56"/>
  <c r="J26" i="56"/>
  <c r="G29" i="56" l="1"/>
  <c r="F29" i="56"/>
  <c r="G30" i="56"/>
  <c r="F30" i="56"/>
  <c r="D31" i="56"/>
  <c r="H31" i="56" s="1"/>
  <c r="E31" i="56"/>
  <c r="D32" i="56"/>
  <c r="H32" i="56" s="1"/>
  <c r="E32" i="56"/>
  <c r="I30" i="56"/>
  <c r="I29" i="56"/>
  <c r="J28" i="56"/>
  <c r="J27" i="56"/>
  <c r="G31" i="56" l="1"/>
  <c r="F31" i="56"/>
  <c r="G32" i="56"/>
  <c r="F32" i="56"/>
  <c r="D33" i="56"/>
  <c r="H33" i="56" s="1"/>
  <c r="E33" i="56"/>
  <c r="D34" i="56"/>
  <c r="H34" i="56" s="1"/>
  <c r="E34" i="56"/>
  <c r="I31" i="56"/>
  <c r="I32" i="56"/>
  <c r="J29" i="56"/>
  <c r="J30" i="56"/>
  <c r="G33" i="56" l="1"/>
  <c r="F33" i="56"/>
  <c r="G34" i="56"/>
  <c r="F34" i="56"/>
  <c r="D35" i="56"/>
  <c r="H35" i="56" s="1"/>
  <c r="E35" i="56"/>
  <c r="I33" i="56"/>
  <c r="I34" i="56"/>
  <c r="J31" i="56"/>
  <c r="J32" i="56"/>
  <c r="F35" i="56" l="1"/>
  <c r="G35" i="56"/>
  <c r="D36" i="56"/>
  <c r="F36" i="56" s="1"/>
  <c r="E36" i="56"/>
  <c r="I35" i="56"/>
  <c r="J33" i="56"/>
  <c r="J34" i="56"/>
  <c r="H36" i="56" l="1"/>
  <c r="G36" i="56"/>
  <c r="D37" i="56"/>
  <c r="F37" i="56" s="1"/>
  <c r="E37" i="56"/>
  <c r="I36" i="56"/>
  <c r="J35" i="56"/>
  <c r="H37" i="56" l="1"/>
  <c r="G37" i="56"/>
  <c r="D38" i="56"/>
  <c r="F38" i="56" s="1"/>
  <c r="E38" i="56"/>
  <c r="I37" i="56"/>
  <c r="J36" i="56"/>
  <c r="H38" i="56" l="1"/>
  <c r="G38" i="56"/>
  <c r="D39" i="56"/>
  <c r="F39" i="56" s="1"/>
  <c r="E39" i="56"/>
  <c r="I38" i="56"/>
  <c r="J37" i="56"/>
  <c r="H39" i="56" l="1"/>
  <c r="G39" i="56"/>
  <c r="D40" i="56"/>
  <c r="F40" i="56" s="1"/>
  <c r="E40" i="56"/>
  <c r="I39" i="56"/>
  <c r="J38" i="56"/>
  <c r="H40" i="56" l="1"/>
  <c r="G40" i="56"/>
  <c r="D41" i="56"/>
  <c r="F41" i="56" s="1"/>
  <c r="E41" i="56"/>
  <c r="I40" i="56"/>
  <c r="J39" i="56"/>
  <c r="H41" i="56" l="1"/>
  <c r="G41" i="56"/>
  <c r="D42" i="56"/>
  <c r="H42" i="56" s="1"/>
  <c r="E42" i="56"/>
  <c r="I41" i="56"/>
  <c r="J40" i="56"/>
  <c r="G42" i="56" l="1"/>
  <c r="F42" i="56"/>
  <c r="D43" i="56"/>
  <c r="F43" i="56" s="1"/>
  <c r="E43" i="56"/>
  <c r="I42" i="56"/>
  <c r="J41" i="56"/>
  <c r="H43" i="56" l="1"/>
  <c r="G43" i="56"/>
  <c r="D44" i="56"/>
  <c r="F44" i="56" s="1"/>
  <c r="E44" i="56"/>
  <c r="I43" i="56"/>
  <c r="J42" i="56"/>
  <c r="H44" i="56" l="1"/>
  <c r="G44" i="56"/>
  <c r="D45" i="56"/>
  <c r="H45" i="56" s="1"/>
  <c r="E45" i="56"/>
  <c r="I44" i="56"/>
  <c r="J43" i="56"/>
  <c r="G45" i="56" l="1"/>
  <c r="F45" i="56"/>
  <c r="D46" i="56"/>
  <c r="F46" i="56" s="1"/>
  <c r="E46" i="56"/>
  <c r="I45" i="56"/>
  <c r="J44" i="56"/>
  <c r="H46" i="56" l="1"/>
  <c r="G46" i="56"/>
  <c r="D47" i="56"/>
  <c r="F47" i="56" s="1"/>
  <c r="E47" i="56"/>
  <c r="I46" i="56"/>
  <c r="J45" i="56"/>
  <c r="H47" i="56" l="1"/>
  <c r="G47" i="56"/>
  <c r="D48" i="56"/>
  <c r="H48" i="56" s="1"/>
  <c r="E48" i="56"/>
  <c r="I47" i="56"/>
  <c r="J46" i="56"/>
  <c r="G48" i="56" l="1"/>
  <c r="F48" i="56"/>
  <c r="D49" i="56"/>
  <c r="F49" i="56" s="1"/>
  <c r="E49" i="56"/>
  <c r="I48" i="56"/>
  <c r="J47" i="56"/>
  <c r="G49" i="56" l="1"/>
  <c r="H49" i="56"/>
  <c r="D50" i="56"/>
  <c r="F50" i="56" s="1"/>
  <c r="E50" i="56"/>
  <c r="I49" i="56"/>
  <c r="J48" i="56"/>
  <c r="H50" i="56" l="1"/>
  <c r="G50" i="56"/>
  <c r="D51" i="56"/>
  <c r="F51" i="56" s="1"/>
  <c r="E51" i="56"/>
  <c r="I50" i="56"/>
  <c r="J49" i="56"/>
  <c r="H51" i="56" l="1"/>
  <c r="G51" i="56"/>
  <c r="D52" i="56"/>
  <c r="H52" i="56" s="1"/>
  <c r="E52" i="56"/>
  <c r="D53" i="56"/>
  <c r="H53" i="56" s="1"/>
  <c r="E53" i="56"/>
  <c r="D54" i="56"/>
  <c r="F54" i="56" s="1"/>
  <c r="E54" i="56"/>
  <c r="I51" i="56"/>
  <c r="J50" i="56"/>
  <c r="F52" i="56" l="1"/>
  <c r="G53" i="56"/>
  <c r="F53" i="56"/>
  <c r="G52" i="56"/>
  <c r="H54" i="56"/>
  <c r="G54" i="56"/>
  <c r="D55" i="56"/>
  <c r="F55" i="56" s="1"/>
  <c r="E55" i="56"/>
  <c r="D56" i="56"/>
  <c r="H56" i="56" s="1"/>
  <c r="E56" i="56"/>
  <c r="I54" i="56"/>
  <c r="I52" i="56"/>
  <c r="I53" i="56"/>
  <c r="J51" i="56"/>
  <c r="G55" i="56" l="1"/>
  <c r="H55" i="56"/>
  <c r="G56" i="56"/>
  <c r="F56" i="56"/>
  <c r="D57" i="56"/>
  <c r="H57" i="56" s="1"/>
  <c r="E57" i="56"/>
  <c r="D58" i="56"/>
  <c r="H58" i="56" s="1"/>
  <c r="E58" i="56"/>
  <c r="D59" i="56"/>
  <c r="H59" i="56" s="1"/>
  <c r="E59" i="56"/>
  <c r="I56" i="56"/>
  <c r="I55" i="56"/>
  <c r="J54" i="56"/>
  <c r="J53" i="56"/>
  <c r="J52" i="56"/>
  <c r="F58" i="56" l="1"/>
  <c r="G57" i="56"/>
  <c r="G58" i="56"/>
  <c r="F57" i="56"/>
  <c r="G59" i="56"/>
  <c r="F59" i="56"/>
  <c r="D60" i="56"/>
  <c r="H60" i="56" s="1"/>
  <c r="E60" i="56"/>
  <c r="D61" i="56"/>
  <c r="H61" i="56" s="1"/>
  <c r="E61" i="56"/>
  <c r="I59" i="56"/>
  <c r="I58" i="56"/>
  <c r="I57" i="56"/>
  <c r="J55" i="56"/>
  <c r="J56" i="56"/>
  <c r="G60" i="56" l="1"/>
  <c r="F60" i="56"/>
  <c r="G61" i="56"/>
  <c r="F61" i="56"/>
  <c r="D62" i="56"/>
  <c r="H62" i="56" s="1"/>
  <c r="E62" i="56"/>
  <c r="D63" i="56"/>
  <c r="H63" i="56" s="1"/>
  <c r="E63" i="56"/>
  <c r="I60" i="56"/>
  <c r="I61" i="56"/>
  <c r="J59" i="56"/>
  <c r="J57" i="56"/>
  <c r="J58" i="56"/>
  <c r="F62" i="56" l="1"/>
  <c r="G62" i="56"/>
  <c r="G63" i="56"/>
  <c r="F63" i="56"/>
  <c r="D64" i="56"/>
  <c r="H64" i="56" s="1"/>
  <c r="E64" i="56"/>
  <c r="I62" i="56"/>
  <c r="I63" i="56"/>
  <c r="J60" i="56"/>
  <c r="J61" i="56"/>
  <c r="G64" i="56" l="1"/>
  <c r="F64" i="56"/>
  <c r="D65" i="56"/>
  <c r="H65" i="56" s="1"/>
  <c r="E65" i="56"/>
  <c r="I64" i="56"/>
  <c r="J62" i="56"/>
  <c r="J63" i="56"/>
  <c r="G65" i="56" l="1"/>
  <c r="F65" i="56"/>
  <c r="D66" i="56"/>
  <c r="H66" i="56" s="1"/>
  <c r="E66" i="56"/>
  <c r="I65" i="56"/>
  <c r="J64" i="56"/>
  <c r="G66" i="56" l="1"/>
  <c r="F66" i="56"/>
  <c r="D67" i="56"/>
  <c r="H67" i="56" s="1"/>
  <c r="E67" i="56"/>
  <c r="I66" i="56"/>
  <c r="J65" i="56"/>
  <c r="G67" i="56" l="1"/>
  <c r="F67" i="56"/>
  <c r="D68" i="56"/>
  <c r="H68" i="56" s="1"/>
  <c r="E68" i="56"/>
  <c r="I67" i="56"/>
  <c r="J66" i="56"/>
  <c r="G68" i="56" l="1"/>
  <c r="F68" i="56"/>
  <c r="D69" i="56"/>
  <c r="H69" i="56" s="1"/>
  <c r="E69" i="56"/>
  <c r="I68" i="56"/>
  <c r="J67" i="56"/>
  <c r="G69" i="56" l="1"/>
  <c r="F69" i="56"/>
  <c r="D70" i="56"/>
  <c r="H70" i="56" s="1"/>
  <c r="E70" i="56"/>
  <c r="I69" i="56"/>
  <c r="J68" i="56"/>
  <c r="G70" i="56" l="1"/>
  <c r="F70" i="56"/>
  <c r="D71" i="56"/>
  <c r="H71" i="56" s="1"/>
  <c r="E71" i="56"/>
  <c r="I70" i="56"/>
  <c r="J69" i="56"/>
  <c r="G71" i="56" l="1"/>
  <c r="F71" i="56"/>
  <c r="D72" i="56"/>
  <c r="H72" i="56" s="1"/>
  <c r="E72" i="56"/>
  <c r="I71" i="56"/>
  <c r="J70" i="56"/>
  <c r="G72" i="56" l="1"/>
  <c r="F72" i="56"/>
  <c r="D73" i="56"/>
  <c r="H73" i="56" s="1"/>
  <c r="E73" i="56"/>
  <c r="I72" i="56"/>
  <c r="J71" i="56"/>
  <c r="G73" i="56" l="1"/>
  <c r="F73" i="56"/>
  <c r="D74" i="56"/>
  <c r="H74" i="56" s="1"/>
  <c r="E74" i="56"/>
  <c r="I73" i="56"/>
  <c r="J72" i="56"/>
  <c r="G74" i="56" l="1"/>
  <c r="F74" i="56"/>
  <c r="D75" i="56"/>
  <c r="H75" i="56" s="1"/>
  <c r="E75" i="56"/>
  <c r="I74" i="56"/>
  <c r="J73" i="56"/>
  <c r="G75" i="56" l="1"/>
  <c r="F75" i="56"/>
  <c r="D76" i="56"/>
  <c r="F76" i="56" s="1"/>
  <c r="E76" i="56"/>
  <c r="I75" i="56"/>
  <c r="J74" i="56"/>
  <c r="H76" i="56" l="1"/>
  <c r="G76" i="56"/>
  <c r="D77" i="56"/>
  <c r="H77" i="56" s="1"/>
  <c r="E77" i="56"/>
  <c r="I76" i="56"/>
  <c r="J75" i="56"/>
  <c r="G77" i="56" l="1"/>
  <c r="F77" i="56"/>
  <c r="D78" i="56"/>
  <c r="H78" i="56" s="1"/>
  <c r="E78" i="56"/>
  <c r="I77" i="56"/>
  <c r="J76" i="56"/>
  <c r="G78" i="56" l="1"/>
  <c r="F78" i="56"/>
  <c r="D79" i="56"/>
  <c r="H79" i="56" s="1"/>
  <c r="E79" i="56"/>
  <c r="I78" i="56"/>
  <c r="J77" i="56"/>
  <c r="G79" i="56" l="1"/>
  <c r="F79" i="56"/>
  <c r="D80" i="56"/>
  <c r="H80" i="56" s="1"/>
  <c r="E80" i="56"/>
  <c r="I79" i="56"/>
  <c r="J78" i="56"/>
  <c r="G80" i="56" l="1"/>
  <c r="F80" i="56"/>
  <c r="D81" i="56"/>
  <c r="H81" i="56" s="1"/>
  <c r="E81" i="56"/>
  <c r="I80" i="56"/>
  <c r="J79" i="56"/>
  <c r="G81" i="56" l="1"/>
  <c r="F81" i="56"/>
  <c r="D82" i="56"/>
  <c r="H82" i="56" s="1"/>
  <c r="E82" i="56"/>
  <c r="I81" i="56"/>
  <c r="J80" i="56"/>
  <c r="G82" i="56" l="1"/>
  <c r="F82" i="56"/>
  <c r="D83" i="56"/>
  <c r="H83" i="56" s="1"/>
  <c r="E83" i="56"/>
  <c r="I82" i="56"/>
  <c r="J81" i="56"/>
  <c r="G83" i="56" l="1"/>
  <c r="F83" i="56"/>
  <c r="D84" i="56"/>
  <c r="F84" i="56" s="1"/>
  <c r="E84" i="56"/>
  <c r="I83" i="56"/>
  <c r="J82" i="56"/>
  <c r="H84" i="56" l="1"/>
  <c r="G84" i="56"/>
  <c r="D85" i="56"/>
  <c r="F85" i="56" s="1"/>
  <c r="E85" i="56"/>
  <c r="I84" i="56"/>
  <c r="J83" i="56"/>
  <c r="H85" i="56" l="1"/>
  <c r="G85" i="56"/>
  <c r="D86" i="56"/>
  <c r="F86" i="56" s="1"/>
  <c r="E86" i="56"/>
  <c r="I85" i="56"/>
  <c r="J84" i="56"/>
  <c r="H86" i="56" l="1"/>
  <c r="G86" i="56"/>
  <c r="D87" i="56"/>
  <c r="F87" i="56" s="1"/>
  <c r="E87" i="56"/>
  <c r="I86" i="56"/>
  <c r="J85" i="56"/>
  <c r="H87" i="56" l="1"/>
  <c r="G87" i="56"/>
  <c r="D88" i="56"/>
  <c r="F88" i="56" s="1"/>
  <c r="E88" i="56"/>
  <c r="I87" i="56"/>
  <c r="J86" i="56"/>
  <c r="H88" i="56" l="1"/>
  <c r="G88" i="56"/>
  <c r="D89" i="56"/>
  <c r="F89" i="56" s="1"/>
  <c r="E89" i="56"/>
  <c r="I88" i="56"/>
  <c r="J87" i="56"/>
  <c r="H89" i="56" l="1"/>
  <c r="G89" i="56"/>
  <c r="D90" i="56"/>
  <c r="F90" i="56" s="1"/>
  <c r="E90" i="56"/>
  <c r="I89" i="56"/>
  <c r="J88" i="56"/>
  <c r="H90" i="56" l="1"/>
  <c r="G90" i="56"/>
  <c r="D91" i="56"/>
  <c r="F91" i="56" s="1"/>
  <c r="E91" i="56"/>
  <c r="I90" i="56"/>
  <c r="J89" i="56"/>
  <c r="H91" i="56" l="1"/>
  <c r="G91" i="56"/>
  <c r="D92" i="56"/>
  <c r="F92" i="56" s="1"/>
  <c r="E92" i="56"/>
  <c r="I91" i="56"/>
  <c r="J90" i="56"/>
  <c r="H92" i="56" l="1"/>
  <c r="G92" i="56"/>
  <c r="D93" i="56"/>
  <c r="F93" i="56" s="1"/>
  <c r="E93" i="56"/>
  <c r="I92" i="56"/>
  <c r="J91" i="56"/>
  <c r="H93" i="56" l="1"/>
  <c r="G93" i="56"/>
  <c r="D94" i="56"/>
  <c r="F94" i="56" s="1"/>
  <c r="E94" i="56"/>
  <c r="I93" i="56"/>
  <c r="J92" i="56"/>
  <c r="H94" i="56" l="1"/>
  <c r="G94" i="56"/>
  <c r="D95" i="56"/>
  <c r="F95" i="56" s="1"/>
  <c r="E95" i="56"/>
  <c r="I94" i="56"/>
  <c r="J93" i="56"/>
  <c r="H95" i="56" l="1"/>
  <c r="G95" i="56"/>
  <c r="D96" i="56"/>
  <c r="F96" i="56" s="1"/>
  <c r="E96" i="56"/>
  <c r="I95" i="56"/>
  <c r="J94" i="56"/>
  <c r="H96" i="56" l="1"/>
  <c r="G96" i="56"/>
  <c r="D97" i="56"/>
  <c r="F97" i="56" s="1"/>
  <c r="E97" i="56"/>
  <c r="I96" i="56"/>
  <c r="J95" i="56"/>
  <c r="H97" i="56" l="1"/>
  <c r="G97" i="56"/>
  <c r="D98" i="56"/>
  <c r="F98" i="56" s="1"/>
  <c r="E98" i="56"/>
  <c r="I97" i="56"/>
  <c r="J96" i="56"/>
  <c r="H98" i="56" l="1"/>
  <c r="G98" i="56"/>
  <c r="D99" i="56"/>
  <c r="F99" i="56" s="1"/>
  <c r="E99" i="56"/>
  <c r="I98" i="56"/>
  <c r="J97" i="56"/>
  <c r="H99" i="56" l="1"/>
  <c r="G99" i="56"/>
  <c r="D100" i="56"/>
  <c r="F100" i="56" s="1"/>
  <c r="E100" i="56"/>
  <c r="I99" i="56"/>
  <c r="J98" i="56"/>
  <c r="H100" i="56" l="1"/>
  <c r="G100" i="56"/>
  <c r="D101" i="56"/>
  <c r="F101" i="56" s="1"/>
  <c r="E101" i="56"/>
  <c r="I100" i="56"/>
  <c r="J99" i="56"/>
  <c r="H101" i="56" l="1"/>
  <c r="G101" i="56"/>
  <c r="D102" i="56"/>
  <c r="F102" i="56" s="1"/>
  <c r="E102" i="56"/>
  <c r="I101" i="56"/>
  <c r="J100" i="56"/>
  <c r="H102" i="56" l="1"/>
  <c r="G102" i="56"/>
  <c r="D103" i="56"/>
  <c r="F103" i="56" s="1"/>
  <c r="E103" i="56"/>
  <c r="I102" i="56"/>
  <c r="J101" i="56"/>
  <c r="H103" i="56" l="1"/>
  <c r="G103" i="56"/>
  <c r="D104" i="56"/>
  <c r="G104" i="56" s="1"/>
  <c r="E104" i="56"/>
  <c r="I103" i="56"/>
  <c r="J102" i="56"/>
  <c r="F104" i="56" l="1"/>
  <c r="H104" i="56"/>
  <c r="D105" i="56"/>
  <c r="F105" i="56" s="1"/>
  <c r="E105" i="56"/>
  <c r="I104" i="56"/>
  <c r="J103" i="56"/>
  <c r="H105" i="56" l="1"/>
  <c r="G105" i="56"/>
  <c r="D106" i="56"/>
  <c r="F106" i="56" s="1"/>
  <c r="E106" i="56"/>
  <c r="I105" i="56"/>
  <c r="J104" i="56"/>
  <c r="H106" i="56" l="1"/>
  <c r="G106" i="56"/>
  <c r="D107" i="56"/>
  <c r="F107" i="56" s="1"/>
  <c r="E107" i="56"/>
  <c r="I106" i="56"/>
  <c r="J105" i="56"/>
  <c r="H107" i="56" l="1"/>
  <c r="G107" i="56"/>
  <c r="D108" i="56"/>
  <c r="F108" i="56" s="1"/>
  <c r="E108" i="56"/>
  <c r="I107" i="56"/>
  <c r="J106" i="56"/>
  <c r="H108" i="56" l="1"/>
  <c r="G108" i="56"/>
  <c r="D109" i="56"/>
  <c r="F109" i="56" s="1"/>
  <c r="E109" i="56"/>
  <c r="I108" i="56"/>
  <c r="J107" i="56"/>
  <c r="H109" i="56" l="1"/>
  <c r="G109" i="56"/>
  <c r="D110" i="56"/>
  <c r="F110" i="56" s="1"/>
  <c r="E110" i="56"/>
  <c r="I109" i="56"/>
  <c r="J108" i="56"/>
  <c r="H110" i="56" l="1"/>
  <c r="G110" i="56"/>
  <c r="D111" i="56"/>
  <c r="F111" i="56" s="1"/>
  <c r="E111" i="56"/>
  <c r="I110" i="56"/>
  <c r="J109" i="56"/>
  <c r="H111" i="56" l="1"/>
  <c r="G111" i="56"/>
  <c r="D112" i="56"/>
  <c r="F112" i="56" s="1"/>
  <c r="E112" i="56"/>
  <c r="I111" i="56"/>
  <c r="J110" i="56"/>
  <c r="H112" i="56" l="1"/>
  <c r="G112" i="56"/>
  <c r="D113" i="56"/>
  <c r="F113" i="56" s="1"/>
  <c r="E113" i="56"/>
  <c r="I112" i="56"/>
  <c r="J111" i="56"/>
  <c r="H113" i="56" l="1"/>
  <c r="G113" i="56"/>
  <c r="D114" i="56"/>
  <c r="G114" i="56" s="1"/>
  <c r="E114" i="56"/>
  <c r="I113" i="56"/>
  <c r="J112" i="56"/>
  <c r="F114" i="56" l="1"/>
  <c r="H114" i="56"/>
  <c r="D115" i="56"/>
  <c r="F115" i="56" s="1"/>
  <c r="E115" i="56"/>
  <c r="I114" i="56"/>
  <c r="J113" i="56"/>
  <c r="H115" i="56" l="1"/>
  <c r="G115" i="56"/>
  <c r="D116" i="56"/>
  <c r="F116" i="56" s="1"/>
  <c r="E116" i="56"/>
  <c r="I115" i="56"/>
  <c r="J114" i="56"/>
  <c r="H116" i="56" l="1"/>
  <c r="G116" i="56"/>
  <c r="D117" i="56"/>
  <c r="F117" i="56" s="1"/>
  <c r="E117" i="56"/>
  <c r="I116" i="56"/>
  <c r="J115" i="56"/>
  <c r="H117" i="56" l="1"/>
  <c r="G117" i="56"/>
  <c r="D118" i="56"/>
  <c r="F118" i="56" s="1"/>
  <c r="E118" i="56"/>
  <c r="I117" i="56"/>
  <c r="J116" i="56"/>
  <c r="H118" i="56" l="1"/>
  <c r="G118" i="56"/>
  <c r="D119" i="56"/>
  <c r="F119" i="56" s="1"/>
  <c r="E119" i="56"/>
  <c r="I118" i="56"/>
  <c r="J117" i="56"/>
  <c r="H119" i="56" l="1"/>
  <c r="G119" i="56"/>
  <c r="D120" i="56"/>
  <c r="F120" i="56" s="1"/>
  <c r="E120" i="56"/>
  <c r="I119" i="56"/>
  <c r="J118" i="56"/>
  <c r="H120" i="56" l="1"/>
  <c r="G120" i="56"/>
  <c r="D121" i="56"/>
  <c r="F121" i="56" s="1"/>
  <c r="E121" i="56"/>
  <c r="I120" i="56"/>
  <c r="J119" i="56"/>
  <c r="H121" i="56" l="1"/>
  <c r="G121" i="56"/>
  <c r="D122" i="56"/>
  <c r="F122" i="56" s="1"/>
  <c r="E122" i="56"/>
  <c r="I121" i="56"/>
  <c r="J120" i="56"/>
  <c r="H122" i="56" l="1"/>
  <c r="G122" i="56"/>
  <c r="D123" i="56"/>
  <c r="F123" i="56" s="1"/>
  <c r="E123" i="56"/>
  <c r="I122" i="56"/>
  <c r="J121" i="56"/>
  <c r="H123" i="56" l="1"/>
  <c r="G123" i="56"/>
  <c r="D124" i="56"/>
  <c r="F124" i="56" s="1"/>
  <c r="E124" i="56"/>
  <c r="I123" i="56"/>
  <c r="J122" i="56"/>
  <c r="H124" i="56" l="1"/>
  <c r="G124" i="56"/>
  <c r="D125" i="56"/>
  <c r="F125" i="56" s="1"/>
  <c r="E125" i="56"/>
  <c r="I124" i="56"/>
  <c r="J123" i="56"/>
  <c r="H125" i="56" l="1"/>
  <c r="G125" i="56"/>
  <c r="D126" i="56"/>
  <c r="F126" i="56" s="1"/>
  <c r="E126" i="56"/>
  <c r="I125" i="56"/>
  <c r="J124" i="56"/>
  <c r="H126" i="56" l="1"/>
  <c r="G126" i="56"/>
  <c r="D127" i="56"/>
  <c r="F127" i="56" s="1"/>
  <c r="E127" i="56"/>
  <c r="I126" i="56"/>
  <c r="J125" i="56"/>
  <c r="H127" i="56" l="1"/>
  <c r="G127" i="56"/>
  <c r="D128" i="56"/>
  <c r="F128" i="56" s="1"/>
  <c r="E128" i="56"/>
  <c r="I127" i="56"/>
  <c r="J126" i="56"/>
  <c r="H128" i="56" l="1"/>
  <c r="G128" i="56"/>
  <c r="D129" i="56"/>
  <c r="F129" i="56" s="1"/>
  <c r="E129" i="56"/>
  <c r="I128" i="56"/>
  <c r="J127" i="56"/>
  <c r="H129" i="56" l="1"/>
  <c r="G129" i="56"/>
  <c r="D130" i="56"/>
  <c r="F130" i="56" s="1"/>
  <c r="E130" i="56"/>
  <c r="I129" i="56"/>
  <c r="J128" i="56"/>
  <c r="H130" i="56" l="1"/>
  <c r="G130" i="56"/>
  <c r="D131" i="56"/>
  <c r="F131" i="56" s="1"/>
  <c r="E131" i="56"/>
  <c r="I130" i="56"/>
  <c r="J129" i="56"/>
  <c r="H131" i="56" l="1"/>
  <c r="G131" i="56"/>
  <c r="D132" i="56"/>
  <c r="F132" i="56" s="1"/>
  <c r="E132" i="56"/>
  <c r="I131" i="56"/>
  <c r="J130" i="56"/>
  <c r="H132" i="56" l="1"/>
  <c r="G132" i="56"/>
  <c r="D133" i="56"/>
  <c r="H133" i="56" s="1"/>
  <c r="E133" i="56"/>
  <c r="I132" i="56"/>
  <c r="J131" i="56"/>
  <c r="G133" i="56" l="1"/>
  <c r="F133" i="56"/>
  <c r="D134" i="56"/>
  <c r="H134" i="56" s="1"/>
  <c r="E134" i="56"/>
  <c r="I133" i="56"/>
  <c r="J132" i="56"/>
  <c r="G134" i="56" l="1"/>
  <c r="F134" i="56"/>
  <c r="D135" i="56"/>
  <c r="H135" i="56" s="1"/>
  <c r="E135" i="56"/>
  <c r="I134" i="56"/>
  <c r="J133" i="56"/>
  <c r="G135" i="56" l="1"/>
  <c r="F135" i="56"/>
  <c r="D136" i="56"/>
  <c r="H136" i="56" s="1"/>
  <c r="E136" i="56"/>
  <c r="I135" i="56"/>
  <c r="J134" i="56"/>
  <c r="G136" i="56" l="1"/>
  <c r="F136" i="56"/>
  <c r="D137" i="56"/>
  <c r="H137" i="56" s="1"/>
  <c r="E137" i="56"/>
  <c r="I136" i="56"/>
  <c r="J135" i="56"/>
  <c r="G137" i="56" l="1"/>
  <c r="F137" i="56"/>
  <c r="D138" i="56"/>
  <c r="H138" i="56" s="1"/>
  <c r="E138" i="56"/>
  <c r="I137" i="56"/>
  <c r="J136" i="56"/>
  <c r="G138" i="56" l="1"/>
  <c r="F138" i="56"/>
  <c r="D139" i="56"/>
  <c r="H139" i="56" s="1"/>
  <c r="E139" i="56"/>
  <c r="I138" i="56"/>
  <c r="J137" i="56"/>
  <c r="G139" i="56" l="1"/>
  <c r="F139" i="56"/>
  <c r="D140" i="56"/>
  <c r="H140" i="56" s="1"/>
  <c r="E140" i="56"/>
  <c r="I139" i="56"/>
  <c r="J138" i="56"/>
  <c r="G140" i="56" l="1"/>
  <c r="F140" i="56"/>
  <c r="D8" i="56"/>
  <c r="B1" i="56"/>
  <c r="I140" i="56"/>
  <c r="J139" i="56"/>
  <c r="H392" i="56"/>
  <c r="C84" i="51" l="1"/>
  <c r="G84" i="51" s="1"/>
  <c r="C85" i="51"/>
  <c r="G85" i="51" s="1"/>
  <c r="E82" i="51"/>
  <c r="J140" i="56"/>
  <c r="I392" i="56"/>
  <c r="I268" i="56"/>
  <c r="I20" i="56"/>
  <c r="I144" i="56"/>
  <c r="H82" i="51" l="1"/>
  <c r="H85" i="51" s="1"/>
  <c r="E85" i="51"/>
  <c r="E84" i="51"/>
  <c r="B86" i="51"/>
  <c r="D86" i="51"/>
  <c r="E86" i="51"/>
  <c r="B87" i="51"/>
  <c r="D87" i="51"/>
  <c r="E87" i="51"/>
  <c r="B88" i="51"/>
  <c r="D88" i="51"/>
  <c r="G88" i="51" s="1"/>
  <c r="E88" i="51"/>
  <c r="B89" i="51"/>
  <c r="D89" i="51"/>
  <c r="E89" i="51"/>
  <c r="B90" i="51"/>
  <c r="D90" i="51"/>
  <c r="G90" i="51" s="1"/>
  <c r="E90" i="51"/>
  <c r="B91" i="51"/>
  <c r="D91" i="51"/>
  <c r="G91" i="51" s="1"/>
  <c r="E91" i="51"/>
  <c r="B92" i="51"/>
  <c r="D92" i="51"/>
  <c r="G92" i="51" s="1"/>
  <c r="E92" i="51"/>
  <c r="B93" i="51"/>
  <c r="D93" i="51"/>
  <c r="G93" i="51" s="1"/>
  <c r="E93" i="51"/>
  <c r="B94" i="51"/>
  <c r="D94" i="51"/>
  <c r="G94" i="51" s="1"/>
  <c r="E94" i="51"/>
  <c r="B95" i="51"/>
  <c r="D95" i="51"/>
  <c r="G95" i="51" s="1"/>
  <c r="E95" i="51"/>
  <c r="B96" i="51"/>
  <c r="D96" i="51"/>
  <c r="G96" i="51" s="1"/>
  <c r="E96" i="51"/>
  <c r="B97" i="51"/>
  <c r="D97" i="51"/>
  <c r="G97" i="51" s="1"/>
  <c r="E97" i="51"/>
  <c r="B98" i="51"/>
  <c r="D98" i="51"/>
  <c r="G98" i="51" s="1"/>
  <c r="E98" i="51"/>
  <c r="I85" i="51"/>
  <c r="J20" i="56"/>
  <c r="J144" i="56"/>
  <c r="J268" i="56"/>
  <c r="H89" i="51" l="1"/>
  <c r="H86" i="51"/>
  <c r="H87" i="51"/>
  <c r="G89" i="51"/>
  <c r="H97" i="51"/>
  <c r="H88" i="51"/>
  <c r="H95" i="51"/>
  <c r="G86" i="51"/>
  <c r="H96" i="51"/>
  <c r="G87" i="51"/>
  <c r="H90" i="51"/>
  <c r="H91" i="51"/>
  <c r="H92" i="51"/>
  <c r="H93" i="51"/>
  <c r="H94" i="51"/>
  <c r="H83" i="51"/>
  <c r="H84" i="51"/>
  <c r="H98" i="51"/>
  <c r="B99" i="51"/>
  <c r="D99" i="51"/>
  <c r="G99" i="51" s="1"/>
  <c r="E99" i="51"/>
  <c r="B100" i="51"/>
  <c r="D100" i="51"/>
  <c r="G100" i="51" s="1"/>
  <c r="E100" i="51"/>
  <c r="B101" i="51"/>
  <c r="D101" i="51"/>
  <c r="G101" i="51" s="1"/>
  <c r="E101" i="51"/>
  <c r="B102" i="51"/>
  <c r="D102" i="51"/>
  <c r="H102" i="51" s="1"/>
  <c r="E102" i="51"/>
  <c r="B103" i="51"/>
  <c r="D103" i="51"/>
  <c r="G103" i="51" s="1"/>
  <c r="E103" i="51"/>
  <c r="B104" i="51"/>
  <c r="D104" i="51"/>
  <c r="G104" i="51" s="1"/>
  <c r="E104" i="51"/>
  <c r="B105" i="51"/>
  <c r="D105" i="51"/>
  <c r="H105" i="51" s="1"/>
  <c r="E105" i="51"/>
  <c r="B106" i="51"/>
  <c r="D106" i="51"/>
  <c r="G106" i="51" s="1"/>
  <c r="E106" i="51"/>
  <c r="B107" i="51"/>
  <c r="D107" i="51"/>
  <c r="G107" i="51" s="1"/>
  <c r="E107" i="51"/>
  <c r="B108" i="51"/>
  <c r="D108" i="51"/>
  <c r="G108" i="51" s="1"/>
  <c r="E108" i="51"/>
  <c r="B109" i="51"/>
  <c r="D109" i="51"/>
  <c r="G109" i="51" s="1"/>
  <c r="E109" i="51"/>
  <c r="B110" i="51"/>
  <c r="D110" i="51"/>
  <c r="G110" i="51" s="1"/>
  <c r="E110" i="51"/>
  <c r="I84" i="51"/>
  <c r="I95" i="51"/>
  <c r="I88" i="51"/>
  <c r="I91" i="51"/>
  <c r="I86" i="51"/>
  <c r="I98" i="51"/>
  <c r="I90" i="51"/>
  <c r="I96" i="51"/>
  <c r="I89" i="51"/>
  <c r="I93" i="51"/>
  <c r="I97" i="51"/>
  <c r="I94" i="51"/>
  <c r="I87" i="51"/>
  <c r="I92" i="51"/>
  <c r="J85" i="51"/>
  <c r="G105" i="51" l="1"/>
  <c r="H106" i="51"/>
  <c r="H107" i="51"/>
  <c r="G102" i="51"/>
  <c r="H108" i="51"/>
  <c r="H100" i="51"/>
  <c r="H99" i="51"/>
  <c r="H109" i="51"/>
  <c r="H101" i="51"/>
  <c r="H103" i="51"/>
  <c r="H104" i="51"/>
  <c r="H110" i="51"/>
  <c r="B111" i="51"/>
  <c r="D111" i="51"/>
  <c r="G111" i="51" s="1"/>
  <c r="E111" i="51"/>
  <c r="B112" i="51"/>
  <c r="D112" i="51"/>
  <c r="G112" i="51" s="1"/>
  <c r="E112" i="51"/>
  <c r="B113" i="51"/>
  <c r="D113" i="51"/>
  <c r="G113" i="51" s="1"/>
  <c r="E113" i="51"/>
  <c r="I108" i="51"/>
  <c r="I101" i="51"/>
  <c r="I99" i="51"/>
  <c r="I104" i="51"/>
  <c r="I103" i="51"/>
  <c r="I109" i="51"/>
  <c r="I105" i="51"/>
  <c r="I110" i="51"/>
  <c r="I106" i="51"/>
  <c r="J89" i="51"/>
  <c r="J93" i="51"/>
  <c r="J90" i="51"/>
  <c r="J96" i="51"/>
  <c r="J86" i="51"/>
  <c r="I107" i="51"/>
  <c r="J94" i="51"/>
  <c r="J95" i="51"/>
  <c r="J88" i="51"/>
  <c r="I100" i="51"/>
  <c r="I102" i="51"/>
  <c r="J87" i="51"/>
  <c r="J98" i="51"/>
  <c r="J91" i="51"/>
  <c r="J92" i="51"/>
  <c r="J84" i="51"/>
  <c r="J97" i="51"/>
  <c r="H112" i="51" l="1"/>
  <c r="H111" i="51"/>
  <c r="H113" i="51"/>
  <c r="B114" i="51"/>
  <c r="D114" i="51"/>
  <c r="G114" i="51" s="1"/>
  <c r="E114" i="51"/>
  <c r="B115" i="51"/>
  <c r="D115" i="51"/>
  <c r="G115" i="51" s="1"/>
  <c r="E115" i="51"/>
  <c r="B116" i="51"/>
  <c r="D116" i="51"/>
  <c r="G116" i="51" s="1"/>
  <c r="E116" i="51"/>
  <c r="B117" i="51"/>
  <c r="D117" i="51"/>
  <c r="G117" i="51" s="1"/>
  <c r="E117" i="51"/>
  <c r="B118" i="51"/>
  <c r="D118" i="51"/>
  <c r="G118" i="51" s="1"/>
  <c r="E118" i="51"/>
  <c r="J108" i="51"/>
  <c r="I113" i="51"/>
  <c r="J101" i="51"/>
  <c r="J107" i="51"/>
  <c r="I112" i="51"/>
  <c r="J99" i="51"/>
  <c r="J110" i="51"/>
  <c r="J104" i="51"/>
  <c r="J109" i="51"/>
  <c r="J100" i="51"/>
  <c r="J102" i="51"/>
  <c r="J106" i="51"/>
  <c r="J105" i="51"/>
  <c r="J103" i="51"/>
  <c r="I111" i="51"/>
  <c r="H116" i="51" l="1"/>
  <c r="H114" i="51"/>
  <c r="H115" i="51"/>
  <c r="H117" i="51"/>
  <c r="H118" i="51"/>
  <c r="B119" i="51"/>
  <c r="D119" i="51"/>
  <c r="G119" i="51" s="1"/>
  <c r="E119" i="51"/>
  <c r="B120" i="51"/>
  <c r="D120" i="51"/>
  <c r="G120" i="51" s="1"/>
  <c r="E120" i="51"/>
  <c r="I118" i="51"/>
  <c r="I116" i="51"/>
  <c r="I115" i="51"/>
  <c r="I114" i="51"/>
  <c r="I117" i="51"/>
  <c r="J113" i="51"/>
  <c r="J111" i="51"/>
  <c r="J112" i="51"/>
  <c r="H119" i="51" l="1"/>
  <c r="H120" i="51"/>
  <c r="B121" i="51"/>
  <c r="D121" i="51"/>
  <c r="G121" i="51" s="1"/>
  <c r="E121" i="51"/>
  <c r="B122" i="51"/>
  <c r="D122" i="51"/>
  <c r="G122" i="51" s="1"/>
  <c r="E122" i="51"/>
  <c r="B123" i="51"/>
  <c r="D123" i="51"/>
  <c r="G123" i="51" s="1"/>
  <c r="E123" i="51"/>
  <c r="B124" i="51"/>
  <c r="D124" i="51"/>
  <c r="G124" i="51" s="1"/>
  <c r="E124" i="51"/>
  <c r="B125" i="51"/>
  <c r="D125" i="51"/>
  <c r="H125" i="51" s="1"/>
  <c r="E125" i="51"/>
  <c r="B126" i="51"/>
  <c r="D126" i="51"/>
  <c r="G126" i="51" s="1"/>
  <c r="E126" i="51"/>
  <c r="B127" i="51"/>
  <c r="D127" i="51"/>
  <c r="G127" i="51" s="1"/>
  <c r="E127" i="51"/>
  <c r="B128" i="51"/>
  <c r="D128" i="51"/>
  <c r="H128" i="51" s="1"/>
  <c r="E128" i="51"/>
  <c r="B129" i="51"/>
  <c r="D129" i="51"/>
  <c r="G129" i="51" s="1"/>
  <c r="E129" i="51"/>
  <c r="B130" i="51"/>
  <c r="D130" i="51"/>
  <c r="G130" i="51" s="1"/>
  <c r="E130" i="51"/>
  <c r="C60" i="51"/>
  <c r="G60" i="51" s="1"/>
  <c r="C61" i="51"/>
  <c r="G61" i="51" s="1"/>
  <c r="B62" i="51"/>
  <c r="D62" i="51"/>
  <c r="G62" i="51" s="1"/>
  <c r="B63" i="51"/>
  <c r="D63" i="51"/>
  <c r="G63" i="51" s="1"/>
  <c r="B64" i="51"/>
  <c r="D64" i="51"/>
  <c r="G64" i="51" s="1"/>
  <c r="B65" i="51"/>
  <c r="D65" i="51"/>
  <c r="G65" i="51" s="1"/>
  <c r="B66" i="51"/>
  <c r="D66" i="51"/>
  <c r="G66" i="51" s="1"/>
  <c r="B67" i="51"/>
  <c r="D67" i="51"/>
  <c r="G67" i="51" s="1"/>
  <c r="B68" i="51"/>
  <c r="D68" i="51"/>
  <c r="G68" i="51" s="1"/>
  <c r="B69" i="51"/>
  <c r="D69" i="51"/>
  <c r="G69" i="51" s="1"/>
  <c r="B70" i="51"/>
  <c r="D70" i="51"/>
  <c r="G70" i="51" s="1"/>
  <c r="B71" i="51"/>
  <c r="D71" i="51"/>
  <c r="B72" i="51"/>
  <c r="D72" i="51"/>
  <c r="G72" i="51" s="1"/>
  <c r="E58" i="51"/>
  <c r="J117" i="51"/>
  <c r="J118" i="51"/>
  <c r="I119" i="51"/>
  <c r="J114" i="51"/>
  <c r="J115" i="51"/>
  <c r="I120" i="51"/>
  <c r="J116" i="51"/>
  <c r="H121" i="51" l="1"/>
  <c r="G128" i="51"/>
  <c r="H123" i="51"/>
  <c r="G125" i="51"/>
  <c r="H129" i="51"/>
  <c r="H122" i="51"/>
  <c r="H130" i="51"/>
  <c r="E63" i="51"/>
  <c r="E71" i="51"/>
  <c r="E64" i="51"/>
  <c r="E62" i="51"/>
  <c r="E70" i="51"/>
  <c r="E65" i="51"/>
  <c r="E72" i="51"/>
  <c r="H58" i="51"/>
  <c r="H72" i="51" s="1"/>
  <c r="E61" i="51"/>
  <c r="E69" i="51"/>
  <c r="E60" i="51"/>
  <c r="E68" i="51"/>
  <c r="E67" i="51"/>
  <c r="E66" i="51"/>
  <c r="H124" i="51"/>
  <c r="H126" i="51"/>
  <c r="G71" i="51"/>
  <c r="H127" i="51"/>
  <c r="B73" i="51"/>
  <c r="D73" i="51"/>
  <c r="E73" i="51"/>
  <c r="B74" i="51"/>
  <c r="D74" i="51"/>
  <c r="G74" i="51" s="1"/>
  <c r="E74" i="51"/>
  <c r="B75" i="51"/>
  <c r="D75" i="51"/>
  <c r="G75" i="51" s="1"/>
  <c r="E75" i="51"/>
  <c r="B76" i="51"/>
  <c r="D76" i="51"/>
  <c r="G76" i="51" s="1"/>
  <c r="E76" i="51"/>
  <c r="B77" i="51"/>
  <c r="D77" i="51"/>
  <c r="G77" i="51" s="1"/>
  <c r="E77" i="51"/>
  <c r="B78" i="51"/>
  <c r="D78" i="51"/>
  <c r="G78" i="51" s="1"/>
  <c r="E78" i="51"/>
  <c r="I126" i="51"/>
  <c r="I128" i="51"/>
  <c r="J119" i="51"/>
  <c r="I129" i="51"/>
  <c r="I124" i="51"/>
  <c r="I125" i="51"/>
  <c r="I127" i="51"/>
  <c r="I130" i="51"/>
  <c r="J120" i="51"/>
  <c r="I123" i="51"/>
  <c r="I122" i="51"/>
  <c r="I72" i="51"/>
  <c r="I121" i="51"/>
  <c r="H76" i="51" l="1"/>
  <c r="H74" i="51"/>
  <c r="H73" i="51"/>
  <c r="H71" i="51"/>
  <c r="H75" i="51"/>
  <c r="G73" i="51"/>
  <c r="H77" i="51"/>
  <c r="H60" i="51"/>
  <c r="H65" i="51"/>
  <c r="H64" i="51"/>
  <c r="H67" i="51"/>
  <c r="H63" i="51"/>
  <c r="H59" i="51"/>
  <c r="H62" i="51"/>
  <c r="H70" i="51"/>
  <c r="H61" i="51"/>
  <c r="H69" i="51"/>
  <c r="H68" i="51"/>
  <c r="H66" i="51"/>
  <c r="H78" i="51"/>
  <c r="B79" i="51"/>
  <c r="D79" i="51"/>
  <c r="G79" i="51" s="1"/>
  <c r="E79" i="51"/>
  <c r="J127" i="51"/>
  <c r="I67" i="51"/>
  <c r="J129" i="51"/>
  <c r="I74" i="51"/>
  <c r="I71" i="51"/>
  <c r="I61" i="51"/>
  <c r="J130" i="51"/>
  <c r="I63" i="51"/>
  <c r="J124" i="51"/>
  <c r="J121" i="51"/>
  <c r="I60" i="51"/>
  <c r="I69" i="51"/>
  <c r="J123" i="51"/>
  <c r="I73" i="51"/>
  <c r="J125" i="51"/>
  <c r="E43" i="51"/>
  <c r="I75" i="51"/>
  <c r="I68" i="51"/>
  <c r="I70" i="51"/>
  <c r="J122" i="51"/>
  <c r="J128" i="51"/>
  <c r="I64" i="51"/>
  <c r="I77" i="51"/>
  <c r="I78" i="51"/>
  <c r="I65" i="51"/>
  <c r="I62" i="51"/>
  <c r="I76" i="51"/>
  <c r="J126" i="51"/>
  <c r="I66" i="51"/>
  <c r="J72" i="51"/>
  <c r="H79" i="51" l="1"/>
  <c r="G43" i="51"/>
  <c r="C45" i="51"/>
  <c r="F45" i="51" s="1"/>
  <c r="E45" i="51"/>
  <c r="C46" i="51"/>
  <c r="E46" i="51"/>
  <c r="B47" i="51"/>
  <c r="D47" i="51"/>
  <c r="F47" i="51" s="1"/>
  <c r="E47" i="51"/>
  <c r="J64" i="51"/>
  <c r="J62" i="51"/>
  <c r="J63" i="51"/>
  <c r="J65" i="51"/>
  <c r="I79" i="51"/>
  <c r="J66" i="51"/>
  <c r="J67" i="51"/>
  <c r="J73" i="51"/>
  <c r="J76" i="51"/>
  <c r="J74" i="51"/>
  <c r="J69" i="51"/>
  <c r="J70" i="51"/>
  <c r="J77" i="51"/>
  <c r="J60" i="51"/>
  <c r="J78" i="51"/>
  <c r="J75" i="51"/>
  <c r="J61" i="51"/>
  <c r="J68" i="51"/>
  <c r="J71" i="51"/>
  <c r="G45" i="51" l="1"/>
  <c r="G46" i="51"/>
  <c r="F46" i="51"/>
  <c r="G44" i="51"/>
  <c r="G47" i="51"/>
  <c r="B48" i="51"/>
  <c r="D48" i="51"/>
  <c r="F48" i="51" s="1"/>
  <c r="E48" i="51"/>
  <c r="J79" i="51"/>
  <c r="H45" i="51"/>
  <c r="H47" i="51"/>
  <c r="H46" i="51"/>
  <c r="G48" i="51" l="1"/>
  <c r="B49" i="51"/>
  <c r="D49" i="51"/>
  <c r="F49" i="51" s="1"/>
  <c r="E49" i="51"/>
  <c r="H48" i="51"/>
  <c r="I47" i="51"/>
  <c r="I46" i="51"/>
  <c r="I45" i="51"/>
  <c r="G49" i="51" l="1"/>
  <c r="B50" i="51"/>
  <c r="D50" i="51"/>
  <c r="F50" i="51" s="1"/>
  <c r="E50" i="51"/>
  <c r="I48" i="51"/>
  <c r="H49" i="51"/>
  <c r="G50" i="51" l="1"/>
  <c r="B51" i="51"/>
  <c r="D51" i="51"/>
  <c r="F51" i="51" s="1"/>
  <c r="E51" i="51"/>
  <c r="H50" i="51"/>
  <c r="I49" i="51"/>
  <c r="G51" i="51" l="1"/>
  <c r="B52" i="51"/>
  <c r="D52" i="51"/>
  <c r="F52" i="51" s="1"/>
  <c r="E52" i="51"/>
  <c r="I50" i="51"/>
  <c r="H51" i="51"/>
  <c r="G52" i="51" l="1"/>
  <c r="B53" i="51"/>
  <c r="D53" i="51"/>
  <c r="F53" i="51" s="1"/>
  <c r="E53" i="51"/>
  <c r="H52" i="51"/>
  <c r="I51" i="51"/>
  <c r="G53" i="51" l="1"/>
  <c r="B54" i="51"/>
  <c r="D54" i="51"/>
  <c r="F54" i="51" s="1"/>
  <c r="E54" i="51"/>
  <c r="I52" i="51"/>
  <c r="H53" i="51"/>
  <c r="G54" i="51" l="1"/>
  <c r="B55" i="51"/>
  <c r="D55" i="51"/>
  <c r="F55" i="51" s="1"/>
  <c r="E55" i="51"/>
  <c r="E37" i="51"/>
  <c r="I53" i="51"/>
  <c r="H54" i="51"/>
  <c r="G55" i="51" l="1"/>
  <c r="G37" i="51"/>
  <c r="G38" i="51" s="1"/>
  <c r="C39" i="51"/>
  <c r="F39" i="51" s="1"/>
  <c r="E39" i="51"/>
  <c r="I54" i="51"/>
  <c r="H55" i="51"/>
  <c r="G39" i="51" l="1"/>
  <c r="C40" i="51"/>
  <c r="F40" i="51" s="1"/>
  <c r="E40" i="51"/>
  <c r="H39" i="51"/>
  <c r="I55" i="51"/>
  <c r="G40" i="51" l="1"/>
  <c r="G31" i="51"/>
  <c r="G32" i="51" s="1"/>
  <c r="F33" i="51"/>
  <c r="H40" i="51"/>
  <c r="I39" i="51"/>
  <c r="G33" i="51" l="1"/>
  <c r="F34" i="51"/>
  <c r="G34" i="51"/>
  <c r="G25" i="51"/>
  <c r="G26" i="51" s="1"/>
  <c r="F27" i="51"/>
  <c r="H33" i="51"/>
  <c r="H34" i="51"/>
  <c r="I34" i="51" s="1"/>
  <c r="I40" i="51"/>
  <c r="G27" i="51" l="1"/>
  <c r="F28" i="51"/>
  <c r="G28" i="51"/>
  <c r="G19" i="51"/>
  <c r="G21" i="51" s="1"/>
  <c r="F21" i="51"/>
  <c r="I33" i="51"/>
  <c r="H28" i="51"/>
  <c r="H27" i="51"/>
  <c r="H21" i="51"/>
  <c r="I21" i="51" s="1"/>
  <c r="G20" i="51" l="1"/>
  <c r="F22" i="51"/>
  <c r="G22" i="51"/>
  <c r="D8" i="51"/>
  <c r="B1" i="51"/>
  <c r="I28" i="51"/>
  <c r="I27" i="51"/>
  <c r="H22" i="51"/>
  <c r="H44" i="51"/>
  <c r="E83" i="43" l="1"/>
  <c r="E84" i="43" s="1"/>
  <c r="C85" i="43"/>
  <c r="D85" i="43"/>
  <c r="C86" i="43"/>
  <c r="D86" i="43"/>
  <c r="C87" i="43"/>
  <c r="D87" i="43"/>
  <c r="C88" i="43"/>
  <c r="D88" i="43"/>
  <c r="C89" i="43"/>
  <c r="D89" i="43"/>
  <c r="C90" i="43"/>
  <c r="D90" i="43"/>
  <c r="C91" i="43"/>
  <c r="D91" i="43"/>
  <c r="C92" i="43"/>
  <c r="D92" i="43"/>
  <c r="C93" i="43"/>
  <c r="D93" i="43"/>
  <c r="C94" i="43"/>
  <c r="D94" i="43"/>
  <c r="C95" i="43"/>
  <c r="D95" i="43"/>
  <c r="C96" i="43"/>
  <c r="D96" i="43"/>
  <c r="C97" i="43"/>
  <c r="D97" i="43"/>
  <c r="C98" i="43"/>
  <c r="D98" i="43"/>
  <c r="C99" i="43"/>
  <c r="D99" i="43"/>
  <c r="C100" i="43"/>
  <c r="D100" i="43"/>
  <c r="E69" i="43"/>
  <c r="E71" i="43" s="1"/>
  <c r="C71" i="43"/>
  <c r="D71" i="43"/>
  <c r="C72" i="43"/>
  <c r="D72" i="43"/>
  <c r="C73" i="43"/>
  <c r="D73" i="43"/>
  <c r="C74" i="43"/>
  <c r="D74" i="43"/>
  <c r="C75" i="43"/>
  <c r="D75" i="43"/>
  <c r="C76" i="43"/>
  <c r="D76" i="43"/>
  <c r="C77" i="43"/>
  <c r="D77" i="43"/>
  <c r="C78" i="43"/>
  <c r="D78" i="43"/>
  <c r="C79" i="43"/>
  <c r="D79" i="43"/>
  <c r="C80" i="43"/>
  <c r="D80" i="43"/>
  <c r="E58" i="43"/>
  <c r="E59" i="43" s="1"/>
  <c r="C60" i="43"/>
  <c r="D60" i="43"/>
  <c r="F71" i="43"/>
  <c r="I22" i="51"/>
  <c r="I44" i="51"/>
  <c r="H38" i="51"/>
  <c r="H26" i="51"/>
  <c r="I83" i="51"/>
  <c r="H20" i="51"/>
  <c r="I59" i="51"/>
  <c r="H32" i="51"/>
  <c r="E76" i="43" l="1"/>
  <c r="E73" i="43"/>
  <c r="E77" i="43"/>
  <c r="E74" i="43"/>
  <c r="E80" i="43"/>
  <c r="E78" i="43"/>
  <c r="E75" i="43"/>
  <c r="E72" i="43"/>
  <c r="E97" i="43"/>
  <c r="E89" i="43"/>
  <c r="E95" i="43"/>
  <c r="E87" i="43"/>
  <c r="E79" i="43"/>
  <c r="E98" i="43"/>
  <c r="E90" i="43"/>
  <c r="E70" i="43"/>
  <c r="E96" i="43"/>
  <c r="E88" i="43"/>
  <c r="E93" i="43"/>
  <c r="E85" i="43"/>
  <c r="E99" i="43"/>
  <c r="E91" i="43"/>
  <c r="E100" i="43"/>
  <c r="E92" i="43"/>
  <c r="E94" i="43"/>
  <c r="E86" i="43"/>
  <c r="E60" i="43"/>
  <c r="C61" i="43"/>
  <c r="D61" i="43"/>
  <c r="E61" i="43"/>
  <c r="C62" i="43"/>
  <c r="D62" i="43"/>
  <c r="E62" i="43"/>
  <c r="C63" i="43"/>
  <c r="D63" i="43"/>
  <c r="E63" i="43"/>
  <c r="C64" i="43"/>
  <c r="D64" i="43"/>
  <c r="E64" i="43"/>
  <c r="C65" i="43"/>
  <c r="D65" i="43"/>
  <c r="E65" i="43"/>
  <c r="C66" i="43"/>
  <c r="D66" i="43"/>
  <c r="E66" i="43"/>
  <c r="E49" i="43"/>
  <c r="E50" i="43" s="1"/>
  <c r="C51" i="43"/>
  <c r="D51" i="43"/>
  <c r="F95" i="43"/>
  <c r="F98" i="43"/>
  <c r="F77" i="43"/>
  <c r="F78" i="43"/>
  <c r="F92" i="43"/>
  <c r="F91" i="43"/>
  <c r="F61" i="43"/>
  <c r="F72" i="43"/>
  <c r="F64" i="43"/>
  <c r="F99" i="43"/>
  <c r="F90" i="43"/>
  <c r="F65" i="43"/>
  <c r="F100" i="43"/>
  <c r="F62" i="43"/>
  <c r="F60" i="43"/>
  <c r="F73" i="43"/>
  <c r="F66" i="43"/>
  <c r="F79" i="43"/>
  <c r="F97" i="43"/>
  <c r="F80" i="43"/>
  <c r="F88" i="43"/>
  <c r="F87" i="43"/>
  <c r="G71" i="43"/>
  <c r="F93" i="43"/>
  <c r="F96" i="43"/>
  <c r="F94" i="43"/>
  <c r="F63" i="43"/>
  <c r="F75" i="43"/>
  <c r="F76" i="43"/>
  <c r="F86" i="43"/>
  <c r="F74" i="43"/>
  <c r="F85" i="43"/>
  <c r="F89" i="43"/>
  <c r="J59" i="51"/>
  <c r="J83" i="51"/>
  <c r="I20" i="51"/>
  <c r="I32" i="51"/>
  <c r="I38" i="51"/>
  <c r="I26" i="51"/>
  <c r="E51" i="43" l="1"/>
  <c r="C52" i="43"/>
  <c r="D52" i="43"/>
  <c r="E52" i="43"/>
  <c r="C53" i="43"/>
  <c r="D53" i="43"/>
  <c r="E53" i="43"/>
  <c r="C54" i="43"/>
  <c r="D54" i="43"/>
  <c r="E54" i="43"/>
  <c r="C55" i="43"/>
  <c r="D55" i="43"/>
  <c r="E55" i="43"/>
  <c r="E44" i="43"/>
  <c r="E45" i="43" s="1"/>
  <c r="C46" i="43"/>
  <c r="D46" i="43"/>
  <c r="G93" i="43"/>
  <c r="G95" i="43"/>
  <c r="G60" i="43"/>
  <c r="F54" i="43"/>
  <c r="G98" i="43"/>
  <c r="G97" i="43"/>
  <c r="G99" i="43"/>
  <c r="G77" i="43"/>
  <c r="G76" i="43"/>
  <c r="G62" i="43"/>
  <c r="G90" i="43"/>
  <c r="G74" i="43"/>
  <c r="G92" i="43"/>
  <c r="G66" i="43"/>
  <c r="G87" i="43"/>
  <c r="G85" i="43"/>
  <c r="G80" i="43"/>
  <c r="G96" i="43"/>
  <c r="F53" i="43"/>
  <c r="F51" i="43"/>
  <c r="G63" i="43"/>
  <c r="G73" i="43"/>
  <c r="F55" i="43"/>
  <c r="G94" i="43"/>
  <c r="G89" i="43"/>
  <c r="G64" i="43"/>
  <c r="G65" i="43"/>
  <c r="G61" i="43"/>
  <c r="F52" i="43"/>
  <c r="G52" i="43" s="1"/>
  <c r="G100" i="43"/>
  <c r="G79" i="43"/>
  <c r="G75" i="43"/>
  <c r="G86" i="43"/>
  <c r="G72" i="43"/>
  <c r="G88" i="43"/>
  <c r="G91" i="43"/>
  <c r="G78" i="43"/>
  <c r="E46" i="43" l="1"/>
  <c r="E39" i="43"/>
  <c r="E41" i="43" s="1"/>
  <c r="C41" i="43"/>
  <c r="D41" i="43"/>
  <c r="F41" i="43"/>
  <c r="F46" i="43"/>
  <c r="G53" i="43"/>
  <c r="G51" i="43"/>
  <c r="G54" i="43"/>
  <c r="G55" i="43"/>
  <c r="E40" i="43" l="1"/>
  <c r="E19" i="43"/>
  <c r="E21" i="43" s="1"/>
  <c r="C21" i="43"/>
  <c r="D21" i="43"/>
  <c r="G41" i="43"/>
  <c r="G46" i="43"/>
  <c r="F21" i="43"/>
  <c r="E20" i="43" l="1"/>
  <c r="C22" i="43"/>
  <c r="D22" i="43"/>
  <c r="E22" i="43"/>
  <c r="C23" i="43"/>
  <c r="D23" i="43"/>
  <c r="E23" i="43"/>
  <c r="C24" i="43"/>
  <c r="D24" i="43"/>
  <c r="E24" i="43"/>
  <c r="C25" i="43"/>
  <c r="D25" i="43"/>
  <c r="E25" i="43"/>
  <c r="C26" i="43"/>
  <c r="D26" i="43"/>
  <c r="E26" i="43"/>
  <c r="C27" i="43"/>
  <c r="D27" i="43"/>
  <c r="E27" i="43"/>
  <c r="C28" i="43"/>
  <c r="D28" i="43"/>
  <c r="E28" i="43"/>
  <c r="C29" i="43"/>
  <c r="D29" i="43"/>
  <c r="E29" i="43"/>
  <c r="C30" i="43"/>
  <c r="D30" i="43"/>
  <c r="E30" i="43"/>
  <c r="C31" i="43"/>
  <c r="D31" i="43"/>
  <c r="E31" i="43"/>
  <c r="C32" i="43"/>
  <c r="D32" i="43"/>
  <c r="E32" i="43"/>
  <c r="C33" i="43"/>
  <c r="D33" i="43"/>
  <c r="E33" i="43"/>
  <c r="C34" i="43"/>
  <c r="D34" i="43"/>
  <c r="E34" i="43"/>
  <c r="C35" i="43"/>
  <c r="D35" i="43"/>
  <c r="E35" i="43"/>
  <c r="C36" i="43"/>
  <c r="D36" i="43"/>
  <c r="E36" i="43"/>
  <c r="D8" i="43"/>
  <c r="F30" i="43"/>
  <c r="F31" i="43"/>
  <c r="F28" i="43"/>
  <c r="F36" i="43"/>
  <c r="F27" i="43"/>
  <c r="F25" i="43"/>
  <c r="F24" i="43"/>
  <c r="F22" i="43"/>
  <c r="B1" i="43"/>
  <c r="G21" i="43"/>
  <c r="F26" i="43"/>
  <c r="F32" i="43"/>
  <c r="F29" i="43"/>
  <c r="F35" i="43"/>
  <c r="F33" i="43"/>
  <c r="F23" i="43"/>
  <c r="F34" i="43"/>
  <c r="F45" i="43"/>
  <c r="F150" i="35" l="1"/>
  <c r="F151" i="35"/>
  <c r="F152" i="35"/>
  <c r="F154" i="35"/>
  <c r="G22" i="43"/>
  <c r="G26" i="43"/>
  <c r="G34" i="43"/>
  <c r="G35" i="43"/>
  <c r="D155" i="35" a="1"/>
  <c r="G32" i="43"/>
  <c r="G24" i="43"/>
  <c r="G33" i="43"/>
  <c r="G30" i="43"/>
  <c r="G29" i="43"/>
  <c r="G23" i="43"/>
  <c r="G27" i="43"/>
  <c r="G25" i="43"/>
  <c r="G28" i="43"/>
  <c r="G31" i="43"/>
  <c r="G36" i="43"/>
  <c r="F84" i="43"/>
  <c r="F50" i="43"/>
  <c r="G45" i="43"/>
  <c r="F20" i="43"/>
  <c r="F59" i="43"/>
  <c r="F70" i="43"/>
  <c r="F40" i="43"/>
  <c r="D156" i="35" l="1"/>
  <c r="D160" i="35"/>
  <c r="E160" i="35" s="1"/>
  <c r="D157" i="35"/>
  <c r="D158" i="35"/>
  <c r="D155" i="35"/>
  <c r="D159" i="35"/>
  <c r="D161" i="35"/>
  <c r="E161" i="35" s="1"/>
  <c r="D162" i="35"/>
  <c r="E162" i="35" s="1"/>
  <c r="D163" i="35"/>
  <c r="E163" i="35" s="1"/>
  <c r="D164" i="35"/>
  <c r="F164" i="35" s="1"/>
  <c r="D165" i="35"/>
  <c r="E165" i="35" s="1"/>
  <c r="D166" i="35"/>
  <c r="F166" i="35" s="1"/>
  <c r="D167" i="35"/>
  <c r="E167" i="35" s="1"/>
  <c r="D168" i="35"/>
  <c r="F168" i="35" s="1"/>
  <c r="D169" i="35"/>
  <c r="E169" i="35" s="1"/>
  <c r="D170" i="35"/>
  <c r="E170" i="35" s="1"/>
  <c r="D171" i="35"/>
  <c r="E171" i="35" s="1"/>
  <c r="D172" i="35"/>
  <c r="F172" i="35" s="1"/>
  <c r="D173" i="35"/>
  <c r="F173" i="35" s="1"/>
  <c r="D174" i="35"/>
  <c r="E174" i="35" s="1"/>
  <c r="D175" i="35"/>
  <c r="E175" i="35" s="1"/>
  <c r="D176" i="35"/>
  <c r="F176" i="35" s="1"/>
  <c r="D177" i="35"/>
  <c r="E177" i="35" s="1"/>
  <c r="D178" i="35"/>
  <c r="F178" i="35" s="1"/>
  <c r="D179" i="35"/>
  <c r="E179" i="35" s="1"/>
  <c r="D180" i="35"/>
  <c r="F180" i="35" s="1"/>
  <c r="D181" i="35"/>
  <c r="E181" i="35" s="1"/>
  <c r="D182" i="35"/>
  <c r="E182" i="35" s="1"/>
  <c r="D183" i="35"/>
  <c r="E183" i="35" s="1"/>
  <c r="D184" i="35"/>
  <c r="F184" i="35" s="1"/>
  <c r="D185" i="35"/>
  <c r="E185" i="35" s="1"/>
  <c r="D186" i="35"/>
  <c r="E186" i="35" s="1"/>
  <c r="D187" i="35"/>
  <c r="E187" i="35" s="1"/>
  <c r="D188" i="35"/>
  <c r="F188" i="35" s="1"/>
  <c r="D189" i="35"/>
  <c r="E189" i="35" s="1"/>
  <c r="D190" i="35"/>
  <c r="F190" i="35" s="1"/>
  <c r="D191" i="35"/>
  <c r="E191" i="35" s="1"/>
  <c r="D192" i="35"/>
  <c r="F192" i="35" s="1"/>
  <c r="D193" i="35"/>
  <c r="E193" i="35" s="1"/>
  <c r="D194" i="35"/>
  <c r="F194" i="35" s="1"/>
  <c r="D195" i="35"/>
  <c r="E195" i="35" s="1"/>
  <c r="D196" i="35"/>
  <c r="F196" i="35" s="1"/>
  <c r="D197" i="35"/>
  <c r="E197" i="35" s="1"/>
  <c r="D198" i="35"/>
  <c r="F198" i="35" s="1"/>
  <c r="D199" i="35"/>
  <c r="E199" i="35" s="1"/>
  <c r="D200" i="35"/>
  <c r="F200" i="35" s="1"/>
  <c r="D201" i="35"/>
  <c r="E201" i="35" s="1"/>
  <c r="D202" i="35"/>
  <c r="F202" i="35" s="1"/>
  <c r="D203" i="35"/>
  <c r="E203" i="35" s="1"/>
  <c r="D204" i="35"/>
  <c r="F204" i="35" s="1"/>
  <c r="D205" i="35"/>
  <c r="E205" i="35" s="1"/>
  <c r="D206" i="35"/>
  <c r="E206" i="35" s="1"/>
  <c r="D207" i="35"/>
  <c r="E207" i="35" s="1"/>
  <c r="D208" i="35"/>
  <c r="F208" i="35" s="1"/>
  <c r="D209" i="35"/>
  <c r="E209" i="35" s="1"/>
  <c r="D210" i="35"/>
  <c r="E210" i="35" s="1"/>
  <c r="D211" i="35"/>
  <c r="E211" i="35" s="1"/>
  <c r="D212" i="35"/>
  <c r="F212" i="35" s="1"/>
  <c r="D213" i="35"/>
  <c r="F213" i="35" s="1"/>
  <c r="D214" i="35"/>
  <c r="E214" i="35" s="1"/>
  <c r="D215" i="35"/>
  <c r="E215" i="35" s="1"/>
  <c r="D216" i="35"/>
  <c r="F216" i="35" s="1"/>
  <c r="D217" i="35"/>
  <c r="E217" i="35" s="1"/>
  <c r="D218" i="35"/>
  <c r="E218" i="35" s="1"/>
  <c r="D219" i="35"/>
  <c r="E219" i="35" s="1"/>
  <c r="D220" i="35"/>
  <c r="F220" i="35" s="1"/>
  <c r="D221" i="35"/>
  <c r="F221" i="35" s="1"/>
  <c r="D222" i="35"/>
  <c r="E222" i="35" s="1"/>
  <c r="D223" i="35"/>
  <c r="E223" i="35" s="1"/>
  <c r="D224" i="35"/>
  <c r="F224" i="35" s="1"/>
  <c r="D225" i="35"/>
  <c r="E225" i="35" s="1"/>
  <c r="D226" i="35"/>
  <c r="E226" i="35" s="1"/>
  <c r="D227" i="35"/>
  <c r="E227" i="35" s="1"/>
  <c r="D228" i="35"/>
  <c r="F228" i="35" s="1"/>
  <c r="D229" i="35"/>
  <c r="E229" i="35" s="1"/>
  <c r="D230" i="35"/>
  <c r="F230" i="35" s="1"/>
  <c r="D231" i="35"/>
  <c r="E231" i="35" s="1"/>
  <c r="D232" i="35"/>
  <c r="F232" i="35" s="1"/>
  <c r="D233" i="35"/>
  <c r="E233" i="35" s="1"/>
  <c r="D234" i="35"/>
  <c r="E234" i="35" s="1"/>
  <c r="D235" i="35"/>
  <c r="E235" i="35" s="1"/>
  <c r="D236" i="35"/>
  <c r="F236" i="35" s="1"/>
  <c r="D237" i="35"/>
  <c r="F237" i="35" s="1"/>
  <c r="D238" i="35"/>
  <c r="E238" i="35" s="1"/>
  <c r="D239" i="35"/>
  <c r="E239" i="35" s="1"/>
  <c r="D240" i="35"/>
  <c r="F240" i="35" s="1"/>
  <c r="D241" i="35"/>
  <c r="E241" i="35" s="1"/>
  <c r="D242" i="35"/>
  <c r="E242" i="35" s="1"/>
  <c r="D243" i="35"/>
  <c r="E243" i="35" s="1"/>
  <c r="D244" i="35"/>
  <c r="F244" i="35" s="1"/>
  <c r="D245" i="35"/>
  <c r="E245" i="35" s="1"/>
  <c r="D246" i="35"/>
  <c r="E246" i="35" s="1"/>
  <c r="D247" i="35"/>
  <c r="E247" i="35" s="1"/>
  <c r="D248" i="35"/>
  <c r="F248" i="35" s="1"/>
  <c r="D249" i="35"/>
  <c r="E249" i="35" s="1"/>
  <c r="D250" i="35"/>
  <c r="E250" i="35" s="1"/>
  <c r="D251" i="35"/>
  <c r="E251" i="35" s="1"/>
  <c r="D252" i="35"/>
  <c r="F252" i="35" s="1"/>
  <c r="D253" i="35"/>
  <c r="E253" i="35" s="1"/>
  <c r="D254" i="35"/>
  <c r="F254" i="35" s="1"/>
  <c r="D255" i="35"/>
  <c r="E255" i="35" s="1"/>
  <c r="D256" i="35"/>
  <c r="F256" i="35" s="1"/>
  <c r="D257" i="35"/>
  <c r="E257" i="35" s="1"/>
  <c r="D258" i="35"/>
  <c r="F258" i="35" s="1"/>
  <c r="D259" i="35"/>
  <c r="E259" i="35" s="1"/>
  <c r="D260" i="35"/>
  <c r="F260" i="35" s="1"/>
  <c r="D261" i="35"/>
  <c r="F261" i="35" s="1"/>
  <c r="D262" i="35"/>
  <c r="F262" i="35" s="1"/>
  <c r="D263" i="35"/>
  <c r="E263" i="35" s="1"/>
  <c r="D264" i="35"/>
  <c r="F264" i="35" s="1"/>
  <c r="D265" i="35"/>
  <c r="E265" i="35" s="1"/>
  <c r="D266" i="35"/>
  <c r="F266" i="35" s="1"/>
  <c r="D267" i="35"/>
  <c r="E267" i="35" s="1"/>
  <c r="D268" i="35"/>
  <c r="F268" i="35" s="1"/>
  <c r="D269" i="35"/>
  <c r="E269" i="35" s="1"/>
  <c r="D270" i="35"/>
  <c r="E270" i="35" s="1"/>
  <c r="D271" i="35"/>
  <c r="E271" i="35" s="1"/>
  <c r="D272" i="35"/>
  <c r="F272" i="35" s="1"/>
  <c r="D273" i="35"/>
  <c r="E273" i="35" s="1"/>
  <c r="D274" i="35"/>
  <c r="E274" i="35" s="1"/>
  <c r="F22" i="35"/>
  <c r="F23" i="35"/>
  <c r="F24" i="35"/>
  <c r="F26" i="35"/>
  <c r="D27" i="35" a="1"/>
  <c r="G20" i="43"/>
  <c r="G70" i="43"/>
  <c r="G84" i="43"/>
  <c r="G40" i="43"/>
  <c r="G59" i="43"/>
  <c r="G50" i="43"/>
  <c r="E178" i="35" l="1"/>
  <c r="E254" i="35"/>
  <c r="E266" i="35"/>
  <c r="E213" i="35"/>
  <c r="E198" i="35"/>
  <c r="E258" i="35"/>
  <c r="F197" i="35"/>
  <c r="E262" i="35"/>
  <c r="F174" i="35"/>
  <c r="E237" i="35"/>
  <c r="F253" i="35"/>
  <c r="F181" i="35"/>
  <c r="F186" i="35"/>
  <c r="F242" i="35"/>
  <c r="F269" i="35"/>
  <c r="F245" i="35"/>
  <c r="E190" i="35"/>
  <c r="E173" i="35"/>
  <c r="F250" i="35"/>
  <c r="F238" i="35"/>
  <c r="F189" i="35"/>
  <c r="E261" i="35"/>
  <c r="E194" i="35"/>
  <c r="F246" i="35"/>
  <c r="F182" i="35"/>
  <c r="E230" i="35"/>
  <c r="E166" i="35"/>
  <c r="F234" i="35"/>
  <c r="F170" i="35"/>
  <c r="F271" i="35"/>
  <c r="E228" i="35"/>
  <c r="E221" i="35"/>
  <c r="E164" i="35"/>
  <c r="E220" i="35"/>
  <c r="F207" i="35"/>
  <c r="E224" i="35"/>
  <c r="E216" i="35"/>
  <c r="E202" i="35"/>
  <c r="E264" i="35"/>
  <c r="E256" i="35"/>
  <c r="E240" i="35"/>
  <c r="F223" i="35"/>
  <c r="F205" i="35"/>
  <c r="E192" i="35"/>
  <c r="E176" i="35"/>
  <c r="E260" i="35"/>
  <c r="E248" i="35"/>
  <c r="E236" i="35"/>
  <c r="F231" i="35"/>
  <c r="F214" i="35"/>
  <c r="E200" i="35"/>
  <c r="E196" i="35"/>
  <c r="E184" i="35"/>
  <c r="E172" i="35"/>
  <c r="F167" i="35"/>
  <c r="E272" i="35"/>
  <c r="E268" i="35"/>
  <c r="F263" i="35"/>
  <c r="F255" i="35"/>
  <c r="E252" i="35"/>
  <c r="F239" i="35"/>
  <c r="F226" i="35"/>
  <c r="F222" i="35"/>
  <c r="F218" i="35"/>
  <c r="F191" i="35"/>
  <c r="E188" i="35"/>
  <c r="F175" i="35"/>
  <c r="F162" i="35"/>
  <c r="E208" i="35"/>
  <c r="E204" i="35"/>
  <c r="F199" i="35"/>
  <c r="F274" i="35"/>
  <c r="F270" i="35"/>
  <c r="F229" i="35"/>
  <c r="F210" i="35"/>
  <c r="F206" i="35"/>
  <c r="F165" i="35"/>
  <c r="F247" i="35"/>
  <c r="E244" i="35"/>
  <c r="E232" i="35"/>
  <c r="F183" i="35"/>
  <c r="E180" i="35"/>
  <c r="E168" i="35"/>
  <c r="F215" i="35"/>
  <c r="E212" i="35"/>
  <c r="D27" i="35"/>
  <c r="D28" i="35"/>
  <c r="E28" i="35" s="1"/>
  <c r="F267" i="35"/>
  <c r="F259" i="35"/>
  <c r="F251" i="35"/>
  <c r="F243" i="35"/>
  <c r="F235" i="35"/>
  <c r="F227" i="35"/>
  <c r="F219" i="35"/>
  <c r="F211" i="35"/>
  <c r="F203" i="35"/>
  <c r="F195" i="35"/>
  <c r="F187" i="35"/>
  <c r="F179" i="35"/>
  <c r="F171" i="35"/>
  <c r="F163" i="35"/>
  <c r="F160" i="35"/>
  <c r="F158" i="35"/>
  <c r="E158" i="35"/>
  <c r="F157" i="35"/>
  <c r="E157" i="35"/>
  <c r="F159" i="35"/>
  <c r="E159" i="35"/>
  <c r="F273" i="35"/>
  <c r="F265" i="35"/>
  <c r="F257" i="35"/>
  <c r="F249" i="35"/>
  <c r="F241" i="35"/>
  <c r="F233" i="35"/>
  <c r="F225" i="35"/>
  <c r="F217" i="35"/>
  <c r="F209" i="35"/>
  <c r="F201" i="35"/>
  <c r="F193" i="35"/>
  <c r="F185" i="35"/>
  <c r="F177" i="35"/>
  <c r="F169" i="35"/>
  <c r="F161" i="35"/>
  <c r="F155" i="35"/>
  <c r="E155" i="35"/>
  <c r="F156" i="35"/>
  <c r="E156" i="35"/>
  <c r="D29" i="35"/>
  <c r="F29" i="35" s="1"/>
  <c r="D30" i="35"/>
  <c r="E30" i="35" s="1"/>
  <c r="G221" i="35"/>
  <c r="G226" i="35"/>
  <c r="G159" i="35"/>
  <c r="G267" i="35"/>
  <c r="G217" i="35"/>
  <c r="G249" i="35"/>
  <c r="G235" i="35"/>
  <c r="G229" i="35"/>
  <c r="G237" i="35"/>
  <c r="G219" i="35"/>
  <c r="G268" i="35"/>
  <c r="G205" i="35"/>
  <c r="G273" i="35"/>
  <c r="G155" i="35"/>
  <c r="G204" i="35"/>
  <c r="G175" i="35"/>
  <c r="G203" i="35"/>
  <c r="G240" i="35"/>
  <c r="G180" i="35"/>
  <c r="G178" i="35"/>
  <c r="G251" i="35"/>
  <c r="G174" i="35"/>
  <c r="G168" i="35"/>
  <c r="G161" i="35"/>
  <c r="G222" i="35"/>
  <c r="G253" i="35"/>
  <c r="G190" i="35"/>
  <c r="G259" i="35"/>
  <c r="G208" i="35"/>
  <c r="G162" i="35"/>
  <c r="G170" i="35"/>
  <c r="G243" i="35"/>
  <c r="G242" i="35"/>
  <c r="G230" i="35"/>
  <c r="G186" i="35"/>
  <c r="G236" i="35"/>
  <c r="G220" i="35"/>
  <c r="G247" i="35"/>
  <c r="G165" i="35"/>
  <c r="G256" i="35"/>
  <c r="G231" i="35"/>
  <c r="G192" i="35"/>
  <c r="G201" i="35"/>
  <c r="G262" i="35"/>
  <c r="G171" i="35"/>
  <c r="G227" i="35"/>
  <c r="G179" i="35"/>
  <c r="G195" i="35"/>
  <c r="G196" i="35"/>
  <c r="G214" i="35"/>
  <c r="G169" i="35"/>
  <c r="G167" i="35"/>
  <c r="G199" i="35"/>
  <c r="G187" i="35"/>
  <c r="G193" i="35"/>
  <c r="G166" i="35"/>
  <c r="G202" i="35"/>
  <c r="G184" i="35"/>
  <c r="G260" i="35"/>
  <c r="G223" i="35"/>
  <c r="G213" i="35"/>
  <c r="G210" i="35"/>
  <c r="G271" i="35"/>
  <c r="G234" i="35"/>
  <c r="G264" i="35"/>
  <c r="G265" i="35"/>
  <c r="G218" i="35"/>
  <c r="G224" i="35"/>
  <c r="G157" i="35"/>
  <c r="G246" i="35"/>
  <c r="G212" i="35"/>
  <c r="G266" i="35"/>
  <c r="G206" i="35"/>
  <c r="G269" i="35"/>
  <c r="G183" i="35"/>
  <c r="G238" i="35"/>
  <c r="G215" i="35"/>
  <c r="G176" i="35"/>
  <c r="G164" i="35"/>
  <c r="G207" i="35"/>
  <c r="G244" i="35"/>
  <c r="G250" i="35"/>
  <c r="G255" i="35"/>
  <c r="G191" i="35"/>
  <c r="G182" i="35"/>
  <c r="G177" i="35"/>
  <c r="G163" i="35"/>
  <c r="G254" i="35"/>
  <c r="G172" i="35"/>
  <c r="G194" i="35"/>
  <c r="G156" i="35"/>
  <c r="G239" i="35"/>
  <c r="G258" i="35"/>
  <c r="G232" i="35"/>
  <c r="G181" i="35"/>
  <c r="G272" i="35"/>
  <c r="G248" i="35"/>
  <c r="G198" i="35"/>
  <c r="G257" i="35"/>
  <c r="G197" i="35"/>
  <c r="G241" i="35"/>
  <c r="G233" i="35"/>
  <c r="G252" i="35"/>
  <c r="G261" i="35"/>
  <c r="G263" i="35"/>
  <c r="G270" i="35"/>
  <c r="G211" i="35"/>
  <c r="G274" i="35"/>
  <c r="G228" i="35"/>
  <c r="G158" i="35"/>
  <c r="G173" i="35"/>
  <c r="G245" i="35"/>
  <c r="G189" i="35"/>
  <c r="G160" i="35"/>
  <c r="G200" i="35"/>
  <c r="G188" i="35"/>
  <c r="G209" i="35"/>
  <c r="G185" i="35"/>
  <c r="G225" i="35"/>
  <c r="G216" i="35"/>
  <c r="F28" i="35" l="1"/>
  <c r="E29" i="35"/>
  <c r="F27" i="35"/>
  <c r="E27" i="35"/>
  <c r="F30" i="35"/>
  <c r="D31" i="35"/>
  <c r="E31" i="35" s="1"/>
  <c r="D32" i="35"/>
  <c r="E32" i="35" s="1"/>
  <c r="H165" i="35"/>
  <c r="H162" i="35"/>
  <c r="H156" i="35"/>
  <c r="G29" i="35"/>
  <c r="G30" i="35"/>
  <c r="H155" i="35"/>
  <c r="H159" i="35"/>
  <c r="G28" i="35"/>
  <c r="G27" i="35"/>
  <c r="H157" i="35"/>
  <c r="H219" i="35"/>
  <c r="H225" i="35"/>
  <c r="H250" i="35"/>
  <c r="H244" i="35"/>
  <c r="H167" i="35"/>
  <c r="H263" i="35"/>
  <c r="H262" i="35"/>
  <c r="H187" i="35"/>
  <c r="H233" i="35"/>
  <c r="H224" i="35"/>
  <c r="H170" i="35"/>
  <c r="H268" i="35"/>
  <c r="H245" i="35"/>
  <c r="H188" i="35"/>
  <c r="H265" i="35"/>
  <c r="H272" i="35"/>
  <c r="H179" i="35"/>
  <c r="H228" i="35"/>
  <c r="H185" i="35"/>
  <c r="H209" i="35"/>
  <c r="H194" i="35"/>
  <c r="H258" i="35"/>
  <c r="H198" i="35"/>
  <c r="H206" i="35"/>
  <c r="H169" i="35"/>
  <c r="H246" i="35"/>
  <c r="H269" i="35"/>
  <c r="H171" i="35"/>
  <c r="H160" i="35"/>
  <c r="H213" i="35"/>
  <c r="H234" i="35"/>
  <c r="H203" i="35"/>
  <c r="H201" i="35"/>
  <c r="H164" i="35"/>
  <c r="H204" i="35"/>
  <c r="H264" i="35"/>
  <c r="H207" i="35"/>
  <c r="H266" i="35"/>
  <c r="H223" i="35"/>
  <c r="H231" i="35"/>
  <c r="H211" i="35"/>
  <c r="H251" i="35"/>
  <c r="H208" i="35"/>
  <c r="H176" i="35"/>
  <c r="H239" i="35"/>
  <c r="H178" i="35"/>
  <c r="H168" i="35"/>
  <c r="H191" i="35"/>
  <c r="H215" i="35"/>
  <c r="H242" i="35"/>
  <c r="H183" i="35"/>
  <c r="H200" i="35"/>
  <c r="H259" i="35"/>
  <c r="H240" i="35"/>
  <c r="H205" i="35"/>
  <c r="H158" i="35"/>
  <c r="H161" i="35"/>
  <c r="H255" i="35"/>
  <c r="H230" i="35"/>
  <c r="H232" i="35"/>
  <c r="H252" i="35"/>
  <c r="H241" i="35"/>
  <c r="H254" i="35"/>
  <c r="H197" i="35"/>
  <c r="H270" i="35"/>
  <c r="H175" i="35"/>
  <c r="H271" i="35"/>
  <c r="H192" i="35"/>
  <c r="H186" i="35"/>
  <c r="H199" i="35"/>
  <c r="H182" i="35"/>
  <c r="H181" i="35"/>
  <c r="H229" i="35"/>
  <c r="H235" i="35"/>
  <c r="H184" i="35"/>
  <c r="H216" i="35"/>
  <c r="H222" i="35"/>
  <c r="H247" i="35"/>
  <c r="H226" i="35"/>
  <c r="H218" i="35"/>
  <c r="H253" i="35"/>
  <c r="H195" i="35"/>
  <c r="H172" i="35"/>
  <c r="H260" i="35"/>
  <c r="H190" i="35"/>
  <c r="H173" i="35"/>
  <c r="H249" i="35"/>
  <c r="H274" i="35"/>
  <c r="H174" i="35"/>
  <c r="H166" i="35"/>
  <c r="H210" i="35"/>
  <c r="H257" i="35"/>
  <c r="H227" i="35"/>
  <c r="H196" i="35"/>
  <c r="H236" i="35"/>
  <c r="H217" i="35"/>
  <c r="H163" i="35"/>
  <c r="H214" i="35"/>
  <c r="H237" i="35"/>
  <c r="H238" i="35"/>
  <c r="H221" i="35"/>
  <c r="H202" i="35"/>
  <c r="H273" i="35"/>
  <c r="H177" i="35"/>
  <c r="H212" i="35"/>
  <c r="H267" i="35"/>
  <c r="H220" i="35"/>
  <c r="H180" i="35"/>
  <c r="H261" i="35"/>
  <c r="H256" i="35"/>
  <c r="H189" i="35"/>
  <c r="H193" i="35"/>
  <c r="H248" i="35"/>
  <c r="H243" i="35"/>
  <c r="F31" i="35" l="1"/>
  <c r="F32" i="35"/>
  <c r="D33" i="35"/>
  <c r="F33" i="35" s="1"/>
  <c r="D34" i="35"/>
  <c r="E34" i="35" s="1"/>
  <c r="G31" i="35"/>
  <c r="H28" i="35"/>
  <c r="H30" i="35"/>
  <c r="G32" i="35"/>
  <c r="H27" i="35"/>
  <c r="H29" i="35"/>
  <c r="E33" i="35" l="1"/>
  <c r="F34" i="35"/>
  <c r="D35" i="35"/>
  <c r="F35" i="35" s="1"/>
  <c r="D36" i="35"/>
  <c r="E36" i="35" s="1"/>
  <c r="G34" i="35"/>
  <c r="H31" i="35"/>
  <c r="G33" i="35"/>
  <c r="H32" i="35"/>
  <c r="E35" i="35" l="1"/>
  <c r="F36" i="35"/>
  <c r="D37" i="35"/>
  <c r="F37" i="35" s="1"/>
  <c r="D38" i="35"/>
  <c r="E38" i="35" s="1"/>
  <c r="G35" i="35"/>
  <c r="G36" i="35"/>
  <c r="H33" i="35"/>
  <c r="H34" i="35"/>
  <c r="E37" i="35" l="1"/>
  <c r="F38" i="35"/>
  <c r="D39" i="35"/>
  <c r="E39" i="35" s="1"/>
  <c r="D40" i="35"/>
  <c r="E40" i="35" s="1"/>
  <c r="H35" i="35"/>
  <c r="H36" i="35"/>
  <c r="G38" i="35"/>
  <c r="G37" i="35"/>
  <c r="F39" i="35" l="1"/>
  <c r="F40" i="35"/>
  <c r="D41" i="35"/>
  <c r="E41" i="35" s="1"/>
  <c r="D42" i="35"/>
  <c r="E42" i="35" s="1"/>
  <c r="G40" i="35"/>
  <c r="H38" i="35"/>
  <c r="H37" i="35"/>
  <c r="G39" i="35"/>
  <c r="F41" i="35" l="1"/>
  <c r="F42" i="35"/>
  <c r="D43" i="35"/>
  <c r="E43" i="35" s="1"/>
  <c r="D44" i="35"/>
  <c r="E44" i="35" s="1"/>
  <c r="G42" i="35"/>
  <c r="H39" i="35"/>
  <c r="G41" i="35"/>
  <c r="H40" i="35"/>
  <c r="F43" i="35" l="1"/>
  <c r="F44" i="35"/>
  <c r="D45" i="35"/>
  <c r="E45" i="35" s="1"/>
  <c r="D46" i="35"/>
  <c r="E46" i="35" s="1"/>
  <c r="G44" i="35"/>
  <c r="G43" i="35"/>
  <c r="H41" i="35"/>
  <c r="H42" i="35"/>
  <c r="F45" i="35" l="1"/>
  <c r="F46" i="35"/>
  <c r="D47" i="35"/>
  <c r="E47" i="35" s="1"/>
  <c r="D48" i="35"/>
  <c r="E48" i="35" s="1"/>
  <c r="G46" i="35"/>
  <c r="H44" i="35"/>
  <c r="H43" i="35"/>
  <c r="G45" i="35"/>
  <c r="F47" i="35" l="1"/>
  <c r="F48" i="35"/>
  <c r="D49" i="35"/>
  <c r="E49" i="35" s="1"/>
  <c r="D50" i="35"/>
  <c r="E50" i="35" s="1"/>
  <c r="H46" i="35"/>
  <c r="H45" i="35"/>
  <c r="G47" i="35"/>
  <c r="G48" i="35"/>
  <c r="F49" i="35" l="1"/>
  <c r="F50" i="35"/>
  <c r="D51" i="35"/>
  <c r="E51" i="35" s="1"/>
  <c r="D52" i="35"/>
  <c r="E52" i="35" s="1"/>
  <c r="G50" i="35"/>
  <c r="H48" i="35"/>
  <c r="G49" i="35"/>
  <c r="H47" i="35"/>
  <c r="F51" i="35" l="1"/>
  <c r="F52" i="35"/>
  <c r="D53" i="35"/>
  <c r="E53" i="35" s="1"/>
  <c r="D54" i="35"/>
  <c r="E54" i="35" s="1"/>
  <c r="G52" i="35"/>
  <c r="G51" i="35"/>
  <c r="H49" i="35"/>
  <c r="H50" i="35"/>
  <c r="F53" i="35" l="1"/>
  <c r="F54" i="35"/>
  <c r="D55" i="35"/>
  <c r="E55" i="35" s="1"/>
  <c r="D56" i="35"/>
  <c r="E56" i="35" s="1"/>
  <c r="G53" i="35"/>
  <c r="H52" i="35"/>
  <c r="H51" i="35"/>
  <c r="G54" i="35"/>
  <c r="F55" i="35" l="1"/>
  <c r="F56" i="35"/>
  <c r="D57" i="35"/>
  <c r="E57" i="35" s="1"/>
  <c r="D58" i="35"/>
  <c r="F58" i="35" s="1"/>
  <c r="D59" i="35"/>
  <c r="E59" i="35" s="1"/>
  <c r="D60" i="35"/>
  <c r="E60" i="35" s="1"/>
  <c r="H53" i="35"/>
  <c r="G55" i="35"/>
  <c r="H54" i="35"/>
  <c r="G56" i="35"/>
  <c r="E58" i="35" l="1"/>
  <c r="F59" i="35"/>
  <c r="F57" i="35"/>
  <c r="F60" i="35"/>
  <c r="D61" i="35"/>
  <c r="F61" i="35" s="1"/>
  <c r="D62" i="35"/>
  <c r="F62" i="35" s="1"/>
  <c r="D63" i="35"/>
  <c r="E63" i="35" s="1"/>
  <c r="G57" i="35"/>
  <c r="G58" i="35"/>
  <c r="G59" i="35"/>
  <c r="H56" i="35"/>
  <c r="G60" i="35"/>
  <c r="H55" i="35"/>
  <c r="E61" i="35" l="1"/>
  <c r="E62" i="35"/>
  <c r="F63" i="35"/>
  <c r="D64" i="35"/>
  <c r="E64" i="35" s="1"/>
  <c r="D65" i="35"/>
  <c r="E65" i="35" s="1"/>
  <c r="H59" i="35"/>
  <c r="G63" i="35"/>
  <c r="H60" i="35"/>
  <c r="G62" i="35"/>
  <c r="H58" i="35"/>
  <c r="G61" i="35"/>
  <c r="H57" i="35"/>
  <c r="F64" i="35" l="1"/>
  <c r="F65" i="35"/>
  <c r="D66" i="35"/>
  <c r="E66" i="35" s="1"/>
  <c r="D67" i="35"/>
  <c r="F67" i="35" s="1"/>
  <c r="D68" i="35"/>
  <c r="F68" i="35" s="1"/>
  <c r="D69" i="35"/>
  <c r="E69" i="35" s="1"/>
  <c r="D70" i="35"/>
  <c r="E70" i="35" s="1"/>
  <c r="D71" i="35"/>
  <c r="E71" i="35" s="1"/>
  <c r="D72" i="35"/>
  <c r="E72" i="35" s="1"/>
  <c r="H63" i="35"/>
  <c r="G64" i="35"/>
  <c r="H62" i="35"/>
  <c r="H61" i="35"/>
  <c r="G65" i="35"/>
  <c r="F71" i="35" l="1"/>
  <c r="F69" i="35"/>
  <c r="E68" i="35"/>
  <c r="F66" i="35"/>
  <c r="E67" i="35"/>
  <c r="F70" i="35"/>
  <c r="F72" i="35"/>
  <c r="D73" i="35"/>
  <c r="F73" i="35" s="1"/>
  <c r="D74" i="35"/>
  <c r="F74" i="35" s="1"/>
  <c r="G67" i="35"/>
  <c r="G70" i="35"/>
  <c r="G69" i="35"/>
  <c r="H65" i="35"/>
  <c r="G66" i="35"/>
  <c r="H64" i="35"/>
  <c r="G71" i="35"/>
  <c r="G72" i="35"/>
  <c r="G68" i="35"/>
  <c r="E73" i="35" l="1"/>
  <c r="E74" i="35"/>
  <c r="D75" i="35"/>
  <c r="E75" i="35" s="1"/>
  <c r="D76" i="35"/>
  <c r="E76" i="35" s="1"/>
  <c r="G73" i="35"/>
  <c r="H68" i="35"/>
  <c r="H67" i="35"/>
  <c r="H70" i="35"/>
  <c r="H72" i="35"/>
  <c r="G74" i="35"/>
  <c r="H66" i="35"/>
  <c r="H69" i="35"/>
  <c r="H71" i="35"/>
  <c r="F75" i="35" l="1"/>
  <c r="F76" i="35"/>
  <c r="D77" i="35"/>
  <c r="E77" i="35" s="1"/>
  <c r="D78" i="35"/>
  <c r="E78" i="35" s="1"/>
  <c r="H74" i="35"/>
  <c r="H73" i="35"/>
  <c r="G75" i="35"/>
  <c r="G76" i="35"/>
  <c r="F77" i="35" l="1"/>
  <c r="F78" i="35"/>
  <c r="D79" i="35"/>
  <c r="E79" i="35" s="1"/>
  <c r="D80" i="35"/>
  <c r="E80" i="35" s="1"/>
  <c r="G77" i="35"/>
  <c r="G78" i="35"/>
  <c r="H75" i="35"/>
  <c r="H76" i="35"/>
  <c r="F79" i="35" l="1"/>
  <c r="F80" i="35"/>
  <c r="D81" i="35"/>
  <c r="E81" i="35" s="1"/>
  <c r="D82" i="35"/>
  <c r="E82" i="35" s="1"/>
  <c r="G79" i="35"/>
  <c r="H78" i="35"/>
  <c r="G80" i="35"/>
  <c r="H77" i="35"/>
  <c r="F81" i="35" l="1"/>
  <c r="F82" i="35"/>
  <c r="D83" i="35"/>
  <c r="F83" i="35" s="1"/>
  <c r="D84" i="35"/>
  <c r="E84" i="35" s="1"/>
  <c r="D85" i="35"/>
  <c r="E85" i="35" s="1"/>
  <c r="D86" i="35"/>
  <c r="E86" i="35" s="1"/>
  <c r="D87" i="35"/>
  <c r="F87" i="35" s="1"/>
  <c r="H79" i="35"/>
  <c r="H80" i="35"/>
  <c r="G81" i="35"/>
  <c r="G82" i="35"/>
  <c r="E83" i="35" l="1"/>
  <c r="F86" i="35"/>
  <c r="F85" i="35"/>
  <c r="F84" i="35"/>
  <c r="E87" i="35"/>
  <c r="D88" i="35"/>
  <c r="F88" i="35" s="1"/>
  <c r="D89" i="35"/>
  <c r="E89" i="35" s="1"/>
  <c r="G84" i="35"/>
  <c r="G83" i="35"/>
  <c r="H81" i="35"/>
  <c r="H82" i="35"/>
  <c r="G85" i="35"/>
  <c r="G86" i="35"/>
  <c r="G87" i="35"/>
  <c r="E88" i="35" l="1"/>
  <c r="F89" i="35"/>
  <c r="D90" i="35"/>
  <c r="F90" i="35" s="1"/>
  <c r="D91" i="35"/>
  <c r="F91" i="35" s="1"/>
  <c r="D92" i="35"/>
  <c r="E92" i="35" s="1"/>
  <c r="D93" i="35"/>
  <c r="E93" i="35" s="1"/>
  <c r="D94" i="35"/>
  <c r="E94" i="35" s="1"/>
  <c r="D95" i="35"/>
  <c r="F95" i="35" s="1"/>
  <c r="D96" i="35"/>
  <c r="E96" i="35" s="1"/>
  <c r="D97" i="35"/>
  <c r="F97" i="35" s="1"/>
  <c r="D98" i="35"/>
  <c r="F98" i="35" s="1"/>
  <c r="D99" i="35"/>
  <c r="F99" i="35" s="1"/>
  <c r="D100" i="35"/>
  <c r="F100" i="35" s="1"/>
  <c r="D101" i="35"/>
  <c r="F101" i="35" s="1"/>
  <c r="D102" i="35"/>
  <c r="F102" i="35" s="1"/>
  <c r="D103" i="35"/>
  <c r="F103" i="35" s="1"/>
  <c r="D104" i="35"/>
  <c r="F104" i="35" s="1"/>
  <c r="D105" i="35"/>
  <c r="F105" i="35" s="1"/>
  <c r="D106" i="35"/>
  <c r="E106" i="35" s="1"/>
  <c r="D107" i="35"/>
  <c r="F107" i="35" s="1"/>
  <c r="D108" i="35"/>
  <c r="F108" i="35" s="1"/>
  <c r="D109" i="35"/>
  <c r="E109" i="35" s="1"/>
  <c r="G89" i="35"/>
  <c r="H83" i="35"/>
  <c r="H87" i="35"/>
  <c r="G88" i="35"/>
  <c r="H85" i="35"/>
  <c r="H84" i="35"/>
  <c r="H86" i="35"/>
  <c r="E104" i="35" l="1"/>
  <c r="E105" i="35"/>
  <c r="E100" i="35"/>
  <c r="F93" i="35"/>
  <c r="E99" i="35"/>
  <c r="E102" i="35"/>
  <c r="E103" i="35"/>
  <c r="F106" i="35"/>
  <c r="E98" i="35"/>
  <c r="E90" i="35"/>
  <c r="E101" i="35"/>
  <c r="E97" i="35"/>
  <c r="E107" i="35"/>
  <c r="E95" i="35"/>
  <c r="F96" i="35"/>
  <c r="F92" i="35"/>
  <c r="E108" i="35"/>
  <c r="E91" i="35"/>
  <c r="F94" i="35"/>
  <c r="F109" i="35"/>
  <c r="D110" i="35"/>
  <c r="E110" i="35" s="1"/>
  <c r="D111" i="35"/>
  <c r="E111" i="35" s="1"/>
  <c r="G93" i="35"/>
  <c r="G95" i="35"/>
  <c r="G109" i="35"/>
  <c r="G100" i="35"/>
  <c r="G91" i="35"/>
  <c r="G102" i="35"/>
  <c r="G101" i="35"/>
  <c r="G105" i="35"/>
  <c r="G108" i="35"/>
  <c r="G104" i="35"/>
  <c r="G94" i="35"/>
  <c r="G92" i="35"/>
  <c r="G107" i="35"/>
  <c r="H89" i="35"/>
  <c r="G98" i="35"/>
  <c r="G97" i="35"/>
  <c r="H88" i="35"/>
  <c r="G90" i="35"/>
  <c r="G106" i="35"/>
  <c r="G96" i="35"/>
  <c r="G99" i="35"/>
  <c r="G103" i="35"/>
  <c r="F110" i="35" l="1"/>
  <c r="F111" i="35"/>
  <c r="D112" i="35"/>
  <c r="F112" i="35" s="1"/>
  <c r="D113" i="35"/>
  <c r="E113" i="35" s="1"/>
  <c r="H99" i="35"/>
  <c r="H103" i="35"/>
  <c r="H100" i="35"/>
  <c r="H107" i="35"/>
  <c r="H92" i="35"/>
  <c r="H91" i="35"/>
  <c r="H95" i="35"/>
  <c r="H105" i="35"/>
  <c r="H90" i="35"/>
  <c r="H109" i="35"/>
  <c r="H94" i="35"/>
  <c r="H104" i="35"/>
  <c r="H102" i="35"/>
  <c r="G110" i="35"/>
  <c r="G111" i="35"/>
  <c r="H108" i="35"/>
  <c r="H98" i="35"/>
  <c r="H96" i="35"/>
  <c r="H93" i="35"/>
  <c r="H106" i="35"/>
  <c r="H97" i="35"/>
  <c r="H101" i="35"/>
  <c r="E112" i="35" l="1"/>
  <c r="F113" i="35"/>
  <c r="D114" i="35"/>
  <c r="F114" i="35" s="1"/>
  <c r="D115" i="35"/>
  <c r="F115" i="35" s="1"/>
  <c r="D116" i="35"/>
  <c r="E116" i="35" s="1"/>
  <c r="D117" i="35"/>
  <c r="F117" i="35" s="1"/>
  <c r="D118" i="35"/>
  <c r="E118" i="35" s="1"/>
  <c r="D119" i="35"/>
  <c r="E119" i="35" s="1"/>
  <c r="D120" i="35"/>
  <c r="F120" i="35" s="1"/>
  <c r="D121" i="35"/>
  <c r="E121" i="35" s="1"/>
  <c r="D122" i="35"/>
  <c r="F122" i="35" s="1"/>
  <c r="D123" i="35"/>
  <c r="F123" i="35" s="1"/>
  <c r="D124" i="35"/>
  <c r="F124" i="35" s="1"/>
  <c r="D125" i="35"/>
  <c r="F125" i="35" s="1"/>
  <c r="D126" i="35"/>
  <c r="E126" i="35" s="1"/>
  <c r="G112" i="35"/>
  <c r="H111" i="35"/>
  <c r="H110" i="35"/>
  <c r="G113" i="35"/>
  <c r="E120" i="35" l="1"/>
  <c r="F119" i="35"/>
  <c r="E122" i="35"/>
  <c r="E115" i="35"/>
  <c r="E124" i="35"/>
  <c r="E114" i="35"/>
  <c r="F121" i="35"/>
  <c r="E125" i="35"/>
  <c r="E117" i="35"/>
  <c r="F116" i="35"/>
  <c r="F118" i="35"/>
  <c r="E123" i="35"/>
  <c r="F126" i="35"/>
  <c r="D127" i="35"/>
  <c r="F127" i="35" s="1"/>
  <c r="G119" i="35"/>
  <c r="G115" i="35"/>
  <c r="G114" i="35"/>
  <c r="G116" i="35"/>
  <c r="G120" i="35"/>
  <c r="G118" i="35"/>
  <c r="H112" i="35"/>
  <c r="H113" i="35"/>
  <c r="G126" i="35"/>
  <c r="G124" i="35"/>
  <c r="G117" i="35"/>
  <c r="G121" i="35"/>
  <c r="G122" i="35"/>
  <c r="G123" i="35"/>
  <c r="G125" i="35"/>
  <c r="E127" i="35" l="1"/>
  <c r="D128" i="35"/>
  <c r="E128" i="35" s="1"/>
  <c r="H119" i="35"/>
  <c r="H117" i="35"/>
  <c r="G127" i="35"/>
  <c r="H116" i="35"/>
  <c r="H124" i="35"/>
  <c r="H126" i="35"/>
  <c r="H120" i="35"/>
  <c r="H122" i="35"/>
  <c r="H125" i="35"/>
  <c r="H121" i="35"/>
  <c r="H115" i="35"/>
  <c r="H118" i="35"/>
  <c r="H114" i="35"/>
  <c r="H123" i="35"/>
  <c r="F128" i="35" l="1"/>
  <c r="D129" i="35"/>
  <c r="F129" i="35" s="1"/>
  <c r="D130" i="35"/>
  <c r="F130" i="35" s="1"/>
  <c r="D131" i="35"/>
  <c r="E131" i="35" s="1"/>
  <c r="D132" i="35"/>
  <c r="E132" i="35" s="1"/>
  <c r="D133" i="35"/>
  <c r="E133" i="35" s="1"/>
  <c r="D134" i="35"/>
  <c r="E134" i="35" s="1"/>
  <c r="D135" i="35"/>
  <c r="E135" i="35" s="1"/>
  <c r="D136" i="35"/>
  <c r="E136" i="35" s="1"/>
  <c r="D137" i="35"/>
  <c r="F137" i="35" s="1"/>
  <c r="D138" i="35"/>
  <c r="F138" i="35" s="1"/>
  <c r="D139" i="35"/>
  <c r="F139" i="35" s="1"/>
  <c r="D140" i="35"/>
  <c r="E140" i="35" s="1"/>
  <c r="D141" i="35"/>
  <c r="E141" i="35" s="1"/>
  <c r="D142" i="35"/>
  <c r="E142" i="35" s="1"/>
  <c r="D143" i="35"/>
  <c r="E143" i="35" s="1"/>
  <c r="D144" i="35"/>
  <c r="F144" i="35" s="1"/>
  <c r="D145" i="35"/>
  <c r="E145" i="35" s="1"/>
  <c r="D146" i="35"/>
  <c r="F146" i="35" s="1"/>
  <c r="D8" i="35"/>
  <c r="B1" i="35"/>
  <c r="G128" i="35"/>
  <c r="H127" i="35"/>
  <c r="G154" i="35"/>
  <c r="F141" i="35" l="1"/>
  <c r="E129" i="35"/>
  <c r="F131" i="35"/>
  <c r="E137" i="35"/>
  <c r="F132" i="35"/>
  <c r="F145" i="35"/>
  <c r="E130" i="35"/>
  <c r="F143" i="35"/>
  <c r="F134" i="35"/>
  <c r="E138" i="35"/>
  <c r="F136" i="35"/>
  <c r="E139" i="35"/>
  <c r="F135" i="35"/>
  <c r="F133" i="35"/>
  <c r="E146" i="35"/>
  <c r="F142" i="35"/>
  <c r="F140" i="35"/>
  <c r="E144" i="35"/>
  <c r="B136" i="27"/>
  <c r="B135" i="27"/>
  <c r="B134" i="27"/>
  <c r="B133" i="27"/>
  <c r="B132" i="27"/>
  <c r="B131" i="27"/>
  <c r="B130" i="27"/>
  <c r="B129" i="27"/>
  <c r="B128" i="27"/>
  <c r="B127" i="27"/>
  <c r="B126" i="27"/>
  <c r="B125" i="27"/>
  <c r="B124" i="27"/>
  <c r="B123" i="27"/>
  <c r="B122" i="27"/>
  <c r="B121" i="27"/>
  <c r="B120" i="27"/>
  <c r="B119" i="27"/>
  <c r="B118" i="27"/>
  <c r="B117" i="27"/>
  <c r="B116" i="27"/>
  <c r="B115" i="27"/>
  <c r="B114" i="27"/>
  <c r="B113" i="27"/>
  <c r="B112" i="27"/>
  <c r="B111" i="27"/>
  <c r="B110" i="27"/>
  <c r="B109" i="27"/>
  <c r="B108" i="27"/>
  <c r="B107" i="27"/>
  <c r="B106" i="27"/>
  <c r="B105" i="27"/>
  <c r="B104" i="27"/>
  <c r="B103" i="27"/>
  <c r="B102" i="27"/>
  <c r="B101" i="27"/>
  <c r="B100" i="27"/>
  <c r="B99" i="27"/>
  <c r="B98" i="27"/>
  <c r="B97" i="27"/>
  <c r="B96" i="27"/>
  <c r="B95" i="27"/>
  <c r="B94" i="27"/>
  <c r="B93" i="27"/>
  <c r="G135" i="35"/>
  <c r="G137" i="35"/>
  <c r="G132" i="35"/>
  <c r="G138" i="35"/>
  <c r="G133" i="35"/>
  <c r="G146" i="35"/>
  <c r="G140" i="35"/>
  <c r="G145" i="35"/>
  <c r="G131" i="35"/>
  <c r="G139" i="35"/>
  <c r="G141" i="35"/>
  <c r="G134" i="35"/>
  <c r="G130" i="35"/>
  <c r="G143" i="35"/>
  <c r="G136" i="35"/>
  <c r="G129" i="35"/>
  <c r="H128" i="35"/>
  <c r="G142" i="35"/>
  <c r="G144" i="35"/>
  <c r="H154" i="35"/>
  <c r="G26" i="35"/>
  <c r="C20" i="27" l="1"/>
  <c r="C21" i="27"/>
  <c r="C22" i="27"/>
  <c r="D8" i="27"/>
  <c r="H136" i="35"/>
  <c r="C73" i="27"/>
  <c r="H130" i="35"/>
  <c r="H141" i="35"/>
  <c r="H144" i="35"/>
  <c r="C39" i="27"/>
  <c r="H134" i="35"/>
  <c r="H138" i="35"/>
  <c r="H137" i="35"/>
  <c r="C55" i="27"/>
  <c r="H145" i="35"/>
  <c r="H135" i="35"/>
  <c r="H139" i="35"/>
  <c r="H129" i="35"/>
  <c r="B1" i="27"/>
  <c r="H146" i="35"/>
  <c r="H140" i="35"/>
  <c r="H143" i="35"/>
  <c r="H132" i="35"/>
  <c r="H131" i="35"/>
  <c r="D22" i="27"/>
  <c r="H133" i="35"/>
  <c r="D21" i="27"/>
  <c r="C26" i="27"/>
  <c r="H142" i="35"/>
  <c r="H26" i="35"/>
  <c r="C128" i="27" l="1"/>
  <c r="C112" i="27"/>
  <c r="C96" i="27"/>
  <c r="C88" i="27"/>
  <c r="C80" i="27"/>
  <c r="C127" i="27"/>
  <c r="C111" i="27"/>
  <c r="C95" i="27"/>
  <c r="C79" i="27"/>
  <c r="C110" i="27"/>
  <c r="C94" i="27"/>
  <c r="C78" i="27"/>
  <c r="C125" i="27"/>
  <c r="C109" i="27"/>
  <c r="C77" i="27"/>
  <c r="C89" i="27"/>
  <c r="C87" i="27"/>
  <c r="C86" i="27"/>
  <c r="C85" i="27"/>
  <c r="C84" i="27"/>
  <c r="C101" i="27"/>
  <c r="C126" i="27"/>
  <c r="C136" i="27"/>
  <c r="C120" i="27"/>
  <c r="C104" i="27"/>
  <c r="C92" i="27"/>
  <c r="C76" i="27"/>
  <c r="C91" i="27"/>
  <c r="C83" i="27"/>
  <c r="C75" i="27"/>
  <c r="C134" i="27"/>
  <c r="C118" i="27"/>
  <c r="C102" i="27"/>
  <c r="C90" i="27"/>
  <c r="C82" i="27"/>
  <c r="C74" i="27"/>
  <c r="C133" i="27"/>
  <c r="C117" i="27"/>
  <c r="C81" i="27"/>
  <c r="C93" i="27"/>
  <c r="C129" i="27"/>
  <c r="C115" i="27"/>
  <c r="C98" i="27"/>
  <c r="C122" i="27"/>
  <c r="C119" i="27"/>
  <c r="C106" i="27"/>
  <c r="C131" i="27"/>
  <c r="C135" i="27"/>
  <c r="C114" i="27"/>
  <c r="C116" i="27"/>
  <c r="C105" i="27"/>
  <c r="C130" i="27"/>
  <c r="C132" i="27"/>
  <c r="C123" i="27"/>
  <c r="C97" i="27"/>
  <c r="C113" i="27"/>
  <c r="C99" i="27"/>
  <c r="C100" i="27"/>
  <c r="C121" i="27"/>
  <c r="C107" i="27"/>
  <c r="C124" i="27"/>
  <c r="C103" i="27"/>
  <c r="C108" i="27"/>
  <c r="C49" i="27"/>
  <c r="C40" i="27"/>
  <c r="C48" i="27"/>
  <c r="C41" i="27"/>
  <c r="C47" i="27"/>
  <c r="C46" i="27"/>
  <c r="C45" i="27"/>
  <c r="C50" i="27"/>
  <c r="C42" i="27"/>
  <c r="C44" i="27"/>
  <c r="C51" i="27"/>
  <c r="C43" i="27"/>
  <c r="C69" i="27"/>
  <c r="C61" i="27"/>
  <c r="C68" i="27"/>
  <c r="C60" i="27"/>
  <c r="C58" i="27"/>
  <c r="C65" i="27"/>
  <c r="C62" i="27"/>
  <c r="C59" i="27"/>
  <c r="C67" i="27"/>
  <c r="C66" i="27"/>
  <c r="C57" i="27"/>
  <c r="C70" i="27"/>
  <c r="C64" i="27"/>
  <c r="C56" i="27"/>
  <c r="C63" i="27"/>
  <c r="C30" i="27"/>
  <c r="C28" i="27"/>
  <c r="C27" i="27"/>
  <c r="C29" i="27"/>
  <c r="C36" i="27"/>
  <c r="C35" i="27"/>
  <c r="C34" i="27"/>
  <c r="C33" i="27"/>
  <c r="C32" i="27"/>
  <c r="C31" i="27"/>
  <c r="C186" i="21" a="1"/>
  <c r="C186" i="21" s="1"/>
  <c r="D186" i="21" a="1"/>
  <c r="D186" i="21" s="1"/>
  <c r="D49" i="27"/>
  <c r="D119" i="27"/>
  <c r="D103" i="27"/>
  <c r="D100" i="27"/>
  <c r="D33" i="27"/>
  <c r="D135" i="27"/>
  <c r="D113" i="27"/>
  <c r="D94" i="27"/>
  <c r="D64" i="27"/>
  <c r="D116" i="27"/>
  <c r="D80" i="27"/>
  <c r="D112" i="27"/>
  <c r="D86" i="27"/>
  <c r="D34" i="27"/>
  <c r="D63" i="27"/>
  <c r="D50" i="27"/>
  <c r="D93" i="27"/>
  <c r="D108" i="27"/>
  <c r="D42" i="27"/>
  <c r="D122" i="27"/>
  <c r="D110" i="27"/>
  <c r="D96" i="27"/>
  <c r="D85" i="27"/>
  <c r="D106" i="27"/>
  <c r="D127" i="27"/>
  <c r="D28" i="27"/>
  <c r="D107" i="27"/>
  <c r="D76" i="27"/>
  <c r="D117" i="27"/>
  <c r="D59" i="27"/>
  <c r="D46" i="27"/>
  <c r="D78" i="27"/>
  <c r="D45" i="27"/>
  <c r="D35" i="27"/>
  <c r="D62" i="27"/>
  <c r="D32" i="27"/>
  <c r="D44" i="27"/>
  <c r="E21" i="27"/>
  <c r="D132" i="27"/>
  <c r="D47" i="27"/>
  <c r="D68" i="27"/>
  <c r="D61" i="27"/>
  <c r="D77" i="27"/>
  <c r="D83" i="27"/>
  <c r="D51" i="27"/>
  <c r="D89" i="27"/>
  <c r="D36" i="27"/>
  <c r="D81" i="27"/>
  <c r="D90" i="27"/>
  <c r="D92" i="27"/>
  <c r="D58" i="27"/>
  <c r="D67" i="27"/>
  <c r="D60" i="27"/>
  <c r="D123" i="27"/>
  <c r="D69" i="27"/>
  <c r="D99" i="27"/>
  <c r="D121" i="27"/>
  <c r="D111" i="27"/>
  <c r="D120" i="27"/>
  <c r="D66" i="27"/>
  <c r="D84" i="27"/>
  <c r="D101" i="27"/>
  <c r="D41" i="27"/>
  <c r="D104" i="27"/>
  <c r="D82" i="27"/>
  <c r="D48" i="27"/>
  <c r="D131" i="27"/>
  <c r="D79" i="27"/>
  <c r="D29" i="27"/>
  <c r="D115" i="27"/>
  <c r="E22" i="27"/>
  <c r="D136" i="27"/>
  <c r="D97" i="27"/>
  <c r="D105" i="27"/>
  <c r="D95" i="27"/>
  <c r="D129" i="27"/>
  <c r="D43" i="27"/>
  <c r="D31" i="27"/>
  <c r="D126" i="27"/>
  <c r="D134" i="27"/>
  <c r="D91" i="27"/>
  <c r="D109" i="27"/>
  <c r="D87" i="27"/>
  <c r="D114" i="27"/>
  <c r="D57" i="27"/>
  <c r="D70" i="27"/>
  <c r="D133" i="27"/>
  <c r="D30" i="27"/>
  <c r="D118" i="27"/>
  <c r="D65" i="27"/>
  <c r="D124" i="27"/>
  <c r="D98" i="27"/>
  <c r="D130" i="27"/>
  <c r="D88" i="27"/>
  <c r="D75" i="27"/>
  <c r="D128" i="27"/>
  <c r="D125" i="27"/>
  <c r="D102" i="27"/>
  <c r="F186" i="21"/>
  <c r="D56" i="27"/>
  <c r="D40" i="27"/>
  <c r="D27" i="27"/>
  <c r="D20" i="27"/>
  <c r="D74" i="27"/>
  <c r="E185" i="21" l="1"/>
  <c r="E186" i="21"/>
  <c r="C187" i="21"/>
  <c r="D187" i="21"/>
  <c r="C188" i="21"/>
  <c r="D188" i="21"/>
  <c r="C189" i="21"/>
  <c r="D189" i="21"/>
  <c r="C190" i="21"/>
  <c r="D190" i="21"/>
  <c r="C191" i="21"/>
  <c r="D191" i="21"/>
  <c r="C192" i="21"/>
  <c r="D192" i="21"/>
  <c r="C193" i="21"/>
  <c r="D193" i="21"/>
  <c r="C194" i="21"/>
  <c r="D194" i="21"/>
  <c r="C195" i="21"/>
  <c r="D195" i="21"/>
  <c r="C196" i="21"/>
  <c r="D196" i="21"/>
  <c r="C197" i="21"/>
  <c r="D197" i="21"/>
  <c r="C198" i="21"/>
  <c r="D198" i="21"/>
  <c r="C199" i="21"/>
  <c r="D199" i="21"/>
  <c r="C200" i="21"/>
  <c r="D200" i="21"/>
  <c r="C201" i="21"/>
  <c r="D201" i="21"/>
  <c r="C202" i="21"/>
  <c r="D202" i="21"/>
  <c r="C203" i="21"/>
  <c r="D203" i="21"/>
  <c r="C204" i="21"/>
  <c r="D204" i="21"/>
  <c r="C205" i="21"/>
  <c r="D205" i="21"/>
  <c r="C206" i="21"/>
  <c r="D206" i="21"/>
  <c r="C207" i="21"/>
  <c r="D207" i="21"/>
  <c r="C208" i="21"/>
  <c r="D208" i="21"/>
  <c r="C209" i="21"/>
  <c r="D209" i="21"/>
  <c r="C210" i="21"/>
  <c r="D210" i="21"/>
  <c r="C211" i="21"/>
  <c r="D211" i="21"/>
  <c r="C212" i="21"/>
  <c r="D212" i="21"/>
  <c r="C213" i="21"/>
  <c r="D213" i="21"/>
  <c r="C214" i="21"/>
  <c r="D214" i="21"/>
  <c r="C215" i="21"/>
  <c r="D215" i="21"/>
  <c r="C216" i="21"/>
  <c r="D216" i="21"/>
  <c r="C217" i="21"/>
  <c r="D217" i="21"/>
  <c r="C218" i="21"/>
  <c r="D218" i="21"/>
  <c r="C219" i="21"/>
  <c r="D219" i="21"/>
  <c r="C220" i="21"/>
  <c r="D220" i="21"/>
  <c r="C221" i="21"/>
  <c r="D221" i="21"/>
  <c r="C222" i="21"/>
  <c r="D222" i="21"/>
  <c r="C144" i="21" a="1"/>
  <c r="C144" i="21" s="1"/>
  <c r="D144" i="21" a="1"/>
  <c r="D144" i="21" s="1"/>
  <c r="E63" i="27"/>
  <c r="E105" i="27"/>
  <c r="E88" i="27"/>
  <c r="E117" i="27"/>
  <c r="E84" i="27"/>
  <c r="E107" i="27"/>
  <c r="E119" i="27"/>
  <c r="E46" i="27"/>
  <c r="E57" i="27"/>
  <c r="E128" i="27"/>
  <c r="G186" i="21"/>
  <c r="E111" i="27"/>
  <c r="E96" i="27"/>
  <c r="F212" i="21"/>
  <c r="E99" i="27"/>
  <c r="E47" i="27"/>
  <c r="E41" i="27"/>
  <c r="E28" i="27"/>
  <c r="F213" i="21"/>
  <c r="E130" i="27"/>
  <c r="E81" i="27"/>
  <c r="E134" i="27"/>
  <c r="E59" i="27"/>
  <c r="F214" i="21"/>
  <c r="E113" i="27"/>
  <c r="E76" i="27"/>
  <c r="E131" i="27"/>
  <c r="E62" i="27"/>
  <c r="E83" i="27"/>
  <c r="E90" i="27"/>
  <c r="E115" i="27"/>
  <c r="E65" i="27"/>
  <c r="E95" i="27"/>
  <c r="E93" i="27"/>
  <c r="F220" i="21"/>
  <c r="E31" i="27"/>
  <c r="E127" i="27"/>
  <c r="E60" i="27"/>
  <c r="E114" i="27"/>
  <c r="E77" i="27"/>
  <c r="E92" i="27"/>
  <c r="E30" i="27"/>
  <c r="E118" i="27"/>
  <c r="E103" i="27"/>
  <c r="E29" i="27"/>
  <c r="E79" i="27"/>
  <c r="E132" i="27"/>
  <c r="E133" i="27"/>
  <c r="E109" i="27"/>
  <c r="E98" i="27"/>
  <c r="E34" i="27"/>
  <c r="E32" i="27"/>
  <c r="E110" i="27"/>
  <c r="F222" i="21"/>
  <c r="E36" i="27"/>
  <c r="E80" i="27"/>
  <c r="F192" i="21"/>
  <c r="E124" i="27"/>
  <c r="E42" i="27"/>
  <c r="E97" i="27"/>
  <c r="E67" i="27"/>
  <c r="E116" i="27"/>
  <c r="E135" i="27"/>
  <c r="F215" i="21"/>
  <c r="E129" i="27"/>
  <c r="E43" i="27"/>
  <c r="E61" i="27"/>
  <c r="E33" i="27"/>
  <c r="E121" i="27"/>
  <c r="E112" i="27"/>
  <c r="E91" i="27"/>
  <c r="E123" i="27"/>
  <c r="E75" i="27"/>
  <c r="E136" i="27"/>
  <c r="E86" i="27"/>
  <c r="E68" i="27"/>
  <c r="E125" i="27"/>
  <c r="F188" i="21"/>
  <c r="E50" i="27"/>
  <c r="E78" i="27"/>
  <c r="E89" i="27"/>
  <c r="F196" i="21"/>
  <c r="E120" i="27"/>
  <c r="E49" i="27"/>
  <c r="E106" i="27"/>
  <c r="E122" i="27"/>
  <c r="E108" i="27"/>
  <c r="E94" i="27"/>
  <c r="E44" i="27"/>
  <c r="E69" i="27"/>
  <c r="E35" i="27"/>
  <c r="E48" i="27"/>
  <c r="E64" i="27"/>
  <c r="E104" i="27"/>
  <c r="E66" i="27"/>
  <c r="E100" i="27"/>
  <c r="E126" i="27"/>
  <c r="E70" i="27"/>
  <c r="E82" i="27"/>
  <c r="E87" i="27"/>
  <c r="E101" i="27"/>
  <c r="E85" i="27"/>
  <c r="F218" i="21"/>
  <c r="E58" i="27"/>
  <c r="E45" i="27"/>
  <c r="E102" i="27"/>
  <c r="E51" i="27"/>
  <c r="F144" i="21"/>
  <c r="F219" i="21"/>
  <c r="F217" i="21"/>
  <c r="E74" i="27"/>
  <c r="E27" i="27"/>
  <c r="E20" i="27"/>
  <c r="E56" i="27"/>
  <c r="E40" i="27"/>
  <c r="E210" i="21" l="1"/>
  <c r="E206" i="21"/>
  <c r="E202" i="21"/>
  <c r="E198" i="21"/>
  <c r="E194" i="21"/>
  <c r="E190" i="21"/>
  <c r="E217" i="21"/>
  <c r="E211" i="21"/>
  <c r="E209" i="21"/>
  <c r="E205" i="21"/>
  <c r="E201" i="21"/>
  <c r="E197" i="21"/>
  <c r="E193" i="21"/>
  <c r="E189" i="21"/>
  <c r="E219" i="21"/>
  <c r="E208" i="21"/>
  <c r="E204" i="21"/>
  <c r="E200" i="21"/>
  <c r="E196" i="21"/>
  <c r="E192" i="21"/>
  <c r="E188" i="21"/>
  <c r="E207" i="21"/>
  <c r="E203" i="21"/>
  <c r="E199" i="21"/>
  <c r="E195" i="21"/>
  <c r="E191" i="21"/>
  <c r="E187" i="21"/>
  <c r="E218" i="21"/>
  <c r="E213" i="21"/>
  <c r="E212" i="21"/>
  <c r="E222" i="21"/>
  <c r="E221" i="21"/>
  <c r="E216" i="21"/>
  <c r="E220" i="21"/>
  <c r="E215" i="21"/>
  <c r="E214" i="21"/>
  <c r="E143" i="21"/>
  <c r="E144" i="21"/>
  <c r="C145" i="21"/>
  <c r="D145" i="21"/>
  <c r="F221" i="21"/>
  <c r="F207" i="21"/>
  <c r="F197" i="21"/>
  <c r="F191" i="21"/>
  <c r="G215" i="21"/>
  <c r="G219" i="21"/>
  <c r="F205" i="21"/>
  <c r="F210" i="21"/>
  <c r="G144" i="21"/>
  <c r="F208" i="21"/>
  <c r="G218" i="21"/>
  <c r="F216" i="21"/>
  <c r="F204" i="21"/>
  <c r="F187" i="21"/>
  <c r="G217" i="21"/>
  <c r="F193" i="21"/>
  <c r="G192" i="21"/>
  <c r="G212" i="21"/>
  <c r="F199" i="21"/>
  <c r="F194" i="21"/>
  <c r="F145" i="21"/>
  <c r="F202" i="21"/>
  <c r="F195" i="21"/>
  <c r="F201" i="21"/>
  <c r="F203" i="21"/>
  <c r="G213" i="21"/>
  <c r="G196" i="21"/>
  <c r="F206" i="21"/>
  <c r="G214" i="21"/>
  <c r="G222" i="21"/>
  <c r="F189" i="21"/>
  <c r="F209" i="21"/>
  <c r="F198" i="21"/>
  <c r="F211" i="21"/>
  <c r="G188" i="21"/>
  <c r="G220" i="21"/>
  <c r="F190" i="21"/>
  <c r="F200" i="21"/>
  <c r="E145" i="21" l="1"/>
  <c r="C146" i="21"/>
  <c r="D146" i="21"/>
  <c r="C147" i="21"/>
  <c r="D147" i="21"/>
  <c r="C148" i="21"/>
  <c r="D148" i="21"/>
  <c r="C149" i="21"/>
  <c r="D149" i="21"/>
  <c r="C150" i="21"/>
  <c r="D150" i="21"/>
  <c r="C151" i="21"/>
  <c r="D151" i="21"/>
  <c r="G211" i="21"/>
  <c r="G200" i="21"/>
  <c r="G197" i="21"/>
  <c r="G145" i="21"/>
  <c r="G216" i="21"/>
  <c r="G195" i="21"/>
  <c r="G202" i="21"/>
  <c r="G190" i="21"/>
  <c r="G194" i="21"/>
  <c r="G205" i="21"/>
  <c r="G193" i="21"/>
  <c r="G191" i="21"/>
  <c r="G198" i="21"/>
  <c r="G206" i="21"/>
  <c r="F150" i="21"/>
  <c r="G208" i="21"/>
  <c r="G187" i="21"/>
  <c r="G210" i="21"/>
  <c r="F146" i="21"/>
  <c r="G221" i="21"/>
  <c r="G189" i="21"/>
  <c r="G209" i="21"/>
  <c r="G201" i="21"/>
  <c r="G199" i="21"/>
  <c r="G204" i="21"/>
  <c r="G203" i="21"/>
  <c r="G207" i="21"/>
  <c r="F151" i="21"/>
  <c r="F147" i="21"/>
  <c r="F148" i="21"/>
  <c r="F149" i="21"/>
  <c r="E150" i="21" l="1"/>
  <c r="E147" i="21"/>
  <c r="E146" i="21"/>
  <c r="E148" i="21"/>
  <c r="E149" i="21"/>
  <c r="E151" i="21"/>
  <c r="C152" i="21"/>
  <c r="D152" i="21"/>
  <c r="C153" i="21"/>
  <c r="D153" i="21"/>
  <c r="C154" i="21"/>
  <c r="D154" i="21"/>
  <c r="C155" i="21"/>
  <c r="D155" i="21"/>
  <c r="C156" i="21"/>
  <c r="D156" i="21"/>
  <c r="C157" i="21"/>
  <c r="D157" i="21"/>
  <c r="C158" i="21"/>
  <c r="D158" i="21"/>
  <c r="C159" i="21"/>
  <c r="D159" i="21"/>
  <c r="C160" i="21"/>
  <c r="D160" i="21"/>
  <c r="F160" i="21"/>
  <c r="G149" i="21"/>
  <c r="F156" i="21"/>
  <c r="G151" i="21"/>
  <c r="F157" i="21"/>
  <c r="F158" i="21"/>
  <c r="G150" i="21"/>
  <c r="F152" i="21"/>
  <c r="F153" i="21"/>
  <c r="F155" i="21"/>
  <c r="F154" i="21"/>
  <c r="F159" i="21"/>
  <c r="G148" i="21"/>
  <c r="E158" i="21" l="1"/>
  <c r="E154" i="21"/>
  <c r="E153" i="21"/>
  <c r="E155" i="21"/>
  <c r="E157" i="21"/>
  <c r="E159" i="21"/>
  <c r="E152" i="21"/>
  <c r="E156" i="21"/>
  <c r="E160" i="21"/>
  <c r="C161" i="21"/>
  <c r="D161" i="21"/>
  <c r="C162" i="21"/>
  <c r="D162" i="21"/>
  <c r="C163" i="21"/>
  <c r="D163" i="21"/>
  <c r="C164" i="21"/>
  <c r="D164" i="21"/>
  <c r="C165" i="21"/>
  <c r="D165" i="21"/>
  <c r="C166" i="21"/>
  <c r="D166" i="21"/>
  <c r="F161" i="21"/>
  <c r="G147" i="21"/>
  <c r="F165" i="21"/>
  <c r="G152" i="21"/>
  <c r="F166" i="21"/>
  <c r="F162" i="21"/>
  <c r="F164" i="21"/>
  <c r="F163" i="21"/>
  <c r="G158" i="21"/>
  <c r="G156" i="21"/>
  <c r="G160" i="21"/>
  <c r="G146" i="21"/>
  <c r="E162" i="21" l="1"/>
  <c r="E164" i="21"/>
  <c r="E165" i="21"/>
  <c r="E161" i="21"/>
  <c r="E163" i="21"/>
  <c r="E166" i="21"/>
  <c r="C167" i="21"/>
  <c r="D167" i="21"/>
  <c r="G157" i="21"/>
  <c r="G154" i="21"/>
  <c r="G159" i="21"/>
  <c r="F167" i="21"/>
  <c r="G153" i="21"/>
  <c r="G155" i="21"/>
  <c r="G166" i="21"/>
  <c r="E167" i="21" l="1"/>
  <c r="C168" i="21"/>
  <c r="D168" i="21"/>
  <c r="C169" i="21"/>
  <c r="D169" i="21"/>
  <c r="F169" i="21"/>
  <c r="G162" i="21"/>
  <c r="F168" i="21"/>
  <c r="G165" i="21"/>
  <c r="G167" i="21"/>
  <c r="G164" i="21"/>
  <c r="G163" i="21"/>
  <c r="G161" i="21"/>
  <c r="E168" i="21" l="1"/>
  <c r="E169" i="21"/>
  <c r="C170" i="21"/>
  <c r="D170" i="21"/>
  <c r="C171" i="21"/>
  <c r="D171" i="21"/>
  <c r="C172" i="21"/>
  <c r="D172" i="21"/>
  <c r="C173" i="21"/>
  <c r="D173" i="21"/>
  <c r="C174" i="21"/>
  <c r="D174" i="21"/>
  <c r="C175" i="21"/>
  <c r="D175" i="21"/>
  <c r="C176" i="21"/>
  <c r="D176" i="21"/>
  <c r="C177" i="21"/>
  <c r="D177" i="21"/>
  <c r="C178" i="21"/>
  <c r="D178" i="21"/>
  <c r="C179" i="21"/>
  <c r="D179" i="21"/>
  <c r="C180" i="21"/>
  <c r="D180" i="21"/>
  <c r="C181" i="21"/>
  <c r="D181" i="21"/>
  <c r="E132" i="21"/>
  <c r="E133" i="21"/>
  <c r="E134" i="21"/>
  <c r="E135" i="21"/>
  <c r="E136" i="21"/>
  <c r="E137" i="21"/>
  <c r="E138" i="21"/>
  <c r="E139" i="21"/>
  <c r="E128" i="21"/>
  <c r="E127" i="21"/>
  <c r="E126" i="21"/>
  <c r="E125" i="21"/>
  <c r="E124" i="21"/>
  <c r="E123" i="21"/>
  <c r="E122" i="21"/>
  <c r="E121" i="21"/>
  <c r="E120" i="21"/>
  <c r="E119" i="21"/>
  <c r="E118" i="21"/>
  <c r="E117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D8" i="21"/>
  <c r="F181" i="21"/>
  <c r="F174" i="21"/>
  <c r="F180" i="21"/>
  <c r="F178" i="21"/>
  <c r="F170" i="21"/>
  <c r="F171" i="21"/>
  <c r="B1" i="21"/>
  <c r="F172" i="21"/>
  <c r="F137" i="21"/>
  <c r="F176" i="21"/>
  <c r="D77" i="21"/>
  <c r="F177" i="21"/>
  <c r="F139" i="21"/>
  <c r="F133" i="21"/>
  <c r="F135" i="21"/>
  <c r="F136" i="21"/>
  <c r="F173" i="21"/>
  <c r="F138" i="21"/>
  <c r="F134" i="21"/>
  <c r="F179" i="21"/>
  <c r="F175" i="21"/>
  <c r="G169" i="21"/>
  <c r="F185" i="21"/>
  <c r="E175" i="21" l="1"/>
  <c r="E171" i="21"/>
  <c r="E173" i="21"/>
  <c r="E77" i="21"/>
  <c r="E179" i="21"/>
  <c r="E181" i="21"/>
  <c r="E177" i="21"/>
  <c r="E174" i="21"/>
  <c r="E172" i="21"/>
  <c r="E178" i="21"/>
  <c r="E180" i="21"/>
  <c r="E176" i="21"/>
  <c r="E170" i="21"/>
  <c r="B458" i="15"/>
  <c r="B459" i="15"/>
  <c r="B460" i="15"/>
  <c r="E333" i="15"/>
  <c r="E208" i="15"/>
  <c r="E83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C59" i="15"/>
  <c r="D59" i="15" s="1"/>
  <c r="C60" i="15"/>
  <c r="D60" i="15" s="1"/>
  <c r="C61" i="15"/>
  <c r="D61" i="15" s="1"/>
  <c r="C62" i="15"/>
  <c r="D62" i="15" s="1"/>
  <c r="C63" i="15"/>
  <c r="D63" i="15" s="1"/>
  <c r="C64" i="15"/>
  <c r="D64" i="15" s="1"/>
  <c r="C65" i="15"/>
  <c r="D65" i="15" s="1"/>
  <c r="C66" i="15"/>
  <c r="D66" i="15" s="1"/>
  <c r="C67" i="15"/>
  <c r="D67" i="15" s="1"/>
  <c r="C68" i="15"/>
  <c r="D68" i="15" s="1"/>
  <c r="C69" i="15"/>
  <c r="D69" i="15" s="1"/>
  <c r="C70" i="15"/>
  <c r="D70" i="15" s="1"/>
  <c r="C71" i="15"/>
  <c r="D71" i="15" s="1"/>
  <c r="C72" i="15"/>
  <c r="D72" i="15" s="1"/>
  <c r="C73" i="15"/>
  <c r="D73" i="15" s="1"/>
  <c r="C74" i="15"/>
  <c r="D74" i="15" s="1"/>
  <c r="C75" i="15"/>
  <c r="D75" i="15" s="1"/>
  <c r="C76" i="15"/>
  <c r="D76" i="15" s="1"/>
  <c r="D77" i="15"/>
  <c r="D78" i="15"/>
  <c r="D79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D8" i="15"/>
  <c r="E44" i="15"/>
  <c r="E60" i="15"/>
  <c r="G139" i="21"/>
  <c r="E69" i="15"/>
  <c r="E47" i="15"/>
  <c r="E79" i="15"/>
  <c r="E57" i="15"/>
  <c r="E75" i="15"/>
  <c r="D35" i="15"/>
  <c r="D28" i="15"/>
  <c r="D37" i="15"/>
  <c r="D78" i="21"/>
  <c r="E49" i="15"/>
  <c r="E70" i="15"/>
  <c r="E62" i="15"/>
  <c r="G28" i="21"/>
  <c r="D32" i="15"/>
  <c r="D38" i="15"/>
  <c r="E46" i="15"/>
  <c r="D334" i="15" a="1"/>
  <c r="E72" i="15"/>
  <c r="D26" i="15"/>
  <c r="E48" i="15"/>
  <c r="D84" i="15" a="1"/>
  <c r="G119" i="21"/>
  <c r="E67" i="15"/>
  <c r="D209" i="15" a="1"/>
  <c r="E76" i="15"/>
  <c r="D25" i="15"/>
  <c r="E54" i="15"/>
  <c r="G138" i="21"/>
  <c r="E74" i="15"/>
  <c r="E65" i="15"/>
  <c r="E73" i="15"/>
  <c r="D36" i="15"/>
  <c r="D39" i="15"/>
  <c r="E68" i="15"/>
  <c r="G135" i="21"/>
  <c r="E53" i="15"/>
  <c r="E52" i="15"/>
  <c r="E55" i="15"/>
  <c r="E59" i="15"/>
  <c r="G134" i="21"/>
  <c r="G27" i="21"/>
  <c r="G137" i="21"/>
  <c r="D31" i="15"/>
  <c r="C460" i="15"/>
  <c r="D23" i="15"/>
  <c r="G36" i="21"/>
  <c r="E51" i="15"/>
  <c r="E63" i="15"/>
  <c r="G30" i="21"/>
  <c r="D24" i="15"/>
  <c r="D29" i="15"/>
  <c r="D30" i="15"/>
  <c r="E71" i="15"/>
  <c r="E58" i="15"/>
  <c r="E64" i="15"/>
  <c r="G128" i="21"/>
  <c r="G25" i="21"/>
  <c r="G26" i="21"/>
  <c r="G133" i="21"/>
  <c r="D33" i="15"/>
  <c r="G33" i="21"/>
  <c r="C459" i="15"/>
  <c r="G29" i="21"/>
  <c r="E56" i="15"/>
  <c r="B1" i="15"/>
  <c r="E78" i="15"/>
  <c r="E50" i="15"/>
  <c r="E61" i="15"/>
  <c r="E66" i="15"/>
  <c r="F77" i="21"/>
  <c r="D27" i="15"/>
  <c r="E45" i="15"/>
  <c r="D34" i="15"/>
  <c r="G122" i="21"/>
  <c r="D22" i="15"/>
  <c r="G125" i="21"/>
  <c r="G136" i="21"/>
  <c r="E77" i="15"/>
  <c r="G52" i="21"/>
  <c r="G22" i="21"/>
  <c r="G43" i="21"/>
  <c r="G58" i="21"/>
  <c r="G63" i="21"/>
  <c r="G179" i="21"/>
  <c r="G40" i="21"/>
  <c r="G173" i="21"/>
  <c r="G41" i="21"/>
  <c r="G24" i="21"/>
  <c r="G61" i="21"/>
  <c r="G39" i="21"/>
  <c r="G48" i="21"/>
  <c r="G69" i="21"/>
  <c r="G50" i="21"/>
  <c r="G66" i="21"/>
  <c r="G38" i="21"/>
  <c r="G51" i="21"/>
  <c r="G53" i="21"/>
  <c r="G56" i="21"/>
  <c r="G181" i="21"/>
  <c r="G46" i="21"/>
  <c r="G54" i="21"/>
  <c r="G127" i="21"/>
  <c r="G42" i="21"/>
  <c r="G57" i="21"/>
  <c r="G49" i="21"/>
  <c r="G168" i="21"/>
  <c r="G44" i="21"/>
  <c r="G37" i="21"/>
  <c r="F117" i="21"/>
  <c r="G120" i="21"/>
  <c r="G35" i="21"/>
  <c r="G47" i="21"/>
  <c r="G71" i="21"/>
  <c r="F132" i="21"/>
  <c r="G34" i="21"/>
  <c r="G31" i="21"/>
  <c r="G121" i="21"/>
  <c r="G68" i="21"/>
  <c r="G170" i="21"/>
  <c r="G67" i="21"/>
  <c r="G65" i="21"/>
  <c r="G45" i="21"/>
  <c r="G32" i="21"/>
  <c r="G75" i="21"/>
  <c r="G126" i="21"/>
  <c r="G70" i="21"/>
  <c r="G72" i="21"/>
  <c r="G59" i="21"/>
  <c r="G118" i="21"/>
  <c r="G124" i="21"/>
  <c r="G55" i="21"/>
  <c r="G74" i="21"/>
  <c r="G60" i="21"/>
  <c r="G64" i="21"/>
  <c r="G175" i="21"/>
  <c r="F143" i="21"/>
  <c r="G73" i="21"/>
  <c r="G185" i="21"/>
  <c r="G62" i="21"/>
  <c r="G123" i="21"/>
  <c r="G177" i="21"/>
  <c r="G23" i="21"/>
  <c r="G171" i="21"/>
  <c r="E43" i="15"/>
  <c r="E78" i="21" l="1"/>
  <c r="D91" i="15"/>
  <c r="E91" i="15" s="1"/>
  <c r="D99" i="15"/>
  <c r="E99" i="15" s="1"/>
  <c r="D89" i="15"/>
  <c r="E89" i="15" s="1"/>
  <c r="D97" i="15"/>
  <c r="E97" i="15" s="1"/>
  <c r="D105" i="15"/>
  <c r="E105" i="15" s="1"/>
  <c r="D113" i="15"/>
  <c r="E113" i="15" s="1"/>
  <c r="D121" i="15"/>
  <c r="E121" i="15" s="1"/>
  <c r="D129" i="15"/>
  <c r="E129" i="15" s="1"/>
  <c r="D138" i="15"/>
  <c r="E138" i="15" s="1"/>
  <c r="D146" i="15"/>
  <c r="E146" i="15" s="1"/>
  <c r="D151" i="15"/>
  <c r="E151" i="15" s="1"/>
  <c r="D159" i="15"/>
  <c r="E159" i="15" s="1"/>
  <c r="D164" i="15"/>
  <c r="E164" i="15" s="1"/>
  <c r="D172" i="15"/>
  <c r="E172" i="15" s="1"/>
  <c r="D85" i="15"/>
  <c r="E85" i="15" s="1"/>
  <c r="D90" i="15"/>
  <c r="E90" i="15" s="1"/>
  <c r="D98" i="15"/>
  <c r="E98" i="15" s="1"/>
  <c r="D106" i="15"/>
  <c r="E106" i="15" s="1"/>
  <c r="D114" i="15"/>
  <c r="E114" i="15" s="1"/>
  <c r="D122" i="15"/>
  <c r="E122" i="15" s="1"/>
  <c r="D130" i="15"/>
  <c r="E130" i="15" s="1"/>
  <c r="D139" i="15"/>
  <c r="E139" i="15" s="1"/>
  <c r="D147" i="15"/>
  <c r="E147" i="15" s="1"/>
  <c r="D152" i="15"/>
  <c r="E152" i="15" s="1"/>
  <c r="D160" i="15"/>
  <c r="E160" i="15" s="1"/>
  <c r="D165" i="15"/>
  <c r="E165" i="15" s="1"/>
  <c r="D173" i="15"/>
  <c r="E173" i="15" s="1"/>
  <c r="D102" i="15"/>
  <c r="E102" i="15" s="1"/>
  <c r="D117" i="15"/>
  <c r="E117" i="15" s="1"/>
  <c r="D124" i="15"/>
  <c r="E124" i="15" s="1"/>
  <c r="D131" i="15"/>
  <c r="E131" i="15" s="1"/>
  <c r="D137" i="15"/>
  <c r="E137" i="15" s="1"/>
  <c r="D140" i="15"/>
  <c r="E140" i="15" s="1"/>
  <c r="D154" i="15"/>
  <c r="E154" i="15" s="1"/>
  <c r="D161" i="15"/>
  <c r="E161" i="15" s="1"/>
  <c r="D168" i="15"/>
  <c r="E168" i="15" s="1"/>
  <c r="D175" i="15"/>
  <c r="E175" i="15" s="1"/>
  <c r="D94" i="15"/>
  <c r="E94" i="15" s="1"/>
  <c r="D110" i="15"/>
  <c r="E110" i="15" s="1"/>
  <c r="D128" i="15"/>
  <c r="E128" i="15" s="1"/>
  <c r="D134" i="15"/>
  <c r="E134" i="15" s="1"/>
  <c r="D144" i="15"/>
  <c r="E144" i="15" s="1"/>
  <c r="D158" i="15"/>
  <c r="E158" i="15" s="1"/>
  <c r="D179" i="15"/>
  <c r="E179" i="15" s="1"/>
  <c r="D189" i="15"/>
  <c r="E189" i="15" s="1"/>
  <c r="D191" i="15"/>
  <c r="E191" i="15" s="1"/>
  <c r="D193" i="15"/>
  <c r="E193" i="15" s="1"/>
  <c r="D195" i="15"/>
  <c r="E195" i="15" s="1"/>
  <c r="D197" i="15"/>
  <c r="E197" i="15" s="1"/>
  <c r="D199" i="15"/>
  <c r="E199" i="15" s="1"/>
  <c r="D201" i="15"/>
  <c r="E201" i="15" s="1"/>
  <c r="D203" i="15"/>
  <c r="E203" i="15" s="1"/>
  <c r="D95" i="15"/>
  <c r="E95" i="15" s="1"/>
  <c r="D111" i="15"/>
  <c r="E111" i="15" s="1"/>
  <c r="D118" i="15"/>
  <c r="E118" i="15" s="1"/>
  <c r="D132" i="15"/>
  <c r="E132" i="15" s="1"/>
  <c r="D145" i="15"/>
  <c r="E145" i="15" s="1"/>
  <c r="D169" i="15"/>
  <c r="E169" i="15" s="1"/>
  <c r="D185" i="15"/>
  <c r="E185" i="15" s="1"/>
  <c r="D84" i="15"/>
  <c r="E84" i="15" s="1"/>
  <c r="D104" i="15"/>
  <c r="E104" i="15" s="1"/>
  <c r="D148" i="15"/>
  <c r="E148" i="15" s="1"/>
  <c r="D153" i="15"/>
  <c r="E153" i="15" s="1"/>
  <c r="D170" i="15"/>
  <c r="E170" i="15" s="1"/>
  <c r="D176" i="15"/>
  <c r="E176" i="15" s="1"/>
  <c r="D192" i="15"/>
  <c r="E192" i="15" s="1"/>
  <c r="D156" i="15"/>
  <c r="E156" i="15" s="1"/>
  <c r="D116" i="15"/>
  <c r="E116" i="15" s="1"/>
  <c r="D127" i="15"/>
  <c r="E127" i="15" s="1"/>
  <c r="D181" i="15"/>
  <c r="E181" i="15" s="1"/>
  <c r="D202" i="15"/>
  <c r="E202" i="15" s="1"/>
  <c r="D92" i="15"/>
  <c r="E92" i="15" s="1"/>
  <c r="D133" i="15"/>
  <c r="E133" i="15" s="1"/>
  <c r="D143" i="15"/>
  <c r="E143" i="15" s="1"/>
  <c r="D149" i="15"/>
  <c r="E149" i="15" s="1"/>
  <c r="D155" i="15"/>
  <c r="E155" i="15" s="1"/>
  <c r="D166" i="15"/>
  <c r="E166" i="15" s="1"/>
  <c r="D171" i="15"/>
  <c r="E171" i="15" s="1"/>
  <c r="D177" i="15"/>
  <c r="E177" i="15" s="1"/>
  <c r="D182" i="15"/>
  <c r="E182" i="15" s="1"/>
  <c r="D186" i="15"/>
  <c r="E186" i="15" s="1"/>
  <c r="D196" i="15"/>
  <c r="E196" i="15" s="1"/>
  <c r="D87" i="15"/>
  <c r="E87" i="15" s="1"/>
  <c r="D93" i="15"/>
  <c r="E93" i="15" s="1"/>
  <c r="D183" i="15"/>
  <c r="E183" i="15" s="1"/>
  <c r="D86" i="15"/>
  <c r="E86" i="15" s="1"/>
  <c r="D100" i="15"/>
  <c r="E100" i="15" s="1"/>
  <c r="D112" i="15"/>
  <c r="E112" i="15" s="1"/>
  <c r="D123" i="15"/>
  <c r="E123" i="15" s="1"/>
  <c r="D190" i="15"/>
  <c r="E190" i="15" s="1"/>
  <c r="D107" i="15"/>
  <c r="E107" i="15" s="1"/>
  <c r="D150" i="15"/>
  <c r="E150" i="15" s="1"/>
  <c r="D162" i="15"/>
  <c r="E162" i="15" s="1"/>
  <c r="D167" i="15"/>
  <c r="E167" i="15" s="1"/>
  <c r="D178" i="15"/>
  <c r="E178" i="15" s="1"/>
  <c r="D187" i="15"/>
  <c r="E187" i="15" s="1"/>
  <c r="D200" i="15"/>
  <c r="E200" i="15" s="1"/>
  <c r="D101" i="15"/>
  <c r="E101" i="15" s="1"/>
  <c r="D108" i="15"/>
  <c r="E108" i="15" s="1"/>
  <c r="D119" i="15"/>
  <c r="E119" i="15" s="1"/>
  <c r="D125" i="15"/>
  <c r="E125" i="15" s="1"/>
  <c r="D135" i="15"/>
  <c r="E135" i="15" s="1"/>
  <c r="D163" i="15"/>
  <c r="E163" i="15" s="1"/>
  <c r="D194" i="15"/>
  <c r="E194" i="15" s="1"/>
  <c r="D88" i="15"/>
  <c r="E88" i="15" s="1"/>
  <c r="D141" i="15"/>
  <c r="E141" i="15" s="1"/>
  <c r="D157" i="15"/>
  <c r="E157" i="15" s="1"/>
  <c r="D174" i="15"/>
  <c r="E174" i="15" s="1"/>
  <c r="D184" i="15"/>
  <c r="E184" i="15" s="1"/>
  <c r="D188" i="15"/>
  <c r="E188" i="15" s="1"/>
  <c r="D120" i="15"/>
  <c r="E120" i="15" s="1"/>
  <c r="D198" i="15"/>
  <c r="E198" i="15" s="1"/>
  <c r="D126" i="15"/>
  <c r="E126" i="15" s="1"/>
  <c r="D136" i="15"/>
  <c r="E136" i="15" s="1"/>
  <c r="D180" i="15"/>
  <c r="E180" i="15" s="1"/>
  <c r="D96" i="15"/>
  <c r="E96" i="15" s="1"/>
  <c r="D142" i="15"/>
  <c r="E142" i="15" s="1"/>
  <c r="D103" i="15"/>
  <c r="E103" i="15" s="1"/>
  <c r="D109" i="15"/>
  <c r="E109" i="15" s="1"/>
  <c r="D115" i="15"/>
  <c r="E115" i="15" s="1"/>
  <c r="D233" i="15"/>
  <c r="E233" i="15" s="1"/>
  <c r="D245" i="15"/>
  <c r="E245" i="15" s="1"/>
  <c r="D253" i="15"/>
  <c r="E253" i="15" s="1"/>
  <c r="D271" i="15"/>
  <c r="E271" i="15" s="1"/>
  <c r="D279" i="15"/>
  <c r="E279" i="15" s="1"/>
  <c r="D287" i="15"/>
  <c r="E287" i="15" s="1"/>
  <c r="D295" i="15"/>
  <c r="E295" i="15" s="1"/>
  <c r="D303" i="15"/>
  <c r="E303" i="15" s="1"/>
  <c r="D305" i="15"/>
  <c r="E305" i="15" s="1"/>
  <c r="D307" i="15"/>
  <c r="E307" i="15" s="1"/>
  <c r="D309" i="15"/>
  <c r="E309" i="15" s="1"/>
  <c r="D311" i="15"/>
  <c r="E311" i="15" s="1"/>
  <c r="D313" i="15"/>
  <c r="E313" i="15" s="1"/>
  <c r="D315" i="15"/>
  <c r="E315" i="15" s="1"/>
  <c r="D317" i="15"/>
  <c r="E317" i="15" s="1"/>
  <c r="D319" i="15"/>
  <c r="E319" i="15" s="1"/>
  <c r="D321" i="15"/>
  <c r="E321" i="15" s="1"/>
  <c r="D323" i="15"/>
  <c r="E323" i="15" s="1"/>
  <c r="D234" i="15"/>
  <c r="E234" i="15" s="1"/>
  <c r="D239" i="15"/>
  <c r="E239" i="15" s="1"/>
  <c r="D241" i="15"/>
  <c r="E241" i="15" s="1"/>
  <c r="D232" i="15"/>
  <c r="E232" i="15" s="1"/>
  <c r="D214" i="15"/>
  <c r="E214" i="15" s="1"/>
  <c r="D217" i="15"/>
  <c r="E217" i="15" s="1"/>
  <c r="D230" i="15"/>
  <c r="E230" i="15" s="1"/>
  <c r="D238" i="15"/>
  <c r="E238" i="15" s="1"/>
  <c r="D244" i="15"/>
  <c r="E244" i="15" s="1"/>
  <c r="D247" i="15"/>
  <c r="E247" i="15" s="1"/>
  <c r="D250" i="15"/>
  <c r="E250" i="15" s="1"/>
  <c r="D256" i="15"/>
  <c r="E256" i="15" s="1"/>
  <c r="D265" i="15"/>
  <c r="E265" i="15" s="1"/>
  <c r="D268" i="15"/>
  <c r="E268" i="15" s="1"/>
  <c r="D318" i="15"/>
  <c r="E318" i="15" s="1"/>
  <c r="D218" i="15"/>
  <c r="E218" i="15" s="1"/>
  <c r="D221" i="15"/>
  <c r="E221" i="15" s="1"/>
  <c r="D235" i="15"/>
  <c r="E235" i="15" s="1"/>
  <c r="D248" i="15"/>
  <c r="E248" i="15" s="1"/>
  <c r="D251" i="15"/>
  <c r="E251" i="15" s="1"/>
  <c r="D254" i="15"/>
  <c r="E254" i="15" s="1"/>
  <c r="D261" i="15"/>
  <c r="E261" i="15" s="1"/>
  <c r="D266" i="15"/>
  <c r="E266" i="15" s="1"/>
  <c r="D269" i="15"/>
  <c r="E269" i="15" s="1"/>
  <c r="D272" i="15"/>
  <c r="E272" i="15" s="1"/>
  <c r="D275" i="15"/>
  <c r="E275" i="15" s="1"/>
  <c r="D278" i="15"/>
  <c r="E278" i="15" s="1"/>
  <c r="D281" i="15"/>
  <c r="E281" i="15" s="1"/>
  <c r="D284" i="15"/>
  <c r="E284" i="15" s="1"/>
  <c r="D314" i="15"/>
  <c r="E314" i="15" s="1"/>
  <c r="D216" i="15"/>
  <c r="E216" i="15" s="1"/>
  <c r="D219" i="15"/>
  <c r="E219" i="15" s="1"/>
  <c r="D246" i="15"/>
  <c r="E246" i="15" s="1"/>
  <c r="D249" i="15"/>
  <c r="E249" i="15" s="1"/>
  <c r="D252" i="15"/>
  <c r="E252" i="15" s="1"/>
  <c r="D255" i="15"/>
  <c r="E255" i="15" s="1"/>
  <c r="D262" i="15"/>
  <c r="E262" i="15" s="1"/>
  <c r="D267" i="15"/>
  <c r="E267" i="15" s="1"/>
  <c r="D270" i="15"/>
  <c r="E270" i="15" s="1"/>
  <c r="D273" i="15"/>
  <c r="E273" i="15" s="1"/>
  <c r="D276" i="15"/>
  <c r="E276" i="15" s="1"/>
  <c r="D308" i="15"/>
  <c r="E308" i="15" s="1"/>
  <c r="D324" i="15"/>
  <c r="E324" i="15" s="1"/>
  <c r="D326" i="15"/>
  <c r="E326" i="15" s="1"/>
  <c r="D209" i="15"/>
  <c r="E209" i="15" s="1"/>
  <c r="D236" i="15"/>
  <c r="E236" i="15" s="1"/>
  <c r="D263" i="15"/>
  <c r="E263" i="15" s="1"/>
  <c r="D277" i="15"/>
  <c r="E277" i="15" s="1"/>
  <c r="D282" i="15"/>
  <c r="E282" i="15" s="1"/>
  <c r="D320" i="15"/>
  <c r="E320" i="15" s="1"/>
  <c r="D327" i="15"/>
  <c r="E327" i="15" s="1"/>
  <c r="D210" i="15"/>
  <c r="E210" i="15" s="1"/>
  <c r="D215" i="15"/>
  <c r="E215" i="15" s="1"/>
  <c r="D220" i="15"/>
  <c r="E220" i="15" s="1"/>
  <c r="D225" i="15"/>
  <c r="E225" i="15" s="1"/>
  <c r="D237" i="15"/>
  <c r="E237" i="15" s="1"/>
  <c r="D260" i="15"/>
  <c r="E260" i="15" s="1"/>
  <c r="D292" i="15"/>
  <c r="E292" i="15" s="1"/>
  <c r="D297" i="15"/>
  <c r="E297" i="15" s="1"/>
  <c r="D302" i="15"/>
  <c r="E302" i="15" s="1"/>
  <c r="D306" i="15"/>
  <c r="E306" i="15" s="1"/>
  <c r="D211" i="15"/>
  <c r="E211" i="15" s="1"/>
  <c r="D243" i="15"/>
  <c r="E243" i="15" s="1"/>
  <c r="D257" i="15"/>
  <c r="E257" i="15" s="1"/>
  <c r="D274" i="15"/>
  <c r="E274" i="15" s="1"/>
  <c r="D325" i="15"/>
  <c r="E325" i="15" s="1"/>
  <c r="D228" i="15"/>
  <c r="E228" i="15" s="1"/>
  <c r="D224" i="15"/>
  <c r="E224" i="15" s="1"/>
  <c r="D291" i="15"/>
  <c r="E291" i="15" s="1"/>
  <c r="D312" i="15"/>
  <c r="E312" i="15" s="1"/>
  <c r="D226" i="15"/>
  <c r="E226" i="15" s="1"/>
  <c r="D285" i="15"/>
  <c r="E285" i="15" s="1"/>
  <c r="D293" i="15"/>
  <c r="E293" i="15" s="1"/>
  <c r="D300" i="15"/>
  <c r="E300" i="15" s="1"/>
  <c r="D227" i="15"/>
  <c r="E227" i="15" s="1"/>
  <c r="D294" i="15"/>
  <c r="E294" i="15" s="1"/>
  <c r="D301" i="15"/>
  <c r="E301" i="15" s="1"/>
  <c r="D280" i="15"/>
  <c r="E280" i="15" s="1"/>
  <c r="D240" i="15"/>
  <c r="E240" i="15" s="1"/>
  <c r="D258" i="15"/>
  <c r="E258" i="15" s="1"/>
  <c r="D264" i="15"/>
  <c r="E264" i="15" s="1"/>
  <c r="D286" i="15"/>
  <c r="E286" i="15" s="1"/>
  <c r="D229" i="15"/>
  <c r="E229" i="15" s="1"/>
  <c r="D288" i="15"/>
  <c r="E288" i="15" s="1"/>
  <c r="D231" i="15"/>
  <c r="E231" i="15" s="1"/>
  <c r="D242" i="15"/>
  <c r="E242" i="15" s="1"/>
  <c r="D259" i="15"/>
  <c r="E259" i="15" s="1"/>
  <c r="D289" i="15"/>
  <c r="E289" i="15" s="1"/>
  <c r="D296" i="15"/>
  <c r="E296" i="15" s="1"/>
  <c r="D304" i="15"/>
  <c r="E304" i="15" s="1"/>
  <c r="D310" i="15"/>
  <c r="E310" i="15" s="1"/>
  <c r="D322" i="15"/>
  <c r="E322" i="15" s="1"/>
  <c r="D212" i="15"/>
  <c r="E212" i="15" s="1"/>
  <c r="D222" i="15"/>
  <c r="E222" i="15" s="1"/>
  <c r="D290" i="15"/>
  <c r="E290" i="15" s="1"/>
  <c r="D298" i="15"/>
  <c r="E298" i="15" s="1"/>
  <c r="D316" i="15"/>
  <c r="E316" i="15" s="1"/>
  <c r="D328" i="15"/>
  <c r="E328" i="15" s="1"/>
  <c r="D213" i="15"/>
  <c r="E213" i="15" s="1"/>
  <c r="D223" i="15"/>
  <c r="E223" i="15" s="1"/>
  <c r="D283" i="15"/>
  <c r="E283" i="15" s="1"/>
  <c r="D299" i="15"/>
  <c r="E299" i="15" s="1"/>
  <c r="D336" i="15"/>
  <c r="E336" i="15" s="1"/>
  <c r="D338" i="15"/>
  <c r="E338" i="15" s="1"/>
  <c r="D340" i="15"/>
  <c r="E340" i="15" s="1"/>
  <c r="D342" i="15"/>
  <c r="E342" i="15" s="1"/>
  <c r="D344" i="15"/>
  <c r="E344" i="15" s="1"/>
  <c r="D346" i="15"/>
  <c r="E346" i="15" s="1"/>
  <c r="D348" i="15"/>
  <c r="E348" i="15" s="1"/>
  <c r="D350" i="15"/>
  <c r="E350" i="15" s="1"/>
  <c r="D352" i="15"/>
  <c r="E352" i="15" s="1"/>
  <c r="D354" i="15"/>
  <c r="E354" i="15" s="1"/>
  <c r="D359" i="15"/>
  <c r="E359" i="15" s="1"/>
  <c r="D334" i="15"/>
  <c r="E334" i="15" s="1"/>
  <c r="D357" i="15"/>
  <c r="E357" i="15" s="1"/>
  <c r="D362" i="15"/>
  <c r="E362" i="15" s="1"/>
  <c r="D364" i="15"/>
  <c r="E364" i="15" s="1"/>
  <c r="D366" i="15"/>
  <c r="E366" i="15" s="1"/>
  <c r="D368" i="15"/>
  <c r="E368" i="15" s="1"/>
  <c r="D370" i="15"/>
  <c r="E370" i="15" s="1"/>
  <c r="D372" i="15"/>
  <c r="E372" i="15" s="1"/>
  <c r="D374" i="15"/>
  <c r="E374" i="15" s="1"/>
  <c r="D376" i="15"/>
  <c r="E376" i="15" s="1"/>
  <c r="D378" i="15"/>
  <c r="E378" i="15" s="1"/>
  <c r="D380" i="15"/>
  <c r="E380" i="15" s="1"/>
  <c r="D382" i="15"/>
  <c r="E382" i="15" s="1"/>
  <c r="D384" i="15"/>
  <c r="E384" i="15" s="1"/>
  <c r="D386" i="15"/>
  <c r="E386" i="15" s="1"/>
  <c r="D388" i="15"/>
  <c r="E388" i="15" s="1"/>
  <c r="D390" i="15"/>
  <c r="E390" i="15" s="1"/>
  <c r="D392" i="15"/>
  <c r="E392" i="15" s="1"/>
  <c r="D394" i="15"/>
  <c r="E394" i="15" s="1"/>
  <c r="D399" i="15"/>
  <c r="E399" i="15" s="1"/>
  <c r="D412" i="15"/>
  <c r="E412" i="15" s="1"/>
  <c r="D420" i="15"/>
  <c r="E420" i="15" s="1"/>
  <c r="D428" i="15"/>
  <c r="E428" i="15" s="1"/>
  <c r="D448" i="15"/>
  <c r="E448" i="15" s="1"/>
  <c r="D450" i="15"/>
  <c r="E450" i="15" s="1"/>
  <c r="D452" i="15"/>
  <c r="E452" i="15" s="1"/>
  <c r="D360" i="15"/>
  <c r="E360" i="15" s="1"/>
  <c r="D402" i="15"/>
  <c r="E402" i="15" s="1"/>
  <c r="D407" i="15"/>
  <c r="E407" i="15" s="1"/>
  <c r="D415" i="15"/>
  <c r="E415" i="15" s="1"/>
  <c r="D423" i="15"/>
  <c r="E423" i="15" s="1"/>
  <c r="D431" i="15"/>
  <c r="E431" i="15" s="1"/>
  <c r="D436" i="15"/>
  <c r="E436" i="15" s="1"/>
  <c r="D438" i="15"/>
  <c r="E438" i="15" s="1"/>
  <c r="D440" i="15"/>
  <c r="E440" i="15" s="1"/>
  <c r="D442" i="15"/>
  <c r="E442" i="15" s="1"/>
  <c r="D444" i="15"/>
  <c r="E444" i="15" s="1"/>
  <c r="D446" i="15"/>
  <c r="E446" i="15" s="1"/>
  <c r="D335" i="15"/>
  <c r="E335" i="15" s="1"/>
  <c r="D358" i="15"/>
  <c r="E358" i="15" s="1"/>
  <c r="D400" i="15"/>
  <c r="E400" i="15" s="1"/>
  <c r="D413" i="15"/>
  <c r="E413" i="15" s="1"/>
  <c r="D421" i="15"/>
  <c r="E421" i="15" s="1"/>
  <c r="D429" i="15"/>
  <c r="E429" i="15" s="1"/>
  <c r="D356" i="15"/>
  <c r="E356" i="15" s="1"/>
  <c r="D361" i="15"/>
  <c r="E361" i="15" s="1"/>
  <c r="D398" i="15"/>
  <c r="E398" i="15" s="1"/>
  <c r="D406" i="15"/>
  <c r="E406" i="15" s="1"/>
  <c r="D411" i="15"/>
  <c r="E411" i="15" s="1"/>
  <c r="D419" i="15"/>
  <c r="E419" i="15" s="1"/>
  <c r="D427" i="15"/>
  <c r="E427" i="15" s="1"/>
  <c r="D435" i="15"/>
  <c r="E435" i="15" s="1"/>
  <c r="D437" i="15"/>
  <c r="E437" i="15" s="1"/>
  <c r="D439" i="15"/>
  <c r="E439" i="15" s="1"/>
  <c r="D441" i="15"/>
  <c r="E441" i="15" s="1"/>
  <c r="D443" i="15"/>
  <c r="E443" i="15" s="1"/>
  <c r="D445" i="15"/>
  <c r="E445" i="15" s="1"/>
  <c r="D363" i="15"/>
  <c r="E363" i="15" s="1"/>
  <c r="D371" i="15"/>
  <c r="E371" i="15" s="1"/>
  <c r="D383" i="15"/>
  <c r="E383" i="15" s="1"/>
  <c r="D387" i="15"/>
  <c r="E387" i="15" s="1"/>
  <c r="D391" i="15"/>
  <c r="E391" i="15" s="1"/>
  <c r="D395" i="15"/>
  <c r="E395" i="15" s="1"/>
  <c r="D416" i="15"/>
  <c r="E416" i="15" s="1"/>
  <c r="D432" i="15"/>
  <c r="E432" i="15" s="1"/>
  <c r="D449" i="15"/>
  <c r="E449" i="15" s="1"/>
  <c r="D453" i="15"/>
  <c r="E453" i="15" s="1"/>
  <c r="D365" i="15"/>
  <c r="E365" i="15" s="1"/>
  <c r="D373" i="15"/>
  <c r="E373" i="15" s="1"/>
  <c r="D379" i="15"/>
  <c r="E379" i="15" s="1"/>
  <c r="D396" i="15"/>
  <c r="E396" i="15" s="1"/>
  <c r="D417" i="15"/>
  <c r="E417" i="15" s="1"/>
  <c r="D433" i="15"/>
  <c r="E433" i="15" s="1"/>
  <c r="D343" i="15"/>
  <c r="E343" i="15" s="1"/>
  <c r="D351" i="15"/>
  <c r="E351" i="15" s="1"/>
  <c r="D381" i="15"/>
  <c r="E381" i="15" s="1"/>
  <c r="D414" i="15"/>
  <c r="E414" i="15" s="1"/>
  <c r="D430" i="15"/>
  <c r="E430" i="15" s="1"/>
  <c r="D410" i="15"/>
  <c r="E410" i="15" s="1"/>
  <c r="D345" i="15"/>
  <c r="E345" i="15" s="1"/>
  <c r="D403" i="15"/>
  <c r="E403" i="15" s="1"/>
  <c r="D347" i="15"/>
  <c r="E347" i="15" s="1"/>
  <c r="D389" i="15"/>
  <c r="E389" i="15" s="1"/>
  <c r="D404" i="15"/>
  <c r="E404" i="15" s="1"/>
  <c r="D349" i="15"/>
  <c r="E349" i="15" s="1"/>
  <c r="D375" i="15"/>
  <c r="E375" i="15" s="1"/>
  <c r="D397" i="15"/>
  <c r="E397" i="15" s="1"/>
  <c r="D405" i="15"/>
  <c r="E405" i="15" s="1"/>
  <c r="D422" i="15"/>
  <c r="E422" i="15" s="1"/>
  <c r="D451" i="15"/>
  <c r="E451" i="15" s="1"/>
  <c r="D339" i="15"/>
  <c r="E339" i="15" s="1"/>
  <c r="D377" i="15"/>
  <c r="E377" i="15" s="1"/>
  <c r="D385" i="15"/>
  <c r="E385" i="15" s="1"/>
  <c r="D424" i="15"/>
  <c r="E424" i="15" s="1"/>
  <c r="D408" i="15"/>
  <c r="E408" i="15" s="1"/>
  <c r="D367" i="15"/>
  <c r="E367" i="15" s="1"/>
  <c r="D409" i="15"/>
  <c r="E409" i="15" s="1"/>
  <c r="D434" i="15"/>
  <c r="E434" i="15" s="1"/>
  <c r="D337" i="15"/>
  <c r="E337" i="15" s="1"/>
  <c r="D369" i="15"/>
  <c r="E369" i="15" s="1"/>
  <c r="D341" i="15"/>
  <c r="E341" i="15" s="1"/>
  <c r="D393" i="15"/>
  <c r="E393" i="15" s="1"/>
  <c r="D418" i="15"/>
  <c r="E418" i="15" s="1"/>
  <c r="D353" i="15"/>
  <c r="E353" i="15" s="1"/>
  <c r="D401" i="15"/>
  <c r="E401" i="15" s="1"/>
  <c r="D425" i="15"/>
  <c r="E425" i="15" s="1"/>
  <c r="D355" i="15"/>
  <c r="E355" i="15" s="1"/>
  <c r="D426" i="15"/>
  <c r="E426" i="15" s="1"/>
  <c r="D447" i="15"/>
  <c r="E447" i="15" s="1"/>
  <c r="C106" i="8"/>
  <c r="D106" i="8"/>
  <c r="D107" i="8" s="1"/>
  <c r="D108" i="8" s="1"/>
  <c r="D109" i="8" s="1"/>
  <c r="D110" i="8" s="1"/>
  <c r="F221" i="15"/>
  <c r="F164" i="15"/>
  <c r="E32" i="15"/>
  <c r="F448" i="15"/>
  <c r="F143" i="15"/>
  <c r="F177" i="15"/>
  <c r="F154" i="15"/>
  <c r="F326" i="15"/>
  <c r="F336" i="15"/>
  <c r="F153" i="15"/>
  <c r="F290" i="15"/>
  <c r="F64" i="15"/>
  <c r="F380" i="15"/>
  <c r="F217" i="15"/>
  <c r="F347" i="15"/>
  <c r="F350" i="15"/>
  <c r="F378" i="15"/>
  <c r="F316" i="15"/>
  <c r="F124" i="15"/>
  <c r="F95" i="15"/>
  <c r="F417" i="15"/>
  <c r="F139" i="15"/>
  <c r="F351" i="15"/>
  <c r="F112" i="15"/>
  <c r="F166" i="15"/>
  <c r="F136" i="15"/>
  <c r="F391" i="15"/>
  <c r="F134" i="15"/>
  <c r="F341" i="15"/>
  <c r="F225" i="15"/>
  <c r="F274" i="15"/>
  <c r="F150" i="15"/>
  <c r="F364" i="15"/>
  <c r="E27" i="15"/>
  <c r="F297" i="15"/>
  <c r="F440" i="15"/>
  <c r="E33" i="15"/>
  <c r="F405" i="15"/>
  <c r="F371" i="15"/>
  <c r="F228" i="15"/>
  <c r="F227" i="15"/>
  <c r="F175" i="15"/>
  <c r="F54" i="15"/>
  <c r="F286" i="15"/>
  <c r="F50" i="15"/>
  <c r="F439" i="15"/>
  <c r="F128" i="15"/>
  <c r="F226" i="15"/>
  <c r="F343" i="15"/>
  <c r="F240" i="15"/>
  <c r="F312" i="15"/>
  <c r="F243" i="15"/>
  <c r="F70" i="15"/>
  <c r="F258" i="15"/>
  <c r="F187" i="15"/>
  <c r="F224" i="15"/>
  <c r="F427" i="15"/>
  <c r="F102" i="15"/>
  <c r="F96" i="15"/>
  <c r="F435" i="15"/>
  <c r="F168" i="15"/>
  <c r="F159" i="15"/>
  <c r="E34" i="15"/>
  <c r="F214" i="15"/>
  <c r="F59" i="15"/>
  <c r="F318" i="15"/>
  <c r="E30" i="15"/>
  <c r="F61" i="15"/>
  <c r="F412" i="15"/>
  <c r="F94" i="15"/>
  <c r="E36" i="15"/>
  <c r="F300" i="15"/>
  <c r="F191" i="15"/>
  <c r="E37" i="15"/>
  <c r="F212" i="15"/>
  <c r="F192" i="15"/>
  <c r="F100" i="15"/>
  <c r="E29" i="15"/>
  <c r="F398" i="15"/>
  <c r="F193" i="15"/>
  <c r="F296" i="15"/>
  <c r="F291" i="15"/>
  <c r="F229" i="15"/>
  <c r="E39" i="15"/>
  <c r="F130" i="15"/>
  <c r="F195" i="15"/>
  <c r="F90" i="15"/>
  <c r="F411" i="15"/>
  <c r="F303" i="15"/>
  <c r="F394" i="15"/>
  <c r="F381" i="15"/>
  <c r="F239" i="15"/>
  <c r="E22" i="15"/>
  <c r="F310" i="15"/>
  <c r="F146" i="15"/>
  <c r="F242" i="15"/>
  <c r="F366" i="15"/>
  <c r="F84" i="15"/>
  <c r="F317" i="15"/>
  <c r="F426" i="15"/>
  <c r="F148" i="15"/>
  <c r="F87" i="15"/>
  <c r="F376" i="15"/>
  <c r="F93" i="15"/>
  <c r="F245" i="15"/>
  <c r="F302" i="15"/>
  <c r="F432" i="15"/>
  <c r="F152" i="15"/>
  <c r="F444" i="15"/>
  <c r="F105" i="15"/>
  <c r="F104" i="15"/>
  <c r="F202" i="15"/>
  <c r="F361" i="15"/>
  <c r="F424" i="15"/>
  <c r="F49" i="15"/>
  <c r="F273" i="15"/>
  <c r="F123" i="15"/>
  <c r="F433" i="15"/>
  <c r="F185" i="15"/>
  <c r="F421" i="15"/>
  <c r="F404" i="15"/>
  <c r="F388" i="15"/>
  <c r="F299" i="15"/>
  <c r="F125" i="15"/>
  <c r="F443" i="15"/>
  <c r="F385" i="15"/>
  <c r="F201" i="15"/>
  <c r="F137" i="15"/>
  <c r="F251" i="15"/>
  <c r="F327" i="15"/>
  <c r="F293" i="15"/>
  <c r="D79" i="21"/>
  <c r="F88" i="15"/>
  <c r="F348" i="15"/>
  <c r="F256" i="15"/>
  <c r="F176" i="15"/>
  <c r="F373" i="15"/>
  <c r="F383" i="15"/>
  <c r="F171" i="15"/>
  <c r="F446" i="15"/>
  <c r="F289" i="15"/>
  <c r="F158" i="15"/>
  <c r="F355" i="15"/>
  <c r="F190" i="15"/>
  <c r="F250" i="15"/>
  <c r="F397" i="15"/>
  <c r="F155" i="15"/>
  <c r="F410" i="15"/>
  <c r="F237" i="15"/>
  <c r="F97" i="15"/>
  <c r="F309" i="15"/>
  <c r="F260" i="15"/>
  <c r="F163" i="15"/>
  <c r="F392" i="15"/>
  <c r="F377" i="15"/>
  <c r="F269" i="15"/>
  <c r="F51" i="15"/>
  <c r="F55" i="15"/>
  <c r="F434" i="15"/>
  <c r="F181" i="15"/>
  <c r="F437" i="15"/>
  <c r="F428" i="15"/>
  <c r="F189" i="15"/>
  <c r="F396" i="15"/>
  <c r="F382" i="15"/>
  <c r="F103" i="15"/>
  <c r="E28" i="15"/>
  <c r="F110" i="15"/>
  <c r="F91" i="15"/>
  <c r="F281" i="15"/>
  <c r="F393" i="15"/>
  <c r="F173" i="15"/>
  <c r="F52" i="15"/>
  <c r="F358" i="15"/>
  <c r="F268" i="15"/>
  <c r="F236" i="15"/>
  <c r="F369" i="15"/>
  <c r="F429" i="15"/>
  <c r="F389" i="15"/>
  <c r="F119" i="15"/>
  <c r="F109" i="15"/>
  <c r="F359" i="15"/>
  <c r="F222" i="15"/>
  <c r="F325" i="15"/>
  <c r="F390" i="15"/>
  <c r="F118" i="15"/>
  <c r="F138" i="15"/>
  <c r="F324" i="15"/>
  <c r="F357" i="15"/>
  <c r="F135" i="15"/>
  <c r="F198" i="15"/>
  <c r="F339" i="15"/>
  <c r="F248" i="15"/>
  <c r="F282" i="15"/>
  <c r="F220" i="15"/>
  <c r="F126" i="15"/>
  <c r="F114" i="15"/>
  <c r="F279" i="15"/>
  <c r="F218" i="15"/>
  <c r="F304" i="15"/>
  <c r="F169" i="15"/>
  <c r="D460" i="15"/>
  <c r="F92" i="15"/>
  <c r="F287" i="15"/>
  <c r="F140" i="15"/>
  <c r="F238" i="15"/>
  <c r="F400" i="15"/>
  <c r="F78" i="21"/>
  <c r="F131" i="15"/>
  <c r="F409" i="15"/>
  <c r="F271" i="15"/>
  <c r="F387" i="15"/>
  <c r="F216" i="15"/>
  <c r="F334" i="15"/>
  <c r="E23" i="15"/>
  <c r="F401" i="15"/>
  <c r="F337" i="15"/>
  <c r="F419" i="15"/>
  <c r="F430" i="15"/>
  <c r="F244" i="15"/>
  <c r="F311" i="15"/>
  <c r="F292" i="15"/>
  <c r="F406" i="15"/>
  <c r="F183" i="15"/>
  <c r="F261" i="15"/>
  <c r="F231" i="15"/>
  <c r="F188" i="15"/>
  <c r="F147" i="15"/>
  <c r="F436" i="15"/>
  <c r="F174" i="15"/>
  <c r="F451" i="15"/>
  <c r="F197" i="15"/>
  <c r="F323" i="15"/>
  <c r="F233" i="15"/>
  <c r="F438" i="15"/>
  <c r="F107" i="15"/>
  <c r="F346" i="15"/>
  <c r="F403" i="15"/>
  <c r="F161" i="15"/>
  <c r="F108" i="15"/>
  <c r="F122" i="15"/>
  <c r="F340" i="15"/>
  <c r="F416" i="15"/>
  <c r="F384" i="15"/>
  <c r="F48" i="15"/>
  <c r="F280" i="15"/>
  <c r="F315" i="15"/>
  <c r="F313" i="15"/>
  <c r="F295" i="15"/>
  <c r="F445" i="15"/>
  <c r="F259" i="15"/>
  <c r="F117" i="15"/>
  <c r="F352" i="15"/>
  <c r="F338" i="15"/>
  <c r="F232" i="15"/>
  <c r="F442" i="15"/>
  <c r="F298" i="15"/>
  <c r="F209" i="15"/>
  <c r="F132" i="15"/>
  <c r="F283" i="15"/>
  <c r="F199" i="15"/>
  <c r="F249" i="15"/>
  <c r="F165" i="15"/>
  <c r="F113" i="15"/>
  <c r="F267" i="15"/>
  <c r="F186" i="15"/>
  <c r="F234" i="15"/>
  <c r="F145" i="15"/>
  <c r="F247" i="15"/>
  <c r="F414" i="15"/>
  <c r="F399" i="15"/>
  <c r="F386" i="15"/>
  <c r="F441" i="15"/>
  <c r="F180" i="15"/>
  <c r="F120" i="15"/>
  <c r="F265" i="15"/>
  <c r="F407" i="15"/>
  <c r="F356" i="15"/>
  <c r="F306" i="15"/>
  <c r="F276" i="15"/>
  <c r="F106" i="15"/>
  <c r="F211" i="15"/>
  <c r="F453" i="15"/>
  <c r="F223" i="15"/>
  <c r="F196" i="15"/>
  <c r="F76" i="15"/>
  <c r="F307" i="15"/>
  <c r="F156" i="15"/>
  <c r="G77" i="21"/>
  <c r="F178" i="15"/>
  <c r="F200" i="15"/>
  <c r="F402" i="15"/>
  <c r="F111" i="15"/>
  <c r="F335" i="15"/>
  <c r="F121" i="15"/>
  <c r="F246" i="15"/>
  <c r="F141" i="15"/>
  <c r="F363" i="15"/>
  <c r="F172" i="15"/>
  <c r="F53" i="15"/>
  <c r="F321" i="15"/>
  <c r="F301" i="15"/>
  <c r="F263" i="15"/>
  <c r="F353" i="15"/>
  <c r="F213" i="15"/>
  <c r="F182" i="15"/>
  <c r="F305" i="15"/>
  <c r="F278" i="15"/>
  <c r="F254" i="15"/>
  <c r="F62" i="15"/>
  <c r="F85" i="15"/>
  <c r="F170" i="15"/>
  <c r="F255" i="15"/>
  <c r="F314" i="15"/>
  <c r="F449" i="15"/>
  <c r="F275" i="15"/>
  <c r="F184" i="15"/>
  <c r="E38" i="15"/>
  <c r="F257" i="15"/>
  <c r="F142" i="15"/>
  <c r="F241" i="15"/>
  <c r="E31" i="15"/>
  <c r="F365" i="15"/>
  <c r="F149" i="15"/>
  <c r="E35" i="15"/>
  <c r="F362" i="15"/>
  <c r="F372" i="15"/>
  <c r="F56" i="15"/>
  <c r="F230" i="15"/>
  <c r="F423" i="15"/>
  <c r="E25" i="15"/>
  <c r="F133" i="15"/>
  <c r="F252" i="15"/>
  <c r="F408" i="15"/>
  <c r="F360" i="15"/>
  <c r="F342" i="15"/>
  <c r="F420" i="15"/>
  <c r="F129" i="15"/>
  <c r="F115" i="15"/>
  <c r="F288" i="15"/>
  <c r="F349" i="15"/>
  <c r="F319" i="15"/>
  <c r="F452" i="15"/>
  <c r="F395" i="15"/>
  <c r="F167" i="15"/>
  <c r="F447" i="15"/>
  <c r="F266" i="15"/>
  <c r="F86" i="15"/>
  <c r="F379" i="15"/>
  <c r="F368" i="15"/>
  <c r="F270" i="15"/>
  <c r="F370" i="15"/>
  <c r="F367" i="15"/>
  <c r="F210" i="15"/>
  <c r="F322" i="15"/>
  <c r="F160" i="15"/>
  <c r="F418" i="15"/>
  <c r="F413" i="15"/>
  <c r="F264" i="15"/>
  <c r="F374" i="15"/>
  <c r="F308" i="15"/>
  <c r="F345" i="15"/>
  <c r="F285" i="15"/>
  <c r="F215" i="15"/>
  <c r="F354" i="15"/>
  <c r="F203" i="15"/>
  <c r="F415" i="15"/>
  <c r="F63" i="15"/>
  <c r="F60" i="15"/>
  <c r="F89" i="15"/>
  <c r="E24" i="15"/>
  <c r="E26" i="15"/>
  <c r="F344" i="15"/>
  <c r="F101" i="15"/>
  <c r="F294" i="15"/>
  <c r="D459" i="15"/>
  <c r="F235" i="15"/>
  <c r="F99" i="15"/>
  <c r="F328" i="15"/>
  <c r="F116" i="15"/>
  <c r="F422" i="15"/>
  <c r="F179" i="15"/>
  <c r="F320" i="15"/>
  <c r="F272" i="15"/>
  <c r="F253" i="15"/>
  <c r="F431" i="15"/>
  <c r="F127" i="15"/>
  <c r="F277" i="15"/>
  <c r="F262" i="15"/>
  <c r="F284" i="15"/>
  <c r="F98" i="15"/>
  <c r="F144" i="15"/>
  <c r="F194" i="15"/>
  <c r="F425" i="15"/>
  <c r="F157" i="15"/>
  <c r="F219" i="15"/>
  <c r="F450" i="15"/>
  <c r="F162" i="15"/>
  <c r="F151" i="15"/>
  <c r="F375" i="15"/>
  <c r="F72" i="15"/>
  <c r="F73" i="15"/>
  <c r="F57" i="15"/>
  <c r="G143" i="21"/>
  <c r="F66" i="15"/>
  <c r="C458" i="15"/>
  <c r="F46" i="15"/>
  <c r="G174" i="21"/>
  <c r="F58" i="15"/>
  <c r="F65" i="15"/>
  <c r="F71" i="15"/>
  <c r="F47" i="15"/>
  <c r="F78" i="15"/>
  <c r="G180" i="21"/>
  <c r="F75" i="15"/>
  <c r="F43" i="15"/>
  <c r="G178" i="21"/>
  <c r="G117" i="21"/>
  <c r="F68" i="15"/>
  <c r="F67" i="15"/>
  <c r="F79" i="15"/>
  <c r="G176" i="21"/>
  <c r="F69" i="15"/>
  <c r="F208" i="15"/>
  <c r="G132" i="21"/>
  <c r="F74" i="15"/>
  <c r="F333" i="15"/>
  <c r="F44" i="15"/>
  <c r="G172" i="21"/>
  <c r="D21" i="15"/>
  <c r="F77" i="15"/>
  <c r="F45" i="15"/>
  <c r="E79" i="21" l="1"/>
  <c r="E106" i="8"/>
  <c r="C107" i="8"/>
  <c r="D111" i="8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D143" i="8" s="1"/>
  <c r="C64" i="8"/>
  <c r="D64" i="8"/>
  <c r="G95" i="15"/>
  <c r="G346" i="15"/>
  <c r="G351" i="15"/>
  <c r="G103" i="15"/>
  <c r="G407" i="15"/>
  <c r="G158" i="15"/>
  <c r="D80" i="21"/>
  <c r="G91" i="15"/>
  <c r="G442" i="15"/>
  <c r="G413" i="15"/>
  <c r="G113" i="15"/>
  <c r="G405" i="15"/>
  <c r="G436" i="15"/>
  <c r="G139" i="15"/>
  <c r="G104" i="15"/>
  <c r="G115" i="15"/>
  <c r="G397" i="15"/>
  <c r="G131" i="15"/>
  <c r="G444" i="15"/>
  <c r="G100" i="15"/>
  <c r="G130" i="15"/>
  <c r="G353" i="15"/>
  <c r="G174" i="15"/>
  <c r="G448" i="15"/>
  <c r="G183" i="15"/>
  <c r="G452" i="15"/>
  <c r="G453" i="15"/>
  <c r="G447" i="15"/>
  <c r="G124" i="15"/>
  <c r="G108" i="15"/>
  <c r="G120" i="15"/>
  <c r="G186" i="15"/>
  <c r="G151" i="15"/>
  <c r="G420" i="15"/>
  <c r="G101" i="15"/>
  <c r="G374" i="15"/>
  <c r="G171" i="15"/>
  <c r="G176" i="15"/>
  <c r="G123" i="15"/>
  <c r="G145" i="15"/>
  <c r="G170" i="15"/>
  <c r="G126" i="15"/>
  <c r="G110" i="15"/>
  <c r="G421" i="15"/>
  <c r="F79" i="21"/>
  <c r="G140" i="15"/>
  <c r="G378" i="15"/>
  <c r="G383" i="15"/>
  <c r="G194" i="15"/>
  <c r="G129" i="15"/>
  <c r="G90" i="15"/>
  <c r="G361" i="15"/>
  <c r="G114" i="15"/>
  <c r="G418" i="15"/>
  <c r="G135" i="15"/>
  <c r="G87" i="15"/>
  <c r="G190" i="15"/>
  <c r="G147" i="15"/>
  <c r="G119" i="15"/>
  <c r="G338" i="15"/>
  <c r="G148" i="15"/>
  <c r="G424" i="15"/>
  <c r="G439" i="15"/>
  <c r="G166" i="15"/>
  <c r="G350" i="15"/>
  <c r="G143" i="15"/>
  <c r="G102" i="15"/>
  <c r="G193" i="15"/>
  <c r="G153" i="15"/>
  <c r="G177" i="15"/>
  <c r="G192" i="15"/>
  <c r="G201" i="15"/>
  <c r="G161" i="15"/>
  <c r="G149" i="15"/>
  <c r="G356" i="15"/>
  <c r="G426" i="15"/>
  <c r="G359" i="15"/>
  <c r="G187" i="15"/>
  <c r="G168" i="15"/>
  <c r="G157" i="15"/>
  <c r="G169" i="15"/>
  <c r="G141" i="15"/>
  <c r="G395" i="15"/>
  <c r="G122" i="15"/>
  <c r="G398" i="15"/>
  <c r="G159" i="15"/>
  <c r="G136" i="15"/>
  <c r="G181" i="15"/>
  <c r="G128" i="15"/>
  <c r="G184" i="15"/>
  <c r="G441" i="15"/>
  <c r="G127" i="15"/>
  <c r="G167" i="15"/>
  <c r="F106" i="8"/>
  <c r="G121" i="15"/>
  <c r="G334" i="15"/>
  <c r="G216" i="15"/>
  <c r="G199" i="15"/>
  <c r="G173" i="15"/>
  <c r="G172" i="15"/>
  <c r="G430" i="15"/>
  <c r="G340" i="15"/>
  <c r="G213" i="15"/>
  <c r="G112" i="15"/>
  <c r="G377" i="15"/>
  <c r="G94" i="15"/>
  <c r="G105" i="15"/>
  <c r="G203" i="15"/>
  <c r="G339" i="15"/>
  <c r="G425" i="15"/>
  <c r="G368" i="15"/>
  <c r="G144" i="15"/>
  <c r="G434" i="15"/>
  <c r="G387" i="15"/>
  <c r="G432" i="15"/>
  <c r="G118" i="15"/>
  <c r="G125" i="15"/>
  <c r="G211" i="15"/>
  <c r="G431" i="15"/>
  <c r="G89" i="15"/>
  <c r="G191" i="15"/>
  <c r="G133" i="15"/>
  <c r="G111" i="15"/>
  <c r="G78" i="21"/>
  <c r="G195" i="15"/>
  <c r="G84" i="15"/>
  <c r="G146" i="15"/>
  <c r="G137" i="15"/>
  <c r="G355" i="15"/>
  <c r="G443" i="15"/>
  <c r="G428" i="15"/>
  <c r="G416" i="15"/>
  <c r="G410" i="15"/>
  <c r="G202" i="15"/>
  <c r="G336" i="15"/>
  <c r="G343" i="15"/>
  <c r="G409" i="15"/>
  <c r="G446" i="15"/>
  <c r="G86" i="15"/>
  <c r="G182" i="15"/>
  <c r="G362" i="15"/>
  <c r="G403" i="15"/>
  <c r="G408" i="15"/>
  <c r="G392" i="15"/>
  <c r="G411" i="15"/>
  <c r="G347" i="15"/>
  <c r="G348" i="15"/>
  <c r="G210" i="15"/>
  <c r="G404" i="15"/>
  <c r="G97" i="15"/>
  <c r="G388" i="15"/>
  <c r="G365" i="15"/>
  <c r="G406" i="15"/>
  <c r="G99" i="15"/>
  <c r="G178" i="15"/>
  <c r="G415" i="15"/>
  <c r="G352" i="15"/>
  <c r="G364" i="15"/>
  <c r="G401" i="15"/>
  <c r="G175" i="15"/>
  <c r="G164" i="15"/>
  <c r="G372" i="15"/>
  <c r="G107" i="15"/>
  <c r="G394" i="15"/>
  <c r="G134" i="15"/>
  <c r="G390" i="15"/>
  <c r="G380" i="15"/>
  <c r="G88" i="15"/>
  <c r="G109" i="15"/>
  <c r="G189" i="15"/>
  <c r="G433" i="15"/>
  <c r="G358" i="15"/>
  <c r="G379" i="15"/>
  <c r="G419" i="15"/>
  <c r="G345" i="15"/>
  <c r="G154" i="15"/>
  <c r="G185" i="15"/>
  <c r="G414" i="15"/>
  <c r="G85" i="15"/>
  <c r="G438" i="15"/>
  <c r="G98" i="15"/>
  <c r="G423" i="15"/>
  <c r="G188" i="15"/>
  <c r="G96" i="15"/>
  <c r="G393" i="15"/>
  <c r="G376" i="15"/>
  <c r="G400" i="15"/>
  <c r="G371" i="15"/>
  <c r="G142" i="15"/>
  <c r="G429" i="15"/>
  <c r="G402" i="15"/>
  <c r="G412" i="15"/>
  <c r="G162" i="15"/>
  <c r="G179" i="15"/>
  <c r="G132" i="15"/>
  <c r="G209" i="15"/>
  <c r="G106" i="15"/>
  <c r="G357" i="15"/>
  <c r="G138" i="15"/>
  <c r="G165" i="15"/>
  <c r="G375" i="15"/>
  <c r="G92" i="15"/>
  <c r="G150" i="15"/>
  <c r="G367" i="15"/>
  <c r="G342" i="15"/>
  <c r="G198" i="15"/>
  <c r="G354" i="15"/>
  <c r="G152" i="15"/>
  <c r="G450" i="15"/>
  <c r="G451" i="15"/>
  <c r="G180" i="15"/>
  <c r="G370" i="15"/>
  <c r="G197" i="15"/>
  <c r="G386" i="15"/>
  <c r="G341" i="15"/>
  <c r="G391" i="15"/>
  <c r="G163" i="15"/>
  <c r="G116" i="15"/>
  <c r="G417" i="15"/>
  <c r="G437" i="15"/>
  <c r="G155" i="15"/>
  <c r="G382" i="15"/>
  <c r="G160" i="15"/>
  <c r="G366" i="15"/>
  <c r="G396" i="15"/>
  <c r="G440" i="15"/>
  <c r="G360" i="15"/>
  <c r="G335" i="15"/>
  <c r="G399" i="15"/>
  <c r="G349" i="15"/>
  <c r="G196" i="15"/>
  <c r="G344" i="15"/>
  <c r="G363" i="15"/>
  <c r="G381" i="15"/>
  <c r="G93" i="15"/>
  <c r="G369" i="15"/>
  <c r="G219" i="15"/>
  <c r="G427" i="15"/>
  <c r="G389" i="15"/>
  <c r="G117" i="15"/>
  <c r="G200" i="15"/>
  <c r="G337" i="15"/>
  <c r="G422" i="15"/>
  <c r="G373" i="15"/>
  <c r="G384" i="15"/>
  <c r="G445" i="15"/>
  <c r="G435" i="15"/>
  <c r="G156" i="15"/>
  <c r="G449" i="15"/>
  <c r="G385" i="15"/>
  <c r="G287" i="15"/>
  <c r="G310" i="15"/>
  <c r="G281" i="15"/>
  <c r="G256" i="15"/>
  <c r="G275" i="15"/>
  <c r="G318" i="15"/>
  <c r="G241" i="15"/>
  <c r="G278" i="15"/>
  <c r="G304" i="15"/>
  <c r="G223" i="15"/>
  <c r="G214" i="15"/>
  <c r="G285" i="15"/>
  <c r="G232" i="15"/>
  <c r="G224" i="15"/>
  <c r="G233" i="15"/>
  <c r="G235" i="15"/>
  <c r="G217" i="15"/>
  <c r="G294" i="15"/>
  <c r="G301" i="15"/>
  <c r="G283" i="15"/>
  <c r="G254" i="15"/>
  <c r="G271" i="15"/>
  <c r="G326" i="15"/>
  <c r="G284" i="15"/>
  <c r="G264" i="15"/>
  <c r="G325" i="15"/>
  <c r="G267" i="15"/>
  <c r="G253" i="15"/>
  <c r="G316" i="15"/>
  <c r="G230" i="15"/>
  <c r="G243" i="15"/>
  <c r="G228" i="15"/>
  <c r="G322" i="15"/>
  <c r="G247" i="15"/>
  <c r="G296" i="15"/>
  <c r="G250" i="15"/>
  <c r="G260" i="15"/>
  <c r="G231" i="15"/>
  <c r="G286" i="15"/>
  <c r="G276" i="15"/>
  <c r="G324" i="15"/>
  <c r="G248" i="15"/>
  <c r="G240" i="15"/>
  <c r="G312" i="15"/>
  <c r="G302" i="15"/>
  <c r="G262" i="15"/>
  <c r="G323" i="15"/>
  <c r="G222" i="15"/>
  <c r="G266" i="15"/>
  <c r="G273" i="15"/>
  <c r="G261" i="15"/>
  <c r="G263" i="15"/>
  <c r="G303" i="15"/>
  <c r="G280" i="15"/>
  <c r="G308" i="15"/>
  <c r="G212" i="15"/>
  <c r="G300" i="15"/>
  <c r="G229" i="15"/>
  <c r="G292" i="15"/>
  <c r="G238" i="15"/>
  <c r="G215" i="15"/>
  <c r="G290" i="15"/>
  <c r="G315" i="15"/>
  <c r="G333" i="15"/>
  <c r="G208" i="15"/>
  <c r="G297" i="15"/>
  <c r="G305" i="15"/>
  <c r="G227" i="15"/>
  <c r="G306" i="15"/>
  <c r="G242" i="15"/>
  <c r="G307" i="15"/>
  <c r="G299" i="15"/>
  <c r="G218" i="15"/>
  <c r="G234" i="15"/>
  <c r="G259" i="15"/>
  <c r="G321" i="15"/>
  <c r="G226" i="15"/>
  <c r="G282" i="15"/>
  <c r="G313" i="15"/>
  <c r="G257" i="15"/>
  <c r="G236" i="15"/>
  <c r="G265" i="15"/>
  <c r="G269" i="15"/>
  <c r="E21" i="15"/>
  <c r="G268" i="15"/>
  <c r="G298" i="15"/>
  <c r="G320" i="15"/>
  <c r="G295" i="15"/>
  <c r="G237" i="15"/>
  <c r="G225" i="15"/>
  <c r="G328" i="15"/>
  <c r="G245" i="15"/>
  <c r="G288" i="15"/>
  <c r="G274" i="15"/>
  <c r="G258" i="15"/>
  <c r="G289" i="15"/>
  <c r="G244" i="15"/>
  <c r="G252" i="15"/>
  <c r="G311" i="15"/>
  <c r="G317" i="15"/>
  <c r="G255" i="15"/>
  <c r="G251" i="15"/>
  <c r="G291" i="15"/>
  <c r="G314" i="15"/>
  <c r="G319" i="15"/>
  <c r="G309" i="15"/>
  <c r="G246" i="15"/>
  <c r="G327" i="15"/>
  <c r="G220" i="15"/>
  <c r="G270" i="15"/>
  <c r="G239" i="15"/>
  <c r="G221" i="15"/>
  <c r="D458" i="15"/>
  <c r="G277" i="15"/>
  <c r="G249" i="15"/>
  <c r="G293" i="15"/>
  <c r="G272" i="15"/>
  <c r="G279" i="15"/>
  <c r="E80" i="21" l="1"/>
  <c r="E107" i="8"/>
  <c r="C108" i="8"/>
  <c r="E64" i="8"/>
  <c r="C65" i="8"/>
  <c r="D65" i="8"/>
  <c r="G79" i="21"/>
  <c r="D81" i="21"/>
  <c r="F64" i="8"/>
  <c r="D82" i="21"/>
  <c r="F80" i="21"/>
  <c r="G106" i="8"/>
  <c r="F107" i="8"/>
  <c r="E81" i="21" l="1"/>
  <c r="E82" i="21"/>
  <c r="C109" i="8"/>
  <c r="E108" i="8"/>
  <c r="E63" i="8"/>
  <c r="E65" i="8"/>
  <c r="C66" i="8"/>
  <c r="D66" i="8"/>
  <c r="D83" i="21"/>
  <c r="F65" i="8"/>
  <c r="F82" i="21"/>
  <c r="F108" i="8"/>
  <c r="G64" i="8"/>
  <c r="G80" i="21"/>
  <c r="G107" i="8"/>
  <c r="F81" i="21"/>
  <c r="E83" i="21" l="1"/>
  <c r="E109" i="8"/>
  <c r="C110" i="8"/>
  <c r="E66" i="8"/>
  <c r="C67" i="8"/>
  <c r="D67" i="8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C22" i="8"/>
  <c r="D22" i="8"/>
  <c r="G81" i="21"/>
  <c r="G82" i="21"/>
  <c r="F66" i="8"/>
  <c r="D84" i="21"/>
  <c r="G65" i="8"/>
  <c r="F109" i="8"/>
  <c r="G108" i="8"/>
  <c r="F83" i="21"/>
  <c r="E84" i="21" l="1"/>
  <c r="E67" i="8"/>
  <c r="E110" i="8"/>
  <c r="E105" i="8"/>
  <c r="C111" i="8"/>
  <c r="C68" i="8"/>
  <c r="E22" i="8"/>
  <c r="C23" i="8"/>
  <c r="D23" i="8"/>
  <c r="F67" i="8"/>
  <c r="F110" i="8"/>
  <c r="F84" i="21"/>
  <c r="D85" i="21"/>
  <c r="F22" i="8"/>
  <c r="G66" i="8"/>
  <c r="G109" i="8"/>
  <c r="G83" i="21"/>
  <c r="E85" i="21" l="1"/>
  <c r="E68" i="8"/>
  <c r="C69" i="8"/>
  <c r="E111" i="8"/>
  <c r="C112" i="8"/>
  <c r="E21" i="8"/>
  <c r="E23" i="8"/>
  <c r="C24" i="8"/>
  <c r="D24" i="8"/>
  <c r="D86" i="21"/>
  <c r="F23" i="8"/>
  <c r="F85" i="21"/>
  <c r="F111" i="8"/>
  <c r="G22" i="8"/>
  <c r="G110" i="8"/>
  <c r="F68" i="8"/>
  <c r="G84" i="21"/>
  <c r="G67" i="8"/>
  <c r="E86" i="21" l="1"/>
  <c r="C70" i="8"/>
  <c r="E69" i="8"/>
  <c r="E112" i="8"/>
  <c r="C113" i="8"/>
  <c r="E24" i="8"/>
  <c r="C25" i="8"/>
  <c r="C26" i="8" s="1"/>
  <c r="C27" i="8" s="1"/>
  <c r="D25" i="8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F86" i="21"/>
  <c r="F69" i="8"/>
  <c r="G111" i="8"/>
  <c r="G85" i="21"/>
  <c r="D87" i="21"/>
  <c r="G68" i="8"/>
  <c r="G23" i="8"/>
  <c r="F24" i="8"/>
  <c r="F112" i="8"/>
  <c r="E87" i="21" l="1"/>
  <c r="E25" i="8"/>
  <c r="E27" i="8"/>
  <c r="E26" i="8"/>
  <c r="E70" i="8"/>
  <c r="C71" i="8"/>
  <c r="C28" i="8"/>
  <c r="E113" i="8"/>
  <c r="C114" i="8"/>
  <c r="D42" i="8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8" i="8"/>
  <c r="G86" i="21"/>
  <c r="F26" i="8"/>
  <c r="F113" i="8"/>
  <c r="G24" i="8"/>
  <c r="G69" i="8"/>
  <c r="F25" i="8"/>
  <c r="D88" i="21"/>
  <c r="F70" i="8"/>
  <c r="B1" i="8"/>
  <c r="G112" i="8"/>
  <c r="F87" i="21"/>
  <c r="F27" i="8"/>
  <c r="D89" i="21"/>
  <c r="E88" i="21" l="1"/>
  <c r="E89" i="21"/>
  <c r="D54" i="8"/>
  <c r="D55" i="8" s="1"/>
  <c r="D56" i="8" s="1"/>
  <c r="D57" i="8" s="1"/>
  <c r="D58" i="8" s="1"/>
  <c r="D59" i="8" s="1"/>
  <c r="E28" i="8"/>
  <c r="C29" i="8"/>
  <c r="E114" i="8"/>
  <c r="C115" i="8"/>
  <c r="E71" i="8"/>
  <c r="C72" i="8"/>
  <c r="F89" i="21"/>
  <c r="G26" i="8"/>
  <c r="F88" i="21"/>
  <c r="D90" i="21"/>
  <c r="F28" i="8"/>
  <c r="G27" i="8"/>
  <c r="G87" i="21"/>
  <c r="G113" i="8"/>
  <c r="G70" i="8"/>
  <c r="G25" i="8"/>
  <c r="F71" i="8"/>
  <c r="F114" i="8"/>
  <c r="E90" i="21" l="1"/>
  <c r="E72" i="8"/>
  <c r="C73" i="8"/>
  <c r="E115" i="8"/>
  <c r="C116" i="8"/>
  <c r="C30" i="8"/>
  <c r="E29" i="8"/>
  <c r="F115" i="8"/>
  <c r="F90" i="21"/>
  <c r="G89" i="21"/>
  <c r="G71" i="8"/>
  <c r="G28" i="8"/>
  <c r="F72" i="8"/>
  <c r="F29" i="8"/>
  <c r="G114" i="8"/>
  <c r="G88" i="21"/>
  <c r="D91" i="21"/>
  <c r="G90" i="21"/>
  <c r="E91" i="21" l="1"/>
  <c r="E73" i="8"/>
  <c r="C74" i="8"/>
  <c r="E30" i="8"/>
  <c r="C31" i="8"/>
  <c r="C117" i="8"/>
  <c r="E116" i="8"/>
  <c r="F30" i="8"/>
  <c r="F116" i="8"/>
  <c r="F91" i="21"/>
  <c r="G115" i="8"/>
  <c r="F73" i="8"/>
  <c r="G29" i="8"/>
  <c r="G72" i="8"/>
  <c r="D92" i="21"/>
  <c r="G91" i="21"/>
  <c r="E92" i="21" l="1"/>
  <c r="E117" i="8"/>
  <c r="C118" i="8"/>
  <c r="C32" i="8"/>
  <c r="E31" i="8"/>
  <c r="C75" i="8"/>
  <c r="E74" i="8"/>
  <c r="G116" i="8"/>
  <c r="F117" i="8"/>
  <c r="F92" i="21"/>
  <c r="D93" i="21"/>
  <c r="F31" i="8"/>
  <c r="G30" i="8"/>
  <c r="G73" i="8"/>
  <c r="F74" i="8"/>
  <c r="G92" i="21"/>
  <c r="E93" i="21" l="1"/>
  <c r="E32" i="8"/>
  <c r="C33" i="8"/>
  <c r="C119" i="8"/>
  <c r="E118" i="8"/>
  <c r="E75" i="8"/>
  <c r="C76" i="8"/>
  <c r="G117" i="8"/>
  <c r="D94" i="21"/>
  <c r="F118" i="8"/>
  <c r="F93" i="21"/>
  <c r="G31" i="8"/>
  <c r="F32" i="8"/>
  <c r="F75" i="8"/>
  <c r="G74" i="8"/>
  <c r="G93" i="21"/>
  <c r="E94" i="21" l="1"/>
  <c r="C120" i="8"/>
  <c r="E119" i="8"/>
  <c r="E76" i="8"/>
  <c r="C77" i="8"/>
  <c r="E33" i="8"/>
  <c r="C34" i="8"/>
  <c r="F94" i="21"/>
  <c r="F33" i="8"/>
  <c r="F119" i="8"/>
  <c r="G32" i="8"/>
  <c r="F76" i="8"/>
  <c r="G75" i="8"/>
  <c r="D95" i="21"/>
  <c r="G118" i="8"/>
  <c r="G94" i="21"/>
  <c r="E95" i="21" l="1"/>
  <c r="E120" i="8"/>
  <c r="C121" i="8"/>
  <c r="E34" i="8"/>
  <c r="C35" i="8"/>
  <c r="E77" i="8"/>
  <c r="C78" i="8"/>
  <c r="F95" i="21"/>
  <c r="F34" i="8"/>
  <c r="G33" i="8"/>
  <c r="G119" i="8"/>
  <c r="F77" i="8"/>
  <c r="G76" i="8"/>
  <c r="D96" i="21"/>
  <c r="F120" i="8"/>
  <c r="G95" i="21"/>
  <c r="E96" i="21" l="1"/>
  <c r="C122" i="8"/>
  <c r="E121" i="8"/>
  <c r="E78" i="8"/>
  <c r="C79" i="8"/>
  <c r="E35" i="8"/>
  <c r="C36" i="8"/>
  <c r="F96" i="21"/>
  <c r="F78" i="8"/>
  <c r="G77" i="8"/>
  <c r="F121" i="8"/>
  <c r="D97" i="21"/>
  <c r="G34" i="8"/>
  <c r="G120" i="8"/>
  <c r="F35" i="8"/>
  <c r="G96" i="21"/>
  <c r="E97" i="21" l="1"/>
  <c r="E122" i="8"/>
  <c r="C123" i="8"/>
  <c r="E36" i="8"/>
  <c r="C37" i="8"/>
  <c r="E79" i="8"/>
  <c r="C80" i="8"/>
  <c r="F122" i="8"/>
  <c r="D98" i="21"/>
  <c r="F79" i="8"/>
  <c r="G78" i="8"/>
  <c r="D99" i="21"/>
  <c r="G35" i="8"/>
  <c r="F36" i="8"/>
  <c r="F97" i="21"/>
  <c r="G121" i="8"/>
  <c r="G97" i="21"/>
  <c r="E98" i="21" l="1"/>
  <c r="E99" i="21"/>
  <c r="E123" i="8"/>
  <c r="C124" i="8"/>
  <c r="E80" i="8"/>
  <c r="C81" i="8"/>
  <c r="C38" i="8"/>
  <c r="E37" i="8"/>
  <c r="F123" i="8"/>
  <c r="G122" i="8"/>
  <c r="F98" i="21"/>
  <c r="G98" i="21" s="1"/>
  <c r="F80" i="8"/>
  <c r="G79" i="8"/>
  <c r="G36" i="8"/>
  <c r="F99" i="21"/>
  <c r="D100" i="21"/>
  <c r="F37" i="8"/>
  <c r="G99" i="21"/>
  <c r="E100" i="21" l="1"/>
  <c r="C125" i="8"/>
  <c r="E124" i="8"/>
  <c r="E38" i="8"/>
  <c r="C39" i="8"/>
  <c r="E81" i="8"/>
  <c r="C82" i="8"/>
  <c r="F81" i="8"/>
  <c r="G80" i="8"/>
  <c r="F124" i="8"/>
  <c r="F38" i="8"/>
  <c r="G37" i="8"/>
  <c r="D101" i="21"/>
  <c r="G123" i="8"/>
  <c r="F100" i="21"/>
  <c r="G100" i="21"/>
  <c r="E101" i="21" l="1"/>
  <c r="E125" i="8"/>
  <c r="C126" i="8"/>
  <c r="C83" i="8"/>
  <c r="E82" i="8"/>
  <c r="E39" i="8"/>
  <c r="C40" i="8"/>
  <c r="F101" i="21"/>
  <c r="F82" i="8"/>
  <c r="D102" i="21"/>
  <c r="F39" i="8"/>
  <c r="G38" i="8"/>
  <c r="G81" i="8"/>
  <c r="G124" i="8"/>
  <c r="F125" i="8"/>
  <c r="G101" i="21"/>
  <c r="E102" i="21" l="1"/>
  <c r="E83" i="8"/>
  <c r="C84" i="8"/>
  <c r="E126" i="8"/>
  <c r="C127" i="8"/>
  <c r="E40" i="8"/>
  <c r="C41" i="8"/>
  <c r="F83" i="8"/>
  <c r="D103" i="21"/>
  <c r="G39" i="8"/>
  <c r="F40" i="8"/>
  <c r="G125" i="8"/>
  <c r="F126" i="8"/>
  <c r="F102" i="21"/>
  <c r="G82" i="8"/>
  <c r="G102" i="21"/>
  <c r="E103" i="21" l="1"/>
  <c r="E84" i="8"/>
  <c r="C85" i="8"/>
  <c r="E41" i="8"/>
  <c r="C42" i="8"/>
  <c r="C128" i="8"/>
  <c r="E127" i="8"/>
  <c r="G126" i="8"/>
  <c r="F103" i="21"/>
  <c r="F127" i="8"/>
  <c r="D104" i="21"/>
  <c r="G40" i="8"/>
  <c r="G83" i="8"/>
  <c r="F41" i="8"/>
  <c r="F84" i="8"/>
  <c r="G103" i="21"/>
  <c r="E104" i="21" l="1"/>
  <c r="E85" i="8"/>
  <c r="C86" i="8"/>
  <c r="E128" i="8"/>
  <c r="C129" i="8"/>
  <c r="E42" i="8"/>
  <c r="C43" i="8"/>
  <c r="F85" i="8"/>
  <c r="G127" i="8"/>
  <c r="G41" i="8"/>
  <c r="F42" i="8"/>
  <c r="F128" i="8"/>
  <c r="G84" i="8"/>
  <c r="D105" i="21"/>
  <c r="D106" i="21" s="1"/>
  <c r="F104" i="21"/>
  <c r="G104" i="21"/>
  <c r="E105" i="21" l="1"/>
  <c r="E106" i="21"/>
  <c r="E86" i="8"/>
  <c r="C87" i="8"/>
  <c r="E43" i="8"/>
  <c r="C44" i="8"/>
  <c r="E129" i="8"/>
  <c r="C130" i="8"/>
  <c r="F129" i="8"/>
  <c r="G42" i="8"/>
  <c r="G128" i="8"/>
  <c r="F106" i="21"/>
  <c r="F43" i="8"/>
  <c r="F86" i="8"/>
  <c r="D107" i="21"/>
  <c r="G85" i="8"/>
  <c r="F105" i="21"/>
  <c r="G105" i="21"/>
  <c r="G106" i="21"/>
  <c r="E107" i="21" l="1"/>
  <c r="E87" i="8"/>
  <c r="C88" i="8"/>
  <c r="E130" i="8"/>
  <c r="C131" i="8"/>
  <c r="E44" i="8"/>
  <c r="C45" i="8"/>
  <c r="G129" i="8"/>
  <c r="G43" i="8"/>
  <c r="F130" i="8"/>
  <c r="F107" i="21"/>
  <c r="G86" i="8"/>
  <c r="F44" i="8"/>
  <c r="F87" i="8"/>
  <c r="D108" i="21"/>
  <c r="G107" i="21"/>
  <c r="E108" i="21" l="1"/>
  <c r="E88" i="8"/>
  <c r="C89" i="8"/>
  <c r="C46" i="8"/>
  <c r="E45" i="8"/>
  <c r="E131" i="8"/>
  <c r="C132" i="8"/>
  <c r="F131" i="8"/>
  <c r="G44" i="8"/>
  <c r="D109" i="21"/>
  <c r="F88" i="8"/>
  <c r="F45" i="8"/>
  <c r="F108" i="21"/>
  <c r="G130" i="8"/>
  <c r="G87" i="8"/>
  <c r="G108" i="21"/>
  <c r="E109" i="21" l="1"/>
  <c r="E46" i="8"/>
  <c r="C47" i="8"/>
  <c r="E89" i="8"/>
  <c r="C90" i="8"/>
  <c r="C133" i="8"/>
  <c r="E132" i="8"/>
  <c r="G45" i="8"/>
  <c r="D110" i="21"/>
  <c r="F132" i="8"/>
  <c r="G88" i="8"/>
  <c r="F46" i="8"/>
  <c r="G131" i="8"/>
  <c r="F109" i="21"/>
  <c r="F89" i="8"/>
  <c r="G109" i="21"/>
  <c r="E110" i="21" l="1"/>
  <c r="C48" i="8"/>
  <c r="E47" i="8"/>
  <c r="E133" i="8"/>
  <c r="C134" i="8"/>
  <c r="E90" i="8"/>
  <c r="C91" i="8"/>
  <c r="F90" i="8"/>
  <c r="F110" i="21"/>
  <c r="G46" i="8"/>
  <c r="F133" i="8"/>
  <c r="G89" i="8"/>
  <c r="D111" i="21"/>
  <c r="F47" i="8"/>
  <c r="G132" i="8"/>
  <c r="G110" i="21"/>
  <c r="E111" i="21" l="1"/>
  <c r="C49" i="8"/>
  <c r="E48" i="8"/>
  <c r="E91" i="8"/>
  <c r="C92" i="8"/>
  <c r="C135" i="8"/>
  <c r="E134" i="8"/>
  <c r="F48" i="8"/>
  <c r="G90" i="8"/>
  <c r="F111" i="21"/>
  <c r="G47" i="8"/>
  <c r="F134" i="8"/>
  <c r="F91" i="8"/>
  <c r="D112" i="21"/>
  <c r="G133" i="8"/>
  <c r="G111" i="21"/>
  <c r="E112" i="21" l="1"/>
  <c r="E49" i="8"/>
  <c r="C50" i="8"/>
  <c r="C136" i="8"/>
  <c r="E135" i="8"/>
  <c r="E92" i="8"/>
  <c r="C93" i="8"/>
  <c r="F112" i="21"/>
  <c r="G91" i="8"/>
  <c r="F92" i="8"/>
  <c r="G48" i="8"/>
  <c r="F49" i="8"/>
  <c r="G134" i="8"/>
  <c r="F135" i="8"/>
  <c r="F21" i="21"/>
  <c r="G112" i="21"/>
  <c r="E136" i="8" l="1"/>
  <c r="C137" i="8"/>
  <c r="E50" i="8"/>
  <c r="C51" i="8"/>
  <c r="E93" i="8"/>
  <c r="C94" i="8"/>
  <c r="F136" i="8"/>
  <c r="G49" i="8"/>
  <c r="F50" i="8"/>
  <c r="G135" i="8"/>
  <c r="F93" i="8"/>
  <c r="G92" i="8"/>
  <c r="G21" i="21"/>
  <c r="C138" i="8" l="1"/>
  <c r="E137" i="8"/>
  <c r="E94" i="8"/>
  <c r="C95" i="8"/>
  <c r="E51" i="8"/>
  <c r="C52" i="8"/>
  <c r="F51" i="8"/>
  <c r="F137" i="8"/>
  <c r="F94" i="8"/>
  <c r="G93" i="8"/>
  <c r="G50" i="8"/>
  <c r="G136" i="8"/>
  <c r="E138" i="8" l="1"/>
  <c r="C139" i="8"/>
  <c r="E52" i="8"/>
  <c r="C53" i="8"/>
  <c r="E95" i="8"/>
  <c r="C96" i="8"/>
  <c r="G94" i="8"/>
  <c r="F95" i="8"/>
  <c r="G137" i="8"/>
  <c r="F52" i="8"/>
  <c r="F138" i="8"/>
  <c r="G51" i="8"/>
  <c r="E139" i="8" l="1"/>
  <c r="C140" i="8"/>
  <c r="C97" i="8"/>
  <c r="E96" i="8"/>
  <c r="C54" i="8"/>
  <c r="E53" i="8"/>
  <c r="F53" i="8"/>
  <c r="G52" i="8"/>
  <c r="G138" i="8"/>
  <c r="G95" i="8"/>
  <c r="F139" i="8"/>
  <c r="F96" i="8"/>
  <c r="E97" i="8" l="1"/>
  <c r="C98" i="8"/>
  <c r="C141" i="8"/>
  <c r="E140" i="8"/>
  <c r="E54" i="8"/>
  <c r="C55" i="8"/>
  <c r="G96" i="8"/>
  <c r="F140" i="8"/>
  <c r="G139" i="8"/>
  <c r="G53" i="8"/>
  <c r="F97" i="8"/>
  <c r="F54" i="8"/>
  <c r="E141" i="8" l="1"/>
  <c r="C142" i="8"/>
  <c r="E98" i="8"/>
  <c r="C99" i="8"/>
  <c r="E55" i="8"/>
  <c r="C56" i="8"/>
  <c r="G54" i="8"/>
  <c r="F98" i="8"/>
  <c r="G140" i="8"/>
  <c r="G97" i="8"/>
  <c r="F141" i="8"/>
  <c r="F55" i="8"/>
  <c r="E142" i="8" l="1"/>
  <c r="C143" i="8"/>
  <c r="E143" i="8" s="1"/>
  <c r="C57" i="8"/>
  <c r="E56" i="8"/>
  <c r="E99" i="8"/>
  <c r="C100" i="8"/>
  <c r="F56" i="8"/>
  <c r="F143" i="8"/>
  <c r="F99" i="8"/>
  <c r="F142" i="8"/>
  <c r="G141" i="8"/>
  <c r="G98" i="8"/>
  <c r="G55" i="8"/>
  <c r="F105" i="8"/>
  <c r="E57" i="8" l="1"/>
  <c r="C58" i="8"/>
  <c r="E100" i="8"/>
  <c r="C101" i="8"/>
  <c r="E101" i="8" s="1"/>
  <c r="G142" i="8"/>
  <c r="G99" i="8"/>
  <c r="G143" i="8"/>
  <c r="F101" i="8"/>
  <c r="F57" i="8"/>
  <c r="G56" i="8"/>
  <c r="F100" i="8"/>
  <c r="F63" i="8"/>
  <c r="G105" i="8"/>
  <c r="E58" i="8" l="1"/>
  <c r="C59" i="8"/>
  <c r="E59" i="8" s="1"/>
  <c r="F58" i="8"/>
  <c r="G101" i="8"/>
  <c r="F59" i="8"/>
  <c r="G100" i="8"/>
  <c r="G57" i="8"/>
  <c r="G58" i="8"/>
  <c r="G63" i="8"/>
  <c r="F21" i="8"/>
  <c r="F83" i="15"/>
  <c r="G59" i="8"/>
  <c r="N17" i="64"/>
  <c r="A7" i="65"/>
  <c r="D14" i="66"/>
  <c r="I1" i="65" s="1" a="1"/>
  <c r="B7" i="65"/>
  <c r="N16" i="64"/>
  <c r="C27" i="66"/>
  <c r="D15" i="66"/>
  <c r="G83" i="15"/>
  <c r="G21" i="8"/>
  <c r="I64" i="65" l="1"/>
  <c r="I45" i="65"/>
  <c r="I46" i="65"/>
  <c r="I35" i="65"/>
  <c r="I56" i="65"/>
  <c r="I57" i="65"/>
  <c r="I92" i="65"/>
  <c r="I34" i="65"/>
  <c r="I58" i="65"/>
  <c r="I9" i="65"/>
  <c r="I10" i="65"/>
  <c r="I106" i="65"/>
  <c r="I1" i="65"/>
  <c r="I69" i="65"/>
  <c r="I11" i="65"/>
  <c r="I95" i="65"/>
  <c r="I12" i="65"/>
  <c r="I4" i="65"/>
  <c r="I96" i="65"/>
  <c r="I75" i="65"/>
  <c r="I103" i="65"/>
  <c r="I32" i="65"/>
  <c r="I124" i="65"/>
  <c r="I23" i="65"/>
  <c r="I31" i="65"/>
  <c r="I7" i="65"/>
  <c r="I5" i="65"/>
  <c r="I78" i="65"/>
  <c r="I98" i="65"/>
  <c r="I109" i="65"/>
  <c r="I110" i="65"/>
  <c r="I112" i="65"/>
  <c r="I121" i="65"/>
  <c r="I108" i="65"/>
  <c r="I99" i="65"/>
  <c r="I13" i="65"/>
  <c r="I90" i="65"/>
  <c r="I122" i="65"/>
  <c r="I81" i="65"/>
  <c r="I39" i="65"/>
  <c r="I8" i="65"/>
  <c r="I33" i="65"/>
  <c r="I104" i="65"/>
  <c r="I14" i="65"/>
  <c r="I93" i="65"/>
  <c r="I54" i="65"/>
  <c r="I40" i="65"/>
  <c r="I41" i="65"/>
  <c r="I24" i="65"/>
  <c r="I49" i="65"/>
  <c r="I119" i="65"/>
  <c r="I107" i="65"/>
  <c r="I73" i="65"/>
  <c r="I65" i="65"/>
  <c r="I62" i="65"/>
  <c r="I114" i="65"/>
  <c r="I25" i="65"/>
  <c r="I36" i="65"/>
  <c r="I37" i="65"/>
  <c r="I48" i="65"/>
  <c r="I47" i="65"/>
  <c r="I111" i="65"/>
  <c r="I26" i="65"/>
  <c r="I113" i="65"/>
  <c r="I17" i="65"/>
  <c r="I76" i="65"/>
  <c r="I84" i="65"/>
  <c r="I42" i="65"/>
  <c r="I61" i="65"/>
  <c r="I97" i="65"/>
  <c r="I55" i="65"/>
  <c r="I116" i="65"/>
  <c r="I102" i="65"/>
  <c r="I80" i="65"/>
  <c r="I66" i="65"/>
  <c r="I44" i="65"/>
  <c r="I20" i="65"/>
  <c r="I70" i="65"/>
  <c r="I118" i="65"/>
  <c r="I91" i="65"/>
  <c r="I82" i="65"/>
  <c r="I63" i="65"/>
  <c r="I115" i="65"/>
  <c r="I125" i="65"/>
  <c r="I105" i="65"/>
  <c r="I38" i="65"/>
  <c r="I126" i="65"/>
  <c r="I51" i="65"/>
  <c r="I100" i="65"/>
  <c r="I101" i="65"/>
  <c r="I85" i="65"/>
  <c r="I89" i="65"/>
  <c r="I67" i="65"/>
  <c r="I79" i="65"/>
  <c r="I30" i="65"/>
  <c r="I86" i="65"/>
  <c r="I2" i="65"/>
  <c r="I87" i="65"/>
  <c r="I117" i="65"/>
  <c r="I43" i="65"/>
  <c r="I29" i="65"/>
  <c r="I18" i="65"/>
  <c r="I83" i="65"/>
  <c r="I52" i="65"/>
  <c r="I22" i="65"/>
  <c r="I19" i="65"/>
  <c r="I53" i="65"/>
  <c r="I77" i="65"/>
  <c r="I27" i="65"/>
  <c r="I28" i="65"/>
  <c r="I21" i="65"/>
  <c r="I15" i="65"/>
  <c r="I123" i="65"/>
  <c r="I6" i="65"/>
  <c r="I50" i="65"/>
  <c r="I71" i="65"/>
  <c r="I3" i="65"/>
  <c r="I59" i="65"/>
  <c r="I60" i="65"/>
  <c r="I68" i="65"/>
  <c r="I88" i="65"/>
  <c r="I72" i="65"/>
  <c r="I94" i="65"/>
  <c r="I16" i="65"/>
  <c r="I120" i="65"/>
  <c r="I74" i="65"/>
  <c r="D29" i="66"/>
  <c r="D28" i="66" l="1"/>
  <c r="D27" i="66"/>
  <c r="C28" i="66"/>
</calcChain>
</file>

<file path=xl/comments1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<sst xmlns="http://schemas.openxmlformats.org/spreadsheetml/2006/main" count="2448" uniqueCount="252">
  <si>
    <t>Header 1</t>
  </si>
  <si>
    <t>Object Group</t>
  </si>
  <si>
    <t>Header 2</t>
  </si>
  <si>
    <t>Label</t>
  </si>
  <si>
    <t>Data Read/Write</t>
  </si>
  <si>
    <t>Data ReadOnly</t>
  </si>
  <si>
    <t>Status</t>
  </si>
  <si>
    <t>Object Scalar</t>
  </si>
  <si>
    <t>Length</t>
  </si>
  <si>
    <t>6M</t>
  </si>
  <si>
    <t>1Y</t>
  </si>
  <si>
    <t>15M</t>
  </si>
  <si>
    <t>18M</t>
  </si>
  <si>
    <t>21M</t>
  </si>
  <si>
    <t>2Y</t>
  </si>
  <si>
    <t>CHF</t>
  </si>
  <si>
    <t>1L</t>
  </si>
  <si>
    <t>6L</t>
  </si>
  <si>
    <t>3Y</t>
  </si>
  <si>
    <t>EUR</t>
  </si>
  <si>
    <t>1E</t>
  </si>
  <si>
    <t>6E</t>
  </si>
  <si>
    <t>4Y</t>
  </si>
  <si>
    <t>GBP</t>
  </si>
  <si>
    <t>5Y</t>
  </si>
  <si>
    <t>JPY</t>
  </si>
  <si>
    <t>6Y</t>
  </si>
  <si>
    <t>USD</t>
  </si>
  <si>
    <t>3L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</si>
  <si>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</si>
  <si>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</si>
  <si>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</si>
  <si>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</si>
  <si>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</si>
  <si>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</si>
  <si>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</si>
  <si>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</si>
  <si>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</si>
  <si>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</si>
  <si>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</si>
  <si>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</si>
  <si>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</si>
  <si>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</si>
  <si>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</si>
  <si>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</si>
  <si>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</si>
  <si>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</si>
  <si>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</si>
  <si>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</si>
  <si>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</si>
  <si>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</si>
  <si>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</si>
  <si>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</si>
  <si>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</si>
  <si>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</si>
  <si>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</si>
  <si>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</si>
  <si>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3E</t>
  </si>
  <si>
    <t>12L</t>
  </si>
  <si>
    <t>12E</t>
  </si>
  <si>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</si>
  <si>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</si>
  <si>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</si>
  <si>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</si>
  <si>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</si>
  <si>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</si>
  <si>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</si>
  <si>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ADDITIONAL SETTINGS</t>
  </si>
  <si>
    <t>Currency</t>
  </si>
  <si>
    <t>HKD</t>
  </si>
  <si>
    <t>QuoteSuffix</t>
  </si>
  <si>
    <t>_Quote</t>
  </si>
  <si>
    <t>RateTickValue</t>
  </si>
  <si>
    <t>PriceTickValue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</si>
  <si>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</si>
  <si>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</si>
  <si>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</si>
  <si>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</si>
  <si>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</si>
  <si>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</si>
  <si>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</si>
  <si>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</si>
  <si>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</si>
  <si>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</si>
  <si>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</si>
  <si>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</si>
  <si>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</si>
  <si>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</si>
  <si>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</si>
  <si>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</si>
  <si>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</si>
  <si>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</si>
  <si>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T1</t>
  </si>
  <si>
    <t>F1</t>
  </si>
  <si>
    <t>TOM1</t>
  </si>
  <si>
    <t>T3</t>
  </si>
  <si>
    <t>TOM3</t>
  </si>
  <si>
    <t>x4F</t>
  </si>
  <si>
    <t>x5F</t>
  </si>
  <si>
    <t>x6F</t>
  </si>
  <si>
    <t>x7F</t>
  </si>
  <si>
    <t>x8F</t>
  </si>
  <si>
    <t>x9F</t>
  </si>
  <si>
    <t>x10F</t>
  </si>
  <si>
    <t>x11F</t>
  </si>
  <si>
    <t>x12F</t>
  </si>
  <si>
    <t>T6</t>
  </si>
  <si>
    <t>TOM6</t>
  </si>
  <si>
    <t>T12</t>
  </si>
  <si>
    <t>TOM12</t>
  </si>
  <si>
    <t>x24F</t>
  </si>
  <si>
    <t>FUT</t>
  </si>
  <si>
    <t>1M</t>
  </si>
  <si>
    <t>#</t>
  </si>
  <si>
    <t>Main Cycle</t>
  </si>
  <si>
    <t>Future Code</t>
  </si>
  <si>
    <t>3M</t>
  </si>
  <si>
    <t>IMMFRA</t>
  </si>
  <si>
    <t>OIS</t>
  </si>
  <si>
    <t>SW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</si>
  <si>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</si>
  <si>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</si>
  <si>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</si>
  <si>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</si>
  <si>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</si>
  <si>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</si>
  <si>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</si>
  <si>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</si>
  <si>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</si>
  <si>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</si>
  <si>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</si>
  <si>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</si>
  <si>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</si>
  <si>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</si>
  <si>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</si>
  <si>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</si>
  <si>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</si>
  <si>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</si>
  <si>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</si>
  <si>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</si>
  <si>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</si>
  <si>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</si>
  <si>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</si>
  <si>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</si>
  <si>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</si>
  <si>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</si>
  <si>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</si>
  <si>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</si>
  <si>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FED</t>
  </si>
  <si>
    <t>M</t>
  </si>
  <si>
    <t>AM1H</t>
  </si>
  <si>
    <t>Y</t>
  </si>
  <si>
    <t>1S</t>
  </si>
  <si>
    <t>2S</t>
  </si>
  <si>
    <t>3S</t>
  </si>
  <si>
    <t>4S</t>
  </si>
  <si>
    <t>Main</t>
  </si>
  <si>
    <t>Set</t>
  </si>
  <si>
    <t>Conventions</t>
  </si>
  <si>
    <t>AB</t>
  </si>
  <si>
    <t>QM</t>
  </si>
  <si>
    <t>3H</t>
  </si>
  <si>
    <t>AM</t>
  </si>
  <si>
    <t>SB</t>
  </si>
  <si>
    <t>Secondary</t>
  </si>
  <si>
    <t>ON</t>
  </si>
  <si>
    <t>TOY</t>
  </si>
  <si>
    <t>TOY2</t>
  </si>
  <si>
    <t>General Settings</t>
  </si>
  <si>
    <t>Additional Settings</t>
  </si>
  <si>
    <t>FamilyName</t>
  </si>
  <si>
    <t>Hibor</t>
  </si>
  <si>
    <t>Volatility</t>
  </si>
  <si>
    <t>Meanreversion</t>
  </si>
  <si>
    <t>IborIndex</t>
  </si>
  <si>
    <t>Quote</t>
  </si>
  <si>
    <t>'C:\Users\erik\Documents\repos\quantlib_nando\QuantLibXL\Data\XLS\020_YieldCurveBootstrap\010_Quotes\[HKD_010_DepoFRAFuturesQuotes.xlsx]Futures1M'!R3C6</t>
  </si>
  <si>
    <t>STD</t>
  </si>
  <si>
    <t>Index</t>
  </si>
  <si>
    <t>Quote Object ID</t>
  </si>
  <si>
    <t xml:space="preserve"> </t>
  </si>
  <si>
    <t>1D</t>
  </si>
  <si>
    <t>TN</t>
  </si>
  <si>
    <t>D</t>
  </si>
  <si>
    <t>Eonia</t>
  </si>
  <si>
    <t>2D</t>
  </si>
  <si>
    <t>SN</t>
  </si>
  <si>
    <t>0D</t>
  </si>
  <si>
    <t>Synthetic</t>
  </si>
  <si>
    <t>ConvAdj Quote Object ID</t>
  </si>
  <si>
    <t>Fwd start</t>
  </si>
  <si>
    <t>Freq</t>
  </si>
  <si>
    <t>Business Day Convention</t>
  </si>
  <si>
    <t>Day Count Convention</t>
  </si>
  <si>
    <t>Spread</t>
  </si>
  <si>
    <t>fix days</t>
  </si>
  <si>
    <t>calendar</t>
  </si>
  <si>
    <t>bdc</t>
  </si>
  <si>
    <t>eom</t>
  </si>
  <si>
    <t>dc</t>
  </si>
  <si>
    <t>HongKong::HKEx</t>
  </si>
  <si>
    <t>Following</t>
  </si>
  <si>
    <t>Actual/365 (Fixed)</t>
  </si>
  <si>
    <t>Quarterly</t>
  </si>
  <si>
    <t>Modified Following</t>
  </si>
  <si>
    <t>1W</t>
  </si>
  <si>
    <t>Annual</t>
  </si>
  <si>
    <t>ECBOIS</t>
  </si>
  <si>
    <t>UnitedKingdom::Exchange</t>
  </si>
  <si>
    <t>Actual/360</t>
  </si>
  <si>
    <t>BondBasisDayCounter</t>
  </si>
  <si>
    <t>MoneyMarketDayCounter</t>
  </si>
  <si>
    <t>Calendar</t>
  </si>
  <si>
    <t>Discounting</t>
  </si>
  <si>
    <t>Discounting2</t>
  </si>
  <si>
    <t>Instrument code</t>
  </si>
  <si>
    <t>Rate Helpers</t>
  </si>
  <si>
    <t>Quote Value</t>
  </si>
  <si>
    <t>Conv. Adj. / Spread</t>
  </si>
  <si>
    <t>Include Flag</t>
  </si>
  <si>
    <t>Priority</t>
  </si>
  <si>
    <t>Min Distance</t>
  </si>
  <si>
    <t>Earliest Date</t>
  </si>
  <si>
    <t>Latest Date</t>
  </si>
  <si>
    <t>ECB</t>
  </si>
  <si>
    <t>Rate Helpers Selection</t>
  </si>
  <si>
    <t>Rate Helpers Selected</t>
  </si>
  <si>
    <t>Rate</t>
  </si>
  <si>
    <t>nIMMFutures</t>
  </si>
  <si>
    <t>nSerialFutures</t>
  </si>
  <si>
    <t>FrontFuturesRollingDays</t>
  </si>
  <si>
    <t>DepoFuturesPriority</t>
  </si>
  <si>
    <t>AllDepos</t>
  </si>
  <si>
    <t>Error</t>
  </si>
  <si>
    <t>Months</t>
  </si>
  <si>
    <t>IndexTenor</t>
  </si>
  <si>
    <t>IborType</t>
  </si>
  <si>
    <t>SwapFixedFreq</t>
  </si>
  <si>
    <t/>
  </si>
  <si>
    <t>RateHelperPrefix</t>
  </si>
  <si>
    <t>PiecewiseYieldCurve</t>
  </si>
  <si>
    <t>ObjectID</t>
  </si>
  <si>
    <t>NDays</t>
  </si>
  <si>
    <t>Day Counter</t>
  </si>
  <si>
    <t>Jump Quotes</t>
  </si>
  <si>
    <t>Jump Dates</t>
  </si>
  <si>
    <t>Jump Values</t>
  </si>
  <si>
    <t>Accuracy</t>
  </si>
  <si>
    <t>TraitsID</t>
  </si>
  <si>
    <t>Discount</t>
  </si>
  <si>
    <t>InterpolatorID</t>
  </si>
  <si>
    <t>MonotonicLogCubicNaturalSpline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</si>
</sst>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General_)"/>
    <numFmt numFmtId="165" formatCode="#,##0.0;#,##0.0"/>
    <numFmt numFmtId="166" formatCode="&quot;£&quot;#,##0;[Red]\-&quot;£&quot;#,##0"/>
    <numFmt numFmtId="167" formatCode="ddd\,\ d\-mmm\-yyyy\,\ hh:mm:ss"/>
    <numFmt numFmtId="168" formatCode="0.0000%"/>
    <numFmt numFmtId="169" formatCode="0.0000"/>
    <numFmt numFmtId="170" formatCode="[$-409]d\-mmm\-yy;@"/>
    <numFmt numFmtId="171" formatCode="mm/dd/yy;@"/>
    <numFmt numFmtId="172" formatCode="ddd\,\ dd\-mmm\-yyyy"/>
    <numFmt numFmtId="173" formatCode="ddd\,\ d\-mmm\-yyyy"/>
    <numFmt numFmtId="174" formatCode="0.00000%"/>
    <numFmt numFmtId="175" formatCode="0.000%"/>
    <numFmt numFmtId="176" formatCode="ddd\,\ dd\-mmm\-yyyy\,\ hh:mm:ss"/>
    <numFmt numFmtId="177" formatCode="ddd\,\ d\-mmm\-yy"/>
    <numFmt numFmtId="178" formatCode="0.000000000"/>
  </numFmts>
  <fonts count="32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color theme="3" tint="0.39994506668294322"/>
      <name val="Arial"/>
      <family val="2"/>
    </font>
    <font>
      <b/>
      <sz val="10"/>
      <color rgb="FFFFFFCC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b/>
      <sz val="8"/>
      <color theme="0"/>
      <name val="Arial"/>
      <family val="2"/>
    </font>
    <font>
      <i/>
      <sz val="8"/>
      <name val="Microsoft Sans Serif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S Sans Serif"/>
      <family val="2"/>
    </font>
    <font>
      <b/>
      <u/>
      <sz val="10"/>
      <name val="Arial"/>
      <family val="2"/>
    </font>
    <font>
      <sz val="8"/>
      <color indexed="10"/>
      <name val="Arial"/>
      <family val="2"/>
    </font>
    <font>
      <b/>
      <u/>
      <sz val="8"/>
      <name val="Courier New"/>
      <family val="3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4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59996337778862885"/>
        <bgColor theme="3" tint="0.59996337778862885"/>
      </patternFill>
    </fill>
    <fill>
      <patternFill patternType="solid">
        <fgColor theme="0"/>
        <bgColor theme="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rgb="FFFFFFCC"/>
        <bgColor rgb="FFFFFFCC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2" fillId="2" borderId="0" applyNumberFormat="0" applyFont="0" applyBorder="0" applyAlignment="0" applyProtection="0"/>
    <xf numFmtId="0" fontId="3" fillId="3" borderId="1" applyNumberFormat="0" applyAlignment="0" applyProtection="0">
      <alignment horizontal="center"/>
    </xf>
    <xf numFmtId="0" fontId="4" fillId="5" borderId="1" applyNumberFormat="0" applyAlignment="0" applyProtection="0">
      <alignment horizontal="center"/>
    </xf>
    <xf numFmtId="0" fontId="5" fillId="6" borderId="1" applyNumberFormat="0" applyAlignment="0" applyProtection="0"/>
    <xf numFmtId="0" fontId="6" fillId="7" borderId="1" applyNumberFormat="0" applyAlignment="0" applyProtection="0"/>
    <xf numFmtId="0" fontId="7" fillId="8" borderId="1" applyNumberFormat="0" applyAlignment="0" applyProtection="0"/>
    <xf numFmtId="0" fontId="7" fillId="0" borderId="1" applyNumberFormat="0" applyFill="0" applyAlignment="0" applyProtection="0"/>
    <xf numFmtId="0" fontId="8" fillId="6" borderId="0" applyNumberFormat="0" applyBorder="0" applyAlignment="0" applyProtection="0"/>
    <xf numFmtId="0" fontId="9" fillId="5" borderId="1" applyNumberFormat="0" applyAlignment="0" applyProtection="0"/>
    <xf numFmtId="9" fontId="2" fillId="0" borderId="0" applyFont="0" applyFill="0" applyBorder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7" fillId="0" borderId="0"/>
    <xf numFmtId="164" fontId="13" fillId="0" borderId="0"/>
    <xf numFmtId="165" fontId="14" fillId="10" borderId="0">
      <alignment horizontal="center" vertical="center"/>
    </xf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</cellStyleXfs>
  <cellXfs count="417">
    <xf numFmtId="0" fontId="0" fillId="0" borderId="0" xfId="0"/>
    <xf numFmtId="0" fontId="1" fillId="0" borderId="0" xfId="1"/>
    <xf numFmtId="0" fontId="2" fillId="2" borderId="0" xfId="2" applyFont="1"/>
    <xf numFmtId="0" fontId="3" fillId="2" borderId="0" xfId="2" applyFont="1" applyBorder="1" applyAlignment="1">
      <alignment horizontal="centerContinuous"/>
    </xf>
    <xf numFmtId="0" fontId="2" fillId="2" borderId="0" xfId="2" applyFont="1" applyBorder="1"/>
    <xf numFmtId="0" fontId="5" fillId="4" borderId="4" xfId="5" applyFill="1" applyBorder="1"/>
    <xf numFmtId="0" fontId="5" fillId="4" borderId="5" xfId="5" applyFill="1" applyBorder="1"/>
    <xf numFmtId="0" fontId="6" fillId="7" borderId="6" xfId="6" applyBorder="1"/>
    <xf numFmtId="0" fontId="7" fillId="8" borderId="7" xfId="7" applyBorder="1"/>
    <xf numFmtId="0" fontId="7" fillId="4" borderId="7" xfId="8" applyFill="1" applyBorder="1"/>
    <xf numFmtId="0" fontId="8" fillId="4" borderId="7" xfId="9" applyFill="1" applyBorder="1"/>
    <xf numFmtId="0" fontId="9" fillId="5" borderId="8" xfId="10" applyBorder="1"/>
    <xf numFmtId="0" fontId="7" fillId="4" borderId="9" xfId="8" applyFill="1" applyBorder="1"/>
    <xf numFmtId="0" fontId="7" fillId="4" borderId="10" xfId="1" applyFont="1" applyFill="1" applyBorder="1" applyAlignment="1">
      <alignment horizontal="center"/>
    </xf>
    <xf numFmtId="0" fontId="7" fillId="4" borderId="11" xfId="1" applyFont="1" applyFill="1" applyBorder="1"/>
    <xf numFmtId="0" fontId="7" fillId="0" borderId="11" xfId="1" applyFont="1" applyBorder="1"/>
    <xf numFmtId="0" fontId="7" fillId="0" borderId="11" xfId="1" applyFont="1" applyBorder="1" applyAlignment="1">
      <alignment horizontal="left"/>
    </xf>
    <xf numFmtId="0" fontId="7" fillId="4" borderId="12" xfId="1" applyFont="1" applyFill="1" applyBorder="1"/>
    <xf numFmtId="0" fontId="7" fillId="0" borderId="0" xfId="1" applyFont="1"/>
    <xf numFmtId="0" fontId="7" fillId="4" borderId="13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 vertical="center" wrapText="1"/>
    </xf>
    <xf numFmtId="0" fontId="6" fillId="4" borderId="14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vertical="center"/>
    </xf>
    <xf numFmtId="0" fontId="11" fillId="9" borderId="14" xfId="1" applyNumberFormat="1" applyFont="1" applyFill="1" applyBorder="1" applyAlignment="1" applyProtection="1">
      <alignment horizontal="center" vertical="center"/>
    </xf>
    <xf numFmtId="0" fontId="11" fillId="9" borderId="1" xfId="1" applyNumberFormat="1" applyFont="1" applyFill="1" applyBorder="1" applyAlignment="1" applyProtection="1">
      <alignment vertical="center"/>
    </xf>
    <xf numFmtId="0" fontId="7" fillId="4" borderId="15" xfId="1" applyFont="1" applyFill="1" applyBorder="1"/>
    <xf numFmtId="49" fontId="7" fillId="0" borderId="16" xfId="11" applyNumberFormat="1" applyFont="1" applyFill="1" applyBorder="1" applyAlignment="1">
      <alignment horizontal="center"/>
    </xf>
    <xf numFmtId="0" fontId="7" fillId="4" borderId="17" xfId="1" applyNumberFormat="1" applyFont="1" applyFill="1" applyBorder="1" applyAlignment="1">
      <alignment horizontal="center"/>
    </xf>
    <xf numFmtId="0" fontId="7" fillId="4" borderId="16" xfId="1" applyNumberFormat="1" applyFont="1" applyFill="1" applyBorder="1" applyAlignment="1">
      <alignment horizontal="center"/>
    </xf>
    <xf numFmtId="0" fontId="7" fillId="4" borderId="16" xfId="1" applyNumberFormat="1" applyFont="1" applyFill="1" applyBorder="1" applyAlignment="1">
      <alignment horizontal="left"/>
    </xf>
    <xf numFmtId="49" fontId="7" fillId="0" borderId="1" xfId="11" applyNumberFormat="1" applyFont="1" applyFill="1" applyBorder="1" applyAlignment="1">
      <alignment horizontal="center"/>
    </xf>
    <xf numFmtId="0" fontId="7" fillId="0" borderId="18" xfId="1" applyFont="1" applyBorder="1" applyAlignment="1">
      <alignment horizontal="center"/>
    </xf>
    <xf numFmtId="0" fontId="7" fillId="0" borderId="19" xfId="1" applyFont="1" applyBorder="1" applyAlignment="1">
      <alignment horizontal="center"/>
    </xf>
    <xf numFmtId="0" fontId="7" fillId="0" borderId="20" xfId="1" applyFont="1" applyBorder="1" applyAlignment="1">
      <alignment horizontal="center"/>
    </xf>
    <xf numFmtId="0" fontId="7" fillId="0" borderId="21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22" xfId="1" applyFont="1" applyBorder="1" applyAlignment="1">
      <alignment horizontal="center"/>
    </xf>
    <xf numFmtId="0" fontId="7" fillId="0" borderId="23" xfId="1" applyFont="1" applyBorder="1" applyAlignment="1">
      <alignment horizontal="center"/>
    </xf>
    <xf numFmtId="0" fontId="7" fillId="0" borderId="24" xfId="1" applyFont="1" applyBorder="1" applyAlignment="1">
      <alignment horizontal="center"/>
    </xf>
    <xf numFmtId="0" fontId="7" fillId="0" borderId="25" xfId="1" applyFont="1" applyBorder="1" applyAlignment="1">
      <alignment horizontal="center"/>
    </xf>
    <xf numFmtId="0" fontId="7" fillId="4" borderId="26" xfId="1" applyFont="1" applyFill="1" applyBorder="1"/>
    <xf numFmtId="0" fontId="7" fillId="4" borderId="27" xfId="1" applyFont="1" applyFill="1" applyBorder="1"/>
    <xf numFmtId="0" fontId="7" fillId="4" borderId="27" xfId="1" applyFont="1" applyFill="1" applyBorder="1" applyAlignment="1">
      <alignment horizontal="left"/>
    </xf>
    <xf numFmtId="0" fontId="7" fillId="4" borderId="17" xfId="1" applyFont="1" applyFill="1" applyBorder="1"/>
    <xf numFmtId="0" fontId="1" fillId="0" borderId="11" xfId="1" applyBorder="1"/>
    <xf numFmtId="0" fontId="1" fillId="0" borderId="11" xfId="1" applyBorder="1" applyAlignment="1">
      <alignment horizontal="left"/>
    </xf>
    <xf numFmtId="0" fontId="7" fillId="11" borderId="0" xfId="14" applyFill="1"/>
    <xf numFmtId="0" fontId="2" fillId="11" borderId="0" xfId="14" applyFont="1" applyFill="1"/>
    <xf numFmtId="0" fontId="11" fillId="11" borderId="0" xfId="1" applyFont="1" applyFill="1"/>
    <xf numFmtId="0" fontId="1" fillId="11" borderId="0" xfId="1" applyFill="1"/>
    <xf numFmtId="0" fontId="11" fillId="4" borderId="21" xfId="1" applyFont="1" applyFill="1" applyBorder="1"/>
    <xf numFmtId="0" fontId="11" fillId="4" borderId="0" xfId="1" applyFont="1" applyFill="1" applyBorder="1"/>
    <xf numFmtId="0" fontId="11" fillId="4" borderId="22" xfId="1" applyFont="1" applyFill="1" applyBorder="1"/>
    <xf numFmtId="0" fontId="11" fillId="11" borderId="1" xfId="1" applyNumberFormat="1" applyFont="1" applyFill="1" applyBorder="1"/>
    <xf numFmtId="167" fontId="11" fillId="9" borderId="14" xfId="1" applyNumberFormat="1" applyFont="1" applyFill="1" applyBorder="1" applyAlignment="1" applyProtection="1">
      <alignment horizontal="center"/>
    </xf>
    <xf numFmtId="15" fontId="11" fillId="4" borderId="22" xfId="1" applyNumberFormat="1" applyFont="1" applyFill="1" applyBorder="1"/>
    <xf numFmtId="167" fontId="11" fillId="9" borderId="14" xfId="1" quotePrefix="1" applyNumberFormat="1" applyFont="1" applyFill="1" applyBorder="1" applyAlignment="1" applyProtection="1">
      <alignment horizontal="left"/>
    </xf>
    <xf numFmtId="167" fontId="11" fillId="9" borderId="14" xfId="1" quotePrefix="1" applyNumberFormat="1" applyFont="1" applyFill="1" applyBorder="1" applyAlignment="1" applyProtection="1">
      <alignment horizontal="center"/>
    </xf>
    <xf numFmtId="0" fontId="11" fillId="4" borderId="23" xfId="1" applyFont="1" applyFill="1" applyBorder="1"/>
    <xf numFmtId="0" fontId="11" fillId="4" borderId="24" xfId="1" applyFont="1" applyFill="1" applyBorder="1"/>
    <xf numFmtId="0" fontId="11" fillId="4" borderId="25" xfId="1" applyFont="1" applyFill="1" applyBorder="1"/>
    <xf numFmtId="168" fontId="11" fillId="9" borderId="14" xfId="1" quotePrefix="1" applyNumberFormat="1" applyFont="1" applyFill="1" applyBorder="1" applyAlignment="1" applyProtection="1">
      <alignment horizontal="center"/>
    </xf>
    <xf numFmtId="169" fontId="11" fillId="9" borderId="14" xfId="1" quotePrefix="1" applyNumberFormat="1" applyFont="1" applyFill="1" applyBorder="1" applyAlignment="1" applyProtection="1">
      <alignment horizontal="center"/>
    </xf>
    <xf numFmtId="0" fontId="7" fillId="4" borderId="10" xfId="1" applyFont="1" applyFill="1" applyBorder="1"/>
    <xf numFmtId="0" fontId="7" fillId="4" borderId="1" xfId="1" applyFont="1" applyFill="1" applyBorder="1" applyAlignment="1">
      <alignment vertical="center"/>
    </xf>
    <xf numFmtId="0" fontId="11" fillId="9" borderId="1" xfId="1" applyNumberFormat="1" applyFont="1" applyFill="1" applyBorder="1" applyAlignment="1" applyProtection="1">
      <alignment horizontal="center" vertical="center"/>
    </xf>
    <xf numFmtId="0" fontId="16" fillId="9" borderId="1" xfId="1" applyNumberFormat="1" applyFont="1" applyFill="1" applyBorder="1" applyAlignment="1" applyProtection="1">
      <alignment vertical="center"/>
    </xf>
    <xf numFmtId="0" fontId="7" fillId="4" borderId="15" xfId="1" applyFont="1" applyFill="1" applyBorder="1" applyAlignment="1">
      <alignment horizontal="center"/>
    </xf>
    <xf numFmtId="0" fontId="6" fillId="4" borderId="1" xfId="1" applyFont="1" applyFill="1" applyBorder="1" applyAlignment="1"/>
    <xf numFmtId="0" fontId="7" fillId="4" borderId="1" xfId="1" applyNumberFormat="1" applyFont="1" applyFill="1" applyBorder="1" applyAlignment="1"/>
    <xf numFmtId="170" fontId="16" fillId="9" borderId="1" xfId="1" applyNumberFormat="1" applyFont="1" applyFill="1" applyBorder="1" applyAlignment="1" applyProtection="1">
      <alignment horizontal="left"/>
    </xf>
    <xf numFmtId="0" fontId="7" fillId="4" borderId="21" xfId="1" applyFont="1" applyFill="1" applyBorder="1" applyAlignment="1">
      <alignment horizontal="center"/>
    </xf>
    <xf numFmtId="0" fontId="7" fillId="4" borderId="0" xfId="1" applyFont="1" applyFill="1" applyBorder="1"/>
    <xf numFmtId="0" fontId="1" fillId="0" borderId="0" xfId="1" applyAlignment="1">
      <alignment horizontal="left"/>
    </xf>
    <xf numFmtId="0" fontId="7" fillId="4" borderId="22" xfId="1" applyFont="1" applyFill="1" applyBorder="1"/>
    <xf numFmtId="0" fontId="6" fillId="4" borderId="10" xfId="1" applyFont="1" applyFill="1" applyBorder="1" applyAlignment="1">
      <alignment horizontal="center" vertical="center" wrapText="1"/>
    </xf>
    <xf numFmtId="0" fontId="6" fillId="4" borderId="11" xfId="1" applyFont="1" applyFill="1" applyBorder="1" applyAlignment="1">
      <alignment horizontal="center" vertical="center" wrapText="1"/>
    </xf>
    <xf numFmtId="0" fontId="10" fillId="4" borderId="10" xfId="1" applyFont="1" applyFill="1" applyBorder="1" applyAlignment="1">
      <alignment vertical="center"/>
    </xf>
    <xf numFmtId="0" fontId="11" fillId="9" borderId="31" xfId="1" applyNumberFormat="1" applyFont="1" applyFill="1" applyBorder="1" applyAlignment="1" applyProtection="1">
      <alignment horizontal="center" vertical="center"/>
    </xf>
    <xf numFmtId="0" fontId="16" fillId="9" borderId="31" xfId="1" applyNumberFormat="1" applyFont="1" applyFill="1" applyBorder="1" applyAlignment="1" applyProtection="1">
      <alignment vertical="center"/>
    </xf>
    <xf numFmtId="0" fontId="7" fillId="4" borderId="10" xfId="1" applyNumberFormat="1" applyFont="1" applyFill="1" applyBorder="1" applyAlignment="1"/>
    <xf numFmtId="0" fontId="7" fillId="4" borderId="11" xfId="1" applyNumberFormat="1" applyFont="1" applyFill="1" applyBorder="1" applyAlignment="1"/>
    <xf numFmtId="0" fontId="7" fillId="4" borderId="31" xfId="1" applyNumberFormat="1" applyFont="1" applyFill="1" applyBorder="1" applyAlignment="1"/>
    <xf numFmtId="0" fontId="16" fillId="9" borderId="31" xfId="1" applyNumberFormat="1" applyFont="1" applyFill="1" applyBorder="1" applyAlignment="1" applyProtection="1"/>
    <xf numFmtId="0" fontId="7" fillId="4" borderId="26" xfId="1" applyNumberFormat="1" applyFont="1" applyFill="1" applyBorder="1" applyAlignment="1"/>
    <xf numFmtId="0" fontId="7" fillId="4" borderId="27" xfId="1" applyNumberFormat="1" applyFont="1" applyFill="1" applyBorder="1" applyAlignment="1"/>
    <xf numFmtId="0" fontId="7" fillId="4" borderId="16" xfId="1" applyNumberFormat="1" applyFont="1" applyFill="1" applyBorder="1" applyAlignment="1"/>
    <xf numFmtId="0" fontId="16" fillId="9" borderId="16" xfId="1" applyNumberFormat="1" applyFont="1" applyFill="1" applyBorder="1" applyAlignment="1" applyProtection="1"/>
    <xf numFmtId="0" fontId="7" fillId="4" borderId="13" xfId="1" applyNumberFormat="1" applyFont="1" applyFill="1" applyBorder="1" applyAlignment="1"/>
    <xf numFmtId="0" fontId="7" fillId="4" borderId="0" xfId="1" applyNumberFormat="1" applyFont="1" applyFill="1" applyBorder="1" applyAlignment="1"/>
    <xf numFmtId="0" fontId="7" fillId="4" borderId="32" xfId="1" applyNumberFormat="1" applyFont="1" applyFill="1" applyBorder="1" applyAlignment="1"/>
    <xf numFmtId="0" fontId="16" fillId="9" borderId="32" xfId="1" applyNumberFormat="1" applyFont="1" applyFill="1" applyBorder="1" applyAlignment="1" applyProtection="1"/>
    <xf numFmtId="0" fontId="7" fillId="4" borderId="33" xfId="1" applyNumberFormat="1" applyFont="1" applyFill="1" applyBorder="1" applyAlignment="1"/>
    <xf numFmtId="0" fontId="7" fillId="4" borderId="34" xfId="1" applyNumberFormat="1" applyFont="1" applyFill="1" applyBorder="1" applyAlignment="1"/>
    <xf numFmtId="0" fontId="7" fillId="4" borderId="23" xfId="1" applyFont="1" applyFill="1" applyBorder="1"/>
    <xf numFmtId="0" fontId="7" fillId="4" borderId="24" xfId="1" applyFont="1" applyFill="1" applyBorder="1"/>
    <xf numFmtId="0" fontId="7" fillId="4" borderId="24" xfId="1" applyFont="1" applyFill="1" applyBorder="1" applyAlignment="1">
      <alignment horizontal="left"/>
    </xf>
    <xf numFmtId="0" fontId="7" fillId="4" borderId="25" xfId="1" applyFont="1" applyFill="1" applyBorder="1"/>
    <xf numFmtId="0" fontId="7" fillId="4" borderId="18" xfId="1" applyFont="1" applyFill="1" applyBorder="1"/>
    <xf numFmtId="0" fontId="17" fillId="4" borderId="19" xfId="1" applyFont="1" applyFill="1" applyBorder="1"/>
    <xf numFmtId="0" fontId="7" fillId="0" borderId="19" xfId="1" applyFont="1" applyBorder="1"/>
    <xf numFmtId="0" fontId="18" fillId="4" borderId="20" xfId="1" applyFont="1" applyFill="1" applyBorder="1"/>
    <xf numFmtId="0" fontId="7" fillId="4" borderId="21" xfId="1" applyFont="1" applyFill="1" applyBorder="1"/>
    <xf numFmtId="0" fontId="18" fillId="4" borderId="21" xfId="1" applyFont="1" applyFill="1" applyBorder="1"/>
    <xf numFmtId="0" fontId="6" fillId="4" borderId="16" xfId="1" applyFont="1" applyFill="1" applyBorder="1" applyAlignment="1">
      <alignment horizontal="center"/>
    </xf>
    <xf numFmtId="0" fontId="7" fillId="4" borderId="27" xfId="1" applyFont="1" applyFill="1" applyBorder="1" applyAlignment="1">
      <alignment horizontal="center"/>
    </xf>
    <xf numFmtId="0" fontId="7" fillId="4" borderId="16" xfId="1" applyFont="1" applyFill="1" applyBorder="1" applyAlignment="1">
      <alignment horizontal="center"/>
    </xf>
    <xf numFmtId="0" fontId="7" fillId="4" borderId="1" xfId="1" applyFont="1" applyFill="1" applyBorder="1" applyAlignment="1">
      <alignment horizontal="center"/>
    </xf>
    <xf numFmtId="0" fontId="7" fillId="4" borderId="26" xfId="1" applyFont="1" applyFill="1" applyBorder="1" applyAlignment="1">
      <alignment horizontal="left"/>
    </xf>
    <xf numFmtId="171" fontId="7" fillId="4" borderId="26" xfId="11" applyNumberFormat="1" applyFont="1" applyFill="1" applyBorder="1" applyAlignment="1">
      <alignment horizontal="center"/>
    </xf>
    <xf numFmtId="170" fontId="16" fillId="9" borderId="16" xfId="1" applyNumberFormat="1" applyFont="1" applyFill="1" applyBorder="1" applyAlignment="1" applyProtection="1">
      <alignment horizontal="left"/>
    </xf>
    <xf numFmtId="0" fontId="6" fillId="4" borderId="1" xfId="1" applyFont="1" applyFill="1" applyBorder="1" applyAlignment="1">
      <alignment horizontal="center"/>
    </xf>
    <xf numFmtId="0" fontId="7" fillId="4" borderId="34" xfId="1" applyFont="1" applyFill="1" applyBorder="1" applyAlignment="1">
      <alignment horizontal="center"/>
    </xf>
    <xf numFmtId="171" fontId="7" fillId="4" borderId="33" xfId="11" applyNumberFormat="1" applyFont="1" applyFill="1" applyBorder="1" applyAlignment="1">
      <alignment horizontal="center"/>
    </xf>
    <xf numFmtId="0" fontId="18" fillId="4" borderId="23" xfId="1" applyFont="1" applyFill="1" applyBorder="1"/>
    <xf numFmtId="0" fontId="7" fillId="4" borderId="13" xfId="1" applyFont="1" applyFill="1" applyBorder="1"/>
    <xf numFmtId="0" fontId="10" fillId="4" borderId="1" xfId="1" applyFont="1" applyFill="1" applyBorder="1" applyAlignment="1">
      <alignment horizontal="center"/>
    </xf>
    <xf numFmtId="0" fontId="11" fillId="9" borderId="1" xfId="1" applyNumberFormat="1" applyFont="1" applyFill="1" applyBorder="1" applyAlignment="1" applyProtection="1">
      <alignment horizontal="center"/>
    </xf>
    <xf numFmtId="0" fontId="7" fillId="4" borderId="1" xfId="1" applyFont="1" applyFill="1" applyBorder="1"/>
    <xf numFmtId="0" fontId="19" fillId="4" borderId="18" xfId="1" applyFont="1" applyFill="1" applyBorder="1" applyAlignment="1">
      <alignment horizontal="center"/>
    </xf>
    <xf numFmtId="0" fontId="19" fillId="4" borderId="19" xfId="1" applyFont="1" applyFill="1" applyBorder="1"/>
    <xf numFmtId="0" fontId="20" fillId="0" borderId="19" xfId="1" applyFont="1" applyBorder="1"/>
    <xf numFmtId="0" fontId="20" fillId="0" borderId="19" xfId="1" applyFont="1" applyBorder="1" applyAlignment="1">
      <alignment horizontal="left"/>
    </xf>
    <xf numFmtId="0" fontId="19" fillId="4" borderId="20" xfId="1" applyFont="1" applyFill="1" applyBorder="1"/>
    <xf numFmtId="0" fontId="20" fillId="0" borderId="0" xfId="1" applyFont="1"/>
    <xf numFmtId="0" fontId="19" fillId="4" borderId="21" xfId="1" applyFont="1" applyFill="1" applyBorder="1" applyAlignment="1">
      <alignment horizontal="center"/>
    </xf>
    <xf numFmtId="0" fontId="21" fillId="4" borderId="1" xfId="1" applyFont="1" applyFill="1" applyBorder="1" applyAlignment="1">
      <alignment horizontal="center" vertical="center" wrapText="1"/>
    </xf>
    <xf numFmtId="0" fontId="19" fillId="4" borderId="1" xfId="1" applyFont="1" applyFill="1" applyBorder="1" applyAlignment="1">
      <alignment horizontal="center" vertical="center" wrapText="1"/>
    </xf>
    <xf numFmtId="0" fontId="22" fillId="4" borderId="1" xfId="1" applyFont="1" applyFill="1" applyBorder="1" applyAlignment="1">
      <alignment vertical="center"/>
    </xf>
    <xf numFmtId="0" fontId="19" fillId="9" borderId="1" xfId="1" applyNumberFormat="1" applyFont="1" applyFill="1" applyBorder="1" applyAlignment="1" applyProtection="1">
      <alignment horizontal="center" vertical="center"/>
    </xf>
    <xf numFmtId="0" fontId="19" fillId="9" borderId="1" xfId="1" applyNumberFormat="1" applyFont="1" applyFill="1" applyBorder="1" applyAlignment="1" applyProtection="1">
      <alignment vertical="center"/>
    </xf>
    <xf numFmtId="0" fontId="19" fillId="4" borderId="22" xfId="1" applyFont="1" applyFill="1" applyBorder="1"/>
    <xf numFmtId="0" fontId="19" fillId="4" borderId="1" xfId="1" applyNumberFormat="1" applyFont="1" applyFill="1" applyBorder="1" applyAlignment="1">
      <alignment horizontal="center"/>
    </xf>
    <xf numFmtId="168" fontId="19" fillId="0" borderId="1" xfId="11" applyNumberFormat="1" applyFont="1" applyFill="1" applyBorder="1" applyAlignment="1">
      <alignment horizontal="right"/>
    </xf>
    <xf numFmtId="0" fontId="19" fillId="4" borderId="1" xfId="1" applyNumberFormat="1" applyFont="1" applyFill="1" applyBorder="1" applyAlignment="1">
      <alignment horizontal="left"/>
    </xf>
    <xf numFmtId="0" fontId="19" fillId="9" borderId="1" xfId="1" applyNumberFormat="1" applyFont="1" applyFill="1" applyBorder="1" applyAlignment="1" applyProtection="1"/>
    <xf numFmtId="0" fontId="19" fillId="4" borderId="0" xfId="1" applyNumberFormat="1" applyFont="1" applyFill="1" applyBorder="1" applyAlignment="1">
      <alignment horizontal="center"/>
    </xf>
    <xf numFmtId="168" fontId="19" fillId="4" borderId="0" xfId="11" applyNumberFormat="1" applyFont="1" applyFill="1" applyBorder="1" applyAlignment="1">
      <alignment horizontal="center"/>
    </xf>
    <xf numFmtId="0" fontId="19" fillId="4" borderId="0" xfId="1" applyNumberFormat="1" applyFont="1" applyFill="1" applyBorder="1" applyAlignment="1">
      <alignment horizontal="left"/>
    </xf>
    <xf numFmtId="0" fontId="19" fillId="4" borderId="0" xfId="1" applyNumberFormat="1" applyFont="1" applyFill="1" applyBorder="1" applyAlignment="1" applyProtection="1"/>
    <xf numFmtId="0" fontId="19" fillId="4" borderId="1" xfId="1" applyNumberFormat="1" applyFont="1" applyFill="1" applyBorder="1" applyAlignment="1">
      <alignment horizontal="right"/>
    </xf>
    <xf numFmtId="0" fontId="19" fillId="4" borderId="23" xfId="1" applyFont="1" applyFill="1" applyBorder="1"/>
    <xf numFmtId="0" fontId="19" fillId="4" borderId="24" xfId="1" applyFont="1" applyFill="1" applyBorder="1"/>
    <xf numFmtId="0" fontId="19" fillId="4" borderId="24" xfId="1" applyFont="1" applyFill="1" applyBorder="1" applyAlignment="1">
      <alignment horizontal="left"/>
    </xf>
    <xf numFmtId="0" fontId="19" fillId="4" borderId="25" xfId="1" applyFont="1" applyFill="1" applyBorder="1"/>
    <xf numFmtId="0" fontId="20" fillId="0" borderId="0" xfId="1" applyFont="1" applyAlignment="1">
      <alignment horizontal="left"/>
    </xf>
    <xf numFmtId="0" fontId="7" fillId="4" borderId="18" xfId="1" applyFont="1" applyFill="1" applyBorder="1" applyAlignment="1">
      <alignment horizontal="center"/>
    </xf>
    <xf numFmtId="0" fontId="7" fillId="4" borderId="19" xfId="1" applyFont="1" applyFill="1" applyBorder="1"/>
    <xf numFmtId="0" fontId="1" fillId="0" borderId="19" xfId="1" applyBorder="1"/>
    <xf numFmtId="0" fontId="1" fillId="0" borderId="19" xfId="1" applyBorder="1" applyAlignment="1">
      <alignment horizontal="left"/>
    </xf>
    <xf numFmtId="0" fontId="7" fillId="4" borderId="20" xfId="1" applyFont="1" applyFill="1" applyBorder="1"/>
    <xf numFmtId="0" fontId="7" fillId="4" borderId="1" xfId="1" applyFont="1" applyFill="1" applyBorder="1" applyAlignment="1">
      <alignment horizontal="center" vertical="center" wrapText="1"/>
    </xf>
    <xf numFmtId="0" fontId="6" fillId="4" borderId="34" xfId="1" applyFont="1" applyFill="1" applyBorder="1" applyAlignment="1">
      <alignment horizontal="center" vertical="center" wrapText="1"/>
    </xf>
    <xf numFmtId="168" fontId="7" fillId="0" borderId="16" xfId="11" applyNumberFormat="1" applyFont="1" applyFill="1" applyBorder="1" applyAlignment="1">
      <alignment horizontal="center"/>
    </xf>
    <xf numFmtId="0" fontId="11" fillId="9" borderId="16" xfId="1" applyNumberFormat="1" applyFont="1" applyFill="1" applyBorder="1" applyAlignment="1" applyProtection="1"/>
    <xf numFmtId="168" fontId="7" fillId="0" borderId="1" xfId="11" applyNumberFormat="1" applyFont="1" applyFill="1" applyBorder="1" applyAlignment="1">
      <alignment horizontal="center"/>
    </xf>
    <xf numFmtId="0" fontId="7" fillId="4" borderId="14" xfId="1" applyNumberFormat="1" applyFont="1" applyFill="1" applyBorder="1" applyAlignment="1">
      <alignment horizontal="center"/>
    </xf>
    <xf numFmtId="0" fontId="7" fillId="4" borderId="1" xfId="1" applyNumberFormat="1" applyFont="1" applyFill="1" applyBorder="1" applyAlignment="1">
      <alignment horizontal="center"/>
    </xf>
    <xf numFmtId="0" fontId="11" fillId="9" borderId="1" xfId="1" applyNumberFormat="1" applyFont="1" applyFill="1" applyBorder="1" applyAlignment="1" applyProtection="1"/>
    <xf numFmtId="0" fontId="7" fillId="4" borderId="7" xfId="1" applyFont="1" applyFill="1" applyBorder="1" applyAlignment="1">
      <alignment horizontal="center" vertical="center" wrapText="1"/>
    </xf>
    <xf numFmtId="0" fontId="6" fillId="4" borderId="33" xfId="1" applyFont="1" applyFill="1" applyBorder="1" applyAlignment="1">
      <alignment horizontal="center" vertical="center" wrapText="1"/>
    </xf>
    <xf numFmtId="168" fontId="7" fillId="0" borderId="5" xfId="11" applyNumberFormat="1" applyFont="1" applyFill="1" applyBorder="1" applyAlignment="1">
      <alignment horizontal="center"/>
    </xf>
    <xf numFmtId="168" fontId="7" fillId="0" borderId="7" xfId="11" applyNumberFormat="1" applyFont="1" applyFill="1" applyBorder="1" applyAlignment="1">
      <alignment horizontal="center"/>
    </xf>
    <xf numFmtId="0" fontId="7" fillId="0" borderId="28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7" fillId="0" borderId="21" xfId="1" applyFont="1" applyBorder="1"/>
    <xf numFmtId="0" fontId="7" fillId="0" borderId="23" xfId="1" applyFont="1" applyBorder="1"/>
    <xf numFmtId="0" fontId="7" fillId="0" borderId="19" xfId="1" applyFont="1" applyBorder="1" applyAlignment="1">
      <alignment horizontal="left"/>
    </xf>
    <xf numFmtId="0" fontId="7" fillId="0" borderId="16" xfId="11" applyNumberFormat="1" applyFont="1" applyFill="1" applyBorder="1" applyAlignment="1">
      <alignment horizontal="center"/>
    </xf>
    <xf numFmtId="0" fontId="7" fillId="0" borderId="0" xfId="1" quotePrefix="1" applyFont="1" applyBorder="1" applyAlignment="1">
      <alignment horizontal="center"/>
    </xf>
    <xf numFmtId="0" fontId="7" fillId="0" borderId="22" xfId="1" quotePrefix="1" applyFont="1" applyBorder="1" applyAlignment="1">
      <alignment horizontal="center"/>
    </xf>
    <xf numFmtId="0" fontId="7" fillId="0" borderId="1" xfId="11" applyNumberFormat="1" applyFont="1" applyFill="1" applyBorder="1" applyAlignment="1">
      <alignment horizontal="center"/>
    </xf>
    <xf numFmtId="0" fontId="7" fillId="4" borderId="23" xfId="1" applyFont="1" applyFill="1" applyBorder="1" applyAlignment="1">
      <alignment horizontal="center"/>
    </xf>
    <xf numFmtId="0" fontId="7" fillId="4" borderId="24" xfId="1" applyFont="1" applyFill="1" applyBorder="1" applyAlignment="1">
      <alignment horizontal="center"/>
    </xf>
    <xf numFmtId="0" fontId="7" fillId="4" borderId="19" xfId="1" applyFont="1" applyFill="1" applyBorder="1" applyAlignment="1">
      <alignment horizontal="center"/>
    </xf>
    <xf numFmtId="0" fontId="7" fillId="4" borderId="1" xfId="1" applyFont="1" applyFill="1" applyBorder="1" applyAlignment="1"/>
    <xf numFmtId="0" fontId="10" fillId="4" borderId="1" xfId="1" applyFont="1" applyFill="1" applyBorder="1" applyAlignment="1">
      <alignment horizontal="left"/>
    </xf>
    <xf numFmtId="0" fontId="11" fillId="9" borderId="14" xfId="1" applyNumberFormat="1" applyFont="1" applyFill="1" applyBorder="1" applyAlignment="1" applyProtection="1"/>
    <xf numFmtId="0" fontId="7" fillId="4" borderId="22" xfId="1" applyFont="1" applyFill="1" applyBorder="1" applyAlignment="1">
      <alignment horizontal="center"/>
    </xf>
    <xf numFmtId="0" fontId="6" fillId="4" borderId="10" xfId="1" applyFont="1" applyFill="1" applyBorder="1" applyAlignment="1"/>
    <xf numFmtId="170" fontId="11" fillId="9" borderId="31" xfId="1" applyNumberFormat="1" applyFont="1" applyFill="1" applyBorder="1" applyAlignment="1" applyProtection="1">
      <alignment horizontal="left"/>
    </xf>
    <xf numFmtId="0" fontId="6" fillId="4" borderId="26" xfId="1" applyFont="1" applyFill="1" applyBorder="1" applyAlignment="1"/>
    <xf numFmtId="170" fontId="11" fillId="9" borderId="16" xfId="1" applyNumberFormat="1" applyFont="1" applyFill="1" applyBorder="1" applyAlignment="1" applyProtection="1">
      <alignment horizontal="left"/>
    </xf>
    <xf numFmtId="0" fontId="6" fillId="4" borderId="13" xfId="1" applyFont="1" applyFill="1" applyBorder="1" applyAlignment="1"/>
    <xf numFmtId="170" fontId="11" fillId="9" borderId="32" xfId="1" applyNumberFormat="1" applyFont="1" applyFill="1" applyBorder="1" applyAlignment="1" applyProtection="1">
      <alignment horizontal="left"/>
    </xf>
    <xf numFmtId="0" fontId="6" fillId="4" borderId="32" xfId="1" applyFont="1" applyFill="1" applyBorder="1" applyAlignment="1"/>
    <xf numFmtId="170" fontId="11" fillId="9" borderId="15" xfId="1" applyNumberFormat="1" applyFont="1" applyFill="1" applyBorder="1" applyAlignment="1" applyProtection="1">
      <alignment horizontal="left"/>
    </xf>
    <xf numFmtId="0" fontId="6" fillId="4" borderId="31" xfId="1" applyFont="1" applyFill="1" applyBorder="1" applyAlignment="1"/>
    <xf numFmtId="170" fontId="11" fillId="9" borderId="12" xfId="1" applyNumberFormat="1" applyFont="1" applyFill="1" applyBorder="1" applyAlignment="1" applyProtection="1">
      <alignment horizontal="left"/>
    </xf>
    <xf numFmtId="0" fontId="6" fillId="4" borderId="16" xfId="1" applyFont="1" applyFill="1" applyBorder="1" applyAlignment="1"/>
    <xf numFmtId="170" fontId="11" fillId="9" borderId="17" xfId="1" applyNumberFormat="1" applyFont="1" applyFill="1" applyBorder="1" applyAlignment="1" applyProtection="1">
      <alignment horizontal="left"/>
    </xf>
    <xf numFmtId="168" fontId="11" fillId="9" borderId="14" xfId="1" applyNumberFormat="1" applyFont="1" applyFill="1" applyBorder="1" applyAlignment="1" applyProtection="1">
      <alignment horizontal="center"/>
    </xf>
    <xf numFmtId="0" fontId="7" fillId="0" borderId="1" xfId="1" applyFont="1" applyFill="1" applyBorder="1" applyAlignment="1">
      <alignment horizontal="center"/>
    </xf>
    <xf numFmtId="0" fontId="7" fillId="0" borderId="1" xfId="1" applyFont="1" applyFill="1" applyBorder="1"/>
    <xf numFmtId="0" fontId="7" fillId="0" borderId="0" xfId="1" applyFont="1" applyAlignment="1">
      <alignment horizontal="center"/>
    </xf>
    <xf numFmtId="171" fontId="7" fillId="4" borderId="16" xfId="11" applyNumberFormat="1" applyFont="1" applyFill="1" applyBorder="1" applyAlignment="1">
      <alignment horizontal="center"/>
    </xf>
    <xf numFmtId="171" fontId="7" fillId="4" borderId="16" xfId="11" applyNumberFormat="1" applyFont="1" applyFill="1" applyBorder="1" applyAlignment="1">
      <alignment horizontal="left"/>
    </xf>
    <xf numFmtId="0" fontId="19" fillId="4" borderId="21" xfId="1" applyFont="1" applyFill="1" applyBorder="1"/>
    <xf numFmtId="0" fontId="19" fillId="4" borderId="0" xfId="1" applyFont="1" applyFill="1" applyBorder="1"/>
    <xf numFmtId="0" fontId="19" fillId="4" borderId="0" xfId="1" applyFont="1" applyFill="1" applyBorder="1" applyAlignment="1">
      <alignment horizontal="center"/>
    </xf>
    <xf numFmtId="0" fontId="19" fillId="0" borderId="0" xfId="1" applyFont="1" applyAlignment="1">
      <alignment horizontal="center"/>
    </xf>
    <xf numFmtId="0" fontId="19" fillId="0" borderId="0" xfId="1" applyFont="1"/>
    <xf numFmtId="0" fontId="22" fillId="4" borderId="1" xfId="1" applyFont="1" applyFill="1" applyBorder="1" applyAlignment="1">
      <alignment horizontal="center" vertical="center"/>
    </xf>
    <xf numFmtId="0" fontId="19" fillId="9" borderId="14" xfId="1" applyNumberFormat="1" applyFont="1" applyFill="1" applyBorder="1" applyAlignment="1" applyProtection="1">
      <alignment horizontal="center" vertical="center"/>
    </xf>
    <xf numFmtId="0" fontId="23" fillId="9" borderId="1" xfId="1" applyNumberFormat="1" applyFont="1" applyFill="1" applyBorder="1" applyAlignment="1" applyProtection="1">
      <alignment horizontal="left" vertical="center"/>
    </xf>
    <xf numFmtId="0" fontId="21" fillId="4" borderId="26" xfId="1" applyFont="1" applyFill="1" applyBorder="1" applyAlignment="1">
      <alignment horizontal="center"/>
    </xf>
    <xf numFmtId="171" fontId="19" fillId="4" borderId="16" xfId="1" applyNumberFormat="1" applyFont="1" applyFill="1" applyBorder="1" applyAlignment="1"/>
    <xf numFmtId="171" fontId="19" fillId="4" borderId="16" xfId="1" applyNumberFormat="1" applyFont="1" applyFill="1" applyBorder="1" applyAlignment="1">
      <alignment horizontal="right"/>
    </xf>
    <xf numFmtId="171" fontId="19" fillId="4" borderId="16" xfId="1" applyNumberFormat="1" applyFont="1" applyFill="1" applyBorder="1" applyAlignment="1">
      <alignment horizontal="left"/>
    </xf>
    <xf numFmtId="0" fontId="19" fillId="4" borderId="17" xfId="1" applyNumberFormat="1" applyFont="1" applyFill="1" applyBorder="1" applyAlignment="1">
      <alignment horizontal="left"/>
    </xf>
    <xf numFmtId="170" fontId="23" fillId="9" borderId="14" xfId="1" applyNumberFormat="1" applyFont="1" applyFill="1" applyBorder="1" applyAlignment="1" applyProtection="1">
      <alignment horizontal="left"/>
    </xf>
    <xf numFmtId="0" fontId="21" fillId="4" borderId="33" xfId="1" applyFont="1" applyFill="1" applyBorder="1" applyAlignment="1">
      <alignment horizontal="center"/>
    </xf>
    <xf numFmtId="0" fontId="7" fillId="4" borderId="0" xfId="1" applyFont="1" applyFill="1" applyBorder="1" applyAlignment="1">
      <alignment horizontal="center"/>
    </xf>
    <xf numFmtId="0" fontId="10" fillId="4" borderId="1" xfId="1" applyFont="1" applyFill="1" applyBorder="1" applyAlignment="1">
      <alignment horizontal="center" vertical="center"/>
    </xf>
    <xf numFmtId="0" fontId="16" fillId="9" borderId="1" xfId="1" applyNumberFormat="1" applyFont="1" applyFill="1" applyBorder="1" applyAlignment="1" applyProtection="1">
      <alignment horizontal="left" vertical="center"/>
    </xf>
    <xf numFmtId="0" fontId="6" fillId="4" borderId="33" xfId="1" applyFont="1" applyFill="1" applyBorder="1" applyAlignment="1">
      <alignment horizontal="center"/>
    </xf>
    <xf numFmtId="171" fontId="7" fillId="4" borderId="1" xfId="1" applyNumberFormat="1" applyFont="1" applyFill="1" applyBorder="1" applyAlignment="1">
      <alignment horizontal="left"/>
    </xf>
    <xf numFmtId="0" fontId="7" fillId="4" borderId="14" xfId="1" applyNumberFormat="1" applyFont="1" applyFill="1" applyBorder="1" applyAlignment="1">
      <alignment horizontal="left"/>
    </xf>
    <xf numFmtId="170" fontId="16" fillId="9" borderId="14" xfId="1" applyNumberFormat="1" applyFont="1" applyFill="1" applyBorder="1" applyAlignment="1" applyProtection="1">
      <alignment horizontal="left"/>
    </xf>
    <xf numFmtId="171" fontId="7" fillId="13" borderId="16" xfId="1" applyNumberFormat="1" applyFont="1" applyFill="1" applyBorder="1" applyAlignment="1">
      <alignment horizontal="left"/>
    </xf>
    <xf numFmtId="171" fontId="7" fillId="4" borderId="16" xfId="1" applyNumberFormat="1" applyFont="1" applyFill="1" applyBorder="1" applyAlignment="1">
      <alignment horizontal="left"/>
    </xf>
    <xf numFmtId="0" fontId="7" fillId="4" borderId="17" xfId="1" applyNumberFormat="1" applyFont="1" applyFill="1" applyBorder="1" applyAlignment="1">
      <alignment horizontal="left"/>
    </xf>
    <xf numFmtId="171" fontId="7" fillId="4" borderId="16" xfId="1" applyNumberFormat="1" applyFont="1" applyFill="1" applyBorder="1" applyAlignment="1"/>
    <xf numFmtId="0" fontId="24" fillId="4" borderId="21" xfId="1" applyFont="1" applyFill="1" applyBorder="1"/>
    <xf numFmtId="0" fontId="24" fillId="4" borderId="0" xfId="1" applyFont="1" applyFill="1" applyBorder="1"/>
    <xf numFmtId="0" fontId="24" fillId="4" borderId="22" xfId="1" applyFont="1" applyFill="1" applyBorder="1"/>
    <xf numFmtId="0" fontId="25" fillId="11" borderId="1" xfId="1" applyFont="1" applyFill="1" applyBorder="1"/>
    <xf numFmtId="0" fontId="1" fillId="4" borderId="23" xfId="1" applyFill="1" applyBorder="1"/>
    <xf numFmtId="0" fontId="1" fillId="4" borderId="24" xfId="1" applyFill="1" applyBorder="1"/>
    <xf numFmtId="0" fontId="1" fillId="4" borderId="25" xfId="1" applyFill="1" applyBorder="1"/>
    <xf numFmtId="0" fontId="7" fillId="4" borderId="14" xfId="1" applyFont="1" applyFill="1" applyBorder="1" applyAlignment="1">
      <alignment horizontal="center" vertical="center" wrapText="1"/>
    </xf>
    <xf numFmtId="0" fontId="16" fillId="9" borderId="14" xfId="1" applyNumberFormat="1" applyFont="1" applyFill="1" applyBorder="1" applyAlignment="1" applyProtection="1">
      <alignment vertical="center"/>
    </xf>
    <xf numFmtId="0" fontId="7" fillId="4" borderId="10" xfId="1" applyNumberFormat="1" applyFont="1" applyFill="1" applyBorder="1" applyAlignment="1">
      <alignment horizontal="left"/>
    </xf>
    <xf numFmtId="0" fontId="7" fillId="4" borderId="12" xfId="1" applyNumberFormat="1" applyFont="1" applyFill="1" applyBorder="1" applyAlignment="1">
      <alignment horizontal="left"/>
    </xf>
    <xf numFmtId="0" fontId="7" fillId="4" borderId="31" xfId="1" applyNumberFormat="1" applyFont="1" applyFill="1" applyBorder="1" applyAlignment="1">
      <alignment horizontal="left"/>
    </xf>
    <xf numFmtId="0" fontId="16" fillId="9" borderId="12" xfId="1" applyNumberFormat="1" applyFont="1" applyFill="1" applyBorder="1" applyAlignment="1" applyProtection="1">
      <alignment vertical="center"/>
    </xf>
    <xf numFmtId="0" fontId="7" fillId="4" borderId="26" xfId="1" applyNumberFormat="1" applyFont="1" applyFill="1" applyBorder="1" applyAlignment="1">
      <alignment horizontal="left"/>
    </xf>
    <xf numFmtId="0" fontId="16" fillId="9" borderId="17" xfId="1" applyNumberFormat="1" applyFont="1" applyFill="1" applyBorder="1" applyAlignment="1" applyProtection="1">
      <alignment vertical="center"/>
    </xf>
    <xf numFmtId="0" fontId="7" fillId="4" borderId="13" xfId="1" applyNumberFormat="1" applyFont="1" applyFill="1" applyBorder="1" applyAlignment="1">
      <alignment horizontal="left"/>
    </xf>
    <xf numFmtId="0" fontId="7" fillId="4" borderId="15" xfId="1" applyNumberFormat="1" applyFont="1" applyFill="1" applyBorder="1" applyAlignment="1">
      <alignment horizontal="left"/>
    </xf>
    <xf numFmtId="0" fontId="7" fillId="4" borderId="32" xfId="1" applyNumberFormat="1" applyFont="1" applyFill="1" applyBorder="1" applyAlignment="1">
      <alignment horizontal="left"/>
    </xf>
    <xf numFmtId="0" fontId="16" fillId="9" borderId="15" xfId="1" applyNumberFormat="1" applyFont="1" applyFill="1" applyBorder="1" applyAlignment="1" applyProtection="1"/>
    <xf numFmtId="0" fontId="16" fillId="9" borderId="17" xfId="1" applyNumberFormat="1" applyFont="1" applyFill="1" applyBorder="1" applyAlignment="1" applyProtection="1"/>
    <xf numFmtId="0" fontId="7" fillId="4" borderId="31" xfId="1" applyFont="1" applyFill="1" applyBorder="1" applyAlignment="1">
      <alignment horizontal="center"/>
    </xf>
    <xf numFmtId="0" fontId="7" fillId="4" borderId="12" xfId="1" applyFont="1" applyFill="1" applyBorder="1" applyAlignment="1">
      <alignment horizontal="center" vertical="center" wrapText="1"/>
    </xf>
    <xf numFmtId="0" fontId="6" fillId="4" borderId="31" xfId="1" applyFont="1" applyFill="1" applyBorder="1" applyAlignment="1">
      <alignment horizontal="center" vertical="center" wrapText="1"/>
    </xf>
    <xf numFmtId="0" fontId="10" fillId="4" borderId="31" xfId="1" applyFont="1" applyFill="1" applyBorder="1" applyAlignment="1">
      <alignment horizontal="center" vertical="center"/>
    </xf>
    <xf numFmtId="0" fontId="7" fillId="4" borderId="31" xfId="1" applyNumberFormat="1" applyFont="1" applyFill="1" applyBorder="1" applyAlignment="1">
      <alignment horizontal="center"/>
    </xf>
    <xf numFmtId="0" fontId="16" fillId="9" borderId="12" xfId="1" applyNumberFormat="1" applyFont="1" applyFill="1" applyBorder="1" applyAlignment="1" applyProtection="1"/>
    <xf numFmtId="0" fontId="7" fillId="4" borderId="32" xfId="1" applyNumberFormat="1" applyFont="1" applyFill="1" applyBorder="1" applyAlignment="1">
      <alignment horizontal="center"/>
    </xf>
    <xf numFmtId="0" fontId="7" fillId="4" borderId="35" xfId="1" applyFont="1" applyFill="1" applyBorder="1"/>
    <xf numFmtId="0" fontId="7" fillId="4" borderId="35" xfId="1" applyFont="1" applyFill="1" applyBorder="1" applyAlignment="1">
      <alignment horizontal="left"/>
    </xf>
    <xf numFmtId="0" fontId="16" fillId="9" borderId="16" xfId="1" applyNumberFormat="1" applyFont="1" applyFill="1" applyBorder="1" applyAlignment="1" applyProtection="1">
      <alignment vertical="center"/>
    </xf>
    <xf numFmtId="0" fontId="7" fillId="4" borderId="1" xfId="1" applyNumberFormat="1" applyFont="1" applyFill="1" applyBorder="1" applyAlignment="1">
      <alignment horizontal="left"/>
    </xf>
    <xf numFmtId="0" fontId="7" fillId="4" borderId="33" xfId="1" applyNumberFormat="1" applyFont="1" applyFill="1" applyBorder="1" applyAlignment="1">
      <alignment horizontal="left"/>
    </xf>
    <xf numFmtId="0" fontId="16" fillId="9" borderId="1" xfId="1" applyNumberFormat="1" applyFont="1" applyFill="1" applyBorder="1" applyAlignment="1" applyProtection="1"/>
    <xf numFmtId="0" fontId="17" fillId="4" borderId="0" xfId="1" applyFont="1" applyFill="1" applyBorder="1"/>
    <xf numFmtId="0" fontId="7" fillId="4" borderId="0" xfId="1" applyFont="1" applyFill="1" applyBorder="1" applyAlignment="1">
      <alignment horizontal="center" vertical="center"/>
    </xf>
    <xf numFmtId="0" fontId="7" fillId="4" borderId="0" xfId="1" applyFont="1" applyFill="1" applyAlignment="1">
      <alignment horizontal="center"/>
    </xf>
    <xf numFmtId="0" fontId="7" fillId="4" borderId="0" xfId="1" applyFont="1" applyFill="1"/>
    <xf numFmtId="0" fontId="6" fillId="4" borderId="26" xfId="1" applyFont="1" applyFill="1" applyBorder="1" applyAlignment="1">
      <alignment horizontal="center"/>
    </xf>
    <xf numFmtId="0" fontId="7" fillId="4" borderId="26" xfId="11" applyNumberFormat="1" applyFont="1" applyFill="1" applyBorder="1" applyAlignment="1">
      <alignment horizontal="left"/>
    </xf>
    <xf numFmtId="170" fontId="16" fillId="9" borderId="17" xfId="1" applyNumberFormat="1" applyFont="1" applyFill="1" applyBorder="1" applyAlignment="1" applyProtection="1">
      <alignment horizontal="left"/>
    </xf>
    <xf numFmtId="170" fontId="1" fillId="0" borderId="0" xfId="1" applyNumberFormat="1"/>
    <xf numFmtId="171" fontId="7" fillId="4" borderId="1" xfId="11" applyNumberFormat="1" applyFont="1" applyFill="1" applyBorder="1" applyAlignment="1">
      <alignment horizontal="center"/>
    </xf>
    <xf numFmtId="0" fontId="18" fillId="4" borderId="24" xfId="1" applyFont="1" applyFill="1" applyBorder="1"/>
    <xf numFmtId="170" fontId="7" fillId="0" borderId="0" xfId="1" applyNumberFormat="1" applyFont="1"/>
    <xf numFmtId="0" fontId="17" fillId="4" borderId="20" xfId="1" applyFont="1" applyFill="1" applyBorder="1"/>
    <xf numFmtId="0" fontId="17" fillId="4" borderId="22" xfId="1" applyFont="1" applyFill="1" applyBorder="1"/>
    <xf numFmtId="0" fontId="10" fillId="4" borderId="1" xfId="1" applyFont="1" applyFill="1" applyBorder="1" applyAlignment="1">
      <alignment horizontal="left" vertical="center"/>
    </xf>
    <xf numFmtId="0" fontId="11" fillId="9" borderId="1" xfId="1" applyNumberFormat="1" applyFont="1" applyFill="1" applyBorder="1" applyAlignment="1" applyProtection="1">
      <alignment horizontal="left" vertical="center"/>
    </xf>
    <xf numFmtId="0" fontId="26" fillId="4" borderId="22" xfId="1" applyFont="1" applyFill="1" applyBorder="1"/>
    <xf numFmtId="0" fontId="10" fillId="4" borderId="33" xfId="1" applyFont="1" applyFill="1" applyBorder="1" applyAlignment="1">
      <alignment horizontal="center"/>
    </xf>
    <xf numFmtId="0" fontId="7" fillId="0" borderId="1" xfId="1" applyFont="1" applyBorder="1" applyAlignment="1">
      <alignment horizontal="left"/>
    </xf>
    <xf numFmtId="170" fontId="27" fillId="9" borderId="1" xfId="1" applyNumberFormat="1" applyFont="1" applyFill="1" applyBorder="1" applyAlignment="1" applyProtection="1">
      <alignment horizontal="left"/>
    </xf>
    <xf numFmtId="0" fontId="11" fillId="11" borderId="33" xfId="1" applyFont="1" applyFill="1" applyBorder="1" applyAlignment="1">
      <alignment horizontal="center"/>
    </xf>
    <xf numFmtId="168" fontId="7" fillId="4" borderId="1" xfId="1" applyNumberFormat="1" applyFont="1" applyFill="1" applyBorder="1" applyAlignment="1"/>
    <xf numFmtId="0" fontId="7" fillId="0" borderId="18" xfId="1" applyFont="1" applyBorder="1"/>
    <xf numFmtId="0" fontId="7" fillId="4" borderId="16" xfId="1" applyFont="1" applyFill="1" applyBorder="1" applyAlignment="1"/>
    <xf numFmtId="0" fontId="7" fillId="4" borderId="25" xfId="1" applyFont="1" applyFill="1" applyBorder="1" applyAlignment="1">
      <alignment horizontal="left"/>
    </xf>
    <xf numFmtId="0" fontId="19" fillId="4" borderId="19" xfId="1" applyFont="1" applyFill="1" applyBorder="1" applyAlignment="1">
      <alignment horizontal="center"/>
    </xf>
    <xf numFmtId="0" fontId="28" fillId="4" borderId="20" xfId="1" applyFont="1" applyFill="1" applyBorder="1"/>
    <xf numFmtId="0" fontId="28" fillId="4" borderId="22" xfId="1" applyFont="1" applyFill="1" applyBorder="1"/>
    <xf numFmtId="0" fontId="22" fillId="4" borderId="1" xfId="1" applyFont="1" applyFill="1" applyBorder="1" applyAlignment="1">
      <alignment horizontal="left" vertical="center"/>
    </xf>
    <xf numFmtId="0" fontId="19" fillId="0" borderId="1" xfId="1" applyFont="1" applyBorder="1" applyAlignment="1">
      <alignment horizontal="left"/>
    </xf>
    <xf numFmtId="0" fontId="19" fillId="4" borderId="1" xfId="1" applyFont="1" applyFill="1" applyBorder="1"/>
    <xf numFmtId="170" fontId="23" fillId="9" borderId="1" xfId="1" applyNumberFormat="1" applyFont="1" applyFill="1" applyBorder="1" applyAlignment="1" applyProtection="1">
      <alignment horizontal="left"/>
    </xf>
    <xf numFmtId="0" fontId="19" fillId="4" borderId="1" xfId="1" applyFont="1" applyFill="1" applyBorder="1" applyAlignment="1">
      <alignment horizontal="center"/>
    </xf>
    <xf numFmtId="168" fontId="19" fillId="4" borderId="1" xfId="1" applyNumberFormat="1" applyFont="1" applyFill="1" applyBorder="1" applyAlignment="1"/>
    <xf numFmtId="0" fontId="19" fillId="4" borderId="1" xfId="1" applyFont="1" applyFill="1" applyBorder="1" applyAlignment="1"/>
    <xf numFmtId="0" fontId="19" fillId="4" borderId="1" xfId="1" applyNumberFormat="1" applyFont="1" applyFill="1" applyBorder="1" applyAlignment="1"/>
    <xf numFmtId="172" fontId="19" fillId="0" borderId="0" xfId="1" applyNumberFormat="1" applyFont="1"/>
    <xf numFmtId="168" fontId="19" fillId="4" borderId="0" xfId="1" applyNumberFormat="1" applyFont="1" applyFill="1" applyBorder="1" applyAlignment="1"/>
    <xf numFmtId="0" fontId="19" fillId="4" borderId="0" xfId="1" applyFont="1" applyFill="1" applyBorder="1" applyAlignment="1"/>
    <xf numFmtId="173" fontId="19" fillId="4" borderId="1" xfId="1" applyNumberFormat="1" applyFont="1" applyFill="1" applyBorder="1" applyAlignment="1">
      <alignment horizontal="center"/>
    </xf>
    <xf numFmtId="0" fontId="23" fillId="9" borderId="0" xfId="1" applyNumberFormat="1" applyFont="1" applyFill="1" applyBorder="1" applyAlignment="1" applyProtection="1">
      <alignment horizontal="left" vertical="center"/>
    </xf>
    <xf numFmtId="0" fontId="19" fillId="4" borderId="25" xfId="1" applyFont="1" applyFill="1" applyBorder="1" applyAlignment="1">
      <alignment horizontal="left"/>
    </xf>
    <xf numFmtId="0" fontId="7" fillId="4" borderId="0" xfId="1" applyNumberFormat="1" applyFont="1" applyFill="1" applyBorder="1" applyAlignment="1">
      <alignment horizontal="center"/>
    </xf>
    <xf numFmtId="168" fontId="7" fillId="4" borderId="0" xfId="1" applyNumberFormat="1" applyFont="1" applyFill="1" applyBorder="1" applyAlignment="1"/>
    <xf numFmtId="0" fontId="7" fillId="4" borderId="0" xfId="1" applyFont="1" applyFill="1" applyBorder="1" applyAlignment="1"/>
    <xf numFmtId="0" fontId="7" fillId="0" borderId="0" xfId="1" applyFont="1" applyBorder="1"/>
    <xf numFmtId="0" fontId="17" fillId="4" borderId="25" xfId="1" applyFont="1" applyFill="1" applyBorder="1"/>
    <xf numFmtId="0" fontId="7" fillId="11" borderId="0" xfId="14" applyFont="1" applyFill="1"/>
    <xf numFmtId="0" fontId="21" fillId="14" borderId="1" xfId="1" applyFont="1" applyFill="1" applyBorder="1" applyAlignment="1">
      <alignment horizontal="center" vertical="center" wrapText="1"/>
    </xf>
    <xf numFmtId="0" fontId="21" fillId="4" borderId="13" xfId="1" applyFont="1" applyFill="1" applyBorder="1" applyAlignment="1">
      <alignment horizontal="center" vertical="center" textRotation="90"/>
    </xf>
    <xf numFmtId="0" fontId="19" fillId="4" borderId="0" xfId="1" applyFont="1" applyFill="1" applyBorder="1" applyAlignment="1">
      <alignment horizontal="left"/>
    </xf>
    <xf numFmtId="168" fontId="19" fillId="4" borderId="0" xfId="11" applyNumberFormat="1" applyFont="1" applyFill="1" applyBorder="1" applyAlignment="1">
      <alignment horizontal="right"/>
    </xf>
    <xf numFmtId="173" fontId="19" fillId="4" borderId="0" xfId="1" applyNumberFormat="1" applyFont="1" applyFill="1" applyBorder="1" applyAlignment="1">
      <alignment horizontal="right"/>
    </xf>
    <xf numFmtId="173" fontId="19" fillId="4" borderId="15" xfId="1" applyNumberFormat="1" applyFont="1" applyFill="1" applyBorder="1" applyAlignment="1">
      <alignment horizontal="right"/>
    </xf>
    <xf numFmtId="0" fontId="21" fillId="4" borderId="26" xfId="1" applyFont="1" applyFill="1" applyBorder="1" applyAlignment="1">
      <alignment horizontal="center" vertical="center" textRotation="90"/>
    </xf>
    <xf numFmtId="0" fontId="19" fillId="4" borderId="27" xfId="1" applyNumberFormat="1" applyFont="1" applyFill="1" applyBorder="1" applyAlignment="1">
      <alignment horizontal="center"/>
    </xf>
    <xf numFmtId="0" fontId="19" fillId="4" borderId="27" xfId="1" applyFont="1" applyFill="1" applyBorder="1" applyAlignment="1">
      <alignment horizontal="left"/>
    </xf>
    <xf numFmtId="168" fontId="19" fillId="4" borderId="27" xfId="11" applyNumberFormat="1" applyFont="1" applyFill="1" applyBorder="1" applyAlignment="1">
      <alignment horizontal="right"/>
    </xf>
    <xf numFmtId="0" fontId="19" fillId="4" borderId="27" xfId="1" applyFont="1" applyFill="1" applyBorder="1" applyAlignment="1">
      <alignment horizontal="center"/>
    </xf>
    <xf numFmtId="173" fontId="19" fillId="4" borderId="27" xfId="1" applyNumberFormat="1" applyFont="1" applyFill="1" applyBorder="1" applyAlignment="1">
      <alignment horizontal="right"/>
    </xf>
    <xf numFmtId="173" fontId="19" fillId="4" borderId="17" xfId="1" applyNumberFormat="1" applyFont="1" applyFill="1" applyBorder="1" applyAlignment="1">
      <alignment horizontal="right"/>
    </xf>
    <xf numFmtId="0" fontId="19" fillId="4" borderId="10" xfId="1" applyNumberFormat="1" applyFont="1" applyFill="1" applyBorder="1" applyAlignment="1">
      <alignment horizontal="center"/>
    </xf>
    <xf numFmtId="0" fontId="19" fillId="4" borderId="11" xfId="1" applyNumberFormat="1" applyFont="1" applyFill="1" applyBorder="1" applyAlignment="1">
      <alignment horizontal="center"/>
    </xf>
    <xf numFmtId="0" fontId="19" fillId="4" borderId="11" xfId="1" applyNumberFormat="1" applyFont="1" applyFill="1" applyBorder="1" applyAlignment="1">
      <alignment horizontal="left"/>
    </xf>
    <xf numFmtId="0" fontId="19" fillId="4" borderId="11" xfId="1" applyFont="1" applyFill="1" applyBorder="1" applyAlignment="1">
      <alignment horizontal="left"/>
    </xf>
    <xf numFmtId="168" fontId="19" fillId="4" borderId="11" xfId="11" applyNumberFormat="1" applyFont="1" applyFill="1" applyBorder="1" applyAlignment="1">
      <alignment horizontal="right"/>
    </xf>
    <xf numFmtId="0" fontId="19" fillId="4" borderId="11" xfId="1" applyFont="1" applyFill="1" applyBorder="1" applyAlignment="1">
      <alignment horizontal="center"/>
    </xf>
    <xf numFmtId="173" fontId="19" fillId="4" borderId="11" xfId="1" applyNumberFormat="1" applyFont="1" applyFill="1" applyBorder="1" applyAlignment="1">
      <alignment horizontal="right"/>
    </xf>
    <xf numFmtId="173" fontId="19" fillId="4" borderId="12" xfId="1" applyNumberFormat="1" applyFont="1" applyFill="1" applyBorder="1" applyAlignment="1">
      <alignment horizontal="right"/>
    </xf>
    <xf numFmtId="168" fontId="19" fillId="0" borderId="0" xfId="1" applyNumberFormat="1" applyFont="1"/>
    <xf numFmtId="173" fontId="19" fillId="0" borderId="0" xfId="1" applyNumberFormat="1" applyFont="1"/>
    <xf numFmtId="0" fontId="19" fillId="4" borderId="13" xfId="1" applyNumberFormat="1" applyFont="1" applyFill="1" applyBorder="1" applyAlignment="1">
      <alignment horizontal="center"/>
    </xf>
    <xf numFmtId="49" fontId="19" fillId="4" borderId="0" xfId="1" applyNumberFormat="1" applyFont="1" applyFill="1" applyBorder="1" applyAlignment="1">
      <alignment horizontal="left"/>
    </xf>
    <xf numFmtId="174" fontId="19" fillId="0" borderId="0" xfId="1" applyNumberFormat="1" applyFont="1"/>
    <xf numFmtId="0" fontId="19" fillId="13" borderId="0" xfId="1" applyFont="1" applyFill="1" applyBorder="1" applyAlignment="1">
      <alignment horizontal="center"/>
    </xf>
    <xf numFmtId="0" fontId="19" fillId="4" borderId="26" xfId="1" applyNumberFormat="1" applyFont="1" applyFill="1" applyBorder="1" applyAlignment="1">
      <alignment horizontal="center"/>
    </xf>
    <xf numFmtId="49" fontId="19" fillId="4" borderId="27" xfId="1" applyNumberFormat="1" applyFont="1" applyFill="1" applyBorder="1" applyAlignment="1">
      <alignment horizontal="left"/>
    </xf>
    <xf numFmtId="0" fontId="19" fillId="0" borderId="0" xfId="1" applyFont="1" applyAlignment="1">
      <alignment horizontal="left"/>
    </xf>
    <xf numFmtId="0" fontId="21" fillId="14" borderId="36" xfId="1" applyFont="1" applyFill="1" applyBorder="1" applyAlignment="1">
      <alignment horizontal="center" vertical="center" wrapText="1"/>
    </xf>
    <xf numFmtId="0" fontId="21" fillId="14" borderId="37" xfId="1" applyFont="1" applyFill="1" applyBorder="1" applyAlignment="1">
      <alignment horizontal="center" vertical="center" wrapText="1"/>
    </xf>
    <xf numFmtId="0" fontId="21" fillId="14" borderId="38" xfId="1" applyFont="1" applyFill="1" applyBorder="1" applyAlignment="1">
      <alignment horizontal="center" vertical="center" wrapText="1"/>
    </xf>
    <xf numFmtId="175" fontId="19" fillId="0" borderId="0" xfId="11" applyNumberFormat="1" applyFont="1"/>
    <xf numFmtId="0" fontId="21" fillId="11" borderId="4" xfId="1" applyFont="1" applyFill="1" applyBorder="1" applyAlignment="1">
      <alignment horizontal="right"/>
    </xf>
    <xf numFmtId="3" fontId="19" fillId="15" borderId="5" xfId="1" applyNumberFormat="1" applyFont="1" applyFill="1" applyBorder="1" applyAlignment="1">
      <alignment horizontal="center"/>
    </xf>
    <xf numFmtId="0" fontId="19" fillId="4" borderId="21" xfId="1" applyFont="1" applyFill="1" applyBorder="1" applyAlignment="1"/>
    <xf numFmtId="0" fontId="19" fillId="4" borderId="23" xfId="1" applyFont="1" applyFill="1" applyBorder="1" applyAlignment="1"/>
    <xf numFmtId="172" fontId="19" fillId="4" borderId="0" xfId="1" applyNumberFormat="1" applyFont="1" applyFill="1" applyBorder="1" applyAlignment="1"/>
    <xf numFmtId="172" fontId="19" fillId="4" borderId="22" xfId="1" applyNumberFormat="1" applyFont="1" applyFill="1" applyBorder="1" applyAlignment="1"/>
    <xf numFmtId="0" fontId="21" fillId="11" borderId="6" xfId="1" applyFont="1" applyFill="1" applyBorder="1" applyAlignment="1">
      <alignment horizontal="right"/>
    </xf>
    <xf numFmtId="3" fontId="19" fillId="15" borderId="7" xfId="1" applyNumberFormat="1" applyFont="1" applyFill="1" applyBorder="1" applyAlignment="1">
      <alignment horizontal="center"/>
    </xf>
    <xf numFmtId="0" fontId="19" fillId="15" borderId="7" xfId="1" applyFont="1" applyFill="1" applyBorder="1" applyAlignment="1">
      <alignment horizontal="center"/>
    </xf>
    <xf numFmtId="0" fontId="23" fillId="9" borderId="7" xfId="1" applyFont="1" applyFill="1" applyBorder="1" applyAlignment="1">
      <alignment horizontal="left"/>
    </xf>
    <xf numFmtId="0" fontId="19" fillId="0" borderId="8" xfId="1" applyFont="1" applyBorder="1"/>
    <xf numFmtId="0" fontId="23" fillId="9" borderId="9" xfId="1" applyFont="1" applyFill="1" applyBorder="1" applyAlignment="1">
      <alignment horizontal="left"/>
    </xf>
    <xf numFmtId="168" fontId="19" fillId="4" borderId="24" xfId="1" applyNumberFormat="1" applyFont="1" applyFill="1" applyBorder="1" applyAlignment="1"/>
    <xf numFmtId="172" fontId="19" fillId="4" borderId="24" xfId="1" applyNumberFormat="1" applyFont="1" applyFill="1" applyBorder="1" applyAlignment="1"/>
    <xf numFmtId="172" fontId="19" fillId="4" borderId="25" xfId="1" applyNumberFormat="1" applyFont="1" applyFill="1" applyBorder="1" applyAlignment="1"/>
    <xf numFmtId="0" fontId="7" fillId="16" borderId="0" xfId="14" applyFont="1" applyFill="1"/>
    <xf numFmtId="0" fontId="7" fillId="4" borderId="21" xfId="14" applyFont="1" applyFill="1" applyBorder="1"/>
    <xf numFmtId="0" fontId="6" fillId="4" borderId="0" xfId="14" applyFont="1" applyFill="1" applyBorder="1"/>
    <xf numFmtId="0" fontId="7" fillId="4" borderId="0" xfId="14" applyFont="1" applyFill="1" applyBorder="1"/>
    <xf numFmtId="0" fontId="7" fillId="4" borderId="22" xfId="14" applyFont="1" applyFill="1" applyBorder="1"/>
    <xf numFmtId="0" fontId="7" fillId="0" borderId="0" xfId="14" applyFont="1"/>
    <xf numFmtId="0" fontId="7" fillId="11" borderId="31" xfId="14" applyFont="1" applyFill="1" applyBorder="1"/>
    <xf numFmtId="0" fontId="7" fillId="4" borderId="12" xfId="14" applyFont="1" applyFill="1" applyBorder="1" applyAlignment="1">
      <alignment horizontal="center"/>
    </xf>
    <xf numFmtId="0" fontId="7" fillId="16" borderId="18" xfId="14" applyFont="1" applyFill="1" applyBorder="1"/>
    <xf numFmtId="0" fontId="7" fillId="16" borderId="20" xfId="14" applyFont="1" applyFill="1" applyBorder="1"/>
    <xf numFmtId="0" fontId="7" fillId="11" borderId="32" xfId="14" applyFont="1" applyFill="1" applyBorder="1"/>
    <xf numFmtId="0" fontId="7" fillId="16" borderId="21" xfId="14" applyFont="1" applyFill="1" applyBorder="1"/>
    <xf numFmtId="0" fontId="7" fillId="16" borderId="22" xfId="14" applyFont="1" applyFill="1" applyBorder="1"/>
    <xf numFmtId="0" fontId="7" fillId="4" borderId="15" xfId="1" quotePrefix="1" applyFont="1" applyFill="1" applyBorder="1" applyAlignment="1">
      <alignment horizontal="center"/>
    </xf>
    <xf numFmtId="0" fontId="7" fillId="16" borderId="23" xfId="14" applyFont="1" applyFill="1" applyBorder="1"/>
    <xf numFmtId="0" fontId="7" fillId="16" borderId="25" xfId="14" applyFont="1" applyFill="1" applyBorder="1"/>
    <xf numFmtId="0" fontId="7" fillId="11" borderId="32" xfId="1" applyFont="1" applyFill="1" applyBorder="1"/>
    <xf numFmtId="167" fontId="7" fillId="4" borderId="15" xfId="1" applyNumberFormat="1" applyFont="1" applyFill="1" applyBorder="1" applyAlignment="1">
      <alignment horizontal="center"/>
    </xf>
    <xf numFmtId="0" fontId="7" fillId="11" borderId="16" xfId="1" applyFont="1" applyFill="1" applyBorder="1"/>
    <xf numFmtId="0" fontId="7" fillId="4" borderId="17" xfId="1" applyFont="1" applyFill="1" applyBorder="1" applyAlignment="1">
      <alignment horizontal="center"/>
    </xf>
    <xf numFmtId="176" fontId="7" fillId="4" borderId="0" xfId="14" applyNumberFormat="1" applyFont="1" applyFill="1" applyBorder="1" applyAlignment="1">
      <alignment horizontal="center"/>
    </xf>
    <xf numFmtId="0" fontId="6" fillId="11" borderId="31" xfId="1" applyFont="1" applyFill="1" applyBorder="1" applyAlignment="1">
      <alignment horizontal="right"/>
    </xf>
    <xf numFmtId="177" fontId="7" fillId="9" borderId="12" xfId="1" quotePrefix="1" applyNumberFormat="1" applyFont="1" applyFill="1" applyBorder="1" applyAlignment="1">
      <alignment horizontal="center"/>
    </xf>
    <xf numFmtId="0" fontId="6" fillId="11" borderId="16" xfId="1" applyFont="1" applyFill="1" applyBorder="1" applyAlignment="1">
      <alignment horizontal="right"/>
    </xf>
    <xf numFmtId="1" fontId="27" fillId="9" borderId="17" xfId="1" applyNumberFormat="1" applyFont="1" applyFill="1" applyBorder="1" applyAlignment="1">
      <alignment horizontal="left"/>
    </xf>
    <xf numFmtId="177" fontId="7" fillId="15" borderId="12" xfId="1" applyNumberFormat="1" applyFont="1" applyFill="1" applyBorder="1" applyAlignment="1">
      <alignment horizontal="center"/>
    </xf>
    <xf numFmtId="0" fontId="6" fillId="11" borderId="32" xfId="1" applyFont="1" applyFill="1" applyBorder="1" applyAlignment="1">
      <alignment horizontal="right"/>
    </xf>
    <xf numFmtId="3" fontId="7" fillId="15" borderId="15" xfId="1" applyNumberFormat="1" applyFont="1" applyFill="1" applyBorder="1" applyAlignment="1">
      <alignment horizontal="center"/>
    </xf>
    <xf numFmtId="0" fontId="7" fillId="4" borderId="15" xfId="14" applyFont="1" applyFill="1" applyBorder="1" applyAlignment="1">
      <alignment horizontal="center"/>
    </xf>
    <xf numFmtId="11" fontId="7" fillId="15" borderId="13" xfId="1" applyNumberFormat="1" applyFont="1" applyFill="1" applyBorder="1" applyAlignment="1">
      <alignment horizontal="center"/>
    </xf>
    <xf numFmtId="173" fontId="7" fillId="15" borderId="13" xfId="1" applyNumberFormat="1" applyFont="1" applyFill="1" applyBorder="1" applyAlignment="1">
      <alignment horizontal="center"/>
    </xf>
    <xf numFmtId="173" fontId="7" fillId="4" borderId="15" xfId="14" applyNumberFormat="1" applyFont="1" applyFill="1" applyBorder="1" applyAlignment="1">
      <alignment horizontal="center"/>
    </xf>
    <xf numFmtId="168" fontId="7" fillId="15" borderId="13" xfId="1" applyNumberFormat="1" applyFont="1" applyFill="1" applyBorder="1" applyAlignment="1">
      <alignment horizontal="center"/>
    </xf>
    <xf numFmtId="168" fontId="7" fillId="4" borderId="17" xfId="14" applyNumberFormat="1" applyFont="1" applyFill="1" applyBorder="1" applyAlignment="1">
      <alignment horizontal="center"/>
    </xf>
    <xf numFmtId="11" fontId="7" fillId="15" borderId="15" xfId="1" applyNumberFormat="1" applyFont="1" applyFill="1" applyBorder="1" applyAlignment="1">
      <alignment horizontal="center"/>
    </xf>
    <xf numFmtId="0" fontId="7" fillId="15" borderId="15" xfId="1" applyFont="1" applyFill="1" applyBorder="1" applyAlignment="1">
      <alignment horizontal="center"/>
    </xf>
    <xf numFmtId="0" fontId="7" fillId="15" borderId="17" xfId="1" applyFont="1" applyFill="1" applyBorder="1" applyAlignment="1">
      <alignment horizontal="center"/>
    </xf>
    <xf numFmtId="173" fontId="7" fillId="4" borderId="31" xfId="1" applyNumberFormat="1" applyFont="1" applyFill="1" applyBorder="1" applyAlignment="1">
      <alignment horizontal="right"/>
    </xf>
    <xf numFmtId="178" fontId="7" fillId="4" borderId="12" xfId="1" applyNumberFormat="1" applyFont="1" applyFill="1" applyBorder="1" applyAlignment="1">
      <alignment horizontal="center"/>
    </xf>
    <xf numFmtId="173" fontId="7" fillId="4" borderId="32" xfId="1" applyNumberFormat="1" applyFont="1" applyFill="1" applyBorder="1" applyAlignment="1">
      <alignment horizontal="right"/>
    </xf>
    <xf numFmtId="172" fontId="7" fillId="4" borderId="16" xfId="1" applyNumberFormat="1" applyFont="1" applyFill="1" applyBorder="1" applyAlignment="1">
      <alignment horizontal="right"/>
    </xf>
    <xf numFmtId="0" fontId="7" fillId="4" borderId="17" xfId="1" applyFont="1" applyFill="1" applyBorder="1" applyAlignment="1">
      <alignment horizontal="left"/>
    </xf>
    <xf numFmtId="0" fontId="7" fillId="4" borderId="23" xfId="14" applyFont="1" applyFill="1" applyBorder="1"/>
    <xf numFmtId="15" fontId="7" fillId="4" borderId="24" xfId="14" applyNumberFormat="1" applyFont="1" applyFill="1" applyBorder="1"/>
    <xf numFmtId="0" fontId="7" fillId="4" borderId="24" xfId="14" applyFont="1" applyFill="1" applyBorder="1"/>
    <xf numFmtId="0" fontId="7" fillId="4" borderId="25" xfId="14" applyFont="1" applyFill="1" applyBorder="1"/>
    <xf numFmtId="0" fontId="15" fillId="12" borderId="28" xfId="1" applyFont="1" applyFill="1" applyBorder="1" applyAlignment="1">
      <alignment horizontal="center"/>
    </xf>
    <xf numFmtId="0" fontId="15" fillId="12" borderId="29" xfId="1" applyFont="1" applyFill="1" applyBorder="1" applyAlignment="1">
      <alignment horizontal="center"/>
    </xf>
    <xf numFmtId="0" fontId="15" fillId="12" borderId="30" xfId="1" applyFont="1" applyFill="1" applyBorder="1" applyAlignment="1">
      <alignment horizontal="center"/>
    </xf>
    <xf numFmtId="0" fontId="15" fillId="12" borderId="28" xfId="14" applyFont="1" applyFill="1" applyBorder="1" applyAlignment="1">
      <alignment horizontal="center"/>
    </xf>
    <xf numFmtId="0" fontId="15" fillId="12" borderId="29" xfId="14" applyFont="1" applyFill="1" applyBorder="1" applyAlignment="1">
      <alignment horizontal="center"/>
    </xf>
    <xf numFmtId="0" fontId="15" fillId="12" borderId="30" xfId="14" applyFont="1" applyFill="1" applyBorder="1" applyAlignment="1">
      <alignment horizontal="center"/>
    </xf>
    <xf numFmtId="0" fontId="21" fillId="14" borderId="33" xfId="1" applyFont="1" applyFill="1" applyBorder="1" applyAlignment="1">
      <alignment horizontal="center" vertical="center" wrapText="1"/>
    </xf>
    <xf numFmtId="0" fontId="21" fillId="14" borderId="34" xfId="1" applyFont="1" applyFill="1" applyBorder="1" applyAlignment="1">
      <alignment horizontal="center" vertical="center" wrapText="1"/>
    </xf>
    <xf numFmtId="0" fontId="21" fillId="14" borderId="14" xfId="1" applyFont="1" applyFill="1" applyBorder="1" applyAlignment="1">
      <alignment horizontal="center" vertical="center" wrapText="1"/>
    </xf>
    <xf numFmtId="0" fontId="21" fillId="14" borderId="2" xfId="1" applyFont="1" applyFill="1" applyBorder="1" applyAlignment="1">
      <alignment horizontal="center" vertical="center" wrapText="1"/>
    </xf>
    <xf numFmtId="0" fontId="21" fillId="14" borderId="3" xfId="1" applyFont="1" applyFill="1" applyBorder="1" applyAlignment="1">
      <alignment horizontal="center" vertical="center" wrapText="1"/>
    </xf>
    <xf numFmtId="0" fontId="31" fillId="12" borderId="33" xfId="14" applyFont="1" applyFill="1" applyBorder="1" applyAlignment="1">
      <alignment horizontal="center"/>
    </xf>
    <xf numFmtId="0" fontId="31" fillId="12" borderId="34" xfId="14" applyFont="1" applyFill="1" applyBorder="1" applyAlignment="1">
      <alignment horizontal="center"/>
    </xf>
    <xf numFmtId="0" fontId="31" fillId="0" borderId="14" xfId="1" applyFont="1" applyBorder="1" applyAlignment="1"/>
    <xf numFmtId="0" fontId="3" fillId="4" borderId="2" xfId="3" applyFill="1" applyBorder="1" applyAlignment="1">
      <alignment horizontal="center"/>
    </xf>
    <xf numFmtId="0" fontId="3" fillId="4" borderId="3" xfId="3" applyFill="1" applyBorder="1" applyAlignment="1">
      <alignment horizontal="center"/>
    </xf>
    <xf numFmtId="0" fontId="4" fillId="5" borderId="2" xfId="4" applyBorder="1" applyAlignment="1">
      <alignment horizontal="center"/>
    </xf>
    <xf numFmtId="0" fontId="4" fillId="5" borderId="3" xfId="4" applyBorder="1" applyAlignment="1">
      <alignment horizontal="center"/>
    </xf>
  </cellXfs>
  <cellStyles count="19">
    <cellStyle name="Migliaia (0)_AZIONI" xfId="12"/>
    <cellStyle name="Migliaia_AZIONI" xfId="13"/>
    <cellStyle name="Normal" xfId="0" builtinId="0"/>
    <cellStyle name="Normal 2" xfId="1"/>
    <cellStyle name="Normal_SwaptionATMVols" xfId="14"/>
    <cellStyle name="Normale_AZIONI" xfId="15"/>
    <cellStyle name="Percent 2" xfId="11"/>
    <cellStyle name="qlxlBackround" xfId="2"/>
    <cellStyle name="qlxlDataReadOnly" xfId="8"/>
    <cellStyle name="qlxlDataReadWrite" xfId="7"/>
    <cellStyle name="qlxlHeader1" xfId="3"/>
    <cellStyle name="qlxlHeader2" xfId="5"/>
    <cellStyle name="qlxlLabel" xfId="6"/>
    <cellStyle name="qlxlObjectGroup" xfId="4"/>
    <cellStyle name="qlxlObjectScalar" xfId="10"/>
    <cellStyle name="qlxlStatus" xfId="9"/>
    <cellStyle name="result" xfId="16"/>
    <cellStyle name="Valuta (0)_AZIONI" xfId="17"/>
    <cellStyle name="Valuta_AZIONI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4"/>
  <sheetViews>
    <sheetView workbookViewId="0"/>
  </sheetViews>
  <sheetFormatPr defaultColWidth="8" defaultRowHeight="11.25" x14ac:dyDescent="0.2"/>
  <cols>
    <col min="1" max="1" width="3.28515625" style="46" customWidth="1"/>
    <col min="2" max="2" width="4.28515625" style="46" customWidth="1"/>
    <col min="3" max="3" width="15.5703125" style="46" bestFit="1" customWidth="1"/>
    <col min="4" max="4" width="101.42578125" style="46" bestFit="1" customWidth="1"/>
    <col min="5" max="5" width="3.7109375" style="46" customWidth="1"/>
    <col min="6" max="6" width="35.28515625" style="46" customWidth="1"/>
    <col min="7" max="7" width="4.28515625" style="46" customWidth="1"/>
    <col min="8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399" t="s">
        <v>60</v>
      </c>
      <c r="C2" s="400"/>
      <c r="D2" s="400"/>
      <c r="E2" s="401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399" t="s">
        <v>67</v>
      </c>
      <c r="C12" s="400"/>
      <c r="D12" s="400"/>
      <c r="E12" s="401"/>
    </row>
    <row r="13" spans="1:5" x14ac:dyDescent="0.2">
      <c r="B13" s="50"/>
      <c r="C13" s="51"/>
      <c r="D13" s="51"/>
      <c r="E13" s="52"/>
    </row>
    <row r="14" spans="1:5" x14ac:dyDescent="0.2">
      <c r="B14" s="50"/>
      <c r="C14" s="53" t="s">
        <v>68</v>
      </c>
      <c r="D14" s="54" t="s">
        <v>69</v>
      </c>
      <c r="E14" s="55"/>
    </row>
    <row r="15" spans="1:5" x14ac:dyDescent="0.2">
      <c r="B15" s="50"/>
      <c r="C15" s="53" t="s">
        <v>70</v>
      </c>
      <c r="D15" s="57" t="s">
        <v>71</v>
      </c>
      <c r="E15" s="55"/>
    </row>
    <row r="16" spans="1:5" x14ac:dyDescent="0.2">
      <c r="B16" s="50"/>
      <c r="C16" s="53" t="s">
        <v>72</v>
      </c>
      <c r="D16" s="61">
        <v>1E-4</v>
      </c>
      <c r="E16" s="55"/>
    </row>
    <row r="17" spans="1:12" x14ac:dyDescent="0.2">
      <c r="B17" s="50"/>
      <c r="C17" s="53" t="s">
        <v>73</v>
      </c>
      <c r="D17" s="62">
        <v>-0.01</v>
      </c>
      <c r="E17" s="55"/>
    </row>
    <row r="18" spans="1:12" ht="12" thickBot="1" x14ac:dyDescent="0.25">
      <c r="B18" s="58"/>
      <c r="C18" s="59"/>
      <c r="D18" s="59"/>
      <c r="E18" s="60"/>
    </row>
    <row r="20" spans="1:12" s="18" customFormat="1" x14ac:dyDescent="0.2">
      <c r="A20" s="13"/>
      <c r="B20" s="14"/>
      <c r="C20" s="14"/>
      <c r="D20" s="14"/>
      <c r="E20" s="15"/>
      <c r="F20" s="16"/>
      <c r="G20" s="15"/>
      <c r="H20" s="17"/>
    </row>
    <row r="21" spans="1:12" s="18" customFormat="1" ht="22.5" x14ac:dyDescent="0.2">
      <c r="A21" s="19"/>
      <c r="B21" s="20" t="s">
        <v>8</v>
      </c>
      <c r="C21" s="21"/>
      <c r="D21" s="20"/>
      <c r="E21" s="22" t="str">
        <f>Currency&amp;"_010_Sw"&amp;$C$23&amp;$D$23&amp;".xml"</f>
        <v>HKD_010_Sw1L6L.xml</v>
      </c>
      <c r="F21" s="23">
        <f ca="1">IF(Serialize,_xll.ohObjectSave(F22:F59,SerializationPath&amp;E21,FileOverwrite,,Serialize),"---")</f>
        <v>38</v>
      </c>
      <c r="G21" s="24" t="str">
        <f ca="1">_xll.ohRangeRetrieveError(F21)</f>
        <v/>
      </c>
      <c r="H21" s="25"/>
    </row>
    <row r="22" spans="1:12" s="18" customFormat="1" x14ac:dyDescent="0.2">
      <c r="A22" s="19"/>
      <c r="B22" s="26" t="s">
        <v>9</v>
      </c>
      <c r="C22" s="27" t="str">
        <f>VLOOKUP(Currency,$J$27:$L$31,2)</f>
        <v>1L</v>
      </c>
      <c r="D22" s="28" t="str">
        <f>VLOOKUP(Currency,$J$27:$L$31,3)</f>
        <v>6L</v>
      </c>
      <c r="E22" s="29" t="str">
        <f t="shared" ref="E22:E59" si="0">IF(ISBLANK(C22),"#",Currency&amp;$C22&amp;$D22&amp;$B22&amp;QuoteSuffix)</f>
        <v>HKD1L6L6M_Quote</v>
      </c>
      <c r="F22" s="29" t="str">
        <f>_xll.qlSimpleQuote(E22,,RateTickValue,Permanent,Trigger,ObjectOverwrite)</f>
        <v>HKD1L6L6M_Quote#0003</v>
      </c>
      <c r="G22" s="24" t="str">
        <f>_xll.ohRangeRetrieveError(F22)</f>
        <v/>
      </c>
      <c r="H22" s="25"/>
    </row>
    <row r="23" spans="1:12" s="18" customFormat="1" x14ac:dyDescent="0.2">
      <c r="A23" s="19"/>
      <c r="B23" s="26" t="s">
        <v>10</v>
      </c>
      <c r="C23" s="27" t="str">
        <f t="shared" ref="C23:C59" si="1">C22</f>
        <v>1L</v>
      </c>
      <c r="D23" s="28" t="str">
        <f t="shared" ref="D23:D59" si="2">D22</f>
        <v>6L</v>
      </c>
      <c r="E23" s="29" t="str">
        <f t="shared" si="0"/>
        <v>HKD1L6L1Y_Quote</v>
      </c>
      <c r="F23" s="29" t="str">
        <f>_xll.qlSimpleQuote(E23,,RateTickValue,Permanent,Trigger,ObjectOverwrite)</f>
        <v>HKD1L6L1Y_Quote#0003</v>
      </c>
      <c r="G23" s="24" t="str">
        <f>_xll.ohRangeRetrieveError(F23)</f>
        <v/>
      </c>
      <c r="H23" s="25"/>
    </row>
    <row r="24" spans="1:12" s="1" customFormat="1" ht="12.75" x14ac:dyDescent="0.2">
      <c r="A24" s="19"/>
      <c r="B24" s="26" t="s">
        <v>11</v>
      </c>
      <c r="C24" s="27" t="str">
        <f t="shared" si="1"/>
        <v>1L</v>
      </c>
      <c r="D24" s="28" t="str">
        <f t="shared" si="2"/>
        <v>6L</v>
      </c>
      <c r="E24" s="29" t="str">
        <f t="shared" si="0"/>
        <v>HKD1L6L15M_Quote</v>
      </c>
      <c r="F24" s="29" t="str">
        <f>_xll.qlSimpleQuote(E24,,RateTickValue,Permanent,Trigger,ObjectOverwrite)</f>
        <v>HKD1L6L15M_Quote#0003</v>
      </c>
      <c r="G24" s="24" t="str">
        <f>_xll.ohRangeRetrieveError(F24)</f>
        <v/>
      </c>
      <c r="H24" s="25"/>
    </row>
    <row r="25" spans="1:12" s="1" customFormat="1" ht="12.75" x14ac:dyDescent="0.2">
      <c r="A25" s="19"/>
      <c r="B25" s="26" t="s">
        <v>12</v>
      </c>
      <c r="C25" s="27" t="str">
        <f t="shared" si="1"/>
        <v>1L</v>
      </c>
      <c r="D25" s="28" t="str">
        <f t="shared" si="2"/>
        <v>6L</v>
      </c>
      <c r="E25" s="29" t="str">
        <f t="shared" si="0"/>
        <v>HKD1L6L18M_Quote</v>
      </c>
      <c r="F25" s="29" t="str">
        <f>_xll.qlSimpleQuote(E25,,RateTickValue,Permanent,Trigger,ObjectOverwrite)</f>
        <v>HKD1L6L18M_Quote#0003</v>
      </c>
      <c r="G25" s="24" t="str">
        <f>_xll.ohRangeRetrieveError(F25)</f>
        <v/>
      </c>
      <c r="H25" s="25"/>
    </row>
    <row r="26" spans="1:12" s="1" customFormat="1" ht="13.5" thickBot="1" x14ac:dyDescent="0.25">
      <c r="A26" s="19"/>
      <c r="B26" s="26" t="s">
        <v>13</v>
      </c>
      <c r="C26" s="27" t="str">
        <f t="shared" si="1"/>
        <v>1L</v>
      </c>
      <c r="D26" s="28" t="str">
        <f t="shared" si="2"/>
        <v>6L</v>
      </c>
      <c r="E26" s="29" t="str">
        <f t="shared" si="0"/>
        <v>HKD1L6L21M_Quote</v>
      </c>
      <c r="F26" s="29" t="str">
        <f>_xll.qlSimpleQuote(E26,,RateTickValue,Permanent,Trigger,ObjectOverwrite)</f>
        <v>HKD1L6L21M_Quote#0003</v>
      </c>
      <c r="G26" s="24" t="str">
        <f>_xll.ohRangeRetrieveError(F26)</f>
        <v/>
      </c>
      <c r="H26" s="25"/>
    </row>
    <row r="27" spans="1:12" s="18" customFormat="1" x14ac:dyDescent="0.2">
      <c r="A27" s="19"/>
      <c r="B27" s="30" t="s">
        <v>14</v>
      </c>
      <c r="C27" s="27" t="str">
        <f t="shared" si="1"/>
        <v>1L</v>
      </c>
      <c r="D27" s="28" t="str">
        <f t="shared" si="2"/>
        <v>6L</v>
      </c>
      <c r="E27" s="29" t="str">
        <f t="shared" si="0"/>
        <v>HKD1L6L2Y_Quote</v>
      </c>
      <c r="F27" s="29" t="str">
        <f>_xll.qlSimpleQuote(E27,,RateTickValue,Permanent,Trigger,ObjectOverwrite)</f>
        <v>HKD1L6L2Y_Quote#0003</v>
      </c>
      <c r="G27" s="24" t="str">
        <f>_xll.ohRangeRetrieveError(F27)</f>
        <v/>
      </c>
      <c r="H27" s="25"/>
      <c r="J27" s="31" t="s">
        <v>15</v>
      </c>
      <c r="K27" s="32" t="s">
        <v>16</v>
      </c>
      <c r="L27" s="33" t="s">
        <v>17</v>
      </c>
    </row>
    <row r="28" spans="1:12" s="18" customFormat="1" x14ac:dyDescent="0.2">
      <c r="A28" s="19"/>
      <c r="B28" s="30" t="s">
        <v>18</v>
      </c>
      <c r="C28" s="27" t="str">
        <f t="shared" si="1"/>
        <v>1L</v>
      </c>
      <c r="D28" s="28" t="str">
        <f t="shared" si="2"/>
        <v>6L</v>
      </c>
      <c r="E28" s="29" t="str">
        <f t="shared" si="0"/>
        <v>HKD1L6L3Y_Quote</v>
      </c>
      <c r="F28" s="29" t="str">
        <f>_xll.qlSimpleQuote(E28,,RateTickValue,Permanent,Trigger,ObjectOverwrite)</f>
        <v>HKD1L6L3Y_Quote#0003</v>
      </c>
      <c r="G28" s="24" t="str">
        <f>_xll.ohRangeRetrieveError(F28)</f>
        <v/>
      </c>
      <c r="H28" s="25"/>
      <c r="J28" s="34" t="s">
        <v>19</v>
      </c>
      <c r="K28" s="35" t="s">
        <v>20</v>
      </c>
      <c r="L28" s="36" t="s">
        <v>21</v>
      </c>
    </row>
    <row r="29" spans="1:12" s="18" customFormat="1" x14ac:dyDescent="0.2">
      <c r="A29" s="19"/>
      <c r="B29" s="30" t="s">
        <v>22</v>
      </c>
      <c r="C29" s="27" t="str">
        <f t="shared" si="1"/>
        <v>1L</v>
      </c>
      <c r="D29" s="28" t="str">
        <f t="shared" si="2"/>
        <v>6L</v>
      </c>
      <c r="E29" s="29" t="str">
        <f t="shared" si="0"/>
        <v>HKD1L6L4Y_Quote</v>
      </c>
      <c r="F29" s="29" t="str">
        <f>_xll.qlSimpleQuote(E29,,RateTickValue,Permanent,Trigger,ObjectOverwrite)</f>
        <v>HKD1L6L4Y_Quote#0003</v>
      </c>
      <c r="G29" s="24" t="str">
        <f>_xll.ohRangeRetrieveError(F29)</f>
        <v/>
      </c>
      <c r="H29" s="25"/>
      <c r="J29" s="34" t="s">
        <v>23</v>
      </c>
      <c r="K29" s="35" t="s">
        <v>16</v>
      </c>
      <c r="L29" s="36" t="s">
        <v>17</v>
      </c>
    </row>
    <row r="30" spans="1:12" s="18" customFormat="1" x14ac:dyDescent="0.2">
      <c r="A30" s="19"/>
      <c r="B30" s="30" t="s">
        <v>24</v>
      </c>
      <c r="C30" s="27" t="str">
        <f t="shared" si="1"/>
        <v>1L</v>
      </c>
      <c r="D30" s="28" t="str">
        <f t="shared" si="2"/>
        <v>6L</v>
      </c>
      <c r="E30" s="29" t="str">
        <f t="shared" si="0"/>
        <v>HKD1L6L5Y_Quote</v>
      </c>
      <c r="F30" s="29" t="str">
        <f>_xll.qlSimpleQuote(E30,,RateTickValue,Permanent,Trigger,ObjectOverwrite)</f>
        <v>HKD1L6L5Y_Quote#0003</v>
      </c>
      <c r="G30" s="24" t="str">
        <f>_xll.ohRangeRetrieveError(F30)</f>
        <v/>
      </c>
      <c r="H30" s="25"/>
      <c r="J30" s="34" t="s">
        <v>25</v>
      </c>
      <c r="K30" s="35" t="s">
        <v>16</v>
      </c>
      <c r="L30" s="36" t="s">
        <v>17</v>
      </c>
    </row>
    <row r="31" spans="1:12" s="18" customFormat="1" ht="12" thickBot="1" x14ac:dyDescent="0.25">
      <c r="A31" s="19"/>
      <c r="B31" s="30" t="s">
        <v>26</v>
      </c>
      <c r="C31" s="27" t="str">
        <f t="shared" si="1"/>
        <v>1L</v>
      </c>
      <c r="D31" s="28" t="str">
        <f t="shared" si="2"/>
        <v>6L</v>
      </c>
      <c r="E31" s="29" t="str">
        <f t="shared" si="0"/>
        <v>HKD1L6L6Y_Quote</v>
      </c>
      <c r="F31" s="29" t="str">
        <f>_xll.qlSimpleQuote(E31,,RateTickValue,Permanent,Trigger,ObjectOverwrite)</f>
        <v>HKD1L6L6Y_Quote#0003</v>
      </c>
      <c r="G31" s="24" t="str">
        <f>_xll.ohRangeRetrieveError(F31)</f>
        <v/>
      </c>
      <c r="H31" s="25"/>
      <c r="J31" s="37" t="s">
        <v>27</v>
      </c>
      <c r="K31" s="38" t="s">
        <v>28</v>
      </c>
      <c r="L31" s="39" t="s">
        <v>16</v>
      </c>
    </row>
    <row r="32" spans="1:12" s="18" customFormat="1" x14ac:dyDescent="0.2">
      <c r="A32" s="19"/>
      <c r="B32" s="30" t="s">
        <v>29</v>
      </c>
      <c r="C32" s="27" t="str">
        <f t="shared" si="1"/>
        <v>1L</v>
      </c>
      <c r="D32" s="28" t="str">
        <f t="shared" si="2"/>
        <v>6L</v>
      </c>
      <c r="E32" s="29" t="str">
        <f t="shared" si="0"/>
        <v>HKD1L6L7Y_Quote</v>
      </c>
      <c r="F32" s="29" t="str">
        <f>_xll.qlSimpleQuote(E32,,RateTickValue,Permanent,Trigger,ObjectOverwrite)</f>
        <v>HKD1L6L7Y_Quote#0003</v>
      </c>
      <c r="G32" s="24" t="str">
        <f>_xll.ohRangeRetrieveError(F32)</f>
        <v/>
      </c>
      <c r="H32" s="25"/>
    </row>
    <row r="33" spans="1:8" s="18" customFormat="1" x14ac:dyDescent="0.2">
      <c r="A33" s="19"/>
      <c r="B33" s="30" t="s">
        <v>30</v>
      </c>
      <c r="C33" s="27" t="str">
        <f t="shared" si="1"/>
        <v>1L</v>
      </c>
      <c r="D33" s="28" t="str">
        <f t="shared" si="2"/>
        <v>6L</v>
      </c>
      <c r="E33" s="29" t="str">
        <f t="shared" si="0"/>
        <v>HKD1L6L8Y_Quote</v>
      </c>
      <c r="F33" s="29" t="str">
        <f>_xll.qlSimpleQuote(E33,,RateTickValue,Permanent,Trigger,ObjectOverwrite)</f>
        <v>HKD1L6L8Y_Quote#0003</v>
      </c>
      <c r="G33" s="24" t="str">
        <f>_xll.ohRangeRetrieveError(F33)</f>
        <v/>
      </c>
      <c r="H33" s="25"/>
    </row>
    <row r="34" spans="1:8" s="18" customFormat="1" x14ac:dyDescent="0.2">
      <c r="A34" s="19"/>
      <c r="B34" s="30" t="s">
        <v>31</v>
      </c>
      <c r="C34" s="27" t="str">
        <f t="shared" si="1"/>
        <v>1L</v>
      </c>
      <c r="D34" s="28" t="str">
        <f t="shared" si="2"/>
        <v>6L</v>
      </c>
      <c r="E34" s="29" t="str">
        <f t="shared" si="0"/>
        <v>HKD1L6L9Y_Quote</v>
      </c>
      <c r="F34" s="29" t="str">
        <f>_xll.qlSimpleQuote(E34,,RateTickValue,Permanent,Trigger,ObjectOverwrite)</f>
        <v>HKD1L6L9Y_Quote#0003</v>
      </c>
      <c r="G34" s="24" t="str">
        <f>_xll.ohRangeRetrieveError(F34)</f>
        <v/>
      </c>
      <c r="H34" s="25"/>
    </row>
    <row r="35" spans="1:8" s="18" customFormat="1" x14ac:dyDescent="0.2">
      <c r="A35" s="19"/>
      <c r="B35" s="30" t="s">
        <v>32</v>
      </c>
      <c r="C35" s="27" t="str">
        <f t="shared" si="1"/>
        <v>1L</v>
      </c>
      <c r="D35" s="28" t="str">
        <f t="shared" si="2"/>
        <v>6L</v>
      </c>
      <c r="E35" s="29" t="str">
        <f t="shared" si="0"/>
        <v>HKD1L6L10Y_Quote</v>
      </c>
      <c r="F35" s="29" t="str">
        <f>_xll.qlSimpleQuote(E35,,RateTickValue,Permanent,Trigger,ObjectOverwrite)</f>
        <v>HKD1L6L10Y_Quote#0003</v>
      </c>
      <c r="G35" s="24" t="str">
        <f>_xll.ohRangeRetrieveError(F35)</f>
        <v/>
      </c>
      <c r="H35" s="25"/>
    </row>
    <row r="36" spans="1:8" s="18" customFormat="1" x14ac:dyDescent="0.2">
      <c r="A36" s="19"/>
      <c r="B36" s="30" t="s">
        <v>33</v>
      </c>
      <c r="C36" s="27" t="str">
        <f t="shared" si="1"/>
        <v>1L</v>
      </c>
      <c r="D36" s="28" t="str">
        <f t="shared" si="2"/>
        <v>6L</v>
      </c>
      <c r="E36" s="29" t="str">
        <f t="shared" si="0"/>
        <v>HKD1L6L11Y_Quote</v>
      </c>
      <c r="F36" s="29" t="str">
        <f>_xll.qlSimpleQuote(E36,,RateTickValue,Permanent,Trigger,ObjectOverwrite)</f>
        <v>HKD1L6L11Y_Quote#0003</v>
      </c>
      <c r="G36" s="24" t="str">
        <f>_xll.ohRangeRetrieveError(F36)</f>
        <v/>
      </c>
      <c r="H36" s="25"/>
    </row>
    <row r="37" spans="1:8" s="18" customFormat="1" x14ac:dyDescent="0.2">
      <c r="A37" s="19"/>
      <c r="B37" s="30" t="s">
        <v>34</v>
      </c>
      <c r="C37" s="27" t="str">
        <f t="shared" si="1"/>
        <v>1L</v>
      </c>
      <c r="D37" s="28" t="str">
        <f t="shared" si="2"/>
        <v>6L</v>
      </c>
      <c r="E37" s="29" t="str">
        <f t="shared" si="0"/>
        <v>HKD1L6L12Y_Quote</v>
      </c>
      <c r="F37" s="29" t="str">
        <f>_xll.qlSimpleQuote(E37,,RateTickValue,Permanent,Trigger,ObjectOverwrite)</f>
        <v>HKD1L6L12Y_Quote#0003</v>
      </c>
      <c r="G37" s="24" t="str">
        <f>_xll.ohRangeRetrieveError(F37)</f>
        <v/>
      </c>
      <c r="H37" s="25"/>
    </row>
    <row r="38" spans="1:8" s="18" customFormat="1" x14ac:dyDescent="0.2">
      <c r="A38" s="19"/>
      <c r="B38" s="30" t="s">
        <v>35</v>
      </c>
      <c r="C38" s="27" t="str">
        <f t="shared" si="1"/>
        <v>1L</v>
      </c>
      <c r="D38" s="28" t="str">
        <f t="shared" si="2"/>
        <v>6L</v>
      </c>
      <c r="E38" s="29" t="str">
        <f t="shared" si="0"/>
        <v>HKD1L6L13Y_Quote</v>
      </c>
      <c r="F38" s="29" t="str">
        <f>_xll.qlSimpleQuote(E38,,RateTickValue,Permanent,Trigger,ObjectOverwrite)</f>
        <v>HKD1L6L13Y_Quote#0003</v>
      </c>
      <c r="G38" s="24" t="str">
        <f>_xll.ohRangeRetrieveError(F38)</f>
        <v/>
      </c>
      <c r="H38" s="25"/>
    </row>
    <row r="39" spans="1:8" s="18" customFormat="1" x14ac:dyDescent="0.2">
      <c r="A39" s="19"/>
      <c r="B39" s="30" t="s">
        <v>36</v>
      </c>
      <c r="C39" s="27" t="str">
        <f t="shared" si="1"/>
        <v>1L</v>
      </c>
      <c r="D39" s="28" t="str">
        <f t="shared" si="2"/>
        <v>6L</v>
      </c>
      <c r="E39" s="29" t="str">
        <f t="shared" si="0"/>
        <v>HKD1L6L14Y_Quote</v>
      </c>
      <c r="F39" s="29" t="str">
        <f>_xll.qlSimpleQuote(E39,,RateTickValue,Permanent,Trigger,ObjectOverwrite)</f>
        <v>HKD1L6L14Y_Quote#0003</v>
      </c>
      <c r="G39" s="24" t="str">
        <f>_xll.ohRangeRetrieveError(F39)</f>
        <v/>
      </c>
      <c r="H39" s="25"/>
    </row>
    <row r="40" spans="1:8" s="18" customFormat="1" x14ac:dyDescent="0.2">
      <c r="A40" s="19"/>
      <c r="B40" s="30" t="s">
        <v>37</v>
      </c>
      <c r="C40" s="27" t="str">
        <f t="shared" si="1"/>
        <v>1L</v>
      </c>
      <c r="D40" s="28" t="str">
        <f t="shared" si="2"/>
        <v>6L</v>
      </c>
      <c r="E40" s="29" t="str">
        <f t="shared" si="0"/>
        <v>HKD1L6L15Y_Quote</v>
      </c>
      <c r="F40" s="29" t="str">
        <f>_xll.qlSimpleQuote(E40,,RateTickValue,Permanent,Trigger,ObjectOverwrite)</f>
        <v>HKD1L6L15Y_Quote#0003</v>
      </c>
      <c r="G40" s="24" t="str">
        <f>_xll.ohRangeRetrieveError(F40)</f>
        <v/>
      </c>
      <c r="H40" s="25"/>
    </row>
    <row r="41" spans="1:8" s="18" customFormat="1" x14ac:dyDescent="0.2">
      <c r="A41" s="19"/>
      <c r="B41" s="30" t="s">
        <v>38</v>
      </c>
      <c r="C41" s="27" t="str">
        <f t="shared" si="1"/>
        <v>1L</v>
      </c>
      <c r="D41" s="28" t="str">
        <f t="shared" si="2"/>
        <v>6L</v>
      </c>
      <c r="E41" s="29" t="str">
        <f t="shared" si="0"/>
        <v>HKD1L6L16Y_Quote</v>
      </c>
      <c r="F41" s="29" t="str">
        <f>_xll.qlSimpleQuote(E41,,RateTickValue,Permanent,Trigger,ObjectOverwrite)</f>
        <v>HKD1L6L16Y_Quote#0003</v>
      </c>
      <c r="G41" s="24" t="str">
        <f>_xll.ohRangeRetrieveError(F41)</f>
        <v/>
      </c>
      <c r="H41" s="25"/>
    </row>
    <row r="42" spans="1:8" s="18" customFormat="1" x14ac:dyDescent="0.2">
      <c r="A42" s="19"/>
      <c r="B42" s="30" t="s">
        <v>39</v>
      </c>
      <c r="C42" s="27" t="str">
        <f t="shared" si="1"/>
        <v>1L</v>
      </c>
      <c r="D42" s="28" t="str">
        <f t="shared" si="2"/>
        <v>6L</v>
      </c>
      <c r="E42" s="29" t="str">
        <f t="shared" si="0"/>
        <v>HKD1L6L17Y_Quote</v>
      </c>
      <c r="F42" s="29" t="str">
        <f>_xll.qlSimpleQuote(E42,,RateTickValue,Permanent,Trigger,ObjectOverwrite)</f>
        <v>HKD1L6L17Y_Quote#0003</v>
      </c>
      <c r="G42" s="24" t="str">
        <f>_xll.ohRangeRetrieveError(F42)</f>
        <v/>
      </c>
      <c r="H42" s="25"/>
    </row>
    <row r="43" spans="1:8" s="18" customFormat="1" x14ac:dyDescent="0.2">
      <c r="A43" s="19"/>
      <c r="B43" s="30" t="s">
        <v>40</v>
      </c>
      <c r="C43" s="27" t="str">
        <f t="shared" si="1"/>
        <v>1L</v>
      </c>
      <c r="D43" s="28" t="str">
        <f t="shared" si="2"/>
        <v>6L</v>
      </c>
      <c r="E43" s="29" t="str">
        <f t="shared" si="0"/>
        <v>HKD1L6L18Y_Quote</v>
      </c>
      <c r="F43" s="29" t="str">
        <f>_xll.qlSimpleQuote(E43,,RateTickValue,Permanent,Trigger,ObjectOverwrite)</f>
        <v>HKD1L6L18Y_Quote#0003</v>
      </c>
      <c r="G43" s="24" t="str">
        <f>_xll.ohRangeRetrieveError(F43)</f>
        <v/>
      </c>
      <c r="H43" s="25"/>
    </row>
    <row r="44" spans="1:8" s="18" customFormat="1" x14ac:dyDescent="0.2">
      <c r="A44" s="19"/>
      <c r="B44" s="30" t="s">
        <v>41</v>
      </c>
      <c r="C44" s="27" t="str">
        <f t="shared" si="1"/>
        <v>1L</v>
      </c>
      <c r="D44" s="28" t="str">
        <f t="shared" si="2"/>
        <v>6L</v>
      </c>
      <c r="E44" s="29" t="str">
        <f t="shared" si="0"/>
        <v>HKD1L6L19Y_Quote</v>
      </c>
      <c r="F44" s="29" t="str">
        <f>_xll.qlSimpleQuote(E44,,RateTickValue,Permanent,Trigger,ObjectOverwrite)</f>
        <v>HKD1L6L19Y_Quote#0003</v>
      </c>
      <c r="G44" s="24" t="str">
        <f>_xll.ohRangeRetrieveError(F44)</f>
        <v/>
      </c>
      <c r="H44" s="25"/>
    </row>
    <row r="45" spans="1:8" s="18" customFormat="1" x14ac:dyDescent="0.2">
      <c r="A45" s="19"/>
      <c r="B45" s="30" t="s">
        <v>42</v>
      </c>
      <c r="C45" s="27" t="str">
        <f t="shared" si="1"/>
        <v>1L</v>
      </c>
      <c r="D45" s="28" t="str">
        <f t="shared" si="2"/>
        <v>6L</v>
      </c>
      <c r="E45" s="29" t="str">
        <f t="shared" si="0"/>
        <v>HKD1L6L20Y_Quote</v>
      </c>
      <c r="F45" s="29" t="str">
        <f>_xll.qlSimpleQuote(E45,,RateTickValue,Permanent,Trigger,ObjectOverwrite)</f>
        <v>HKD1L6L20Y_Quote#0003</v>
      </c>
      <c r="G45" s="24" t="str">
        <f>_xll.ohRangeRetrieveError(F45)</f>
        <v/>
      </c>
      <c r="H45" s="25"/>
    </row>
    <row r="46" spans="1:8" s="18" customFormat="1" x14ac:dyDescent="0.2">
      <c r="A46" s="19"/>
      <c r="B46" s="30" t="s">
        <v>43</v>
      </c>
      <c r="C46" s="27" t="str">
        <f t="shared" si="1"/>
        <v>1L</v>
      </c>
      <c r="D46" s="28" t="str">
        <f t="shared" si="2"/>
        <v>6L</v>
      </c>
      <c r="E46" s="29" t="str">
        <f t="shared" si="0"/>
        <v>HKD1L6L21Y_Quote</v>
      </c>
      <c r="F46" s="29" t="str">
        <f>_xll.qlSimpleQuote(E46,,RateTickValue,Permanent,Trigger,ObjectOverwrite)</f>
        <v>HKD1L6L21Y_Quote#0003</v>
      </c>
      <c r="G46" s="24" t="str">
        <f>_xll.ohRangeRetrieveError(F46)</f>
        <v/>
      </c>
      <c r="H46" s="25"/>
    </row>
    <row r="47" spans="1:8" s="18" customFormat="1" x14ac:dyDescent="0.2">
      <c r="A47" s="19"/>
      <c r="B47" s="30" t="s">
        <v>44</v>
      </c>
      <c r="C47" s="27" t="str">
        <f t="shared" si="1"/>
        <v>1L</v>
      </c>
      <c r="D47" s="28" t="str">
        <f t="shared" si="2"/>
        <v>6L</v>
      </c>
      <c r="E47" s="29" t="str">
        <f t="shared" si="0"/>
        <v>HKD1L6L22Y_Quote</v>
      </c>
      <c r="F47" s="29" t="str">
        <f>_xll.qlSimpleQuote(E47,,RateTickValue,Permanent,Trigger,ObjectOverwrite)</f>
        <v>HKD1L6L22Y_Quote#0003</v>
      </c>
      <c r="G47" s="24" t="str">
        <f>_xll.ohRangeRetrieveError(F47)</f>
        <v/>
      </c>
      <c r="H47" s="25"/>
    </row>
    <row r="48" spans="1:8" s="18" customFormat="1" x14ac:dyDescent="0.2">
      <c r="A48" s="19"/>
      <c r="B48" s="30" t="s">
        <v>45</v>
      </c>
      <c r="C48" s="27" t="str">
        <f t="shared" si="1"/>
        <v>1L</v>
      </c>
      <c r="D48" s="28" t="str">
        <f t="shared" si="2"/>
        <v>6L</v>
      </c>
      <c r="E48" s="29" t="str">
        <f t="shared" si="0"/>
        <v>HKD1L6L23Y_Quote</v>
      </c>
      <c r="F48" s="29" t="str">
        <f>_xll.qlSimpleQuote(E48,,RateTickValue,Permanent,Trigger,ObjectOverwrite)</f>
        <v>HKD1L6L23Y_Quote#0003</v>
      </c>
      <c r="G48" s="24" t="str">
        <f>_xll.ohRangeRetrieveError(F48)</f>
        <v/>
      </c>
      <c r="H48" s="25"/>
    </row>
    <row r="49" spans="1:8" s="18" customFormat="1" x14ac:dyDescent="0.2">
      <c r="A49" s="19"/>
      <c r="B49" s="30" t="s">
        <v>46</v>
      </c>
      <c r="C49" s="27" t="str">
        <f t="shared" si="1"/>
        <v>1L</v>
      </c>
      <c r="D49" s="28" t="str">
        <f t="shared" si="2"/>
        <v>6L</v>
      </c>
      <c r="E49" s="29" t="str">
        <f t="shared" si="0"/>
        <v>HKD1L6L24Y_Quote</v>
      </c>
      <c r="F49" s="29" t="str">
        <f>_xll.qlSimpleQuote(E49,,RateTickValue,Permanent,Trigger,ObjectOverwrite)</f>
        <v>HKD1L6L24Y_Quote#0003</v>
      </c>
      <c r="G49" s="24" t="str">
        <f>_xll.ohRangeRetrieveError(F49)</f>
        <v/>
      </c>
      <c r="H49" s="25"/>
    </row>
    <row r="50" spans="1:8" s="18" customFormat="1" x14ac:dyDescent="0.2">
      <c r="A50" s="19"/>
      <c r="B50" s="30" t="s">
        <v>47</v>
      </c>
      <c r="C50" s="27" t="str">
        <f t="shared" si="1"/>
        <v>1L</v>
      </c>
      <c r="D50" s="28" t="str">
        <f t="shared" si="2"/>
        <v>6L</v>
      </c>
      <c r="E50" s="29" t="str">
        <f t="shared" si="0"/>
        <v>HKD1L6L25Y_Quote</v>
      </c>
      <c r="F50" s="29" t="str">
        <f>_xll.qlSimpleQuote(E50,,RateTickValue,Permanent,Trigger,ObjectOverwrite)</f>
        <v>HKD1L6L25Y_Quote#0003</v>
      </c>
      <c r="G50" s="24" t="str">
        <f>_xll.ohRangeRetrieveError(F50)</f>
        <v/>
      </c>
      <c r="H50" s="25"/>
    </row>
    <row r="51" spans="1:8" s="18" customFormat="1" x14ac:dyDescent="0.2">
      <c r="A51" s="19"/>
      <c r="B51" s="30" t="s">
        <v>48</v>
      </c>
      <c r="C51" s="27" t="str">
        <f t="shared" si="1"/>
        <v>1L</v>
      </c>
      <c r="D51" s="28" t="str">
        <f t="shared" si="2"/>
        <v>6L</v>
      </c>
      <c r="E51" s="29" t="str">
        <f t="shared" si="0"/>
        <v>HKD1L6L26Y_Quote</v>
      </c>
      <c r="F51" s="29" t="str">
        <f>_xll.qlSimpleQuote(E51,,RateTickValue,Permanent,Trigger,ObjectOverwrite)</f>
        <v>HKD1L6L26Y_Quote#0003</v>
      </c>
      <c r="G51" s="24" t="str">
        <f>_xll.ohRangeRetrieveError(F51)</f>
        <v/>
      </c>
      <c r="H51" s="25"/>
    </row>
    <row r="52" spans="1:8" s="18" customFormat="1" x14ac:dyDescent="0.2">
      <c r="A52" s="19"/>
      <c r="B52" s="30" t="s">
        <v>49</v>
      </c>
      <c r="C52" s="27" t="str">
        <f t="shared" si="1"/>
        <v>1L</v>
      </c>
      <c r="D52" s="28" t="str">
        <f t="shared" si="2"/>
        <v>6L</v>
      </c>
      <c r="E52" s="29" t="str">
        <f t="shared" si="0"/>
        <v>HKD1L6L27Y_Quote</v>
      </c>
      <c r="F52" s="29" t="str">
        <f>_xll.qlSimpleQuote(E52,,RateTickValue,Permanent,Trigger,ObjectOverwrite)</f>
        <v>HKD1L6L27Y_Quote#0003</v>
      </c>
      <c r="G52" s="24" t="str">
        <f>_xll.ohRangeRetrieveError(F52)</f>
        <v/>
      </c>
      <c r="H52" s="25"/>
    </row>
    <row r="53" spans="1:8" s="18" customFormat="1" x14ac:dyDescent="0.2">
      <c r="A53" s="19"/>
      <c r="B53" s="30" t="s">
        <v>50</v>
      </c>
      <c r="C53" s="27" t="str">
        <f t="shared" si="1"/>
        <v>1L</v>
      </c>
      <c r="D53" s="28" t="str">
        <f t="shared" si="2"/>
        <v>6L</v>
      </c>
      <c r="E53" s="29" t="str">
        <f t="shared" si="0"/>
        <v>HKD1L6L28Y_Quote</v>
      </c>
      <c r="F53" s="29" t="str">
        <f>_xll.qlSimpleQuote(E53,,RateTickValue,Permanent,Trigger,ObjectOverwrite)</f>
        <v>HKD1L6L28Y_Quote#0003</v>
      </c>
      <c r="G53" s="24" t="str">
        <f>_xll.ohRangeRetrieveError(F53)</f>
        <v/>
      </c>
      <c r="H53" s="25"/>
    </row>
    <row r="54" spans="1:8" s="18" customFormat="1" x14ac:dyDescent="0.2">
      <c r="A54" s="19"/>
      <c r="B54" s="30" t="s">
        <v>51</v>
      </c>
      <c r="C54" s="27" t="str">
        <f t="shared" si="1"/>
        <v>1L</v>
      </c>
      <c r="D54" s="28" t="str">
        <f t="shared" si="2"/>
        <v>6L</v>
      </c>
      <c r="E54" s="29" t="str">
        <f t="shared" si="0"/>
        <v>HKD1L6L29Y_Quote</v>
      </c>
      <c r="F54" s="29" t="str">
        <f>_xll.qlSimpleQuote(E54,,RateTickValue,Permanent,Trigger,ObjectOverwrite)</f>
        <v>HKD1L6L29Y_Quote#0003</v>
      </c>
      <c r="G54" s="24" t="str">
        <f>_xll.ohRangeRetrieveError(F54)</f>
        <v/>
      </c>
      <c r="H54" s="25"/>
    </row>
    <row r="55" spans="1:8" s="18" customFormat="1" x14ac:dyDescent="0.2">
      <c r="A55" s="19"/>
      <c r="B55" s="30" t="s">
        <v>52</v>
      </c>
      <c r="C55" s="27" t="str">
        <f t="shared" si="1"/>
        <v>1L</v>
      </c>
      <c r="D55" s="28" t="str">
        <f t="shared" si="2"/>
        <v>6L</v>
      </c>
      <c r="E55" s="29" t="str">
        <f t="shared" si="0"/>
        <v>HKD1L6L30Y_Quote</v>
      </c>
      <c r="F55" s="29" t="str">
        <f>_xll.qlSimpleQuote(E55,,RateTickValue,Permanent,Trigger,ObjectOverwrite)</f>
        <v>HKD1L6L30Y_Quote#0003</v>
      </c>
      <c r="G55" s="24" t="str">
        <f>_xll.ohRangeRetrieveError(F55)</f>
        <v/>
      </c>
      <c r="H55" s="25"/>
    </row>
    <row r="56" spans="1:8" s="18" customFormat="1" x14ac:dyDescent="0.2">
      <c r="A56" s="19"/>
      <c r="B56" s="30" t="s">
        <v>53</v>
      </c>
      <c r="C56" s="27" t="str">
        <f t="shared" si="1"/>
        <v>1L</v>
      </c>
      <c r="D56" s="28" t="str">
        <f t="shared" si="2"/>
        <v>6L</v>
      </c>
      <c r="E56" s="29" t="str">
        <f t="shared" si="0"/>
        <v>HKD1L6L35Y_Quote</v>
      </c>
      <c r="F56" s="29" t="str">
        <f>_xll.qlSimpleQuote(E56,,RateTickValue,Permanent,Trigger,ObjectOverwrite)</f>
        <v>HKD1L6L35Y_Quote#0003</v>
      </c>
      <c r="G56" s="24" t="str">
        <f>_xll.ohRangeRetrieveError(F56)</f>
        <v/>
      </c>
      <c r="H56" s="25"/>
    </row>
    <row r="57" spans="1:8" s="18" customFormat="1" x14ac:dyDescent="0.2">
      <c r="A57" s="19"/>
      <c r="B57" s="30" t="s">
        <v>54</v>
      </c>
      <c r="C57" s="27" t="str">
        <f t="shared" si="1"/>
        <v>1L</v>
      </c>
      <c r="D57" s="28" t="str">
        <f t="shared" si="2"/>
        <v>6L</v>
      </c>
      <c r="E57" s="29" t="str">
        <f t="shared" si="0"/>
        <v>HKD1L6L40Y_Quote</v>
      </c>
      <c r="F57" s="29" t="str">
        <f>_xll.qlSimpleQuote(E57,,RateTickValue,Permanent,Trigger,ObjectOverwrite)</f>
        <v>HKD1L6L40Y_Quote#0003</v>
      </c>
      <c r="G57" s="24" t="str">
        <f>_xll.ohRangeRetrieveError(F57)</f>
        <v/>
      </c>
      <c r="H57" s="25"/>
    </row>
    <row r="58" spans="1:8" s="18" customFormat="1" x14ac:dyDescent="0.2">
      <c r="A58" s="19"/>
      <c r="B58" s="30" t="s">
        <v>55</v>
      </c>
      <c r="C58" s="27" t="str">
        <f t="shared" si="1"/>
        <v>1L</v>
      </c>
      <c r="D58" s="28" t="str">
        <f t="shared" si="2"/>
        <v>6L</v>
      </c>
      <c r="E58" s="29" t="str">
        <f t="shared" si="0"/>
        <v>HKD1L6L50Y_Quote</v>
      </c>
      <c r="F58" s="29" t="str">
        <f>_xll.qlSimpleQuote(E58,,RateTickValue,Permanent,Trigger,ObjectOverwrite)</f>
        <v>HKD1L6L50Y_Quote#0003</v>
      </c>
      <c r="G58" s="24" t="str">
        <f>_xll.ohRangeRetrieveError(F58)</f>
        <v/>
      </c>
      <c r="H58" s="25"/>
    </row>
    <row r="59" spans="1:8" s="18" customFormat="1" x14ac:dyDescent="0.2">
      <c r="A59" s="19"/>
      <c r="B59" s="30" t="s">
        <v>56</v>
      </c>
      <c r="C59" s="27" t="str">
        <f t="shared" si="1"/>
        <v>1L</v>
      </c>
      <c r="D59" s="28" t="str">
        <f t="shared" si="2"/>
        <v>6L</v>
      </c>
      <c r="E59" s="29" t="str">
        <f t="shared" si="0"/>
        <v>HKD1L6L60Y_Quote</v>
      </c>
      <c r="F59" s="29" t="str">
        <f>_xll.qlSimpleQuote(E59,,RateTickValue,Permanent,Trigger,ObjectOverwrite)</f>
        <v>HKD1L6L60Y_Quote#0003</v>
      </c>
      <c r="G59" s="24" t="str">
        <f>_xll.ohRangeRetrieveError(F59)</f>
        <v/>
      </c>
      <c r="H59" s="25"/>
    </row>
    <row r="60" spans="1:8" s="18" customFormat="1" x14ac:dyDescent="0.2">
      <c r="A60" s="40"/>
      <c r="B60" s="41"/>
      <c r="C60" s="41"/>
      <c r="D60" s="41"/>
      <c r="E60" s="41"/>
      <c r="F60" s="42"/>
      <c r="G60" s="42"/>
      <c r="H60" s="43"/>
    </row>
    <row r="62" spans="1:8" s="1" customFormat="1" ht="12.75" x14ac:dyDescent="0.2">
      <c r="A62" s="13"/>
      <c r="B62" s="14"/>
      <c r="C62" s="14"/>
      <c r="D62" s="14"/>
      <c r="E62" s="44"/>
      <c r="F62" s="45"/>
      <c r="G62" s="44"/>
      <c r="H62" s="17"/>
    </row>
    <row r="63" spans="1:8" s="1" customFormat="1" ht="22.5" x14ac:dyDescent="0.2">
      <c r="A63" s="19"/>
      <c r="B63" s="20" t="s">
        <v>8</v>
      </c>
      <c r="C63" s="21"/>
      <c r="D63" s="20"/>
      <c r="E63" s="22" t="str">
        <f>Currency&amp;"_010_Sw"&amp;$C$65&amp;$D$65&amp;".xml"</f>
        <v>HKD_010_Sw3L6L.xml</v>
      </c>
      <c r="F63" s="23">
        <f ca="1">IF(Serialize,_xll.ohObjectSave(F64:F101,SerializationPath&amp;E63,FileOverwrite,,Serialize),"---")</f>
        <v>38</v>
      </c>
      <c r="G63" s="24" t="str">
        <f ca="1">_xll.ohRangeRetrieveError(F63)</f>
        <v/>
      </c>
      <c r="H63" s="25"/>
    </row>
    <row r="64" spans="1:8" s="1" customFormat="1" ht="12.75" x14ac:dyDescent="0.2">
      <c r="A64" s="19"/>
      <c r="B64" s="26" t="s">
        <v>9</v>
      </c>
      <c r="C64" s="27" t="str">
        <f>VLOOKUP(Currency,$J$69:$L$73,2)</f>
        <v>3L</v>
      </c>
      <c r="D64" s="28" t="str">
        <f>VLOOKUP(Currency,$J$69:$L$73,3)</f>
        <v>6L</v>
      </c>
      <c r="E64" s="29" t="str">
        <f t="shared" ref="E64:E101" si="3">IF(ISBLANK(C64),"#",Currency&amp;$C64&amp;$D64&amp;$B64&amp;QuoteSuffix)</f>
        <v>HKD3L6L6M_Quote</v>
      </c>
      <c r="F64" s="29" t="str">
        <f>_xll.qlSimpleQuote(E64,,RateTickValue,Permanent,Trigger,ObjectOverwrite)</f>
        <v>HKD3L6L6M_Quote#0003</v>
      </c>
      <c r="G64" s="24" t="str">
        <f>_xll.ohRangeRetrieveError(F64)</f>
        <v/>
      </c>
      <c r="H64" s="25"/>
    </row>
    <row r="65" spans="1:12" s="1" customFormat="1" ht="12.75" x14ac:dyDescent="0.2">
      <c r="A65" s="19"/>
      <c r="B65" s="26" t="s">
        <v>10</v>
      </c>
      <c r="C65" s="27" t="str">
        <f t="shared" ref="C65:C101" si="4">C64</f>
        <v>3L</v>
      </c>
      <c r="D65" s="28" t="str">
        <f t="shared" ref="D65:D101" si="5">D64</f>
        <v>6L</v>
      </c>
      <c r="E65" s="29" t="str">
        <f t="shared" si="3"/>
        <v>HKD3L6L1Y_Quote</v>
      </c>
      <c r="F65" s="29" t="str">
        <f>_xll.qlSimpleQuote(E65,,RateTickValue,Permanent,Trigger,ObjectOverwrite)</f>
        <v>HKD3L6L1Y_Quote#0003</v>
      </c>
      <c r="G65" s="24" t="str">
        <f>_xll.ohRangeRetrieveError(F65)</f>
        <v/>
      </c>
      <c r="H65" s="25"/>
    </row>
    <row r="66" spans="1:12" s="1" customFormat="1" ht="12.75" x14ac:dyDescent="0.2">
      <c r="A66" s="19"/>
      <c r="B66" s="26" t="s">
        <v>11</v>
      </c>
      <c r="C66" s="27" t="str">
        <f t="shared" si="4"/>
        <v>3L</v>
      </c>
      <c r="D66" s="28" t="str">
        <f t="shared" si="5"/>
        <v>6L</v>
      </c>
      <c r="E66" s="29" t="str">
        <f t="shared" si="3"/>
        <v>HKD3L6L15M_Quote</v>
      </c>
      <c r="F66" s="29" t="str">
        <f>_xll.qlSimpleQuote(E66,,RateTickValue,Permanent,Trigger,ObjectOverwrite)</f>
        <v>HKD3L6L15M_Quote#0003</v>
      </c>
      <c r="G66" s="24" t="str">
        <f>_xll.ohRangeRetrieveError(F66)</f>
        <v/>
      </c>
      <c r="H66" s="25"/>
    </row>
    <row r="67" spans="1:12" s="1" customFormat="1" ht="12.75" x14ac:dyDescent="0.2">
      <c r="A67" s="19"/>
      <c r="B67" s="26" t="s">
        <v>12</v>
      </c>
      <c r="C67" s="27" t="str">
        <f t="shared" si="4"/>
        <v>3L</v>
      </c>
      <c r="D67" s="28" t="str">
        <f t="shared" si="5"/>
        <v>6L</v>
      </c>
      <c r="E67" s="29" t="str">
        <f t="shared" si="3"/>
        <v>HKD3L6L18M_Quote</v>
      </c>
      <c r="F67" s="29" t="str">
        <f>_xll.qlSimpleQuote(E67,,RateTickValue,Permanent,Trigger,ObjectOverwrite)</f>
        <v>HKD3L6L18M_Quote#0003</v>
      </c>
      <c r="G67" s="24" t="str">
        <f>_xll.ohRangeRetrieveError(F67)</f>
        <v/>
      </c>
      <c r="H67" s="25"/>
    </row>
    <row r="68" spans="1:12" s="1" customFormat="1" ht="13.5" thickBot="1" x14ac:dyDescent="0.25">
      <c r="A68" s="19"/>
      <c r="B68" s="26" t="s">
        <v>13</v>
      </c>
      <c r="C68" s="27" t="str">
        <f t="shared" si="4"/>
        <v>3L</v>
      </c>
      <c r="D68" s="28" t="str">
        <f t="shared" si="5"/>
        <v>6L</v>
      </c>
      <c r="E68" s="29" t="str">
        <f t="shared" si="3"/>
        <v>HKD3L6L21M_Quote</v>
      </c>
      <c r="F68" s="29" t="str">
        <f>_xll.qlSimpleQuote(E68,,RateTickValue,Permanent,Trigger,ObjectOverwrite)</f>
        <v>HKD3L6L21M_Quote#0003</v>
      </c>
      <c r="G68" s="24" t="str">
        <f>_xll.ohRangeRetrieveError(F68)</f>
        <v/>
      </c>
      <c r="H68" s="25"/>
    </row>
    <row r="69" spans="1:12" s="1" customFormat="1" ht="12.75" x14ac:dyDescent="0.2">
      <c r="A69" s="19"/>
      <c r="B69" s="30" t="s">
        <v>14</v>
      </c>
      <c r="C69" s="27" t="str">
        <f t="shared" si="4"/>
        <v>3L</v>
      </c>
      <c r="D69" s="28" t="str">
        <f t="shared" si="5"/>
        <v>6L</v>
      </c>
      <c r="E69" s="29" t="str">
        <f t="shared" si="3"/>
        <v>HKD3L6L2Y_Quote</v>
      </c>
      <c r="F69" s="29" t="str">
        <f>_xll.qlSimpleQuote(E69,,RateTickValue,Permanent,Trigger,ObjectOverwrite)</f>
        <v>HKD3L6L2Y_Quote#0003</v>
      </c>
      <c r="G69" s="24" t="str">
        <f>_xll.ohRangeRetrieveError(F69)</f>
        <v/>
      </c>
      <c r="H69" s="25"/>
      <c r="J69" s="31" t="s">
        <v>15</v>
      </c>
      <c r="K69" s="32" t="s">
        <v>28</v>
      </c>
      <c r="L69" s="33" t="s">
        <v>17</v>
      </c>
    </row>
    <row r="70" spans="1:12" s="1" customFormat="1" ht="12.75" x14ac:dyDescent="0.2">
      <c r="A70" s="19"/>
      <c r="B70" s="30" t="s">
        <v>18</v>
      </c>
      <c r="C70" s="27" t="str">
        <f t="shared" si="4"/>
        <v>3L</v>
      </c>
      <c r="D70" s="28" t="str">
        <f t="shared" si="5"/>
        <v>6L</v>
      </c>
      <c r="E70" s="29" t="str">
        <f t="shared" si="3"/>
        <v>HKD3L6L3Y_Quote</v>
      </c>
      <c r="F70" s="29" t="str">
        <f>_xll.qlSimpleQuote(E70,,RateTickValue,Permanent,Trigger,ObjectOverwrite)</f>
        <v>HKD3L6L3Y_Quote#0003</v>
      </c>
      <c r="G70" s="24" t="str">
        <f>_xll.ohRangeRetrieveError(F70)</f>
        <v/>
      </c>
      <c r="H70" s="25"/>
      <c r="J70" s="34" t="s">
        <v>19</v>
      </c>
      <c r="K70" s="35" t="s">
        <v>57</v>
      </c>
      <c r="L70" s="36" t="s">
        <v>21</v>
      </c>
    </row>
    <row r="71" spans="1:12" s="1" customFormat="1" ht="12.75" x14ac:dyDescent="0.2">
      <c r="A71" s="19"/>
      <c r="B71" s="30" t="s">
        <v>22</v>
      </c>
      <c r="C71" s="27" t="str">
        <f t="shared" si="4"/>
        <v>3L</v>
      </c>
      <c r="D71" s="28" t="str">
        <f t="shared" si="5"/>
        <v>6L</v>
      </c>
      <c r="E71" s="29" t="str">
        <f t="shared" si="3"/>
        <v>HKD3L6L4Y_Quote</v>
      </c>
      <c r="F71" s="29" t="str">
        <f>_xll.qlSimpleQuote(E71,,RateTickValue,Permanent,Trigger,ObjectOverwrite)</f>
        <v>HKD3L6L4Y_Quote#0003</v>
      </c>
      <c r="G71" s="24" t="str">
        <f>_xll.ohRangeRetrieveError(F71)</f>
        <v/>
      </c>
      <c r="H71" s="25"/>
      <c r="J71" s="34" t="s">
        <v>23</v>
      </c>
      <c r="K71" s="35" t="s">
        <v>28</v>
      </c>
      <c r="L71" s="36" t="s">
        <v>17</v>
      </c>
    </row>
    <row r="72" spans="1:12" s="1" customFormat="1" ht="12.75" x14ac:dyDescent="0.2">
      <c r="A72" s="19"/>
      <c r="B72" s="30" t="s">
        <v>24</v>
      </c>
      <c r="C72" s="27" t="str">
        <f t="shared" si="4"/>
        <v>3L</v>
      </c>
      <c r="D72" s="28" t="str">
        <f t="shared" si="5"/>
        <v>6L</v>
      </c>
      <c r="E72" s="29" t="str">
        <f t="shared" si="3"/>
        <v>HKD3L6L5Y_Quote</v>
      </c>
      <c r="F72" s="29" t="str">
        <f>_xll.qlSimpleQuote(E72,,RateTickValue,Permanent,Trigger,ObjectOverwrite)</f>
        <v>HKD3L6L5Y_Quote#0003</v>
      </c>
      <c r="G72" s="24" t="str">
        <f>_xll.ohRangeRetrieveError(F72)</f>
        <v/>
      </c>
      <c r="H72" s="25"/>
      <c r="J72" s="34" t="s">
        <v>25</v>
      </c>
      <c r="K72" s="35" t="s">
        <v>28</v>
      </c>
      <c r="L72" s="36" t="s">
        <v>17</v>
      </c>
    </row>
    <row r="73" spans="1:12" s="1" customFormat="1" ht="13.5" thickBot="1" x14ac:dyDescent="0.25">
      <c r="A73" s="19"/>
      <c r="B73" s="30" t="s">
        <v>26</v>
      </c>
      <c r="C73" s="27" t="str">
        <f t="shared" si="4"/>
        <v>3L</v>
      </c>
      <c r="D73" s="28" t="str">
        <f t="shared" si="5"/>
        <v>6L</v>
      </c>
      <c r="E73" s="29" t="str">
        <f t="shared" si="3"/>
        <v>HKD3L6L6Y_Quote</v>
      </c>
      <c r="F73" s="29" t="str">
        <f>_xll.qlSimpleQuote(E73,,RateTickValue,Permanent,Trigger,ObjectOverwrite)</f>
        <v>HKD3L6L6Y_Quote#0003</v>
      </c>
      <c r="G73" s="24" t="str">
        <f>_xll.ohRangeRetrieveError(F73)</f>
        <v/>
      </c>
      <c r="H73" s="25"/>
      <c r="J73" s="37" t="s">
        <v>27</v>
      </c>
      <c r="K73" s="38" t="s">
        <v>17</v>
      </c>
      <c r="L73" s="39" t="s">
        <v>28</v>
      </c>
    </row>
    <row r="74" spans="1:12" s="1" customFormat="1" ht="12.75" x14ac:dyDescent="0.2">
      <c r="A74" s="19"/>
      <c r="B74" s="30" t="s">
        <v>29</v>
      </c>
      <c r="C74" s="27" t="str">
        <f t="shared" si="4"/>
        <v>3L</v>
      </c>
      <c r="D74" s="28" t="str">
        <f t="shared" si="5"/>
        <v>6L</v>
      </c>
      <c r="E74" s="29" t="str">
        <f t="shared" si="3"/>
        <v>HKD3L6L7Y_Quote</v>
      </c>
      <c r="F74" s="29" t="str">
        <f>_xll.qlSimpleQuote(E74,,RateTickValue,Permanent,Trigger,ObjectOverwrite)</f>
        <v>HKD3L6L7Y_Quote#0003</v>
      </c>
      <c r="G74" s="24" t="str">
        <f>_xll.ohRangeRetrieveError(F74)</f>
        <v/>
      </c>
      <c r="H74" s="25"/>
    </row>
    <row r="75" spans="1:12" s="1" customFormat="1" ht="12.75" x14ac:dyDescent="0.2">
      <c r="A75" s="19"/>
      <c r="B75" s="30" t="s">
        <v>30</v>
      </c>
      <c r="C75" s="27" t="str">
        <f t="shared" si="4"/>
        <v>3L</v>
      </c>
      <c r="D75" s="28" t="str">
        <f t="shared" si="5"/>
        <v>6L</v>
      </c>
      <c r="E75" s="29" t="str">
        <f t="shared" si="3"/>
        <v>HKD3L6L8Y_Quote</v>
      </c>
      <c r="F75" s="29" t="str">
        <f>_xll.qlSimpleQuote(E75,,RateTickValue,Permanent,Trigger,ObjectOverwrite)</f>
        <v>HKD3L6L8Y_Quote#0003</v>
      </c>
      <c r="G75" s="24" t="str">
        <f>_xll.ohRangeRetrieveError(F75)</f>
        <v/>
      </c>
      <c r="H75" s="25"/>
    </row>
    <row r="76" spans="1:12" s="1" customFormat="1" ht="12.75" x14ac:dyDescent="0.2">
      <c r="A76" s="19"/>
      <c r="B76" s="30" t="s">
        <v>31</v>
      </c>
      <c r="C76" s="27" t="str">
        <f t="shared" si="4"/>
        <v>3L</v>
      </c>
      <c r="D76" s="28" t="str">
        <f t="shared" si="5"/>
        <v>6L</v>
      </c>
      <c r="E76" s="29" t="str">
        <f t="shared" si="3"/>
        <v>HKD3L6L9Y_Quote</v>
      </c>
      <c r="F76" s="29" t="str">
        <f>_xll.qlSimpleQuote(E76,,RateTickValue,Permanent,Trigger,ObjectOverwrite)</f>
        <v>HKD3L6L9Y_Quote#0003</v>
      </c>
      <c r="G76" s="24" t="str">
        <f>_xll.ohRangeRetrieveError(F76)</f>
        <v/>
      </c>
      <c r="H76" s="25"/>
    </row>
    <row r="77" spans="1:12" s="1" customFormat="1" ht="12.75" x14ac:dyDescent="0.2">
      <c r="A77" s="19"/>
      <c r="B77" s="30" t="s">
        <v>32</v>
      </c>
      <c r="C77" s="27" t="str">
        <f t="shared" si="4"/>
        <v>3L</v>
      </c>
      <c r="D77" s="28" t="str">
        <f t="shared" si="5"/>
        <v>6L</v>
      </c>
      <c r="E77" s="29" t="str">
        <f t="shared" si="3"/>
        <v>HKD3L6L10Y_Quote</v>
      </c>
      <c r="F77" s="29" t="str">
        <f>_xll.qlSimpleQuote(E77,,RateTickValue,Permanent,Trigger,ObjectOverwrite)</f>
        <v>HKD3L6L10Y_Quote#0003</v>
      </c>
      <c r="G77" s="24" t="str">
        <f>_xll.ohRangeRetrieveError(F77)</f>
        <v/>
      </c>
      <c r="H77" s="25"/>
    </row>
    <row r="78" spans="1:12" s="1" customFormat="1" ht="12.75" x14ac:dyDescent="0.2">
      <c r="A78" s="19"/>
      <c r="B78" s="30" t="s">
        <v>33</v>
      </c>
      <c r="C78" s="27" t="str">
        <f t="shared" si="4"/>
        <v>3L</v>
      </c>
      <c r="D78" s="28" t="str">
        <f t="shared" si="5"/>
        <v>6L</v>
      </c>
      <c r="E78" s="29" t="str">
        <f t="shared" si="3"/>
        <v>HKD3L6L11Y_Quote</v>
      </c>
      <c r="F78" s="29" t="str">
        <f>_xll.qlSimpleQuote(E78,,RateTickValue,Permanent,Trigger,ObjectOverwrite)</f>
        <v>HKD3L6L11Y_Quote#0003</v>
      </c>
      <c r="G78" s="24" t="str">
        <f>_xll.ohRangeRetrieveError(F78)</f>
        <v/>
      </c>
      <c r="H78" s="25"/>
    </row>
    <row r="79" spans="1:12" s="1" customFormat="1" ht="12.75" x14ac:dyDescent="0.2">
      <c r="A79" s="19"/>
      <c r="B79" s="30" t="s">
        <v>34</v>
      </c>
      <c r="C79" s="27" t="str">
        <f t="shared" si="4"/>
        <v>3L</v>
      </c>
      <c r="D79" s="28" t="str">
        <f t="shared" si="5"/>
        <v>6L</v>
      </c>
      <c r="E79" s="29" t="str">
        <f t="shared" si="3"/>
        <v>HKD3L6L12Y_Quote</v>
      </c>
      <c r="F79" s="29" t="str">
        <f>_xll.qlSimpleQuote(E79,,RateTickValue,Permanent,Trigger,ObjectOverwrite)</f>
        <v>HKD3L6L12Y_Quote#0003</v>
      </c>
      <c r="G79" s="24" t="str">
        <f>_xll.ohRangeRetrieveError(F79)</f>
        <v/>
      </c>
      <c r="H79" s="25"/>
    </row>
    <row r="80" spans="1:12" s="1" customFormat="1" ht="12.75" x14ac:dyDescent="0.2">
      <c r="A80" s="19"/>
      <c r="B80" s="30" t="s">
        <v>35</v>
      </c>
      <c r="C80" s="27" t="str">
        <f t="shared" si="4"/>
        <v>3L</v>
      </c>
      <c r="D80" s="28" t="str">
        <f t="shared" si="5"/>
        <v>6L</v>
      </c>
      <c r="E80" s="29" t="str">
        <f t="shared" si="3"/>
        <v>HKD3L6L13Y_Quote</v>
      </c>
      <c r="F80" s="29" t="str">
        <f>_xll.qlSimpleQuote(E80,,RateTickValue,Permanent,Trigger,ObjectOverwrite)</f>
        <v>HKD3L6L13Y_Quote#0003</v>
      </c>
      <c r="G80" s="24" t="str">
        <f>_xll.ohRangeRetrieveError(F80)</f>
        <v/>
      </c>
      <c r="H80" s="25"/>
    </row>
    <row r="81" spans="1:8" s="1" customFormat="1" ht="12.75" x14ac:dyDescent="0.2">
      <c r="A81" s="19"/>
      <c r="B81" s="30" t="s">
        <v>36</v>
      </c>
      <c r="C81" s="27" t="str">
        <f t="shared" si="4"/>
        <v>3L</v>
      </c>
      <c r="D81" s="28" t="str">
        <f t="shared" si="5"/>
        <v>6L</v>
      </c>
      <c r="E81" s="29" t="str">
        <f t="shared" si="3"/>
        <v>HKD3L6L14Y_Quote</v>
      </c>
      <c r="F81" s="29" t="str">
        <f>_xll.qlSimpleQuote(E81,,RateTickValue,Permanent,Trigger,ObjectOverwrite)</f>
        <v>HKD3L6L14Y_Quote#0003</v>
      </c>
      <c r="G81" s="24" t="str">
        <f>_xll.ohRangeRetrieveError(F81)</f>
        <v/>
      </c>
      <c r="H81" s="25"/>
    </row>
    <row r="82" spans="1:8" s="1" customFormat="1" ht="12.75" x14ac:dyDescent="0.2">
      <c r="A82" s="19"/>
      <c r="B82" s="30" t="s">
        <v>37</v>
      </c>
      <c r="C82" s="27" t="str">
        <f t="shared" si="4"/>
        <v>3L</v>
      </c>
      <c r="D82" s="28" t="str">
        <f t="shared" si="5"/>
        <v>6L</v>
      </c>
      <c r="E82" s="29" t="str">
        <f t="shared" si="3"/>
        <v>HKD3L6L15Y_Quote</v>
      </c>
      <c r="F82" s="29" t="str">
        <f>_xll.qlSimpleQuote(E82,,RateTickValue,Permanent,Trigger,ObjectOverwrite)</f>
        <v>HKD3L6L15Y_Quote#0003</v>
      </c>
      <c r="G82" s="24" t="str">
        <f>_xll.ohRangeRetrieveError(F82)</f>
        <v/>
      </c>
      <c r="H82" s="25"/>
    </row>
    <row r="83" spans="1:8" s="1" customFormat="1" ht="12.75" x14ac:dyDescent="0.2">
      <c r="A83" s="19"/>
      <c r="B83" s="30" t="s">
        <v>38</v>
      </c>
      <c r="C83" s="27" t="str">
        <f t="shared" si="4"/>
        <v>3L</v>
      </c>
      <c r="D83" s="28" t="str">
        <f t="shared" si="5"/>
        <v>6L</v>
      </c>
      <c r="E83" s="29" t="str">
        <f t="shared" si="3"/>
        <v>HKD3L6L16Y_Quote</v>
      </c>
      <c r="F83" s="29" t="str">
        <f>_xll.qlSimpleQuote(E83,,RateTickValue,Permanent,Trigger,ObjectOverwrite)</f>
        <v>HKD3L6L16Y_Quote#0003</v>
      </c>
      <c r="G83" s="24" t="str">
        <f>_xll.ohRangeRetrieveError(F83)</f>
        <v/>
      </c>
      <c r="H83" s="25"/>
    </row>
    <row r="84" spans="1:8" s="1" customFormat="1" ht="12.75" x14ac:dyDescent="0.2">
      <c r="A84" s="19"/>
      <c r="B84" s="30" t="s">
        <v>39</v>
      </c>
      <c r="C84" s="27" t="str">
        <f t="shared" si="4"/>
        <v>3L</v>
      </c>
      <c r="D84" s="28" t="str">
        <f t="shared" si="5"/>
        <v>6L</v>
      </c>
      <c r="E84" s="29" t="str">
        <f t="shared" si="3"/>
        <v>HKD3L6L17Y_Quote</v>
      </c>
      <c r="F84" s="29" t="str">
        <f>_xll.qlSimpleQuote(E84,,RateTickValue,Permanent,Trigger,ObjectOverwrite)</f>
        <v>HKD3L6L17Y_Quote#0003</v>
      </c>
      <c r="G84" s="24" t="str">
        <f>_xll.ohRangeRetrieveError(F84)</f>
        <v/>
      </c>
      <c r="H84" s="25"/>
    </row>
    <row r="85" spans="1:8" s="1" customFormat="1" ht="12.75" x14ac:dyDescent="0.2">
      <c r="A85" s="19"/>
      <c r="B85" s="30" t="s">
        <v>40</v>
      </c>
      <c r="C85" s="27" t="str">
        <f t="shared" si="4"/>
        <v>3L</v>
      </c>
      <c r="D85" s="28" t="str">
        <f t="shared" si="5"/>
        <v>6L</v>
      </c>
      <c r="E85" s="29" t="str">
        <f t="shared" si="3"/>
        <v>HKD3L6L18Y_Quote</v>
      </c>
      <c r="F85" s="29" t="str">
        <f>_xll.qlSimpleQuote(E85,,RateTickValue,Permanent,Trigger,ObjectOverwrite)</f>
        <v>HKD3L6L18Y_Quote#0003</v>
      </c>
      <c r="G85" s="24" t="str">
        <f>_xll.ohRangeRetrieveError(F85)</f>
        <v/>
      </c>
      <c r="H85" s="25"/>
    </row>
    <row r="86" spans="1:8" s="1" customFormat="1" ht="12.75" x14ac:dyDescent="0.2">
      <c r="A86" s="19"/>
      <c r="B86" s="30" t="s">
        <v>41</v>
      </c>
      <c r="C86" s="27" t="str">
        <f t="shared" si="4"/>
        <v>3L</v>
      </c>
      <c r="D86" s="28" t="str">
        <f t="shared" si="5"/>
        <v>6L</v>
      </c>
      <c r="E86" s="29" t="str">
        <f t="shared" si="3"/>
        <v>HKD3L6L19Y_Quote</v>
      </c>
      <c r="F86" s="29" t="str">
        <f>_xll.qlSimpleQuote(E86,,RateTickValue,Permanent,Trigger,ObjectOverwrite)</f>
        <v>HKD3L6L19Y_Quote#0003</v>
      </c>
      <c r="G86" s="24" t="str">
        <f>_xll.ohRangeRetrieveError(F86)</f>
        <v/>
      </c>
      <c r="H86" s="25"/>
    </row>
    <row r="87" spans="1:8" s="1" customFormat="1" ht="12.75" x14ac:dyDescent="0.2">
      <c r="A87" s="19"/>
      <c r="B87" s="30" t="s">
        <v>42</v>
      </c>
      <c r="C87" s="27" t="str">
        <f t="shared" si="4"/>
        <v>3L</v>
      </c>
      <c r="D87" s="28" t="str">
        <f t="shared" si="5"/>
        <v>6L</v>
      </c>
      <c r="E87" s="29" t="str">
        <f t="shared" si="3"/>
        <v>HKD3L6L20Y_Quote</v>
      </c>
      <c r="F87" s="29" t="str">
        <f>_xll.qlSimpleQuote(E87,,RateTickValue,Permanent,Trigger,ObjectOverwrite)</f>
        <v>HKD3L6L20Y_Quote#0003</v>
      </c>
      <c r="G87" s="24" t="str">
        <f>_xll.ohRangeRetrieveError(F87)</f>
        <v/>
      </c>
      <c r="H87" s="25"/>
    </row>
    <row r="88" spans="1:8" s="1" customFormat="1" ht="12.75" x14ac:dyDescent="0.2">
      <c r="A88" s="19"/>
      <c r="B88" s="30" t="s">
        <v>43</v>
      </c>
      <c r="C88" s="27" t="str">
        <f t="shared" si="4"/>
        <v>3L</v>
      </c>
      <c r="D88" s="28" t="str">
        <f t="shared" si="5"/>
        <v>6L</v>
      </c>
      <c r="E88" s="29" t="str">
        <f t="shared" si="3"/>
        <v>HKD3L6L21Y_Quote</v>
      </c>
      <c r="F88" s="29" t="str">
        <f>_xll.qlSimpleQuote(E88,,RateTickValue,Permanent,Trigger,ObjectOverwrite)</f>
        <v>HKD3L6L21Y_Quote#0003</v>
      </c>
      <c r="G88" s="24" t="str">
        <f>_xll.ohRangeRetrieveError(F88)</f>
        <v/>
      </c>
      <c r="H88" s="25"/>
    </row>
    <row r="89" spans="1:8" s="1" customFormat="1" ht="12.75" x14ac:dyDescent="0.2">
      <c r="A89" s="19"/>
      <c r="B89" s="30" t="s">
        <v>44</v>
      </c>
      <c r="C89" s="27" t="str">
        <f t="shared" si="4"/>
        <v>3L</v>
      </c>
      <c r="D89" s="28" t="str">
        <f t="shared" si="5"/>
        <v>6L</v>
      </c>
      <c r="E89" s="29" t="str">
        <f t="shared" si="3"/>
        <v>HKD3L6L22Y_Quote</v>
      </c>
      <c r="F89" s="29" t="str">
        <f>_xll.qlSimpleQuote(E89,,RateTickValue,Permanent,Trigger,ObjectOverwrite)</f>
        <v>HKD3L6L22Y_Quote#0003</v>
      </c>
      <c r="G89" s="24" t="str">
        <f>_xll.ohRangeRetrieveError(F89)</f>
        <v/>
      </c>
      <c r="H89" s="25"/>
    </row>
    <row r="90" spans="1:8" s="1" customFormat="1" ht="12.75" x14ac:dyDescent="0.2">
      <c r="A90" s="19"/>
      <c r="B90" s="30" t="s">
        <v>45</v>
      </c>
      <c r="C90" s="27" t="str">
        <f t="shared" si="4"/>
        <v>3L</v>
      </c>
      <c r="D90" s="28" t="str">
        <f t="shared" si="5"/>
        <v>6L</v>
      </c>
      <c r="E90" s="29" t="str">
        <f t="shared" si="3"/>
        <v>HKD3L6L23Y_Quote</v>
      </c>
      <c r="F90" s="29" t="str">
        <f>_xll.qlSimpleQuote(E90,,RateTickValue,Permanent,Trigger,ObjectOverwrite)</f>
        <v>HKD3L6L23Y_Quote#0003</v>
      </c>
      <c r="G90" s="24" t="str">
        <f>_xll.ohRangeRetrieveError(F90)</f>
        <v/>
      </c>
      <c r="H90" s="25"/>
    </row>
    <row r="91" spans="1:8" s="1" customFormat="1" ht="12.75" x14ac:dyDescent="0.2">
      <c r="A91" s="19"/>
      <c r="B91" s="30" t="s">
        <v>46</v>
      </c>
      <c r="C91" s="27" t="str">
        <f t="shared" si="4"/>
        <v>3L</v>
      </c>
      <c r="D91" s="28" t="str">
        <f t="shared" si="5"/>
        <v>6L</v>
      </c>
      <c r="E91" s="29" t="str">
        <f t="shared" si="3"/>
        <v>HKD3L6L24Y_Quote</v>
      </c>
      <c r="F91" s="29" t="str">
        <f>_xll.qlSimpleQuote(E91,,RateTickValue,Permanent,Trigger,ObjectOverwrite)</f>
        <v>HKD3L6L24Y_Quote#0003</v>
      </c>
      <c r="G91" s="24" t="str">
        <f>_xll.ohRangeRetrieveError(F91)</f>
        <v/>
      </c>
      <c r="H91" s="25"/>
    </row>
    <row r="92" spans="1:8" s="1" customFormat="1" ht="12.75" x14ac:dyDescent="0.2">
      <c r="A92" s="19"/>
      <c r="B92" s="30" t="s">
        <v>47</v>
      </c>
      <c r="C92" s="27" t="str">
        <f t="shared" si="4"/>
        <v>3L</v>
      </c>
      <c r="D92" s="28" t="str">
        <f t="shared" si="5"/>
        <v>6L</v>
      </c>
      <c r="E92" s="29" t="str">
        <f t="shared" si="3"/>
        <v>HKD3L6L25Y_Quote</v>
      </c>
      <c r="F92" s="29" t="str">
        <f>_xll.qlSimpleQuote(E92,,RateTickValue,Permanent,Trigger,ObjectOverwrite)</f>
        <v>HKD3L6L25Y_Quote#0003</v>
      </c>
      <c r="G92" s="24" t="str">
        <f>_xll.ohRangeRetrieveError(F92)</f>
        <v/>
      </c>
      <c r="H92" s="25"/>
    </row>
    <row r="93" spans="1:8" s="1" customFormat="1" ht="12.75" x14ac:dyDescent="0.2">
      <c r="A93" s="19"/>
      <c r="B93" s="30" t="s">
        <v>48</v>
      </c>
      <c r="C93" s="27" t="str">
        <f t="shared" si="4"/>
        <v>3L</v>
      </c>
      <c r="D93" s="28" t="str">
        <f t="shared" si="5"/>
        <v>6L</v>
      </c>
      <c r="E93" s="29" t="str">
        <f t="shared" si="3"/>
        <v>HKD3L6L26Y_Quote</v>
      </c>
      <c r="F93" s="29" t="str">
        <f>_xll.qlSimpleQuote(E93,,RateTickValue,Permanent,Trigger,ObjectOverwrite)</f>
        <v>HKD3L6L26Y_Quote#0003</v>
      </c>
      <c r="G93" s="24" t="str">
        <f>_xll.ohRangeRetrieveError(F93)</f>
        <v/>
      </c>
      <c r="H93" s="25"/>
    </row>
    <row r="94" spans="1:8" s="1" customFormat="1" ht="12.75" x14ac:dyDescent="0.2">
      <c r="A94" s="19"/>
      <c r="B94" s="30" t="s">
        <v>49</v>
      </c>
      <c r="C94" s="27" t="str">
        <f t="shared" si="4"/>
        <v>3L</v>
      </c>
      <c r="D94" s="28" t="str">
        <f t="shared" si="5"/>
        <v>6L</v>
      </c>
      <c r="E94" s="29" t="str">
        <f t="shared" si="3"/>
        <v>HKD3L6L27Y_Quote</v>
      </c>
      <c r="F94" s="29" t="str">
        <f>_xll.qlSimpleQuote(E94,,RateTickValue,Permanent,Trigger,ObjectOverwrite)</f>
        <v>HKD3L6L27Y_Quote#0003</v>
      </c>
      <c r="G94" s="24" t="str">
        <f>_xll.ohRangeRetrieveError(F94)</f>
        <v/>
      </c>
      <c r="H94" s="25"/>
    </row>
    <row r="95" spans="1:8" s="1" customFormat="1" ht="12.75" x14ac:dyDescent="0.2">
      <c r="A95" s="19"/>
      <c r="B95" s="30" t="s">
        <v>50</v>
      </c>
      <c r="C95" s="27" t="str">
        <f t="shared" si="4"/>
        <v>3L</v>
      </c>
      <c r="D95" s="28" t="str">
        <f t="shared" si="5"/>
        <v>6L</v>
      </c>
      <c r="E95" s="29" t="str">
        <f t="shared" si="3"/>
        <v>HKD3L6L28Y_Quote</v>
      </c>
      <c r="F95" s="29" t="str">
        <f>_xll.qlSimpleQuote(E95,,RateTickValue,Permanent,Trigger,ObjectOverwrite)</f>
        <v>HKD3L6L28Y_Quote#0003</v>
      </c>
      <c r="G95" s="24" t="str">
        <f>_xll.ohRangeRetrieveError(F95)</f>
        <v/>
      </c>
      <c r="H95" s="25"/>
    </row>
    <row r="96" spans="1:8" s="1" customFormat="1" ht="12.75" x14ac:dyDescent="0.2">
      <c r="A96" s="19"/>
      <c r="B96" s="30" t="s">
        <v>51</v>
      </c>
      <c r="C96" s="27" t="str">
        <f t="shared" si="4"/>
        <v>3L</v>
      </c>
      <c r="D96" s="28" t="str">
        <f t="shared" si="5"/>
        <v>6L</v>
      </c>
      <c r="E96" s="29" t="str">
        <f t="shared" si="3"/>
        <v>HKD3L6L29Y_Quote</v>
      </c>
      <c r="F96" s="29" t="str">
        <f>_xll.qlSimpleQuote(E96,,RateTickValue,Permanent,Trigger,ObjectOverwrite)</f>
        <v>HKD3L6L29Y_Quote#0003</v>
      </c>
      <c r="G96" s="24" t="str">
        <f>_xll.ohRangeRetrieveError(F96)</f>
        <v/>
      </c>
      <c r="H96" s="25"/>
    </row>
    <row r="97" spans="1:12" s="1" customFormat="1" ht="12.75" x14ac:dyDescent="0.2">
      <c r="A97" s="19"/>
      <c r="B97" s="30" t="s">
        <v>52</v>
      </c>
      <c r="C97" s="27" t="str">
        <f t="shared" si="4"/>
        <v>3L</v>
      </c>
      <c r="D97" s="28" t="str">
        <f t="shared" si="5"/>
        <v>6L</v>
      </c>
      <c r="E97" s="29" t="str">
        <f t="shared" si="3"/>
        <v>HKD3L6L30Y_Quote</v>
      </c>
      <c r="F97" s="29" t="str">
        <f>_xll.qlSimpleQuote(E97,,RateTickValue,Permanent,Trigger,ObjectOverwrite)</f>
        <v>HKD3L6L30Y_Quote#0003</v>
      </c>
      <c r="G97" s="24" t="str">
        <f>_xll.ohRangeRetrieveError(F97)</f>
        <v/>
      </c>
      <c r="H97" s="25"/>
    </row>
    <row r="98" spans="1:12" s="1" customFormat="1" ht="12.75" x14ac:dyDescent="0.2">
      <c r="A98" s="19"/>
      <c r="B98" s="30" t="s">
        <v>53</v>
      </c>
      <c r="C98" s="27" t="str">
        <f t="shared" si="4"/>
        <v>3L</v>
      </c>
      <c r="D98" s="28" t="str">
        <f t="shared" si="5"/>
        <v>6L</v>
      </c>
      <c r="E98" s="29" t="str">
        <f t="shared" si="3"/>
        <v>HKD3L6L35Y_Quote</v>
      </c>
      <c r="F98" s="29" t="str">
        <f>_xll.qlSimpleQuote(E98,,RateTickValue,Permanent,Trigger,ObjectOverwrite)</f>
        <v>HKD3L6L35Y_Quote#0003</v>
      </c>
      <c r="G98" s="24" t="str">
        <f>_xll.ohRangeRetrieveError(F98)</f>
        <v/>
      </c>
      <c r="H98" s="25"/>
    </row>
    <row r="99" spans="1:12" s="1" customFormat="1" ht="12.75" x14ac:dyDescent="0.2">
      <c r="A99" s="19"/>
      <c r="B99" s="30" t="s">
        <v>54</v>
      </c>
      <c r="C99" s="27" t="str">
        <f t="shared" si="4"/>
        <v>3L</v>
      </c>
      <c r="D99" s="28" t="str">
        <f t="shared" si="5"/>
        <v>6L</v>
      </c>
      <c r="E99" s="29" t="str">
        <f t="shared" si="3"/>
        <v>HKD3L6L40Y_Quote</v>
      </c>
      <c r="F99" s="29" t="str">
        <f>_xll.qlSimpleQuote(E99,,RateTickValue,Permanent,Trigger,ObjectOverwrite)</f>
        <v>HKD3L6L40Y_Quote#0003</v>
      </c>
      <c r="G99" s="24" t="str">
        <f>_xll.ohRangeRetrieveError(F99)</f>
        <v/>
      </c>
      <c r="H99" s="25"/>
    </row>
    <row r="100" spans="1:12" s="1" customFormat="1" ht="12.75" x14ac:dyDescent="0.2">
      <c r="A100" s="19"/>
      <c r="B100" s="30" t="s">
        <v>55</v>
      </c>
      <c r="C100" s="27" t="str">
        <f t="shared" si="4"/>
        <v>3L</v>
      </c>
      <c r="D100" s="28" t="str">
        <f t="shared" si="5"/>
        <v>6L</v>
      </c>
      <c r="E100" s="29" t="str">
        <f t="shared" si="3"/>
        <v>HKD3L6L50Y_Quote</v>
      </c>
      <c r="F100" s="29" t="str">
        <f>_xll.qlSimpleQuote(E100,,RateTickValue,Permanent,Trigger,ObjectOverwrite)</f>
        <v>HKD3L6L50Y_Quote#0003</v>
      </c>
      <c r="G100" s="24" t="str">
        <f>_xll.ohRangeRetrieveError(F100)</f>
        <v/>
      </c>
      <c r="H100" s="25"/>
    </row>
    <row r="101" spans="1:12" s="1" customFormat="1" ht="12.75" x14ac:dyDescent="0.2">
      <c r="A101" s="19"/>
      <c r="B101" s="30" t="s">
        <v>56</v>
      </c>
      <c r="C101" s="27" t="str">
        <f t="shared" si="4"/>
        <v>3L</v>
      </c>
      <c r="D101" s="28" t="str">
        <f t="shared" si="5"/>
        <v>6L</v>
      </c>
      <c r="E101" s="29" t="str">
        <f t="shared" si="3"/>
        <v>HKD3L6L60Y_Quote</v>
      </c>
      <c r="F101" s="29" t="str">
        <f>_xll.qlSimpleQuote(E101,,RateTickValue,Permanent,Trigger,ObjectOverwrite)</f>
        <v>HKD3L6L60Y_Quote#0003</v>
      </c>
      <c r="G101" s="24" t="str">
        <f>_xll.ohRangeRetrieveError(F101)</f>
        <v/>
      </c>
      <c r="H101" s="25"/>
    </row>
    <row r="102" spans="1:12" s="1" customFormat="1" ht="12.75" x14ac:dyDescent="0.2">
      <c r="A102" s="40"/>
      <c r="B102" s="41"/>
      <c r="C102" s="41"/>
      <c r="D102" s="41"/>
      <c r="E102" s="41"/>
      <c r="F102" s="42"/>
      <c r="G102" s="42"/>
      <c r="H102" s="43"/>
    </row>
    <row r="104" spans="1:12" s="1" customFormat="1" ht="12.75" x14ac:dyDescent="0.2">
      <c r="A104" s="13"/>
      <c r="B104" s="14"/>
      <c r="C104" s="14"/>
      <c r="D104" s="14"/>
      <c r="E104" s="44"/>
      <c r="F104" s="45"/>
      <c r="G104" s="44"/>
      <c r="H104" s="17"/>
    </row>
    <row r="105" spans="1:12" s="1" customFormat="1" ht="22.5" x14ac:dyDescent="0.2">
      <c r="A105" s="19"/>
      <c r="B105" s="20" t="s">
        <v>8</v>
      </c>
      <c r="C105" s="21"/>
      <c r="D105" s="20"/>
      <c r="E105" s="22" t="str">
        <f>Currency&amp;"_010_Sw"&amp;$C$110&amp;$D$110&amp;".xml"</f>
        <v>HKD_010_Sw6L12L.xml</v>
      </c>
      <c r="F105" s="23">
        <f ca="1">IF(Serialize,_xll.ohObjectSave(F106:F143,SerializationPath&amp;E105,FileOverwrite,,Serialize),"---")</f>
        <v>38</v>
      </c>
      <c r="G105" s="24" t="str">
        <f ca="1">_xll.ohRangeRetrieveError(F105)</f>
        <v/>
      </c>
      <c r="H105" s="25"/>
    </row>
    <row r="106" spans="1:12" s="1" customFormat="1" ht="12.75" x14ac:dyDescent="0.2">
      <c r="A106" s="19"/>
      <c r="B106" s="26" t="s">
        <v>9</v>
      </c>
      <c r="C106" s="27" t="str">
        <f>VLOOKUP(Currency,$J$111:$L$115,2)</f>
        <v>6L</v>
      </c>
      <c r="D106" s="28" t="str">
        <f>VLOOKUP(Currency,$J$111:$L$115,3)</f>
        <v>12L</v>
      </c>
      <c r="E106" s="29" t="str">
        <f t="shared" ref="E106:E143" si="6">IF(ISBLANK(C106),"#",Currency&amp;$C106&amp;$D106&amp;$B106&amp;QuoteSuffix)</f>
        <v>HKD6L12L6M_Quote</v>
      </c>
      <c r="F106" s="29" t="str">
        <f>_xll.qlSimpleQuote(E106,,RateTickValue,Permanent,Trigger,ObjectOverwrite)</f>
        <v>HKD6L12L6M_Quote#0003</v>
      </c>
      <c r="G106" s="24" t="str">
        <f>_xll.ohRangeRetrieveError(F106)</f>
        <v/>
      </c>
      <c r="H106" s="25"/>
    </row>
    <row r="107" spans="1:12" s="1" customFormat="1" ht="12.75" x14ac:dyDescent="0.2">
      <c r="A107" s="19"/>
      <c r="B107" s="26" t="s">
        <v>10</v>
      </c>
      <c r="C107" s="27" t="str">
        <f t="shared" ref="C107:C143" si="7">C106</f>
        <v>6L</v>
      </c>
      <c r="D107" s="28" t="str">
        <f t="shared" ref="D107:D143" si="8">D106</f>
        <v>12L</v>
      </c>
      <c r="E107" s="29" t="str">
        <f t="shared" si="6"/>
        <v>HKD6L12L1Y_Quote</v>
      </c>
      <c r="F107" s="29" t="str">
        <f>_xll.qlSimpleQuote(E107,,RateTickValue,Permanent,Trigger,ObjectOverwrite)</f>
        <v>HKD6L12L1Y_Quote#0003</v>
      </c>
      <c r="G107" s="24" t="str">
        <f>_xll.ohRangeRetrieveError(F107)</f>
        <v/>
      </c>
      <c r="H107" s="25"/>
    </row>
    <row r="108" spans="1:12" s="1" customFormat="1" ht="12.75" x14ac:dyDescent="0.2">
      <c r="A108" s="19"/>
      <c r="B108" s="26" t="s">
        <v>11</v>
      </c>
      <c r="C108" s="27" t="str">
        <f t="shared" si="7"/>
        <v>6L</v>
      </c>
      <c r="D108" s="28" t="str">
        <f t="shared" si="8"/>
        <v>12L</v>
      </c>
      <c r="E108" s="29" t="str">
        <f t="shared" si="6"/>
        <v>HKD6L12L15M_Quote</v>
      </c>
      <c r="F108" s="29" t="str">
        <f>_xll.qlSimpleQuote(E108,,RateTickValue,Permanent,Trigger,ObjectOverwrite)</f>
        <v>HKD6L12L15M_Quote#0003</v>
      </c>
      <c r="G108" s="24" t="str">
        <f>_xll.ohRangeRetrieveError(F108)</f>
        <v/>
      </c>
      <c r="H108" s="25"/>
    </row>
    <row r="109" spans="1:12" s="1" customFormat="1" ht="12.75" x14ac:dyDescent="0.2">
      <c r="A109" s="19"/>
      <c r="B109" s="26" t="s">
        <v>12</v>
      </c>
      <c r="C109" s="27" t="str">
        <f t="shared" si="7"/>
        <v>6L</v>
      </c>
      <c r="D109" s="28" t="str">
        <f t="shared" si="8"/>
        <v>12L</v>
      </c>
      <c r="E109" s="29" t="str">
        <f t="shared" si="6"/>
        <v>HKD6L12L18M_Quote</v>
      </c>
      <c r="F109" s="29" t="str">
        <f>_xll.qlSimpleQuote(E109,,RateTickValue,Permanent,Trigger,ObjectOverwrite)</f>
        <v>HKD6L12L18M_Quote#0003</v>
      </c>
      <c r="G109" s="24" t="str">
        <f>_xll.ohRangeRetrieveError(F109)</f>
        <v/>
      </c>
      <c r="H109" s="25"/>
    </row>
    <row r="110" spans="1:12" s="1" customFormat="1" ht="13.5" thickBot="1" x14ac:dyDescent="0.25">
      <c r="A110" s="19"/>
      <c r="B110" s="26" t="s">
        <v>13</v>
      </c>
      <c r="C110" s="27" t="str">
        <f t="shared" si="7"/>
        <v>6L</v>
      </c>
      <c r="D110" s="28" t="str">
        <f t="shared" si="8"/>
        <v>12L</v>
      </c>
      <c r="E110" s="29" t="str">
        <f t="shared" si="6"/>
        <v>HKD6L12L21M_Quote</v>
      </c>
      <c r="F110" s="29" t="str">
        <f>_xll.qlSimpleQuote(E110,,RateTickValue,Permanent,Trigger,ObjectOverwrite)</f>
        <v>HKD6L12L21M_Quote#0003</v>
      </c>
      <c r="G110" s="24" t="str">
        <f>_xll.ohRangeRetrieveError(F110)</f>
        <v/>
      </c>
      <c r="H110" s="25"/>
    </row>
    <row r="111" spans="1:12" s="1" customFormat="1" ht="12.75" x14ac:dyDescent="0.2">
      <c r="A111" s="19"/>
      <c r="B111" s="30" t="s">
        <v>14</v>
      </c>
      <c r="C111" s="27" t="str">
        <f t="shared" si="7"/>
        <v>6L</v>
      </c>
      <c r="D111" s="28" t="str">
        <f t="shared" si="8"/>
        <v>12L</v>
      </c>
      <c r="E111" s="29" t="str">
        <f t="shared" si="6"/>
        <v>HKD6L12L2Y_Quote</v>
      </c>
      <c r="F111" s="29" t="str">
        <f>_xll.qlSimpleQuote(E111,,RateTickValue,Permanent,Trigger,ObjectOverwrite)</f>
        <v>HKD6L12L2Y_Quote#0003</v>
      </c>
      <c r="G111" s="24" t="str">
        <f>_xll.ohRangeRetrieveError(F111)</f>
        <v/>
      </c>
      <c r="H111" s="25"/>
      <c r="J111" s="31" t="s">
        <v>15</v>
      </c>
      <c r="K111" s="32" t="s">
        <v>17</v>
      </c>
      <c r="L111" s="33" t="s">
        <v>58</v>
      </c>
    </row>
    <row r="112" spans="1:12" s="1" customFormat="1" ht="12.75" x14ac:dyDescent="0.2">
      <c r="A112" s="19"/>
      <c r="B112" s="30" t="s">
        <v>18</v>
      </c>
      <c r="C112" s="27" t="str">
        <f t="shared" si="7"/>
        <v>6L</v>
      </c>
      <c r="D112" s="28" t="str">
        <f t="shared" si="8"/>
        <v>12L</v>
      </c>
      <c r="E112" s="29" t="str">
        <f t="shared" si="6"/>
        <v>HKD6L12L3Y_Quote</v>
      </c>
      <c r="F112" s="29" t="str">
        <f>_xll.qlSimpleQuote(E112,,RateTickValue,Permanent,Trigger,ObjectOverwrite)</f>
        <v>HKD6L12L3Y_Quote#0003</v>
      </c>
      <c r="G112" s="24" t="str">
        <f>_xll.ohRangeRetrieveError(F112)</f>
        <v/>
      </c>
      <c r="H112" s="25"/>
      <c r="J112" s="34" t="s">
        <v>19</v>
      </c>
      <c r="K112" s="35" t="s">
        <v>21</v>
      </c>
      <c r="L112" s="36" t="s">
        <v>59</v>
      </c>
    </row>
    <row r="113" spans="1:12" s="1" customFormat="1" ht="12.75" x14ac:dyDescent="0.2">
      <c r="A113" s="19"/>
      <c r="B113" s="30" t="s">
        <v>22</v>
      </c>
      <c r="C113" s="27" t="str">
        <f t="shared" si="7"/>
        <v>6L</v>
      </c>
      <c r="D113" s="28" t="str">
        <f t="shared" si="8"/>
        <v>12L</v>
      </c>
      <c r="E113" s="29" t="str">
        <f t="shared" si="6"/>
        <v>HKD6L12L4Y_Quote</v>
      </c>
      <c r="F113" s="29" t="str">
        <f>_xll.qlSimpleQuote(E113,,RateTickValue,Permanent,Trigger,ObjectOverwrite)</f>
        <v>HKD6L12L4Y_Quote#0003</v>
      </c>
      <c r="G113" s="24" t="str">
        <f>_xll.ohRangeRetrieveError(F113)</f>
        <v/>
      </c>
      <c r="H113" s="25"/>
      <c r="J113" s="34" t="s">
        <v>23</v>
      </c>
      <c r="K113" s="35" t="s">
        <v>17</v>
      </c>
      <c r="L113" s="36" t="s">
        <v>58</v>
      </c>
    </row>
    <row r="114" spans="1:12" s="1" customFormat="1" ht="12.75" x14ac:dyDescent="0.2">
      <c r="A114" s="19"/>
      <c r="B114" s="30" t="s">
        <v>24</v>
      </c>
      <c r="C114" s="27" t="str">
        <f t="shared" si="7"/>
        <v>6L</v>
      </c>
      <c r="D114" s="28" t="str">
        <f t="shared" si="8"/>
        <v>12L</v>
      </c>
      <c r="E114" s="29" t="str">
        <f t="shared" si="6"/>
        <v>HKD6L12L5Y_Quote</v>
      </c>
      <c r="F114" s="29" t="str">
        <f>_xll.qlSimpleQuote(E114,,RateTickValue,Permanent,Trigger,ObjectOverwrite)</f>
        <v>HKD6L12L5Y_Quote#0003</v>
      </c>
      <c r="G114" s="24" t="str">
        <f>_xll.ohRangeRetrieveError(F114)</f>
        <v/>
      </c>
      <c r="H114" s="25"/>
      <c r="J114" s="34" t="s">
        <v>25</v>
      </c>
      <c r="K114" s="35" t="s">
        <v>17</v>
      </c>
      <c r="L114" s="36" t="s">
        <v>58</v>
      </c>
    </row>
    <row r="115" spans="1:12" s="1" customFormat="1" ht="13.5" thickBot="1" x14ac:dyDescent="0.25">
      <c r="A115" s="19"/>
      <c r="B115" s="30" t="s">
        <v>26</v>
      </c>
      <c r="C115" s="27" t="str">
        <f t="shared" si="7"/>
        <v>6L</v>
      </c>
      <c r="D115" s="28" t="str">
        <f t="shared" si="8"/>
        <v>12L</v>
      </c>
      <c r="E115" s="29" t="str">
        <f t="shared" si="6"/>
        <v>HKD6L12L6Y_Quote</v>
      </c>
      <c r="F115" s="29" t="str">
        <f>_xll.qlSimpleQuote(E115,,RateTickValue,Permanent,Trigger,ObjectOverwrite)</f>
        <v>HKD6L12L6Y_Quote#0003</v>
      </c>
      <c r="G115" s="24" t="str">
        <f>_xll.ohRangeRetrieveError(F115)</f>
        <v/>
      </c>
      <c r="H115" s="25"/>
      <c r="J115" s="37" t="s">
        <v>27</v>
      </c>
      <c r="K115" s="38" t="s">
        <v>58</v>
      </c>
      <c r="L115" s="39" t="s">
        <v>28</v>
      </c>
    </row>
    <row r="116" spans="1:12" s="1" customFormat="1" ht="12.75" x14ac:dyDescent="0.2">
      <c r="A116" s="19"/>
      <c r="B116" s="30" t="s">
        <v>29</v>
      </c>
      <c r="C116" s="27" t="str">
        <f t="shared" si="7"/>
        <v>6L</v>
      </c>
      <c r="D116" s="28" t="str">
        <f t="shared" si="8"/>
        <v>12L</v>
      </c>
      <c r="E116" s="29" t="str">
        <f t="shared" si="6"/>
        <v>HKD6L12L7Y_Quote</v>
      </c>
      <c r="F116" s="29" t="str">
        <f>_xll.qlSimpleQuote(E116,,RateTickValue,Permanent,Trigger,ObjectOverwrite)</f>
        <v>HKD6L12L7Y_Quote#0003</v>
      </c>
      <c r="G116" s="24" t="str">
        <f>_xll.ohRangeRetrieveError(F116)</f>
        <v/>
      </c>
      <c r="H116" s="25"/>
    </row>
    <row r="117" spans="1:12" s="1" customFormat="1" ht="12.75" x14ac:dyDescent="0.2">
      <c r="A117" s="19"/>
      <c r="B117" s="30" t="s">
        <v>30</v>
      </c>
      <c r="C117" s="27" t="str">
        <f t="shared" si="7"/>
        <v>6L</v>
      </c>
      <c r="D117" s="28" t="str">
        <f t="shared" si="8"/>
        <v>12L</v>
      </c>
      <c r="E117" s="29" t="str">
        <f t="shared" si="6"/>
        <v>HKD6L12L8Y_Quote</v>
      </c>
      <c r="F117" s="29" t="str">
        <f>_xll.qlSimpleQuote(E117,,RateTickValue,Permanent,Trigger,ObjectOverwrite)</f>
        <v>HKD6L12L8Y_Quote#0003</v>
      </c>
      <c r="G117" s="24" t="str">
        <f>_xll.ohRangeRetrieveError(F117)</f>
        <v/>
      </c>
      <c r="H117" s="25"/>
    </row>
    <row r="118" spans="1:12" s="1" customFormat="1" ht="12.75" x14ac:dyDescent="0.2">
      <c r="A118" s="19"/>
      <c r="B118" s="30" t="s">
        <v>31</v>
      </c>
      <c r="C118" s="27" t="str">
        <f t="shared" si="7"/>
        <v>6L</v>
      </c>
      <c r="D118" s="28" t="str">
        <f t="shared" si="8"/>
        <v>12L</v>
      </c>
      <c r="E118" s="29" t="str">
        <f t="shared" si="6"/>
        <v>HKD6L12L9Y_Quote</v>
      </c>
      <c r="F118" s="29" t="str">
        <f>_xll.qlSimpleQuote(E118,,RateTickValue,Permanent,Trigger,ObjectOverwrite)</f>
        <v>HKD6L12L9Y_Quote#0003</v>
      </c>
      <c r="G118" s="24" t="str">
        <f>_xll.ohRangeRetrieveError(F118)</f>
        <v/>
      </c>
      <c r="H118" s="25"/>
    </row>
    <row r="119" spans="1:12" s="1" customFormat="1" ht="12.75" x14ac:dyDescent="0.2">
      <c r="A119" s="19"/>
      <c r="B119" s="30" t="s">
        <v>32</v>
      </c>
      <c r="C119" s="27" t="str">
        <f t="shared" si="7"/>
        <v>6L</v>
      </c>
      <c r="D119" s="28" t="str">
        <f t="shared" si="8"/>
        <v>12L</v>
      </c>
      <c r="E119" s="29" t="str">
        <f t="shared" si="6"/>
        <v>HKD6L12L10Y_Quote</v>
      </c>
      <c r="F119" s="29" t="str">
        <f>_xll.qlSimpleQuote(E119,,RateTickValue,Permanent,Trigger,ObjectOverwrite)</f>
        <v>HKD6L12L10Y_Quote#0003</v>
      </c>
      <c r="G119" s="24" t="str">
        <f>_xll.ohRangeRetrieveError(F119)</f>
        <v/>
      </c>
      <c r="H119" s="25"/>
    </row>
    <row r="120" spans="1:12" s="1" customFormat="1" ht="12.75" x14ac:dyDescent="0.2">
      <c r="A120" s="19"/>
      <c r="B120" s="30" t="s">
        <v>33</v>
      </c>
      <c r="C120" s="27" t="str">
        <f t="shared" si="7"/>
        <v>6L</v>
      </c>
      <c r="D120" s="28" t="str">
        <f t="shared" si="8"/>
        <v>12L</v>
      </c>
      <c r="E120" s="29" t="str">
        <f t="shared" si="6"/>
        <v>HKD6L12L11Y_Quote</v>
      </c>
      <c r="F120" s="29" t="str">
        <f>_xll.qlSimpleQuote(E120,,RateTickValue,Permanent,Trigger,ObjectOverwrite)</f>
        <v>HKD6L12L11Y_Quote#0003</v>
      </c>
      <c r="G120" s="24" t="str">
        <f>_xll.ohRangeRetrieveError(F120)</f>
        <v/>
      </c>
      <c r="H120" s="25"/>
    </row>
    <row r="121" spans="1:12" s="1" customFormat="1" ht="12.75" x14ac:dyDescent="0.2">
      <c r="A121" s="19"/>
      <c r="B121" s="30" t="s">
        <v>34</v>
      </c>
      <c r="C121" s="27" t="str">
        <f t="shared" si="7"/>
        <v>6L</v>
      </c>
      <c r="D121" s="28" t="str">
        <f t="shared" si="8"/>
        <v>12L</v>
      </c>
      <c r="E121" s="29" t="str">
        <f t="shared" si="6"/>
        <v>HKD6L12L12Y_Quote</v>
      </c>
      <c r="F121" s="29" t="str">
        <f>_xll.qlSimpleQuote(E121,,RateTickValue,Permanent,Trigger,ObjectOverwrite)</f>
        <v>HKD6L12L12Y_Quote#0003</v>
      </c>
      <c r="G121" s="24" t="str">
        <f>_xll.ohRangeRetrieveError(F121)</f>
        <v/>
      </c>
      <c r="H121" s="25"/>
    </row>
    <row r="122" spans="1:12" s="1" customFormat="1" ht="12.75" x14ac:dyDescent="0.2">
      <c r="A122" s="19"/>
      <c r="B122" s="30" t="s">
        <v>35</v>
      </c>
      <c r="C122" s="27" t="str">
        <f t="shared" si="7"/>
        <v>6L</v>
      </c>
      <c r="D122" s="28" t="str">
        <f t="shared" si="8"/>
        <v>12L</v>
      </c>
      <c r="E122" s="29" t="str">
        <f t="shared" si="6"/>
        <v>HKD6L12L13Y_Quote</v>
      </c>
      <c r="F122" s="29" t="str">
        <f>_xll.qlSimpleQuote(E122,,RateTickValue,Permanent,Trigger,ObjectOverwrite)</f>
        <v>HKD6L12L13Y_Quote#0003</v>
      </c>
      <c r="G122" s="24" t="str">
        <f>_xll.ohRangeRetrieveError(F122)</f>
        <v/>
      </c>
      <c r="H122" s="25"/>
    </row>
    <row r="123" spans="1:12" s="1" customFormat="1" ht="12.75" x14ac:dyDescent="0.2">
      <c r="A123" s="19"/>
      <c r="B123" s="30" t="s">
        <v>36</v>
      </c>
      <c r="C123" s="27" t="str">
        <f t="shared" si="7"/>
        <v>6L</v>
      </c>
      <c r="D123" s="28" t="str">
        <f t="shared" si="8"/>
        <v>12L</v>
      </c>
      <c r="E123" s="29" t="str">
        <f t="shared" si="6"/>
        <v>HKD6L12L14Y_Quote</v>
      </c>
      <c r="F123" s="29" t="str">
        <f>_xll.qlSimpleQuote(E123,,RateTickValue,Permanent,Trigger,ObjectOverwrite)</f>
        <v>HKD6L12L14Y_Quote#0003</v>
      </c>
      <c r="G123" s="24" t="str">
        <f>_xll.ohRangeRetrieveError(F123)</f>
        <v/>
      </c>
      <c r="H123" s="25"/>
    </row>
    <row r="124" spans="1:12" s="1" customFormat="1" ht="12.75" x14ac:dyDescent="0.2">
      <c r="A124" s="19"/>
      <c r="B124" s="30" t="s">
        <v>37</v>
      </c>
      <c r="C124" s="27" t="str">
        <f t="shared" si="7"/>
        <v>6L</v>
      </c>
      <c r="D124" s="28" t="str">
        <f t="shared" si="8"/>
        <v>12L</v>
      </c>
      <c r="E124" s="29" t="str">
        <f t="shared" si="6"/>
        <v>HKD6L12L15Y_Quote</v>
      </c>
      <c r="F124" s="29" t="str">
        <f>_xll.qlSimpleQuote(E124,,RateTickValue,Permanent,Trigger,ObjectOverwrite)</f>
        <v>HKD6L12L15Y_Quote#0003</v>
      </c>
      <c r="G124" s="24" t="str">
        <f>_xll.ohRangeRetrieveError(F124)</f>
        <v/>
      </c>
      <c r="H124" s="25"/>
    </row>
    <row r="125" spans="1:12" s="1" customFormat="1" ht="12.75" x14ac:dyDescent="0.2">
      <c r="A125" s="19"/>
      <c r="B125" s="30" t="s">
        <v>38</v>
      </c>
      <c r="C125" s="27" t="str">
        <f t="shared" si="7"/>
        <v>6L</v>
      </c>
      <c r="D125" s="28" t="str">
        <f t="shared" si="8"/>
        <v>12L</v>
      </c>
      <c r="E125" s="29" t="str">
        <f t="shared" si="6"/>
        <v>HKD6L12L16Y_Quote</v>
      </c>
      <c r="F125" s="29" t="str">
        <f>_xll.qlSimpleQuote(E125,,RateTickValue,Permanent,Trigger,ObjectOverwrite)</f>
        <v>HKD6L12L16Y_Quote#0003</v>
      </c>
      <c r="G125" s="24" t="str">
        <f>_xll.ohRangeRetrieveError(F125)</f>
        <v/>
      </c>
      <c r="H125" s="25"/>
    </row>
    <row r="126" spans="1:12" s="1" customFormat="1" ht="12.75" x14ac:dyDescent="0.2">
      <c r="A126" s="19"/>
      <c r="B126" s="30" t="s">
        <v>39</v>
      </c>
      <c r="C126" s="27" t="str">
        <f t="shared" si="7"/>
        <v>6L</v>
      </c>
      <c r="D126" s="28" t="str">
        <f t="shared" si="8"/>
        <v>12L</v>
      </c>
      <c r="E126" s="29" t="str">
        <f t="shared" si="6"/>
        <v>HKD6L12L17Y_Quote</v>
      </c>
      <c r="F126" s="29" t="str">
        <f>_xll.qlSimpleQuote(E126,,RateTickValue,Permanent,Trigger,ObjectOverwrite)</f>
        <v>HKD6L12L17Y_Quote#0003</v>
      </c>
      <c r="G126" s="24" t="str">
        <f>_xll.ohRangeRetrieveError(F126)</f>
        <v/>
      </c>
      <c r="H126" s="25"/>
    </row>
    <row r="127" spans="1:12" s="1" customFormat="1" ht="12.75" x14ac:dyDescent="0.2">
      <c r="A127" s="19"/>
      <c r="B127" s="30" t="s">
        <v>40</v>
      </c>
      <c r="C127" s="27" t="str">
        <f t="shared" si="7"/>
        <v>6L</v>
      </c>
      <c r="D127" s="28" t="str">
        <f t="shared" si="8"/>
        <v>12L</v>
      </c>
      <c r="E127" s="29" t="str">
        <f t="shared" si="6"/>
        <v>HKD6L12L18Y_Quote</v>
      </c>
      <c r="F127" s="29" t="str">
        <f>_xll.qlSimpleQuote(E127,,RateTickValue,Permanent,Trigger,ObjectOverwrite)</f>
        <v>HKD6L12L18Y_Quote#0003</v>
      </c>
      <c r="G127" s="24" t="str">
        <f>_xll.ohRangeRetrieveError(F127)</f>
        <v/>
      </c>
      <c r="H127" s="25"/>
    </row>
    <row r="128" spans="1:12" s="1" customFormat="1" ht="12.75" x14ac:dyDescent="0.2">
      <c r="A128" s="19"/>
      <c r="B128" s="30" t="s">
        <v>41</v>
      </c>
      <c r="C128" s="27" t="str">
        <f t="shared" si="7"/>
        <v>6L</v>
      </c>
      <c r="D128" s="28" t="str">
        <f t="shared" si="8"/>
        <v>12L</v>
      </c>
      <c r="E128" s="29" t="str">
        <f t="shared" si="6"/>
        <v>HKD6L12L19Y_Quote</v>
      </c>
      <c r="F128" s="29" t="str">
        <f>_xll.qlSimpleQuote(E128,,RateTickValue,Permanent,Trigger,ObjectOverwrite)</f>
        <v>HKD6L12L19Y_Quote#0003</v>
      </c>
      <c r="G128" s="24" t="str">
        <f>_xll.ohRangeRetrieveError(F128)</f>
        <v/>
      </c>
      <c r="H128" s="25"/>
    </row>
    <row r="129" spans="1:8" s="1" customFormat="1" ht="12.75" x14ac:dyDescent="0.2">
      <c r="A129" s="19"/>
      <c r="B129" s="30" t="s">
        <v>42</v>
      </c>
      <c r="C129" s="27" t="str">
        <f t="shared" si="7"/>
        <v>6L</v>
      </c>
      <c r="D129" s="28" t="str">
        <f t="shared" si="8"/>
        <v>12L</v>
      </c>
      <c r="E129" s="29" t="str">
        <f t="shared" si="6"/>
        <v>HKD6L12L20Y_Quote</v>
      </c>
      <c r="F129" s="29" t="str">
        <f>_xll.qlSimpleQuote(E129,,RateTickValue,Permanent,Trigger,ObjectOverwrite)</f>
        <v>HKD6L12L20Y_Quote#0003</v>
      </c>
      <c r="G129" s="24" t="str">
        <f>_xll.ohRangeRetrieveError(F129)</f>
        <v/>
      </c>
      <c r="H129" s="25"/>
    </row>
    <row r="130" spans="1:8" s="1" customFormat="1" ht="12.75" x14ac:dyDescent="0.2">
      <c r="A130" s="19"/>
      <c r="B130" s="30" t="s">
        <v>43</v>
      </c>
      <c r="C130" s="27" t="str">
        <f t="shared" si="7"/>
        <v>6L</v>
      </c>
      <c r="D130" s="28" t="str">
        <f t="shared" si="8"/>
        <v>12L</v>
      </c>
      <c r="E130" s="29" t="str">
        <f t="shared" si="6"/>
        <v>HKD6L12L21Y_Quote</v>
      </c>
      <c r="F130" s="29" t="str">
        <f>_xll.qlSimpleQuote(E130,,RateTickValue,Permanent,Trigger,ObjectOverwrite)</f>
        <v>HKD6L12L21Y_Quote#0003</v>
      </c>
      <c r="G130" s="24" t="str">
        <f>_xll.ohRangeRetrieveError(F130)</f>
        <v/>
      </c>
      <c r="H130" s="25"/>
    </row>
    <row r="131" spans="1:8" s="1" customFormat="1" ht="12.75" x14ac:dyDescent="0.2">
      <c r="A131" s="19"/>
      <c r="B131" s="30" t="s">
        <v>44</v>
      </c>
      <c r="C131" s="27" t="str">
        <f t="shared" si="7"/>
        <v>6L</v>
      </c>
      <c r="D131" s="28" t="str">
        <f t="shared" si="8"/>
        <v>12L</v>
      </c>
      <c r="E131" s="29" t="str">
        <f t="shared" si="6"/>
        <v>HKD6L12L22Y_Quote</v>
      </c>
      <c r="F131" s="29" t="str">
        <f>_xll.qlSimpleQuote(E131,,RateTickValue,Permanent,Trigger,ObjectOverwrite)</f>
        <v>HKD6L12L22Y_Quote#0003</v>
      </c>
      <c r="G131" s="24" t="str">
        <f>_xll.ohRangeRetrieveError(F131)</f>
        <v/>
      </c>
      <c r="H131" s="25"/>
    </row>
    <row r="132" spans="1:8" s="1" customFormat="1" ht="12.75" x14ac:dyDescent="0.2">
      <c r="A132" s="19"/>
      <c r="B132" s="30" t="s">
        <v>45</v>
      </c>
      <c r="C132" s="27" t="str">
        <f t="shared" si="7"/>
        <v>6L</v>
      </c>
      <c r="D132" s="28" t="str">
        <f t="shared" si="8"/>
        <v>12L</v>
      </c>
      <c r="E132" s="29" t="str">
        <f t="shared" si="6"/>
        <v>HKD6L12L23Y_Quote</v>
      </c>
      <c r="F132" s="29" t="str">
        <f>_xll.qlSimpleQuote(E132,,RateTickValue,Permanent,Trigger,ObjectOverwrite)</f>
        <v>HKD6L12L23Y_Quote#0003</v>
      </c>
      <c r="G132" s="24" t="str">
        <f>_xll.ohRangeRetrieveError(F132)</f>
        <v/>
      </c>
      <c r="H132" s="25"/>
    </row>
    <row r="133" spans="1:8" s="1" customFormat="1" ht="12.75" x14ac:dyDescent="0.2">
      <c r="A133" s="19"/>
      <c r="B133" s="30" t="s">
        <v>46</v>
      </c>
      <c r="C133" s="27" t="str">
        <f t="shared" si="7"/>
        <v>6L</v>
      </c>
      <c r="D133" s="28" t="str">
        <f t="shared" si="8"/>
        <v>12L</v>
      </c>
      <c r="E133" s="29" t="str">
        <f t="shared" si="6"/>
        <v>HKD6L12L24Y_Quote</v>
      </c>
      <c r="F133" s="29" t="str">
        <f>_xll.qlSimpleQuote(E133,,RateTickValue,Permanent,Trigger,ObjectOverwrite)</f>
        <v>HKD6L12L24Y_Quote#0003</v>
      </c>
      <c r="G133" s="24" t="str">
        <f>_xll.ohRangeRetrieveError(F133)</f>
        <v/>
      </c>
      <c r="H133" s="25"/>
    </row>
    <row r="134" spans="1:8" s="1" customFormat="1" ht="12.75" x14ac:dyDescent="0.2">
      <c r="A134" s="19"/>
      <c r="B134" s="30" t="s">
        <v>47</v>
      </c>
      <c r="C134" s="27" t="str">
        <f t="shared" si="7"/>
        <v>6L</v>
      </c>
      <c r="D134" s="28" t="str">
        <f t="shared" si="8"/>
        <v>12L</v>
      </c>
      <c r="E134" s="29" t="str">
        <f t="shared" si="6"/>
        <v>HKD6L12L25Y_Quote</v>
      </c>
      <c r="F134" s="29" t="str">
        <f>_xll.qlSimpleQuote(E134,,RateTickValue,Permanent,Trigger,ObjectOverwrite)</f>
        <v>HKD6L12L25Y_Quote#0003</v>
      </c>
      <c r="G134" s="24" t="str">
        <f>_xll.ohRangeRetrieveError(F134)</f>
        <v/>
      </c>
      <c r="H134" s="25"/>
    </row>
    <row r="135" spans="1:8" s="1" customFormat="1" ht="12.75" x14ac:dyDescent="0.2">
      <c r="A135" s="19"/>
      <c r="B135" s="30" t="s">
        <v>48</v>
      </c>
      <c r="C135" s="27" t="str">
        <f t="shared" si="7"/>
        <v>6L</v>
      </c>
      <c r="D135" s="28" t="str">
        <f t="shared" si="8"/>
        <v>12L</v>
      </c>
      <c r="E135" s="29" t="str">
        <f t="shared" si="6"/>
        <v>HKD6L12L26Y_Quote</v>
      </c>
      <c r="F135" s="29" t="str">
        <f>_xll.qlSimpleQuote(E135,,RateTickValue,Permanent,Trigger,ObjectOverwrite)</f>
        <v>HKD6L12L26Y_Quote#0003</v>
      </c>
      <c r="G135" s="24" t="str">
        <f>_xll.ohRangeRetrieveError(F135)</f>
        <v/>
      </c>
      <c r="H135" s="25"/>
    </row>
    <row r="136" spans="1:8" s="1" customFormat="1" ht="12.75" x14ac:dyDescent="0.2">
      <c r="A136" s="19"/>
      <c r="B136" s="30" t="s">
        <v>49</v>
      </c>
      <c r="C136" s="27" t="str">
        <f t="shared" si="7"/>
        <v>6L</v>
      </c>
      <c r="D136" s="28" t="str">
        <f t="shared" si="8"/>
        <v>12L</v>
      </c>
      <c r="E136" s="29" t="str">
        <f t="shared" si="6"/>
        <v>HKD6L12L27Y_Quote</v>
      </c>
      <c r="F136" s="29" t="str">
        <f>_xll.qlSimpleQuote(E136,,RateTickValue,Permanent,Trigger,ObjectOverwrite)</f>
        <v>HKD6L12L27Y_Quote#0003</v>
      </c>
      <c r="G136" s="24" t="str">
        <f>_xll.ohRangeRetrieveError(F136)</f>
        <v/>
      </c>
      <c r="H136" s="25"/>
    </row>
    <row r="137" spans="1:8" s="1" customFormat="1" ht="12.75" x14ac:dyDescent="0.2">
      <c r="A137" s="19"/>
      <c r="B137" s="30" t="s">
        <v>50</v>
      </c>
      <c r="C137" s="27" t="str">
        <f t="shared" si="7"/>
        <v>6L</v>
      </c>
      <c r="D137" s="28" t="str">
        <f t="shared" si="8"/>
        <v>12L</v>
      </c>
      <c r="E137" s="29" t="str">
        <f t="shared" si="6"/>
        <v>HKD6L12L28Y_Quote</v>
      </c>
      <c r="F137" s="29" t="str">
        <f>_xll.qlSimpleQuote(E137,,RateTickValue,Permanent,Trigger,ObjectOverwrite)</f>
        <v>HKD6L12L28Y_Quote#0003</v>
      </c>
      <c r="G137" s="24" t="str">
        <f>_xll.ohRangeRetrieveError(F137)</f>
        <v/>
      </c>
      <c r="H137" s="25"/>
    </row>
    <row r="138" spans="1:8" s="1" customFormat="1" ht="12.75" x14ac:dyDescent="0.2">
      <c r="A138" s="19"/>
      <c r="B138" s="30" t="s">
        <v>51</v>
      </c>
      <c r="C138" s="27" t="str">
        <f t="shared" si="7"/>
        <v>6L</v>
      </c>
      <c r="D138" s="28" t="str">
        <f t="shared" si="8"/>
        <v>12L</v>
      </c>
      <c r="E138" s="29" t="str">
        <f t="shared" si="6"/>
        <v>HKD6L12L29Y_Quote</v>
      </c>
      <c r="F138" s="29" t="str">
        <f>_xll.qlSimpleQuote(E138,,RateTickValue,Permanent,Trigger,ObjectOverwrite)</f>
        <v>HKD6L12L29Y_Quote#0003</v>
      </c>
      <c r="G138" s="24" t="str">
        <f>_xll.ohRangeRetrieveError(F138)</f>
        <v/>
      </c>
      <c r="H138" s="25"/>
    </row>
    <row r="139" spans="1:8" s="1" customFormat="1" ht="12.75" x14ac:dyDescent="0.2">
      <c r="A139" s="19"/>
      <c r="B139" s="30" t="s">
        <v>52</v>
      </c>
      <c r="C139" s="27" t="str">
        <f t="shared" si="7"/>
        <v>6L</v>
      </c>
      <c r="D139" s="28" t="str">
        <f t="shared" si="8"/>
        <v>12L</v>
      </c>
      <c r="E139" s="29" t="str">
        <f t="shared" si="6"/>
        <v>HKD6L12L30Y_Quote</v>
      </c>
      <c r="F139" s="29" t="str">
        <f>_xll.qlSimpleQuote(E139,,RateTickValue,Permanent,Trigger,ObjectOverwrite)</f>
        <v>HKD6L12L30Y_Quote#0003</v>
      </c>
      <c r="G139" s="24" t="str">
        <f>_xll.ohRangeRetrieveError(F139)</f>
        <v/>
      </c>
      <c r="H139" s="25"/>
    </row>
    <row r="140" spans="1:8" s="1" customFormat="1" ht="12.75" x14ac:dyDescent="0.2">
      <c r="A140" s="19"/>
      <c r="B140" s="30" t="s">
        <v>53</v>
      </c>
      <c r="C140" s="27" t="str">
        <f t="shared" si="7"/>
        <v>6L</v>
      </c>
      <c r="D140" s="28" t="str">
        <f t="shared" si="8"/>
        <v>12L</v>
      </c>
      <c r="E140" s="29" t="str">
        <f t="shared" si="6"/>
        <v>HKD6L12L35Y_Quote</v>
      </c>
      <c r="F140" s="29" t="str">
        <f>_xll.qlSimpleQuote(E140,,RateTickValue,Permanent,Trigger,ObjectOverwrite)</f>
        <v>HKD6L12L35Y_Quote#0003</v>
      </c>
      <c r="G140" s="24" t="str">
        <f>_xll.ohRangeRetrieveError(F140)</f>
        <v/>
      </c>
      <c r="H140" s="25"/>
    </row>
    <row r="141" spans="1:8" s="1" customFormat="1" ht="12.75" x14ac:dyDescent="0.2">
      <c r="A141" s="19"/>
      <c r="B141" s="30" t="s">
        <v>54</v>
      </c>
      <c r="C141" s="27" t="str">
        <f t="shared" si="7"/>
        <v>6L</v>
      </c>
      <c r="D141" s="28" t="str">
        <f t="shared" si="8"/>
        <v>12L</v>
      </c>
      <c r="E141" s="29" t="str">
        <f t="shared" si="6"/>
        <v>HKD6L12L40Y_Quote</v>
      </c>
      <c r="F141" s="29" t="str">
        <f>_xll.qlSimpleQuote(E141,,RateTickValue,Permanent,Trigger,ObjectOverwrite)</f>
        <v>HKD6L12L40Y_Quote#0003</v>
      </c>
      <c r="G141" s="24" t="str">
        <f>_xll.ohRangeRetrieveError(F141)</f>
        <v/>
      </c>
      <c r="H141" s="25"/>
    </row>
    <row r="142" spans="1:8" s="1" customFormat="1" ht="12.75" x14ac:dyDescent="0.2">
      <c r="A142" s="19"/>
      <c r="B142" s="30" t="s">
        <v>55</v>
      </c>
      <c r="C142" s="27" t="str">
        <f t="shared" si="7"/>
        <v>6L</v>
      </c>
      <c r="D142" s="28" t="str">
        <f t="shared" si="8"/>
        <v>12L</v>
      </c>
      <c r="E142" s="29" t="str">
        <f t="shared" si="6"/>
        <v>HKD6L12L50Y_Quote</v>
      </c>
      <c r="F142" s="29" t="str">
        <f>_xll.qlSimpleQuote(E142,,RateTickValue,Permanent,Trigger,ObjectOverwrite)</f>
        <v>HKD6L12L50Y_Quote#0003</v>
      </c>
      <c r="G142" s="24" t="str">
        <f>_xll.ohRangeRetrieveError(F142)</f>
        <v/>
      </c>
      <c r="H142" s="25"/>
    </row>
    <row r="143" spans="1:8" s="1" customFormat="1" ht="12.75" x14ac:dyDescent="0.2">
      <c r="A143" s="19"/>
      <c r="B143" s="30" t="s">
        <v>56</v>
      </c>
      <c r="C143" s="27" t="str">
        <f t="shared" si="7"/>
        <v>6L</v>
      </c>
      <c r="D143" s="28" t="str">
        <f t="shared" si="8"/>
        <v>12L</v>
      </c>
      <c r="E143" s="29" t="str">
        <f t="shared" si="6"/>
        <v>HKD6L12L60Y_Quote</v>
      </c>
      <c r="F143" s="29" t="str">
        <f>_xll.qlSimpleQuote(E143,,RateTickValue,Permanent,Trigger,ObjectOverwrite)</f>
        <v>HKD6L12L60Y_Quote#0003</v>
      </c>
      <c r="G143" s="24" t="str">
        <f>_xll.ohRangeRetrieveError(F143)</f>
        <v/>
      </c>
      <c r="H143" s="25"/>
    </row>
    <row r="144" spans="1:8" s="1" customFormat="1" ht="12.75" x14ac:dyDescent="0.2">
      <c r="A144" s="40"/>
      <c r="B144" s="41"/>
      <c r="C144" s="41"/>
      <c r="D144" s="41"/>
      <c r="E144" s="41"/>
      <c r="F144" s="42"/>
      <c r="G144" s="42"/>
      <c r="H144" s="43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61"/>
  <sheetViews>
    <sheetView workbookViewId="0"/>
  </sheetViews>
  <sheetFormatPr defaultColWidth="8" defaultRowHeight="11.25" x14ac:dyDescent="0.2"/>
  <cols>
    <col min="1" max="1" width="3.28515625" style="46" customWidth="1"/>
    <col min="2" max="2" width="4.28515625" style="46" customWidth="1"/>
    <col min="3" max="3" width="15.5703125" style="46" bestFit="1" customWidth="1"/>
    <col min="4" max="4" width="101.42578125" style="46" bestFit="1" customWidth="1"/>
    <col min="5" max="5" width="20.140625" style="46" bestFit="1" customWidth="1"/>
    <col min="6" max="6" width="35.28515625" style="46" customWidth="1"/>
    <col min="7" max="7" width="4.28515625" style="46" customWidth="1"/>
    <col min="8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399" t="s">
        <v>60</v>
      </c>
      <c r="C2" s="400"/>
      <c r="D2" s="400"/>
      <c r="E2" s="401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399" t="s">
        <v>67</v>
      </c>
      <c r="C12" s="400"/>
      <c r="D12" s="400"/>
      <c r="E12" s="401"/>
    </row>
    <row r="13" spans="1:5" x14ac:dyDescent="0.2">
      <c r="B13" s="50"/>
      <c r="C13" s="51"/>
      <c r="D13" s="51"/>
      <c r="E13" s="52"/>
    </row>
    <row r="14" spans="1:5" x14ac:dyDescent="0.2">
      <c r="B14" s="50"/>
      <c r="C14" s="53" t="s">
        <v>68</v>
      </c>
      <c r="D14" s="54" t="s">
        <v>69</v>
      </c>
      <c r="E14" s="55"/>
    </row>
    <row r="15" spans="1:5" x14ac:dyDescent="0.2">
      <c r="B15" s="50"/>
      <c r="C15" s="53" t="s">
        <v>70</v>
      </c>
      <c r="D15" s="57" t="s">
        <v>71</v>
      </c>
      <c r="E15" s="55"/>
    </row>
    <row r="16" spans="1:5" x14ac:dyDescent="0.2">
      <c r="B16" s="50"/>
      <c r="C16" s="53" t="s">
        <v>72</v>
      </c>
      <c r="D16" s="61">
        <v>1E-4</v>
      </c>
      <c r="E16" s="55"/>
    </row>
    <row r="17" spans="1:10" x14ac:dyDescent="0.2">
      <c r="B17" s="50"/>
      <c r="C17" s="53" t="s">
        <v>73</v>
      </c>
      <c r="D17" s="62">
        <v>-0.01</v>
      </c>
      <c r="E17" s="55"/>
    </row>
    <row r="18" spans="1:10" ht="12" thickBot="1" x14ac:dyDescent="0.25">
      <c r="B18" s="58"/>
      <c r="C18" s="59"/>
      <c r="D18" s="59"/>
      <c r="E18" s="60"/>
    </row>
    <row r="20" spans="1:10" s="18" customFormat="1" x14ac:dyDescent="0.2">
      <c r="A20" s="63"/>
      <c r="B20" s="14"/>
      <c r="C20" s="14"/>
      <c r="D20" s="14"/>
      <c r="E20" s="14"/>
      <c r="F20" s="17"/>
    </row>
    <row r="21" spans="1:10" s="18" customFormat="1" ht="21" customHeight="1" x14ac:dyDescent="0.2">
      <c r="A21" s="19"/>
      <c r="B21" s="64"/>
      <c r="C21" s="22" t="str">
        <f>Currency&amp;"_010_"&amp;"Deposits.xml"</f>
        <v>HKD_010_Deposits.xml</v>
      </c>
      <c r="D21" s="65">
        <f ca="1">IF(Serialize,_xll.ohObjectSave(D22:D39,SerializationPath&amp;C21,FileOverwrite,,Serialize),"---")</f>
        <v>18</v>
      </c>
      <c r="E21" s="66" t="str">
        <f ca="1">_xll.ohRangeRetrieveError(D21)</f>
        <v/>
      </c>
      <c r="F21" s="67"/>
    </row>
    <row r="22" spans="1:10" s="18" customFormat="1" x14ac:dyDescent="0.2">
      <c r="A22" s="19"/>
      <c r="B22" s="68" t="s">
        <v>74</v>
      </c>
      <c r="C22" s="69" t="str">
        <f t="shared" ref="C22:C39" si="0">Currency&amp;$B22&amp;QuoteSuffix</f>
        <v>HKDOND_Quote</v>
      </c>
      <c r="D22" s="69" t="str">
        <f>_xll.qlSimpleQuote(C22,J22,RateTickValue,Permanent,Trigger,ObjectOverwrite)</f>
        <v>HKDOND_Quote#0003</v>
      </c>
      <c r="E22" s="70" t="str">
        <f>_xll.ohRangeRetrieveError(D22)</f>
        <v/>
      </c>
      <c r="F22" s="67"/>
      <c r="J22" s="18">
        <v>9.3570000000000003E-4</v>
      </c>
    </row>
    <row r="23" spans="1:10" s="18" customFormat="1" x14ac:dyDescent="0.2">
      <c r="A23" s="19"/>
      <c r="B23" s="68" t="s">
        <v>75</v>
      </c>
      <c r="C23" s="69" t="str">
        <f t="shared" si="0"/>
        <v>HKDTND_Quote</v>
      </c>
      <c r="D23" s="69" t="str">
        <f>_xll.qlSimpleQuote(C23,J23,RateTickValue,Permanent,Trigger,ObjectOverwrite)</f>
        <v>HKDTND_Quote#0003</v>
      </c>
      <c r="E23" s="70" t="str">
        <f>_xll.ohRangeRetrieveError(D23)</f>
        <v/>
      </c>
      <c r="F23" s="67"/>
    </row>
    <row r="24" spans="1:10" s="18" customFormat="1" x14ac:dyDescent="0.2">
      <c r="A24" s="19"/>
      <c r="B24" s="68" t="s">
        <v>76</v>
      </c>
      <c r="C24" s="69" t="str">
        <f t="shared" si="0"/>
        <v>HKDSND_Quote</v>
      </c>
      <c r="D24" s="69" t="str">
        <f>_xll.qlSimpleQuote(C24,J24,RateTickValue,Permanent,Trigger,ObjectOverwrite)</f>
        <v>HKDSND_Quote#0003</v>
      </c>
      <c r="E24" s="70" t="str">
        <f>_xll.ohRangeRetrieveError(D24)</f>
        <v/>
      </c>
      <c r="F24" s="67"/>
    </row>
    <row r="25" spans="1:10" s="18" customFormat="1" x14ac:dyDescent="0.2">
      <c r="A25" s="19"/>
      <c r="B25" s="68" t="s">
        <v>77</v>
      </c>
      <c r="C25" s="69" t="str">
        <f t="shared" si="0"/>
        <v>HKDSWD_Quote</v>
      </c>
      <c r="D25" s="69" t="str">
        <f>_xll.qlSimpleQuote(C25,J25,RateTickValue,Permanent,Trigger,ObjectOverwrite)</f>
        <v>HKDSWD_Quote#0003</v>
      </c>
      <c r="E25" s="70" t="str">
        <f>_xll.ohRangeRetrieveError(D25)</f>
        <v/>
      </c>
      <c r="F25" s="67"/>
    </row>
    <row r="26" spans="1:10" s="18" customFormat="1" x14ac:dyDescent="0.2">
      <c r="A26" s="19"/>
      <c r="B26" s="68" t="s">
        <v>78</v>
      </c>
      <c r="C26" s="69" t="str">
        <f t="shared" si="0"/>
        <v>HKD2WD_Quote</v>
      </c>
      <c r="D26" s="69" t="str">
        <f>_xll.qlSimpleQuote(C26,J26,RateTickValue,Permanent,Trigger,ObjectOverwrite)</f>
        <v>HKD2WD_Quote#0003</v>
      </c>
      <c r="E26" s="70" t="str">
        <f>_xll.ohRangeRetrieveError(D26)</f>
        <v/>
      </c>
      <c r="F26" s="67"/>
      <c r="J26" s="18">
        <v>1.6071E-3</v>
      </c>
    </row>
    <row r="27" spans="1:10" s="18" customFormat="1" x14ac:dyDescent="0.2">
      <c r="A27" s="19"/>
      <c r="B27" s="68" t="s">
        <v>79</v>
      </c>
      <c r="C27" s="69" t="str">
        <f t="shared" si="0"/>
        <v>HKD3WD_Quote</v>
      </c>
      <c r="D27" s="69" t="str">
        <f>_xll.qlSimpleQuote(C27,J27,RateTickValue,Permanent,Trigger,ObjectOverwrite)</f>
        <v>HKD3WD_Quote#0003</v>
      </c>
      <c r="E27" s="70" t="str">
        <f>_xll.ohRangeRetrieveError(D27)</f>
        <v/>
      </c>
      <c r="F27" s="67"/>
    </row>
    <row r="28" spans="1:10" s="18" customFormat="1" x14ac:dyDescent="0.2">
      <c r="A28" s="19"/>
      <c r="B28" s="68" t="s">
        <v>80</v>
      </c>
      <c r="C28" s="69" t="str">
        <f t="shared" si="0"/>
        <v>HKD1MD_Quote</v>
      </c>
      <c r="D28" s="69" t="str">
        <f>_xll.qlSimpleQuote(C28,J28,RateTickValue,Permanent,Trigger,ObjectOverwrite)</f>
        <v>HKD1MD_Quote#0003</v>
      </c>
      <c r="E28" s="70" t="str">
        <f>_xll.ohRangeRetrieveError(D28)</f>
        <v/>
      </c>
      <c r="F28" s="67"/>
      <c r="J28" s="18">
        <v>2.15E-3</v>
      </c>
    </row>
    <row r="29" spans="1:10" s="18" customFormat="1" x14ac:dyDescent="0.2">
      <c r="A29" s="19"/>
      <c r="B29" s="68" t="s">
        <v>81</v>
      </c>
      <c r="C29" s="69" t="str">
        <f t="shared" si="0"/>
        <v>HKD2MD_Quote</v>
      </c>
      <c r="D29" s="69" t="str">
        <f>_xll.qlSimpleQuote(C29,J29,RateTickValue,Permanent,Trigger,ObjectOverwrite)</f>
        <v>HKD2MD_Quote#0003</v>
      </c>
      <c r="E29" s="70" t="str">
        <f>_xll.ohRangeRetrieveError(D29)</f>
        <v/>
      </c>
      <c r="F29" s="67"/>
      <c r="J29" s="18">
        <v>3.2500000000000003E-3</v>
      </c>
    </row>
    <row r="30" spans="1:10" s="18" customFormat="1" x14ac:dyDescent="0.2">
      <c r="A30" s="19"/>
      <c r="B30" s="68" t="s">
        <v>82</v>
      </c>
      <c r="C30" s="69" t="str">
        <f t="shared" si="0"/>
        <v>HKD3MD_Quote</v>
      </c>
      <c r="D30" s="69" t="str">
        <f>_xll.qlSimpleQuote(C30,J30,RateTickValue,Permanent,Trigger,ObjectOverwrite)</f>
        <v>HKD3MD_Quote#0003</v>
      </c>
      <c r="E30" s="70" t="str">
        <f>_xll.ohRangeRetrieveError(D30)</f>
        <v/>
      </c>
      <c r="F30" s="67"/>
      <c r="J30" s="18">
        <v>3.8429000000000002E-3</v>
      </c>
    </row>
    <row r="31" spans="1:10" s="18" customFormat="1" x14ac:dyDescent="0.2">
      <c r="A31" s="19"/>
      <c r="B31" s="68" t="s">
        <v>83</v>
      </c>
      <c r="C31" s="69" t="str">
        <f t="shared" si="0"/>
        <v>HKD4MD_Quote</v>
      </c>
      <c r="D31" s="69" t="str">
        <f>_xll.qlSimpleQuote(C31,J31,RateTickValue,Permanent,Trigger,ObjectOverwrite)</f>
        <v>HKD4MD_Quote#0003</v>
      </c>
      <c r="E31" s="70" t="str">
        <f>_xll.ohRangeRetrieveError(D31)</f>
        <v/>
      </c>
      <c r="F31" s="67"/>
      <c r="J31" s="18">
        <v>4.1143000000000004E-3</v>
      </c>
    </row>
    <row r="32" spans="1:10" s="18" customFormat="1" x14ac:dyDescent="0.2">
      <c r="A32" s="19"/>
      <c r="B32" s="68" t="s">
        <v>84</v>
      </c>
      <c r="C32" s="69" t="str">
        <f t="shared" si="0"/>
        <v>HKD5MD_Quote</v>
      </c>
      <c r="D32" s="69" t="str">
        <f>_xll.qlSimpleQuote(C32,J32,RateTickValue,Permanent,Trigger,ObjectOverwrite)</f>
        <v>HKD5MD_Quote#0003</v>
      </c>
      <c r="E32" s="70" t="str">
        <f>_xll.ohRangeRetrieveError(D32)</f>
        <v/>
      </c>
      <c r="F32" s="67"/>
      <c r="J32" s="18">
        <v>4.5214000000000001E-3</v>
      </c>
    </row>
    <row r="33" spans="1:10" s="18" customFormat="1" x14ac:dyDescent="0.2">
      <c r="A33" s="19"/>
      <c r="B33" s="68" t="s">
        <v>85</v>
      </c>
      <c r="C33" s="69" t="str">
        <f t="shared" si="0"/>
        <v>HKD6MD_Quote</v>
      </c>
      <c r="D33" s="69" t="str">
        <f>_xll.qlSimpleQuote(C33,J33,RateTickValue,Permanent,Trigger,ObjectOverwrite)</f>
        <v>HKD6MD_Quote#0003</v>
      </c>
      <c r="E33" s="70" t="str">
        <f>_xll.ohRangeRetrieveError(D33)</f>
        <v/>
      </c>
      <c r="F33" s="67"/>
      <c r="J33" s="18">
        <v>5.4571000000000003E-3</v>
      </c>
    </row>
    <row r="34" spans="1:10" s="18" customFormat="1" x14ac:dyDescent="0.2">
      <c r="A34" s="19"/>
      <c r="B34" s="68" t="s">
        <v>86</v>
      </c>
      <c r="C34" s="69" t="str">
        <f t="shared" si="0"/>
        <v>HKD7MD_Quote</v>
      </c>
      <c r="D34" s="69" t="str">
        <f>_xll.qlSimpleQuote(C34,J34,RateTickValue,Permanent,Trigger,ObjectOverwrite)</f>
        <v>HKD7MD_Quote#0003</v>
      </c>
      <c r="E34" s="70" t="str">
        <f>_xll.ohRangeRetrieveError(D34)</f>
        <v/>
      </c>
      <c r="F34" s="67"/>
      <c r="J34" s="18">
        <v>5.7071000000000005E-3</v>
      </c>
    </row>
    <row r="35" spans="1:10" s="18" customFormat="1" x14ac:dyDescent="0.2">
      <c r="A35" s="19"/>
      <c r="B35" s="68" t="s">
        <v>87</v>
      </c>
      <c r="C35" s="69" t="str">
        <f t="shared" si="0"/>
        <v>HKD8MD_Quote</v>
      </c>
      <c r="D35" s="69" t="str">
        <f>_xll.qlSimpleQuote(C35,J35,RateTickValue,Permanent,Trigger,ObjectOverwrite)</f>
        <v>HKD8MD_Quote#0003</v>
      </c>
      <c r="E35" s="70" t="str">
        <f>_xll.ohRangeRetrieveError(D35)</f>
        <v/>
      </c>
      <c r="F35" s="67"/>
      <c r="J35" s="18">
        <v>5.9214000000000003E-3</v>
      </c>
    </row>
    <row r="36" spans="1:10" s="18" customFormat="1" x14ac:dyDescent="0.2">
      <c r="A36" s="19"/>
      <c r="B36" s="68" t="s">
        <v>88</v>
      </c>
      <c r="C36" s="69" t="str">
        <f t="shared" si="0"/>
        <v>HKD9MD_Quote</v>
      </c>
      <c r="D36" s="69" t="str">
        <f>_xll.qlSimpleQuote(C36,J36,RateTickValue,Permanent,Trigger,ObjectOverwrite)</f>
        <v>HKD9MD_Quote#0003</v>
      </c>
      <c r="E36" s="70" t="str">
        <f>_xll.ohRangeRetrieveError(D36)</f>
        <v/>
      </c>
      <c r="F36" s="67"/>
      <c r="J36" s="18">
        <v>6.2071000000000001E-3</v>
      </c>
    </row>
    <row r="37" spans="1:10" s="18" customFormat="1" x14ac:dyDescent="0.2">
      <c r="A37" s="19"/>
      <c r="B37" s="68" t="s">
        <v>89</v>
      </c>
      <c r="C37" s="69" t="str">
        <f t="shared" si="0"/>
        <v>HKD10MD_Quote</v>
      </c>
      <c r="D37" s="69" t="str">
        <f>_xll.qlSimpleQuote(C37,J37,RateTickValue,Permanent,Trigger,ObjectOverwrite)</f>
        <v>HKD10MD_Quote#0003</v>
      </c>
      <c r="E37" s="70" t="str">
        <f>_xll.ohRangeRetrieveError(D37)</f>
        <v/>
      </c>
      <c r="F37" s="67"/>
      <c r="J37" s="18">
        <v>7.0143000000000002E-3</v>
      </c>
    </row>
    <row r="38" spans="1:10" s="18" customFormat="1" x14ac:dyDescent="0.2">
      <c r="A38" s="19"/>
      <c r="B38" s="68" t="s">
        <v>90</v>
      </c>
      <c r="C38" s="69" t="str">
        <f t="shared" si="0"/>
        <v>HKD11MD_Quote</v>
      </c>
      <c r="D38" s="69" t="str">
        <f>_xll.qlSimpleQuote(C38,J38,RateTickValue,Permanent,Trigger,ObjectOverwrite)</f>
        <v>HKD11MD_Quote#0003</v>
      </c>
      <c r="E38" s="70" t="str">
        <f>_xll.ohRangeRetrieveError(D38)</f>
        <v/>
      </c>
      <c r="F38" s="67"/>
      <c r="J38" s="18">
        <v>7.8571000000000005E-3</v>
      </c>
    </row>
    <row r="39" spans="1:10" s="18" customFormat="1" x14ac:dyDescent="0.2">
      <c r="A39" s="19"/>
      <c r="B39" s="68" t="s">
        <v>91</v>
      </c>
      <c r="C39" s="69" t="str">
        <f t="shared" si="0"/>
        <v>HKD1YD_Quote</v>
      </c>
      <c r="D39" s="69" t="str">
        <f>_xll.qlSimpleQuote(C39,J39,RateTickValue,Permanent,Trigger,ObjectOverwrite)</f>
        <v>HKD1YD_Quote#0003</v>
      </c>
      <c r="E39" s="70" t="str">
        <f>_xll.ohRangeRetrieveError(D39)</f>
        <v/>
      </c>
      <c r="F39" s="67"/>
      <c r="J39" s="18">
        <v>8.7071000000000006E-3</v>
      </c>
    </row>
    <row r="40" spans="1:10" s="18" customFormat="1" x14ac:dyDescent="0.2">
      <c r="A40" s="40"/>
      <c r="B40" s="41"/>
      <c r="C40" s="41"/>
      <c r="D40" s="41"/>
      <c r="E40" s="41"/>
      <c r="F40" s="43"/>
    </row>
    <row r="42" spans="1:10" s="1" customFormat="1" ht="12.75" x14ac:dyDescent="0.2">
      <c r="A42" s="71"/>
      <c r="B42" s="72"/>
      <c r="C42" s="72"/>
      <c r="E42" s="73"/>
      <c r="G42" s="74"/>
    </row>
    <row r="43" spans="1:10" s="1" customFormat="1" ht="24" customHeight="1" x14ac:dyDescent="0.2">
      <c r="A43" s="71"/>
      <c r="B43" s="75"/>
      <c r="C43" s="76"/>
      <c r="D43" s="77" t="str">
        <f>Currency&amp;"_010_"&amp;"FRA.xml"</f>
        <v>HKD_010_FRA.xml</v>
      </c>
      <c r="E43" s="78" t="e">
        <f ca="1">IF(Serialize,_xll.ohObjectSave(E44:E79,SerializationPath&amp;D43,FileOverwrite,,Serialize),"---")</f>
        <v>#NUM!</v>
      </c>
      <c r="F43" s="79" t="str">
        <f ca="1">_xll.ohRangeRetrieveError(E43)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G43" s="74"/>
    </row>
    <row r="44" spans="1:10" s="1" customFormat="1" ht="12.75" x14ac:dyDescent="0.2">
      <c r="A44" s="71"/>
      <c r="B44" s="80" t="s">
        <v>92</v>
      </c>
      <c r="C44" s="81" t="s">
        <v>93</v>
      </c>
      <c r="D44" s="80" t="str">
        <f t="shared" ref="D44:D79" si="1">Currency&amp;$B44&amp;$C44&amp;QuoteSuffix</f>
        <v>HKDT1F1_Quote</v>
      </c>
      <c r="E44" s="82" t="e">
        <f>_xll.qlSimpleQuote(D44,J44,RateTickValue,Permanent,Trigger,ObjectOverwrite)</f>
        <v>#NUM!</v>
      </c>
      <c r="F44" s="83" t="str">
        <f ca="1">_xll.ohRangeRetrieveError(E44)</f>
        <v xml:space="preserve">qlSimpleQuote - Error converting parameter 'Value' : 'Unable to convert type 'struct ObjectHandler::empty_property_tag' to type 'double' - Error in call to Excel: (xlSpecial | 2) callback failed:  Command failed </v>
      </c>
      <c r="G44" s="74"/>
      <c r="J44" s="1" t="e">
        <v>#NUM!</v>
      </c>
    </row>
    <row r="45" spans="1:10" s="1" customFormat="1" ht="12.75" x14ac:dyDescent="0.2">
      <c r="A45" s="71"/>
      <c r="B45" s="84" t="s">
        <v>94</v>
      </c>
      <c r="C45" s="85" t="s">
        <v>93</v>
      </c>
      <c r="D45" s="84" t="str">
        <f t="shared" si="1"/>
        <v>HKDTOM1F1_Quote</v>
      </c>
      <c r="E45" s="86" t="e">
        <f>_xll.qlSimpleQuote(D45,J45,RateTickValue,Permanent,Trigger,ObjectOverwrite)</f>
        <v>#NUM!</v>
      </c>
      <c r="F45" s="87" t="str">
        <f ca="1">_xll.ohRangeRetrieveError(E45)</f>
        <v xml:space="preserve">qlSimpleQuote - Error converting parameter 'Value' : 'Unable to convert type 'struct ObjectHandler::empty_property_tag' to type 'double' - Error in call to Excel: (xlSpecial | 2) callback failed:  Command failed </v>
      </c>
      <c r="G45" s="74"/>
      <c r="J45" s="1" t="e">
        <v>#NUM!</v>
      </c>
    </row>
    <row r="46" spans="1:10" s="1" customFormat="1" ht="12.75" x14ac:dyDescent="0.2">
      <c r="A46" s="71"/>
      <c r="B46" s="80" t="s">
        <v>95</v>
      </c>
      <c r="C46" s="81" t="s">
        <v>93</v>
      </c>
      <c r="D46" s="80" t="str">
        <f t="shared" si="1"/>
        <v>HKDT3F1_Quote</v>
      </c>
      <c r="E46" s="82" t="e">
        <f>_xll.qlSimpleQuote(D46,J46,RateTickValue,Permanent,Trigger,ObjectOverwrite)</f>
        <v>#NUM!</v>
      </c>
      <c r="F46" s="83" t="str">
        <f ca="1">_xll.ohRangeRetrieveError(E46)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G46" s="74"/>
      <c r="J46" s="1" t="e">
        <v>#NUM!</v>
      </c>
    </row>
    <row r="47" spans="1:10" s="1" customFormat="1" ht="12.75" x14ac:dyDescent="0.2">
      <c r="A47" s="71"/>
      <c r="B47" s="84" t="s">
        <v>96</v>
      </c>
      <c r="C47" s="85" t="s">
        <v>93</v>
      </c>
      <c r="D47" s="84" t="str">
        <f t="shared" si="1"/>
        <v>HKDTOM3F1_Quote</v>
      </c>
      <c r="E47" s="86" t="e">
        <f>_xll.qlSimpleQuote(D47,J47,RateTickValue,Permanent,Trigger,ObjectOverwrite)</f>
        <v>#NUM!</v>
      </c>
      <c r="F47" s="87" t="str">
        <f ca="1">_xll.ohRangeRetrieveError(E47)</f>
        <v xml:space="preserve">qlSimpleQuote - Error converting parameter 'Value' : 'Unable to convert type 'struct ObjectHandler::empty_property_tag' to type 'double' - Error in call to Excel: (xlSpecial | 2) callback failed:  Command failed </v>
      </c>
      <c r="G47" s="74"/>
      <c r="J47" s="1" t="e">
        <v>#NUM!</v>
      </c>
    </row>
    <row r="48" spans="1:10" s="1" customFormat="1" ht="12.75" x14ac:dyDescent="0.2">
      <c r="A48" s="71"/>
      <c r="B48" s="80">
        <v>1</v>
      </c>
      <c r="C48" s="81" t="s">
        <v>97</v>
      </c>
      <c r="D48" s="80" t="str">
        <f t="shared" si="1"/>
        <v>HKD1x4F_Quote</v>
      </c>
      <c r="E48" s="82" t="str">
        <f>_xll.qlSimpleQuote(D48,J48,RateTickValue,Permanent,Trigger,ObjectOverwrite)</f>
        <v>HKD1x4F_Quote#0003</v>
      </c>
      <c r="F48" s="83" t="str">
        <f>_xll.ohRangeRetrieveError(E48)</f>
        <v/>
      </c>
      <c r="G48" s="74"/>
      <c r="J48" s="1">
        <v>4.1000000000000003E-3</v>
      </c>
    </row>
    <row r="49" spans="1:10" s="1" customFormat="1" ht="12.75" x14ac:dyDescent="0.2">
      <c r="A49" s="71"/>
      <c r="B49" s="88">
        <v>2</v>
      </c>
      <c r="C49" s="89" t="s">
        <v>98</v>
      </c>
      <c r="D49" s="88" t="str">
        <f t="shared" si="1"/>
        <v>HKD2x5F_Quote</v>
      </c>
      <c r="E49" s="90" t="str">
        <f>_xll.qlSimpleQuote(D49,J49,RateTickValue,Permanent,Trigger,ObjectOverwrite)</f>
        <v>HKD2x5F_Quote#0003</v>
      </c>
      <c r="F49" s="91" t="str">
        <f>_xll.ohRangeRetrieveError(E49)</f>
        <v/>
      </c>
      <c r="G49" s="74"/>
      <c r="J49" s="1">
        <v>4.1000000000000003E-3</v>
      </c>
    </row>
    <row r="50" spans="1:10" s="1" customFormat="1" ht="12.75" x14ac:dyDescent="0.2">
      <c r="A50" s="71"/>
      <c r="B50" s="88">
        <v>3</v>
      </c>
      <c r="C50" s="89" t="s">
        <v>99</v>
      </c>
      <c r="D50" s="88" t="str">
        <f t="shared" si="1"/>
        <v>HKD3x6F_Quote</v>
      </c>
      <c r="E50" s="90" t="str">
        <f>_xll.qlSimpleQuote(D50,J50,RateTickValue,Permanent,Trigger,ObjectOverwrite)</f>
        <v>HKD3x6F_Quote#0003</v>
      </c>
      <c r="F50" s="91" t="str">
        <f>_xll.ohRangeRetrieveError(E50)</f>
        <v/>
      </c>
      <c r="G50" s="74"/>
      <c r="J50" s="1">
        <v>4.1000000000000003E-3</v>
      </c>
    </row>
    <row r="51" spans="1:10" s="1" customFormat="1" ht="12.75" x14ac:dyDescent="0.2">
      <c r="A51" s="71"/>
      <c r="B51" s="88">
        <v>4</v>
      </c>
      <c r="C51" s="89" t="s">
        <v>100</v>
      </c>
      <c r="D51" s="88" t="str">
        <f t="shared" si="1"/>
        <v>HKD4x7F_Quote</v>
      </c>
      <c r="E51" s="90" t="str">
        <f>_xll.qlSimpleQuote(D51,J51,RateTickValue,Permanent,Trigger,ObjectOverwrite)</f>
        <v>HKD4x7F_Quote#0003</v>
      </c>
      <c r="F51" s="91" t="str">
        <f>_xll.ohRangeRetrieveError(E51)</f>
        <v/>
      </c>
      <c r="G51" s="74"/>
      <c r="J51" s="1">
        <v>4.3E-3</v>
      </c>
    </row>
    <row r="52" spans="1:10" s="1" customFormat="1" ht="12.75" x14ac:dyDescent="0.2">
      <c r="A52" s="71"/>
      <c r="B52" s="88">
        <v>5</v>
      </c>
      <c r="C52" s="89" t="s">
        <v>101</v>
      </c>
      <c r="D52" s="88" t="str">
        <f t="shared" si="1"/>
        <v>HKD5x8F_Quote</v>
      </c>
      <c r="E52" s="90" t="str">
        <f>_xll.qlSimpleQuote(D52,J52,RateTickValue,Permanent,Trigger,ObjectOverwrite)</f>
        <v>HKD5x8F_Quote#0003</v>
      </c>
      <c r="F52" s="91" t="str">
        <f>_xll.ohRangeRetrieveError(E52)</f>
        <v/>
      </c>
      <c r="G52" s="74"/>
      <c r="J52" s="1">
        <v>4.4000000000000003E-3</v>
      </c>
    </row>
    <row r="53" spans="1:10" s="1" customFormat="1" ht="12.75" x14ac:dyDescent="0.2">
      <c r="A53" s="71"/>
      <c r="B53" s="88">
        <v>6</v>
      </c>
      <c r="C53" s="89" t="s">
        <v>102</v>
      </c>
      <c r="D53" s="88" t="str">
        <f t="shared" si="1"/>
        <v>HKD6x9F_Quote</v>
      </c>
      <c r="E53" s="90" t="str">
        <f>_xll.qlSimpleQuote(D53,J53,RateTickValue,Permanent,Trigger,ObjectOverwrite)</f>
        <v>HKD6x9F_Quote#0003</v>
      </c>
      <c r="F53" s="91" t="str">
        <f>_xll.ohRangeRetrieveError(E53)</f>
        <v/>
      </c>
      <c r="G53" s="74"/>
      <c r="J53" s="1">
        <v>4.5000000000000005E-3</v>
      </c>
    </row>
    <row r="54" spans="1:10" s="1" customFormat="1" ht="12.75" x14ac:dyDescent="0.2">
      <c r="A54" s="71"/>
      <c r="B54" s="88">
        <v>7</v>
      </c>
      <c r="C54" s="89" t="s">
        <v>103</v>
      </c>
      <c r="D54" s="88" t="str">
        <f t="shared" si="1"/>
        <v>HKD7x10F_Quote</v>
      </c>
      <c r="E54" s="90" t="str">
        <f>_xll.qlSimpleQuote(D54,J54,RateTickValue,Permanent,Trigger,ObjectOverwrite)</f>
        <v>HKD7x10F_Quote#0003</v>
      </c>
      <c r="F54" s="91" t="str">
        <f>_xll.ohRangeRetrieveError(E54)</f>
        <v/>
      </c>
      <c r="G54" s="74"/>
      <c r="J54" s="1">
        <v>4.6999999999999993E-3</v>
      </c>
    </row>
    <row r="55" spans="1:10" s="1" customFormat="1" ht="12.75" x14ac:dyDescent="0.2">
      <c r="A55" s="71"/>
      <c r="B55" s="88">
        <v>8</v>
      </c>
      <c r="C55" s="89" t="s">
        <v>104</v>
      </c>
      <c r="D55" s="88" t="str">
        <f t="shared" si="1"/>
        <v>HKD8x11F_Quote</v>
      </c>
      <c r="E55" s="90" t="str">
        <f>_xll.qlSimpleQuote(D55,J55,RateTickValue,Permanent,Trigger,ObjectOverwrite)</f>
        <v>HKD8x11F_Quote#0003</v>
      </c>
      <c r="F55" s="91" t="str">
        <f>_xll.ohRangeRetrieveError(E55)</f>
        <v/>
      </c>
      <c r="G55" s="74"/>
      <c r="J55" s="1">
        <v>4.7999999999999996E-3</v>
      </c>
    </row>
    <row r="56" spans="1:10" s="1" customFormat="1" ht="12.75" x14ac:dyDescent="0.2">
      <c r="A56" s="71"/>
      <c r="B56" s="84">
        <v>9</v>
      </c>
      <c r="C56" s="85" t="s">
        <v>105</v>
      </c>
      <c r="D56" s="84" t="str">
        <f t="shared" si="1"/>
        <v>HKD9x12F_Quote</v>
      </c>
      <c r="E56" s="86" t="str">
        <f>_xll.qlSimpleQuote(D56,J56,RateTickValue,Permanent,Trigger,ObjectOverwrite)</f>
        <v>HKD9x12F_Quote#0003</v>
      </c>
      <c r="F56" s="87" t="str">
        <f>_xll.ohRangeRetrieveError(E56)</f>
        <v/>
      </c>
      <c r="G56" s="74"/>
      <c r="J56" s="1">
        <v>5.0000000000000001E-3</v>
      </c>
    </row>
    <row r="57" spans="1:10" s="1" customFormat="1" ht="12.75" x14ac:dyDescent="0.2">
      <c r="A57" s="71"/>
      <c r="B57" s="80" t="s">
        <v>106</v>
      </c>
      <c r="C57" s="81" t="s">
        <v>93</v>
      </c>
      <c r="D57" s="80" t="str">
        <f t="shared" si="1"/>
        <v>HKDT6F1_Quote</v>
      </c>
      <c r="E57" s="82" t="e">
        <f>_xll.qlSimpleQuote(D57,J57,RateTickValue,Permanent,Trigger,ObjectOverwrite)</f>
        <v>#NUM!</v>
      </c>
      <c r="F57" s="83" t="str">
        <f ca="1">_xll.ohRangeRetrieveError(E57)</f>
        <v xml:space="preserve">qlSimpleQuote - Error converting parameter 'Value' : 'Unable to convert type 'struct ObjectHandler::empty_property_tag' to type 'double' - Error in call to Excel: (xlSpecial | 2) callback failed:  Command failed </v>
      </c>
      <c r="G57" s="74"/>
      <c r="J57" s="1" t="e">
        <v>#NUM!</v>
      </c>
    </row>
    <row r="58" spans="1:10" s="1" customFormat="1" ht="12.75" x14ac:dyDescent="0.2">
      <c r="A58" s="71"/>
      <c r="B58" s="84" t="s">
        <v>107</v>
      </c>
      <c r="C58" s="85" t="s">
        <v>93</v>
      </c>
      <c r="D58" s="84" t="str">
        <f t="shared" si="1"/>
        <v>HKDTOM6F1_Quote</v>
      </c>
      <c r="E58" s="86" t="e">
        <f>_xll.qlSimpleQuote(D58,J58,RateTickValue,Permanent,Trigger,ObjectOverwrite)</f>
        <v>#NUM!</v>
      </c>
      <c r="F58" s="87" t="str">
        <f ca="1">_xll.ohRangeRetrieveError(E58)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G58" s="74"/>
      <c r="J58" s="1" t="e">
        <v>#NUM!</v>
      </c>
    </row>
    <row r="59" spans="1:10" s="1" customFormat="1" ht="12.75" x14ac:dyDescent="0.2">
      <c r="A59" s="71"/>
      <c r="B59" s="80">
        <v>1</v>
      </c>
      <c r="C59" s="81" t="str">
        <f t="shared" ref="C59:C76" si="2">"x"&amp;B59+6&amp;"F"</f>
        <v>x7F</v>
      </c>
      <c r="D59" s="80" t="str">
        <f t="shared" si="1"/>
        <v>HKD1x7F_Quote</v>
      </c>
      <c r="E59" s="82" t="str">
        <f>_xll.qlSimpleQuote(D59,J59,RateTickValue,Permanent,Trigger,ObjectOverwrite)</f>
        <v>HKD1x7F_Quote#0003</v>
      </c>
      <c r="F59" s="83" t="str">
        <f>_xll.ohRangeRetrieveError(E59)</f>
        <v/>
      </c>
      <c r="G59" s="74"/>
      <c r="J59" s="1">
        <v>4.8999999999999998E-3</v>
      </c>
    </row>
    <row r="60" spans="1:10" s="1" customFormat="1" ht="12.75" x14ac:dyDescent="0.2">
      <c r="A60" s="71"/>
      <c r="B60" s="88">
        <v>2</v>
      </c>
      <c r="C60" s="89" t="str">
        <f t="shared" si="2"/>
        <v>x8F</v>
      </c>
      <c r="D60" s="88" t="str">
        <f t="shared" si="1"/>
        <v>HKD2x8F_Quote</v>
      </c>
      <c r="E60" s="90" t="str">
        <f>_xll.qlSimpleQuote(D60,J60,RateTickValue,Permanent,Trigger,ObjectOverwrite)</f>
        <v>HKD2x8F_Quote#0003</v>
      </c>
      <c r="F60" s="91" t="str">
        <f>_xll.ohRangeRetrieveError(E60)</f>
        <v/>
      </c>
      <c r="G60" s="74"/>
      <c r="J60" s="1">
        <v>4.8999999999999998E-3</v>
      </c>
    </row>
    <row r="61" spans="1:10" s="1" customFormat="1" ht="12.75" x14ac:dyDescent="0.2">
      <c r="A61" s="71"/>
      <c r="B61" s="88">
        <v>3</v>
      </c>
      <c r="C61" s="89" t="str">
        <f t="shared" si="2"/>
        <v>x9F</v>
      </c>
      <c r="D61" s="88" t="str">
        <f t="shared" si="1"/>
        <v>HKD3x9F_Quote</v>
      </c>
      <c r="E61" s="90" t="str">
        <f>_xll.qlSimpleQuote(D61,J61,RateTickValue,Permanent,Trigger,ObjectOverwrite)</f>
        <v>HKD3x9F_Quote#0003</v>
      </c>
      <c r="F61" s="91" t="str">
        <f>_xll.ohRangeRetrieveError(E61)</f>
        <v/>
      </c>
      <c r="G61" s="74"/>
      <c r="J61" s="1">
        <v>5.0000000000000001E-3</v>
      </c>
    </row>
    <row r="62" spans="1:10" s="1" customFormat="1" ht="12.75" x14ac:dyDescent="0.2">
      <c r="A62" s="71"/>
      <c r="B62" s="88">
        <v>4</v>
      </c>
      <c r="C62" s="89" t="str">
        <f t="shared" si="2"/>
        <v>x10F</v>
      </c>
      <c r="D62" s="88" t="str">
        <f t="shared" si="1"/>
        <v>HKD4x10F_Quote</v>
      </c>
      <c r="E62" s="90" t="str">
        <f>_xll.qlSimpleQuote(D62,J62,RateTickValue,Permanent,Trigger,ObjectOverwrite)</f>
        <v>HKD4x10F_Quote#0003</v>
      </c>
      <c r="F62" s="91" t="str">
        <f>_xll.ohRangeRetrieveError(E62)</f>
        <v/>
      </c>
      <c r="G62" s="74"/>
      <c r="J62" s="1">
        <v>5.1999999999999998E-3</v>
      </c>
    </row>
    <row r="63" spans="1:10" s="1" customFormat="1" ht="12.75" x14ac:dyDescent="0.2">
      <c r="A63" s="71"/>
      <c r="B63" s="88">
        <v>5</v>
      </c>
      <c r="C63" s="89" t="str">
        <f t="shared" si="2"/>
        <v>x11F</v>
      </c>
      <c r="D63" s="88" t="str">
        <f t="shared" si="1"/>
        <v>HKD5x11F_Quote</v>
      </c>
      <c r="E63" s="90" t="str">
        <f>_xll.qlSimpleQuote(D63,J63,RateTickValue,Permanent,Trigger,ObjectOverwrite)</f>
        <v>HKD5x11F_Quote#0003</v>
      </c>
      <c r="F63" s="91" t="str">
        <f>_xll.ohRangeRetrieveError(E63)</f>
        <v/>
      </c>
      <c r="G63" s="74"/>
      <c r="J63" s="1">
        <v>5.3E-3</v>
      </c>
    </row>
    <row r="64" spans="1:10" s="1" customFormat="1" ht="12.75" x14ac:dyDescent="0.2">
      <c r="A64" s="71"/>
      <c r="B64" s="88">
        <v>6</v>
      </c>
      <c r="C64" s="89" t="str">
        <f t="shared" si="2"/>
        <v>x12F</v>
      </c>
      <c r="D64" s="88" t="str">
        <f t="shared" si="1"/>
        <v>HKD6x12F_Quote</v>
      </c>
      <c r="E64" s="90" t="str">
        <f>_xll.qlSimpleQuote(D64,J64,RateTickValue,Permanent,Trigger,ObjectOverwrite)</f>
        <v>HKD6x12F_Quote#0003</v>
      </c>
      <c r="F64" s="91" t="str">
        <f>_xll.ohRangeRetrieveError(E64)</f>
        <v/>
      </c>
      <c r="G64" s="74"/>
      <c r="J64" s="1">
        <v>5.4000000000000003E-3</v>
      </c>
    </row>
    <row r="65" spans="1:10" s="1" customFormat="1" ht="12.75" x14ac:dyDescent="0.2">
      <c r="A65" s="71"/>
      <c r="B65" s="88">
        <v>7</v>
      </c>
      <c r="C65" s="89" t="str">
        <f t="shared" si="2"/>
        <v>x13F</v>
      </c>
      <c r="D65" s="88" t="str">
        <f t="shared" si="1"/>
        <v>HKD7x13F_Quote</v>
      </c>
      <c r="E65" s="90" t="e">
        <f>_xll.qlSimpleQuote(D65,J65,RateTickValue,Permanent,Trigger,ObjectOverwrite)</f>
        <v>#NUM!</v>
      </c>
      <c r="F65" s="91" t="str">
        <f ca="1">_xll.ohRangeRetrieveError(E65)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G65" s="74"/>
      <c r="J65" s="1" t="e">
        <v>#NUM!</v>
      </c>
    </row>
    <row r="66" spans="1:10" s="1" customFormat="1" ht="12.75" x14ac:dyDescent="0.2">
      <c r="A66" s="71"/>
      <c r="B66" s="88">
        <v>8</v>
      </c>
      <c r="C66" s="89" t="str">
        <f t="shared" si="2"/>
        <v>x14F</v>
      </c>
      <c r="D66" s="88" t="str">
        <f t="shared" si="1"/>
        <v>HKD8x14F_Quote</v>
      </c>
      <c r="E66" s="90" t="e">
        <f>_xll.qlSimpleQuote(D66,J66,RateTickValue,Permanent,Trigger,ObjectOverwrite)</f>
        <v>#NUM!</v>
      </c>
      <c r="F66" s="91" t="str">
        <f ca="1">_xll.ohRangeRetrieveError(E66)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G66" s="74"/>
      <c r="J66" s="1" t="e">
        <v>#NUM!</v>
      </c>
    </row>
    <row r="67" spans="1:10" s="1" customFormat="1" ht="12.75" x14ac:dyDescent="0.2">
      <c r="A67" s="71"/>
      <c r="B67" s="88">
        <v>9</v>
      </c>
      <c r="C67" s="89" t="str">
        <f t="shared" si="2"/>
        <v>x15F</v>
      </c>
      <c r="D67" s="88" t="str">
        <f t="shared" si="1"/>
        <v>HKD9x15F_Quote</v>
      </c>
      <c r="E67" s="90" t="e">
        <f>_xll.qlSimpleQuote(D67,J67,RateTickValue,Permanent,Trigger,ObjectOverwrite)</f>
        <v>#NUM!</v>
      </c>
      <c r="F67" s="91" t="str">
        <f ca="1">_xll.ohRangeRetrieveError(E67)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G67" s="74"/>
      <c r="J67" s="1" t="e">
        <v>#NUM!</v>
      </c>
    </row>
    <row r="68" spans="1:10" s="1" customFormat="1" ht="12.75" x14ac:dyDescent="0.2">
      <c r="A68" s="71"/>
      <c r="B68" s="88">
        <v>10</v>
      </c>
      <c r="C68" s="89" t="str">
        <f t="shared" si="2"/>
        <v>x16F</v>
      </c>
      <c r="D68" s="88" t="str">
        <f t="shared" si="1"/>
        <v>HKD10x16F_Quote</v>
      </c>
      <c r="E68" s="90" t="e">
        <f>_xll.qlSimpleQuote(D68,J68,RateTickValue,Permanent,Trigger,ObjectOverwrite)</f>
        <v>#NUM!</v>
      </c>
      <c r="F68" s="91" t="str">
        <f ca="1">_xll.ohRangeRetrieveError(E68)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G68" s="74"/>
      <c r="J68" s="1" t="e">
        <v>#NUM!</v>
      </c>
    </row>
    <row r="69" spans="1:10" s="1" customFormat="1" ht="12.75" x14ac:dyDescent="0.2">
      <c r="A69" s="71"/>
      <c r="B69" s="88">
        <v>11</v>
      </c>
      <c r="C69" s="89" t="str">
        <f t="shared" si="2"/>
        <v>x17F</v>
      </c>
      <c r="D69" s="88" t="str">
        <f t="shared" si="1"/>
        <v>HKD11x17F_Quote</v>
      </c>
      <c r="E69" s="90" t="e">
        <f>_xll.qlSimpleQuote(D69,J69,RateTickValue,Permanent,Trigger,ObjectOverwrite)</f>
        <v>#NUM!</v>
      </c>
      <c r="F69" s="91" t="str">
        <f ca="1">_xll.ohRangeRetrieveError(E69)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G69" s="74"/>
      <c r="J69" s="1" t="e">
        <v>#NUM!</v>
      </c>
    </row>
    <row r="70" spans="1:10" s="1" customFormat="1" ht="12.75" x14ac:dyDescent="0.2">
      <c r="A70" s="71"/>
      <c r="B70" s="88">
        <v>12</v>
      </c>
      <c r="C70" s="89" t="str">
        <f t="shared" si="2"/>
        <v>x18F</v>
      </c>
      <c r="D70" s="88" t="str">
        <f t="shared" si="1"/>
        <v>HKD12x18F_Quote</v>
      </c>
      <c r="E70" s="90" t="str">
        <f>_xll.qlSimpleQuote(D70,J70,RateTickValue,Permanent,Trigger,ObjectOverwrite)</f>
        <v>HKD12x18F_Quote#0003</v>
      </c>
      <c r="F70" s="91" t="str">
        <f>_xll.ohRangeRetrieveError(E70)</f>
        <v/>
      </c>
      <c r="G70" s="74"/>
      <c r="J70" s="1">
        <v>6.3999999999999994E-3</v>
      </c>
    </row>
    <row r="71" spans="1:10" s="1" customFormat="1" ht="12.75" x14ac:dyDescent="0.2">
      <c r="A71" s="71"/>
      <c r="B71" s="88">
        <v>13</v>
      </c>
      <c r="C71" s="89" t="str">
        <f t="shared" si="2"/>
        <v>x19F</v>
      </c>
      <c r="D71" s="88" t="str">
        <f t="shared" si="1"/>
        <v>HKD13x19F_Quote</v>
      </c>
      <c r="E71" s="90" t="e">
        <f>_xll.qlSimpleQuote(D71,J71,RateTickValue,Permanent,Trigger,ObjectOverwrite)</f>
        <v>#NUM!</v>
      </c>
      <c r="F71" s="91" t="str">
        <f ca="1">_xll.ohRangeRetrieveError(E71)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G71" s="74"/>
      <c r="J71" s="1" t="e">
        <v>#NUM!</v>
      </c>
    </row>
    <row r="72" spans="1:10" s="1" customFormat="1" ht="12.75" x14ac:dyDescent="0.2">
      <c r="A72" s="71"/>
      <c r="B72" s="88">
        <v>14</v>
      </c>
      <c r="C72" s="89" t="str">
        <f t="shared" si="2"/>
        <v>x20F</v>
      </c>
      <c r="D72" s="88" t="str">
        <f t="shared" si="1"/>
        <v>HKD14x20F_Quote</v>
      </c>
      <c r="E72" s="90" t="e">
        <f>_xll.qlSimpleQuote(D72,J72,RateTickValue,Permanent,Trigger,ObjectOverwrite)</f>
        <v>#NUM!</v>
      </c>
      <c r="F72" s="91" t="str">
        <f ca="1">_xll.ohRangeRetrieveError(E72)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G72" s="74"/>
      <c r="J72" s="1" t="e">
        <v>#NUM!</v>
      </c>
    </row>
    <row r="73" spans="1:10" s="1" customFormat="1" ht="12.75" x14ac:dyDescent="0.2">
      <c r="A73" s="71"/>
      <c r="B73" s="88">
        <v>15</v>
      </c>
      <c r="C73" s="89" t="str">
        <f t="shared" si="2"/>
        <v>x21F</v>
      </c>
      <c r="D73" s="88" t="str">
        <f t="shared" si="1"/>
        <v>HKD15x21F_Quote</v>
      </c>
      <c r="E73" s="90" t="e">
        <f>_xll.qlSimpleQuote(D73,J73,RateTickValue,Permanent,Trigger,ObjectOverwrite)</f>
        <v>#NUM!</v>
      </c>
      <c r="F73" s="91" t="str">
        <f ca="1">_xll.ohRangeRetrieveError(E73)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G73" s="74"/>
      <c r="J73" s="1" t="e">
        <v>#NUM!</v>
      </c>
    </row>
    <row r="74" spans="1:10" s="1" customFormat="1" ht="12.75" x14ac:dyDescent="0.2">
      <c r="A74" s="71"/>
      <c r="B74" s="88">
        <v>16</v>
      </c>
      <c r="C74" s="89" t="str">
        <f t="shared" si="2"/>
        <v>x22F</v>
      </c>
      <c r="D74" s="88" t="str">
        <f t="shared" si="1"/>
        <v>HKD16x22F_Quote</v>
      </c>
      <c r="E74" s="90" t="e">
        <f>_xll.qlSimpleQuote(D74,J74,RateTickValue,Permanent,Trigger,ObjectOverwrite)</f>
        <v>#NUM!</v>
      </c>
      <c r="F74" s="91" t="str">
        <f ca="1">_xll.ohRangeRetrieveError(E74)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G74" s="74"/>
      <c r="J74" s="1" t="e">
        <v>#NUM!</v>
      </c>
    </row>
    <row r="75" spans="1:10" s="1" customFormat="1" ht="12.75" x14ac:dyDescent="0.2">
      <c r="A75" s="71"/>
      <c r="B75" s="88">
        <v>17</v>
      </c>
      <c r="C75" s="89" t="str">
        <f t="shared" si="2"/>
        <v>x23F</v>
      </c>
      <c r="D75" s="88" t="str">
        <f t="shared" si="1"/>
        <v>HKD17x23F_Quote</v>
      </c>
      <c r="E75" s="90" t="e">
        <f>_xll.qlSimpleQuote(D75,J75,RateTickValue,Permanent,Trigger,ObjectOverwrite)</f>
        <v>#NUM!</v>
      </c>
      <c r="F75" s="91" t="str">
        <f ca="1">_xll.ohRangeRetrieveError(E75)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G75" s="74"/>
      <c r="J75" s="1" t="e">
        <v>#NUM!</v>
      </c>
    </row>
    <row r="76" spans="1:10" s="1" customFormat="1" ht="12.75" x14ac:dyDescent="0.2">
      <c r="A76" s="71"/>
      <c r="B76" s="84">
        <v>18</v>
      </c>
      <c r="C76" s="85" t="str">
        <f t="shared" si="2"/>
        <v>x24F</v>
      </c>
      <c r="D76" s="84" t="str">
        <f t="shared" si="1"/>
        <v>HKD18x24F_Quote</v>
      </c>
      <c r="E76" s="86" t="str">
        <f>_xll.qlSimpleQuote(D76,J76,RateTickValue,Permanent,Trigger,ObjectOverwrite)</f>
        <v>HKD18x24F_Quote#0003</v>
      </c>
      <c r="F76" s="87" t="str">
        <f>_xll.ohRangeRetrieveError(E76)</f>
        <v/>
      </c>
      <c r="G76" s="74"/>
      <c r="J76" s="1">
        <v>8.1000000000000013E-3</v>
      </c>
    </row>
    <row r="77" spans="1:10" s="1" customFormat="1" ht="12.75" x14ac:dyDescent="0.2">
      <c r="A77" s="71"/>
      <c r="B77" s="80" t="s">
        <v>108</v>
      </c>
      <c r="C77" s="81" t="s">
        <v>93</v>
      </c>
      <c r="D77" s="80" t="str">
        <f t="shared" si="1"/>
        <v>HKDT12F1_Quote</v>
      </c>
      <c r="E77" s="82" t="e">
        <f>_xll.qlSimpleQuote(D77,J77,RateTickValue,Permanent,Trigger,ObjectOverwrite)</f>
        <v>#NUM!</v>
      </c>
      <c r="F77" s="83" t="str">
        <f ca="1">_xll.ohRangeRetrieveError(E77)</f>
        <v xml:space="preserve">qlSimpleQuote - Error converting parameter 'Value' : 'Unable to convert type 'struct ObjectHandler::empty_property_tag' to type 'double' - Error in call to Excel: (xlSpecial | 2) callback failed:  Command failed </v>
      </c>
      <c r="G77" s="74"/>
      <c r="J77" s="1" t="e">
        <v>#NUM!</v>
      </c>
    </row>
    <row r="78" spans="1:10" s="1" customFormat="1" ht="12.75" x14ac:dyDescent="0.2">
      <c r="A78" s="71"/>
      <c r="B78" s="84" t="s">
        <v>109</v>
      </c>
      <c r="C78" s="85" t="s">
        <v>93</v>
      </c>
      <c r="D78" s="84" t="str">
        <f t="shared" si="1"/>
        <v>HKDTOM12F1_Quote</v>
      </c>
      <c r="E78" s="86" t="e">
        <f>_xll.qlSimpleQuote(D78,J78,RateTickValue,Permanent,Trigger,ObjectOverwrite)</f>
        <v>#NUM!</v>
      </c>
      <c r="F78" s="87" t="str">
        <f ca="1">_xll.ohRangeRetrieveError(E78)</f>
        <v xml:space="preserve">qlSimpleQuote - Error converting parameter 'Value' : 'Unable to convert type 'struct ObjectHandler::empty_property_tag' to type 'double' - Error in call to Excel: (xlSpecial | 2) callback failed:  Command failed </v>
      </c>
      <c r="G78" s="74"/>
      <c r="J78" s="1" t="e">
        <v>#NUM!</v>
      </c>
    </row>
    <row r="79" spans="1:10" s="1" customFormat="1" ht="12.75" x14ac:dyDescent="0.2">
      <c r="A79" s="71"/>
      <c r="B79" s="92">
        <v>12</v>
      </c>
      <c r="C79" s="93" t="s">
        <v>110</v>
      </c>
      <c r="D79" s="84" t="str">
        <f t="shared" si="1"/>
        <v>HKD12x24F_Quote</v>
      </c>
      <c r="E79" s="86" t="e">
        <f>_xll.qlSimpleQuote(D79,J79,RateTickValue,Permanent,Trigger,ObjectOverwrite)</f>
        <v>#NUM!</v>
      </c>
      <c r="F79" s="87" t="str">
        <f ca="1">_xll.ohRangeRetrieveError(E79)</f>
        <v xml:space="preserve">qlSimpleQuote - Error converting parameter 'Value' : 'Unable to convert type 'struct ObjectHandler::empty_property_tag' to type 'double' - Error in call to Excel: (xlSpecial | 2) callback failed:  Command failed </v>
      </c>
      <c r="G79" s="74"/>
      <c r="J79" s="1" t="e">
        <v>#NUM!</v>
      </c>
    </row>
    <row r="80" spans="1:10" s="1" customFormat="1" ht="13.5" thickBot="1" x14ac:dyDescent="0.25">
      <c r="A80" s="94"/>
      <c r="B80" s="95"/>
      <c r="C80" s="95"/>
      <c r="D80" s="95"/>
      <c r="E80" s="96"/>
      <c r="F80" s="96"/>
      <c r="G80" s="97"/>
    </row>
    <row r="81" spans="1:10" ht="12" thickBot="1" x14ac:dyDescent="0.25"/>
    <row r="82" spans="1:10" s="18" customFormat="1" x14ac:dyDescent="0.2">
      <c r="A82" s="98"/>
      <c r="B82" s="99"/>
      <c r="C82" s="99"/>
      <c r="D82" s="32" t="s">
        <v>111</v>
      </c>
      <c r="E82" s="32" t="s">
        <v>112</v>
      </c>
      <c r="F82" s="100"/>
      <c r="G82" s="100"/>
      <c r="H82" s="101"/>
    </row>
    <row r="83" spans="1:10" s="18" customFormat="1" x14ac:dyDescent="0.2">
      <c r="A83" s="102"/>
      <c r="B83" s="20" t="s">
        <v>113</v>
      </c>
      <c r="C83" s="21" t="s">
        <v>114</v>
      </c>
      <c r="D83" s="21" t="s">
        <v>115</v>
      </c>
      <c r="E83" s="22" t="str">
        <f>Currency&amp;"_010_"&amp;$D$82&amp;$E$82&amp;".xml"</f>
        <v>HKD_010_FUT1M.xml</v>
      </c>
      <c r="F83" s="23">
        <f ca="1">IF(Serialize,_xll.ohObjectSave(F84:F203,SerializationPath&amp;E83,FileOverwrite,,Serialize),"---")</f>
        <v>120</v>
      </c>
      <c r="G83" s="66" t="str">
        <f ca="1">_xll.ohRangeRetrieveError(F83)</f>
        <v/>
      </c>
      <c r="H83" s="74"/>
    </row>
    <row r="84" spans="1:10" s="18" customFormat="1" x14ac:dyDescent="0.2">
      <c r="A84" s="103"/>
      <c r="B84" s="104">
        <v>1</v>
      </c>
      <c r="C84" s="105" t="b">
        <v>0</v>
      </c>
      <c r="D84" s="106" t="str">
        <f t="array" ref="D84:D203">_xll.qlIMMNextCodes(_xll.qlSettingsEvaluationDate(Trigger)-1,$C84:$C203)</f>
        <v>X3</v>
      </c>
      <c r="E84" s="108" t="str">
        <f t="shared" ref="E84:E115" si="3">Currency&amp;$D$82&amp;$E$82&amp;$D84&amp;QuoteSuffix</f>
        <v>HKDFUT1MX3_Quote</v>
      </c>
      <c r="F84" s="109" t="str">
        <f>_xll.qlSimpleQuote(E84,,PriceTickValue,Permanent,Trigger,ObjectOverwrite)</f>
        <v>HKDFUT1MX3_Quote#0003</v>
      </c>
      <c r="G84" s="110" t="str">
        <f>_xll.ohRangeRetrieveError(F84)</f>
        <v/>
      </c>
      <c r="H84" s="74"/>
      <c r="J84" s="18" t="e">
        <v>#NUM!</v>
      </c>
    </row>
    <row r="85" spans="1:10" s="18" customFormat="1" x14ac:dyDescent="0.2">
      <c r="A85" s="103"/>
      <c r="B85" s="111">
        <v>2</v>
      </c>
      <c r="C85" s="112" t="b">
        <v>0</v>
      </c>
      <c r="D85" s="107" t="str">
        <v>Z3</v>
      </c>
      <c r="E85" s="108" t="str">
        <f t="shared" si="3"/>
        <v>HKDFUT1MZ3_Quote</v>
      </c>
      <c r="F85" s="113" t="str">
        <f>_xll.qlSimpleQuote(E85,,PriceTickValue,Permanent,Trigger,ObjectOverwrite)</f>
        <v>HKDFUT1MZ3_Quote#0003</v>
      </c>
      <c r="G85" s="70" t="str">
        <f>_xll.ohRangeRetrieveError(F85)</f>
        <v/>
      </c>
      <c r="H85" s="74"/>
      <c r="J85" s="18" t="e">
        <v>#NUM!</v>
      </c>
    </row>
    <row r="86" spans="1:10" s="18" customFormat="1" x14ac:dyDescent="0.2">
      <c r="A86" s="103"/>
      <c r="B86" s="111">
        <v>3</v>
      </c>
      <c r="C86" s="112" t="b">
        <v>0</v>
      </c>
      <c r="D86" s="107" t="str">
        <v>F4</v>
      </c>
      <c r="E86" s="108" t="str">
        <f t="shared" si="3"/>
        <v>HKDFUT1MF4_Quote</v>
      </c>
      <c r="F86" s="113" t="str">
        <f>_xll.qlSimpleQuote(E86,,PriceTickValue,Permanent,Trigger,ObjectOverwrite)</f>
        <v>HKDFUT1MF4_Quote#0003</v>
      </c>
      <c r="G86" s="70" t="str">
        <f>_xll.ohRangeRetrieveError(F86)</f>
        <v/>
      </c>
      <c r="H86" s="74"/>
      <c r="J86" s="18" t="e">
        <v>#NUM!</v>
      </c>
    </row>
    <row r="87" spans="1:10" s="18" customFormat="1" x14ac:dyDescent="0.2">
      <c r="A87" s="103"/>
      <c r="B87" s="111">
        <v>4</v>
      </c>
      <c r="C87" s="112" t="b">
        <v>0</v>
      </c>
      <c r="D87" s="107" t="str">
        <v>G4</v>
      </c>
      <c r="E87" s="108" t="str">
        <f t="shared" si="3"/>
        <v>HKDFUT1MG4_Quote</v>
      </c>
      <c r="F87" s="113" t="str">
        <f>_xll.qlSimpleQuote(E87,,PriceTickValue,Permanent,Trigger,ObjectOverwrite)</f>
        <v>HKDFUT1MG4_Quote#0003</v>
      </c>
      <c r="G87" s="70" t="str">
        <f>_xll.ohRangeRetrieveError(F87)</f>
        <v/>
      </c>
      <c r="H87" s="74"/>
      <c r="J87" s="18" t="e">
        <v>#NUM!</v>
      </c>
    </row>
    <row r="88" spans="1:10" s="18" customFormat="1" x14ac:dyDescent="0.2">
      <c r="A88" s="103"/>
      <c r="B88" s="111">
        <v>5</v>
      </c>
      <c r="C88" s="112" t="b">
        <v>0</v>
      </c>
      <c r="D88" s="107" t="str">
        <v>H4</v>
      </c>
      <c r="E88" s="108" t="str">
        <f t="shared" si="3"/>
        <v>HKDFUT1MH4_Quote</v>
      </c>
      <c r="F88" s="113" t="str">
        <f>_xll.qlSimpleQuote(E88,,PriceTickValue,Permanent,Trigger,ObjectOverwrite)</f>
        <v>HKDFUT1MH4_Quote#0003</v>
      </c>
      <c r="G88" s="70" t="str">
        <f>_xll.ohRangeRetrieveError(F88)</f>
        <v/>
      </c>
      <c r="H88" s="74"/>
      <c r="J88" s="18" t="e">
        <v>#NUM!</v>
      </c>
    </row>
    <row r="89" spans="1:10" s="18" customFormat="1" x14ac:dyDescent="0.2">
      <c r="A89" s="103"/>
      <c r="B89" s="111">
        <v>6</v>
      </c>
      <c r="C89" s="112" t="b">
        <v>0</v>
      </c>
      <c r="D89" s="107" t="str">
        <v>J4</v>
      </c>
      <c r="E89" s="108" t="str">
        <f t="shared" si="3"/>
        <v>HKDFUT1MJ4_Quote</v>
      </c>
      <c r="F89" s="113" t="str">
        <f>_xll.qlSimpleQuote(E89,,PriceTickValue,Permanent,Trigger,ObjectOverwrite)</f>
        <v>HKDFUT1MJ4_Quote#0003</v>
      </c>
      <c r="G89" s="70" t="str">
        <f>_xll.ohRangeRetrieveError(F89)</f>
        <v/>
      </c>
      <c r="H89" s="74"/>
      <c r="J89" s="18" t="e">
        <v>#NUM!</v>
      </c>
    </row>
    <row r="90" spans="1:10" s="18" customFormat="1" x14ac:dyDescent="0.2">
      <c r="A90" s="103"/>
      <c r="B90" s="111">
        <v>7</v>
      </c>
      <c r="C90" s="112" t="b">
        <v>0</v>
      </c>
      <c r="D90" s="107" t="str">
        <v>K4</v>
      </c>
      <c r="E90" s="108" t="str">
        <f t="shared" si="3"/>
        <v>HKDFUT1MK4_Quote</v>
      </c>
      <c r="F90" s="113" t="str">
        <f>_xll.qlSimpleQuote(E90,,PriceTickValue,Permanent,Trigger,ObjectOverwrite)</f>
        <v>HKDFUT1MK4_Quote#0003</v>
      </c>
      <c r="G90" s="70" t="str">
        <f>_xll.ohRangeRetrieveError(F90)</f>
        <v/>
      </c>
      <c r="H90" s="74"/>
      <c r="J90" s="18" t="e">
        <v>#NUM!</v>
      </c>
    </row>
    <row r="91" spans="1:10" s="18" customFormat="1" x14ac:dyDescent="0.2">
      <c r="A91" s="103"/>
      <c r="B91" s="111">
        <v>8</v>
      </c>
      <c r="C91" s="112" t="b">
        <v>0</v>
      </c>
      <c r="D91" s="107" t="str">
        <v>M4</v>
      </c>
      <c r="E91" s="108" t="str">
        <f t="shared" si="3"/>
        <v>HKDFUT1MM4_Quote</v>
      </c>
      <c r="F91" s="113" t="str">
        <f>_xll.qlSimpleQuote(E91,,PriceTickValue,Permanent,Trigger,ObjectOverwrite)</f>
        <v>HKDFUT1MM4_Quote#0003</v>
      </c>
      <c r="G91" s="70" t="str">
        <f>_xll.ohRangeRetrieveError(F91)</f>
        <v/>
      </c>
      <c r="H91" s="74"/>
      <c r="J91" s="18" t="e">
        <v>#NUM!</v>
      </c>
    </row>
    <row r="92" spans="1:10" s="18" customFormat="1" x14ac:dyDescent="0.2">
      <c r="A92" s="103"/>
      <c r="B92" s="111">
        <v>9</v>
      </c>
      <c r="C92" s="112" t="b">
        <v>0</v>
      </c>
      <c r="D92" s="107" t="str">
        <v>N4</v>
      </c>
      <c r="E92" s="108" t="str">
        <f t="shared" si="3"/>
        <v>HKDFUT1MN4_Quote</v>
      </c>
      <c r="F92" s="113" t="str">
        <f>_xll.qlSimpleQuote(E92,,PriceTickValue,Permanent,Trigger,ObjectOverwrite)</f>
        <v>HKDFUT1MN4_Quote#0003</v>
      </c>
      <c r="G92" s="70" t="str">
        <f>_xll.ohRangeRetrieveError(F92)</f>
        <v/>
      </c>
      <c r="H92" s="74"/>
      <c r="J92" s="18" t="e">
        <v>#NUM!</v>
      </c>
    </row>
    <row r="93" spans="1:10" s="18" customFormat="1" x14ac:dyDescent="0.2">
      <c r="A93" s="103"/>
      <c r="B93" s="111">
        <v>10</v>
      </c>
      <c r="C93" s="112" t="b">
        <v>0</v>
      </c>
      <c r="D93" s="107" t="str">
        <v>Q4</v>
      </c>
      <c r="E93" s="108" t="str">
        <f t="shared" si="3"/>
        <v>HKDFUT1MQ4_Quote</v>
      </c>
      <c r="F93" s="113" t="str">
        <f>_xll.qlSimpleQuote(E93,,PriceTickValue,Permanent,Trigger,ObjectOverwrite)</f>
        <v>HKDFUT1MQ4_Quote#0003</v>
      </c>
      <c r="G93" s="70" t="str">
        <f>_xll.ohRangeRetrieveError(F93)</f>
        <v/>
      </c>
      <c r="H93" s="74"/>
      <c r="J93" s="18" t="e">
        <v>#NUM!</v>
      </c>
    </row>
    <row r="94" spans="1:10" s="18" customFormat="1" x14ac:dyDescent="0.2">
      <c r="A94" s="103"/>
      <c r="B94" s="111">
        <v>11</v>
      </c>
      <c r="C94" s="112" t="b">
        <v>0</v>
      </c>
      <c r="D94" s="107" t="str">
        <v>U4</v>
      </c>
      <c r="E94" s="108" t="str">
        <f t="shared" si="3"/>
        <v>HKDFUT1MU4_Quote</v>
      </c>
      <c r="F94" s="113" t="str">
        <f>_xll.qlSimpleQuote(E94,,PriceTickValue,Permanent,Trigger,ObjectOverwrite)</f>
        <v>HKDFUT1MU4_Quote#0003</v>
      </c>
      <c r="G94" s="70" t="str">
        <f>_xll.ohRangeRetrieveError(F94)</f>
        <v/>
      </c>
      <c r="H94" s="74"/>
      <c r="J94" s="18" t="e">
        <v>#NUM!</v>
      </c>
    </row>
    <row r="95" spans="1:10" s="18" customFormat="1" x14ac:dyDescent="0.2">
      <c r="A95" s="103"/>
      <c r="B95" s="111">
        <v>12</v>
      </c>
      <c r="C95" s="112" t="b">
        <v>0</v>
      </c>
      <c r="D95" s="107" t="str">
        <v>V4</v>
      </c>
      <c r="E95" s="108" t="str">
        <f t="shared" si="3"/>
        <v>HKDFUT1MV4_Quote</v>
      </c>
      <c r="F95" s="113" t="str">
        <f>_xll.qlSimpleQuote(E95,,PriceTickValue,Permanent,Trigger,ObjectOverwrite)</f>
        <v>HKDFUT1MV4_Quote#0003</v>
      </c>
      <c r="G95" s="70" t="str">
        <f>_xll.ohRangeRetrieveError(F95)</f>
        <v/>
      </c>
      <c r="H95" s="74"/>
      <c r="J95" s="18" t="e">
        <v>#NUM!</v>
      </c>
    </row>
    <row r="96" spans="1:10" s="18" customFormat="1" x14ac:dyDescent="0.2">
      <c r="A96" s="103"/>
      <c r="B96" s="111">
        <v>13</v>
      </c>
      <c r="C96" s="112" t="b">
        <v>0</v>
      </c>
      <c r="D96" s="107" t="str">
        <v>X4</v>
      </c>
      <c r="E96" s="108" t="str">
        <f t="shared" si="3"/>
        <v>HKDFUT1MX4_Quote</v>
      </c>
      <c r="F96" s="113" t="str">
        <f>_xll.qlSimpleQuote(E96,,PriceTickValue,Permanent,Trigger,ObjectOverwrite)</f>
        <v>HKDFUT1MX4_Quote#0003</v>
      </c>
      <c r="G96" s="70" t="str">
        <f>_xll.ohRangeRetrieveError(F96)</f>
        <v/>
      </c>
      <c r="H96" s="74"/>
      <c r="J96" s="18" t="e">
        <v>#NUM!</v>
      </c>
    </row>
    <row r="97" spans="1:10" s="18" customFormat="1" x14ac:dyDescent="0.2">
      <c r="A97" s="103"/>
      <c r="B97" s="111">
        <v>14</v>
      </c>
      <c r="C97" s="112" t="b">
        <v>0</v>
      </c>
      <c r="D97" s="107" t="str">
        <v>Z4</v>
      </c>
      <c r="E97" s="108" t="str">
        <f t="shared" si="3"/>
        <v>HKDFUT1MZ4_Quote</v>
      </c>
      <c r="F97" s="113" t="str">
        <f>_xll.qlSimpleQuote(E97,,PriceTickValue,Permanent,Trigger,ObjectOverwrite)</f>
        <v>HKDFUT1MZ4_Quote#0003</v>
      </c>
      <c r="G97" s="70" t="str">
        <f>_xll.ohRangeRetrieveError(F97)</f>
        <v/>
      </c>
      <c r="H97" s="74"/>
      <c r="J97" s="18" t="e">
        <v>#NUM!</v>
      </c>
    </row>
    <row r="98" spans="1:10" s="18" customFormat="1" x14ac:dyDescent="0.2">
      <c r="A98" s="103"/>
      <c r="B98" s="111">
        <v>15</v>
      </c>
      <c r="C98" s="112" t="b">
        <v>0</v>
      </c>
      <c r="D98" s="107" t="str">
        <v>F5</v>
      </c>
      <c r="E98" s="108" t="str">
        <f t="shared" si="3"/>
        <v>HKDFUT1MF5_Quote</v>
      </c>
      <c r="F98" s="113" t="str">
        <f>_xll.qlSimpleQuote(E98,,PriceTickValue,Permanent,Trigger,ObjectOverwrite)</f>
        <v>HKDFUT1MF5_Quote#0003</v>
      </c>
      <c r="G98" s="70" t="str">
        <f>_xll.ohRangeRetrieveError(F98)</f>
        <v/>
      </c>
      <c r="H98" s="74"/>
      <c r="J98" s="18" t="e">
        <v>#NUM!</v>
      </c>
    </row>
    <row r="99" spans="1:10" s="18" customFormat="1" x14ac:dyDescent="0.2">
      <c r="A99" s="103"/>
      <c r="B99" s="111">
        <v>16</v>
      </c>
      <c r="C99" s="112" t="b">
        <v>0</v>
      </c>
      <c r="D99" s="107" t="str">
        <v>G5</v>
      </c>
      <c r="E99" s="108" t="str">
        <f t="shared" si="3"/>
        <v>HKDFUT1MG5_Quote</v>
      </c>
      <c r="F99" s="113" t="str">
        <f>_xll.qlSimpleQuote(E99,,PriceTickValue,Permanent,Trigger,ObjectOverwrite)</f>
        <v>HKDFUT1MG5_Quote#0003</v>
      </c>
      <c r="G99" s="70" t="str">
        <f>_xll.ohRangeRetrieveError(F99)</f>
        <v/>
      </c>
      <c r="H99" s="74"/>
      <c r="J99" s="18" t="e">
        <v>#NUM!</v>
      </c>
    </row>
    <row r="100" spans="1:10" s="18" customFormat="1" x14ac:dyDescent="0.2">
      <c r="A100" s="103"/>
      <c r="B100" s="111">
        <v>17</v>
      </c>
      <c r="C100" s="112" t="b">
        <v>0</v>
      </c>
      <c r="D100" s="107" t="str">
        <v>H5</v>
      </c>
      <c r="E100" s="108" t="str">
        <f t="shared" si="3"/>
        <v>HKDFUT1MH5_Quote</v>
      </c>
      <c r="F100" s="113" t="str">
        <f>_xll.qlSimpleQuote(E100,,PriceTickValue,Permanent,Trigger,ObjectOverwrite)</f>
        <v>HKDFUT1MH5_Quote#0003</v>
      </c>
      <c r="G100" s="70" t="str">
        <f>_xll.ohRangeRetrieveError(F100)</f>
        <v/>
      </c>
      <c r="H100" s="74"/>
      <c r="J100" s="18" t="e">
        <v>#NUM!</v>
      </c>
    </row>
    <row r="101" spans="1:10" s="18" customFormat="1" x14ac:dyDescent="0.2">
      <c r="A101" s="103"/>
      <c r="B101" s="111">
        <v>18</v>
      </c>
      <c r="C101" s="112" t="b">
        <v>0</v>
      </c>
      <c r="D101" s="107" t="str">
        <v>J5</v>
      </c>
      <c r="E101" s="108" t="str">
        <f t="shared" si="3"/>
        <v>HKDFUT1MJ5_Quote</v>
      </c>
      <c r="F101" s="113" t="str">
        <f>_xll.qlSimpleQuote(E101,,PriceTickValue,Permanent,Trigger,ObjectOverwrite)</f>
        <v>HKDFUT1MJ5_Quote#0003</v>
      </c>
      <c r="G101" s="70" t="str">
        <f>_xll.ohRangeRetrieveError(F101)</f>
        <v/>
      </c>
      <c r="H101" s="74"/>
      <c r="J101" s="18" t="e">
        <v>#NUM!</v>
      </c>
    </row>
    <row r="102" spans="1:10" s="18" customFormat="1" x14ac:dyDescent="0.2">
      <c r="A102" s="103"/>
      <c r="B102" s="111">
        <v>19</v>
      </c>
      <c r="C102" s="112" t="b">
        <v>0</v>
      </c>
      <c r="D102" s="107" t="str">
        <v>K5</v>
      </c>
      <c r="E102" s="108" t="str">
        <f t="shared" si="3"/>
        <v>HKDFUT1MK5_Quote</v>
      </c>
      <c r="F102" s="113" t="str">
        <f>_xll.qlSimpleQuote(E102,,PriceTickValue,Permanent,Trigger,ObjectOverwrite)</f>
        <v>HKDFUT1MK5_Quote#0003</v>
      </c>
      <c r="G102" s="70" t="str">
        <f>_xll.ohRangeRetrieveError(F102)</f>
        <v/>
      </c>
      <c r="H102" s="74"/>
      <c r="J102" s="18" t="e">
        <v>#NUM!</v>
      </c>
    </row>
    <row r="103" spans="1:10" s="18" customFormat="1" x14ac:dyDescent="0.2">
      <c r="A103" s="103"/>
      <c r="B103" s="111">
        <v>20</v>
      </c>
      <c r="C103" s="112" t="b">
        <v>0</v>
      </c>
      <c r="D103" s="107" t="str">
        <v>M5</v>
      </c>
      <c r="E103" s="108" t="str">
        <f t="shared" si="3"/>
        <v>HKDFUT1MM5_Quote</v>
      </c>
      <c r="F103" s="113" t="str">
        <f>_xll.qlSimpleQuote(E103,,PriceTickValue,Permanent,Trigger,ObjectOverwrite)</f>
        <v>HKDFUT1MM5_Quote#0003</v>
      </c>
      <c r="G103" s="70" t="str">
        <f>_xll.ohRangeRetrieveError(F103)</f>
        <v/>
      </c>
      <c r="H103" s="74"/>
      <c r="J103" s="18" t="e">
        <v>#NUM!</v>
      </c>
    </row>
    <row r="104" spans="1:10" s="18" customFormat="1" x14ac:dyDescent="0.2">
      <c r="A104" s="103"/>
      <c r="B104" s="111">
        <v>21</v>
      </c>
      <c r="C104" s="112" t="b">
        <v>0</v>
      </c>
      <c r="D104" s="107" t="str">
        <v>N5</v>
      </c>
      <c r="E104" s="108" t="str">
        <f t="shared" si="3"/>
        <v>HKDFUT1MN5_Quote</v>
      </c>
      <c r="F104" s="113" t="str">
        <f>_xll.qlSimpleQuote(E104,,PriceTickValue,Permanent,Trigger,ObjectOverwrite)</f>
        <v>HKDFUT1MN5_Quote#0003</v>
      </c>
      <c r="G104" s="70" t="str">
        <f>_xll.ohRangeRetrieveError(F104)</f>
        <v/>
      </c>
      <c r="H104" s="74"/>
      <c r="J104" s="18" t="e">
        <v>#NUM!</v>
      </c>
    </row>
    <row r="105" spans="1:10" s="18" customFormat="1" x14ac:dyDescent="0.2">
      <c r="A105" s="103"/>
      <c r="B105" s="111">
        <v>22</v>
      </c>
      <c r="C105" s="112" t="b">
        <v>0</v>
      </c>
      <c r="D105" s="107" t="str">
        <v>Q5</v>
      </c>
      <c r="E105" s="108" t="str">
        <f t="shared" si="3"/>
        <v>HKDFUT1MQ5_Quote</v>
      </c>
      <c r="F105" s="113" t="str">
        <f>_xll.qlSimpleQuote(E105,,PriceTickValue,Permanent,Trigger,ObjectOverwrite)</f>
        <v>HKDFUT1MQ5_Quote#0003</v>
      </c>
      <c r="G105" s="70" t="str">
        <f>_xll.ohRangeRetrieveError(F105)</f>
        <v/>
      </c>
      <c r="H105" s="74"/>
      <c r="J105" s="18" t="e">
        <v>#NUM!</v>
      </c>
    </row>
    <row r="106" spans="1:10" s="18" customFormat="1" x14ac:dyDescent="0.2">
      <c r="A106" s="103"/>
      <c r="B106" s="111">
        <v>23</v>
      </c>
      <c r="C106" s="112" t="b">
        <v>0</v>
      </c>
      <c r="D106" s="107" t="str">
        <v>U5</v>
      </c>
      <c r="E106" s="108" t="str">
        <f t="shared" si="3"/>
        <v>HKDFUT1MU5_Quote</v>
      </c>
      <c r="F106" s="113" t="str">
        <f>_xll.qlSimpleQuote(E106,,PriceTickValue,Permanent,Trigger,ObjectOverwrite)</f>
        <v>HKDFUT1MU5_Quote#0003</v>
      </c>
      <c r="G106" s="70" t="str">
        <f>_xll.ohRangeRetrieveError(F106)</f>
        <v/>
      </c>
      <c r="H106" s="74"/>
      <c r="J106" s="18" t="e">
        <v>#NUM!</v>
      </c>
    </row>
    <row r="107" spans="1:10" s="18" customFormat="1" x14ac:dyDescent="0.2">
      <c r="A107" s="103"/>
      <c r="B107" s="111">
        <v>24</v>
      </c>
      <c r="C107" s="112" t="b">
        <v>0</v>
      </c>
      <c r="D107" s="107" t="str">
        <v>V5</v>
      </c>
      <c r="E107" s="108" t="str">
        <f t="shared" si="3"/>
        <v>HKDFUT1MV5_Quote</v>
      </c>
      <c r="F107" s="113" t="str">
        <f>_xll.qlSimpleQuote(E107,,PriceTickValue,Permanent,Trigger,ObjectOverwrite)</f>
        <v>HKDFUT1MV5_Quote#0003</v>
      </c>
      <c r="G107" s="70" t="str">
        <f>_xll.ohRangeRetrieveError(F107)</f>
        <v/>
      </c>
      <c r="H107" s="74"/>
      <c r="J107" s="18" t="e">
        <v>#NUM!</v>
      </c>
    </row>
    <row r="108" spans="1:10" s="18" customFormat="1" x14ac:dyDescent="0.2">
      <c r="A108" s="103"/>
      <c r="B108" s="111">
        <v>25</v>
      </c>
      <c r="C108" s="112" t="b">
        <v>0</v>
      </c>
      <c r="D108" s="107" t="str">
        <v>X5</v>
      </c>
      <c r="E108" s="108" t="str">
        <f t="shared" si="3"/>
        <v>HKDFUT1MX5_Quote</v>
      </c>
      <c r="F108" s="113" t="str">
        <f>_xll.qlSimpleQuote(E108,,PriceTickValue,Permanent,Trigger,ObjectOverwrite)</f>
        <v>HKDFUT1MX5_Quote#0003</v>
      </c>
      <c r="G108" s="70" t="str">
        <f>_xll.ohRangeRetrieveError(F108)</f>
        <v/>
      </c>
      <c r="H108" s="74"/>
      <c r="J108" s="18" t="e">
        <v>#NUM!</v>
      </c>
    </row>
    <row r="109" spans="1:10" s="18" customFormat="1" x14ac:dyDescent="0.2">
      <c r="A109" s="103"/>
      <c r="B109" s="111">
        <v>26</v>
      </c>
      <c r="C109" s="112" t="b">
        <v>0</v>
      </c>
      <c r="D109" s="107" t="str">
        <v>Z5</v>
      </c>
      <c r="E109" s="108" t="str">
        <f t="shared" si="3"/>
        <v>HKDFUT1MZ5_Quote</v>
      </c>
      <c r="F109" s="113" t="str">
        <f>_xll.qlSimpleQuote(E109,,PriceTickValue,Permanent,Trigger,ObjectOverwrite)</f>
        <v>HKDFUT1MZ5_Quote#0003</v>
      </c>
      <c r="G109" s="70" t="str">
        <f>_xll.ohRangeRetrieveError(F109)</f>
        <v/>
      </c>
      <c r="H109" s="74"/>
      <c r="J109" s="18" t="e">
        <v>#NUM!</v>
      </c>
    </row>
    <row r="110" spans="1:10" s="18" customFormat="1" x14ac:dyDescent="0.2">
      <c r="A110" s="103"/>
      <c r="B110" s="111">
        <v>27</v>
      </c>
      <c r="C110" s="112" t="b">
        <v>0</v>
      </c>
      <c r="D110" s="107" t="str">
        <v>F6</v>
      </c>
      <c r="E110" s="108" t="str">
        <f t="shared" si="3"/>
        <v>HKDFUT1MF6_Quote</v>
      </c>
      <c r="F110" s="113" t="str">
        <f>_xll.qlSimpleQuote(E110,,PriceTickValue,Permanent,Trigger,ObjectOverwrite)</f>
        <v>HKDFUT1MF6_Quote#0003</v>
      </c>
      <c r="G110" s="70" t="str">
        <f>_xll.ohRangeRetrieveError(F110)</f>
        <v/>
      </c>
      <c r="H110" s="74"/>
      <c r="J110" s="18" t="e">
        <v>#NUM!</v>
      </c>
    </row>
    <row r="111" spans="1:10" s="18" customFormat="1" x14ac:dyDescent="0.2">
      <c r="A111" s="103"/>
      <c r="B111" s="111">
        <v>28</v>
      </c>
      <c r="C111" s="112" t="b">
        <v>0</v>
      </c>
      <c r="D111" s="107" t="str">
        <v>G6</v>
      </c>
      <c r="E111" s="108" t="str">
        <f t="shared" si="3"/>
        <v>HKDFUT1MG6_Quote</v>
      </c>
      <c r="F111" s="113" t="str">
        <f>_xll.qlSimpleQuote(E111,,PriceTickValue,Permanent,Trigger,ObjectOverwrite)</f>
        <v>HKDFUT1MG6_Quote#0003</v>
      </c>
      <c r="G111" s="70" t="str">
        <f>_xll.ohRangeRetrieveError(F111)</f>
        <v/>
      </c>
      <c r="H111" s="74"/>
      <c r="J111" s="18" t="e">
        <v>#NUM!</v>
      </c>
    </row>
    <row r="112" spans="1:10" s="18" customFormat="1" x14ac:dyDescent="0.2">
      <c r="A112" s="103"/>
      <c r="B112" s="111">
        <v>29</v>
      </c>
      <c r="C112" s="112" t="b">
        <v>0</v>
      </c>
      <c r="D112" s="107" t="str">
        <v>H6</v>
      </c>
      <c r="E112" s="108" t="str">
        <f t="shared" si="3"/>
        <v>HKDFUT1MH6_Quote</v>
      </c>
      <c r="F112" s="113" t="str">
        <f>_xll.qlSimpleQuote(E112,,PriceTickValue,Permanent,Trigger,ObjectOverwrite)</f>
        <v>HKDFUT1MH6_Quote#0003</v>
      </c>
      <c r="G112" s="70" t="str">
        <f>_xll.ohRangeRetrieveError(F112)</f>
        <v/>
      </c>
      <c r="H112" s="74"/>
      <c r="J112" s="18" t="e">
        <v>#NUM!</v>
      </c>
    </row>
    <row r="113" spans="1:10" s="18" customFormat="1" x14ac:dyDescent="0.2">
      <c r="A113" s="103"/>
      <c r="B113" s="111">
        <v>30</v>
      </c>
      <c r="C113" s="112" t="b">
        <v>0</v>
      </c>
      <c r="D113" s="107" t="str">
        <v>J6</v>
      </c>
      <c r="E113" s="108" t="str">
        <f t="shared" si="3"/>
        <v>HKDFUT1MJ6_Quote</v>
      </c>
      <c r="F113" s="113" t="str">
        <f>_xll.qlSimpleQuote(E113,,PriceTickValue,Permanent,Trigger,ObjectOverwrite)</f>
        <v>HKDFUT1MJ6_Quote#0003</v>
      </c>
      <c r="G113" s="70" t="str">
        <f>_xll.ohRangeRetrieveError(F113)</f>
        <v/>
      </c>
      <c r="H113" s="74"/>
      <c r="J113" s="18" t="e">
        <v>#NUM!</v>
      </c>
    </row>
    <row r="114" spans="1:10" s="18" customFormat="1" x14ac:dyDescent="0.2">
      <c r="A114" s="103"/>
      <c r="B114" s="111">
        <v>31</v>
      </c>
      <c r="C114" s="112" t="b">
        <v>0</v>
      </c>
      <c r="D114" s="107" t="str">
        <v>K6</v>
      </c>
      <c r="E114" s="108" t="str">
        <f t="shared" si="3"/>
        <v>HKDFUT1MK6_Quote</v>
      </c>
      <c r="F114" s="113" t="str">
        <f>_xll.qlSimpleQuote(E114,,PriceTickValue,Permanent,Trigger,ObjectOverwrite)</f>
        <v>HKDFUT1MK6_Quote#0003</v>
      </c>
      <c r="G114" s="70" t="str">
        <f>_xll.ohRangeRetrieveError(F114)</f>
        <v/>
      </c>
      <c r="H114" s="74"/>
      <c r="J114" s="18" t="e">
        <v>#NUM!</v>
      </c>
    </row>
    <row r="115" spans="1:10" s="18" customFormat="1" x14ac:dyDescent="0.2">
      <c r="A115" s="103"/>
      <c r="B115" s="111">
        <v>32</v>
      </c>
      <c r="C115" s="112" t="b">
        <v>0</v>
      </c>
      <c r="D115" s="107" t="str">
        <v>M6</v>
      </c>
      <c r="E115" s="108" t="str">
        <f t="shared" si="3"/>
        <v>HKDFUT1MM6_Quote</v>
      </c>
      <c r="F115" s="113" t="str">
        <f>_xll.qlSimpleQuote(E115,,PriceTickValue,Permanent,Trigger,ObjectOverwrite)</f>
        <v>HKDFUT1MM6_Quote#0003</v>
      </c>
      <c r="G115" s="70" t="str">
        <f>_xll.ohRangeRetrieveError(F115)</f>
        <v/>
      </c>
      <c r="H115" s="74"/>
      <c r="J115" s="18" t="e">
        <v>#NUM!</v>
      </c>
    </row>
    <row r="116" spans="1:10" s="18" customFormat="1" x14ac:dyDescent="0.2">
      <c r="A116" s="103"/>
      <c r="B116" s="111">
        <v>33</v>
      </c>
      <c r="C116" s="112" t="b">
        <v>0</v>
      </c>
      <c r="D116" s="107" t="str">
        <v>N6</v>
      </c>
      <c r="E116" s="108" t="str">
        <f t="shared" ref="E116:E147" si="4">Currency&amp;$D$82&amp;$E$82&amp;$D116&amp;QuoteSuffix</f>
        <v>HKDFUT1MN6_Quote</v>
      </c>
      <c r="F116" s="113" t="str">
        <f>_xll.qlSimpleQuote(E116,,PriceTickValue,Permanent,Trigger,ObjectOverwrite)</f>
        <v>HKDFUT1MN6_Quote#0003</v>
      </c>
      <c r="G116" s="70" t="str">
        <f>_xll.ohRangeRetrieveError(F116)</f>
        <v/>
      </c>
      <c r="H116" s="74"/>
      <c r="J116" s="18" t="e">
        <v>#NUM!</v>
      </c>
    </row>
    <row r="117" spans="1:10" s="18" customFormat="1" x14ac:dyDescent="0.2">
      <c r="A117" s="103"/>
      <c r="B117" s="111">
        <v>34</v>
      </c>
      <c r="C117" s="112" t="b">
        <v>0</v>
      </c>
      <c r="D117" s="107" t="str">
        <v>Q6</v>
      </c>
      <c r="E117" s="108" t="str">
        <f t="shared" si="4"/>
        <v>HKDFUT1MQ6_Quote</v>
      </c>
      <c r="F117" s="113" t="str">
        <f>_xll.qlSimpleQuote(E117,,PriceTickValue,Permanent,Trigger,ObjectOverwrite)</f>
        <v>HKDFUT1MQ6_Quote#0003</v>
      </c>
      <c r="G117" s="70" t="str">
        <f>_xll.ohRangeRetrieveError(F117)</f>
        <v/>
      </c>
      <c r="H117" s="74"/>
      <c r="J117" s="18" t="e">
        <v>#NUM!</v>
      </c>
    </row>
    <row r="118" spans="1:10" s="18" customFormat="1" x14ac:dyDescent="0.2">
      <c r="A118" s="103"/>
      <c r="B118" s="111">
        <v>35</v>
      </c>
      <c r="C118" s="112" t="b">
        <v>0</v>
      </c>
      <c r="D118" s="107" t="str">
        <v>U6</v>
      </c>
      <c r="E118" s="108" t="str">
        <f t="shared" si="4"/>
        <v>HKDFUT1MU6_Quote</v>
      </c>
      <c r="F118" s="113" t="str">
        <f>_xll.qlSimpleQuote(E118,,PriceTickValue,Permanent,Trigger,ObjectOverwrite)</f>
        <v>HKDFUT1MU6_Quote#0003</v>
      </c>
      <c r="G118" s="70" t="str">
        <f>_xll.ohRangeRetrieveError(F118)</f>
        <v/>
      </c>
      <c r="H118" s="74"/>
      <c r="J118" s="18" t="e">
        <v>#NUM!</v>
      </c>
    </row>
    <row r="119" spans="1:10" s="18" customFormat="1" x14ac:dyDescent="0.2">
      <c r="A119" s="103"/>
      <c r="B119" s="111">
        <v>36</v>
      </c>
      <c r="C119" s="112" t="b">
        <v>0</v>
      </c>
      <c r="D119" s="107" t="str">
        <v>V6</v>
      </c>
      <c r="E119" s="108" t="str">
        <f t="shared" si="4"/>
        <v>HKDFUT1MV6_Quote</v>
      </c>
      <c r="F119" s="113" t="str">
        <f>_xll.qlSimpleQuote(E119,,PriceTickValue,Permanent,Trigger,ObjectOverwrite)</f>
        <v>HKDFUT1MV6_Quote#0003</v>
      </c>
      <c r="G119" s="70" t="str">
        <f>_xll.ohRangeRetrieveError(F119)</f>
        <v/>
      </c>
      <c r="H119" s="74"/>
      <c r="J119" s="18" t="e">
        <v>#NUM!</v>
      </c>
    </row>
    <row r="120" spans="1:10" s="18" customFormat="1" x14ac:dyDescent="0.2">
      <c r="A120" s="103"/>
      <c r="B120" s="111">
        <v>37</v>
      </c>
      <c r="C120" s="112" t="b">
        <v>0</v>
      </c>
      <c r="D120" s="107" t="str">
        <v>X6</v>
      </c>
      <c r="E120" s="108" t="str">
        <f t="shared" si="4"/>
        <v>HKDFUT1MX6_Quote</v>
      </c>
      <c r="F120" s="113" t="str">
        <f>_xll.qlSimpleQuote(E120,,PriceTickValue,Permanent,Trigger,ObjectOverwrite)</f>
        <v>HKDFUT1MX6_Quote#0003</v>
      </c>
      <c r="G120" s="70" t="str">
        <f>_xll.ohRangeRetrieveError(F120)</f>
        <v/>
      </c>
      <c r="H120" s="74"/>
      <c r="J120" s="18" t="e">
        <v>#NUM!</v>
      </c>
    </row>
    <row r="121" spans="1:10" s="18" customFormat="1" x14ac:dyDescent="0.2">
      <c r="A121" s="103"/>
      <c r="B121" s="111">
        <v>38</v>
      </c>
      <c r="C121" s="112" t="b">
        <v>0</v>
      </c>
      <c r="D121" s="107" t="str">
        <v>Z6</v>
      </c>
      <c r="E121" s="108" t="str">
        <f t="shared" si="4"/>
        <v>HKDFUT1MZ6_Quote</v>
      </c>
      <c r="F121" s="113" t="str">
        <f>_xll.qlSimpleQuote(E121,,PriceTickValue,Permanent,Trigger,ObjectOverwrite)</f>
        <v>HKDFUT1MZ6_Quote#0003</v>
      </c>
      <c r="G121" s="70" t="str">
        <f>_xll.ohRangeRetrieveError(F121)</f>
        <v/>
      </c>
      <c r="H121" s="74"/>
      <c r="J121" s="18" t="e">
        <v>#NUM!</v>
      </c>
    </row>
    <row r="122" spans="1:10" s="18" customFormat="1" x14ac:dyDescent="0.2">
      <c r="A122" s="103"/>
      <c r="B122" s="111">
        <v>39</v>
      </c>
      <c r="C122" s="112" t="b">
        <v>0</v>
      </c>
      <c r="D122" s="107" t="str">
        <v>F7</v>
      </c>
      <c r="E122" s="108" t="str">
        <f t="shared" si="4"/>
        <v>HKDFUT1MF7_Quote</v>
      </c>
      <c r="F122" s="113" t="str">
        <f>_xll.qlSimpleQuote(E122,,PriceTickValue,Permanent,Trigger,ObjectOverwrite)</f>
        <v>HKDFUT1MF7_Quote#0003</v>
      </c>
      <c r="G122" s="70" t="str">
        <f>_xll.ohRangeRetrieveError(F122)</f>
        <v/>
      </c>
      <c r="H122" s="74"/>
      <c r="J122" s="18" t="e">
        <v>#NUM!</v>
      </c>
    </row>
    <row r="123" spans="1:10" s="18" customFormat="1" x14ac:dyDescent="0.2">
      <c r="A123" s="103"/>
      <c r="B123" s="111">
        <v>40</v>
      </c>
      <c r="C123" s="112" t="b">
        <v>0</v>
      </c>
      <c r="D123" s="107" t="str">
        <v>G7</v>
      </c>
      <c r="E123" s="108" t="str">
        <f t="shared" si="4"/>
        <v>HKDFUT1MG7_Quote</v>
      </c>
      <c r="F123" s="113" t="str">
        <f>_xll.qlSimpleQuote(E123,,PriceTickValue,Permanent,Trigger,ObjectOverwrite)</f>
        <v>HKDFUT1MG7_Quote#0003</v>
      </c>
      <c r="G123" s="70" t="str">
        <f>_xll.ohRangeRetrieveError(F123)</f>
        <v/>
      </c>
      <c r="H123" s="74"/>
      <c r="J123" s="18" t="e">
        <v>#NUM!</v>
      </c>
    </row>
    <row r="124" spans="1:10" s="18" customFormat="1" x14ac:dyDescent="0.2">
      <c r="A124" s="103"/>
      <c r="B124" s="111">
        <v>41</v>
      </c>
      <c r="C124" s="112" t="b">
        <v>0</v>
      </c>
      <c r="D124" s="107" t="str">
        <v>H7</v>
      </c>
      <c r="E124" s="108" t="str">
        <f t="shared" si="4"/>
        <v>HKDFUT1MH7_Quote</v>
      </c>
      <c r="F124" s="113" t="str">
        <f>_xll.qlSimpleQuote(E124,,PriceTickValue,Permanent,Trigger,ObjectOverwrite)</f>
        <v>HKDFUT1MH7_Quote#0003</v>
      </c>
      <c r="G124" s="70" t="str">
        <f>_xll.ohRangeRetrieveError(F124)</f>
        <v/>
      </c>
      <c r="H124" s="74"/>
      <c r="J124" s="18" t="e">
        <v>#NUM!</v>
      </c>
    </row>
    <row r="125" spans="1:10" s="18" customFormat="1" x14ac:dyDescent="0.2">
      <c r="A125" s="103"/>
      <c r="B125" s="111">
        <v>42</v>
      </c>
      <c r="C125" s="112" t="b">
        <v>0</v>
      </c>
      <c r="D125" s="107" t="str">
        <v>J7</v>
      </c>
      <c r="E125" s="108" t="str">
        <f t="shared" si="4"/>
        <v>HKDFUT1MJ7_Quote</v>
      </c>
      <c r="F125" s="113" t="str">
        <f>_xll.qlSimpleQuote(E125,,PriceTickValue,Permanent,Trigger,ObjectOverwrite)</f>
        <v>HKDFUT1MJ7_Quote#0003</v>
      </c>
      <c r="G125" s="70" t="str">
        <f>_xll.ohRangeRetrieveError(F125)</f>
        <v/>
      </c>
      <c r="H125" s="74"/>
      <c r="J125" s="18" t="e">
        <v>#NUM!</v>
      </c>
    </row>
    <row r="126" spans="1:10" s="18" customFormat="1" x14ac:dyDescent="0.2">
      <c r="A126" s="103"/>
      <c r="B126" s="111">
        <v>43</v>
      </c>
      <c r="C126" s="112" t="b">
        <v>0</v>
      </c>
      <c r="D126" s="107" t="str">
        <v>K7</v>
      </c>
      <c r="E126" s="108" t="str">
        <f t="shared" si="4"/>
        <v>HKDFUT1MK7_Quote</v>
      </c>
      <c r="F126" s="113" t="str">
        <f>_xll.qlSimpleQuote(E126,,PriceTickValue,Permanent,Trigger,ObjectOverwrite)</f>
        <v>HKDFUT1MK7_Quote#0003</v>
      </c>
      <c r="G126" s="70" t="str">
        <f>_xll.ohRangeRetrieveError(F126)</f>
        <v/>
      </c>
      <c r="H126" s="74"/>
      <c r="J126" s="18" t="e">
        <v>#NUM!</v>
      </c>
    </row>
    <row r="127" spans="1:10" s="18" customFormat="1" x14ac:dyDescent="0.2">
      <c r="A127" s="103"/>
      <c r="B127" s="111">
        <v>44</v>
      </c>
      <c r="C127" s="112" t="b">
        <v>0</v>
      </c>
      <c r="D127" s="107" t="str">
        <v>M7</v>
      </c>
      <c r="E127" s="108" t="str">
        <f t="shared" si="4"/>
        <v>HKDFUT1MM7_Quote</v>
      </c>
      <c r="F127" s="113" t="str">
        <f>_xll.qlSimpleQuote(E127,,PriceTickValue,Permanent,Trigger,ObjectOverwrite)</f>
        <v>HKDFUT1MM7_Quote#0003</v>
      </c>
      <c r="G127" s="70" t="str">
        <f>_xll.ohRangeRetrieveError(F127)</f>
        <v/>
      </c>
      <c r="H127" s="74"/>
      <c r="J127" s="18" t="e">
        <v>#NUM!</v>
      </c>
    </row>
    <row r="128" spans="1:10" s="18" customFormat="1" x14ac:dyDescent="0.2">
      <c r="A128" s="103"/>
      <c r="B128" s="111">
        <v>45</v>
      </c>
      <c r="C128" s="112" t="b">
        <v>0</v>
      </c>
      <c r="D128" s="107" t="str">
        <v>N7</v>
      </c>
      <c r="E128" s="108" t="str">
        <f t="shared" si="4"/>
        <v>HKDFUT1MN7_Quote</v>
      </c>
      <c r="F128" s="113" t="str">
        <f>_xll.qlSimpleQuote(E128,,PriceTickValue,Permanent,Trigger,ObjectOverwrite)</f>
        <v>HKDFUT1MN7_Quote#0003</v>
      </c>
      <c r="G128" s="70" t="str">
        <f>_xll.ohRangeRetrieveError(F128)</f>
        <v/>
      </c>
      <c r="H128" s="74"/>
      <c r="J128" s="18" t="e">
        <v>#NUM!</v>
      </c>
    </row>
    <row r="129" spans="1:10" s="18" customFormat="1" x14ac:dyDescent="0.2">
      <c r="A129" s="103"/>
      <c r="B129" s="111">
        <v>46</v>
      </c>
      <c r="C129" s="112" t="b">
        <v>0</v>
      </c>
      <c r="D129" s="107" t="str">
        <v>Q7</v>
      </c>
      <c r="E129" s="108" t="str">
        <f t="shared" si="4"/>
        <v>HKDFUT1MQ7_Quote</v>
      </c>
      <c r="F129" s="113" t="str">
        <f>_xll.qlSimpleQuote(E129,,PriceTickValue,Permanent,Trigger,ObjectOverwrite)</f>
        <v>HKDFUT1MQ7_Quote#0003</v>
      </c>
      <c r="G129" s="70" t="str">
        <f>_xll.ohRangeRetrieveError(F129)</f>
        <v/>
      </c>
      <c r="H129" s="74"/>
      <c r="J129" s="18" t="e">
        <v>#NUM!</v>
      </c>
    </row>
    <row r="130" spans="1:10" s="18" customFormat="1" x14ac:dyDescent="0.2">
      <c r="A130" s="103"/>
      <c r="B130" s="111">
        <v>47</v>
      </c>
      <c r="C130" s="112" t="b">
        <v>0</v>
      </c>
      <c r="D130" s="107" t="str">
        <v>U7</v>
      </c>
      <c r="E130" s="108" t="str">
        <f t="shared" si="4"/>
        <v>HKDFUT1MU7_Quote</v>
      </c>
      <c r="F130" s="113" t="str">
        <f>_xll.qlSimpleQuote(E130,,PriceTickValue,Permanent,Trigger,ObjectOverwrite)</f>
        <v>HKDFUT1MU7_Quote#0003</v>
      </c>
      <c r="G130" s="70" t="str">
        <f>_xll.ohRangeRetrieveError(F130)</f>
        <v/>
      </c>
      <c r="H130" s="74"/>
      <c r="J130" s="18" t="e">
        <v>#NUM!</v>
      </c>
    </row>
    <row r="131" spans="1:10" s="18" customFormat="1" x14ac:dyDescent="0.2">
      <c r="A131" s="103"/>
      <c r="B131" s="111">
        <v>48</v>
      </c>
      <c r="C131" s="112" t="b">
        <v>0</v>
      </c>
      <c r="D131" s="107" t="str">
        <v>V7</v>
      </c>
      <c r="E131" s="108" t="str">
        <f t="shared" si="4"/>
        <v>HKDFUT1MV7_Quote</v>
      </c>
      <c r="F131" s="113" t="str">
        <f>_xll.qlSimpleQuote(E131,,PriceTickValue,Permanent,Trigger,ObjectOverwrite)</f>
        <v>HKDFUT1MV7_Quote#0003</v>
      </c>
      <c r="G131" s="70" t="str">
        <f>_xll.ohRangeRetrieveError(F131)</f>
        <v/>
      </c>
      <c r="H131" s="74"/>
      <c r="J131" s="18" t="e">
        <v>#NUM!</v>
      </c>
    </row>
    <row r="132" spans="1:10" s="18" customFormat="1" x14ac:dyDescent="0.2">
      <c r="A132" s="103"/>
      <c r="B132" s="111">
        <v>49</v>
      </c>
      <c r="C132" s="112" t="b">
        <v>0</v>
      </c>
      <c r="D132" s="107" t="str">
        <v>X7</v>
      </c>
      <c r="E132" s="108" t="str">
        <f t="shared" si="4"/>
        <v>HKDFUT1MX7_Quote</v>
      </c>
      <c r="F132" s="113" t="str">
        <f>_xll.qlSimpleQuote(E132,,PriceTickValue,Permanent,Trigger,ObjectOverwrite)</f>
        <v>HKDFUT1MX7_Quote#0003</v>
      </c>
      <c r="G132" s="70" t="str">
        <f>_xll.ohRangeRetrieveError(F132)</f>
        <v/>
      </c>
      <c r="H132" s="74"/>
      <c r="J132" s="18" t="e">
        <v>#NUM!</v>
      </c>
    </row>
    <row r="133" spans="1:10" s="18" customFormat="1" x14ac:dyDescent="0.2">
      <c r="A133" s="103"/>
      <c r="B133" s="111">
        <v>50</v>
      </c>
      <c r="C133" s="112" t="b">
        <v>0</v>
      </c>
      <c r="D133" s="107" t="str">
        <v>Z7</v>
      </c>
      <c r="E133" s="108" t="str">
        <f t="shared" si="4"/>
        <v>HKDFUT1MZ7_Quote</v>
      </c>
      <c r="F133" s="113" t="str">
        <f>_xll.qlSimpleQuote(E133,,PriceTickValue,Permanent,Trigger,ObjectOverwrite)</f>
        <v>HKDFUT1MZ7_Quote#0003</v>
      </c>
      <c r="G133" s="70" t="str">
        <f>_xll.ohRangeRetrieveError(F133)</f>
        <v/>
      </c>
      <c r="H133" s="74"/>
      <c r="J133" s="18" t="e">
        <v>#NUM!</v>
      </c>
    </row>
    <row r="134" spans="1:10" s="18" customFormat="1" x14ac:dyDescent="0.2">
      <c r="A134" s="103"/>
      <c r="B134" s="111">
        <v>51</v>
      </c>
      <c r="C134" s="112" t="b">
        <v>0</v>
      </c>
      <c r="D134" s="107" t="str">
        <v>F8</v>
      </c>
      <c r="E134" s="108" t="str">
        <f t="shared" si="4"/>
        <v>HKDFUT1MF8_Quote</v>
      </c>
      <c r="F134" s="113" t="str">
        <f>_xll.qlSimpleQuote(E134,,PriceTickValue,Permanent,Trigger,ObjectOverwrite)</f>
        <v>HKDFUT1MF8_Quote#0003</v>
      </c>
      <c r="G134" s="70" t="str">
        <f>_xll.ohRangeRetrieveError(F134)</f>
        <v/>
      </c>
      <c r="H134" s="74"/>
      <c r="J134" s="18" t="e">
        <v>#NUM!</v>
      </c>
    </row>
    <row r="135" spans="1:10" s="18" customFormat="1" x14ac:dyDescent="0.2">
      <c r="A135" s="103"/>
      <c r="B135" s="111">
        <v>52</v>
      </c>
      <c r="C135" s="112" t="b">
        <v>0</v>
      </c>
      <c r="D135" s="107" t="str">
        <v>G8</v>
      </c>
      <c r="E135" s="108" t="str">
        <f t="shared" si="4"/>
        <v>HKDFUT1MG8_Quote</v>
      </c>
      <c r="F135" s="113" t="str">
        <f>_xll.qlSimpleQuote(E135,,PriceTickValue,Permanent,Trigger,ObjectOverwrite)</f>
        <v>HKDFUT1MG8_Quote#0003</v>
      </c>
      <c r="G135" s="70" t="str">
        <f>_xll.ohRangeRetrieveError(F135)</f>
        <v/>
      </c>
      <c r="H135" s="74"/>
      <c r="J135" s="18" t="e">
        <v>#NUM!</v>
      </c>
    </row>
    <row r="136" spans="1:10" s="18" customFormat="1" x14ac:dyDescent="0.2">
      <c r="A136" s="103"/>
      <c r="B136" s="111">
        <v>53</v>
      </c>
      <c r="C136" s="112" t="b">
        <v>0</v>
      </c>
      <c r="D136" s="107" t="str">
        <v>H8</v>
      </c>
      <c r="E136" s="108" t="str">
        <f t="shared" si="4"/>
        <v>HKDFUT1MH8_Quote</v>
      </c>
      <c r="F136" s="113" t="str">
        <f>_xll.qlSimpleQuote(E136,,PriceTickValue,Permanent,Trigger,ObjectOverwrite)</f>
        <v>HKDFUT1MH8_Quote#0003</v>
      </c>
      <c r="G136" s="70" t="str">
        <f>_xll.ohRangeRetrieveError(F136)</f>
        <v/>
      </c>
      <c r="H136" s="74"/>
      <c r="J136" s="18" t="e">
        <v>#NUM!</v>
      </c>
    </row>
    <row r="137" spans="1:10" s="18" customFormat="1" x14ac:dyDescent="0.2">
      <c r="A137" s="103"/>
      <c r="B137" s="111">
        <v>54</v>
      </c>
      <c r="C137" s="112" t="b">
        <v>0</v>
      </c>
      <c r="D137" s="107" t="str">
        <v>J8</v>
      </c>
      <c r="E137" s="108" t="str">
        <f t="shared" si="4"/>
        <v>HKDFUT1MJ8_Quote</v>
      </c>
      <c r="F137" s="113" t="str">
        <f>_xll.qlSimpleQuote(E137,,PriceTickValue,Permanent,Trigger,ObjectOverwrite)</f>
        <v>HKDFUT1MJ8_Quote#0003</v>
      </c>
      <c r="G137" s="70" t="str">
        <f>_xll.ohRangeRetrieveError(F137)</f>
        <v/>
      </c>
      <c r="H137" s="74"/>
      <c r="J137" s="18" t="e">
        <v>#NUM!</v>
      </c>
    </row>
    <row r="138" spans="1:10" s="18" customFormat="1" x14ac:dyDescent="0.2">
      <c r="A138" s="103"/>
      <c r="B138" s="111">
        <v>55</v>
      </c>
      <c r="C138" s="112" t="b">
        <v>0</v>
      </c>
      <c r="D138" s="107" t="str">
        <v>K8</v>
      </c>
      <c r="E138" s="108" t="str">
        <f t="shared" si="4"/>
        <v>HKDFUT1MK8_Quote</v>
      </c>
      <c r="F138" s="113" t="str">
        <f>_xll.qlSimpleQuote(E138,,PriceTickValue,Permanent,Trigger,ObjectOverwrite)</f>
        <v>HKDFUT1MK8_Quote#0003</v>
      </c>
      <c r="G138" s="70" t="str">
        <f>_xll.ohRangeRetrieveError(F138)</f>
        <v/>
      </c>
      <c r="H138" s="74"/>
      <c r="J138" s="18" t="e">
        <v>#NUM!</v>
      </c>
    </row>
    <row r="139" spans="1:10" s="18" customFormat="1" x14ac:dyDescent="0.2">
      <c r="A139" s="103"/>
      <c r="B139" s="111">
        <v>56</v>
      </c>
      <c r="C139" s="112" t="b">
        <v>0</v>
      </c>
      <c r="D139" s="107" t="str">
        <v>M8</v>
      </c>
      <c r="E139" s="108" t="str">
        <f t="shared" si="4"/>
        <v>HKDFUT1MM8_Quote</v>
      </c>
      <c r="F139" s="113" t="str">
        <f>_xll.qlSimpleQuote(E139,,PriceTickValue,Permanent,Trigger,ObjectOverwrite)</f>
        <v>HKDFUT1MM8_Quote#0003</v>
      </c>
      <c r="G139" s="70" t="str">
        <f>_xll.ohRangeRetrieveError(F139)</f>
        <v/>
      </c>
      <c r="H139" s="74"/>
      <c r="J139" s="18" t="e">
        <v>#NUM!</v>
      </c>
    </row>
    <row r="140" spans="1:10" s="18" customFormat="1" x14ac:dyDescent="0.2">
      <c r="A140" s="103"/>
      <c r="B140" s="111">
        <v>57</v>
      </c>
      <c r="C140" s="112" t="b">
        <v>0</v>
      </c>
      <c r="D140" s="107" t="str">
        <v>N8</v>
      </c>
      <c r="E140" s="108" t="str">
        <f t="shared" si="4"/>
        <v>HKDFUT1MN8_Quote</v>
      </c>
      <c r="F140" s="113" t="str">
        <f>_xll.qlSimpleQuote(E140,,PriceTickValue,Permanent,Trigger,ObjectOverwrite)</f>
        <v>HKDFUT1MN8_Quote#0003</v>
      </c>
      <c r="G140" s="70" t="str">
        <f>_xll.ohRangeRetrieveError(F140)</f>
        <v/>
      </c>
      <c r="H140" s="74"/>
      <c r="J140" s="18" t="e">
        <v>#NUM!</v>
      </c>
    </row>
    <row r="141" spans="1:10" s="18" customFormat="1" x14ac:dyDescent="0.2">
      <c r="A141" s="103"/>
      <c r="B141" s="111">
        <v>58</v>
      </c>
      <c r="C141" s="112" t="b">
        <v>0</v>
      </c>
      <c r="D141" s="107" t="str">
        <v>Q8</v>
      </c>
      <c r="E141" s="108" t="str">
        <f t="shared" si="4"/>
        <v>HKDFUT1MQ8_Quote</v>
      </c>
      <c r="F141" s="113" t="str">
        <f>_xll.qlSimpleQuote(E141,,PriceTickValue,Permanent,Trigger,ObjectOverwrite)</f>
        <v>HKDFUT1MQ8_Quote#0003</v>
      </c>
      <c r="G141" s="70" t="str">
        <f>_xll.ohRangeRetrieveError(F141)</f>
        <v/>
      </c>
      <c r="H141" s="74"/>
      <c r="J141" s="18" t="e">
        <v>#NUM!</v>
      </c>
    </row>
    <row r="142" spans="1:10" s="18" customFormat="1" x14ac:dyDescent="0.2">
      <c r="A142" s="103"/>
      <c r="B142" s="111">
        <v>59</v>
      </c>
      <c r="C142" s="112" t="b">
        <v>0</v>
      </c>
      <c r="D142" s="107" t="str">
        <v>U8</v>
      </c>
      <c r="E142" s="108" t="str">
        <f t="shared" si="4"/>
        <v>HKDFUT1MU8_Quote</v>
      </c>
      <c r="F142" s="113" t="str">
        <f>_xll.qlSimpleQuote(E142,,PriceTickValue,Permanent,Trigger,ObjectOverwrite)</f>
        <v>HKDFUT1MU8_Quote#0003</v>
      </c>
      <c r="G142" s="70" t="str">
        <f>_xll.ohRangeRetrieveError(F142)</f>
        <v/>
      </c>
      <c r="H142" s="74"/>
      <c r="J142" s="18" t="e">
        <v>#NUM!</v>
      </c>
    </row>
    <row r="143" spans="1:10" s="18" customFormat="1" x14ac:dyDescent="0.2">
      <c r="A143" s="103"/>
      <c r="B143" s="111">
        <v>60</v>
      </c>
      <c r="C143" s="112" t="b">
        <v>0</v>
      </c>
      <c r="D143" s="107" t="str">
        <v>V8</v>
      </c>
      <c r="E143" s="108" t="str">
        <f t="shared" si="4"/>
        <v>HKDFUT1MV8_Quote</v>
      </c>
      <c r="F143" s="113" t="str">
        <f>_xll.qlSimpleQuote(E143,,PriceTickValue,Permanent,Trigger,ObjectOverwrite)</f>
        <v>HKDFUT1MV8_Quote#0003</v>
      </c>
      <c r="G143" s="70" t="str">
        <f>_xll.ohRangeRetrieveError(F143)</f>
        <v/>
      </c>
      <c r="H143" s="74"/>
      <c r="J143" s="18" t="e">
        <v>#NUM!</v>
      </c>
    </row>
    <row r="144" spans="1:10" s="18" customFormat="1" x14ac:dyDescent="0.2">
      <c r="A144" s="103"/>
      <c r="B144" s="111">
        <v>61</v>
      </c>
      <c r="C144" s="112" t="b">
        <v>0</v>
      </c>
      <c r="D144" s="107" t="str">
        <v>X8</v>
      </c>
      <c r="E144" s="108" t="str">
        <f t="shared" si="4"/>
        <v>HKDFUT1MX8_Quote</v>
      </c>
      <c r="F144" s="113" t="str">
        <f>_xll.qlSimpleQuote(E144,,PriceTickValue,Permanent,Trigger,ObjectOverwrite)</f>
        <v>HKDFUT1MX8_Quote#0003</v>
      </c>
      <c r="G144" s="70" t="str">
        <f>_xll.ohRangeRetrieveError(F144)</f>
        <v/>
      </c>
      <c r="H144" s="74"/>
      <c r="J144" s="18" t="e">
        <v>#NUM!</v>
      </c>
    </row>
    <row r="145" spans="1:10" s="18" customFormat="1" x14ac:dyDescent="0.2">
      <c r="A145" s="103"/>
      <c r="B145" s="111">
        <v>62</v>
      </c>
      <c r="C145" s="112" t="b">
        <v>0</v>
      </c>
      <c r="D145" s="107" t="str">
        <v>Z8</v>
      </c>
      <c r="E145" s="108" t="str">
        <f t="shared" si="4"/>
        <v>HKDFUT1MZ8_Quote</v>
      </c>
      <c r="F145" s="113" t="str">
        <f>_xll.qlSimpleQuote(E145,,PriceTickValue,Permanent,Trigger,ObjectOverwrite)</f>
        <v>HKDFUT1MZ8_Quote#0003</v>
      </c>
      <c r="G145" s="70" t="str">
        <f>_xll.ohRangeRetrieveError(F145)</f>
        <v/>
      </c>
      <c r="H145" s="74"/>
      <c r="J145" s="18" t="e">
        <v>#NUM!</v>
      </c>
    </row>
    <row r="146" spans="1:10" s="18" customFormat="1" x14ac:dyDescent="0.2">
      <c r="A146" s="103"/>
      <c r="B146" s="111">
        <v>63</v>
      </c>
      <c r="C146" s="112" t="b">
        <v>0</v>
      </c>
      <c r="D146" s="107" t="str">
        <v>F9</v>
      </c>
      <c r="E146" s="108" t="str">
        <f t="shared" si="4"/>
        <v>HKDFUT1MF9_Quote</v>
      </c>
      <c r="F146" s="113" t="str">
        <f>_xll.qlSimpleQuote(E146,,PriceTickValue,Permanent,Trigger,ObjectOverwrite)</f>
        <v>HKDFUT1MF9_Quote#0003</v>
      </c>
      <c r="G146" s="70" t="str">
        <f>_xll.ohRangeRetrieveError(F146)</f>
        <v/>
      </c>
      <c r="H146" s="74"/>
      <c r="J146" s="18" t="e">
        <v>#NUM!</v>
      </c>
    </row>
    <row r="147" spans="1:10" s="18" customFormat="1" x14ac:dyDescent="0.2">
      <c r="A147" s="103"/>
      <c r="B147" s="111">
        <v>64</v>
      </c>
      <c r="C147" s="112" t="b">
        <v>0</v>
      </c>
      <c r="D147" s="107" t="str">
        <v>G9</v>
      </c>
      <c r="E147" s="108" t="str">
        <f t="shared" si="4"/>
        <v>HKDFUT1MG9_Quote</v>
      </c>
      <c r="F147" s="113" t="str">
        <f>_xll.qlSimpleQuote(E147,,PriceTickValue,Permanent,Trigger,ObjectOverwrite)</f>
        <v>HKDFUT1MG9_Quote#0003</v>
      </c>
      <c r="G147" s="70" t="str">
        <f>_xll.ohRangeRetrieveError(F147)</f>
        <v/>
      </c>
      <c r="H147" s="74"/>
      <c r="J147" s="18" t="e">
        <v>#NUM!</v>
      </c>
    </row>
    <row r="148" spans="1:10" s="18" customFormat="1" x14ac:dyDescent="0.2">
      <c r="A148" s="103"/>
      <c r="B148" s="111">
        <v>65</v>
      </c>
      <c r="C148" s="112" t="b">
        <v>0</v>
      </c>
      <c r="D148" s="107" t="str">
        <v>H9</v>
      </c>
      <c r="E148" s="108" t="str">
        <f t="shared" ref="E148:E179" si="5">Currency&amp;$D$82&amp;$E$82&amp;$D148&amp;QuoteSuffix</f>
        <v>HKDFUT1MH9_Quote</v>
      </c>
      <c r="F148" s="113" t="str">
        <f>_xll.qlSimpleQuote(E148,,PriceTickValue,Permanent,Trigger,ObjectOverwrite)</f>
        <v>HKDFUT1MH9_Quote#0003</v>
      </c>
      <c r="G148" s="70" t="str">
        <f>_xll.ohRangeRetrieveError(F148)</f>
        <v/>
      </c>
      <c r="H148" s="74"/>
      <c r="J148" s="18" t="e">
        <v>#NUM!</v>
      </c>
    </row>
    <row r="149" spans="1:10" s="18" customFormat="1" x14ac:dyDescent="0.2">
      <c r="A149" s="103"/>
      <c r="B149" s="111">
        <v>66</v>
      </c>
      <c r="C149" s="112" t="b">
        <v>0</v>
      </c>
      <c r="D149" s="107" t="str">
        <v>J9</v>
      </c>
      <c r="E149" s="108" t="str">
        <f t="shared" si="5"/>
        <v>HKDFUT1MJ9_Quote</v>
      </c>
      <c r="F149" s="113" t="str">
        <f>_xll.qlSimpleQuote(E149,,PriceTickValue,Permanent,Trigger,ObjectOverwrite)</f>
        <v>HKDFUT1MJ9_Quote#0003</v>
      </c>
      <c r="G149" s="70" t="str">
        <f>_xll.ohRangeRetrieveError(F149)</f>
        <v/>
      </c>
      <c r="H149" s="74"/>
      <c r="J149" s="18" t="e">
        <v>#NUM!</v>
      </c>
    </row>
    <row r="150" spans="1:10" s="18" customFormat="1" x14ac:dyDescent="0.2">
      <c r="A150" s="103"/>
      <c r="B150" s="111">
        <v>67</v>
      </c>
      <c r="C150" s="112" t="b">
        <v>0</v>
      </c>
      <c r="D150" s="107" t="str">
        <v>K9</v>
      </c>
      <c r="E150" s="108" t="str">
        <f t="shared" si="5"/>
        <v>HKDFUT1MK9_Quote</v>
      </c>
      <c r="F150" s="113" t="str">
        <f>_xll.qlSimpleQuote(E150,,PriceTickValue,Permanent,Trigger,ObjectOverwrite)</f>
        <v>HKDFUT1MK9_Quote#0003</v>
      </c>
      <c r="G150" s="70" t="str">
        <f>_xll.ohRangeRetrieveError(F150)</f>
        <v/>
      </c>
      <c r="H150" s="74"/>
      <c r="J150" s="18" t="e">
        <v>#NUM!</v>
      </c>
    </row>
    <row r="151" spans="1:10" s="18" customFormat="1" x14ac:dyDescent="0.2">
      <c r="A151" s="103"/>
      <c r="B151" s="111">
        <v>68</v>
      </c>
      <c r="C151" s="112" t="b">
        <v>0</v>
      </c>
      <c r="D151" s="107" t="str">
        <v>M9</v>
      </c>
      <c r="E151" s="108" t="str">
        <f t="shared" si="5"/>
        <v>HKDFUT1MM9_Quote</v>
      </c>
      <c r="F151" s="113" t="str">
        <f>_xll.qlSimpleQuote(E151,,PriceTickValue,Permanent,Trigger,ObjectOverwrite)</f>
        <v>HKDFUT1MM9_Quote#0003</v>
      </c>
      <c r="G151" s="70" t="str">
        <f>_xll.ohRangeRetrieveError(F151)</f>
        <v/>
      </c>
      <c r="H151" s="74"/>
      <c r="J151" s="18" t="e">
        <v>#NUM!</v>
      </c>
    </row>
    <row r="152" spans="1:10" s="18" customFormat="1" x14ac:dyDescent="0.2">
      <c r="A152" s="103"/>
      <c r="B152" s="111">
        <v>69</v>
      </c>
      <c r="C152" s="112" t="b">
        <v>0</v>
      </c>
      <c r="D152" s="107" t="str">
        <v>N9</v>
      </c>
      <c r="E152" s="108" t="str">
        <f t="shared" si="5"/>
        <v>HKDFUT1MN9_Quote</v>
      </c>
      <c r="F152" s="113" t="str">
        <f>_xll.qlSimpleQuote(E152,,PriceTickValue,Permanent,Trigger,ObjectOverwrite)</f>
        <v>HKDFUT1MN9_Quote#0003</v>
      </c>
      <c r="G152" s="70" t="str">
        <f>_xll.ohRangeRetrieveError(F152)</f>
        <v/>
      </c>
      <c r="H152" s="74"/>
      <c r="J152" s="18" t="e">
        <v>#NUM!</v>
      </c>
    </row>
    <row r="153" spans="1:10" s="18" customFormat="1" x14ac:dyDescent="0.2">
      <c r="A153" s="103"/>
      <c r="B153" s="111">
        <v>70</v>
      </c>
      <c r="C153" s="112" t="b">
        <v>0</v>
      </c>
      <c r="D153" s="107" t="str">
        <v>Q9</v>
      </c>
      <c r="E153" s="108" t="str">
        <f t="shared" si="5"/>
        <v>HKDFUT1MQ9_Quote</v>
      </c>
      <c r="F153" s="113" t="str">
        <f>_xll.qlSimpleQuote(E153,,PriceTickValue,Permanent,Trigger,ObjectOverwrite)</f>
        <v>HKDFUT1MQ9_Quote#0003</v>
      </c>
      <c r="G153" s="70" t="str">
        <f>_xll.ohRangeRetrieveError(F153)</f>
        <v/>
      </c>
      <c r="H153" s="74"/>
      <c r="J153" s="18" t="e">
        <v>#NUM!</v>
      </c>
    </row>
    <row r="154" spans="1:10" s="18" customFormat="1" x14ac:dyDescent="0.2">
      <c r="A154" s="103"/>
      <c r="B154" s="111">
        <v>71</v>
      </c>
      <c r="C154" s="112" t="b">
        <v>0</v>
      </c>
      <c r="D154" s="107" t="str">
        <v>U9</v>
      </c>
      <c r="E154" s="108" t="str">
        <f t="shared" si="5"/>
        <v>HKDFUT1MU9_Quote</v>
      </c>
      <c r="F154" s="113" t="str">
        <f>_xll.qlSimpleQuote(E154,,PriceTickValue,Permanent,Trigger,ObjectOverwrite)</f>
        <v>HKDFUT1MU9_Quote#0003</v>
      </c>
      <c r="G154" s="70" t="str">
        <f>_xll.ohRangeRetrieveError(F154)</f>
        <v/>
      </c>
      <c r="H154" s="74"/>
      <c r="J154" s="18" t="e">
        <v>#NUM!</v>
      </c>
    </row>
    <row r="155" spans="1:10" s="18" customFormat="1" x14ac:dyDescent="0.2">
      <c r="A155" s="103"/>
      <c r="B155" s="111">
        <v>72</v>
      </c>
      <c r="C155" s="112" t="b">
        <v>0</v>
      </c>
      <c r="D155" s="107" t="str">
        <v>V9</v>
      </c>
      <c r="E155" s="108" t="str">
        <f t="shared" si="5"/>
        <v>HKDFUT1MV9_Quote</v>
      </c>
      <c r="F155" s="113" t="str">
        <f>_xll.qlSimpleQuote(E155,,PriceTickValue,Permanent,Trigger,ObjectOverwrite)</f>
        <v>HKDFUT1MV9_Quote#0003</v>
      </c>
      <c r="G155" s="70" t="str">
        <f>_xll.ohRangeRetrieveError(F155)</f>
        <v/>
      </c>
      <c r="H155" s="74"/>
      <c r="J155" s="18" t="e">
        <v>#NUM!</v>
      </c>
    </row>
    <row r="156" spans="1:10" s="18" customFormat="1" x14ac:dyDescent="0.2">
      <c r="A156" s="103"/>
      <c r="B156" s="111">
        <v>73</v>
      </c>
      <c r="C156" s="112" t="b">
        <v>0</v>
      </c>
      <c r="D156" s="107" t="str">
        <v>X9</v>
      </c>
      <c r="E156" s="108" t="str">
        <f t="shared" si="5"/>
        <v>HKDFUT1MX9_Quote</v>
      </c>
      <c r="F156" s="113" t="str">
        <f>_xll.qlSimpleQuote(E156,,PriceTickValue,Permanent,Trigger,ObjectOverwrite)</f>
        <v>HKDFUT1MX9_Quote#0003</v>
      </c>
      <c r="G156" s="70" t="str">
        <f>_xll.ohRangeRetrieveError(F156)</f>
        <v/>
      </c>
      <c r="H156" s="74"/>
      <c r="J156" s="18" t="e">
        <v>#NUM!</v>
      </c>
    </row>
    <row r="157" spans="1:10" s="18" customFormat="1" x14ac:dyDescent="0.2">
      <c r="A157" s="103"/>
      <c r="B157" s="111">
        <v>74</v>
      </c>
      <c r="C157" s="112" t="b">
        <v>0</v>
      </c>
      <c r="D157" s="107" t="str">
        <v>Z9</v>
      </c>
      <c r="E157" s="108" t="str">
        <f t="shared" si="5"/>
        <v>HKDFUT1MZ9_Quote</v>
      </c>
      <c r="F157" s="113" t="str">
        <f>_xll.qlSimpleQuote(E157,,PriceTickValue,Permanent,Trigger,ObjectOverwrite)</f>
        <v>HKDFUT1MZ9_Quote#0003</v>
      </c>
      <c r="G157" s="70" t="str">
        <f>_xll.ohRangeRetrieveError(F157)</f>
        <v/>
      </c>
      <c r="H157" s="74"/>
      <c r="J157" s="18" t="e">
        <v>#NUM!</v>
      </c>
    </row>
    <row r="158" spans="1:10" s="18" customFormat="1" x14ac:dyDescent="0.2">
      <c r="A158" s="103"/>
      <c r="B158" s="111">
        <v>75</v>
      </c>
      <c r="C158" s="112" t="b">
        <v>0</v>
      </c>
      <c r="D158" s="107" t="str">
        <v>F0</v>
      </c>
      <c r="E158" s="108" t="str">
        <f t="shared" si="5"/>
        <v>HKDFUT1MF0_Quote</v>
      </c>
      <c r="F158" s="113" t="str">
        <f>_xll.qlSimpleQuote(E158,,PriceTickValue,Permanent,Trigger,ObjectOverwrite)</f>
        <v>HKDFUT1MF0_Quote#0003</v>
      </c>
      <c r="G158" s="70" t="str">
        <f>_xll.ohRangeRetrieveError(F158)</f>
        <v/>
      </c>
      <c r="H158" s="74"/>
      <c r="J158" s="18" t="e">
        <v>#NUM!</v>
      </c>
    </row>
    <row r="159" spans="1:10" s="18" customFormat="1" x14ac:dyDescent="0.2">
      <c r="A159" s="103"/>
      <c r="B159" s="111">
        <v>76</v>
      </c>
      <c r="C159" s="112" t="b">
        <v>0</v>
      </c>
      <c r="D159" s="107" t="str">
        <v>G0</v>
      </c>
      <c r="E159" s="108" t="str">
        <f t="shared" si="5"/>
        <v>HKDFUT1MG0_Quote</v>
      </c>
      <c r="F159" s="113" t="str">
        <f>_xll.qlSimpleQuote(E159,,PriceTickValue,Permanent,Trigger,ObjectOverwrite)</f>
        <v>HKDFUT1MG0_Quote#0003</v>
      </c>
      <c r="G159" s="70" t="str">
        <f>_xll.ohRangeRetrieveError(F159)</f>
        <v/>
      </c>
      <c r="H159" s="74"/>
      <c r="J159" s="18" t="e">
        <v>#NUM!</v>
      </c>
    </row>
    <row r="160" spans="1:10" s="18" customFormat="1" x14ac:dyDescent="0.2">
      <c r="A160" s="103"/>
      <c r="B160" s="111">
        <v>77</v>
      </c>
      <c r="C160" s="112" t="b">
        <v>0</v>
      </c>
      <c r="D160" s="107" t="str">
        <v>H0</v>
      </c>
      <c r="E160" s="108" t="str">
        <f t="shared" si="5"/>
        <v>HKDFUT1MH0_Quote</v>
      </c>
      <c r="F160" s="113" t="str">
        <f>_xll.qlSimpleQuote(E160,,PriceTickValue,Permanent,Trigger,ObjectOverwrite)</f>
        <v>HKDFUT1MH0_Quote#0003</v>
      </c>
      <c r="G160" s="70" t="str">
        <f>_xll.ohRangeRetrieveError(F160)</f>
        <v/>
      </c>
      <c r="H160" s="74"/>
      <c r="J160" s="18" t="e">
        <v>#NUM!</v>
      </c>
    </row>
    <row r="161" spans="1:10" s="18" customFormat="1" x14ac:dyDescent="0.2">
      <c r="A161" s="103"/>
      <c r="B161" s="111">
        <v>78</v>
      </c>
      <c r="C161" s="112" t="b">
        <v>0</v>
      </c>
      <c r="D161" s="107" t="str">
        <v>J0</v>
      </c>
      <c r="E161" s="108" t="str">
        <f t="shared" si="5"/>
        <v>HKDFUT1MJ0_Quote</v>
      </c>
      <c r="F161" s="113" t="str">
        <f>_xll.qlSimpleQuote(E161,,PriceTickValue,Permanent,Trigger,ObjectOverwrite)</f>
        <v>HKDFUT1MJ0_Quote#0003</v>
      </c>
      <c r="G161" s="70" t="str">
        <f>_xll.ohRangeRetrieveError(F161)</f>
        <v/>
      </c>
      <c r="H161" s="74"/>
      <c r="J161" s="18" t="e">
        <v>#NUM!</v>
      </c>
    </row>
    <row r="162" spans="1:10" s="18" customFormat="1" x14ac:dyDescent="0.2">
      <c r="A162" s="103"/>
      <c r="B162" s="111">
        <v>79</v>
      </c>
      <c r="C162" s="112" t="b">
        <v>0</v>
      </c>
      <c r="D162" s="107" t="str">
        <v>K0</v>
      </c>
      <c r="E162" s="108" t="str">
        <f t="shared" si="5"/>
        <v>HKDFUT1MK0_Quote</v>
      </c>
      <c r="F162" s="113" t="str">
        <f>_xll.qlSimpleQuote(E162,,PriceTickValue,Permanent,Trigger,ObjectOverwrite)</f>
        <v>HKDFUT1MK0_Quote#0003</v>
      </c>
      <c r="G162" s="70" t="str">
        <f>_xll.ohRangeRetrieveError(F162)</f>
        <v/>
      </c>
      <c r="H162" s="74"/>
      <c r="J162" s="18" t="e">
        <v>#NUM!</v>
      </c>
    </row>
    <row r="163" spans="1:10" s="18" customFormat="1" x14ac:dyDescent="0.2">
      <c r="A163" s="103"/>
      <c r="B163" s="111">
        <v>80</v>
      </c>
      <c r="C163" s="112" t="b">
        <v>0</v>
      </c>
      <c r="D163" s="107" t="str">
        <v>M0</v>
      </c>
      <c r="E163" s="108" t="str">
        <f t="shared" si="5"/>
        <v>HKDFUT1MM0_Quote</v>
      </c>
      <c r="F163" s="113" t="str">
        <f>_xll.qlSimpleQuote(E163,,PriceTickValue,Permanent,Trigger,ObjectOverwrite)</f>
        <v>HKDFUT1MM0_Quote#0003</v>
      </c>
      <c r="G163" s="70" t="str">
        <f>_xll.ohRangeRetrieveError(F163)</f>
        <v/>
      </c>
      <c r="H163" s="74"/>
      <c r="J163" s="18" t="e">
        <v>#NUM!</v>
      </c>
    </row>
    <row r="164" spans="1:10" s="18" customFormat="1" x14ac:dyDescent="0.2">
      <c r="A164" s="103"/>
      <c r="B164" s="111">
        <v>81</v>
      </c>
      <c r="C164" s="112" t="b">
        <v>0</v>
      </c>
      <c r="D164" s="107" t="str">
        <v>N0</v>
      </c>
      <c r="E164" s="108" t="str">
        <f t="shared" si="5"/>
        <v>HKDFUT1MN0_Quote</v>
      </c>
      <c r="F164" s="113" t="str">
        <f>_xll.qlSimpleQuote(E164,,PriceTickValue,Permanent,Trigger,ObjectOverwrite)</f>
        <v>HKDFUT1MN0_Quote#0003</v>
      </c>
      <c r="G164" s="70" t="str">
        <f>_xll.ohRangeRetrieveError(F164)</f>
        <v/>
      </c>
      <c r="H164" s="74"/>
      <c r="J164" s="18" t="e">
        <v>#NUM!</v>
      </c>
    </row>
    <row r="165" spans="1:10" s="18" customFormat="1" x14ac:dyDescent="0.2">
      <c r="A165" s="103"/>
      <c r="B165" s="111">
        <v>82</v>
      </c>
      <c r="C165" s="112" t="b">
        <v>0</v>
      </c>
      <c r="D165" s="107" t="str">
        <v>Q0</v>
      </c>
      <c r="E165" s="108" t="str">
        <f t="shared" si="5"/>
        <v>HKDFUT1MQ0_Quote</v>
      </c>
      <c r="F165" s="113" t="str">
        <f>_xll.qlSimpleQuote(E165,,PriceTickValue,Permanent,Trigger,ObjectOverwrite)</f>
        <v>HKDFUT1MQ0_Quote#0003</v>
      </c>
      <c r="G165" s="70" t="str">
        <f>_xll.ohRangeRetrieveError(F165)</f>
        <v/>
      </c>
      <c r="H165" s="74"/>
      <c r="J165" s="18" t="e">
        <v>#NUM!</v>
      </c>
    </row>
    <row r="166" spans="1:10" s="18" customFormat="1" x14ac:dyDescent="0.2">
      <c r="A166" s="103"/>
      <c r="B166" s="111">
        <v>83</v>
      </c>
      <c r="C166" s="112" t="b">
        <v>0</v>
      </c>
      <c r="D166" s="107" t="str">
        <v>U0</v>
      </c>
      <c r="E166" s="108" t="str">
        <f t="shared" si="5"/>
        <v>HKDFUT1MU0_Quote</v>
      </c>
      <c r="F166" s="113" t="str">
        <f>_xll.qlSimpleQuote(E166,,PriceTickValue,Permanent,Trigger,ObjectOverwrite)</f>
        <v>HKDFUT1MU0_Quote#0003</v>
      </c>
      <c r="G166" s="70" t="str">
        <f>_xll.ohRangeRetrieveError(F166)</f>
        <v/>
      </c>
      <c r="H166" s="74"/>
      <c r="J166" s="18" t="e">
        <v>#NUM!</v>
      </c>
    </row>
    <row r="167" spans="1:10" s="18" customFormat="1" x14ac:dyDescent="0.2">
      <c r="A167" s="103"/>
      <c r="B167" s="111">
        <v>84</v>
      </c>
      <c r="C167" s="112" t="b">
        <v>0</v>
      </c>
      <c r="D167" s="107" t="str">
        <v>V0</v>
      </c>
      <c r="E167" s="108" t="str">
        <f t="shared" si="5"/>
        <v>HKDFUT1MV0_Quote</v>
      </c>
      <c r="F167" s="113" t="str">
        <f>_xll.qlSimpleQuote(E167,,PriceTickValue,Permanent,Trigger,ObjectOverwrite)</f>
        <v>HKDFUT1MV0_Quote#0003</v>
      </c>
      <c r="G167" s="70" t="str">
        <f>_xll.ohRangeRetrieveError(F167)</f>
        <v/>
      </c>
      <c r="H167" s="74"/>
      <c r="J167" s="18" t="e">
        <v>#NUM!</v>
      </c>
    </row>
    <row r="168" spans="1:10" s="18" customFormat="1" x14ac:dyDescent="0.2">
      <c r="A168" s="103"/>
      <c r="B168" s="111">
        <v>85</v>
      </c>
      <c r="C168" s="112" t="b">
        <v>0</v>
      </c>
      <c r="D168" s="107" t="str">
        <v>X0</v>
      </c>
      <c r="E168" s="108" t="str">
        <f t="shared" si="5"/>
        <v>HKDFUT1MX0_Quote</v>
      </c>
      <c r="F168" s="113" t="str">
        <f>_xll.qlSimpleQuote(E168,,PriceTickValue,Permanent,Trigger,ObjectOverwrite)</f>
        <v>HKDFUT1MX0_Quote#0003</v>
      </c>
      <c r="G168" s="70" t="str">
        <f>_xll.ohRangeRetrieveError(F168)</f>
        <v/>
      </c>
      <c r="H168" s="74"/>
      <c r="J168" s="18" t="e">
        <v>#NUM!</v>
      </c>
    </row>
    <row r="169" spans="1:10" s="18" customFormat="1" x14ac:dyDescent="0.2">
      <c r="A169" s="103"/>
      <c r="B169" s="111">
        <v>86</v>
      </c>
      <c r="C169" s="112" t="b">
        <v>0</v>
      </c>
      <c r="D169" s="107" t="str">
        <v>Z0</v>
      </c>
      <c r="E169" s="108" t="str">
        <f t="shared" si="5"/>
        <v>HKDFUT1MZ0_Quote</v>
      </c>
      <c r="F169" s="113" t="str">
        <f>_xll.qlSimpleQuote(E169,,PriceTickValue,Permanent,Trigger,ObjectOverwrite)</f>
        <v>HKDFUT1MZ0_Quote#0003</v>
      </c>
      <c r="G169" s="70" t="str">
        <f>_xll.ohRangeRetrieveError(F169)</f>
        <v/>
      </c>
      <c r="H169" s="74"/>
      <c r="J169" s="18" t="e">
        <v>#NUM!</v>
      </c>
    </row>
    <row r="170" spans="1:10" s="18" customFormat="1" x14ac:dyDescent="0.2">
      <c r="A170" s="103"/>
      <c r="B170" s="111">
        <v>87</v>
      </c>
      <c r="C170" s="112" t="b">
        <v>0</v>
      </c>
      <c r="D170" s="107" t="str">
        <v>F1</v>
      </c>
      <c r="E170" s="108" t="str">
        <f t="shared" si="5"/>
        <v>HKDFUT1MF1_Quote</v>
      </c>
      <c r="F170" s="113" t="str">
        <f>_xll.qlSimpleQuote(E170,,PriceTickValue,Permanent,Trigger,ObjectOverwrite)</f>
        <v>HKDFUT1MF1_Quote#0003</v>
      </c>
      <c r="G170" s="70" t="str">
        <f>_xll.ohRangeRetrieveError(F170)</f>
        <v/>
      </c>
      <c r="H170" s="74"/>
      <c r="J170" s="18" t="e">
        <v>#NUM!</v>
      </c>
    </row>
    <row r="171" spans="1:10" s="18" customFormat="1" x14ac:dyDescent="0.2">
      <c r="A171" s="103"/>
      <c r="B171" s="111">
        <v>88</v>
      </c>
      <c r="C171" s="112" t="b">
        <v>0</v>
      </c>
      <c r="D171" s="107" t="str">
        <v>G1</v>
      </c>
      <c r="E171" s="108" t="str">
        <f t="shared" si="5"/>
        <v>HKDFUT1MG1_Quote</v>
      </c>
      <c r="F171" s="113" t="str">
        <f>_xll.qlSimpleQuote(E171,,PriceTickValue,Permanent,Trigger,ObjectOverwrite)</f>
        <v>HKDFUT1MG1_Quote#0003</v>
      </c>
      <c r="G171" s="70" t="str">
        <f>_xll.ohRangeRetrieveError(F171)</f>
        <v/>
      </c>
      <c r="H171" s="74"/>
      <c r="J171" s="18" t="e">
        <v>#NUM!</v>
      </c>
    </row>
    <row r="172" spans="1:10" s="18" customFormat="1" x14ac:dyDescent="0.2">
      <c r="A172" s="103"/>
      <c r="B172" s="111">
        <v>89</v>
      </c>
      <c r="C172" s="112" t="b">
        <v>0</v>
      </c>
      <c r="D172" s="107" t="str">
        <v>H1</v>
      </c>
      <c r="E172" s="108" t="str">
        <f t="shared" si="5"/>
        <v>HKDFUT1MH1_Quote</v>
      </c>
      <c r="F172" s="113" t="str">
        <f>_xll.qlSimpleQuote(E172,,PriceTickValue,Permanent,Trigger,ObjectOverwrite)</f>
        <v>HKDFUT1MH1_Quote#0003</v>
      </c>
      <c r="G172" s="70" t="str">
        <f>_xll.ohRangeRetrieveError(F172)</f>
        <v/>
      </c>
      <c r="H172" s="74"/>
      <c r="J172" s="18" t="e">
        <v>#NUM!</v>
      </c>
    </row>
    <row r="173" spans="1:10" s="18" customFormat="1" x14ac:dyDescent="0.2">
      <c r="A173" s="103"/>
      <c r="B173" s="111">
        <v>90</v>
      </c>
      <c r="C173" s="112" t="b">
        <v>0</v>
      </c>
      <c r="D173" s="107" t="str">
        <v>J1</v>
      </c>
      <c r="E173" s="108" t="str">
        <f t="shared" si="5"/>
        <v>HKDFUT1MJ1_Quote</v>
      </c>
      <c r="F173" s="113" t="str">
        <f>_xll.qlSimpleQuote(E173,,PriceTickValue,Permanent,Trigger,ObjectOverwrite)</f>
        <v>HKDFUT1MJ1_Quote#0003</v>
      </c>
      <c r="G173" s="70" t="str">
        <f>_xll.ohRangeRetrieveError(F173)</f>
        <v/>
      </c>
      <c r="H173" s="74"/>
      <c r="J173" s="18" t="e">
        <v>#NUM!</v>
      </c>
    </row>
    <row r="174" spans="1:10" s="18" customFormat="1" x14ac:dyDescent="0.2">
      <c r="A174" s="103"/>
      <c r="B174" s="111">
        <v>91</v>
      </c>
      <c r="C174" s="112" t="b">
        <v>0</v>
      </c>
      <c r="D174" s="107" t="str">
        <v>K1</v>
      </c>
      <c r="E174" s="108" t="str">
        <f t="shared" si="5"/>
        <v>HKDFUT1MK1_Quote</v>
      </c>
      <c r="F174" s="113" t="str">
        <f>_xll.qlSimpleQuote(E174,,PriceTickValue,Permanent,Trigger,ObjectOverwrite)</f>
        <v>HKDFUT1MK1_Quote#0003</v>
      </c>
      <c r="G174" s="70" t="str">
        <f>_xll.ohRangeRetrieveError(F174)</f>
        <v/>
      </c>
      <c r="H174" s="74"/>
      <c r="J174" s="18" t="e">
        <v>#NUM!</v>
      </c>
    </row>
    <row r="175" spans="1:10" s="18" customFormat="1" x14ac:dyDescent="0.2">
      <c r="A175" s="103"/>
      <c r="B175" s="111">
        <v>92</v>
      </c>
      <c r="C175" s="112" t="b">
        <v>0</v>
      </c>
      <c r="D175" s="107" t="str">
        <v>M1</v>
      </c>
      <c r="E175" s="108" t="str">
        <f t="shared" si="5"/>
        <v>HKDFUT1MM1_Quote</v>
      </c>
      <c r="F175" s="113" t="str">
        <f>_xll.qlSimpleQuote(E175,,PriceTickValue,Permanent,Trigger,ObjectOverwrite)</f>
        <v>HKDFUT1MM1_Quote#0003</v>
      </c>
      <c r="G175" s="70" t="str">
        <f>_xll.ohRangeRetrieveError(F175)</f>
        <v/>
      </c>
      <c r="H175" s="74"/>
      <c r="J175" s="18" t="e">
        <v>#NUM!</v>
      </c>
    </row>
    <row r="176" spans="1:10" s="18" customFormat="1" x14ac:dyDescent="0.2">
      <c r="A176" s="103"/>
      <c r="B176" s="111">
        <v>93</v>
      </c>
      <c r="C176" s="112" t="b">
        <v>0</v>
      </c>
      <c r="D176" s="107" t="str">
        <v>N1</v>
      </c>
      <c r="E176" s="108" t="str">
        <f t="shared" si="5"/>
        <v>HKDFUT1MN1_Quote</v>
      </c>
      <c r="F176" s="113" t="str">
        <f>_xll.qlSimpleQuote(E176,,PriceTickValue,Permanent,Trigger,ObjectOverwrite)</f>
        <v>HKDFUT1MN1_Quote#0003</v>
      </c>
      <c r="G176" s="70" t="str">
        <f>_xll.ohRangeRetrieveError(F176)</f>
        <v/>
      </c>
      <c r="H176" s="74"/>
      <c r="J176" s="18" t="e">
        <v>#NUM!</v>
      </c>
    </row>
    <row r="177" spans="1:10" s="18" customFormat="1" x14ac:dyDescent="0.2">
      <c r="A177" s="103"/>
      <c r="B177" s="111">
        <v>94</v>
      </c>
      <c r="C177" s="112" t="b">
        <v>0</v>
      </c>
      <c r="D177" s="107" t="str">
        <v>Q1</v>
      </c>
      <c r="E177" s="108" t="str">
        <f t="shared" si="5"/>
        <v>HKDFUT1MQ1_Quote</v>
      </c>
      <c r="F177" s="113" t="str">
        <f>_xll.qlSimpleQuote(E177,,PriceTickValue,Permanent,Trigger,ObjectOverwrite)</f>
        <v>HKDFUT1MQ1_Quote#0003</v>
      </c>
      <c r="G177" s="70" t="str">
        <f>_xll.ohRangeRetrieveError(F177)</f>
        <v/>
      </c>
      <c r="H177" s="74"/>
      <c r="J177" s="18" t="e">
        <v>#NUM!</v>
      </c>
    </row>
    <row r="178" spans="1:10" s="18" customFormat="1" x14ac:dyDescent="0.2">
      <c r="A178" s="103"/>
      <c r="B178" s="111">
        <v>95</v>
      </c>
      <c r="C178" s="112" t="b">
        <v>0</v>
      </c>
      <c r="D178" s="107" t="str">
        <v>U1</v>
      </c>
      <c r="E178" s="108" t="str">
        <f t="shared" si="5"/>
        <v>HKDFUT1MU1_Quote</v>
      </c>
      <c r="F178" s="113" t="str">
        <f>_xll.qlSimpleQuote(E178,,PriceTickValue,Permanent,Trigger,ObjectOverwrite)</f>
        <v>HKDFUT1MU1_Quote#0003</v>
      </c>
      <c r="G178" s="70" t="str">
        <f>_xll.ohRangeRetrieveError(F178)</f>
        <v/>
      </c>
      <c r="H178" s="74"/>
      <c r="J178" s="18" t="e">
        <v>#NUM!</v>
      </c>
    </row>
    <row r="179" spans="1:10" s="18" customFormat="1" x14ac:dyDescent="0.2">
      <c r="A179" s="103"/>
      <c r="B179" s="111">
        <v>96</v>
      </c>
      <c r="C179" s="112" t="b">
        <v>0</v>
      </c>
      <c r="D179" s="107" t="str">
        <v>V1</v>
      </c>
      <c r="E179" s="108" t="str">
        <f t="shared" si="5"/>
        <v>HKDFUT1MV1_Quote</v>
      </c>
      <c r="F179" s="113" t="str">
        <f>_xll.qlSimpleQuote(E179,,PriceTickValue,Permanent,Trigger,ObjectOverwrite)</f>
        <v>HKDFUT1MV1_Quote#0003</v>
      </c>
      <c r="G179" s="70" t="str">
        <f>_xll.ohRangeRetrieveError(F179)</f>
        <v/>
      </c>
      <c r="H179" s="74"/>
      <c r="J179" s="18" t="e">
        <v>#NUM!</v>
      </c>
    </row>
    <row r="180" spans="1:10" s="18" customFormat="1" x14ac:dyDescent="0.2">
      <c r="A180" s="103"/>
      <c r="B180" s="111">
        <v>97</v>
      </c>
      <c r="C180" s="112" t="b">
        <v>0</v>
      </c>
      <c r="D180" s="107" t="str">
        <v>X1</v>
      </c>
      <c r="E180" s="108" t="str">
        <f t="shared" ref="E180:E203" si="6">Currency&amp;$D$82&amp;$E$82&amp;$D180&amp;QuoteSuffix</f>
        <v>HKDFUT1MX1_Quote</v>
      </c>
      <c r="F180" s="113" t="str">
        <f>_xll.qlSimpleQuote(E180,,PriceTickValue,Permanent,Trigger,ObjectOverwrite)</f>
        <v>HKDFUT1MX1_Quote#0003</v>
      </c>
      <c r="G180" s="70" t="str">
        <f>_xll.ohRangeRetrieveError(F180)</f>
        <v/>
      </c>
      <c r="H180" s="74"/>
      <c r="J180" s="18" t="e">
        <v>#NUM!</v>
      </c>
    </row>
    <row r="181" spans="1:10" s="18" customFormat="1" x14ac:dyDescent="0.2">
      <c r="A181" s="103"/>
      <c r="B181" s="111">
        <v>98</v>
      </c>
      <c r="C181" s="112" t="b">
        <v>0</v>
      </c>
      <c r="D181" s="107" t="str">
        <v>Z1</v>
      </c>
      <c r="E181" s="108" t="str">
        <f t="shared" si="6"/>
        <v>HKDFUT1MZ1_Quote</v>
      </c>
      <c r="F181" s="113" t="str">
        <f>_xll.qlSimpleQuote(E181,,PriceTickValue,Permanent,Trigger,ObjectOverwrite)</f>
        <v>HKDFUT1MZ1_Quote#0003</v>
      </c>
      <c r="G181" s="70" t="str">
        <f>_xll.ohRangeRetrieveError(F181)</f>
        <v/>
      </c>
      <c r="H181" s="74"/>
      <c r="J181" s="18" t="e">
        <v>#NUM!</v>
      </c>
    </row>
    <row r="182" spans="1:10" s="18" customFormat="1" x14ac:dyDescent="0.2">
      <c r="A182" s="103"/>
      <c r="B182" s="111">
        <v>99</v>
      </c>
      <c r="C182" s="112" t="b">
        <v>0</v>
      </c>
      <c r="D182" s="107" t="str">
        <v>F2</v>
      </c>
      <c r="E182" s="108" t="str">
        <f t="shared" si="6"/>
        <v>HKDFUT1MF2_Quote</v>
      </c>
      <c r="F182" s="113" t="str">
        <f>_xll.qlSimpleQuote(E182,,PriceTickValue,Permanent,Trigger,ObjectOverwrite)</f>
        <v>HKDFUT1MF2_Quote#0003</v>
      </c>
      <c r="G182" s="70" t="str">
        <f>_xll.ohRangeRetrieveError(F182)</f>
        <v/>
      </c>
      <c r="H182" s="74"/>
      <c r="J182" s="18" t="e">
        <v>#NUM!</v>
      </c>
    </row>
    <row r="183" spans="1:10" s="18" customFormat="1" x14ac:dyDescent="0.2">
      <c r="A183" s="103"/>
      <c r="B183" s="111">
        <v>100</v>
      </c>
      <c r="C183" s="112" t="b">
        <v>0</v>
      </c>
      <c r="D183" s="107" t="str">
        <v>G2</v>
      </c>
      <c r="E183" s="108" t="str">
        <f t="shared" si="6"/>
        <v>HKDFUT1MG2_Quote</v>
      </c>
      <c r="F183" s="113" t="str">
        <f>_xll.qlSimpleQuote(E183,,PriceTickValue,Permanent,Trigger,ObjectOverwrite)</f>
        <v>HKDFUT1MG2_Quote#0003</v>
      </c>
      <c r="G183" s="70" t="str">
        <f>_xll.ohRangeRetrieveError(F183)</f>
        <v/>
      </c>
      <c r="H183" s="74"/>
      <c r="J183" s="18" t="e">
        <v>#NUM!</v>
      </c>
    </row>
    <row r="184" spans="1:10" s="18" customFormat="1" x14ac:dyDescent="0.2">
      <c r="A184" s="103"/>
      <c r="B184" s="111">
        <v>101</v>
      </c>
      <c r="C184" s="112" t="b">
        <v>0</v>
      </c>
      <c r="D184" s="107" t="str">
        <v>H2</v>
      </c>
      <c r="E184" s="108" t="str">
        <f t="shared" si="6"/>
        <v>HKDFUT1MH2_Quote</v>
      </c>
      <c r="F184" s="113" t="str">
        <f>_xll.qlSimpleQuote(E184,,PriceTickValue,Permanent,Trigger,ObjectOverwrite)</f>
        <v>HKDFUT1MH2_Quote#0003</v>
      </c>
      <c r="G184" s="70" t="str">
        <f>_xll.ohRangeRetrieveError(F184)</f>
        <v/>
      </c>
      <c r="H184" s="74"/>
      <c r="J184" s="18" t="e">
        <v>#NUM!</v>
      </c>
    </row>
    <row r="185" spans="1:10" s="18" customFormat="1" x14ac:dyDescent="0.2">
      <c r="A185" s="103"/>
      <c r="B185" s="111">
        <v>102</v>
      </c>
      <c r="C185" s="112" t="b">
        <v>0</v>
      </c>
      <c r="D185" s="107" t="str">
        <v>J2</v>
      </c>
      <c r="E185" s="108" t="str">
        <f t="shared" si="6"/>
        <v>HKDFUT1MJ2_Quote</v>
      </c>
      <c r="F185" s="113" t="str">
        <f>_xll.qlSimpleQuote(E185,,PriceTickValue,Permanent,Trigger,ObjectOverwrite)</f>
        <v>HKDFUT1MJ2_Quote#0003</v>
      </c>
      <c r="G185" s="70" t="str">
        <f>_xll.ohRangeRetrieveError(F185)</f>
        <v/>
      </c>
      <c r="H185" s="74"/>
      <c r="J185" s="18" t="e">
        <v>#NUM!</v>
      </c>
    </row>
    <row r="186" spans="1:10" s="18" customFormat="1" x14ac:dyDescent="0.2">
      <c r="A186" s="103"/>
      <c r="B186" s="111">
        <v>103</v>
      </c>
      <c r="C186" s="112" t="b">
        <v>0</v>
      </c>
      <c r="D186" s="107" t="str">
        <v>K2</v>
      </c>
      <c r="E186" s="108" t="str">
        <f t="shared" si="6"/>
        <v>HKDFUT1MK2_Quote</v>
      </c>
      <c r="F186" s="113" t="str">
        <f>_xll.qlSimpleQuote(E186,,PriceTickValue,Permanent,Trigger,ObjectOverwrite)</f>
        <v>HKDFUT1MK2_Quote#0003</v>
      </c>
      <c r="G186" s="70" t="str">
        <f>_xll.ohRangeRetrieveError(F186)</f>
        <v/>
      </c>
      <c r="H186" s="74"/>
      <c r="J186" s="18" t="e">
        <v>#NUM!</v>
      </c>
    </row>
    <row r="187" spans="1:10" s="18" customFormat="1" x14ac:dyDescent="0.2">
      <c r="A187" s="103"/>
      <c r="B187" s="111">
        <v>104</v>
      </c>
      <c r="C187" s="112" t="b">
        <v>0</v>
      </c>
      <c r="D187" s="107" t="str">
        <v>M2</v>
      </c>
      <c r="E187" s="108" t="str">
        <f t="shared" si="6"/>
        <v>HKDFUT1MM2_Quote</v>
      </c>
      <c r="F187" s="113" t="str">
        <f>_xll.qlSimpleQuote(E187,,PriceTickValue,Permanent,Trigger,ObjectOverwrite)</f>
        <v>HKDFUT1MM2_Quote#0003</v>
      </c>
      <c r="G187" s="70" t="str">
        <f>_xll.ohRangeRetrieveError(F187)</f>
        <v/>
      </c>
      <c r="H187" s="74"/>
      <c r="J187" s="18" t="e">
        <v>#NUM!</v>
      </c>
    </row>
    <row r="188" spans="1:10" s="18" customFormat="1" x14ac:dyDescent="0.2">
      <c r="A188" s="103"/>
      <c r="B188" s="111">
        <v>105</v>
      </c>
      <c r="C188" s="112" t="b">
        <v>0</v>
      </c>
      <c r="D188" s="107" t="str">
        <v>N2</v>
      </c>
      <c r="E188" s="108" t="str">
        <f t="shared" si="6"/>
        <v>HKDFUT1MN2_Quote</v>
      </c>
      <c r="F188" s="113" t="str">
        <f>_xll.qlSimpleQuote(E188,,PriceTickValue,Permanent,Trigger,ObjectOverwrite)</f>
        <v>HKDFUT1MN2_Quote#0003</v>
      </c>
      <c r="G188" s="70" t="str">
        <f>_xll.ohRangeRetrieveError(F188)</f>
        <v/>
      </c>
      <c r="H188" s="74"/>
      <c r="J188" s="18" t="e">
        <v>#NUM!</v>
      </c>
    </row>
    <row r="189" spans="1:10" s="18" customFormat="1" x14ac:dyDescent="0.2">
      <c r="A189" s="103"/>
      <c r="B189" s="111">
        <v>106</v>
      </c>
      <c r="C189" s="112" t="b">
        <v>0</v>
      </c>
      <c r="D189" s="107" t="str">
        <v>Q2</v>
      </c>
      <c r="E189" s="108" t="str">
        <f t="shared" si="6"/>
        <v>HKDFUT1MQ2_Quote</v>
      </c>
      <c r="F189" s="113" t="str">
        <f>_xll.qlSimpleQuote(E189,,PriceTickValue,Permanent,Trigger,ObjectOverwrite)</f>
        <v>HKDFUT1MQ2_Quote#0003</v>
      </c>
      <c r="G189" s="70" t="str">
        <f>_xll.ohRangeRetrieveError(F189)</f>
        <v/>
      </c>
      <c r="H189" s="74"/>
      <c r="J189" s="18" t="e">
        <v>#NUM!</v>
      </c>
    </row>
    <row r="190" spans="1:10" s="18" customFormat="1" x14ac:dyDescent="0.2">
      <c r="A190" s="103"/>
      <c r="B190" s="111">
        <v>107</v>
      </c>
      <c r="C190" s="112" t="b">
        <v>0</v>
      </c>
      <c r="D190" s="107" t="str">
        <v>U2</v>
      </c>
      <c r="E190" s="108" t="str">
        <f t="shared" si="6"/>
        <v>HKDFUT1MU2_Quote</v>
      </c>
      <c r="F190" s="113" t="str">
        <f>_xll.qlSimpleQuote(E190,,PriceTickValue,Permanent,Trigger,ObjectOverwrite)</f>
        <v>HKDFUT1MU2_Quote#0003</v>
      </c>
      <c r="G190" s="70" t="str">
        <f>_xll.ohRangeRetrieveError(F190)</f>
        <v/>
      </c>
      <c r="H190" s="74"/>
      <c r="J190" s="18" t="e">
        <v>#NUM!</v>
      </c>
    </row>
    <row r="191" spans="1:10" s="18" customFormat="1" x14ac:dyDescent="0.2">
      <c r="A191" s="103"/>
      <c r="B191" s="111">
        <v>108</v>
      </c>
      <c r="C191" s="112" t="b">
        <v>0</v>
      </c>
      <c r="D191" s="107" t="str">
        <v>V2</v>
      </c>
      <c r="E191" s="108" t="str">
        <f t="shared" si="6"/>
        <v>HKDFUT1MV2_Quote</v>
      </c>
      <c r="F191" s="113" t="str">
        <f>_xll.qlSimpleQuote(E191,,PriceTickValue,Permanent,Trigger,ObjectOverwrite)</f>
        <v>HKDFUT1MV2_Quote#0003</v>
      </c>
      <c r="G191" s="70" t="str">
        <f>_xll.ohRangeRetrieveError(F191)</f>
        <v/>
      </c>
      <c r="H191" s="74"/>
      <c r="J191" s="18" t="e">
        <v>#NUM!</v>
      </c>
    </row>
    <row r="192" spans="1:10" s="18" customFormat="1" x14ac:dyDescent="0.2">
      <c r="A192" s="103"/>
      <c r="B192" s="111">
        <v>109</v>
      </c>
      <c r="C192" s="112" t="b">
        <v>0</v>
      </c>
      <c r="D192" s="107" t="str">
        <v>X2</v>
      </c>
      <c r="E192" s="108" t="str">
        <f t="shared" si="6"/>
        <v>HKDFUT1MX2_Quote</v>
      </c>
      <c r="F192" s="113" t="str">
        <f>_xll.qlSimpleQuote(E192,,PriceTickValue,Permanent,Trigger,ObjectOverwrite)</f>
        <v>HKDFUT1MX2_Quote#0003</v>
      </c>
      <c r="G192" s="70" t="str">
        <f>_xll.ohRangeRetrieveError(F192)</f>
        <v/>
      </c>
      <c r="H192" s="74"/>
      <c r="J192" s="18" t="e">
        <v>#NUM!</v>
      </c>
    </row>
    <row r="193" spans="1:10" s="18" customFormat="1" x14ac:dyDescent="0.2">
      <c r="A193" s="103"/>
      <c r="B193" s="111">
        <v>110</v>
      </c>
      <c r="C193" s="112" t="b">
        <v>0</v>
      </c>
      <c r="D193" s="107" t="str">
        <v>Z2</v>
      </c>
      <c r="E193" s="108" t="str">
        <f t="shared" si="6"/>
        <v>HKDFUT1MZ2_Quote</v>
      </c>
      <c r="F193" s="113" t="str">
        <f>_xll.qlSimpleQuote(E193,,PriceTickValue,Permanent,Trigger,ObjectOverwrite)</f>
        <v>HKDFUT1MZ2_Quote#0003</v>
      </c>
      <c r="G193" s="70" t="str">
        <f>_xll.ohRangeRetrieveError(F193)</f>
        <v/>
      </c>
      <c r="H193" s="74"/>
      <c r="J193" s="18" t="e">
        <v>#NUM!</v>
      </c>
    </row>
    <row r="194" spans="1:10" s="18" customFormat="1" x14ac:dyDescent="0.2">
      <c r="A194" s="103"/>
      <c r="B194" s="111">
        <v>111</v>
      </c>
      <c r="C194" s="112" t="b">
        <v>0</v>
      </c>
      <c r="D194" s="107" t="str">
        <v>F3</v>
      </c>
      <c r="E194" s="108" t="str">
        <f t="shared" si="6"/>
        <v>HKDFUT1MF3_Quote</v>
      </c>
      <c r="F194" s="113" t="str">
        <f>_xll.qlSimpleQuote(E194,,PriceTickValue,Permanent,Trigger,ObjectOverwrite)</f>
        <v>HKDFUT1MF3_Quote#0003</v>
      </c>
      <c r="G194" s="70" t="str">
        <f>_xll.ohRangeRetrieveError(F194)</f>
        <v/>
      </c>
      <c r="H194" s="74"/>
      <c r="J194" s="18" t="e">
        <v>#NUM!</v>
      </c>
    </row>
    <row r="195" spans="1:10" s="18" customFormat="1" x14ac:dyDescent="0.2">
      <c r="A195" s="103"/>
      <c r="B195" s="111">
        <v>112</v>
      </c>
      <c r="C195" s="112" t="b">
        <v>0</v>
      </c>
      <c r="D195" s="107" t="str">
        <v>G3</v>
      </c>
      <c r="E195" s="108" t="str">
        <f t="shared" si="6"/>
        <v>HKDFUT1MG3_Quote</v>
      </c>
      <c r="F195" s="113" t="str">
        <f>_xll.qlSimpleQuote(E195,,PriceTickValue,Permanent,Trigger,ObjectOverwrite)</f>
        <v>HKDFUT1MG3_Quote#0003</v>
      </c>
      <c r="G195" s="70" t="str">
        <f>_xll.ohRangeRetrieveError(F195)</f>
        <v/>
      </c>
      <c r="H195" s="74"/>
      <c r="J195" s="18" t="e">
        <v>#NUM!</v>
      </c>
    </row>
    <row r="196" spans="1:10" s="18" customFormat="1" x14ac:dyDescent="0.2">
      <c r="A196" s="103"/>
      <c r="B196" s="111">
        <v>113</v>
      </c>
      <c r="C196" s="112" t="b">
        <v>0</v>
      </c>
      <c r="D196" s="107" t="str">
        <v>H3</v>
      </c>
      <c r="E196" s="108" t="str">
        <f t="shared" si="6"/>
        <v>HKDFUT1MH3_Quote</v>
      </c>
      <c r="F196" s="113" t="str">
        <f>_xll.qlSimpleQuote(E196,,PriceTickValue,Permanent,Trigger,ObjectOverwrite)</f>
        <v>HKDFUT1MH3_Quote#0003</v>
      </c>
      <c r="G196" s="70" t="str">
        <f>_xll.ohRangeRetrieveError(F196)</f>
        <v/>
      </c>
      <c r="H196" s="74"/>
      <c r="J196" s="18" t="e">
        <v>#NUM!</v>
      </c>
    </row>
    <row r="197" spans="1:10" s="18" customFormat="1" x14ac:dyDescent="0.2">
      <c r="A197" s="103"/>
      <c r="B197" s="111">
        <v>114</v>
      </c>
      <c r="C197" s="112" t="b">
        <v>0</v>
      </c>
      <c r="D197" s="107" t="str">
        <v>J3</v>
      </c>
      <c r="E197" s="108" t="str">
        <f t="shared" si="6"/>
        <v>HKDFUT1MJ3_Quote</v>
      </c>
      <c r="F197" s="113" t="str">
        <f>_xll.qlSimpleQuote(E197,,PriceTickValue,Permanent,Trigger,ObjectOverwrite)</f>
        <v>HKDFUT1MJ3_Quote#0003</v>
      </c>
      <c r="G197" s="70" t="str">
        <f>_xll.ohRangeRetrieveError(F197)</f>
        <v/>
      </c>
      <c r="H197" s="74"/>
      <c r="J197" s="18" t="e">
        <v>#NUM!</v>
      </c>
    </row>
    <row r="198" spans="1:10" s="18" customFormat="1" x14ac:dyDescent="0.2">
      <c r="A198" s="103"/>
      <c r="B198" s="111">
        <v>115</v>
      </c>
      <c r="C198" s="112" t="b">
        <v>0</v>
      </c>
      <c r="D198" s="107" t="str">
        <v>K3</v>
      </c>
      <c r="E198" s="108" t="str">
        <f t="shared" si="6"/>
        <v>HKDFUT1MK3_Quote</v>
      </c>
      <c r="F198" s="113" t="str">
        <f>_xll.qlSimpleQuote(E198,,PriceTickValue,Permanent,Trigger,ObjectOverwrite)</f>
        <v>HKDFUT1MK3_Quote#0003</v>
      </c>
      <c r="G198" s="70" t="str">
        <f>_xll.ohRangeRetrieveError(F198)</f>
        <v/>
      </c>
      <c r="H198" s="74"/>
      <c r="J198" s="18" t="e">
        <v>#NUM!</v>
      </c>
    </row>
    <row r="199" spans="1:10" s="18" customFormat="1" x14ac:dyDescent="0.2">
      <c r="A199" s="103"/>
      <c r="B199" s="111">
        <v>116</v>
      </c>
      <c r="C199" s="112" t="b">
        <v>0</v>
      </c>
      <c r="D199" s="107" t="str">
        <v>M3</v>
      </c>
      <c r="E199" s="108" t="str">
        <f t="shared" si="6"/>
        <v>HKDFUT1MM3_Quote</v>
      </c>
      <c r="F199" s="113" t="str">
        <f>_xll.qlSimpleQuote(E199,,PriceTickValue,Permanent,Trigger,ObjectOverwrite)</f>
        <v>HKDFUT1MM3_Quote#0003</v>
      </c>
      <c r="G199" s="70" t="str">
        <f>_xll.ohRangeRetrieveError(F199)</f>
        <v/>
      </c>
      <c r="H199" s="74"/>
      <c r="J199" s="18" t="e">
        <v>#NUM!</v>
      </c>
    </row>
    <row r="200" spans="1:10" s="18" customFormat="1" x14ac:dyDescent="0.2">
      <c r="A200" s="103"/>
      <c r="B200" s="111">
        <v>117</v>
      </c>
      <c r="C200" s="112" t="b">
        <v>0</v>
      </c>
      <c r="D200" s="107" t="str">
        <v>N3</v>
      </c>
      <c r="E200" s="108" t="str">
        <f t="shared" si="6"/>
        <v>HKDFUT1MN3_Quote</v>
      </c>
      <c r="F200" s="113" t="str">
        <f>_xll.qlSimpleQuote(E200,,PriceTickValue,Permanent,Trigger,ObjectOverwrite)</f>
        <v>HKDFUT1MN3_Quote#0003</v>
      </c>
      <c r="G200" s="70" t="str">
        <f>_xll.ohRangeRetrieveError(F200)</f>
        <v/>
      </c>
      <c r="H200" s="74"/>
      <c r="J200" s="18" t="e">
        <v>#NUM!</v>
      </c>
    </row>
    <row r="201" spans="1:10" s="18" customFormat="1" x14ac:dyDescent="0.2">
      <c r="A201" s="103"/>
      <c r="B201" s="111">
        <v>118</v>
      </c>
      <c r="C201" s="112" t="b">
        <v>0</v>
      </c>
      <c r="D201" s="107" t="str">
        <v>Q3</v>
      </c>
      <c r="E201" s="108" t="str">
        <f t="shared" si="6"/>
        <v>HKDFUT1MQ3_Quote</v>
      </c>
      <c r="F201" s="113" t="str">
        <f>_xll.qlSimpleQuote(E201,,PriceTickValue,Permanent,Trigger,ObjectOverwrite)</f>
        <v>HKDFUT1MQ3_Quote#0003</v>
      </c>
      <c r="G201" s="70" t="str">
        <f>_xll.ohRangeRetrieveError(F201)</f>
        <v/>
      </c>
      <c r="H201" s="74"/>
      <c r="J201" s="18" t="e">
        <v>#NUM!</v>
      </c>
    </row>
    <row r="202" spans="1:10" s="18" customFormat="1" x14ac:dyDescent="0.2">
      <c r="A202" s="103"/>
      <c r="B202" s="111">
        <v>119</v>
      </c>
      <c r="C202" s="112" t="b">
        <v>0</v>
      </c>
      <c r="D202" s="107" t="str">
        <v>U3</v>
      </c>
      <c r="E202" s="108" t="str">
        <f t="shared" si="6"/>
        <v>HKDFUT1MU3_Quote</v>
      </c>
      <c r="F202" s="113" t="str">
        <f>_xll.qlSimpleQuote(E202,,PriceTickValue,Permanent,Trigger,ObjectOverwrite)</f>
        <v>HKDFUT1MU3_Quote#0003</v>
      </c>
      <c r="G202" s="70" t="str">
        <f>_xll.ohRangeRetrieveError(F202)</f>
        <v/>
      </c>
      <c r="H202" s="74"/>
      <c r="J202" s="18" t="e">
        <v>#NUM!</v>
      </c>
    </row>
    <row r="203" spans="1:10" s="18" customFormat="1" x14ac:dyDescent="0.2">
      <c r="A203" s="103"/>
      <c r="B203" s="111">
        <v>120</v>
      </c>
      <c r="C203" s="112" t="b">
        <v>0</v>
      </c>
      <c r="D203" s="107" t="str">
        <v>V3</v>
      </c>
      <c r="E203" s="108" t="str">
        <f t="shared" si="6"/>
        <v>HKDFUT1MV3_Quote</v>
      </c>
      <c r="F203" s="113" t="str">
        <f>_xll.qlSimpleQuote(E203,,PriceTickValue,Permanent,Trigger,ObjectOverwrite)</f>
        <v>HKDFUT1MV3_Quote#0003</v>
      </c>
      <c r="G203" s="70" t="str">
        <f>_xll.ohRangeRetrieveError(F203)</f>
        <v/>
      </c>
      <c r="H203" s="74"/>
      <c r="J203" s="18" t="e">
        <v>#NUM!</v>
      </c>
    </row>
    <row r="204" spans="1:10" s="18" customFormat="1" ht="12" thickBot="1" x14ac:dyDescent="0.25">
      <c r="A204" s="114"/>
      <c r="B204" s="95"/>
      <c r="C204" s="95"/>
      <c r="D204" s="95"/>
      <c r="E204" s="95"/>
      <c r="F204" s="95"/>
      <c r="G204" s="95"/>
      <c r="H204" s="97"/>
      <c r="J204" s="18" t="e">
        <v>#NUM!</v>
      </c>
    </row>
    <row r="205" spans="1:10" s="18" customFormat="1" x14ac:dyDescent="0.2">
      <c r="J205" s="18" t="e">
        <v>#NUM!</v>
      </c>
    </row>
    <row r="206" spans="1:10" ht="12" thickBot="1" x14ac:dyDescent="0.25">
      <c r="J206" s="18" t="e">
        <v>#NUM!</v>
      </c>
    </row>
    <row r="207" spans="1:10" s="18" customFormat="1" x14ac:dyDescent="0.2">
      <c r="A207" s="98"/>
      <c r="B207" s="99"/>
      <c r="C207" s="99"/>
      <c r="D207" s="32" t="s">
        <v>111</v>
      </c>
      <c r="E207" s="32" t="s">
        <v>116</v>
      </c>
      <c r="F207" s="100"/>
      <c r="G207" s="100"/>
      <c r="H207" s="101"/>
      <c r="J207" s="18" t="e">
        <v>#NUM!</v>
      </c>
    </row>
    <row r="208" spans="1:10" s="18" customFormat="1" x14ac:dyDescent="0.2">
      <c r="A208" s="102"/>
      <c r="B208" s="20" t="s">
        <v>113</v>
      </c>
      <c r="C208" s="21" t="s">
        <v>114</v>
      </c>
      <c r="D208" s="21" t="s">
        <v>115</v>
      </c>
      <c r="E208" s="22" t="str">
        <f>Currency&amp;"_010_"&amp;$D$207&amp;$E$207&amp;".xml"</f>
        <v>HKD_010_FUT3M.xml</v>
      </c>
      <c r="F208" s="23" t="e">
        <f ca="1">IF(Serialize,_xll.ohObjectSave(F209:F328,SerializationPath&amp;E208,FileOverwrite,,Serialize),"---")</f>
        <v>#NUM!</v>
      </c>
      <c r="G208" s="66" t="str">
        <f ca="1">_xll.ohRangeRetrieveError(F208)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208" s="74"/>
      <c r="J208" s="18" t="e">
        <v>#NUM!</v>
      </c>
    </row>
    <row r="209" spans="1:10" s="18" customFormat="1" x14ac:dyDescent="0.2">
      <c r="A209" s="103"/>
      <c r="B209" s="104">
        <v>1</v>
      </c>
      <c r="C209" s="105" t="b">
        <v>0</v>
      </c>
      <c r="D209" s="106" t="str">
        <f t="array" ref="D209:D328">_xll.qlIMMNextCodes(_xll.qlSettingsEvaluationDate(Trigger)-1,$C209:$C328)</f>
        <v>X3</v>
      </c>
      <c r="E209" s="108" t="str">
        <f t="shared" ref="E209:E240" si="7">Currency&amp;$D$207&amp;$E$207&amp;$D209&amp;QuoteSuffix</f>
        <v>HKDFUT3MX3_Quote</v>
      </c>
      <c r="F209" s="109" t="str">
        <f>_xll.qlSimpleQuote(E209,J209,PriceTickValue,Permanent,Trigger,ObjectOverwrite)</f>
        <v>HKDFUT3MX3_Quote#0003</v>
      </c>
      <c r="G209" s="110" t="str">
        <f>_xll.ohRangeRetrieveError(F209)</f>
        <v/>
      </c>
      <c r="H209" s="74"/>
      <c r="J209" s="18">
        <v>99.59</v>
      </c>
    </row>
    <row r="210" spans="1:10" s="18" customFormat="1" x14ac:dyDescent="0.2">
      <c r="A210" s="103"/>
      <c r="B210" s="111">
        <v>2</v>
      </c>
      <c r="C210" s="112" t="b">
        <v>0</v>
      </c>
      <c r="D210" s="107" t="str">
        <v>Z3</v>
      </c>
      <c r="E210" s="108" t="str">
        <f t="shared" si="7"/>
        <v>HKDFUT3MZ3_Quote</v>
      </c>
      <c r="F210" s="113" t="str">
        <f>_xll.qlSimpleQuote(E210,J210,PriceTickValue,Permanent,Trigger,ObjectOverwrite)</f>
        <v>HKDFUT3MZ3_Quote#0003</v>
      </c>
      <c r="G210" s="70" t="str">
        <f>_xll.ohRangeRetrieveError(F210)</f>
        <v/>
      </c>
      <c r="H210" s="74"/>
      <c r="J210" s="18">
        <v>99.59</v>
      </c>
    </row>
    <row r="211" spans="1:10" s="18" customFormat="1" x14ac:dyDescent="0.2">
      <c r="A211" s="103"/>
      <c r="B211" s="111">
        <v>3</v>
      </c>
      <c r="C211" s="112" t="b">
        <v>0</v>
      </c>
      <c r="D211" s="107" t="str">
        <v>F4</v>
      </c>
      <c r="E211" s="108" t="str">
        <f t="shared" si="7"/>
        <v>HKDFUT3MF4_Quote</v>
      </c>
      <c r="F211" s="113" t="str">
        <f>_xll.qlSimpleQuote(E211,J211,PriceTickValue,Permanent,Trigger,ObjectOverwrite)</f>
        <v>HKDFUT3MF4_Quote#0003</v>
      </c>
      <c r="G211" s="70" t="str">
        <f>_xll.ohRangeRetrieveError(F211)</f>
        <v/>
      </c>
      <c r="H211" s="74"/>
      <c r="J211" s="18">
        <v>99.59</v>
      </c>
    </row>
    <row r="212" spans="1:10" s="18" customFormat="1" x14ac:dyDescent="0.2">
      <c r="A212" s="103"/>
      <c r="B212" s="111">
        <v>4</v>
      </c>
      <c r="C212" s="112" t="b">
        <v>0</v>
      </c>
      <c r="D212" s="107" t="str">
        <v>G4</v>
      </c>
      <c r="E212" s="108" t="str">
        <f t="shared" si="7"/>
        <v>HKDFUT3MG4_Quote</v>
      </c>
      <c r="F212" s="113" t="e">
        <f>_xll.qlSimpleQuote(E212,J212,PriceTickValue,Permanent,Trigger,ObjectOverwrite)</f>
        <v>#NUM!</v>
      </c>
      <c r="G212" s="70" t="str">
        <f ca="1">_xll.ohRangeRetrieveError(F212)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12" s="74"/>
      <c r="J212" s="18" t="e">
        <v>#NUM!</v>
      </c>
    </row>
    <row r="213" spans="1:10" s="18" customFormat="1" x14ac:dyDescent="0.2">
      <c r="A213" s="103"/>
      <c r="B213" s="111">
        <v>5</v>
      </c>
      <c r="C213" s="112" t="b">
        <v>0</v>
      </c>
      <c r="D213" s="107" t="str">
        <v>H4</v>
      </c>
      <c r="E213" s="108" t="str">
        <f t="shared" si="7"/>
        <v>HKDFUT3MH4_Quote</v>
      </c>
      <c r="F213" s="113" t="str">
        <f>_xll.qlSimpleQuote(E213,J213,PriceTickValue,Permanent,Trigger,ObjectOverwrite)</f>
        <v>HKDFUT3MH4_Quote#0003</v>
      </c>
      <c r="G213" s="70" t="str">
        <f>_xll.ohRangeRetrieveError(F213)</f>
        <v/>
      </c>
      <c r="H213" s="74"/>
      <c r="J213" s="18">
        <v>99.56</v>
      </c>
    </row>
    <row r="214" spans="1:10" s="18" customFormat="1" x14ac:dyDescent="0.2">
      <c r="A214" s="103"/>
      <c r="B214" s="111">
        <v>6</v>
      </c>
      <c r="C214" s="112" t="b">
        <v>0</v>
      </c>
      <c r="D214" s="107" t="str">
        <v>J4</v>
      </c>
      <c r="E214" s="108" t="str">
        <f t="shared" si="7"/>
        <v>HKDFUT3MJ4_Quote</v>
      </c>
      <c r="F214" s="113" t="e">
        <f>_xll.qlSimpleQuote(E214,J214,PriceTickValue,Permanent,Trigger,ObjectOverwrite)</f>
        <v>#NUM!</v>
      </c>
      <c r="G214" s="70" t="str">
        <f ca="1">_xll.ohRangeRetrieveError(F214)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14" s="74"/>
      <c r="J214" s="18" t="e">
        <v>#NUM!</v>
      </c>
    </row>
    <row r="215" spans="1:10" s="18" customFormat="1" x14ac:dyDescent="0.2">
      <c r="A215" s="103"/>
      <c r="B215" s="111">
        <v>7</v>
      </c>
      <c r="C215" s="112" t="b">
        <v>0</v>
      </c>
      <c r="D215" s="107" t="str">
        <v>K4</v>
      </c>
      <c r="E215" s="108" t="str">
        <f t="shared" si="7"/>
        <v>HKDFUT3MK4_Quote</v>
      </c>
      <c r="F215" s="113" t="e">
        <f>_xll.qlSimpleQuote(E215,J215,PriceTickValue,Permanent,Trigger,ObjectOverwrite)</f>
        <v>#NUM!</v>
      </c>
      <c r="G215" s="70" t="str">
        <f ca="1">_xll.ohRangeRetrieveError(F215)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15" s="74"/>
      <c r="J215" s="18" t="e">
        <v>#NUM!</v>
      </c>
    </row>
    <row r="216" spans="1:10" s="18" customFormat="1" x14ac:dyDescent="0.2">
      <c r="A216" s="103"/>
      <c r="B216" s="111">
        <v>8</v>
      </c>
      <c r="C216" s="112" t="b">
        <v>0</v>
      </c>
      <c r="D216" s="107" t="str">
        <v>M4</v>
      </c>
      <c r="E216" s="108" t="str">
        <f t="shared" si="7"/>
        <v>HKDFUT3MM4_Quote</v>
      </c>
      <c r="F216" s="113" t="str">
        <f>_xll.qlSimpleQuote(E216,J216,PriceTickValue,Permanent,Trigger,ObjectOverwrite)</f>
        <v>HKDFUT3MM4_Quote#0003</v>
      </c>
      <c r="G216" s="70" t="str">
        <f>_xll.ohRangeRetrieveError(F216)</f>
        <v/>
      </c>
      <c r="H216" s="74"/>
      <c r="J216" s="18">
        <v>99.52</v>
      </c>
    </row>
    <row r="217" spans="1:10" s="18" customFormat="1" x14ac:dyDescent="0.2">
      <c r="A217" s="103"/>
      <c r="B217" s="111">
        <v>9</v>
      </c>
      <c r="C217" s="112" t="b">
        <v>0</v>
      </c>
      <c r="D217" s="107" t="str">
        <v>N4</v>
      </c>
      <c r="E217" s="108" t="str">
        <f t="shared" si="7"/>
        <v>HKDFUT3MN4_Quote</v>
      </c>
      <c r="F217" s="113" t="e">
        <f>_xll.qlSimpleQuote(E217,J217,PriceTickValue,Permanent,Trigger,ObjectOverwrite)</f>
        <v>#NUM!</v>
      </c>
      <c r="G217" s="70" t="str">
        <f ca="1">_xll.ohRangeRetrieveError(F217)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17" s="74"/>
      <c r="J217" s="18" t="e">
        <v>#NUM!</v>
      </c>
    </row>
    <row r="218" spans="1:10" s="18" customFormat="1" x14ac:dyDescent="0.2">
      <c r="A218" s="103"/>
      <c r="B218" s="111">
        <v>10</v>
      </c>
      <c r="C218" s="112" t="b">
        <v>0</v>
      </c>
      <c r="D218" s="107" t="str">
        <v>Q4</v>
      </c>
      <c r="E218" s="108" t="str">
        <f t="shared" si="7"/>
        <v>HKDFUT3MQ4_Quote</v>
      </c>
      <c r="F218" s="113" t="e">
        <f>_xll.qlSimpleQuote(E218,J218,PriceTickValue,Permanent,Trigger,ObjectOverwrite)</f>
        <v>#NUM!</v>
      </c>
      <c r="G218" s="70" t="str">
        <f ca="1">_xll.ohRangeRetrieveError(F218)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18" s="74"/>
      <c r="J218" s="18" t="e">
        <v>#NUM!</v>
      </c>
    </row>
    <row r="219" spans="1:10" s="18" customFormat="1" x14ac:dyDescent="0.2">
      <c r="A219" s="103"/>
      <c r="B219" s="111">
        <v>11</v>
      </c>
      <c r="C219" s="112" t="b">
        <v>0</v>
      </c>
      <c r="D219" s="107" t="str">
        <v>U4</v>
      </c>
      <c r="E219" s="108" t="str">
        <f t="shared" si="7"/>
        <v>HKDFUT3MU4_Quote</v>
      </c>
      <c r="F219" s="113" t="str">
        <f>_xll.qlSimpleQuote(E219,J219,PriceTickValue,Permanent,Trigger,ObjectOverwrite)</f>
        <v>HKDFUT3MU4_Quote#0003</v>
      </c>
      <c r="G219" s="70" t="str">
        <f>_xll.ohRangeRetrieveError(F219)</f>
        <v/>
      </c>
      <c r="H219" s="74"/>
      <c r="J219" s="18">
        <v>99.48</v>
      </c>
    </row>
    <row r="220" spans="1:10" s="18" customFormat="1" x14ac:dyDescent="0.2">
      <c r="A220" s="103"/>
      <c r="B220" s="111">
        <v>12</v>
      </c>
      <c r="C220" s="112" t="b">
        <v>0</v>
      </c>
      <c r="D220" s="107" t="str">
        <v>V4</v>
      </c>
      <c r="E220" s="108" t="str">
        <f t="shared" si="7"/>
        <v>HKDFUT3MV4_Quote</v>
      </c>
      <c r="F220" s="113" t="e">
        <f>_xll.qlSimpleQuote(E220,J220,PriceTickValue,Permanent,Trigger,ObjectOverwrite)</f>
        <v>#NUM!</v>
      </c>
      <c r="G220" s="70" t="str">
        <f ca="1">_xll.ohRangeRetrieveError(F220)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0" s="74"/>
      <c r="J220" s="18" t="e">
        <v>#NUM!</v>
      </c>
    </row>
    <row r="221" spans="1:10" s="18" customFormat="1" x14ac:dyDescent="0.2">
      <c r="A221" s="103"/>
      <c r="B221" s="111">
        <v>13</v>
      </c>
      <c r="C221" s="112" t="b">
        <v>0</v>
      </c>
      <c r="D221" s="107" t="str">
        <v>X4</v>
      </c>
      <c r="E221" s="108" t="str">
        <f t="shared" si="7"/>
        <v>HKDFUT3MX4_Quote</v>
      </c>
      <c r="F221" s="113" t="e">
        <f>_xll.qlSimpleQuote(E221,J221,PriceTickValue,Permanent,Trigger,ObjectOverwrite)</f>
        <v>#NUM!</v>
      </c>
      <c r="G221" s="70" t="str">
        <f ca="1">_xll.ohRangeRetrieveError(F221)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1" s="74"/>
      <c r="J221" s="18" t="e">
        <v>#NUM!</v>
      </c>
    </row>
    <row r="222" spans="1:10" s="18" customFormat="1" x14ac:dyDescent="0.2">
      <c r="A222" s="103"/>
      <c r="B222" s="111">
        <v>14</v>
      </c>
      <c r="C222" s="112" t="b">
        <v>0</v>
      </c>
      <c r="D222" s="107" t="str">
        <v>Z4</v>
      </c>
      <c r="E222" s="108" t="str">
        <f t="shared" si="7"/>
        <v>HKDFUT3MZ4_Quote</v>
      </c>
      <c r="F222" s="113" t="e">
        <f>_xll.qlSimpleQuote(E222,J222,PriceTickValue,Permanent,Trigger,ObjectOverwrite)</f>
        <v>#NUM!</v>
      </c>
      <c r="G222" s="70" t="str">
        <f ca="1">_xll.ohRangeRetrieveError(F222)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2" s="74"/>
      <c r="J222" s="18" t="e">
        <v>#NUM!</v>
      </c>
    </row>
    <row r="223" spans="1:10" s="18" customFormat="1" x14ac:dyDescent="0.2">
      <c r="A223" s="103"/>
      <c r="B223" s="111">
        <v>15</v>
      </c>
      <c r="C223" s="112" t="b">
        <v>0</v>
      </c>
      <c r="D223" s="107" t="str">
        <v>F5</v>
      </c>
      <c r="E223" s="108" t="str">
        <f t="shared" si="7"/>
        <v>HKDFUT3MF5_Quote</v>
      </c>
      <c r="F223" s="113" t="e">
        <f>_xll.qlSimpleQuote(E223,J223,PriceTickValue,Permanent,Trigger,ObjectOverwrite)</f>
        <v>#NUM!</v>
      </c>
      <c r="G223" s="70" t="str">
        <f ca="1">_xll.ohRangeRetrieveError(F223)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3" s="74"/>
      <c r="J223" s="18" t="e">
        <v>#NUM!</v>
      </c>
    </row>
    <row r="224" spans="1:10" s="18" customFormat="1" x14ac:dyDescent="0.2">
      <c r="A224" s="103"/>
      <c r="B224" s="111">
        <v>16</v>
      </c>
      <c r="C224" s="112" t="b">
        <v>0</v>
      </c>
      <c r="D224" s="107" t="str">
        <v>G5</v>
      </c>
      <c r="E224" s="108" t="str">
        <f t="shared" si="7"/>
        <v>HKDFUT3MG5_Quote</v>
      </c>
      <c r="F224" s="113" t="e">
        <f>_xll.qlSimpleQuote(E224,J224,PriceTickValue,Permanent,Trigger,ObjectOverwrite)</f>
        <v>#NUM!</v>
      </c>
      <c r="G224" s="70" t="str">
        <f ca="1">_xll.ohRangeRetrieveError(F224)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4" s="74"/>
      <c r="J224" s="18" t="e">
        <v>#NUM!</v>
      </c>
    </row>
    <row r="225" spans="1:10" s="18" customFormat="1" x14ac:dyDescent="0.2">
      <c r="A225" s="103"/>
      <c r="B225" s="111">
        <v>17</v>
      </c>
      <c r="C225" s="112" t="b">
        <v>0</v>
      </c>
      <c r="D225" s="107" t="str">
        <v>H5</v>
      </c>
      <c r="E225" s="108" t="str">
        <f t="shared" si="7"/>
        <v>HKDFUT3MH5_Quote</v>
      </c>
      <c r="F225" s="113" t="e">
        <f>_xll.qlSimpleQuote(E225,J225,PriceTickValue,Permanent,Trigger,ObjectOverwrite)</f>
        <v>#NUM!</v>
      </c>
      <c r="G225" s="70" t="str">
        <f ca="1">_xll.ohRangeRetrieveError(F225)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5" s="74"/>
      <c r="J225" s="18" t="e">
        <v>#NUM!</v>
      </c>
    </row>
    <row r="226" spans="1:10" s="18" customFormat="1" x14ac:dyDescent="0.2">
      <c r="A226" s="103"/>
      <c r="B226" s="111">
        <v>18</v>
      </c>
      <c r="C226" s="112" t="b">
        <v>0</v>
      </c>
      <c r="D226" s="107" t="str">
        <v>J5</v>
      </c>
      <c r="E226" s="108" t="str">
        <f t="shared" si="7"/>
        <v>HKDFUT3MJ5_Quote</v>
      </c>
      <c r="F226" s="113" t="e">
        <f>_xll.qlSimpleQuote(E226,J226,PriceTickValue,Permanent,Trigger,ObjectOverwrite)</f>
        <v>#NUM!</v>
      </c>
      <c r="G226" s="70" t="str">
        <f ca="1">_xll.ohRangeRetrieveError(F226)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6" s="74"/>
      <c r="J226" s="18" t="e">
        <v>#NUM!</v>
      </c>
    </row>
    <row r="227" spans="1:10" s="18" customFormat="1" x14ac:dyDescent="0.2">
      <c r="A227" s="103"/>
      <c r="B227" s="111">
        <v>19</v>
      </c>
      <c r="C227" s="112" t="b">
        <v>0</v>
      </c>
      <c r="D227" s="107" t="str">
        <v>K5</v>
      </c>
      <c r="E227" s="108" t="str">
        <f t="shared" si="7"/>
        <v>HKDFUT3MK5_Quote</v>
      </c>
      <c r="F227" s="113" t="e">
        <f>_xll.qlSimpleQuote(E227,J227,PriceTickValue,Permanent,Trigger,ObjectOverwrite)</f>
        <v>#NUM!</v>
      </c>
      <c r="G227" s="70" t="str">
        <f ca="1">_xll.ohRangeRetrieveError(F227)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7" s="74"/>
      <c r="J227" s="18" t="e">
        <v>#NUM!</v>
      </c>
    </row>
    <row r="228" spans="1:10" s="18" customFormat="1" x14ac:dyDescent="0.2">
      <c r="A228" s="103"/>
      <c r="B228" s="111">
        <v>20</v>
      </c>
      <c r="C228" s="112" t="b">
        <v>0</v>
      </c>
      <c r="D228" s="107" t="str">
        <v>M5</v>
      </c>
      <c r="E228" s="108" t="str">
        <f t="shared" si="7"/>
        <v>HKDFUT3MM5_Quote</v>
      </c>
      <c r="F228" s="113" t="e">
        <f>_xll.qlSimpleQuote(E228,J228,PriceTickValue,Permanent,Trigger,ObjectOverwrite)</f>
        <v>#NUM!</v>
      </c>
      <c r="G228" s="70" t="str">
        <f ca="1">_xll.ohRangeRetrieveError(F228)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8" s="74"/>
      <c r="J228" s="18" t="e">
        <v>#NUM!</v>
      </c>
    </row>
    <row r="229" spans="1:10" s="18" customFormat="1" x14ac:dyDescent="0.2">
      <c r="A229" s="103"/>
      <c r="B229" s="111">
        <v>21</v>
      </c>
      <c r="C229" s="112" t="b">
        <v>0</v>
      </c>
      <c r="D229" s="107" t="str">
        <v>N5</v>
      </c>
      <c r="E229" s="108" t="str">
        <f t="shared" si="7"/>
        <v>HKDFUT3MN5_Quote</v>
      </c>
      <c r="F229" s="113" t="e">
        <f>_xll.qlSimpleQuote(E229,J229,PriceTickValue,Permanent,Trigger,ObjectOverwrite)</f>
        <v>#NUM!</v>
      </c>
      <c r="G229" s="70" t="str">
        <f ca="1">_xll.ohRangeRetrieveError(F229)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9" s="74"/>
      <c r="J229" s="18" t="e">
        <v>#NUM!</v>
      </c>
    </row>
    <row r="230" spans="1:10" s="18" customFormat="1" x14ac:dyDescent="0.2">
      <c r="A230" s="103"/>
      <c r="B230" s="111">
        <v>22</v>
      </c>
      <c r="C230" s="112" t="b">
        <v>0</v>
      </c>
      <c r="D230" s="107" t="str">
        <v>Q5</v>
      </c>
      <c r="E230" s="108" t="str">
        <f t="shared" si="7"/>
        <v>HKDFUT3MQ5_Quote</v>
      </c>
      <c r="F230" s="113" t="e">
        <f>_xll.qlSimpleQuote(E230,J230,PriceTickValue,Permanent,Trigger,ObjectOverwrite)</f>
        <v>#NUM!</v>
      </c>
      <c r="G230" s="70" t="str">
        <f ca="1">_xll.ohRangeRetrieveError(F230)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0" s="74"/>
      <c r="J230" s="18" t="e">
        <v>#NUM!</v>
      </c>
    </row>
    <row r="231" spans="1:10" s="18" customFormat="1" x14ac:dyDescent="0.2">
      <c r="A231" s="103"/>
      <c r="B231" s="111">
        <v>23</v>
      </c>
      <c r="C231" s="112" t="b">
        <v>0</v>
      </c>
      <c r="D231" s="107" t="str">
        <v>U5</v>
      </c>
      <c r="E231" s="108" t="str">
        <f t="shared" si="7"/>
        <v>HKDFUT3MU5_Quote</v>
      </c>
      <c r="F231" s="113" t="e">
        <f>_xll.qlSimpleQuote(E231,J231,PriceTickValue,Permanent,Trigger,ObjectOverwrite)</f>
        <v>#NUM!</v>
      </c>
      <c r="G231" s="70" t="str">
        <f ca="1">_xll.ohRangeRetrieveError(F231)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1" s="74"/>
      <c r="J231" s="18" t="e">
        <v>#NUM!</v>
      </c>
    </row>
    <row r="232" spans="1:10" s="18" customFormat="1" x14ac:dyDescent="0.2">
      <c r="A232" s="103"/>
      <c r="B232" s="111">
        <v>24</v>
      </c>
      <c r="C232" s="112" t="b">
        <v>0</v>
      </c>
      <c r="D232" s="107" t="str">
        <v>V5</v>
      </c>
      <c r="E232" s="108" t="str">
        <f t="shared" si="7"/>
        <v>HKDFUT3MV5_Quote</v>
      </c>
      <c r="F232" s="113" t="e">
        <f>_xll.qlSimpleQuote(E232,J232,PriceTickValue,Permanent,Trigger,ObjectOverwrite)</f>
        <v>#NUM!</v>
      </c>
      <c r="G232" s="70" t="str">
        <f ca="1">_xll.ohRangeRetrieveError(F232)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2" s="74"/>
      <c r="J232" s="18" t="e">
        <v>#NUM!</v>
      </c>
    </row>
    <row r="233" spans="1:10" s="18" customFormat="1" x14ac:dyDescent="0.2">
      <c r="A233" s="103"/>
      <c r="B233" s="111">
        <v>25</v>
      </c>
      <c r="C233" s="112" t="b">
        <v>0</v>
      </c>
      <c r="D233" s="107" t="str">
        <v>X5</v>
      </c>
      <c r="E233" s="108" t="str">
        <f t="shared" si="7"/>
        <v>HKDFUT3MX5_Quote</v>
      </c>
      <c r="F233" s="113" t="e">
        <f>_xll.qlSimpleQuote(E233,J233,PriceTickValue,Permanent,Trigger,ObjectOverwrite)</f>
        <v>#NUM!</v>
      </c>
      <c r="G233" s="70" t="str">
        <f ca="1">_xll.ohRangeRetrieveError(F233)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3" s="74"/>
      <c r="J233" s="18" t="e">
        <v>#NUM!</v>
      </c>
    </row>
    <row r="234" spans="1:10" s="18" customFormat="1" x14ac:dyDescent="0.2">
      <c r="A234" s="103"/>
      <c r="B234" s="111">
        <v>26</v>
      </c>
      <c r="C234" s="112" t="b">
        <v>0</v>
      </c>
      <c r="D234" s="107" t="str">
        <v>Z5</v>
      </c>
      <c r="E234" s="108" t="str">
        <f t="shared" si="7"/>
        <v>HKDFUT3MZ5_Quote</v>
      </c>
      <c r="F234" s="113" t="e">
        <f>_xll.qlSimpleQuote(E234,J234,PriceTickValue,Permanent,Trigger,ObjectOverwrite)</f>
        <v>#NUM!</v>
      </c>
      <c r="G234" s="70" t="str">
        <f ca="1">_xll.ohRangeRetrieveError(F234)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4" s="74"/>
      <c r="J234" s="18" t="e">
        <v>#NUM!</v>
      </c>
    </row>
    <row r="235" spans="1:10" s="18" customFormat="1" x14ac:dyDescent="0.2">
      <c r="A235" s="103"/>
      <c r="B235" s="111">
        <v>27</v>
      </c>
      <c r="C235" s="112" t="b">
        <v>0</v>
      </c>
      <c r="D235" s="107" t="str">
        <v>F6</v>
      </c>
      <c r="E235" s="108" t="str">
        <f t="shared" si="7"/>
        <v>HKDFUT3MF6_Quote</v>
      </c>
      <c r="F235" s="113" t="e">
        <f>_xll.qlSimpleQuote(E235,J235,PriceTickValue,Permanent,Trigger,ObjectOverwrite)</f>
        <v>#NUM!</v>
      </c>
      <c r="G235" s="70" t="str">
        <f ca="1">_xll.ohRangeRetrieveError(F235)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5" s="74"/>
      <c r="J235" s="18" t="e">
        <v>#NUM!</v>
      </c>
    </row>
    <row r="236" spans="1:10" s="18" customFormat="1" x14ac:dyDescent="0.2">
      <c r="A236" s="103"/>
      <c r="B236" s="111">
        <v>28</v>
      </c>
      <c r="C236" s="112" t="b">
        <v>0</v>
      </c>
      <c r="D236" s="107" t="str">
        <v>G6</v>
      </c>
      <c r="E236" s="108" t="str">
        <f t="shared" si="7"/>
        <v>HKDFUT3MG6_Quote</v>
      </c>
      <c r="F236" s="113" t="e">
        <f>_xll.qlSimpleQuote(E236,J236,PriceTickValue,Permanent,Trigger,ObjectOverwrite)</f>
        <v>#NUM!</v>
      </c>
      <c r="G236" s="70" t="str">
        <f ca="1">_xll.ohRangeRetrieveError(F236)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6" s="74"/>
      <c r="J236" s="18" t="e">
        <v>#NUM!</v>
      </c>
    </row>
    <row r="237" spans="1:10" s="18" customFormat="1" x14ac:dyDescent="0.2">
      <c r="A237" s="103"/>
      <c r="B237" s="111">
        <v>29</v>
      </c>
      <c r="C237" s="112" t="b">
        <v>0</v>
      </c>
      <c r="D237" s="107" t="str">
        <v>H6</v>
      </c>
      <c r="E237" s="108" t="str">
        <f t="shared" si="7"/>
        <v>HKDFUT3MH6_Quote</v>
      </c>
      <c r="F237" s="113" t="e">
        <f>_xll.qlSimpleQuote(E237,J237,PriceTickValue,Permanent,Trigger,ObjectOverwrite)</f>
        <v>#NUM!</v>
      </c>
      <c r="G237" s="70" t="str">
        <f ca="1">_xll.ohRangeRetrieveError(F237)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7" s="74"/>
      <c r="J237" s="18" t="e">
        <v>#NUM!</v>
      </c>
    </row>
    <row r="238" spans="1:10" s="18" customFormat="1" x14ac:dyDescent="0.2">
      <c r="A238" s="103"/>
      <c r="B238" s="111">
        <v>30</v>
      </c>
      <c r="C238" s="112" t="b">
        <v>0</v>
      </c>
      <c r="D238" s="107" t="str">
        <v>J6</v>
      </c>
      <c r="E238" s="108" t="str">
        <f t="shared" si="7"/>
        <v>HKDFUT3MJ6_Quote</v>
      </c>
      <c r="F238" s="113" t="e">
        <f>_xll.qlSimpleQuote(E238,J238,PriceTickValue,Permanent,Trigger,ObjectOverwrite)</f>
        <v>#NUM!</v>
      </c>
      <c r="G238" s="70" t="str">
        <f ca="1">_xll.ohRangeRetrieveError(F238)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8" s="74"/>
      <c r="J238" s="18" t="e">
        <v>#NUM!</v>
      </c>
    </row>
    <row r="239" spans="1:10" s="18" customFormat="1" x14ac:dyDescent="0.2">
      <c r="A239" s="103"/>
      <c r="B239" s="111">
        <v>31</v>
      </c>
      <c r="C239" s="112" t="b">
        <v>0</v>
      </c>
      <c r="D239" s="107" t="str">
        <v>K6</v>
      </c>
      <c r="E239" s="108" t="str">
        <f t="shared" si="7"/>
        <v>HKDFUT3MK6_Quote</v>
      </c>
      <c r="F239" s="113" t="e">
        <f>_xll.qlSimpleQuote(E239,J239,PriceTickValue,Permanent,Trigger,ObjectOverwrite)</f>
        <v>#NUM!</v>
      </c>
      <c r="G239" s="70" t="str">
        <f ca="1">_xll.ohRangeRetrieveError(F239)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9" s="74"/>
      <c r="J239" s="18" t="e">
        <v>#NUM!</v>
      </c>
    </row>
    <row r="240" spans="1:10" s="18" customFormat="1" x14ac:dyDescent="0.2">
      <c r="A240" s="103"/>
      <c r="B240" s="111">
        <v>32</v>
      </c>
      <c r="C240" s="112" t="b">
        <v>0</v>
      </c>
      <c r="D240" s="107" t="str">
        <v>M6</v>
      </c>
      <c r="E240" s="108" t="str">
        <f t="shared" si="7"/>
        <v>HKDFUT3MM6_Quote</v>
      </c>
      <c r="F240" s="113" t="e">
        <f>_xll.qlSimpleQuote(E240,J240,PriceTickValue,Permanent,Trigger,ObjectOverwrite)</f>
        <v>#NUM!</v>
      </c>
      <c r="G240" s="70" t="str">
        <f ca="1">_xll.ohRangeRetrieveError(F240)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0" s="74"/>
      <c r="J240" s="18" t="e">
        <v>#NUM!</v>
      </c>
    </row>
    <row r="241" spans="1:10" s="18" customFormat="1" x14ac:dyDescent="0.2">
      <c r="A241" s="103"/>
      <c r="B241" s="111">
        <v>33</v>
      </c>
      <c r="C241" s="112" t="b">
        <v>0</v>
      </c>
      <c r="D241" s="107" t="str">
        <v>N6</v>
      </c>
      <c r="E241" s="108" t="str">
        <f t="shared" ref="E241:E272" si="8">Currency&amp;$D$207&amp;$E$207&amp;$D241&amp;QuoteSuffix</f>
        <v>HKDFUT3MN6_Quote</v>
      </c>
      <c r="F241" s="113" t="e">
        <f>_xll.qlSimpleQuote(E241,J241,PriceTickValue,Permanent,Trigger,ObjectOverwrite)</f>
        <v>#NUM!</v>
      </c>
      <c r="G241" s="70" t="str">
        <f ca="1">_xll.ohRangeRetrieveError(F241)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1" s="74"/>
      <c r="J241" s="18" t="e">
        <v>#NUM!</v>
      </c>
    </row>
    <row r="242" spans="1:10" s="18" customFormat="1" x14ac:dyDescent="0.2">
      <c r="A242" s="103"/>
      <c r="B242" s="111">
        <v>34</v>
      </c>
      <c r="C242" s="112" t="b">
        <v>0</v>
      </c>
      <c r="D242" s="107" t="str">
        <v>Q6</v>
      </c>
      <c r="E242" s="108" t="str">
        <f t="shared" si="8"/>
        <v>HKDFUT3MQ6_Quote</v>
      </c>
      <c r="F242" s="113" t="e">
        <f>_xll.qlSimpleQuote(E242,J242,PriceTickValue,Permanent,Trigger,ObjectOverwrite)</f>
        <v>#NUM!</v>
      </c>
      <c r="G242" s="70" t="str">
        <f ca="1">_xll.ohRangeRetrieveError(F242)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2" s="74"/>
      <c r="J242" s="18" t="e">
        <v>#NUM!</v>
      </c>
    </row>
    <row r="243" spans="1:10" s="18" customFormat="1" x14ac:dyDescent="0.2">
      <c r="A243" s="103"/>
      <c r="B243" s="111">
        <v>35</v>
      </c>
      <c r="C243" s="112" t="b">
        <v>0</v>
      </c>
      <c r="D243" s="107" t="str">
        <v>U6</v>
      </c>
      <c r="E243" s="108" t="str">
        <f t="shared" si="8"/>
        <v>HKDFUT3MU6_Quote</v>
      </c>
      <c r="F243" s="113" t="e">
        <f>_xll.qlSimpleQuote(E243,J243,PriceTickValue,Permanent,Trigger,ObjectOverwrite)</f>
        <v>#NUM!</v>
      </c>
      <c r="G243" s="70" t="str">
        <f ca="1">_xll.ohRangeRetrieveError(F243)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3" s="74"/>
      <c r="J243" s="18" t="e">
        <v>#NUM!</v>
      </c>
    </row>
    <row r="244" spans="1:10" s="18" customFormat="1" x14ac:dyDescent="0.2">
      <c r="A244" s="103"/>
      <c r="B244" s="111">
        <v>36</v>
      </c>
      <c r="C244" s="112" t="b">
        <v>0</v>
      </c>
      <c r="D244" s="107" t="str">
        <v>V6</v>
      </c>
      <c r="E244" s="108" t="str">
        <f t="shared" si="8"/>
        <v>HKDFUT3MV6_Quote</v>
      </c>
      <c r="F244" s="113" t="e">
        <f>_xll.qlSimpleQuote(E244,J244,PriceTickValue,Permanent,Trigger,ObjectOverwrite)</f>
        <v>#NUM!</v>
      </c>
      <c r="G244" s="70" t="str">
        <f ca="1">_xll.ohRangeRetrieveError(F244)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4" s="74"/>
      <c r="J244" s="18" t="e">
        <v>#NUM!</v>
      </c>
    </row>
    <row r="245" spans="1:10" s="18" customFormat="1" x14ac:dyDescent="0.2">
      <c r="A245" s="103"/>
      <c r="B245" s="111">
        <v>37</v>
      </c>
      <c r="C245" s="112" t="b">
        <v>0</v>
      </c>
      <c r="D245" s="107" t="str">
        <v>X6</v>
      </c>
      <c r="E245" s="108" t="str">
        <f t="shared" si="8"/>
        <v>HKDFUT3MX6_Quote</v>
      </c>
      <c r="F245" s="113" t="e">
        <f>_xll.qlSimpleQuote(E245,J245,PriceTickValue,Permanent,Trigger,ObjectOverwrite)</f>
        <v>#NUM!</v>
      </c>
      <c r="G245" s="70" t="str">
        <f ca="1">_xll.ohRangeRetrieveError(F245)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5" s="74"/>
      <c r="J245" s="18" t="e">
        <v>#NUM!</v>
      </c>
    </row>
    <row r="246" spans="1:10" s="18" customFormat="1" x14ac:dyDescent="0.2">
      <c r="A246" s="103"/>
      <c r="B246" s="111">
        <v>38</v>
      </c>
      <c r="C246" s="112" t="b">
        <v>0</v>
      </c>
      <c r="D246" s="107" t="str">
        <v>Z6</v>
      </c>
      <c r="E246" s="108" t="str">
        <f t="shared" si="8"/>
        <v>HKDFUT3MZ6_Quote</v>
      </c>
      <c r="F246" s="113" t="e">
        <f>_xll.qlSimpleQuote(E246,J246,PriceTickValue,Permanent,Trigger,ObjectOverwrite)</f>
        <v>#NUM!</v>
      </c>
      <c r="G246" s="70" t="str">
        <f ca="1">_xll.ohRangeRetrieveError(F246)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6" s="74"/>
      <c r="J246" s="18" t="e">
        <v>#NUM!</v>
      </c>
    </row>
    <row r="247" spans="1:10" s="18" customFormat="1" x14ac:dyDescent="0.2">
      <c r="A247" s="103"/>
      <c r="B247" s="111">
        <v>39</v>
      </c>
      <c r="C247" s="112" t="b">
        <v>0</v>
      </c>
      <c r="D247" s="107" t="str">
        <v>F7</v>
      </c>
      <c r="E247" s="108" t="str">
        <f t="shared" si="8"/>
        <v>HKDFUT3MF7_Quote</v>
      </c>
      <c r="F247" s="113" t="e">
        <f>_xll.qlSimpleQuote(E247,J247,PriceTickValue,Permanent,Trigger,ObjectOverwrite)</f>
        <v>#NUM!</v>
      </c>
      <c r="G247" s="70" t="str">
        <f ca="1">_xll.ohRangeRetrieveError(F247)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7" s="74"/>
      <c r="J247" s="18" t="e">
        <v>#NUM!</v>
      </c>
    </row>
    <row r="248" spans="1:10" s="18" customFormat="1" x14ac:dyDescent="0.2">
      <c r="A248" s="103"/>
      <c r="B248" s="111">
        <v>40</v>
      </c>
      <c r="C248" s="112" t="b">
        <v>0</v>
      </c>
      <c r="D248" s="107" t="str">
        <v>G7</v>
      </c>
      <c r="E248" s="108" t="str">
        <f t="shared" si="8"/>
        <v>HKDFUT3MG7_Quote</v>
      </c>
      <c r="F248" s="113" t="e">
        <f>_xll.qlSimpleQuote(E248,J248,PriceTickValue,Permanent,Trigger,ObjectOverwrite)</f>
        <v>#NUM!</v>
      </c>
      <c r="G248" s="70" t="str">
        <f ca="1">_xll.ohRangeRetrieveError(F248)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8" s="74"/>
      <c r="J248" s="18" t="e">
        <v>#NUM!</v>
      </c>
    </row>
    <row r="249" spans="1:10" s="18" customFormat="1" x14ac:dyDescent="0.2">
      <c r="A249" s="103"/>
      <c r="B249" s="111">
        <v>41</v>
      </c>
      <c r="C249" s="112" t="b">
        <v>0</v>
      </c>
      <c r="D249" s="107" t="str">
        <v>H7</v>
      </c>
      <c r="E249" s="108" t="str">
        <f t="shared" si="8"/>
        <v>HKDFUT3MH7_Quote</v>
      </c>
      <c r="F249" s="113" t="e">
        <f>_xll.qlSimpleQuote(E249,J249,PriceTickValue,Permanent,Trigger,ObjectOverwrite)</f>
        <v>#NUM!</v>
      </c>
      <c r="G249" s="70" t="str">
        <f ca="1">_xll.ohRangeRetrieveError(F249)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9" s="74"/>
      <c r="J249" s="18" t="e">
        <v>#NUM!</v>
      </c>
    </row>
    <row r="250" spans="1:10" s="18" customFormat="1" x14ac:dyDescent="0.2">
      <c r="A250" s="103"/>
      <c r="B250" s="111">
        <v>42</v>
      </c>
      <c r="C250" s="112" t="b">
        <v>0</v>
      </c>
      <c r="D250" s="107" t="str">
        <v>J7</v>
      </c>
      <c r="E250" s="108" t="str">
        <f t="shared" si="8"/>
        <v>HKDFUT3MJ7_Quote</v>
      </c>
      <c r="F250" s="113" t="e">
        <f>_xll.qlSimpleQuote(E250,J250,PriceTickValue,Permanent,Trigger,ObjectOverwrite)</f>
        <v>#NUM!</v>
      </c>
      <c r="G250" s="70" t="str">
        <f ca="1">_xll.ohRangeRetrieveError(F250)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0" s="74"/>
      <c r="J250" s="18" t="e">
        <v>#NUM!</v>
      </c>
    </row>
    <row r="251" spans="1:10" s="18" customFormat="1" x14ac:dyDescent="0.2">
      <c r="A251" s="103"/>
      <c r="B251" s="111">
        <v>43</v>
      </c>
      <c r="C251" s="112" t="b">
        <v>0</v>
      </c>
      <c r="D251" s="107" t="str">
        <v>K7</v>
      </c>
      <c r="E251" s="108" t="str">
        <f t="shared" si="8"/>
        <v>HKDFUT3MK7_Quote</v>
      </c>
      <c r="F251" s="113" t="e">
        <f>_xll.qlSimpleQuote(E251,J251,PriceTickValue,Permanent,Trigger,ObjectOverwrite)</f>
        <v>#NUM!</v>
      </c>
      <c r="G251" s="70" t="str">
        <f ca="1">_xll.ohRangeRetrieveError(F251)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1" s="74"/>
      <c r="J251" s="18" t="e">
        <v>#NUM!</v>
      </c>
    </row>
    <row r="252" spans="1:10" s="18" customFormat="1" x14ac:dyDescent="0.2">
      <c r="A252" s="103"/>
      <c r="B252" s="111">
        <v>44</v>
      </c>
      <c r="C252" s="112" t="b">
        <v>0</v>
      </c>
      <c r="D252" s="107" t="str">
        <v>M7</v>
      </c>
      <c r="E252" s="108" t="str">
        <f t="shared" si="8"/>
        <v>HKDFUT3MM7_Quote</v>
      </c>
      <c r="F252" s="113" t="e">
        <f>_xll.qlSimpleQuote(E252,J252,PriceTickValue,Permanent,Trigger,ObjectOverwrite)</f>
        <v>#NUM!</v>
      </c>
      <c r="G252" s="70" t="str">
        <f ca="1">_xll.ohRangeRetrieveError(F252)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2" s="74"/>
      <c r="J252" s="18" t="e">
        <v>#NUM!</v>
      </c>
    </row>
    <row r="253" spans="1:10" s="18" customFormat="1" x14ac:dyDescent="0.2">
      <c r="A253" s="103"/>
      <c r="B253" s="111">
        <v>45</v>
      </c>
      <c r="C253" s="112" t="b">
        <v>0</v>
      </c>
      <c r="D253" s="107" t="str">
        <v>N7</v>
      </c>
      <c r="E253" s="108" t="str">
        <f t="shared" si="8"/>
        <v>HKDFUT3MN7_Quote</v>
      </c>
      <c r="F253" s="113" t="e">
        <f>_xll.qlSimpleQuote(E253,J253,PriceTickValue,Permanent,Trigger,ObjectOverwrite)</f>
        <v>#NUM!</v>
      </c>
      <c r="G253" s="70" t="str">
        <f ca="1">_xll.ohRangeRetrieveError(F253)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3" s="74"/>
      <c r="J253" s="18" t="e">
        <v>#NUM!</v>
      </c>
    </row>
    <row r="254" spans="1:10" s="18" customFormat="1" x14ac:dyDescent="0.2">
      <c r="A254" s="103"/>
      <c r="B254" s="111">
        <v>46</v>
      </c>
      <c r="C254" s="112" t="b">
        <v>0</v>
      </c>
      <c r="D254" s="107" t="str">
        <v>Q7</v>
      </c>
      <c r="E254" s="108" t="str">
        <f t="shared" si="8"/>
        <v>HKDFUT3MQ7_Quote</v>
      </c>
      <c r="F254" s="113" t="e">
        <f>_xll.qlSimpleQuote(E254,J254,PriceTickValue,Permanent,Trigger,ObjectOverwrite)</f>
        <v>#NUM!</v>
      </c>
      <c r="G254" s="70" t="str">
        <f ca="1">_xll.ohRangeRetrieveError(F254)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4" s="74"/>
      <c r="J254" s="18" t="e">
        <v>#NUM!</v>
      </c>
    </row>
    <row r="255" spans="1:10" s="18" customFormat="1" x14ac:dyDescent="0.2">
      <c r="A255" s="103"/>
      <c r="B255" s="111">
        <v>47</v>
      </c>
      <c r="C255" s="112" t="b">
        <v>0</v>
      </c>
      <c r="D255" s="107" t="str">
        <v>U7</v>
      </c>
      <c r="E255" s="108" t="str">
        <f t="shared" si="8"/>
        <v>HKDFUT3MU7_Quote</v>
      </c>
      <c r="F255" s="113" t="e">
        <f>_xll.qlSimpleQuote(E255,J255,PriceTickValue,Permanent,Trigger,ObjectOverwrite)</f>
        <v>#NUM!</v>
      </c>
      <c r="G255" s="70" t="str">
        <f ca="1">_xll.ohRangeRetrieveError(F255)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5" s="74"/>
      <c r="J255" s="18" t="e">
        <v>#NUM!</v>
      </c>
    </row>
    <row r="256" spans="1:10" s="18" customFormat="1" x14ac:dyDescent="0.2">
      <c r="A256" s="103"/>
      <c r="B256" s="111">
        <v>48</v>
      </c>
      <c r="C256" s="112" t="b">
        <v>0</v>
      </c>
      <c r="D256" s="107" t="str">
        <v>V7</v>
      </c>
      <c r="E256" s="108" t="str">
        <f t="shared" si="8"/>
        <v>HKDFUT3MV7_Quote</v>
      </c>
      <c r="F256" s="113" t="e">
        <f>_xll.qlSimpleQuote(E256,J256,PriceTickValue,Permanent,Trigger,ObjectOverwrite)</f>
        <v>#NUM!</v>
      </c>
      <c r="G256" s="70" t="str">
        <f ca="1">_xll.ohRangeRetrieveError(F256)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6" s="74"/>
      <c r="J256" s="18" t="e">
        <v>#NUM!</v>
      </c>
    </row>
    <row r="257" spans="1:10" s="18" customFormat="1" x14ac:dyDescent="0.2">
      <c r="A257" s="103"/>
      <c r="B257" s="111">
        <v>49</v>
      </c>
      <c r="C257" s="112" t="b">
        <v>0</v>
      </c>
      <c r="D257" s="107" t="str">
        <v>X7</v>
      </c>
      <c r="E257" s="108" t="str">
        <f t="shared" si="8"/>
        <v>HKDFUT3MX7_Quote</v>
      </c>
      <c r="F257" s="113" t="e">
        <f>_xll.qlSimpleQuote(E257,J257,PriceTickValue,Permanent,Trigger,ObjectOverwrite)</f>
        <v>#NUM!</v>
      </c>
      <c r="G257" s="70" t="str">
        <f ca="1">_xll.ohRangeRetrieveError(F257)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7" s="74"/>
      <c r="J257" s="18" t="e">
        <v>#NUM!</v>
      </c>
    </row>
    <row r="258" spans="1:10" s="18" customFormat="1" x14ac:dyDescent="0.2">
      <c r="A258" s="103"/>
      <c r="B258" s="111">
        <v>50</v>
      </c>
      <c r="C258" s="112" t="b">
        <v>0</v>
      </c>
      <c r="D258" s="107" t="str">
        <v>Z7</v>
      </c>
      <c r="E258" s="108" t="str">
        <f t="shared" si="8"/>
        <v>HKDFUT3MZ7_Quote</v>
      </c>
      <c r="F258" s="113" t="e">
        <f>_xll.qlSimpleQuote(E258,J258,PriceTickValue,Permanent,Trigger,ObjectOverwrite)</f>
        <v>#NUM!</v>
      </c>
      <c r="G258" s="70" t="str">
        <f ca="1">_xll.ohRangeRetrieveError(F258)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8" s="74"/>
      <c r="J258" s="18" t="e">
        <v>#NUM!</v>
      </c>
    </row>
    <row r="259" spans="1:10" s="18" customFormat="1" x14ac:dyDescent="0.2">
      <c r="A259" s="103"/>
      <c r="B259" s="111">
        <v>51</v>
      </c>
      <c r="C259" s="112" t="b">
        <v>0</v>
      </c>
      <c r="D259" s="107" t="str">
        <v>F8</v>
      </c>
      <c r="E259" s="108" t="str">
        <f t="shared" si="8"/>
        <v>HKDFUT3MF8_Quote</v>
      </c>
      <c r="F259" s="113" t="e">
        <f>_xll.qlSimpleQuote(E259,J259,PriceTickValue,Permanent,Trigger,ObjectOverwrite)</f>
        <v>#NUM!</v>
      </c>
      <c r="G259" s="70" t="str">
        <f ca="1">_xll.ohRangeRetrieveError(F259)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9" s="74"/>
      <c r="J259" s="18" t="e">
        <v>#NUM!</v>
      </c>
    </row>
    <row r="260" spans="1:10" s="18" customFormat="1" x14ac:dyDescent="0.2">
      <c r="A260" s="103"/>
      <c r="B260" s="111">
        <v>52</v>
      </c>
      <c r="C260" s="112" t="b">
        <v>0</v>
      </c>
      <c r="D260" s="107" t="str">
        <v>G8</v>
      </c>
      <c r="E260" s="108" t="str">
        <f t="shared" si="8"/>
        <v>HKDFUT3MG8_Quote</v>
      </c>
      <c r="F260" s="113" t="e">
        <f>_xll.qlSimpleQuote(E260,J260,PriceTickValue,Permanent,Trigger,ObjectOverwrite)</f>
        <v>#NUM!</v>
      </c>
      <c r="G260" s="70" t="str">
        <f ca="1">_xll.ohRangeRetrieveError(F260)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0" s="74"/>
      <c r="J260" s="18" t="e">
        <v>#NUM!</v>
      </c>
    </row>
    <row r="261" spans="1:10" s="18" customFormat="1" x14ac:dyDescent="0.2">
      <c r="A261" s="103"/>
      <c r="B261" s="111">
        <v>53</v>
      </c>
      <c r="C261" s="112" t="b">
        <v>0</v>
      </c>
      <c r="D261" s="107" t="str">
        <v>H8</v>
      </c>
      <c r="E261" s="108" t="str">
        <f t="shared" si="8"/>
        <v>HKDFUT3MH8_Quote</v>
      </c>
      <c r="F261" s="113" t="e">
        <f>_xll.qlSimpleQuote(E261,J261,PriceTickValue,Permanent,Trigger,ObjectOverwrite)</f>
        <v>#NUM!</v>
      </c>
      <c r="G261" s="70" t="str">
        <f ca="1">_xll.ohRangeRetrieveError(F261)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1" s="74"/>
      <c r="J261" s="18" t="e">
        <v>#NUM!</v>
      </c>
    </row>
    <row r="262" spans="1:10" s="18" customFormat="1" x14ac:dyDescent="0.2">
      <c r="A262" s="103"/>
      <c r="B262" s="111">
        <v>54</v>
      </c>
      <c r="C262" s="112" t="b">
        <v>0</v>
      </c>
      <c r="D262" s="107" t="str">
        <v>J8</v>
      </c>
      <c r="E262" s="108" t="str">
        <f t="shared" si="8"/>
        <v>HKDFUT3MJ8_Quote</v>
      </c>
      <c r="F262" s="113" t="e">
        <f>_xll.qlSimpleQuote(E262,J262,PriceTickValue,Permanent,Trigger,ObjectOverwrite)</f>
        <v>#NUM!</v>
      </c>
      <c r="G262" s="70" t="str">
        <f ca="1">_xll.ohRangeRetrieveError(F262)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2" s="74"/>
      <c r="J262" s="18" t="e">
        <v>#NUM!</v>
      </c>
    </row>
    <row r="263" spans="1:10" s="18" customFormat="1" x14ac:dyDescent="0.2">
      <c r="A263" s="103"/>
      <c r="B263" s="111">
        <v>55</v>
      </c>
      <c r="C263" s="112" t="b">
        <v>0</v>
      </c>
      <c r="D263" s="107" t="str">
        <v>K8</v>
      </c>
      <c r="E263" s="108" t="str">
        <f t="shared" si="8"/>
        <v>HKDFUT3MK8_Quote</v>
      </c>
      <c r="F263" s="113" t="e">
        <f>_xll.qlSimpleQuote(E263,J263,PriceTickValue,Permanent,Trigger,ObjectOverwrite)</f>
        <v>#NUM!</v>
      </c>
      <c r="G263" s="70" t="str">
        <f ca="1">_xll.ohRangeRetrieveError(F263)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3" s="74"/>
      <c r="J263" s="18" t="e">
        <v>#NUM!</v>
      </c>
    </row>
    <row r="264" spans="1:10" s="18" customFormat="1" x14ac:dyDescent="0.2">
      <c r="A264" s="103"/>
      <c r="B264" s="111">
        <v>56</v>
      </c>
      <c r="C264" s="112" t="b">
        <v>0</v>
      </c>
      <c r="D264" s="107" t="str">
        <v>M8</v>
      </c>
      <c r="E264" s="108" t="str">
        <f t="shared" si="8"/>
        <v>HKDFUT3MM8_Quote</v>
      </c>
      <c r="F264" s="113" t="e">
        <f>_xll.qlSimpleQuote(E264,J264,PriceTickValue,Permanent,Trigger,ObjectOverwrite)</f>
        <v>#NUM!</v>
      </c>
      <c r="G264" s="70" t="str">
        <f ca="1">_xll.ohRangeRetrieveError(F264)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4" s="74"/>
      <c r="J264" s="18" t="e">
        <v>#NUM!</v>
      </c>
    </row>
    <row r="265" spans="1:10" s="18" customFormat="1" x14ac:dyDescent="0.2">
      <c r="A265" s="103"/>
      <c r="B265" s="111">
        <v>57</v>
      </c>
      <c r="C265" s="112" t="b">
        <v>0</v>
      </c>
      <c r="D265" s="107" t="str">
        <v>N8</v>
      </c>
      <c r="E265" s="108" t="str">
        <f t="shared" si="8"/>
        <v>HKDFUT3MN8_Quote</v>
      </c>
      <c r="F265" s="113" t="e">
        <f>_xll.qlSimpleQuote(E265,J265,PriceTickValue,Permanent,Trigger,ObjectOverwrite)</f>
        <v>#NUM!</v>
      </c>
      <c r="G265" s="70" t="str">
        <f ca="1">_xll.ohRangeRetrieveError(F265)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5" s="74"/>
      <c r="J265" s="18" t="e">
        <v>#NUM!</v>
      </c>
    </row>
    <row r="266" spans="1:10" s="18" customFormat="1" x14ac:dyDescent="0.2">
      <c r="A266" s="103"/>
      <c r="B266" s="111">
        <v>58</v>
      </c>
      <c r="C266" s="112" t="b">
        <v>0</v>
      </c>
      <c r="D266" s="107" t="str">
        <v>Q8</v>
      </c>
      <c r="E266" s="108" t="str">
        <f t="shared" si="8"/>
        <v>HKDFUT3MQ8_Quote</v>
      </c>
      <c r="F266" s="113" t="e">
        <f>_xll.qlSimpleQuote(E266,J266,PriceTickValue,Permanent,Trigger,ObjectOverwrite)</f>
        <v>#NUM!</v>
      </c>
      <c r="G266" s="70" t="str">
        <f ca="1">_xll.ohRangeRetrieveError(F266)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6" s="74"/>
      <c r="J266" s="18" t="e">
        <v>#NUM!</v>
      </c>
    </row>
    <row r="267" spans="1:10" s="18" customFormat="1" x14ac:dyDescent="0.2">
      <c r="A267" s="103"/>
      <c r="B267" s="111">
        <v>59</v>
      </c>
      <c r="C267" s="112" t="b">
        <v>0</v>
      </c>
      <c r="D267" s="107" t="str">
        <v>U8</v>
      </c>
      <c r="E267" s="108" t="str">
        <f t="shared" si="8"/>
        <v>HKDFUT3MU8_Quote</v>
      </c>
      <c r="F267" s="113" t="e">
        <f>_xll.qlSimpleQuote(E267,J267,PriceTickValue,Permanent,Trigger,ObjectOverwrite)</f>
        <v>#NUM!</v>
      </c>
      <c r="G267" s="70" t="str">
        <f ca="1">_xll.ohRangeRetrieveError(F267)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7" s="74"/>
      <c r="J267" s="18" t="e">
        <v>#NUM!</v>
      </c>
    </row>
    <row r="268" spans="1:10" s="18" customFormat="1" x14ac:dyDescent="0.2">
      <c r="A268" s="103"/>
      <c r="B268" s="111">
        <v>60</v>
      </c>
      <c r="C268" s="112" t="b">
        <v>0</v>
      </c>
      <c r="D268" s="107" t="str">
        <v>V8</v>
      </c>
      <c r="E268" s="108" t="str">
        <f t="shared" si="8"/>
        <v>HKDFUT3MV8_Quote</v>
      </c>
      <c r="F268" s="113" t="e">
        <f>_xll.qlSimpleQuote(E268,J268,PriceTickValue,Permanent,Trigger,ObjectOverwrite)</f>
        <v>#NUM!</v>
      </c>
      <c r="G268" s="70" t="str">
        <f ca="1">_xll.ohRangeRetrieveError(F268)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8" s="74"/>
      <c r="J268" s="18" t="e">
        <v>#NUM!</v>
      </c>
    </row>
    <row r="269" spans="1:10" s="18" customFormat="1" x14ac:dyDescent="0.2">
      <c r="A269" s="103"/>
      <c r="B269" s="111">
        <v>61</v>
      </c>
      <c r="C269" s="112" t="b">
        <v>0</v>
      </c>
      <c r="D269" s="107" t="str">
        <v>X8</v>
      </c>
      <c r="E269" s="108" t="str">
        <f t="shared" si="8"/>
        <v>HKDFUT3MX8_Quote</v>
      </c>
      <c r="F269" s="113" t="e">
        <f>_xll.qlSimpleQuote(E269,J269,PriceTickValue,Permanent,Trigger,ObjectOverwrite)</f>
        <v>#NUM!</v>
      </c>
      <c r="G269" s="70" t="str">
        <f ca="1">_xll.ohRangeRetrieveError(F269)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9" s="74"/>
      <c r="J269" s="18" t="e">
        <v>#NUM!</v>
      </c>
    </row>
    <row r="270" spans="1:10" s="18" customFormat="1" x14ac:dyDescent="0.2">
      <c r="A270" s="103"/>
      <c r="B270" s="111">
        <v>62</v>
      </c>
      <c r="C270" s="112" t="b">
        <v>0</v>
      </c>
      <c r="D270" s="107" t="str">
        <v>Z8</v>
      </c>
      <c r="E270" s="108" t="str">
        <f t="shared" si="8"/>
        <v>HKDFUT3MZ8_Quote</v>
      </c>
      <c r="F270" s="113" t="e">
        <f>_xll.qlSimpleQuote(E270,J270,PriceTickValue,Permanent,Trigger,ObjectOverwrite)</f>
        <v>#NUM!</v>
      </c>
      <c r="G270" s="70" t="str">
        <f ca="1">_xll.ohRangeRetrieveError(F270)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0" s="74"/>
      <c r="J270" s="18" t="e">
        <v>#NUM!</v>
      </c>
    </row>
    <row r="271" spans="1:10" s="18" customFormat="1" x14ac:dyDescent="0.2">
      <c r="A271" s="103"/>
      <c r="B271" s="111">
        <v>63</v>
      </c>
      <c r="C271" s="112" t="b">
        <v>0</v>
      </c>
      <c r="D271" s="107" t="str">
        <v>F9</v>
      </c>
      <c r="E271" s="108" t="str">
        <f t="shared" si="8"/>
        <v>HKDFUT3MF9_Quote</v>
      </c>
      <c r="F271" s="113" t="e">
        <f>_xll.qlSimpleQuote(E271,J271,PriceTickValue,Permanent,Trigger,ObjectOverwrite)</f>
        <v>#NUM!</v>
      </c>
      <c r="G271" s="70" t="str">
        <f ca="1">_xll.ohRangeRetrieveError(F271)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1" s="74"/>
      <c r="J271" s="18" t="e">
        <v>#NUM!</v>
      </c>
    </row>
    <row r="272" spans="1:10" s="18" customFormat="1" x14ac:dyDescent="0.2">
      <c r="A272" s="103"/>
      <c r="B272" s="111">
        <v>64</v>
      </c>
      <c r="C272" s="112" t="b">
        <v>0</v>
      </c>
      <c r="D272" s="107" t="str">
        <v>G9</v>
      </c>
      <c r="E272" s="108" t="str">
        <f t="shared" si="8"/>
        <v>HKDFUT3MG9_Quote</v>
      </c>
      <c r="F272" s="113" t="e">
        <f>_xll.qlSimpleQuote(E272,J272,PriceTickValue,Permanent,Trigger,ObjectOverwrite)</f>
        <v>#NUM!</v>
      </c>
      <c r="G272" s="70" t="str">
        <f ca="1">_xll.ohRangeRetrieveError(F272)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2" s="74"/>
      <c r="J272" s="18" t="e">
        <v>#NUM!</v>
      </c>
    </row>
    <row r="273" spans="1:10" s="18" customFormat="1" x14ac:dyDescent="0.2">
      <c r="A273" s="103"/>
      <c r="B273" s="111">
        <v>65</v>
      </c>
      <c r="C273" s="112" t="b">
        <v>0</v>
      </c>
      <c r="D273" s="107" t="str">
        <v>H9</v>
      </c>
      <c r="E273" s="108" t="str">
        <f t="shared" ref="E273:E304" si="9">Currency&amp;$D$207&amp;$E$207&amp;$D273&amp;QuoteSuffix</f>
        <v>HKDFUT3MH9_Quote</v>
      </c>
      <c r="F273" s="113" t="e">
        <f>_xll.qlSimpleQuote(E273,J273,PriceTickValue,Permanent,Trigger,ObjectOverwrite)</f>
        <v>#NUM!</v>
      </c>
      <c r="G273" s="70" t="str">
        <f ca="1">_xll.ohRangeRetrieveError(F273)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3" s="74"/>
      <c r="J273" s="18" t="e">
        <v>#NUM!</v>
      </c>
    </row>
    <row r="274" spans="1:10" s="18" customFormat="1" x14ac:dyDescent="0.2">
      <c r="A274" s="103"/>
      <c r="B274" s="111">
        <v>66</v>
      </c>
      <c r="C274" s="112" t="b">
        <v>0</v>
      </c>
      <c r="D274" s="107" t="str">
        <v>J9</v>
      </c>
      <c r="E274" s="108" t="str">
        <f t="shared" si="9"/>
        <v>HKDFUT3MJ9_Quote</v>
      </c>
      <c r="F274" s="113" t="e">
        <f>_xll.qlSimpleQuote(E274,J274,PriceTickValue,Permanent,Trigger,ObjectOverwrite)</f>
        <v>#NUM!</v>
      </c>
      <c r="G274" s="70" t="str">
        <f ca="1">_xll.ohRangeRetrieveError(F274)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4" s="74"/>
      <c r="J274" s="18" t="e">
        <v>#NUM!</v>
      </c>
    </row>
    <row r="275" spans="1:10" s="18" customFormat="1" x14ac:dyDescent="0.2">
      <c r="A275" s="103"/>
      <c r="B275" s="111">
        <v>67</v>
      </c>
      <c r="C275" s="112" t="b">
        <v>0</v>
      </c>
      <c r="D275" s="107" t="str">
        <v>K9</v>
      </c>
      <c r="E275" s="108" t="str">
        <f t="shared" si="9"/>
        <v>HKDFUT3MK9_Quote</v>
      </c>
      <c r="F275" s="113" t="e">
        <f>_xll.qlSimpleQuote(E275,J275,PriceTickValue,Permanent,Trigger,ObjectOverwrite)</f>
        <v>#NUM!</v>
      </c>
      <c r="G275" s="70" t="str">
        <f ca="1">_xll.ohRangeRetrieveError(F275)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5" s="74"/>
      <c r="J275" s="18" t="e">
        <v>#NUM!</v>
      </c>
    </row>
    <row r="276" spans="1:10" s="18" customFormat="1" x14ac:dyDescent="0.2">
      <c r="A276" s="103"/>
      <c r="B276" s="111">
        <v>68</v>
      </c>
      <c r="C276" s="112" t="b">
        <v>0</v>
      </c>
      <c r="D276" s="107" t="str">
        <v>M9</v>
      </c>
      <c r="E276" s="108" t="str">
        <f t="shared" si="9"/>
        <v>HKDFUT3MM9_Quote</v>
      </c>
      <c r="F276" s="113" t="e">
        <f>_xll.qlSimpleQuote(E276,J276,PriceTickValue,Permanent,Trigger,ObjectOverwrite)</f>
        <v>#NUM!</v>
      </c>
      <c r="G276" s="70" t="str">
        <f ca="1">_xll.ohRangeRetrieveError(F276)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6" s="74"/>
      <c r="J276" s="18" t="e">
        <v>#NUM!</v>
      </c>
    </row>
    <row r="277" spans="1:10" s="18" customFormat="1" x14ac:dyDescent="0.2">
      <c r="A277" s="103"/>
      <c r="B277" s="111">
        <v>69</v>
      </c>
      <c r="C277" s="112" t="b">
        <v>0</v>
      </c>
      <c r="D277" s="107" t="str">
        <v>N9</v>
      </c>
      <c r="E277" s="108" t="str">
        <f t="shared" si="9"/>
        <v>HKDFUT3MN9_Quote</v>
      </c>
      <c r="F277" s="113" t="e">
        <f>_xll.qlSimpleQuote(E277,J277,PriceTickValue,Permanent,Trigger,ObjectOverwrite)</f>
        <v>#NUM!</v>
      </c>
      <c r="G277" s="70" t="str">
        <f ca="1">_xll.ohRangeRetrieveError(F277)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7" s="74"/>
      <c r="J277" s="18" t="e">
        <v>#NUM!</v>
      </c>
    </row>
    <row r="278" spans="1:10" s="18" customFormat="1" x14ac:dyDescent="0.2">
      <c r="A278" s="103"/>
      <c r="B278" s="111">
        <v>70</v>
      </c>
      <c r="C278" s="112" t="b">
        <v>0</v>
      </c>
      <c r="D278" s="107" t="str">
        <v>Q9</v>
      </c>
      <c r="E278" s="108" t="str">
        <f t="shared" si="9"/>
        <v>HKDFUT3MQ9_Quote</v>
      </c>
      <c r="F278" s="113" t="e">
        <f>_xll.qlSimpleQuote(E278,J278,PriceTickValue,Permanent,Trigger,ObjectOverwrite)</f>
        <v>#NUM!</v>
      </c>
      <c r="G278" s="70" t="str">
        <f ca="1">_xll.ohRangeRetrieveError(F278)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8" s="74"/>
      <c r="J278" s="18" t="e">
        <v>#NUM!</v>
      </c>
    </row>
    <row r="279" spans="1:10" s="18" customFormat="1" x14ac:dyDescent="0.2">
      <c r="A279" s="103"/>
      <c r="B279" s="111">
        <v>71</v>
      </c>
      <c r="C279" s="112" t="b">
        <v>0</v>
      </c>
      <c r="D279" s="107" t="str">
        <v>U9</v>
      </c>
      <c r="E279" s="108" t="str">
        <f t="shared" si="9"/>
        <v>HKDFUT3MU9_Quote</v>
      </c>
      <c r="F279" s="113" t="e">
        <f>_xll.qlSimpleQuote(E279,J279,PriceTickValue,Permanent,Trigger,ObjectOverwrite)</f>
        <v>#NUM!</v>
      </c>
      <c r="G279" s="70" t="str">
        <f ca="1">_xll.ohRangeRetrieveError(F279)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9" s="74"/>
      <c r="J279" s="18" t="e">
        <v>#NUM!</v>
      </c>
    </row>
    <row r="280" spans="1:10" s="18" customFormat="1" x14ac:dyDescent="0.2">
      <c r="A280" s="103"/>
      <c r="B280" s="111">
        <v>72</v>
      </c>
      <c r="C280" s="112" t="b">
        <v>0</v>
      </c>
      <c r="D280" s="107" t="str">
        <v>V9</v>
      </c>
      <c r="E280" s="108" t="str">
        <f t="shared" si="9"/>
        <v>HKDFUT3MV9_Quote</v>
      </c>
      <c r="F280" s="113" t="e">
        <f>_xll.qlSimpleQuote(E280,J280,PriceTickValue,Permanent,Trigger,ObjectOverwrite)</f>
        <v>#NUM!</v>
      </c>
      <c r="G280" s="70" t="str">
        <f ca="1">_xll.ohRangeRetrieveError(F280)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0" s="74"/>
      <c r="J280" s="18" t="e">
        <v>#NUM!</v>
      </c>
    </row>
    <row r="281" spans="1:10" s="18" customFormat="1" x14ac:dyDescent="0.2">
      <c r="A281" s="103"/>
      <c r="B281" s="111">
        <v>73</v>
      </c>
      <c r="C281" s="112" t="b">
        <v>0</v>
      </c>
      <c r="D281" s="107" t="str">
        <v>X9</v>
      </c>
      <c r="E281" s="108" t="str">
        <f t="shared" si="9"/>
        <v>HKDFUT3MX9_Quote</v>
      </c>
      <c r="F281" s="113" t="e">
        <f>_xll.qlSimpleQuote(E281,J281,PriceTickValue,Permanent,Trigger,ObjectOverwrite)</f>
        <v>#NUM!</v>
      </c>
      <c r="G281" s="70" t="str">
        <f ca="1">_xll.ohRangeRetrieveError(F281)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1" s="74"/>
      <c r="J281" s="18" t="e">
        <v>#NUM!</v>
      </c>
    </row>
    <row r="282" spans="1:10" s="18" customFormat="1" x14ac:dyDescent="0.2">
      <c r="A282" s="103"/>
      <c r="B282" s="111">
        <v>74</v>
      </c>
      <c r="C282" s="112" t="b">
        <v>0</v>
      </c>
      <c r="D282" s="107" t="str">
        <v>Z9</v>
      </c>
      <c r="E282" s="108" t="str">
        <f t="shared" si="9"/>
        <v>HKDFUT3MZ9_Quote</v>
      </c>
      <c r="F282" s="113" t="e">
        <f>_xll.qlSimpleQuote(E282,J282,PriceTickValue,Permanent,Trigger,ObjectOverwrite)</f>
        <v>#NUM!</v>
      </c>
      <c r="G282" s="70" t="str">
        <f ca="1">_xll.ohRangeRetrieveError(F282)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2" s="74"/>
      <c r="J282" s="18" t="e">
        <v>#NUM!</v>
      </c>
    </row>
    <row r="283" spans="1:10" s="18" customFormat="1" x14ac:dyDescent="0.2">
      <c r="A283" s="103"/>
      <c r="B283" s="111">
        <v>75</v>
      </c>
      <c r="C283" s="112" t="b">
        <v>0</v>
      </c>
      <c r="D283" s="107" t="str">
        <v>F0</v>
      </c>
      <c r="E283" s="108" t="str">
        <f t="shared" si="9"/>
        <v>HKDFUT3MF0_Quote</v>
      </c>
      <c r="F283" s="113" t="e">
        <f>_xll.qlSimpleQuote(E283,J283,PriceTickValue,Permanent,Trigger,ObjectOverwrite)</f>
        <v>#NUM!</v>
      </c>
      <c r="G283" s="70" t="str">
        <f ca="1">_xll.ohRangeRetrieveError(F283)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3" s="74"/>
      <c r="J283" s="18" t="e">
        <v>#NUM!</v>
      </c>
    </row>
    <row r="284" spans="1:10" s="18" customFormat="1" x14ac:dyDescent="0.2">
      <c r="A284" s="103"/>
      <c r="B284" s="111">
        <v>76</v>
      </c>
      <c r="C284" s="112" t="b">
        <v>0</v>
      </c>
      <c r="D284" s="107" t="str">
        <v>G0</v>
      </c>
      <c r="E284" s="108" t="str">
        <f t="shared" si="9"/>
        <v>HKDFUT3MG0_Quote</v>
      </c>
      <c r="F284" s="113" t="e">
        <f>_xll.qlSimpleQuote(E284,J284,PriceTickValue,Permanent,Trigger,ObjectOverwrite)</f>
        <v>#NUM!</v>
      </c>
      <c r="G284" s="70" t="str">
        <f ca="1">_xll.ohRangeRetrieveError(F284)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4" s="74"/>
      <c r="J284" s="18" t="e">
        <v>#NUM!</v>
      </c>
    </row>
    <row r="285" spans="1:10" s="18" customFormat="1" x14ac:dyDescent="0.2">
      <c r="A285" s="103"/>
      <c r="B285" s="111">
        <v>77</v>
      </c>
      <c r="C285" s="112" t="b">
        <v>0</v>
      </c>
      <c r="D285" s="107" t="str">
        <v>H0</v>
      </c>
      <c r="E285" s="108" t="str">
        <f t="shared" si="9"/>
        <v>HKDFUT3MH0_Quote</v>
      </c>
      <c r="F285" s="113" t="e">
        <f>_xll.qlSimpleQuote(E285,J285,PriceTickValue,Permanent,Trigger,ObjectOverwrite)</f>
        <v>#NUM!</v>
      </c>
      <c r="G285" s="70" t="str">
        <f ca="1">_xll.ohRangeRetrieveError(F285)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5" s="74"/>
      <c r="J285" s="18" t="e">
        <v>#NUM!</v>
      </c>
    </row>
    <row r="286" spans="1:10" s="18" customFormat="1" x14ac:dyDescent="0.2">
      <c r="A286" s="103"/>
      <c r="B286" s="111">
        <v>78</v>
      </c>
      <c r="C286" s="112" t="b">
        <v>0</v>
      </c>
      <c r="D286" s="107" t="str">
        <v>J0</v>
      </c>
      <c r="E286" s="108" t="str">
        <f t="shared" si="9"/>
        <v>HKDFUT3MJ0_Quote</v>
      </c>
      <c r="F286" s="113" t="e">
        <f>_xll.qlSimpleQuote(E286,J286,PriceTickValue,Permanent,Trigger,ObjectOverwrite)</f>
        <v>#NUM!</v>
      </c>
      <c r="G286" s="70" t="str">
        <f ca="1">_xll.ohRangeRetrieveError(F286)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6" s="74"/>
      <c r="J286" s="18" t="e">
        <v>#NUM!</v>
      </c>
    </row>
    <row r="287" spans="1:10" s="18" customFormat="1" x14ac:dyDescent="0.2">
      <c r="A287" s="103"/>
      <c r="B287" s="111">
        <v>79</v>
      </c>
      <c r="C287" s="112" t="b">
        <v>0</v>
      </c>
      <c r="D287" s="107" t="str">
        <v>K0</v>
      </c>
      <c r="E287" s="108" t="str">
        <f t="shared" si="9"/>
        <v>HKDFUT3MK0_Quote</v>
      </c>
      <c r="F287" s="113" t="e">
        <f>_xll.qlSimpleQuote(E287,J287,PriceTickValue,Permanent,Trigger,ObjectOverwrite)</f>
        <v>#NUM!</v>
      </c>
      <c r="G287" s="70" t="str">
        <f ca="1">_xll.ohRangeRetrieveError(F287)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7" s="74"/>
      <c r="J287" s="18" t="e">
        <v>#NUM!</v>
      </c>
    </row>
    <row r="288" spans="1:10" s="18" customFormat="1" x14ac:dyDescent="0.2">
      <c r="A288" s="103"/>
      <c r="B288" s="111">
        <v>80</v>
      </c>
      <c r="C288" s="112" t="b">
        <v>0</v>
      </c>
      <c r="D288" s="107" t="str">
        <v>M0</v>
      </c>
      <c r="E288" s="108" t="str">
        <f t="shared" si="9"/>
        <v>HKDFUT3MM0_Quote</v>
      </c>
      <c r="F288" s="113" t="e">
        <f>_xll.qlSimpleQuote(E288,J288,PriceTickValue,Permanent,Trigger,ObjectOverwrite)</f>
        <v>#NUM!</v>
      </c>
      <c r="G288" s="70" t="str">
        <f ca="1">_xll.ohRangeRetrieveError(F288)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8" s="74"/>
      <c r="J288" s="18" t="e">
        <v>#NUM!</v>
      </c>
    </row>
    <row r="289" spans="1:10" s="18" customFormat="1" x14ac:dyDescent="0.2">
      <c r="A289" s="103"/>
      <c r="B289" s="111">
        <v>81</v>
      </c>
      <c r="C289" s="112" t="b">
        <v>0</v>
      </c>
      <c r="D289" s="107" t="str">
        <v>N0</v>
      </c>
      <c r="E289" s="108" t="str">
        <f t="shared" si="9"/>
        <v>HKDFUT3MN0_Quote</v>
      </c>
      <c r="F289" s="113" t="e">
        <f>_xll.qlSimpleQuote(E289,J289,PriceTickValue,Permanent,Trigger,ObjectOverwrite)</f>
        <v>#NUM!</v>
      </c>
      <c r="G289" s="70" t="str">
        <f ca="1">_xll.ohRangeRetrieveError(F289)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9" s="74"/>
      <c r="J289" s="18" t="e">
        <v>#NUM!</v>
      </c>
    </row>
    <row r="290" spans="1:10" s="18" customFormat="1" x14ac:dyDescent="0.2">
      <c r="A290" s="103"/>
      <c r="B290" s="111">
        <v>82</v>
      </c>
      <c r="C290" s="112" t="b">
        <v>0</v>
      </c>
      <c r="D290" s="107" t="str">
        <v>Q0</v>
      </c>
      <c r="E290" s="108" t="str">
        <f t="shared" si="9"/>
        <v>HKDFUT3MQ0_Quote</v>
      </c>
      <c r="F290" s="113" t="e">
        <f>_xll.qlSimpleQuote(E290,J290,PriceTickValue,Permanent,Trigger,ObjectOverwrite)</f>
        <v>#NUM!</v>
      </c>
      <c r="G290" s="70" t="str">
        <f ca="1">_xll.ohRangeRetrieveError(F290)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0" s="74"/>
      <c r="J290" s="18" t="e">
        <v>#NUM!</v>
      </c>
    </row>
    <row r="291" spans="1:10" s="18" customFormat="1" x14ac:dyDescent="0.2">
      <c r="A291" s="103"/>
      <c r="B291" s="111">
        <v>83</v>
      </c>
      <c r="C291" s="112" t="b">
        <v>0</v>
      </c>
      <c r="D291" s="107" t="str">
        <v>U0</v>
      </c>
      <c r="E291" s="108" t="str">
        <f t="shared" si="9"/>
        <v>HKDFUT3MU0_Quote</v>
      </c>
      <c r="F291" s="113" t="e">
        <f>_xll.qlSimpleQuote(E291,J291,PriceTickValue,Permanent,Trigger,ObjectOverwrite)</f>
        <v>#NUM!</v>
      </c>
      <c r="G291" s="70" t="str">
        <f ca="1">_xll.ohRangeRetrieveError(F291)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1" s="74"/>
      <c r="J291" s="18" t="e">
        <v>#NUM!</v>
      </c>
    </row>
    <row r="292" spans="1:10" s="18" customFormat="1" x14ac:dyDescent="0.2">
      <c r="A292" s="103"/>
      <c r="B292" s="111">
        <v>84</v>
      </c>
      <c r="C292" s="112" t="b">
        <v>0</v>
      </c>
      <c r="D292" s="107" t="str">
        <v>V0</v>
      </c>
      <c r="E292" s="108" t="str">
        <f t="shared" si="9"/>
        <v>HKDFUT3MV0_Quote</v>
      </c>
      <c r="F292" s="113" t="e">
        <f>_xll.qlSimpleQuote(E292,J292,PriceTickValue,Permanent,Trigger,ObjectOverwrite)</f>
        <v>#NUM!</v>
      </c>
      <c r="G292" s="70" t="str">
        <f ca="1">_xll.ohRangeRetrieveError(F292)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2" s="74"/>
      <c r="J292" s="18" t="e">
        <v>#NUM!</v>
      </c>
    </row>
    <row r="293" spans="1:10" s="18" customFormat="1" x14ac:dyDescent="0.2">
      <c r="A293" s="103"/>
      <c r="B293" s="111">
        <v>85</v>
      </c>
      <c r="C293" s="112" t="b">
        <v>0</v>
      </c>
      <c r="D293" s="107" t="str">
        <v>X0</v>
      </c>
      <c r="E293" s="108" t="str">
        <f t="shared" si="9"/>
        <v>HKDFUT3MX0_Quote</v>
      </c>
      <c r="F293" s="113" t="e">
        <f>_xll.qlSimpleQuote(E293,J293,PriceTickValue,Permanent,Trigger,ObjectOverwrite)</f>
        <v>#NUM!</v>
      </c>
      <c r="G293" s="70" t="str">
        <f ca="1">_xll.ohRangeRetrieveError(F293)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3" s="74"/>
      <c r="J293" s="18" t="e">
        <v>#NUM!</v>
      </c>
    </row>
    <row r="294" spans="1:10" s="18" customFormat="1" x14ac:dyDescent="0.2">
      <c r="A294" s="103"/>
      <c r="B294" s="111">
        <v>86</v>
      </c>
      <c r="C294" s="112" t="b">
        <v>0</v>
      </c>
      <c r="D294" s="107" t="str">
        <v>Z0</v>
      </c>
      <c r="E294" s="108" t="str">
        <f t="shared" si="9"/>
        <v>HKDFUT3MZ0_Quote</v>
      </c>
      <c r="F294" s="113" t="e">
        <f>_xll.qlSimpleQuote(E294,J294,PriceTickValue,Permanent,Trigger,ObjectOverwrite)</f>
        <v>#NUM!</v>
      </c>
      <c r="G294" s="70" t="str">
        <f ca="1">_xll.ohRangeRetrieveError(F294)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4" s="74"/>
      <c r="J294" s="18" t="e">
        <v>#NUM!</v>
      </c>
    </row>
    <row r="295" spans="1:10" s="18" customFormat="1" x14ac:dyDescent="0.2">
      <c r="A295" s="103"/>
      <c r="B295" s="111">
        <v>87</v>
      </c>
      <c r="C295" s="112" t="b">
        <v>0</v>
      </c>
      <c r="D295" s="107" t="str">
        <v>F1</v>
      </c>
      <c r="E295" s="108" t="str">
        <f t="shared" si="9"/>
        <v>HKDFUT3MF1_Quote</v>
      </c>
      <c r="F295" s="113" t="e">
        <f>_xll.qlSimpleQuote(E295,J295,PriceTickValue,Permanent,Trigger,ObjectOverwrite)</f>
        <v>#NUM!</v>
      </c>
      <c r="G295" s="70" t="str">
        <f ca="1">_xll.ohRangeRetrieveError(F295)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5" s="74"/>
      <c r="J295" s="18" t="e">
        <v>#NUM!</v>
      </c>
    </row>
    <row r="296" spans="1:10" s="18" customFormat="1" x14ac:dyDescent="0.2">
      <c r="A296" s="103"/>
      <c r="B296" s="111">
        <v>88</v>
      </c>
      <c r="C296" s="112" t="b">
        <v>0</v>
      </c>
      <c r="D296" s="107" t="str">
        <v>G1</v>
      </c>
      <c r="E296" s="108" t="str">
        <f t="shared" si="9"/>
        <v>HKDFUT3MG1_Quote</v>
      </c>
      <c r="F296" s="113" t="e">
        <f>_xll.qlSimpleQuote(E296,J296,PriceTickValue,Permanent,Trigger,ObjectOverwrite)</f>
        <v>#NUM!</v>
      </c>
      <c r="G296" s="70" t="str">
        <f ca="1">_xll.ohRangeRetrieveError(F296)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6" s="74"/>
      <c r="J296" s="18" t="e">
        <v>#NUM!</v>
      </c>
    </row>
    <row r="297" spans="1:10" s="18" customFormat="1" x14ac:dyDescent="0.2">
      <c r="A297" s="103"/>
      <c r="B297" s="111">
        <v>89</v>
      </c>
      <c r="C297" s="112" t="b">
        <v>0</v>
      </c>
      <c r="D297" s="107" t="str">
        <v>H1</v>
      </c>
      <c r="E297" s="108" t="str">
        <f t="shared" si="9"/>
        <v>HKDFUT3MH1_Quote</v>
      </c>
      <c r="F297" s="113" t="e">
        <f>_xll.qlSimpleQuote(E297,J297,PriceTickValue,Permanent,Trigger,ObjectOverwrite)</f>
        <v>#NUM!</v>
      </c>
      <c r="G297" s="70" t="str">
        <f ca="1">_xll.ohRangeRetrieveError(F297)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7" s="74"/>
      <c r="J297" s="18" t="e">
        <v>#NUM!</v>
      </c>
    </row>
    <row r="298" spans="1:10" s="18" customFormat="1" x14ac:dyDescent="0.2">
      <c r="A298" s="103"/>
      <c r="B298" s="111">
        <v>90</v>
      </c>
      <c r="C298" s="112" t="b">
        <v>0</v>
      </c>
      <c r="D298" s="107" t="str">
        <v>J1</v>
      </c>
      <c r="E298" s="108" t="str">
        <f t="shared" si="9"/>
        <v>HKDFUT3MJ1_Quote</v>
      </c>
      <c r="F298" s="113" t="e">
        <f>_xll.qlSimpleQuote(E298,J298,PriceTickValue,Permanent,Trigger,ObjectOverwrite)</f>
        <v>#NUM!</v>
      </c>
      <c r="G298" s="70" t="str">
        <f ca="1">_xll.ohRangeRetrieveError(F298)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8" s="74"/>
      <c r="J298" s="18" t="e">
        <v>#NUM!</v>
      </c>
    </row>
    <row r="299" spans="1:10" s="18" customFormat="1" x14ac:dyDescent="0.2">
      <c r="A299" s="103"/>
      <c r="B299" s="111">
        <v>91</v>
      </c>
      <c r="C299" s="112" t="b">
        <v>0</v>
      </c>
      <c r="D299" s="107" t="str">
        <v>K1</v>
      </c>
      <c r="E299" s="108" t="str">
        <f t="shared" si="9"/>
        <v>HKDFUT3MK1_Quote</v>
      </c>
      <c r="F299" s="113" t="e">
        <f>_xll.qlSimpleQuote(E299,J299,PriceTickValue,Permanent,Trigger,ObjectOverwrite)</f>
        <v>#NUM!</v>
      </c>
      <c r="G299" s="70" t="str">
        <f ca="1">_xll.ohRangeRetrieveError(F299)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9" s="74"/>
      <c r="J299" s="18" t="e">
        <v>#NUM!</v>
      </c>
    </row>
    <row r="300" spans="1:10" s="18" customFormat="1" x14ac:dyDescent="0.2">
      <c r="A300" s="103"/>
      <c r="B300" s="111">
        <v>92</v>
      </c>
      <c r="C300" s="112" t="b">
        <v>0</v>
      </c>
      <c r="D300" s="107" t="str">
        <v>M1</v>
      </c>
      <c r="E300" s="108" t="str">
        <f t="shared" si="9"/>
        <v>HKDFUT3MM1_Quote</v>
      </c>
      <c r="F300" s="113" t="e">
        <f>_xll.qlSimpleQuote(E300,J300,PriceTickValue,Permanent,Trigger,ObjectOverwrite)</f>
        <v>#NUM!</v>
      </c>
      <c r="G300" s="70" t="str">
        <f ca="1">_xll.ohRangeRetrieveError(F300)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0" s="74"/>
      <c r="J300" s="18" t="e">
        <v>#NUM!</v>
      </c>
    </row>
    <row r="301" spans="1:10" s="18" customFormat="1" x14ac:dyDescent="0.2">
      <c r="A301" s="103"/>
      <c r="B301" s="111">
        <v>93</v>
      </c>
      <c r="C301" s="112" t="b">
        <v>0</v>
      </c>
      <c r="D301" s="107" t="str">
        <v>N1</v>
      </c>
      <c r="E301" s="108" t="str">
        <f t="shared" si="9"/>
        <v>HKDFUT3MN1_Quote</v>
      </c>
      <c r="F301" s="113" t="e">
        <f>_xll.qlSimpleQuote(E301,J301,PriceTickValue,Permanent,Trigger,ObjectOverwrite)</f>
        <v>#NUM!</v>
      </c>
      <c r="G301" s="70" t="str">
        <f ca="1">_xll.ohRangeRetrieveError(F301)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1" s="74"/>
      <c r="J301" s="18" t="e">
        <v>#NUM!</v>
      </c>
    </row>
    <row r="302" spans="1:10" s="18" customFormat="1" x14ac:dyDescent="0.2">
      <c r="A302" s="103"/>
      <c r="B302" s="111">
        <v>94</v>
      </c>
      <c r="C302" s="112" t="b">
        <v>0</v>
      </c>
      <c r="D302" s="107" t="str">
        <v>Q1</v>
      </c>
      <c r="E302" s="108" t="str">
        <f t="shared" si="9"/>
        <v>HKDFUT3MQ1_Quote</v>
      </c>
      <c r="F302" s="113" t="e">
        <f>_xll.qlSimpleQuote(E302,J302,PriceTickValue,Permanent,Trigger,ObjectOverwrite)</f>
        <v>#NUM!</v>
      </c>
      <c r="G302" s="70" t="str">
        <f ca="1">_xll.ohRangeRetrieveError(F302)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2" s="74"/>
      <c r="J302" s="18" t="e">
        <v>#NUM!</v>
      </c>
    </row>
    <row r="303" spans="1:10" s="18" customFormat="1" x14ac:dyDescent="0.2">
      <c r="A303" s="103"/>
      <c r="B303" s="111">
        <v>95</v>
      </c>
      <c r="C303" s="112" t="b">
        <v>0</v>
      </c>
      <c r="D303" s="107" t="str">
        <v>U1</v>
      </c>
      <c r="E303" s="108" t="str">
        <f t="shared" si="9"/>
        <v>HKDFUT3MU1_Quote</v>
      </c>
      <c r="F303" s="113" t="e">
        <f>_xll.qlSimpleQuote(E303,J303,PriceTickValue,Permanent,Trigger,ObjectOverwrite)</f>
        <v>#NUM!</v>
      </c>
      <c r="G303" s="70" t="str">
        <f ca="1">_xll.ohRangeRetrieveError(F303)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3" s="74"/>
      <c r="J303" s="18" t="e">
        <v>#NUM!</v>
      </c>
    </row>
    <row r="304" spans="1:10" s="18" customFormat="1" x14ac:dyDescent="0.2">
      <c r="A304" s="103"/>
      <c r="B304" s="111">
        <v>96</v>
      </c>
      <c r="C304" s="112" t="b">
        <v>0</v>
      </c>
      <c r="D304" s="107" t="str">
        <v>V1</v>
      </c>
      <c r="E304" s="108" t="str">
        <f t="shared" si="9"/>
        <v>HKDFUT3MV1_Quote</v>
      </c>
      <c r="F304" s="113" t="e">
        <f>_xll.qlSimpleQuote(E304,J304,PriceTickValue,Permanent,Trigger,ObjectOverwrite)</f>
        <v>#NUM!</v>
      </c>
      <c r="G304" s="70" t="str">
        <f ca="1">_xll.ohRangeRetrieveError(F304)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4" s="74"/>
      <c r="J304" s="18" t="e">
        <v>#NUM!</v>
      </c>
    </row>
    <row r="305" spans="1:10" s="18" customFormat="1" x14ac:dyDescent="0.2">
      <c r="A305" s="103"/>
      <c r="B305" s="111">
        <v>97</v>
      </c>
      <c r="C305" s="112" t="b">
        <v>0</v>
      </c>
      <c r="D305" s="107" t="str">
        <v>X1</v>
      </c>
      <c r="E305" s="108" t="str">
        <f t="shared" ref="E305:E328" si="10">Currency&amp;$D$207&amp;$E$207&amp;$D305&amp;QuoteSuffix</f>
        <v>HKDFUT3MX1_Quote</v>
      </c>
      <c r="F305" s="113" t="e">
        <f>_xll.qlSimpleQuote(E305,J305,PriceTickValue,Permanent,Trigger,ObjectOverwrite)</f>
        <v>#NUM!</v>
      </c>
      <c r="G305" s="70" t="str">
        <f ca="1">_xll.ohRangeRetrieveError(F305)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5" s="74"/>
      <c r="J305" s="18" t="e">
        <v>#NUM!</v>
      </c>
    </row>
    <row r="306" spans="1:10" s="18" customFormat="1" x14ac:dyDescent="0.2">
      <c r="A306" s="103"/>
      <c r="B306" s="111">
        <v>98</v>
      </c>
      <c r="C306" s="112" t="b">
        <v>0</v>
      </c>
      <c r="D306" s="107" t="str">
        <v>Z1</v>
      </c>
      <c r="E306" s="108" t="str">
        <f t="shared" si="10"/>
        <v>HKDFUT3MZ1_Quote</v>
      </c>
      <c r="F306" s="113" t="e">
        <f>_xll.qlSimpleQuote(E306,J306,PriceTickValue,Permanent,Trigger,ObjectOverwrite)</f>
        <v>#NUM!</v>
      </c>
      <c r="G306" s="70" t="str">
        <f ca="1">_xll.ohRangeRetrieveError(F306)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6" s="74"/>
      <c r="J306" s="18" t="e">
        <v>#NUM!</v>
      </c>
    </row>
    <row r="307" spans="1:10" s="18" customFormat="1" x14ac:dyDescent="0.2">
      <c r="A307" s="103"/>
      <c r="B307" s="111">
        <v>99</v>
      </c>
      <c r="C307" s="112" t="b">
        <v>0</v>
      </c>
      <c r="D307" s="107" t="str">
        <v>F2</v>
      </c>
      <c r="E307" s="108" t="str">
        <f t="shared" si="10"/>
        <v>HKDFUT3MF2_Quote</v>
      </c>
      <c r="F307" s="113" t="e">
        <f>_xll.qlSimpleQuote(E307,J307,PriceTickValue,Permanent,Trigger,ObjectOverwrite)</f>
        <v>#NUM!</v>
      </c>
      <c r="G307" s="70" t="str">
        <f ca="1">_xll.ohRangeRetrieveError(F307)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7" s="74"/>
      <c r="J307" s="18" t="e">
        <v>#NUM!</v>
      </c>
    </row>
    <row r="308" spans="1:10" s="18" customFormat="1" x14ac:dyDescent="0.2">
      <c r="A308" s="103"/>
      <c r="B308" s="111">
        <v>100</v>
      </c>
      <c r="C308" s="112" t="b">
        <v>0</v>
      </c>
      <c r="D308" s="107" t="str">
        <v>G2</v>
      </c>
      <c r="E308" s="108" t="str">
        <f t="shared" si="10"/>
        <v>HKDFUT3MG2_Quote</v>
      </c>
      <c r="F308" s="113" t="e">
        <f>_xll.qlSimpleQuote(E308,J308,PriceTickValue,Permanent,Trigger,ObjectOverwrite)</f>
        <v>#NUM!</v>
      </c>
      <c r="G308" s="70" t="str">
        <f ca="1">_xll.ohRangeRetrieveError(F308)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8" s="74"/>
      <c r="J308" s="18" t="e">
        <v>#NUM!</v>
      </c>
    </row>
    <row r="309" spans="1:10" s="18" customFormat="1" x14ac:dyDescent="0.2">
      <c r="A309" s="103"/>
      <c r="B309" s="111">
        <v>101</v>
      </c>
      <c r="C309" s="112" t="b">
        <v>0</v>
      </c>
      <c r="D309" s="107" t="str">
        <v>H2</v>
      </c>
      <c r="E309" s="108" t="str">
        <f t="shared" si="10"/>
        <v>HKDFUT3MH2_Quote</v>
      </c>
      <c r="F309" s="113" t="e">
        <f>_xll.qlSimpleQuote(E309,J309,PriceTickValue,Permanent,Trigger,ObjectOverwrite)</f>
        <v>#NUM!</v>
      </c>
      <c r="G309" s="70" t="str">
        <f ca="1">_xll.ohRangeRetrieveError(F309)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9" s="74"/>
      <c r="J309" s="18" t="e">
        <v>#NUM!</v>
      </c>
    </row>
    <row r="310" spans="1:10" s="18" customFormat="1" x14ac:dyDescent="0.2">
      <c r="A310" s="103"/>
      <c r="B310" s="111">
        <v>102</v>
      </c>
      <c r="C310" s="112" t="b">
        <v>0</v>
      </c>
      <c r="D310" s="107" t="str">
        <v>J2</v>
      </c>
      <c r="E310" s="108" t="str">
        <f t="shared" si="10"/>
        <v>HKDFUT3MJ2_Quote</v>
      </c>
      <c r="F310" s="113" t="e">
        <f>_xll.qlSimpleQuote(E310,J310,PriceTickValue,Permanent,Trigger,ObjectOverwrite)</f>
        <v>#NUM!</v>
      </c>
      <c r="G310" s="70" t="str">
        <f ca="1">_xll.ohRangeRetrieveError(F310)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0" s="74"/>
      <c r="J310" s="18" t="e">
        <v>#NUM!</v>
      </c>
    </row>
    <row r="311" spans="1:10" s="18" customFormat="1" x14ac:dyDescent="0.2">
      <c r="A311" s="103"/>
      <c r="B311" s="111">
        <v>103</v>
      </c>
      <c r="C311" s="112" t="b">
        <v>0</v>
      </c>
      <c r="D311" s="107" t="str">
        <v>K2</v>
      </c>
      <c r="E311" s="108" t="str">
        <f t="shared" si="10"/>
        <v>HKDFUT3MK2_Quote</v>
      </c>
      <c r="F311" s="113" t="e">
        <f>_xll.qlSimpleQuote(E311,J311,PriceTickValue,Permanent,Trigger,ObjectOverwrite)</f>
        <v>#NUM!</v>
      </c>
      <c r="G311" s="70" t="str">
        <f ca="1">_xll.ohRangeRetrieveError(F311)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1" s="74"/>
      <c r="J311" s="18" t="e">
        <v>#NUM!</v>
      </c>
    </row>
    <row r="312" spans="1:10" s="18" customFormat="1" x14ac:dyDescent="0.2">
      <c r="A312" s="103"/>
      <c r="B312" s="111">
        <v>104</v>
      </c>
      <c r="C312" s="112" t="b">
        <v>0</v>
      </c>
      <c r="D312" s="107" t="str">
        <v>M2</v>
      </c>
      <c r="E312" s="108" t="str">
        <f t="shared" si="10"/>
        <v>HKDFUT3MM2_Quote</v>
      </c>
      <c r="F312" s="113" t="e">
        <f>_xll.qlSimpleQuote(E312,J312,PriceTickValue,Permanent,Trigger,ObjectOverwrite)</f>
        <v>#NUM!</v>
      </c>
      <c r="G312" s="70" t="str">
        <f ca="1">_xll.ohRangeRetrieveError(F312)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2" s="74"/>
      <c r="J312" s="18" t="e">
        <v>#NUM!</v>
      </c>
    </row>
    <row r="313" spans="1:10" s="18" customFormat="1" x14ac:dyDescent="0.2">
      <c r="A313" s="103"/>
      <c r="B313" s="111">
        <v>105</v>
      </c>
      <c r="C313" s="112" t="b">
        <v>0</v>
      </c>
      <c r="D313" s="107" t="str">
        <v>N2</v>
      </c>
      <c r="E313" s="108" t="str">
        <f t="shared" si="10"/>
        <v>HKDFUT3MN2_Quote</v>
      </c>
      <c r="F313" s="113" t="e">
        <f>_xll.qlSimpleQuote(E313,J313,PriceTickValue,Permanent,Trigger,ObjectOverwrite)</f>
        <v>#NUM!</v>
      </c>
      <c r="G313" s="70" t="str">
        <f ca="1">_xll.ohRangeRetrieveError(F313)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3" s="74"/>
      <c r="J313" s="18" t="e">
        <v>#NUM!</v>
      </c>
    </row>
    <row r="314" spans="1:10" s="18" customFormat="1" x14ac:dyDescent="0.2">
      <c r="A314" s="103"/>
      <c r="B314" s="111">
        <v>106</v>
      </c>
      <c r="C314" s="112" t="b">
        <v>0</v>
      </c>
      <c r="D314" s="107" t="str">
        <v>Q2</v>
      </c>
      <c r="E314" s="108" t="str">
        <f t="shared" si="10"/>
        <v>HKDFUT3MQ2_Quote</v>
      </c>
      <c r="F314" s="113" t="e">
        <f>_xll.qlSimpleQuote(E314,J314,PriceTickValue,Permanent,Trigger,ObjectOverwrite)</f>
        <v>#NUM!</v>
      </c>
      <c r="G314" s="70" t="str">
        <f ca="1">_xll.ohRangeRetrieveError(F314)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4" s="74"/>
      <c r="J314" s="18" t="e">
        <v>#NUM!</v>
      </c>
    </row>
    <row r="315" spans="1:10" s="18" customFormat="1" x14ac:dyDescent="0.2">
      <c r="A315" s="103"/>
      <c r="B315" s="111">
        <v>107</v>
      </c>
      <c r="C315" s="112" t="b">
        <v>0</v>
      </c>
      <c r="D315" s="107" t="str">
        <v>U2</v>
      </c>
      <c r="E315" s="108" t="str">
        <f t="shared" si="10"/>
        <v>HKDFUT3MU2_Quote</v>
      </c>
      <c r="F315" s="113" t="e">
        <f>_xll.qlSimpleQuote(E315,J315,PriceTickValue,Permanent,Trigger,ObjectOverwrite)</f>
        <v>#NUM!</v>
      </c>
      <c r="G315" s="70" t="str">
        <f ca="1">_xll.ohRangeRetrieveError(F315)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5" s="74"/>
      <c r="J315" s="18" t="e">
        <v>#NUM!</v>
      </c>
    </row>
    <row r="316" spans="1:10" s="18" customFormat="1" x14ac:dyDescent="0.2">
      <c r="A316" s="103"/>
      <c r="B316" s="111">
        <v>108</v>
      </c>
      <c r="C316" s="112" t="b">
        <v>0</v>
      </c>
      <c r="D316" s="107" t="str">
        <v>V2</v>
      </c>
      <c r="E316" s="108" t="str">
        <f t="shared" si="10"/>
        <v>HKDFUT3MV2_Quote</v>
      </c>
      <c r="F316" s="113" t="e">
        <f>_xll.qlSimpleQuote(E316,J316,PriceTickValue,Permanent,Trigger,ObjectOverwrite)</f>
        <v>#NUM!</v>
      </c>
      <c r="G316" s="70" t="str">
        <f ca="1">_xll.ohRangeRetrieveError(F316)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6" s="74"/>
      <c r="J316" s="18" t="e">
        <v>#NUM!</v>
      </c>
    </row>
    <row r="317" spans="1:10" s="18" customFormat="1" x14ac:dyDescent="0.2">
      <c r="A317" s="103"/>
      <c r="B317" s="111">
        <v>109</v>
      </c>
      <c r="C317" s="112" t="b">
        <v>0</v>
      </c>
      <c r="D317" s="107" t="str">
        <v>X2</v>
      </c>
      <c r="E317" s="108" t="str">
        <f t="shared" si="10"/>
        <v>HKDFUT3MX2_Quote</v>
      </c>
      <c r="F317" s="113" t="e">
        <f>_xll.qlSimpleQuote(E317,J317,PriceTickValue,Permanent,Trigger,ObjectOverwrite)</f>
        <v>#NUM!</v>
      </c>
      <c r="G317" s="70" t="str">
        <f ca="1">_xll.ohRangeRetrieveError(F317)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7" s="74"/>
      <c r="J317" s="18" t="e">
        <v>#NUM!</v>
      </c>
    </row>
    <row r="318" spans="1:10" s="18" customFormat="1" x14ac:dyDescent="0.2">
      <c r="A318" s="103"/>
      <c r="B318" s="111">
        <v>110</v>
      </c>
      <c r="C318" s="112" t="b">
        <v>0</v>
      </c>
      <c r="D318" s="107" t="str">
        <v>Z2</v>
      </c>
      <c r="E318" s="108" t="str">
        <f t="shared" si="10"/>
        <v>HKDFUT3MZ2_Quote</v>
      </c>
      <c r="F318" s="113" t="e">
        <f>_xll.qlSimpleQuote(E318,J318,PriceTickValue,Permanent,Trigger,ObjectOverwrite)</f>
        <v>#NUM!</v>
      </c>
      <c r="G318" s="70" t="str">
        <f ca="1">_xll.ohRangeRetrieveError(F318)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8" s="74"/>
      <c r="J318" s="18" t="e">
        <v>#NUM!</v>
      </c>
    </row>
    <row r="319" spans="1:10" s="18" customFormat="1" x14ac:dyDescent="0.2">
      <c r="A319" s="103"/>
      <c r="B319" s="111">
        <v>111</v>
      </c>
      <c r="C319" s="112" t="b">
        <v>0</v>
      </c>
      <c r="D319" s="107" t="str">
        <v>F3</v>
      </c>
      <c r="E319" s="108" t="str">
        <f t="shared" si="10"/>
        <v>HKDFUT3MF3_Quote</v>
      </c>
      <c r="F319" s="113" t="e">
        <f>_xll.qlSimpleQuote(E319,J319,PriceTickValue,Permanent,Trigger,ObjectOverwrite)</f>
        <v>#NUM!</v>
      </c>
      <c r="G319" s="70" t="str">
        <f ca="1">_xll.ohRangeRetrieveError(F319)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9" s="74"/>
      <c r="J319" s="18" t="e">
        <v>#NUM!</v>
      </c>
    </row>
    <row r="320" spans="1:10" s="18" customFormat="1" x14ac:dyDescent="0.2">
      <c r="A320" s="103"/>
      <c r="B320" s="111">
        <v>112</v>
      </c>
      <c r="C320" s="112" t="b">
        <v>0</v>
      </c>
      <c r="D320" s="107" t="str">
        <v>G3</v>
      </c>
      <c r="E320" s="108" t="str">
        <f t="shared" si="10"/>
        <v>HKDFUT3MG3_Quote</v>
      </c>
      <c r="F320" s="113" t="e">
        <f>_xll.qlSimpleQuote(E320,J320,PriceTickValue,Permanent,Trigger,ObjectOverwrite)</f>
        <v>#NUM!</v>
      </c>
      <c r="G320" s="70" t="str">
        <f ca="1">_xll.ohRangeRetrieveError(F320)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0" s="74"/>
      <c r="J320" s="18" t="e">
        <v>#NUM!</v>
      </c>
    </row>
    <row r="321" spans="1:10" s="18" customFormat="1" x14ac:dyDescent="0.2">
      <c r="A321" s="103"/>
      <c r="B321" s="111">
        <v>113</v>
      </c>
      <c r="C321" s="112" t="b">
        <v>0</v>
      </c>
      <c r="D321" s="107" t="str">
        <v>H3</v>
      </c>
      <c r="E321" s="108" t="str">
        <f t="shared" si="10"/>
        <v>HKDFUT3MH3_Quote</v>
      </c>
      <c r="F321" s="113" t="e">
        <f>_xll.qlSimpleQuote(E321,J321,PriceTickValue,Permanent,Trigger,ObjectOverwrite)</f>
        <v>#NUM!</v>
      </c>
      <c r="G321" s="70" t="str">
        <f ca="1">_xll.ohRangeRetrieveError(F321)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1" s="74"/>
      <c r="J321" s="18" t="e">
        <v>#NUM!</v>
      </c>
    </row>
    <row r="322" spans="1:10" s="18" customFormat="1" x14ac:dyDescent="0.2">
      <c r="A322" s="103"/>
      <c r="B322" s="111">
        <v>114</v>
      </c>
      <c r="C322" s="112" t="b">
        <v>0</v>
      </c>
      <c r="D322" s="107" t="str">
        <v>J3</v>
      </c>
      <c r="E322" s="108" t="str">
        <f t="shared" si="10"/>
        <v>HKDFUT3MJ3_Quote</v>
      </c>
      <c r="F322" s="113" t="e">
        <f>_xll.qlSimpleQuote(E322,J322,PriceTickValue,Permanent,Trigger,ObjectOverwrite)</f>
        <v>#NUM!</v>
      </c>
      <c r="G322" s="70" t="str">
        <f ca="1">_xll.ohRangeRetrieveError(F322)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2" s="74"/>
      <c r="J322" s="18" t="e">
        <v>#NUM!</v>
      </c>
    </row>
    <row r="323" spans="1:10" s="18" customFormat="1" x14ac:dyDescent="0.2">
      <c r="A323" s="103"/>
      <c r="B323" s="111">
        <v>115</v>
      </c>
      <c r="C323" s="112" t="b">
        <v>0</v>
      </c>
      <c r="D323" s="107" t="str">
        <v>K3</v>
      </c>
      <c r="E323" s="108" t="str">
        <f t="shared" si="10"/>
        <v>HKDFUT3MK3_Quote</v>
      </c>
      <c r="F323" s="113" t="e">
        <f>_xll.qlSimpleQuote(E323,J323,PriceTickValue,Permanent,Trigger,ObjectOverwrite)</f>
        <v>#NUM!</v>
      </c>
      <c r="G323" s="70" t="str">
        <f ca="1">_xll.ohRangeRetrieveError(F323)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3" s="74"/>
      <c r="J323" s="18" t="e">
        <v>#NUM!</v>
      </c>
    </row>
    <row r="324" spans="1:10" s="18" customFormat="1" x14ac:dyDescent="0.2">
      <c r="A324" s="103"/>
      <c r="B324" s="111">
        <v>116</v>
      </c>
      <c r="C324" s="112" t="b">
        <v>0</v>
      </c>
      <c r="D324" s="107" t="str">
        <v>M3</v>
      </c>
      <c r="E324" s="108" t="str">
        <f t="shared" si="10"/>
        <v>HKDFUT3MM3_Quote</v>
      </c>
      <c r="F324" s="113" t="e">
        <f>_xll.qlSimpleQuote(E324,J324,PriceTickValue,Permanent,Trigger,ObjectOverwrite)</f>
        <v>#NUM!</v>
      </c>
      <c r="G324" s="70" t="str">
        <f ca="1">_xll.ohRangeRetrieveError(F324)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4" s="74"/>
      <c r="J324" s="18" t="e">
        <v>#NUM!</v>
      </c>
    </row>
    <row r="325" spans="1:10" s="18" customFormat="1" x14ac:dyDescent="0.2">
      <c r="A325" s="103"/>
      <c r="B325" s="111">
        <v>117</v>
      </c>
      <c r="C325" s="112" t="b">
        <v>0</v>
      </c>
      <c r="D325" s="107" t="str">
        <v>N3</v>
      </c>
      <c r="E325" s="108" t="str">
        <f t="shared" si="10"/>
        <v>HKDFUT3MN3_Quote</v>
      </c>
      <c r="F325" s="113" t="e">
        <f>_xll.qlSimpleQuote(E325,J325,PriceTickValue,Permanent,Trigger,ObjectOverwrite)</f>
        <v>#NUM!</v>
      </c>
      <c r="G325" s="70" t="str">
        <f ca="1">_xll.ohRangeRetrieveError(F325)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5" s="74"/>
      <c r="J325" s="18" t="e">
        <v>#NUM!</v>
      </c>
    </row>
    <row r="326" spans="1:10" s="18" customFormat="1" x14ac:dyDescent="0.2">
      <c r="A326" s="103"/>
      <c r="B326" s="111">
        <v>118</v>
      </c>
      <c r="C326" s="112" t="b">
        <v>0</v>
      </c>
      <c r="D326" s="107" t="str">
        <v>Q3</v>
      </c>
      <c r="E326" s="108" t="str">
        <f t="shared" si="10"/>
        <v>HKDFUT3MQ3_Quote</v>
      </c>
      <c r="F326" s="113" t="e">
        <f>_xll.qlSimpleQuote(E326,J326,PriceTickValue,Permanent,Trigger,ObjectOverwrite)</f>
        <v>#NUM!</v>
      </c>
      <c r="G326" s="70" t="str">
        <f ca="1">_xll.ohRangeRetrieveError(F326)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6" s="74"/>
      <c r="J326" s="18" t="e">
        <v>#NUM!</v>
      </c>
    </row>
    <row r="327" spans="1:10" s="18" customFormat="1" x14ac:dyDescent="0.2">
      <c r="A327" s="103"/>
      <c r="B327" s="111">
        <v>119</v>
      </c>
      <c r="C327" s="112" t="b">
        <v>0</v>
      </c>
      <c r="D327" s="107" t="str">
        <v>U3</v>
      </c>
      <c r="E327" s="108" t="str">
        <f t="shared" si="10"/>
        <v>HKDFUT3MU3_Quote</v>
      </c>
      <c r="F327" s="113" t="e">
        <f>_xll.qlSimpleQuote(E327,J327,PriceTickValue,Permanent,Trigger,ObjectOverwrite)</f>
        <v>#NUM!</v>
      </c>
      <c r="G327" s="70" t="str">
        <f ca="1">_xll.ohRangeRetrieveError(F327)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7" s="74"/>
      <c r="J327" s="18" t="e">
        <v>#NUM!</v>
      </c>
    </row>
    <row r="328" spans="1:10" s="18" customFormat="1" x14ac:dyDescent="0.2">
      <c r="A328" s="103"/>
      <c r="B328" s="111">
        <v>120</v>
      </c>
      <c r="C328" s="112" t="b">
        <v>0</v>
      </c>
      <c r="D328" s="107" t="str">
        <v>V3</v>
      </c>
      <c r="E328" s="108" t="str">
        <f t="shared" si="10"/>
        <v>HKDFUT3MV3_Quote</v>
      </c>
      <c r="F328" s="113" t="e">
        <f>_xll.qlSimpleQuote(E328,J328,PriceTickValue,Permanent,Trigger,ObjectOverwrite)</f>
        <v>#NUM!</v>
      </c>
      <c r="G328" s="70" t="str">
        <f ca="1">_xll.ohRangeRetrieveError(F328)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8" s="74"/>
      <c r="J328" s="18" t="e">
        <v>#NUM!</v>
      </c>
    </row>
    <row r="329" spans="1:10" s="18" customFormat="1" ht="12" thickBot="1" x14ac:dyDescent="0.25">
      <c r="A329" s="114"/>
      <c r="B329" s="95"/>
      <c r="C329" s="95"/>
      <c r="D329" s="95"/>
      <c r="E329" s="95"/>
      <c r="F329" s="95"/>
      <c r="G329" s="95"/>
      <c r="H329" s="97"/>
      <c r="J329" s="18" t="e">
        <v>#NUM!</v>
      </c>
    </row>
    <row r="330" spans="1:10" s="18" customFormat="1" x14ac:dyDescent="0.2">
      <c r="J330" s="18" t="e">
        <v>#NUM!</v>
      </c>
    </row>
    <row r="331" spans="1:10" ht="12" thickBot="1" x14ac:dyDescent="0.25">
      <c r="J331" s="18" t="e">
        <v>#NUM!</v>
      </c>
    </row>
    <row r="332" spans="1:10" s="18" customFormat="1" x14ac:dyDescent="0.2">
      <c r="A332" s="98"/>
      <c r="B332" s="99"/>
      <c r="C332" s="99"/>
      <c r="D332" s="32" t="s">
        <v>117</v>
      </c>
      <c r="E332" s="32" t="s">
        <v>9</v>
      </c>
      <c r="F332" s="100"/>
      <c r="G332" s="100"/>
      <c r="H332" s="101"/>
      <c r="J332" s="18" t="e">
        <v>#NUM!</v>
      </c>
    </row>
    <row r="333" spans="1:10" s="18" customFormat="1" x14ac:dyDescent="0.2">
      <c r="A333" s="102"/>
      <c r="B333" s="20" t="s">
        <v>113</v>
      </c>
      <c r="C333" s="21" t="s">
        <v>114</v>
      </c>
      <c r="D333" s="21" t="s">
        <v>115</v>
      </c>
      <c r="E333" s="22" t="str">
        <f>Currency&amp;"_010_"&amp;$D$332&amp;$E$332&amp;".xml"</f>
        <v>HKD_010_IMMFRA6M.xml</v>
      </c>
      <c r="F333" s="23">
        <f ca="1">IF(Serialize,_xll.ohObjectSave(F334:F453,SerializationPath&amp;E333,FileOverwrite,,Serialize),"---")</f>
        <v>120</v>
      </c>
      <c r="G333" s="66" t="str">
        <f ca="1">_xll.ohRangeRetrieveError(F333)</f>
        <v/>
      </c>
      <c r="H333" s="74"/>
      <c r="J333" s="18" t="e">
        <v>#NUM!</v>
      </c>
    </row>
    <row r="334" spans="1:10" s="18" customFormat="1" x14ac:dyDescent="0.2">
      <c r="A334" s="103"/>
      <c r="B334" s="104">
        <v>1</v>
      </c>
      <c r="C334" s="105" t="b">
        <v>0</v>
      </c>
      <c r="D334" s="106" t="str">
        <f t="array" ref="D334:D453">_xll.qlIMMNextCodes(_xll.qlSettingsEvaluationDate(Trigger)-1,$C334:$C453)</f>
        <v>X3</v>
      </c>
      <c r="E334" s="108" t="str">
        <f t="shared" ref="E334:E365" si="11">Currency&amp;$D$332&amp;$E$332&amp;$D334&amp;QuoteSuffix</f>
        <v>HKDIMMFRA6MX3_Quote</v>
      </c>
      <c r="F334" s="109" t="str">
        <f>_xll.qlSimpleQuote(E334,,PriceTickValue,Permanent,Trigger,ObjectOverwrite)</f>
        <v>HKDIMMFRA6MX3_Quote#0003</v>
      </c>
      <c r="G334" s="110" t="str">
        <f>_xll.ohRangeRetrieveError(F334)</f>
        <v/>
      </c>
      <c r="H334" s="74"/>
      <c r="J334" s="18" t="e">
        <v>#NUM!</v>
      </c>
    </row>
    <row r="335" spans="1:10" s="18" customFormat="1" x14ac:dyDescent="0.2">
      <c r="A335" s="103"/>
      <c r="B335" s="111">
        <v>2</v>
      </c>
      <c r="C335" s="112" t="b">
        <v>0</v>
      </c>
      <c r="D335" s="107" t="str">
        <v>Z3</v>
      </c>
      <c r="E335" s="108" t="str">
        <f t="shared" si="11"/>
        <v>HKDIMMFRA6MZ3_Quote</v>
      </c>
      <c r="F335" s="113" t="str">
        <f>_xll.qlSimpleQuote(E335,,PriceTickValue,Permanent,Trigger,ObjectOverwrite)</f>
        <v>HKDIMMFRA6MZ3_Quote#0003</v>
      </c>
      <c r="G335" s="70" t="str">
        <f>_xll.ohRangeRetrieveError(F335)</f>
        <v/>
      </c>
      <c r="H335" s="74"/>
      <c r="J335" s="18" t="e">
        <v>#NUM!</v>
      </c>
    </row>
    <row r="336" spans="1:10" s="18" customFormat="1" x14ac:dyDescent="0.2">
      <c r="A336" s="103"/>
      <c r="B336" s="111">
        <v>3</v>
      </c>
      <c r="C336" s="112" t="b">
        <v>0</v>
      </c>
      <c r="D336" s="107" t="str">
        <v>F4</v>
      </c>
      <c r="E336" s="108" t="str">
        <f t="shared" si="11"/>
        <v>HKDIMMFRA6MF4_Quote</v>
      </c>
      <c r="F336" s="113" t="str">
        <f>_xll.qlSimpleQuote(E336,,PriceTickValue,Permanent,Trigger,ObjectOverwrite)</f>
        <v>HKDIMMFRA6MF4_Quote#0003</v>
      </c>
      <c r="G336" s="70" t="str">
        <f>_xll.ohRangeRetrieveError(F336)</f>
        <v/>
      </c>
      <c r="H336" s="74"/>
      <c r="J336" s="18" t="e">
        <v>#NUM!</v>
      </c>
    </row>
    <row r="337" spans="1:10" s="18" customFormat="1" x14ac:dyDescent="0.2">
      <c r="A337" s="103"/>
      <c r="B337" s="111">
        <v>4</v>
      </c>
      <c r="C337" s="112" t="b">
        <v>0</v>
      </c>
      <c r="D337" s="107" t="str">
        <v>G4</v>
      </c>
      <c r="E337" s="108" t="str">
        <f t="shared" si="11"/>
        <v>HKDIMMFRA6MG4_Quote</v>
      </c>
      <c r="F337" s="113" t="str">
        <f>_xll.qlSimpleQuote(E337,,PriceTickValue,Permanent,Trigger,ObjectOverwrite)</f>
        <v>HKDIMMFRA6MG4_Quote#0003</v>
      </c>
      <c r="G337" s="70" t="str">
        <f>_xll.ohRangeRetrieveError(F337)</f>
        <v/>
      </c>
      <c r="H337" s="74"/>
      <c r="J337" s="18" t="e">
        <v>#NUM!</v>
      </c>
    </row>
    <row r="338" spans="1:10" s="18" customFormat="1" x14ac:dyDescent="0.2">
      <c r="A338" s="103"/>
      <c r="B338" s="111">
        <v>5</v>
      </c>
      <c r="C338" s="112" t="b">
        <v>0</v>
      </c>
      <c r="D338" s="107" t="str">
        <v>H4</v>
      </c>
      <c r="E338" s="108" t="str">
        <f t="shared" si="11"/>
        <v>HKDIMMFRA6MH4_Quote</v>
      </c>
      <c r="F338" s="113" t="str">
        <f>_xll.qlSimpleQuote(E338,,PriceTickValue,Permanent,Trigger,ObjectOverwrite)</f>
        <v>HKDIMMFRA6MH4_Quote#0003</v>
      </c>
      <c r="G338" s="70" t="str">
        <f>_xll.ohRangeRetrieveError(F338)</f>
        <v/>
      </c>
      <c r="H338" s="74"/>
      <c r="J338" s="18" t="e">
        <v>#NUM!</v>
      </c>
    </row>
    <row r="339" spans="1:10" s="18" customFormat="1" x14ac:dyDescent="0.2">
      <c r="A339" s="103"/>
      <c r="B339" s="111">
        <v>6</v>
      </c>
      <c r="C339" s="112" t="b">
        <v>0</v>
      </c>
      <c r="D339" s="107" t="str">
        <v>J4</v>
      </c>
      <c r="E339" s="108" t="str">
        <f t="shared" si="11"/>
        <v>HKDIMMFRA6MJ4_Quote</v>
      </c>
      <c r="F339" s="113" t="str">
        <f>_xll.qlSimpleQuote(E339,,PriceTickValue,Permanent,Trigger,ObjectOverwrite)</f>
        <v>HKDIMMFRA6MJ4_Quote#0003</v>
      </c>
      <c r="G339" s="70" t="str">
        <f>_xll.ohRangeRetrieveError(F339)</f>
        <v/>
      </c>
      <c r="H339" s="74"/>
      <c r="J339" s="18" t="e">
        <v>#NUM!</v>
      </c>
    </row>
    <row r="340" spans="1:10" s="18" customFormat="1" x14ac:dyDescent="0.2">
      <c r="A340" s="103"/>
      <c r="B340" s="111">
        <v>7</v>
      </c>
      <c r="C340" s="112" t="b">
        <v>0</v>
      </c>
      <c r="D340" s="107" t="str">
        <v>K4</v>
      </c>
      <c r="E340" s="108" t="str">
        <f t="shared" si="11"/>
        <v>HKDIMMFRA6MK4_Quote</v>
      </c>
      <c r="F340" s="113" t="str">
        <f>_xll.qlSimpleQuote(E340,,PriceTickValue,Permanent,Trigger,ObjectOverwrite)</f>
        <v>HKDIMMFRA6MK4_Quote#0003</v>
      </c>
      <c r="G340" s="70" t="str">
        <f>_xll.ohRangeRetrieveError(F340)</f>
        <v/>
      </c>
      <c r="H340" s="74"/>
      <c r="J340" s="18" t="e">
        <v>#NUM!</v>
      </c>
    </row>
    <row r="341" spans="1:10" s="18" customFormat="1" x14ac:dyDescent="0.2">
      <c r="A341" s="103"/>
      <c r="B341" s="111">
        <v>8</v>
      </c>
      <c r="C341" s="112" t="b">
        <v>0</v>
      </c>
      <c r="D341" s="107" t="str">
        <v>M4</v>
      </c>
      <c r="E341" s="108" t="str">
        <f t="shared" si="11"/>
        <v>HKDIMMFRA6MM4_Quote</v>
      </c>
      <c r="F341" s="113" t="str">
        <f>_xll.qlSimpleQuote(E341,,PriceTickValue,Permanent,Trigger,ObjectOverwrite)</f>
        <v>HKDIMMFRA6MM4_Quote#0003</v>
      </c>
      <c r="G341" s="70" t="str">
        <f>_xll.ohRangeRetrieveError(F341)</f>
        <v/>
      </c>
      <c r="H341" s="74"/>
      <c r="J341" s="18" t="e">
        <v>#NUM!</v>
      </c>
    </row>
    <row r="342" spans="1:10" s="18" customFormat="1" x14ac:dyDescent="0.2">
      <c r="A342" s="103"/>
      <c r="B342" s="111">
        <v>9</v>
      </c>
      <c r="C342" s="112" t="b">
        <v>0</v>
      </c>
      <c r="D342" s="107" t="str">
        <v>N4</v>
      </c>
      <c r="E342" s="108" t="str">
        <f t="shared" si="11"/>
        <v>HKDIMMFRA6MN4_Quote</v>
      </c>
      <c r="F342" s="113" t="str">
        <f>_xll.qlSimpleQuote(E342,,PriceTickValue,Permanent,Trigger,ObjectOverwrite)</f>
        <v>HKDIMMFRA6MN4_Quote#0003</v>
      </c>
      <c r="G342" s="70" t="str">
        <f>_xll.ohRangeRetrieveError(F342)</f>
        <v/>
      </c>
      <c r="H342" s="74"/>
      <c r="J342" s="18" t="e">
        <v>#NUM!</v>
      </c>
    </row>
    <row r="343" spans="1:10" s="18" customFormat="1" x14ac:dyDescent="0.2">
      <c r="A343" s="103"/>
      <c r="B343" s="111">
        <v>10</v>
      </c>
      <c r="C343" s="112" t="b">
        <v>0</v>
      </c>
      <c r="D343" s="107" t="str">
        <v>Q4</v>
      </c>
      <c r="E343" s="108" t="str">
        <f t="shared" si="11"/>
        <v>HKDIMMFRA6MQ4_Quote</v>
      </c>
      <c r="F343" s="113" t="str">
        <f>_xll.qlSimpleQuote(E343,,PriceTickValue,Permanent,Trigger,ObjectOverwrite)</f>
        <v>HKDIMMFRA6MQ4_Quote#0003</v>
      </c>
      <c r="G343" s="70" t="str">
        <f>_xll.ohRangeRetrieveError(F343)</f>
        <v/>
      </c>
      <c r="H343" s="74"/>
      <c r="J343" s="18" t="e">
        <v>#NUM!</v>
      </c>
    </row>
    <row r="344" spans="1:10" s="18" customFormat="1" x14ac:dyDescent="0.2">
      <c r="A344" s="103"/>
      <c r="B344" s="111">
        <v>11</v>
      </c>
      <c r="C344" s="112" t="b">
        <v>0</v>
      </c>
      <c r="D344" s="107" t="str">
        <v>U4</v>
      </c>
      <c r="E344" s="108" t="str">
        <f t="shared" si="11"/>
        <v>HKDIMMFRA6MU4_Quote</v>
      </c>
      <c r="F344" s="113" t="str">
        <f>_xll.qlSimpleQuote(E344,,PriceTickValue,Permanent,Trigger,ObjectOverwrite)</f>
        <v>HKDIMMFRA6MU4_Quote#0003</v>
      </c>
      <c r="G344" s="70" t="str">
        <f>_xll.ohRangeRetrieveError(F344)</f>
        <v/>
      </c>
      <c r="H344" s="74"/>
      <c r="J344" s="18" t="e">
        <v>#NUM!</v>
      </c>
    </row>
    <row r="345" spans="1:10" s="18" customFormat="1" x14ac:dyDescent="0.2">
      <c r="A345" s="103"/>
      <c r="B345" s="111">
        <v>12</v>
      </c>
      <c r="C345" s="112" t="b">
        <v>0</v>
      </c>
      <c r="D345" s="107" t="str">
        <v>V4</v>
      </c>
      <c r="E345" s="108" t="str">
        <f t="shared" si="11"/>
        <v>HKDIMMFRA6MV4_Quote</v>
      </c>
      <c r="F345" s="113" t="str">
        <f>_xll.qlSimpleQuote(E345,,PriceTickValue,Permanent,Trigger,ObjectOverwrite)</f>
        <v>HKDIMMFRA6MV4_Quote#0003</v>
      </c>
      <c r="G345" s="70" t="str">
        <f>_xll.ohRangeRetrieveError(F345)</f>
        <v/>
      </c>
      <c r="H345" s="74"/>
      <c r="J345" s="18" t="e">
        <v>#NUM!</v>
      </c>
    </row>
    <row r="346" spans="1:10" s="18" customFormat="1" x14ac:dyDescent="0.2">
      <c r="A346" s="103"/>
      <c r="B346" s="111">
        <v>13</v>
      </c>
      <c r="C346" s="112" t="b">
        <v>0</v>
      </c>
      <c r="D346" s="107" t="str">
        <v>X4</v>
      </c>
      <c r="E346" s="108" t="str">
        <f t="shared" si="11"/>
        <v>HKDIMMFRA6MX4_Quote</v>
      </c>
      <c r="F346" s="113" t="str">
        <f>_xll.qlSimpleQuote(E346,,PriceTickValue,Permanent,Trigger,ObjectOverwrite)</f>
        <v>HKDIMMFRA6MX4_Quote#0003</v>
      </c>
      <c r="G346" s="70" t="str">
        <f>_xll.ohRangeRetrieveError(F346)</f>
        <v/>
      </c>
      <c r="H346" s="74"/>
      <c r="J346" s="18" t="e">
        <v>#NUM!</v>
      </c>
    </row>
    <row r="347" spans="1:10" s="18" customFormat="1" x14ac:dyDescent="0.2">
      <c r="A347" s="103"/>
      <c r="B347" s="111">
        <v>14</v>
      </c>
      <c r="C347" s="112" t="b">
        <v>0</v>
      </c>
      <c r="D347" s="107" t="str">
        <v>Z4</v>
      </c>
      <c r="E347" s="108" t="str">
        <f t="shared" si="11"/>
        <v>HKDIMMFRA6MZ4_Quote</v>
      </c>
      <c r="F347" s="113" t="str">
        <f>_xll.qlSimpleQuote(E347,,PriceTickValue,Permanent,Trigger,ObjectOverwrite)</f>
        <v>HKDIMMFRA6MZ4_Quote#0003</v>
      </c>
      <c r="G347" s="70" t="str">
        <f>_xll.ohRangeRetrieveError(F347)</f>
        <v/>
      </c>
      <c r="H347" s="74"/>
      <c r="J347" s="18" t="e">
        <v>#NUM!</v>
      </c>
    </row>
    <row r="348" spans="1:10" s="18" customFormat="1" x14ac:dyDescent="0.2">
      <c r="A348" s="103"/>
      <c r="B348" s="111">
        <v>15</v>
      </c>
      <c r="C348" s="112" t="b">
        <v>0</v>
      </c>
      <c r="D348" s="107" t="str">
        <v>F5</v>
      </c>
      <c r="E348" s="108" t="str">
        <f t="shared" si="11"/>
        <v>HKDIMMFRA6MF5_Quote</v>
      </c>
      <c r="F348" s="113" t="str">
        <f>_xll.qlSimpleQuote(E348,,PriceTickValue,Permanent,Trigger,ObjectOverwrite)</f>
        <v>HKDIMMFRA6MF5_Quote#0003</v>
      </c>
      <c r="G348" s="70" t="str">
        <f>_xll.ohRangeRetrieveError(F348)</f>
        <v/>
      </c>
      <c r="H348" s="74"/>
      <c r="J348" s="18" t="e">
        <v>#NUM!</v>
      </c>
    </row>
    <row r="349" spans="1:10" s="18" customFormat="1" x14ac:dyDescent="0.2">
      <c r="A349" s="103"/>
      <c r="B349" s="111">
        <v>16</v>
      </c>
      <c r="C349" s="112" t="b">
        <v>0</v>
      </c>
      <c r="D349" s="107" t="str">
        <v>G5</v>
      </c>
      <c r="E349" s="108" t="str">
        <f t="shared" si="11"/>
        <v>HKDIMMFRA6MG5_Quote</v>
      </c>
      <c r="F349" s="113" t="str">
        <f>_xll.qlSimpleQuote(E349,,PriceTickValue,Permanent,Trigger,ObjectOverwrite)</f>
        <v>HKDIMMFRA6MG5_Quote#0003</v>
      </c>
      <c r="G349" s="70" t="str">
        <f>_xll.ohRangeRetrieveError(F349)</f>
        <v/>
      </c>
      <c r="H349" s="74"/>
      <c r="J349" s="18" t="e">
        <v>#NUM!</v>
      </c>
    </row>
    <row r="350" spans="1:10" s="18" customFormat="1" x14ac:dyDescent="0.2">
      <c r="A350" s="103"/>
      <c r="B350" s="111">
        <v>17</v>
      </c>
      <c r="C350" s="112" t="b">
        <v>0</v>
      </c>
      <c r="D350" s="107" t="str">
        <v>H5</v>
      </c>
      <c r="E350" s="108" t="str">
        <f t="shared" si="11"/>
        <v>HKDIMMFRA6MH5_Quote</v>
      </c>
      <c r="F350" s="113" t="str">
        <f>_xll.qlSimpleQuote(E350,,PriceTickValue,Permanent,Trigger,ObjectOverwrite)</f>
        <v>HKDIMMFRA6MH5_Quote#0003</v>
      </c>
      <c r="G350" s="70" t="str">
        <f>_xll.ohRangeRetrieveError(F350)</f>
        <v/>
      </c>
      <c r="H350" s="74"/>
      <c r="J350" s="18" t="e">
        <v>#NUM!</v>
      </c>
    </row>
    <row r="351" spans="1:10" s="18" customFormat="1" x14ac:dyDescent="0.2">
      <c r="A351" s="103"/>
      <c r="B351" s="111">
        <v>18</v>
      </c>
      <c r="C351" s="112" t="b">
        <v>0</v>
      </c>
      <c r="D351" s="107" t="str">
        <v>J5</v>
      </c>
      <c r="E351" s="108" t="str">
        <f t="shared" si="11"/>
        <v>HKDIMMFRA6MJ5_Quote</v>
      </c>
      <c r="F351" s="113" t="str">
        <f>_xll.qlSimpleQuote(E351,,PriceTickValue,Permanent,Trigger,ObjectOverwrite)</f>
        <v>HKDIMMFRA6MJ5_Quote#0003</v>
      </c>
      <c r="G351" s="70" t="str">
        <f>_xll.ohRangeRetrieveError(F351)</f>
        <v/>
      </c>
      <c r="H351" s="74"/>
      <c r="J351" s="18" t="e">
        <v>#NUM!</v>
      </c>
    </row>
    <row r="352" spans="1:10" s="18" customFormat="1" x14ac:dyDescent="0.2">
      <c r="A352" s="103"/>
      <c r="B352" s="111">
        <v>19</v>
      </c>
      <c r="C352" s="112" t="b">
        <v>0</v>
      </c>
      <c r="D352" s="107" t="str">
        <v>K5</v>
      </c>
      <c r="E352" s="108" t="str">
        <f t="shared" si="11"/>
        <v>HKDIMMFRA6MK5_Quote</v>
      </c>
      <c r="F352" s="113" t="str">
        <f>_xll.qlSimpleQuote(E352,,PriceTickValue,Permanent,Trigger,ObjectOverwrite)</f>
        <v>HKDIMMFRA6MK5_Quote#0003</v>
      </c>
      <c r="G352" s="70" t="str">
        <f>_xll.ohRangeRetrieveError(F352)</f>
        <v/>
      </c>
      <c r="H352" s="74"/>
      <c r="J352" s="18" t="e">
        <v>#NUM!</v>
      </c>
    </row>
    <row r="353" spans="1:10" s="18" customFormat="1" x14ac:dyDescent="0.2">
      <c r="A353" s="103"/>
      <c r="B353" s="111">
        <v>20</v>
      </c>
      <c r="C353" s="112" t="b">
        <v>0</v>
      </c>
      <c r="D353" s="107" t="str">
        <v>M5</v>
      </c>
      <c r="E353" s="108" t="str">
        <f t="shared" si="11"/>
        <v>HKDIMMFRA6MM5_Quote</v>
      </c>
      <c r="F353" s="113" t="str">
        <f>_xll.qlSimpleQuote(E353,,PriceTickValue,Permanent,Trigger,ObjectOverwrite)</f>
        <v>HKDIMMFRA6MM5_Quote#0003</v>
      </c>
      <c r="G353" s="70" t="str">
        <f>_xll.ohRangeRetrieveError(F353)</f>
        <v/>
      </c>
      <c r="H353" s="74"/>
      <c r="J353" s="18" t="e">
        <v>#NUM!</v>
      </c>
    </row>
    <row r="354" spans="1:10" s="18" customFormat="1" x14ac:dyDescent="0.2">
      <c r="A354" s="103"/>
      <c r="B354" s="111">
        <v>21</v>
      </c>
      <c r="C354" s="112" t="b">
        <v>0</v>
      </c>
      <c r="D354" s="107" t="str">
        <v>N5</v>
      </c>
      <c r="E354" s="108" t="str">
        <f t="shared" si="11"/>
        <v>HKDIMMFRA6MN5_Quote</v>
      </c>
      <c r="F354" s="113" t="str">
        <f>_xll.qlSimpleQuote(E354,,PriceTickValue,Permanent,Trigger,ObjectOverwrite)</f>
        <v>HKDIMMFRA6MN5_Quote#0003</v>
      </c>
      <c r="G354" s="70" t="str">
        <f>_xll.ohRangeRetrieveError(F354)</f>
        <v/>
      </c>
      <c r="H354" s="74"/>
      <c r="J354" s="18" t="e">
        <v>#NUM!</v>
      </c>
    </row>
    <row r="355" spans="1:10" s="18" customFormat="1" x14ac:dyDescent="0.2">
      <c r="A355" s="103"/>
      <c r="B355" s="111">
        <v>22</v>
      </c>
      <c r="C355" s="112" t="b">
        <v>0</v>
      </c>
      <c r="D355" s="107" t="str">
        <v>Q5</v>
      </c>
      <c r="E355" s="108" t="str">
        <f t="shared" si="11"/>
        <v>HKDIMMFRA6MQ5_Quote</v>
      </c>
      <c r="F355" s="113" t="str">
        <f>_xll.qlSimpleQuote(E355,,PriceTickValue,Permanent,Trigger,ObjectOverwrite)</f>
        <v>HKDIMMFRA6MQ5_Quote#0003</v>
      </c>
      <c r="G355" s="70" t="str">
        <f>_xll.ohRangeRetrieveError(F355)</f>
        <v/>
      </c>
      <c r="H355" s="74"/>
      <c r="J355" s="18" t="e">
        <v>#NUM!</v>
      </c>
    </row>
    <row r="356" spans="1:10" s="18" customFormat="1" x14ac:dyDescent="0.2">
      <c r="A356" s="103"/>
      <c r="B356" s="111">
        <v>23</v>
      </c>
      <c r="C356" s="112" t="b">
        <v>0</v>
      </c>
      <c r="D356" s="107" t="str">
        <v>U5</v>
      </c>
      <c r="E356" s="108" t="str">
        <f t="shared" si="11"/>
        <v>HKDIMMFRA6MU5_Quote</v>
      </c>
      <c r="F356" s="113" t="str">
        <f>_xll.qlSimpleQuote(E356,,PriceTickValue,Permanent,Trigger,ObjectOverwrite)</f>
        <v>HKDIMMFRA6MU5_Quote#0003</v>
      </c>
      <c r="G356" s="70" t="str">
        <f>_xll.ohRangeRetrieveError(F356)</f>
        <v/>
      </c>
      <c r="H356" s="74"/>
      <c r="J356" s="18" t="e">
        <v>#NUM!</v>
      </c>
    </row>
    <row r="357" spans="1:10" s="18" customFormat="1" x14ac:dyDescent="0.2">
      <c r="A357" s="103"/>
      <c r="B357" s="111">
        <v>24</v>
      </c>
      <c r="C357" s="112" t="b">
        <v>0</v>
      </c>
      <c r="D357" s="107" t="str">
        <v>V5</v>
      </c>
      <c r="E357" s="108" t="str">
        <f t="shared" si="11"/>
        <v>HKDIMMFRA6MV5_Quote</v>
      </c>
      <c r="F357" s="113" t="str">
        <f>_xll.qlSimpleQuote(E357,,PriceTickValue,Permanent,Trigger,ObjectOverwrite)</f>
        <v>HKDIMMFRA6MV5_Quote#0003</v>
      </c>
      <c r="G357" s="70" t="str">
        <f>_xll.ohRangeRetrieveError(F357)</f>
        <v/>
      </c>
      <c r="H357" s="74"/>
      <c r="J357" s="18" t="e">
        <v>#NUM!</v>
      </c>
    </row>
    <row r="358" spans="1:10" s="18" customFormat="1" x14ac:dyDescent="0.2">
      <c r="A358" s="103"/>
      <c r="B358" s="111">
        <v>25</v>
      </c>
      <c r="C358" s="112" t="b">
        <v>0</v>
      </c>
      <c r="D358" s="107" t="str">
        <v>X5</v>
      </c>
      <c r="E358" s="108" t="str">
        <f t="shared" si="11"/>
        <v>HKDIMMFRA6MX5_Quote</v>
      </c>
      <c r="F358" s="113" t="str">
        <f>_xll.qlSimpleQuote(E358,,PriceTickValue,Permanent,Trigger,ObjectOverwrite)</f>
        <v>HKDIMMFRA6MX5_Quote#0003</v>
      </c>
      <c r="G358" s="70" t="str">
        <f>_xll.ohRangeRetrieveError(F358)</f>
        <v/>
      </c>
      <c r="H358" s="74"/>
      <c r="J358" s="18" t="e">
        <v>#NUM!</v>
      </c>
    </row>
    <row r="359" spans="1:10" s="18" customFormat="1" x14ac:dyDescent="0.2">
      <c r="A359" s="103"/>
      <c r="B359" s="111">
        <v>26</v>
      </c>
      <c r="C359" s="112" t="b">
        <v>0</v>
      </c>
      <c r="D359" s="107" t="str">
        <v>Z5</v>
      </c>
      <c r="E359" s="108" t="str">
        <f t="shared" si="11"/>
        <v>HKDIMMFRA6MZ5_Quote</v>
      </c>
      <c r="F359" s="113" t="str">
        <f>_xll.qlSimpleQuote(E359,,PriceTickValue,Permanent,Trigger,ObjectOverwrite)</f>
        <v>HKDIMMFRA6MZ5_Quote#0003</v>
      </c>
      <c r="G359" s="70" t="str">
        <f>_xll.ohRangeRetrieveError(F359)</f>
        <v/>
      </c>
      <c r="H359" s="74"/>
      <c r="J359" s="18" t="e">
        <v>#NUM!</v>
      </c>
    </row>
    <row r="360" spans="1:10" s="18" customFormat="1" x14ac:dyDescent="0.2">
      <c r="A360" s="103"/>
      <c r="B360" s="111">
        <v>27</v>
      </c>
      <c r="C360" s="112" t="b">
        <v>0</v>
      </c>
      <c r="D360" s="107" t="str">
        <v>F6</v>
      </c>
      <c r="E360" s="108" t="str">
        <f t="shared" si="11"/>
        <v>HKDIMMFRA6MF6_Quote</v>
      </c>
      <c r="F360" s="113" t="str">
        <f>_xll.qlSimpleQuote(E360,,PriceTickValue,Permanent,Trigger,ObjectOverwrite)</f>
        <v>HKDIMMFRA6MF6_Quote#0003</v>
      </c>
      <c r="G360" s="70" t="str">
        <f>_xll.ohRangeRetrieveError(F360)</f>
        <v/>
      </c>
      <c r="H360" s="74"/>
      <c r="J360" s="18" t="e">
        <v>#NUM!</v>
      </c>
    </row>
    <row r="361" spans="1:10" s="18" customFormat="1" x14ac:dyDescent="0.2">
      <c r="A361" s="103"/>
      <c r="B361" s="111">
        <v>28</v>
      </c>
      <c r="C361" s="112" t="b">
        <v>0</v>
      </c>
      <c r="D361" s="107" t="str">
        <v>G6</v>
      </c>
      <c r="E361" s="108" t="str">
        <f t="shared" si="11"/>
        <v>HKDIMMFRA6MG6_Quote</v>
      </c>
      <c r="F361" s="113" t="str">
        <f>_xll.qlSimpleQuote(E361,,PriceTickValue,Permanent,Trigger,ObjectOverwrite)</f>
        <v>HKDIMMFRA6MG6_Quote#0003</v>
      </c>
      <c r="G361" s="70" t="str">
        <f>_xll.ohRangeRetrieveError(F361)</f>
        <v/>
      </c>
      <c r="H361" s="74"/>
      <c r="J361" s="18" t="e">
        <v>#NUM!</v>
      </c>
    </row>
    <row r="362" spans="1:10" s="18" customFormat="1" x14ac:dyDescent="0.2">
      <c r="A362" s="103"/>
      <c r="B362" s="111">
        <v>29</v>
      </c>
      <c r="C362" s="112" t="b">
        <v>0</v>
      </c>
      <c r="D362" s="107" t="str">
        <v>H6</v>
      </c>
      <c r="E362" s="108" t="str">
        <f t="shared" si="11"/>
        <v>HKDIMMFRA6MH6_Quote</v>
      </c>
      <c r="F362" s="113" t="str">
        <f>_xll.qlSimpleQuote(E362,,PriceTickValue,Permanent,Trigger,ObjectOverwrite)</f>
        <v>HKDIMMFRA6MH6_Quote#0003</v>
      </c>
      <c r="G362" s="70" t="str">
        <f>_xll.ohRangeRetrieveError(F362)</f>
        <v/>
      </c>
      <c r="H362" s="74"/>
      <c r="J362" s="18" t="e">
        <v>#NUM!</v>
      </c>
    </row>
    <row r="363" spans="1:10" s="18" customFormat="1" x14ac:dyDescent="0.2">
      <c r="A363" s="103"/>
      <c r="B363" s="111">
        <v>30</v>
      </c>
      <c r="C363" s="112" t="b">
        <v>0</v>
      </c>
      <c r="D363" s="107" t="str">
        <v>J6</v>
      </c>
      <c r="E363" s="108" t="str">
        <f t="shared" si="11"/>
        <v>HKDIMMFRA6MJ6_Quote</v>
      </c>
      <c r="F363" s="113" t="str">
        <f>_xll.qlSimpleQuote(E363,,PriceTickValue,Permanent,Trigger,ObjectOverwrite)</f>
        <v>HKDIMMFRA6MJ6_Quote#0003</v>
      </c>
      <c r="G363" s="70" t="str">
        <f>_xll.ohRangeRetrieveError(F363)</f>
        <v/>
      </c>
      <c r="H363" s="74"/>
      <c r="J363" s="18" t="e">
        <v>#NUM!</v>
      </c>
    </row>
    <row r="364" spans="1:10" s="18" customFormat="1" x14ac:dyDescent="0.2">
      <c r="A364" s="103"/>
      <c r="B364" s="111">
        <v>31</v>
      </c>
      <c r="C364" s="112" t="b">
        <v>0</v>
      </c>
      <c r="D364" s="107" t="str">
        <v>K6</v>
      </c>
      <c r="E364" s="108" t="str">
        <f t="shared" si="11"/>
        <v>HKDIMMFRA6MK6_Quote</v>
      </c>
      <c r="F364" s="113" t="str">
        <f>_xll.qlSimpleQuote(E364,,PriceTickValue,Permanent,Trigger,ObjectOverwrite)</f>
        <v>HKDIMMFRA6MK6_Quote#0003</v>
      </c>
      <c r="G364" s="70" t="str">
        <f>_xll.ohRangeRetrieveError(F364)</f>
        <v/>
      </c>
      <c r="H364" s="74"/>
      <c r="J364" s="18" t="e">
        <v>#NUM!</v>
      </c>
    </row>
    <row r="365" spans="1:10" s="18" customFormat="1" x14ac:dyDescent="0.2">
      <c r="A365" s="103"/>
      <c r="B365" s="111">
        <v>32</v>
      </c>
      <c r="C365" s="112" t="b">
        <v>0</v>
      </c>
      <c r="D365" s="107" t="str">
        <v>M6</v>
      </c>
      <c r="E365" s="108" t="str">
        <f t="shared" si="11"/>
        <v>HKDIMMFRA6MM6_Quote</v>
      </c>
      <c r="F365" s="113" t="str">
        <f>_xll.qlSimpleQuote(E365,,PriceTickValue,Permanent,Trigger,ObjectOverwrite)</f>
        <v>HKDIMMFRA6MM6_Quote#0003</v>
      </c>
      <c r="G365" s="70" t="str">
        <f>_xll.ohRangeRetrieveError(F365)</f>
        <v/>
      </c>
      <c r="H365" s="74"/>
      <c r="J365" s="18" t="e">
        <v>#NUM!</v>
      </c>
    </row>
    <row r="366" spans="1:10" s="18" customFormat="1" x14ac:dyDescent="0.2">
      <c r="A366" s="103"/>
      <c r="B366" s="111">
        <v>33</v>
      </c>
      <c r="C366" s="112" t="b">
        <v>0</v>
      </c>
      <c r="D366" s="107" t="str">
        <v>N6</v>
      </c>
      <c r="E366" s="108" t="str">
        <f t="shared" ref="E366:E397" si="12">Currency&amp;$D$332&amp;$E$332&amp;$D366&amp;QuoteSuffix</f>
        <v>HKDIMMFRA6MN6_Quote</v>
      </c>
      <c r="F366" s="113" t="str">
        <f>_xll.qlSimpleQuote(E366,,PriceTickValue,Permanent,Trigger,ObjectOverwrite)</f>
        <v>HKDIMMFRA6MN6_Quote#0003</v>
      </c>
      <c r="G366" s="70" t="str">
        <f>_xll.ohRangeRetrieveError(F366)</f>
        <v/>
      </c>
      <c r="H366" s="74"/>
      <c r="J366" s="18" t="e">
        <v>#NUM!</v>
      </c>
    </row>
    <row r="367" spans="1:10" s="18" customFormat="1" x14ac:dyDescent="0.2">
      <c r="A367" s="103"/>
      <c r="B367" s="111">
        <v>34</v>
      </c>
      <c r="C367" s="112" t="b">
        <v>0</v>
      </c>
      <c r="D367" s="107" t="str">
        <v>Q6</v>
      </c>
      <c r="E367" s="108" t="str">
        <f t="shared" si="12"/>
        <v>HKDIMMFRA6MQ6_Quote</v>
      </c>
      <c r="F367" s="113" t="str">
        <f>_xll.qlSimpleQuote(E367,,PriceTickValue,Permanent,Trigger,ObjectOverwrite)</f>
        <v>HKDIMMFRA6MQ6_Quote#0003</v>
      </c>
      <c r="G367" s="70" t="str">
        <f>_xll.ohRangeRetrieveError(F367)</f>
        <v/>
      </c>
      <c r="H367" s="74"/>
      <c r="J367" s="18" t="e">
        <v>#NUM!</v>
      </c>
    </row>
    <row r="368" spans="1:10" s="18" customFormat="1" x14ac:dyDescent="0.2">
      <c r="A368" s="103"/>
      <c r="B368" s="111">
        <v>35</v>
      </c>
      <c r="C368" s="112" t="b">
        <v>0</v>
      </c>
      <c r="D368" s="107" t="str">
        <v>U6</v>
      </c>
      <c r="E368" s="108" t="str">
        <f t="shared" si="12"/>
        <v>HKDIMMFRA6MU6_Quote</v>
      </c>
      <c r="F368" s="113" t="str">
        <f>_xll.qlSimpleQuote(E368,,PriceTickValue,Permanent,Trigger,ObjectOverwrite)</f>
        <v>HKDIMMFRA6MU6_Quote#0003</v>
      </c>
      <c r="G368" s="70" t="str">
        <f>_xll.ohRangeRetrieveError(F368)</f>
        <v/>
      </c>
      <c r="H368" s="74"/>
      <c r="J368" s="18" t="e">
        <v>#NUM!</v>
      </c>
    </row>
    <row r="369" spans="1:10" s="18" customFormat="1" x14ac:dyDescent="0.2">
      <c r="A369" s="103"/>
      <c r="B369" s="111">
        <v>36</v>
      </c>
      <c r="C369" s="112" t="b">
        <v>0</v>
      </c>
      <c r="D369" s="107" t="str">
        <v>V6</v>
      </c>
      <c r="E369" s="108" t="str">
        <f t="shared" si="12"/>
        <v>HKDIMMFRA6MV6_Quote</v>
      </c>
      <c r="F369" s="113" t="str">
        <f>_xll.qlSimpleQuote(E369,,PriceTickValue,Permanent,Trigger,ObjectOverwrite)</f>
        <v>HKDIMMFRA6MV6_Quote#0003</v>
      </c>
      <c r="G369" s="70" t="str">
        <f>_xll.ohRangeRetrieveError(F369)</f>
        <v/>
      </c>
      <c r="H369" s="74"/>
      <c r="J369" s="18" t="e">
        <v>#NUM!</v>
      </c>
    </row>
    <row r="370" spans="1:10" s="18" customFormat="1" x14ac:dyDescent="0.2">
      <c r="A370" s="103"/>
      <c r="B370" s="111">
        <v>37</v>
      </c>
      <c r="C370" s="112" t="b">
        <v>0</v>
      </c>
      <c r="D370" s="107" t="str">
        <v>X6</v>
      </c>
      <c r="E370" s="108" t="str">
        <f t="shared" si="12"/>
        <v>HKDIMMFRA6MX6_Quote</v>
      </c>
      <c r="F370" s="113" t="str">
        <f>_xll.qlSimpleQuote(E370,,PriceTickValue,Permanent,Trigger,ObjectOverwrite)</f>
        <v>HKDIMMFRA6MX6_Quote#0003</v>
      </c>
      <c r="G370" s="70" t="str">
        <f>_xll.ohRangeRetrieveError(F370)</f>
        <v/>
      </c>
      <c r="H370" s="74"/>
      <c r="J370" s="18" t="e">
        <v>#NUM!</v>
      </c>
    </row>
    <row r="371" spans="1:10" s="18" customFormat="1" x14ac:dyDescent="0.2">
      <c r="A371" s="103"/>
      <c r="B371" s="111">
        <v>38</v>
      </c>
      <c r="C371" s="112" t="b">
        <v>0</v>
      </c>
      <c r="D371" s="107" t="str">
        <v>Z6</v>
      </c>
      <c r="E371" s="108" t="str">
        <f t="shared" si="12"/>
        <v>HKDIMMFRA6MZ6_Quote</v>
      </c>
      <c r="F371" s="113" t="str">
        <f>_xll.qlSimpleQuote(E371,,PriceTickValue,Permanent,Trigger,ObjectOverwrite)</f>
        <v>HKDIMMFRA6MZ6_Quote#0003</v>
      </c>
      <c r="G371" s="70" t="str">
        <f>_xll.ohRangeRetrieveError(F371)</f>
        <v/>
      </c>
      <c r="H371" s="74"/>
      <c r="J371" s="18" t="e">
        <v>#NUM!</v>
      </c>
    </row>
    <row r="372" spans="1:10" s="18" customFormat="1" x14ac:dyDescent="0.2">
      <c r="A372" s="103"/>
      <c r="B372" s="111">
        <v>39</v>
      </c>
      <c r="C372" s="112" t="b">
        <v>0</v>
      </c>
      <c r="D372" s="107" t="str">
        <v>F7</v>
      </c>
      <c r="E372" s="108" t="str">
        <f t="shared" si="12"/>
        <v>HKDIMMFRA6MF7_Quote</v>
      </c>
      <c r="F372" s="113" t="str">
        <f>_xll.qlSimpleQuote(E372,,PriceTickValue,Permanent,Trigger,ObjectOverwrite)</f>
        <v>HKDIMMFRA6MF7_Quote#0003</v>
      </c>
      <c r="G372" s="70" t="str">
        <f>_xll.ohRangeRetrieveError(F372)</f>
        <v/>
      </c>
      <c r="H372" s="74"/>
      <c r="J372" s="18" t="e">
        <v>#NUM!</v>
      </c>
    </row>
    <row r="373" spans="1:10" s="18" customFormat="1" x14ac:dyDescent="0.2">
      <c r="A373" s="103"/>
      <c r="B373" s="111">
        <v>40</v>
      </c>
      <c r="C373" s="112" t="b">
        <v>0</v>
      </c>
      <c r="D373" s="107" t="str">
        <v>G7</v>
      </c>
      <c r="E373" s="108" t="str">
        <f t="shared" si="12"/>
        <v>HKDIMMFRA6MG7_Quote</v>
      </c>
      <c r="F373" s="113" t="str">
        <f>_xll.qlSimpleQuote(E373,,PriceTickValue,Permanent,Trigger,ObjectOverwrite)</f>
        <v>HKDIMMFRA6MG7_Quote#0003</v>
      </c>
      <c r="G373" s="70" t="str">
        <f>_xll.ohRangeRetrieveError(F373)</f>
        <v/>
      </c>
      <c r="H373" s="74"/>
      <c r="J373" s="18" t="e">
        <v>#NUM!</v>
      </c>
    </row>
    <row r="374" spans="1:10" s="18" customFormat="1" x14ac:dyDescent="0.2">
      <c r="A374" s="103"/>
      <c r="B374" s="111">
        <v>41</v>
      </c>
      <c r="C374" s="112" t="b">
        <v>0</v>
      </c>
      <c r="D374" s="107" t="str">
        <v>H7</v>
      </c>
      <c r="E374" s="108" t="str">
        <f t="shared" si="12"/>
        <v>HKDIMMFRA6MH7_Quote</v>
      </c>
      <c r="F374" s="113" t="str">
        <f>_xll.qlSimpleQuote(E374,,PriceTickValue,Permanent,Trigger,ObjectOverwrite)</f>
        <v>HKDIMMFRA6MH7_Quote#0003</v>
      </c>
      <c r="G374" s="70" t="str">
        <f>_xll.ohRangeRetrieveError(F374)</f>
        <v/>
      </c>
      <c r="H374" s="74"/>
      <c r="J374" s="18" t="e">
        <v>#NUM!</v>
      </c>
    </row>
    <row r="375" spans="1:10" s="18" customFormat="1" x14ac:dyDescent="0.2">
      <c r="A375" s="103"/>
      <c r="B375" s="111">
        <v>42</v>
      </c>
      <c r="C375" s="112" t="b">
        <v>0</v>
      </c>
      <c r="D375" s="107" t="str">
        <v>J7</v>
      </c>
      <c r="E375" s="108" t="str">
        <f t="shared" si="12"/>
        <v>HKDIMMFRA6MJ7_Quote</v>
      </c>
      <c r="F375" s="113" t="str">
        <f>_xll.qlSimpleQuote(E375,,PriceTickValue,Permanent,Trigger,ObjectOverwrite)</f>
        <v>HKDIMMFRA6MJ7_Quote#0003</v>
      </c>
      <c r="G375" s="70" t="str">
        <f>_xll.ohRangeRetrieveError(F375)</f>
        <v/>
      </c>
      <c r="H375" s="74"/>
      <c r="J375" s="18" t="e">
        <v>#NUM!</v>
      </c>
    </row>
    <row r="376" spans="1:10" s="18" customFormat="1" x14ac:dyDescent="0.2">
      <c r="A376" s="103"/>
      <c r="B376" s="111">
        <v>43</v>
      </c>
      <c r="C376" s="112" t="b">
        <v>0</v>
      </c>
      <c r="D376" s="107" t="str">
        <v>K7</v>
      </c>
      <c r="E376" s="108" t="str">
        <f t="shared" si="12"/>
        <v>HKDIMMFRA6MK7_Quote</v>
      </c>
      <c r="F376" s="113" t="str">
        <f>_xll.qlSimpleQuote(E376,,PriceTickValue,Permanent,Trigger,ObjectOverwrite)</f>
        <v>HKDIMMFRA6MK7_Quote#0003</v>
      </c>
      <c r="G376" s="70" t="str">
        <f>_xll.ohRangeRetrieveError(F376)</f>
        <v/>
      </c>
      <c r="H376" s="74"/>
      <c r="J376" s="18" t="e">
        <v>#NUM!</v>
      </c>
    </row>
    <row r="377" spans="1:10" s="18" customFormat="1" x14ac:dyDescent="0.2">
      <c r="A377" s="103"/>
      <c r="B377" s="111">
        <v>44</v>
      </c>
      <c r="C377" s="112" t="b">
        <v>0</v>
      </c>
      <c r="D377" s="107" t="str">
        <v>M7</v>
      </c>
      <c r="E377" s="108" t="str">
        <f t="shared" si="12"/>
        <v>HKDIMMFRA6MM7_Quote</v>
      </c>
      <c r="F377" s="113" t="str">
        <f>_xll.qlSimpleQuote(E377,,PriceTickValue,Permanent,Trigger,ObjectOverwrite)</f>
        <v>HKDIMMFRA6MM7_Quote#0003</v>
      </c>
      <c r="G377" s="70" t="str">
        <f>_xll.ohRangeRetrieveError(F377)</f>
        <v/>
      </c>
      <c r="H377" s="74"/>
      <c r="J377" s="18" t="e">
        <v>#NUM!</v>
      </c>
    </row>
    <row r="378" spans="1:10" s="18" customFormat="1" x14ac:dyDescent="0.2">
      <c r="A378" s="103"/>
      <c r="B378" s="111">
        <v>45</v>
      </c>
      <c r="C378" s="112" t="b">
        <v>0</v>
      </c>
      <c r="D378" s="107" t="str">
        <v>N7</v>
      </c>
      <c r="E378" s="108" t="str">
        <f t="shared" si="12"/>
        <v>HKDIMMFRA6MN7_Quote</v>
      </c>
      <c r="F378" s="113" t="str">
        <f>_xll.qlSimpleQuote(E378,,PriceTickValue,Permanent,Trigger,ObjectOverwrite)</f>
        <v>HKDIMMFRA6MN7_Quote#0003</v>
      </c>
      <c r="G378" s="70" t="str">
        <f>_xll.ohRangeRetrieveError(F378)</f>
        <v/>
      </c>
      <c r="H378" s="74"/>
      <c r="J378" s="18" t="e">
        <v>#NUM!</v>
      </c>
    </row>
    <row r="379" spans="1:10" s="18" customFormat="1" x14ac:dyDescent="0.2">
      <c r="A379" s="103"/>
      <c r="B379" s="111">
        <v>46</v>
      </c>
      <c r="C379" s="112" t="b">
        <v>0</v>
      </c>
      <c r="D379" s="107" t="str">
        <v>Q7</v>
      </c>
      <c r="E379" s="108" t="str">
        <f t="shared" si="12"/>
        <v>HKDIMMFRA6MQ7_Quote</v>
      </c>
      <c r="F379" s="113" t="str">
        <f>_xll.qlSimpleQuote(E379,,PriceTickValue,Permanent,Trigger,ObjectOverwrite)</f>
        <v>HKDIMMFRA6MQ7_Quote#0003</v>
      </c>
      <c r="G379" s="70" t="str">
        <f>_xll.ohRangeRetrieveError(F379)</f>
        <v/>
      </c>
      <c r="H379" s="74"/>
      <c r="J379" s="18" t="e">
        <v>#NUM!</v>
      </c>
    </row>
    <row r="380" spans="1:10" s="18" customFormat="1" x14ac:dyDescent="0.2">
      <c r="A380" s="103"/>
      <c r="B380" s="111">
        <v>47</v>
      </c>
      <c r="C380" s="112" t="b">
        <v>0</v>
      </c>
      <c r="D380" s="107" t="str">
        <v>U7</v>
      </c>
      <c r="E380" s="108" t="str">
        <f t="shared" si="12"/>
        <v>HKDIMMFRA6MU7_Quote</v>
      </c>
      <c r="F380" s="113" t="str">
        <f>_xll.qlSimpleQuote(E380,,PriceTickValue,Permanent,Trigger,ObjectOverwrite)</f>
        <v>HKDIMMFRA6MU7_Quote#0003</v>
      </c>
      <c r="G380" s="70" t="str">
        <f>_xll.ohRangeRetrieveError(F380)</f>
        <v/>
      </c>
      <c r="H380" s="74"/>
      <c r="J380" s="18" t="e">
        <v>#NUM!</v>
      </c>
    </row>
    <row r="381" spans="1:10" s="18" customFormat="1" x14ac:dyDescent="0.2">
      <c r="A381" s="103"/>
      <c r="B381" s="111">
        <v>48</v>
      </c>
      <c r="C381" s="112" t="b">
        <v>0</v>
      </c>
      <c r="D381" s="107" t="str">
        <v>V7</v>
      </c>
      <c r="E381" s="108" t="str">
        <f t="shared" si="12"/>
        <v>HKDIMMFRA6MV7_Quote</v>
      </c>
      <c r="F381" s="113" t="str">
        <f>_xll.qlSimpleQuote(E381,,PriceTickValue,Permanent,Trigger,ObjectOverwrite)</f>
        <v>HKDIMMFRA6MV7_Quote#0003</v>
      </c>
      <c r="G381" s="70" t="str">
        <f>_xll.ohRangeRetrieveError(F381)</f>
        <v/>
      </c>
      <c r="H381" s="74"/>
      <c r="J381" s="18" t="e">
        <v>#NUM!</v>
      </c>
    </row>
    <row r="382" spans="1:10" s="18" customFormat="1" x14ac:dyDescent="0.2">
      <c r="A382" s="103"/>
      <c r="B382" s="111">
        <v>49</v>
      </c>
      <c r="C382" s="112" t="b">
        <v>0</v>
      </c>
      <c r="D382" s="107" t="str">
        <v>X7</v>
      </c>
      <c r="E382" s="108" t="str">
        <f t="shared" si="12"/>
        <v>HKDIMMFRA6MX7_Quote</v>
      </c>
      <c r="F382" s="113" t="str">
        <f>_xll.qlSimpleQuote(E382,,PriceTickValue,Permanent,Trigger,ObjectOverwrite)</f>
        <v>HKDIMMFRA6MX7_Quote#0003</v>
      </c>
      <c r="G382" s="70" t="str">
        <f>_xll.ohRangeRetrieveError(F382)</f>
        <v/>
      </c>
      <c r="H382" s="74"/>
      <c r="J382" s="18" t="e">
        <v>#NUM!</v>
      </c>
    </row>
    <row r="383" spans="1:10" s="18" customFormat="1" x14ac:dyDescent="0.2">
      <c r="A383" s="103"/>
      <c r="B383" s="111">
        <v>50</v>
      </c>
      <c r="C383" s="112" t="b">
        <v>0</v>
      </c>
      <c r="D383" s="107" t="str">
        <v>Z7</v>
      </c>
      <c r="E383" s="108" t="str">
        <f t="shared" si="12"/>
        <v>HKDIMMFRA6MZ7_Quote</v>
      </c>
      <c r="F383" s="113" t="str">
        <f>_xll.qlSimpleQuote(E383,,PriceTickValue,Permanent,Trigger,ObjectOverwrite)</f>
        <v>HKDIMMFRA6MZ7_Quote#0003</v>
      </c>
      <c r="G383" s="70" t="str">
        <f>_xll.ohRangeRetrieveError(F383)</f>
        <v/>
      </c>
      <c r="H383" s="74"/>
      <c r="J383" s="18" t="e">
        <v>#NUM!</v>
      </c>
    </row>
    <row r="384" spans="1:10" s="18" customFormat="1" x14ac:dyDescent="0.2">
      <c r="A384" s="103"/>
      <c r="B384" s="111">
        <v>51</v>
      </c>
      <c r="C384" s="112" t="b">
        <v>0</v>
      </c>
      <c r="D384" s="107" t="str">
        <v>F8</v>
      </c>
      <c r="E384" s="108" t="str">
        <f t="shared" si="12"/>
        <v>HKDIMMFRA6MF8_Quote</v>
      </c>
      <c r="F384" s="113" t="str">
        <f>_xll.qlSimpleQuote(E384,,PriceTickValue,Permanent,Trigger,ObjectOverwrite)</f>
        <v>HKDIMMFRA6MF8_Quote#0003</v>
      </c>
      <c r="G384" s="70" t="str">
        <f>_xll.ohRangeRetrieveError(F384)</f>
        <v/>
      </c>
      <c r="H384" s="74"/>
      <c r="J384" s="18" t="e">
        <v>#NUM!</v>
      </c>
    </row>
    <row r="385" spans="1:10" s="18" customFormat="1" x14ac:dyDescent="0.2">
      <c r="A385" s="103"/>
      <c r="B385" s="111">
        <v>52</v>
      </c>
      <c r="C385" s="112" t="b">
        <v>0</v>
      </c>
      <c r="D385" s="107" t="str">
        <v>G8</v>
      </c>
      <c r="E385" s="108" t="str">
        <f t="shared" si="12"/>
        <v>HKDIMMFRA6MG8_Quote</v>
      </c>
      <c r="F385" s="113" t="str">
        <f>_xll.qlSimpleQuote(E385,,PriceTickValue,Permanent,Trigger,ObjectOverwrite)</f>
        <v>HKDIMMFRA6MG8_Quote#0003</v>
      </c>
      <c r="G385" s="70" t="str">
        <f>_xll.ohRangeRetrieveError(F385)</f>
        <v/>
      </c>
      <c r="H385" s="74"/>
      <c r="J385" s="18" t="e">
        <v>#NUM!</v>
      </c>
    </row>
    <row r="386" spans="1:10" s="18" customFormat="1" x14ac:dyDescent="0.2">
      <c r="A386" s="103"/>
      <c r="B386" s="111">
        <v>53</v>
      </c>
      <c r="C386" s="112" t="b">
        <v>0</v>
      </c>
      <c r="D386" s="107" t="str">
        <v>H8</v>
      </c>
      <c r="E386" s="108" t="str">
        <f t="shared" si="12"/>
        <v>HKDIMMFRA6MH8_Quote</v>
      </c>
      <c r="F386" s="113" t="str">
        <f>_xll.qlSimpleQuote(E386,,PriceTickValue,Permanent,Trigger,ObjectOverwrite)</f>
        <v>HKDIMMFRA6MH8_Quote#0003</v>
      </c>
      <c r="G386" s="70" t="str">
        <f>_xll.ohRangeRetrieveError(F386)</f>
        <v/>
      </c>
      <c r="H386" s="74"/>
      <c r="J386" s="18" t="e">
        <v>#NUM!</v>
      </c>
    </row>
    <row r="387" spans="1:10" s="18" customFormat="1" x14ac:dyDescent="0.2">
      <c r="A387" s="103"/>
      <c r="B387" s="111">
        <v>54</v>
      </c>
      <c r="C387" s="112" t="b">
        <v>0</v>
      </c>
      <c r="D387" s="107" t="str">
        <v>J8</v>
      </c>
      <c r="E387" s="108" t="str">
        <f t="shared" si="12"/>
        <v>HKDIMMFRA6MJ8_Quote</v>
      </c>
      <c r="F387" s="113" t="str">
        <f>_xll.qlSimpleQuote(E387,,PriceTickValue,Permanent,Trigger,ObjectOverwrite)</f>
        <v>HKDIMMFRA6MJ8_Quote#0003</v>
      </c>
      <c r="G387" s="70" t="str">
        <f>_xll.ohRangeRetrieveError(F387)</f>
        <v/>
      </c>
      <c r="H387" s="74"/>
      <c r="J387" s="18" t="e">
        <v>#NUM!</v>
      </c>
    </row>
    <row r="388" spans="1:10" s="18" customFormat="1" x14ac:dyDescent="0.2">
      <c r="A388" s="103"/>
      <c r="B388" s="111">
        <v>55</v>
      </c>
      <c r="C388" s="112" t="b">
        <v>0</v>
      </c>
      <c r="D388" s="107" t="str">
        <v>K8</v>
      </c>
      <c r="E388" s="108" t="str">
        <f t="shared" si="12"/>
        <v>HKDIMMFRA6MK8_Quote</v>
      </c>
      <c r="F388" s="113" t="str">
        <f>_xll.qlSimpleQuote(E388,,PriceTickValue,Permanent,Trigger,ObjectOverwrite)</f>
        <v>HKDIMMFRA6MK8_Quote#0003</v>
      </c>
      <c r="G388" s="70" t="str">
        <f>_xll.ohRangeRetrieveError(F388)</f>
        <v/>
      </c>
      <c r="H388" s="74"/>
      <c r="J388" s="18" t="e">
        <v>#NUM!</v>
      </c>
    </row>
    <row r="389" spans="1:10" s="18" customFormat="1" x14ac:dyDescent="0.2">
      <c r="A389" s="103"/>
      <c r="B389" s="111">
        <v>56</v>
      </c>
      <c r="C389" s="112" t="b">
        <v>0</v>
      </c>
      <c r="D389" s="107" t="str">
        <v>M8</v>
      </c>
      <c r="E389" s="108" t="str">
        <f t="shared" si="12"/>
        <v>HKDIMMFRA6MM8_Quote</v>
      </c>
      <c r="F389" s="113" t="str">
        <f>_xll.qlSimpleQuote(E389,,PriceTickValue,Permanent,Trigger,ObjectOverwrite)</f>
        <v>HKDIMMFRA6MM8_Quote#0003</v>
      </c>
      <c r="G389" s="70" t="str">
        <f>_xll.ohRangeRetrieveError(F389)</f>
        <v/>
      </c>
      <c r="H389" s="74"/>
      <c r="J389" s="18" t="e">
        <v>#NUM!</v>
      </c>
    </row>
    <row r="390" spans="1:10" s="18" customFormat="1" x14ac:dyDescent="0.2">
      <c r="A390" s="103"/>
      <c r="B390" s="111">
        <v>57</v>
      </c>
      <c r="C390" s="112" t="b">
        <v>0</v>
      </c>
      <c r="D390" s="107" t="str">
        <v>N8</v>
      </c>
      <c r="E390" s="108" t="str">
        <f t="shared" si="12"/>
        <v>HKDIMMFRA6MN8_Quote</v>
      </c>
      <c r="F390" s="113" t="str">
        <f>_xll.qlSimpleQuote(E390,,PriceTickValue,Permanent,Trigger,ObjectOverwrite)</f>
        <v>HKDIMMFRA6MN8_Quote#0003</v>
      </c>
      <c r="G390" s="70" t="str">
        <f>_xll.ohRangeRetrieveError(F390)</f>
        <v/>
      </c>
      <c r="H390" s="74"/>
      <c r="J390" s="18" t="e">
        <v>#NUM!</v>
      </c>
    </row>
    <row r="391" spans="1:10" s="18" customFormat="1" x14ac:dyDescent="0.2">
      <c r="A391" s="103"/>
      <c r="B391" s="111">
        <v>58</v>
      </c>
      <c r="C391" s="112" t="b">
        <v>0</v>
      </c>
      <c r="D391" s="107" t="str">
        <v>Q8</v>
      </c>
      <c r="E391" s="108" t="str">
        <f t="shared" si="12"/>
        <v>HKDIMMFRA6MQ8_Quote</v>
      </c>
      <c r="F391" s="113" t="str">
        <f>_xll.qlSimpleQuote(E391,,PriceTickValue,Permanent,Trigger,ObjectOverwrite)</f>
        <v>HKDIMMFRA6MQ8_Quote#0003</v>
      </c>
      <c r="G391" s="70" t="str">
        <f>_xll.ohRangeRetrieveError(F391)</f>
        <v/>
      </c>
      <c r="H391" s="74"/>
      <c r="J391" s="18" t="e">
        <v>#NUM!</v>
      </c>
    </row>
    <row r="392" spans="1:10" s="18" customFormat="1" x14ac:dyDescent="0.2">
      <c r="A392" s="103"/>
      <c r="B392" s="111">
        <v>59</v>
      </c>
      <c r="C392" s="112" t="b">
        <v>0</v>
      </c>
      <c r="D392" s="107" t="str">
        <v>U8</v>
      </c>
      <c r="E392" s="108" t="str">
        <f t="shared" si="12"/>
        <v>HKDIMMFRA6MU8_Quote</v>
      </c>
      <c r="F392" s="113" t="str">
        <f>_xll.qlSimpleQuote(E392,,PriceTickValue,Permanent,Trigger,ObjectOverwrite)</f>
        <v>HKDIMMFRA6MU8_Quote#0003</v>
      </c>
      <c r="G392" s="70" t="str">
        <f>_xll.ohRangeRetrieveError(F392)</f>
        <v/>
      </c>
      <c r="H392" s="74"/>
      <c r="J392" s="18" t="e">
        <v>#NUM!</v>
      </c>
    </row>
    <row r="393" spans="1:10" s="18" customFormat="1" x14ac:dyDescent="0.2">
      <c r="A393" s="103"/>
      <c r="B393" s="111">
        <v>60</v>
      </c>
      <c r="C393" s="112" t="b">
        <v>0</v>
      </c>
      <c r="D393" s="107" t="str">
        <v>V8</v>
      </c>
      <c r="E393" s="108" t="str">
        <f t="shared" si="12"/>
        <v>HKDIMMFRA6MV8_Quote</v>
      </c>
      <c r="F393" s="113" t="str">
        <f>_xll.qlSimpleQuote(E393,,PriceTickValue,Permanent,Trigger,ObjectOverwrite)</f>
        <v>HKDIMMFRA6MV8_Quote#0003</v>
      </c>
      <c r="G393" s="70" t="str">
        <f>_xll.ohRangeRetrieveError(F393)</f>
        <v/>
      </c>
      <c r="H393" s="74"/>
      <c r="J393" s="18" t="e">
        <v>#NUM!</v>
      </c>
    </row>
    <row r="394" spans="1:10" s="18" customFormat="1" x14ac:dyDescent="0.2">
      <c r="A394" s="103"/>
      <c r="B394" s="111">
        <v>61</v>
      </c>
      <c r="C394" s="112" t="b">
        <v>0</v>
      </c>
      <c r="D394" s="107" t="str">
        <v>X8</v>
      </c>
      <c r="E394" s="108" t="str">
        <f t="shared" si="12"/>
        <v>HKDIMMFRA6MX8_Quote</v>
      </c>
      <c r="F394" s="113" t="str">
        <f>_xll.qlSimpleQuote(E394,,PriceTickValue,Permanent,Trigger,ObjectOverwrite)</f>
        <v>HKDIMMFRA6MX8_Quote#0003</v>
      </c>
      <c r="G394" s="70" t="str">
        <f>_xll.ohRangeRetrieveError(F394)</f>
        <v/>
      </c>
      <c r="H394" s="74"/>
      <c r="J394" s="18" t="e">
        <v>#NUM!</v>
      </c>
    </row>
    <row r="395" spans="1:10" s="18" customFormat="1" x14ac:dyDescent="0.2">
      <c r="A395" s="103"/>
      <c r="B395" s="111">
        <v>62</v>
      </c>
      <c r="C395" s="112" t="b">
        <v>0</v>
      </c>
      <c r="D395" s="107" t="str">
        <v>Z8</v>
      </c>
      <c r="E395" s="108" t="str">
        <f t="shared" si="12"/>
        <v>HKDIMMFRA6MZ8_Quote</v>
      </c>
      <c r="F395" s="113" t="str">
        <f>_xll.qlSimpleQuote(E395,,PriceTickValue,Permanent,Trigger,ObjectOverwrite)</f>
        <v>HKDIMMFRA6MZ8_Quote#0003</v>
      </c>
      <c r="G395" s="70" t="str">
        <f>_xll.ohRangeRetrieveError(F395)</f>
        <v/>
      </c>
      <c r="H395" s="74"/>
      <c r="J395" s="18" t="e">
        <v>#NUM!</v>
      </c>
    </row>
    <row r="396" spans="1:10" s="18" customFormat="1" x14ac:dyDescent="0.2">
      <c r="A396" s="103"/>
      <c r="B396" s="111">
        <v>63</v>
      </c>
      <c r="C396" s="112" t="b">
        <v>0</v>
      </c>
      <c r="D396" s="107" t="str">
        <v>F9</v>
      </c>
      <c r="E396" s="108" t="str">
        <f t="shared" si="12"/>
        <v>HKDIMMFRA6MF9_Quote</v>
      </c>
      <c r="F396" s="113" t="str">
        <f>_xll.qlSimpleQuote(E396,,PriceTickValue,Permanent,Trigger,ObjectOverwrite)</f>
        <v>HKDIMMFRA6MF9_Quote#0003</v>
      </c>
      <c r="G396" s="70" t="str">
        <f>_xll.ohRangeRetrieveError(F396)</f>
        <v/>
      </c>
      <c r="H396" s="74"/>
      <c r="J396" s="18" t="e">
        <v>#NUM!</v>
      </c>
    </row>
    <row r="397" spans="1:10" s="18" customFormat="1" x14ac:dyDescent="0.2">
      <c r="A397" s="103"/>
      <c r="B397" s="111">
        <v>64</v>
      </c>
      <c r="C397" s="112" t="b">
        <v>0</v>
      </c>
      <c r="D397" s="107" t="str">
        <v>G9</v>
      </c>
      <c r="E397" s="108" t="str">
        <f t="shared" si="12"/>
        <v>HKDIMMFRA6MG9_Quote</v>
      </c>
      <c r="F397" s="113" t="str">
        <f>_xll.qlSimpleQuote(E397,,PriceTickValue,Permanent,Trigger,ObjectOverwrite)</f>
        <v>HKDIMMFRA6MG9_Quote#0003</v>
      </c>
      <c r="G397" s="70" t="str">
        <f>_xll.ohRangeRetrieveError(F397)</f>
        <v/>
      </c>
      <c r="H397" s="74"/>
      <c r="J397" s="18" t="e">
        <v>#NUM!</v>
      </c>
    </row>
    <row r="398" spans="1:10" s="18" customFormat="1" x14ac:dyDescent="0.2">
      <c r="A398" s="103"/>
      <c r="B398" s="111">
        <v>65</v>
      </c>
      <c r="C398" s="112" t="b">
        <v>0</v>
      </c>
      <c r="D398" s="107" t="str">
        <v>H9</v>
      </c>
      <c r="E398" s="108" t="str">
        <f t="shared" ref="E398:E429" si="13">Currency&amp;$D$332&amp;$E$332&amp;$D398&amp;QuoteSuffix</f>
        <v>HKDIMMFRA6MH9_Quote</v>
      </c>
      <c r="F398" s="113" t="str">
        <f>_xll.qlSimpleQuote(E398,,PriceTickValue,Permanent,Trigger,ObjectOverwrite)</f>
        <v>HKDIMMFRA6MH9_Quote#0003</v>
      </c>
      <c r="G398" s="70" t="str">
        <f>_xll.ohRangeRetrieveError(F398)</f>
        <v/>
      </c>
      <c r="H398" s="74"/>
      <c r="J398" s="18" t="e">
        <v>#NUM!</v>
      </c>
    </row>
    <row r="399" spans="1:10" s="18" customFormat="1" x14ac:dyDescent="0.2">
      <c r="A399" s="103"/>
      <c r="B399" s="111">
        <v>66</v>
      </c>
      <c r="C399" s="112" t="b">
        <v>0</v>
      </c>
      <c r="D399" s="107" t="str">
        <v>J9</v>
      </c>
      <c r="E399" s="108" t="str">
        <f t="shared" si="13"/>
        <v>HKDIMMFRA6MJ9_Quote</v>
      </c>
      <c r="F399" s="113" t="str">
        <f>_xll.qlSimpleQuote(E399,,PriceTickValue,Permanent,Trigger,ObjectOverwrite)</f>
        <v>HKDIMMFRA6MJ9_Quote#0003</v>
      </c>
      <c r="G399" s="70" t="str">
        <f>_xll.ohRangeRetrieveError(F399)</f>
        <v/>
      </c>
      <c r="H399" s="74"/>
      <c r="J399" s="18" t="e">
        <v>#NUM!</v>
      </c>
    </row>
    <row r="400" spans="1:10" s="18" customFormat="1" x14ac:dyDescent="0.2">
      <c r="A400" s="103"/>
      <c r="B400" s="111">
        <v>67</v>
      </c>
      <c r="C400" s="112" t="b">
        <v>0</v>
      </c>
      <c r="D400" s="107" t="str">
        <v>K9</v>
      </c>
      <c r="E400" s="108" t="str">
        <f t="shared" si="13"/>
        <v>HKDIMMFRA6MK9_Quote</v>
      </c>
      <c r="F400" s="113" t="str">
        <f>_xll.qlSimpleQuote(E400,,PriceTickValue,Permanent,Trigger,ObjectOverwrite)</f>
        <v>HKDIMMFRA6MK9_Quote#0003</v>
      </c>
      <c r="G400" s="70" t="str">
        <f>_xll.ohRangeRetrieveError(F400)</f>
        <v/>
      </c>
      <c r="H400" s="74"/>
      <c r="J400" s="18" t="e">
        <v>#NUM!</v>
      </c>
    </row>
    <row r="401" spans="1:10" s="18" customFormat="1" x14ac:dyDescent="0.2">
      <c r="A401" s="103"/>
      <c r="B401" s="111">
        <v>68</v>
      </c>
      <c r="C401" s="112" t="b">
        <v>0</v>
      </c>
      <c r="D401" s="107" t="str">
        <v>M9</v>
      </c>
      <c r="E401" s="108" t="str">
        <f t="shared" si="13"/>
        <v>HKDIMMFRA6MM9_Quote</v>
      </c>
      <c r="F401" s="113" t="str">
        <f>_xll.qlSimpleQuote(E401,,PriceTickValue,Permanent,Trigger,ObjectOverwrite)</f>
        <v>HKDIMMFRA6MM9_Quote#0003</v>
      </c>
      <c r="G401" s="70" t="str">
        <f>_xll.ohRangeRetrieveError(F401)</f>
        <v/>
      </c>
      <c r="H401" s="74"/>
      <c r="J401" s="18" t="e">
        <v>#NUM!</v>
      </c>
    </row>
    <row r="402" spans="1:10" s="18" customFormat="1" x14ac:dyDescent="0.2">
      <c r="A402" s="103"/>
      <c r="B402" s="111">
        <v>69</v>
      </c>
      <c r="C402" s="112" t="b">
        <v>0</v>
      </c>
      <c r="D402" s="107" t="str">
        <v>N9</v>
      </c>
      <c r="E402" s="108" t="str">
        <f t="shared" si="13"/>
        <v>HKDIMMFRA6MN9_Quote</v>
      </c>
      <c r="F402" s="113" t="str">
        <f>_xll.qlSimpleQuote(E402,,PriceTickValue,Permanent,Trigger,ObjectOverwrite)</f>
        <v>HKDIMMFRA6MN9_Quote#0003</v>
      </c>
      <c r="G402" s="70" t="str">
        <f>_xll.ohRangeRetrieveError(F402)</f>
        <v/>
      </c>
      <c r="H402" s="74"/>
      <c r="J402" s="18" t="e">
        <v>#NUM!</v>
      </c>
    </row>
    <row r="403" spans="1:10" s="18" customFormat="1" x14ac:dyDescent="0.2">
      <c r="A403" s="103"/>
      <c r="B403" s="111">
        <v>70</v>
      </c>
      <c r="C403" s="112" t="b">
        <v>0</v>
      </c>
      <c r="D403" s="107" t="str">
        <v>Q9</v>
      </c>
      <c r="E403" s="108" t="str">
        <f t="shared" si="13"/>
        <v>HKDIMMFRA6MQ9_Quote</v>
      </c>
      <c r="F403" s="113" t="str">
        <f>_xll.qlSimpleQuote(E403,,PriceTickValue,Permanent,Trigger,ObjectOverwrite)</f>
        <v>HKDIMMFRA6MQ9_Quote#0003</v>
      </c>
      <c r="G403" s="70" t="str">
        <f>_xll.ohRangeRetrieveError(F403)</f>
        <v/>
      </c>
      <c r="H403" s="74"/>
      <c r="J403" s="18" t="e">
        <v>#NUM!</v>
      </c>
    </row>
    <row r="404" spans="1:10" s="18" customFormat="1" x14ac:dyDescent="0.2">
      <c r="A404" s="103"/>
      <c r="B404" s="111">
        <v>71</v>
      </c>
      <c r="C404" s="112" t="b">
        <v>0</v>
      </c>
      <c r="D404" s="107" t="str">
        <v>U9</v>
      </c>
      <c r="E404" s="108" t="str">
        <f t="shared" si="13"/>
        <v>HKDIMMFRA6MU9_Quote</v>
      </c>
      <c r="F404" s="113" t="str">
        <f>_xll.qlSimpleQuote(E404,,PriceTickValue,Permanent,Trigger,ObjectOverwrite)</f>
        <v>HKDIMMFRA6MU9_Quote#0003</v>
      </c>
      <c r="G404" s="70" t="str">
        <f>_xll.ohRangeRetrieveError(F404)</f>
        <v/>
      </c>
      <c r="H404" s="74"/>
      <c r="J404" s="18" t="e">
        <v>#NUM!</v>
      </c>
    </row>
    <row r="405" spans="1:10" s="18" customFormat="1" x14ac:dyDescent="0.2">
      <c r="A405" s="103"/>
      <c r="B405" s="111">
        <v>72</v>
      </c>
      <c r="C405" s="112" t="b">
        <v>0</v>
      </c>
      <c r="D405" s="107" t="str">
        <v>V9</v>
      </c>
      <c r="E405" s="108" t="str">
        <f t="shared" si="13"/>
        <v>HKDIMMFRA6MV9_Quote</v>
      </c>
      <c r="F405" s="113" t="str">
        <f>_xll.qlSimpleQuote(E405,,PriceTickValue,Permanent,Trigger,ObjectOverwrite)</f>
        <v>HKDIMMFRA6MV9_Quote#0003</v>
      </c>
      <c r="G405" s="70" t="str">
        <f>_xll.ohRangeRetrieveError(F405)</f>
        <v/>
      </c>
      <c r="H405" s="74"/>
      <c r="J405" s="18" t="e">
        <v>#NUM!</v>
      </c>
    </row>
    <row r="406" spans="1:10" s="18" customFormat="1" x14ac:dyDescent="0.2">
      <c r="A406" s="103"/>
      <c r="B406" s="111">
        <v>73</v>
      </c>
      <c r="C406" s="112" t="b">
        <v>0</v>
      </c>
      <c r="D406" s="107" t="str">
        <v>X9</v>
      </c>
      <c r="E406" s="108" t="str">
        <f t="shared" si="13"/>
        <v>HKDIMMFRA6MX9_Quote</v>
      </c>
      <c r="F406" s="113" t="str">
        <f>_xll.qlSimpleQuote(E406,,PriceTickValue,Permanent,Trigger,ObjectOverwrite)</f>
        <v>HKDIMMFRA6MX9_Quote#0003</v>
      </c>
      <c r="G406" s="70" t="str">
        <f>_xll.ohRangeRetrieveError(F406)</f>
        <v/>
      </c>
      <c r="H406" s="74"/>
      <c r="J406" s="18" t="e">
        <v>#NUM!</v>
      </c>
    </row>
    <row r="407" spans="1:10" s="18" customFormat="1" x14ac:dyDescent="0.2">
      <c r="A407" s="103"/>
      <c r="B407" s="111">
        <v>74</v>
      </c>
      <c r="C407" s="112" t="b">
        <v>0</v>
      </c>
      <c r="D407" s="107" t="str">
        <v>Z9</v>
      </c>
      <c r="E407" s="108" t="str">
        <f t="shared" si="13"/>
        <v>HKDIMMFRA6MZ9_Quote</v>
      </c>
      <c r="F407" s="113" t="str">
        <f>_xll.qlSimpleQuote(E407,,PriceTickValue,Permanent,Trigger,ObjectOverwrite)</f>
        <v>HKDIMMFRA6MZ9_Quote#0003</v>
      </c>
      <c r="G407" s="70" t="str">
        <f>_xll.ohRangeRetrieveError(F407)</f>
        <v/>
      </c>
      <c r="H407" s="74"/>
      <c r="J407" s="18" t="e">
        <v>#NUM!</v>
      </c>
    </row>
    <row r="408" spans="1:10" s="18" customFormat="1" x14ac:dyDescent="0.2">
      <c r="A408" s="103"/>
      <c r="B408" s="111">
        <v>75</v>
      </c>
      <c r="C408" s="112" t="b">
        <v>0</v>
      </c>
      <c r="D408" s="107" t="str">
        <v>F0</v>
      </c>
      <c r="E408" s="108" t="str">
        <f t="shared" si="13"/>
        <v>HKDIMMFRA6MF0_Quote</v>
      </c>
      <c r="F408" s="113" t="str">
        <f>_xll.qlSimpleQuote(E408,,PriceTickValue,Permanent,Trigger,ObjectOverwrite)</f>
        <v>HKDIMMFRA6MF0_Quote#0003</v>
      </c>
      <c r="G408" s="70" t="str">
        <f>_xll.ohRangeRetrieveError(F408)</f>
        <v/>
      </c>
      <c r="H408" s="74"/>
      <c r="J408" s="18" t="e">
        <v>#NUM!</v>
      </c>
    </row>
    <row r="409" spans="1:10" s="18" customFormat="1" x14ac:dyDescent="0.2">
      <c r="A409" s="103"/>
      <c r="B409" s="111">
        <v>76</v>
      </c>
      <c r="C409" s="112" t="b">
        <v>0</v>
      </c>
      <c r="D409" s="107" t="str">
        <v>G0</v>
      </c>
      <c r="E409" s="108" t="str">
        <f t="shared" si="13"/>
        <v>HKDIMMFRA6MG0_Quote</v>
      </c>
      <c r="F409" s="113" t="str">
        <f>_xll.qlSimpleQuote(E409,,PriceTickValue,Permanent,Trigger,ObjectOverwrite)</f>
        <v>HKDIMMFRA6MG0_Quote#0003</v>
      </c>
      <c r="G409" s="70" t="str">
        <f>_xll.ohRangeRetrieveError(F409)</f>
        <v/>
      </c>
      <c r="H409" s="74"/>
      <c r="J409" s="18" t="e">
        <v>#NUM!</v>
      </c>
    </row>
    <row r="410" spans="1:10" s="18" customFormat="1" x14ac:dyDescent="0.2">
      <c r="A410" s="103"/>
      <c r="B410" s="111">
        <v>77</v>
      </c>
      <c r="C410" s="112" t="b">
        <v>0</v>
      </c>
      <c r="D410" s="107" t="str">
        <v>H0</v>
      </c>
      <c r="E410" s="108" t="str">
        <f t="shared" si="13"/>
        <v>HKDIMMFRA6MH0_Quote</v>
      </c>
      <c r="F410" s="113" t="str">
        <f>_xll.qlSimpleQuote(E410,,PriceTickValue,Permanent,Trigger,ObjectOverwrite)</f>
        <v>HKDIMMFRA6MH0_Quote#0003</v>
      </c>
      <c r="G410" s="70" t="str">
        <f>_xll.ohRangeRetrieveError(F410)</f>
        <v/>
      </c>
      <c r="H410" s="74"/>
      <c r="J410" s="18" t="e">
        <v>#NUM!</v>
      </c>
    </row>
    <row r="411" spans="1:10" s="18" customFormat="1" x14ac:dyDescent="0.2">
      <c r="A411" s="103"/>
      <c r="B411" s="111">
        <v>78</v>
      </c>
      <c r="C411" s="112" t="b">
        <v>0</v>
      </c>
      <c r="D411" s="107" t="str">
        <v>J0</v>
      </c>
      <c r="E411" s="108" t="str">
        <f t="shared" si="13"/>
        <v>HKDIMMFRA6MJ0_Quote</v>
      </c>
      <c r="F411" s="113" t="str">
        <f>_xll.qlSimpleQuote(E411,,PriceTickValue,Permanent,Trigger,ObjectOverwrite)</f>
        <v>HKDIMMFRA6MJ0_Quote#0003</v>
      </c>
      <c r="G411" s="70" t="str">
        <f>_xll.ohRangeRetrieveError(F411)</f>
        <v/>
      </c>
      <c r="H411" s="74"/>
      <c r="J411" s="18" t="e">
        <v>#NUM!</v>
      </c>
    </row>
    <row r="412" spans="1:10" s="18" customFormat="1" x14ac:dyDescent="0.2">
      <c r="A412" s="103"/>
      <c r="B412" s="111">
        <v>79</v>
      </c>
      <c r="C412" s="112" t="b">
        <v>0</v>
      </c>
      <c r="D412" s="107" t="str">
        <v>K0</v>
      </c>
      <c r="E412" s="108" t="str">
        <f t="shared" si="13"/>
        <v>HKDIMMFRA6MK0_Quote</v>
      </c>
      <c r="F412" s="113" t="str">
        <f>_xll.qlSimpleQuote(E412,,PriceTickValue,Permanent,Trigger,ObjectOverwrite)</f>
        <v>HKDIMMFRA6MK0_Quote#0003</v>
      </c>
      <c r="G412" s="70" t="str">
        <f>_xll.ohRangeRetrieveError(F412)</f>
        <v/>
      </c>
      <c r="H412" s="74"/>
      <c r="J412" s="18" t="e">
        <v>#NUM!</v>
      </c>
    </row>
    <row r="413" spans="1:10" s="18" customFormat="1" x14ac:dyDescent="0.2">
      <c r="A413" s="103"/>
      <c r="B413" s="111">
        <v>80</v>
      </c>
      <c r="C413" s="112" t="b">
        <v>0</v>
      </c>
      <c r="D413" s="107" t="str">
        <v>M0</v>
      </c>
      <c r="E413" s="108" t="str">
        <f t="shared" si="13"/>
        <v>HKDIMMFRA6MM0_Quote</v>
      </c>
      <c r="F413" s="113" t="str">
        <f>_xll.qlSimpleQuote(E413,,PriceTickValue,Permanent,Trigger,ObjectOverwrite)</f>
        <v>HKDIMMFRA6MM0_Quote#0003</v>
      </c>
      <c r="G413" s="70" t="str">
        <f>_xll.ohRangeRetrieveError(F413)</f>
        <v/>
      </c>
      <c r="H413" s="74"/>
      <c r="J413" s="18" t="e">
        <v>#NUM!</v>
      </c>
    </row>
    <row r="414" spans="1:10" s="18" customFormat="1" x14ac:dyDescent="0.2">
      <c r="A414" s="103"/>
      <c r="B414" s="111">
        <v>81</v>
      </c>
      <c r="C414" s="112" t="b">
        <v>0</v>
      </c>
      <c r="D414" s="107" t="str">
        <v>N0</v>
      </c>
      <c r="E414" s="108" t="str">
        <f t="shared" si="13"/>
        <v>HKDIMMFRA6MN0_Quote</v>
      </c>
      <c r="F414" s="113" t="str">
        <f>_xll.qlSimpleQuote(E414,,PriceTickValue,Permanent,Trigger,ObjectOverwrite)</f>
        <v>HKDIMMFRA6MN0_Quote#0003</v>
      </c>
      <c r="G414" s="70" t="str">
        <f>_xll.ohRangeRetrieveError(F414)</f>
        <v/>
      </c>
      <c r="H414" s="74"/>
      <c r="J414" s="18" t="e">
        <v>#NUM!</v>
      </c>
    </row>
    <row r="415" spans="1:10" s="18" customFormat="1" x14ac:dyDescent="0.2">
      <c r="A415" s="103"/>
      <c r="B415" s="111">
        <v>82</v>
      </c>
      <c r="C415" s="112" t="b">
        <v>0</v>
      </c>
      <c r="D415" s="107" t="str">
        <v>Q0</v>
      </c>
      <c r="E415" s="108" t="str">
        <f t="shared" si="13"/>
        <v>HKDIMMFRA6MQ0_Quote</v>
      </c>
      <c r="F415" s="113" t="str">
        <f>_xll.qlSimpleQuote(E415,,PriceTickValue,Permanent,Trigger,ObjectOverwrite)</f>
        <v>HKDIMMFRA6MQ0_Quote#0003</v>
      </c>
      <c r="G415" s="70" t="str">
        <f>_xll.ohRangeRetrieveError(F415)</f>
        <v/>
      </c>
      <c r="H415" s="74"/>
      <c r="J415" s="18" t="e">
        <v>#NUM!</v>
      </c>
    </row>
    <row r="416" spans="1:10" s="18" customFormat="1" x14ac:dyDescent="0.2">
      <c r="A416" s="103"/>
      <c r="B416" s="111">
        <v>83</v>
      </c>
      <c r="C416" s="112" t="b">
        <v>0</v>
      </c>
      <c r="D416" s="107" t="str">
        <v>U0</v>
      </c>
      <c r="E416" s="108" t="str">
        <f t="shared" si="13"/>
        <v>HKDIMMFRA6MU0_Quote</v>
      </c>
      <c r="F416" s="113" t="str">
        <f>_xll.qlSimpleQuote(E416,,PriceTickValue,Permanent,Trigger,ObjectOverwrite)</f>
        <v>HKDIMMFRA6MU0_Quote#0003</v>
      </c>
      <c r="G416" s="70" t="str">
        <f>_xll.ohRangeRetrieveError(F416)</f>
        <v/>
      </c>
      <c r="H416" s="74"/>
      <c r="J416" s="18" t="e">
        <v>#NUM!</v>
      </c>
    </row>
    <row r="417" spans="1:10" s="18" customFormat="1" x14ac:dyDescent="0.2">
      <c r="A417" s="103"/>
      <c r="B417" s="111">
        <v>84</v>
      </c>
      <c r="C417" s="112" t="b">
        <v>0</v>
      </c>
      <c r="D417" s="107" t="str">
        <v>V0</v>
      </c>
      <c r="E417" s="108" t="str">
        <f t="shared" si="13"/>
        <v>HKDIMMFRA6MV0_Quote</v>
      </c>
      <c r="F417" s="113" t="str">
        <f>_xll.qlSimpleQuote(E417,,PriceTickValue,Permanent,Trigger,ObjectOverwrite)</f>
        <v>HKDIMMFRA6MV0_Quote#0003</v>
      </c>
      <c r="G417" s="70" t="str">
        <f>_xll.ohRangeRetrieveError(F417)</f>
        <v/>
      </c>
      <c r="H417" s="74"/>
      <c r="J417" s="18" t="e">
        <v>#NUM!</v>
      </c>
    </row>
    <row r="418" spans="1:10" s="18" customFormat="1" x14ac:dyDescent="0.2">
      <c r="A418" s="103"/>
      <c r="B418" s="111">
        <v>85</v>
      </c>
      <c r="C418" s="112" t="b">
        <v>0</v>
      </c>
      <c r="D418" s="107" t="str">
        <v>X0</v>
      </c>
      <c r="E418" s="108" t="str">
        <f t="shared" si="13"/>
        <v>HKDIMMFRA6MX0_Quote</v>
      </c>
      <c r="F418" s="113" t="str">
        <f>_xll.qlSimpleQuote(E418,,PriceTickValue,Permanent,Trigger,ObjectOverwrite)</f>
        <v>HKDIMMFRA6MX0_Quote#0003</v>
      </c>
      <c r="G418" s="70" t="str">
        <f>_xll.ohRangeRetrieveError(F418)</f>
        <v/>
      </c>
      <c r="H418" s="74"/>
      <c r="J418" s="18" t="e">
        <v>#NUM!</v>
      </c>
    </row>
    <row r="419" spans="1:10" s="18" customFormat="1" x14ac:dyDescent="0.2">
      <c r="A419" s="103"/>
      <c r="B419" s="111">
        <v>86</v>
      </c>
      <c r="C419" s="112" t="b">
        <v>0</v>
      </c>
      <c r="D419" s="107" t="str">
        <v>Z0</v>
      </c>
      <c r="E419" s="108" t="str">
        <f t="shared" si="13"/>
        <v>HKDIMMFRA6MZ0_Quote</v>
      </c>
      <c r="F419" s="113" t="str">
        <f>_xll.qlSimpleQuote(E419,,PriceTickValue,Permanent,Trigger,ObjectOverwrite)</f>
        <v>HKDIMMFRA6MZ0_Quote#0003</v>
      </c>
      <c r="G419" s="70" t="str">
        <f>_xll.ohRangeRetrieveError(F419)</f>
        <v/>
      </c>
      <c r="H419" s="74"/>
      <c r="J419" s="18" t="e">
        <v>#NUM!</v>
      </c>
    </row>
    <row r="420" spans="1:10" s="18" customFormat="1" x14ac:dyDescent="0.2">
      <c r="A420" s="103"/>
      <c r="B420" s="111">
        <v>87</v>
      </c>
      <c r="C420" s="112" t="b">
        <v>0</v>
      </c>
      <c r="D420" s="107" t="str">
        <v>F1</v>
      </c>
      <c r="E420" s="108" t="str">
        <f t="shared" si="13"/>
        <v>HKDIMMFRA6MF1_Quote</v>
      </c>
      <c r="F420" s="113" t="str">
        <f>_xll.qlSimpleQuote(E420,,PriceTickValue,Permanent,Trigger,ObjectOverwrite)</f>
        <v>HKDIMMFRA6MF1_Quote#0003</v>
      </c>
      <c r="G420" s="70" t="str">
        <f>_xll.ohRangeRetrieveError(F420)</f>
        <v/>
      </c>
      <c r="H420" s="74"/>
      <c r="J420" s="18" t="e">
        <v>#NUM!</v>
      </c>
    </row>
    <row r="421" spans="1:10" s="18" customFormat="1" x14ac:dyDescent="0.2">
      <c r="A421" s="103"/>
      <c r="B421" s="111">
        <v>88</v>
      </c>
      <c r="C421" s="112" t="b">
        <v>0</v>
      </c>
      <c r="D421" s="107" t="str">
        <v>G1</v>
      </c>
      <c r="E421" s="108" t="str">
        <f t="shared" si="13"/>
        <v>HKDIMMFRA6MG1_Quote</v>
      </c>
      <c r="F421" s="113" t="str">
        <f>_xll.qlSimpleQuote(E421,,PriceTickValue,Permanent,Trigger,ObjectOverwrite)</f>
        <v>HKDIMMFRA6MG1_Quote#0003</v>
      </c>
      <c r="G421" s="70" t="str">
        <f>_xll.ohRangeRetrieveError(F421)</f>
        <v/>
      </c>
      <c r="H421" s="74"/>
      <c r="J421" s="18" t="e">
        <v>#NUM!</v>
      </c>
    </row>
    <row r="422" spans="1:10" s="18" customFormat="1" x14ac:dyDescent="0.2">
      <c r="A422" s="103"/>
      <c r="B422" s="111">
        <v>89</v>
      </c>
      <c r="C422" s="112" t="b">
        <v>0</v>
      </c>
      <c r="D422" s="107" t="str">
        <v>H1</v>
      </c>
      <c r="E422" s="108" t="str">
        <f t="shared" si="13"/>
        <v>HKDIMMFRA6MH1_Quote</v>
      </c>
      <c r="F422" s="113" t="str">
        <f>_xll.qlSimpleQuote(E422,,PriceTickValue,Permanent,Trigger,ObjectOverwrite)</f>
        <v>HKDIMMFRA6MH1_Quote#0003</v>
      </c>
      <c r="G422" s="70" t="str">
        <f>_xll.ohRangeRetrieveError(F422)</f>
        <v/>
      </c>
      <c r="H422" s="74"/>
      <c r="J422" s="18" t="e">
        <v>#NUM!</v>
      </c>
    </row>
    <row r="423" spans="1:10" s="18" customFormat="1" x14ac:dyDescent="0.2">
      <c r="A423" s="103"/>
      <c r="B423" s="111">
        <v>90</v>
      </c>
      <c r="C423" s="112" t="b">
        <v>0</v>
      </c>
      <c r="D423" s="107" t="str">
        <v>J1</v>
      </c>
      <c r="E423" s="108" t="str">
        <f t="shared" si="13"/>
        <v>HKDIMMFRA6MJ1_Quote</v>
      </c>
      <c r="F423" s="113" t="str">
        <f>_xll.qlSimpleQuote(E423,,PriceTickValue,Permanent,Trigger,ObjectOverwrite)</f>
        <v>HKDIMMFRA6MJ1_Quote#0003</v>
      </c>
      <c r="G423" s="70" t="str">
        <f>_xll.ohRangeRetrieveError(F423)</f>
        <v/>
      </c>
      <c r="H423" s="74"/>
      <c r="J423" s="18" t="e">
        <v>#NUM!</v>
      </c>
    </row>
    <row r="424" spans="1:10" s="18" customFormat="1" x14ac:dyDescent="0.2">
      <c r="A424" s="103"/>
      <c r="B424" s="111">
        <v>91</v>
      </c>
      <c r="C424" s="112" t="b">
        <v>0</v>
      </c>
      <c r="D424" s="107" t="str">
        <v>K1</v>
      </c>
      <c r="E424" s="108" t="str">
        <f t="shared" si="13"/>
        <v>HKDIMMFRA6MK1_Quote</v>
      </c>
      <c r="F424" s="113" t="str">
        <f>_xll.qlSimpleQuote(E424,,PriceTickValue,Permanent,Trigger,ObjectOverwrite)</f>
        <v>HKDIMMFRA6MK1_Quote#0003</v>
      </c>
      <c r="G424" s="70" t="str">
        <f>_xll.ohRangeRetrieveError(F424)</f>
        <v/>
      </c>
      <c r="H424" s="74"/>
      <c r="J424" s="18" t="e">
        <v>#NUM!</v>
      </c>
    </row>
    <row r="425" spans="1:10" s="18" customFormat="1" x14ac:dyDescent="0.2">
      <c r="A425" s="103"/>
      <c r="B425" s="111">
        <v>92</v>
      </c>
      <c r="C425" s="112" t="b">
        <v>0</v>
      </c>
      <c r="D425" s="107" t="str">
        <v>M1</v>
      </c>
      <c r="E425" s="108" t="str">
        <f t="shared" si="13"/>
        <v>HKDIMMFRA6MM1_Quote</v>
      </c>
      <c r="F425" s="113" t="str">
        <f>_xll.qlSimpleQuote(E425,,PriceTickValue,Permanent,Trigger,ObjectOverwrite)</f>
        <v>HKDIMMFRA6MM1_Quote#0003</v>
      </c>
      <c r="G425" s="70" t="str">
        <f>_xll.ohRangeRetrieveError(F425)</f>
        <v/>
      </c>
      <c r="H425" s="74"/>
      <c r="J425" s="18" t="e">
        <v>#NUM!</v>
      </c>
    </row>
    <row r="426" spans="1:10" s="18" customFormat="1" x14ac:dyDescent="0.2">
      <c r="A426" s="103"/>
      <c r="B426" s="111">
        <v>93</v>
      </c>
      <c r="C426" s="112" t="b">
        <v>0</v>
      </c>
      <c r="D426" s="107" t="str">
        <v>N1</v>
      </c>
      <c r="E426" s="108" t="str">
        <f t="shared" si="13"/>
        <v>HKDIMMFRA6MN1_Quote</v>
      </c>
      <c r="F426" s="113" t="str">
        <f>_xll.qlSimpleQuote(E426,,PriceTickValue,Permanent,Trigger,ObjectOverwrite)</f>
        <v>HKDIMMFRA6MN1_Quote#0003</v>
      </c>
      <c r="G426" s="70" t="str">
        <f>_xll.ohRangeRetrieveError(F426)</f>
        <v/>
      </c>
      <c r="H426" s="74"/>
      <c r="J426" s="18" t="e">
        <v>#NUM!</v>
      </c>
    </row>
    <row r="427" spans="1:10" s="18" customFormat="1" x14ac:dyDescent="0.2">
      <c r="A427" s="103"/>
      <c r="B427" s="111">
        <v>94</v>
      </c>
      <c r="C427" s="112" t="b">
        <v>0</v>
      </c>
      <c r="D427" s="107" t="str">
        <v>Q1</v>
      </c>
      <c r="E427" s="108" t="str">
        <f t="shared" si="13"/>
        <v>HKDIMMFRA6MQ1_Quote</v>
      </c>
      <c r="F427" s="113" t="str">
        <f>_xll.qlSimpleQuote(E427,,PriceTickValue,Permanent,Trigger,ObjectOverwrite)</f>
        <v>HKDIMMFRA6MQ1_Quote#0003</v>
      </c>
      <c r="G427" s="70" t="str">
        <f>_xll.ohRangeRetrieveError(F427)</f>
        <v/>
      </c>
      <c r="H427" s="74"/>
      <c r="J427" s="18" t="e">
        <v>#NUM!</v>
      </c>
    </row>
    <row r="428" spans="1:10" s="18" customFormat="1" x14ac:dyDescent="0.2">
      <c r="A428" s="103"/>
      <c r="B428" s="111">
        <v>95</v>
      </c>
      <c r="C428" s="112" t="b">
        <v>0</v>
      </c>
      <c r="D428" s="107" t="str">
        <v>U1</v>
      </c>
      <c r="E428" s="108" t="str">
        <f t="shared" si="13"/>
        <v>HKDIMMFRA6MU1_Quote</v>
      </c>
      <c r="F428" s="113" t="str">
        <f>_xll.qlSimpleQuote(E428,,PriceTickValue,Permanent,Trigger,ObjectOverwrite)</f>
        <v>HKDIMMFRA6MU1_Quote#0003</v>
      </c>
      <c r="G428" s="70" t="str">
        <f>_xll.ohRangeRetrieveError(F428)</f>
        <v/>
      </c>
      <c r="H428" s="74"/>
      <c r="J428" s="18" t="e">
        <v>#NUM!</v>
      </c>
    </row>
    <row r="429" spans="1:10" s="18" customFormat="1" x14ac:dyDescent="0.2">
      <c r="A429" s="103"/>
      <c r="B429" s="111">
        <v>96</v>
      </c>
      <c r="C429" s="112" t="b">
        <v>0</v>
      </c>
      <c r="D429" s="107" t="str">
        <v>V1</v>
      </c>
      <c r="E429" s="108" t="str">
        <f t="shared" si="13"/>
        <v>HKDIMMFRA6MV1_Quote</v>
      </c>
      <c r="F429" s="113" t="str">
        <f>_xll.qlSimpleQuote(E429,,PriceTickValue,Permanent,Trigger,ObjectOverwrite)</f>
        <v>HKDIMMFRA6MV1_Quote#0003</v>
      </c>
      <c r="G429" s="70" t="str">
        <f>_xll.ohRangeRetrieveError(F429)</f>
        <v/>
      </c>
      <c r="H429" s="74"/>
      <c r="J429" s="18" t="e">
        <v>#NUM!</v>
      </c>
    </row>
    <row r="430" spans="1:10" s="18" customFormat="1" x14ac:dyDescent="0.2">
      <c r="A430" s="103"/>
      <c r="B430" s="111">
        <v>97</v>
      </c>
      <c r="C430" s="112" t="b">
        <v>0</v>
      </c>
      <c r="D430" s="107" t="str">
        <v>X1</v>
      </c>
      <c r="E430" s="108" t="str">
        <f t="shared" ref="E430:E453" si="14">Currency&amp;$D$332&amp;$E$332&amp;$D430&amp;QuoteSuffix</f>
        <v>HKDIMMFRA6MX1_Quote</v>
      </c>
      <c r="F430" s="113" t="str">
        <f>_xll.qlSimpleQuote(E430,,PriceTickValue,Permanent,Trigger,ObjectOverwrite)</f>
        <v>HKDIMMFRA6MX1_Quote#0003</v>
      </c>
      <c r="G430" s="70" t="str">
        <f>_xll.ohRangeRetrieveError(F430)</f>
        <v/>
      </c>
      <c r="H430" s="74"/>
      <c r="J430" s="18" t="e">
        <v>#NUM!</v>
      </c>
    </row>
    <row r="431" spans="1:10" s="18" customFormat="1" x14ac:dyDescent="0.2">
      <c r="A431" s="103"/>
      <c r="B431" s="111">
        <v>98</v>
      </c>
      <c r="C431" s="112" t="b">
        <v>0</v>
      </c>
      <c r="D431" s="107" t="str">
        <v>Z1</v>
      </c>
      <c r="E431" s="108" t="str">
        <f t="shared" si="14"/>
        <v>HKDIMMFRA6MZ1_Quote</v>
      </c>
      <c r="F431" s="113" t="str">
        <f>_xll.qlSimpleQuote(E431,,PriceTickValue,Permanent,Trigger,ObjectOverwrite)</f>
        <v>HKDIMMFRA6MZ1_Quote#0003</v>
      </c>
      <c r="G431" s="70" t="str">
        <f>_xll.ohRangeRetrieveError(F431)</f>
        <v/>
      </c>
      <c r="H431" s="74"/>
      <c r="J431" s="18" t="e">
        <v>#NUM!</v>
      </c>
    </row>
    <row r="432" spans="1:10" s="18" customFormat="1" x14ac:dyDescent="0.2">
      <c r="A432" s="103"/>
      <c r="B432" s="111">
        <v>99</v>
      </c>
      <c r="C432" s="112" t="b">
        <v>0</v>
      </c>
      <c r="D432" s="107" t="str">
        <v>F2</v>
      </c>
      <c r="E432" s="108" t="str">
        <f t="shared" si="14"/>
        <v>HKDIMMFRA6MF2_Quote</v>
      </c>
      <c r="F432" s="113" t="str">
        <f>_xll.qlSimpleQuote(E432,,PriceTickValue,Permanent,Trigger,ObjectOverwrite)</f>
        <v>HKDIMMFRA6MF2_Quote#0003</v>
      </c>
      <c r="G432" s="70" t="str">
        <f>_xll.ohRangeRetrieveError(F432)</f>
        <v/>
      </c>
      <c r="H432" s="74"/>
      <c r="J432" s="18" t="e">
        <v>#NUM!</v>
      </c>
    </row>
    <row r="433" spans="1:10" s="18" customFormat="1" x14ac:dyDescent="0.2">
      <c r="A433" s="103"/>
      <c r="B433" s="111">
        <v>100</v>
      </c>
      <c r="C433" s="112" t="b">
        <v>0</v>
      </c>
      <c r="D433" s="107" t="str">
        <v>G2</v>
      </c>
      <c r="E433" s="108" t="str">
        <f t="shared" si="14"/>
        <v>HKDIMMFRA6MG2_Quote</v>
      </c>
      <c r="F433" s="113" t="str">
        <f>_xll.qlSimpleQuote(E433,,PriceTickValue,Permanent,Trigger,ObjectOverwrite)</f>
        <v>HKDIMMFRA6MG2_Quote#0003</v>
      </c>
      <c r="G433" s="70" t="str">
        <f>_xll.ohRangeRetrieveError(F433)</f>
        <v/>
      </c>
      <c r="H433" s="74"/>
      <c r="J433" s="18" t="e">
        <v>#NUM!</v>
      </c>
    </row>
    <row r="434" spans="1:10" s="18" customFormat="1" x14ac:dyDescent="0.2">
      <c r="A434" s="103"/>
      <c r="B434" s="111">
        <v>101</v>
      </c>
      <c r="C434" s="112" t="b">
        <v>0</v>
      </c>
      <c r="D434" s="107" t="str">
        <v>H2</v>
      </c>
      <c r="E434" s="108" t="str">
        <f t="shared" si="14"/>
        <v>HKDIMMFRA6MH2_Quote</v>
      </c>
      <c r="F434" s="113" t="str">
        <f>_xll.qlSimpleQuote(E434,,PriceTickValue,Permanent,Trigger,ObjectOverwrite)</f>
        <v>HKDIMMFRA6MH2_Quote#0003</v>
      </c>
      <c r="G434" s="70" t="str">
        <f>_xll.ohRangeRetrieveError(F434)</f>
        <v/>
      </c>
      <c r="H434" s="74"/>
      <c r="J434" s="18" t="e">
        <v>#NUM!</v>
      </c>
    </row>
    <row r="435" spans="1:10" s="18" customFormat="1" x14ac:dyDescent="0.2">
      <c r="A435" s="103"/>
      <c r="B435" s="111">
        <v>102</v>
      </c>
      <c r="C435" s="112" t="b">
        <v>0</v>
      </c>
      <c r="D435" s="107" t="str">
        <v>J2</v>
      </c>
      <c r="E435" s="108" t="str">
        <f t="shared" si="14"/>
        <v>HKDIMMFRA6MJ2_Quote</v>
      </c>
      <c r="F435" s="113" t="str">
        <f>_xll.qlSimpleQuote(E435,,PriceTickValue,Permanent,Trigger,ObjectOverwrite)</f>
        <v>HKDIMMFRA6MJ2_Quote#0003</v>
      </c>
      <c r="G435" s="70" t="str">
        <f>_xll.ohRangeRetrieveError(F435)</f>
        <v/>
      </c>
      <c r="H435" s="74"/>
      <c r="J435" s="18" t="e">
        <v>#NUM!</v>
      </c>
    </row>
    <row r="436" spans="1:10" s="18" customFormat="1" x14ac:dyDescent="0.2">
      <c r="A436" s="103"/>
      <c r="B436" s="111">
        <v>103</v>
      </c>
      <c r="C436" s="112" t="b">
        <v>0</v>
      </c>
      <c r="D436" s="107" t="str">
        <v>K2</v>
      </c>
      <c r="E436" s="108" t="str">
        <f t="shared" si="14"/>
        <v>HKDIMMFRA6MK2_Quote</v>
      </c>
      <c r="F436" s="113" t="str">
        <f>_xll.qlSimpleQuote(E436,,PriceTickValue,Permanent,Trigger,ObjectOverwrite)</f>
        <v>HKDIMMFRA6MK2_Quote#0003</v>
      </c>
      <c r="G436" s="70" t="str">
        <f>_xll.ohRangeRetrieveError(F436)</f>
        <v/>
      </c>
      <c r="H436" s="74"/>
      <c r="J436" s="18" t="e">
        <v>#NUM!</v>
      </c>
    </row>
    <row r="437" spans="1:10" s="18" customFormat="1" x14ac:dyDescent="0.2">
      <c r="A437" s="103"/>
      <c r="B437" s="111">
        <v>104</v>
      </c>
      <c r="C437" s="112" t="b">
        <v>0</v>
      </c>
      <c r="D437" s="107" t="str">
        <v>M2</v>
      </c>
      <c r="E437" s="108" t="str">
        <f t="shared" si="14"/>
        <v>HKDIMMFRA6MM2_Quote</v>
      </c>
      <c r="F437" s="113" t="str">
        <f>_xll.qlSimpleQuote(E437,,PriceTickValue,Permanent,Trigger,ObjectOverwrite)</f>
        <v>HKDIMMFRA6MM2_Quote#0003</v>
      </c>
      <c r="G437" s="70" t="str">
        <f>_xll.ohRangeRetrieveError(F437)</f>
        <v/>
      </c>
      <c r="H437" s="74"/>
      <c r="J437" s="18" t="e">
        <v>#NUM!</v>
      </c>
    </row>
    <row r="438" spans="1:10" s="18" customFormat="1" x14ac:dyDescent="0.2">
      <c r="A438" s="103"/>
      <c r="B438" s="111">
        <v>105</v>
      </c>
      <c r="C438" s="112" t="b">
        <v>0</v>
      </c>
      <c r="D438" s="107" t="str">
        <v>N2</v>
      </c>
      <c r="E438" s="108" t="str">
        <f t="shared" si="14"/>
        <v>HKDIMMFRA6MN2_Quote</v>
      </c>
      <c r="F438" s="113" t="str">
        <f>_xll.qlSimpleQuote(E438,,PriceTickValue,Permanent,Trigger,ObjectOverwrite)</f>
        <v>HKDIMMFRA6MN2_Quote#0003</v>
      </c>
      <c r="G438" s="70" t="str">
        <f>_xll.ohRangeRetrieveError(F438)</f>
        <v/>
      </c>
      <c r="H438" s="74"/>
      <c r="J438" s="18" t="e">
        <v>#NUM!</v>
      </c>
    </row>
    <row r="439" spans="1:10" s="18" customFormat="1" x14ac:dyDescent="0.2">
      <c r="A439" s="103"/>
      <c r="B439" s="111">
        <v>106</v>
      </c>
      <c r="C439" s="112" t="b">
        <v>0</v>
      </c>
      <c r="D439" s="107" t="str">
        <v>Q2</v>
      </c>
      <c r="E439" s="108" t="str">
        <f t="shared" si="14"/>
        <v>HKDIMMFRA6MQ2_Quote</v>
      </c>
      <c r="F439" s="113" t="str">
        <f>_xll.qlSimpleQuote(E439,,PriceTickValue,Permanent,Trigger,ObjectOverwrite)</f>
        <v>HKDIMMFRA6MQ2_Quote#0003</v>
      </c>
      <c r="G439" s="70" t="str">
        <f>_xll.ohRangeRetrieveError(F439)</f>
        <v/>
      </c>
      <c r="H439" s="74"/>
      <c r="J439" s="18" t="e">
        <v>#NUM!</v>
      </c>
    </row>
    <row r="440" spans="1:10" s="18" customFormat="1" x14ac:dyDescent="0.2">
      <c r="A440" s="103"/>
      <c r="B440" s="111">
        <v>107</v>
      </c>
      <c r="C440" s="112" t="b">
        <v>0</v>
      </c>
      <c r="D440" s="107" t="str">
        <v>U2</v>
      </c>
      <c r="E440" s="108" t="str">
        <f t="shared" si="14"/>
        <v>HKDIMMFRA6MU2_Quote</v>
      </c>
      <c r="F440" s="113" t="str">
        <f>_xll.qlSimpleQuote(E440,,PriceTickValue,Permanent,Trigger,ObjectOverwrite)</f>
        <v>HKDIMMFRA6MU2_Quote#0003</v>
      </c>
      <c r="G440" s="70" t="str">
        <f>_xll.ohRangeRetrieveError(F440)</f>
        <v/>
      </c>
      <c r="H440" s="74"/>
      <c r="J440" s="18" t="e">
        <v>#NUM!</v>
      </c>
    </row>
    <row r="441" spans="1:10" s="18" customFormat="1" x14ac:dyDescent="0.2">
      <c r="A441" s="103"/>
      <c r="B441" s="111">
        <v>108</v>
      </c>
      <c r="C441" s="112" t="b">
        <v>0</v>
      </c>
      <c r="D441" s="107" t="str">
        <v>V2</v>
      </c>
      <c r="E441" s="108" t="str">
        <f t="shared" si="14"/>
        <v>HKDIMMFRA6MV2_Quote</v>
      </c>
      <c r="F441" s="113" t="str">
        <f>_xll.qlSimpleQuote(E441,,PriceTickValue,Permanent,Trigger,ObjectOverwrite)</f>
        <v>HKDIMMFRA6MV2_Quote#0003</v>
      </c>
      <c r="G441" s="70" t="str">
        <f>_xll.ohRangeRetrieveError(F441)</f>
        <v/>
      </c>
      <c r="H441" s="74"/>
      <c r="J441" s="18" t="e">
        <v>#NUM!</v>
      </c>
    </row>
    <row r="442" spans="1:10" s="18" customFormat="1" x14ac:dyDescent="0.2">
      <c r="A442" s="103"/>
      <c r="B442" s="111">
        <v>109</v>
      </c>
      <c r="C442" s="112" t="b">
        <v>0</v>
      </c>
      <c r="D442" s="107" t="str">
        <v>X2</v>
      </c>
      <c r="E442" s="108" t="str">
        <f t="shared" si="14"/>
        <v>HKDIMMFRA6MX2_Quote</v>
      </c>
      <c r="F442" s="113" t="str">
        <f>_xll.qlSimpleQuote(E442,,PriceTickValue,Permanent,Trigger,ObjectOverwrite)</f>
        <v>HKDIMMFRA6MX2_Quote#0003</v>
      </c>
      <c r="G442" s="70" t="str">
        <f>_xll.ohRangeRetrieveError(F442)</f>
        <v/>
      </c>
      <c r="H442" s="74"/>
      <c r="J442" s="18" t="e">
        <v>#NUM!</v>
      </c>
    </row>
    <row r="443" spans="1:10" s="18" customFormat="1" x14ac:dyDescent="0.2">
      <c r="A443" s="103"/>
      <c r="B443" s="111">
        <v>110</v>
      </c>
      <c r="C443" s="112" t="b">
        <v>0</v>
      </c>
      <c r="D443" s="107" t="str">
        <v>Z2</v>
      </c>
      <c r="E443" s="108" t="str">
        <f t="shared" si="14"/>
        <v>HKDIMMFRA6MZ2_Quote</v>
      </c>
      <c r="F443" s="113" t="str">
        <f>_xll.qlSimpleQuote(E443,,PriceTickValue,Permanent,Trigger,ObjectOverwrite)</f>
        <v>HKDIMMFRA6MZ2_Quote#0003</v>
      </c>
      <c r="G443" s="70" t="str">
        <f>_xll.ohRangeRetrieveError(F443)</f>
        <v/>
      </c>
      <c r="H443" s="74"/>
      <c r="J443" s="18" t="e">
        <v>#NUM!</v>
      </c>
    </row>
    <row r="444" spans="1:10" s="18" customFormat="1" x14ac:dyDescent="0.2">
      <c r="A444" s="103"/>
      <c r="B444" s="111">
        <v>111</v>
      </c>
      <c r="C444" s="112" t="b">
        <v>0</v>
      </c>
      <c r="D444" s="107" t="str">
        <v>F3</v>
      </c>
      <c r="E444" s="108" t="str">
        <f t="shared" si="14"/>
        <v>HKDIMMFRA6MF3_Quote</v>
      </c>
      <c r="F444" s="113" t="str">
        <f>_xll.qlSimpleQuote(E444,,PriceTickValue,Permanent,Trigger,ObjectOverwrite)</f>
        <v>HKDIMMFRA6MF3_Quote#0003</v>
      </c>
      <c r="G444" s="70" t="str">
        <f>_xll.ohRangeRetrieveError(F444)</f>
        <v/>
      </c>
      <c r="H444" s="74"/>
      <c r="J444" s="18" t="e">
        <v>#NUM!</v>
      </c>
    </row>
    <row r="445" spans="1:10" s="18" customFormat="1" x14ac:dyDescent="0.2">
      <c r="A445" s="103"/>
      <c r="B445" s="111">
        <v>112</v>
      </c>
      <c r="C445" s="112" t="b">
        <v>0</v>
      </c>
      <c r="D445" s="107" t="str">
        <v>G3</v>
      </c>
      <c r="E445" s="108" t="str">
        <f t="shared" si="14"/>
        <v>HKDIMMFRA6MG3_Quote</v>
      </c>
      <c r="F445" s="113" t="str">
        <f>_xll.qlSimpleQuote(E445,,PriceTickValue,Permanent,Trigger,ObjectOverwrite)</f>
        <v>HKDIMMFRA6MG3_Quote#0003</v>
      </c>
      <c r="G445" s="70" t="str">
        <f>_xll.ohRangeRetrieveError(F445)</f>
        <v/>
      </c>
      <c r="H445" s="74"/>
      <c r="J445" s="18" t="e">
        <v>#NUM!</v>
      </c>
    </row>
    <row r="446" spans="1:10" s="18" customFormat="1" x14ac:dyDescent="0.2">
      <c r="A446" s="103"/>
      <c r="B446" s="111">
        <v>113</v>
      </c>
      <c r="C446" s="112" t="b">
        <v>0</v>
      </c>
      <c r="D446" s="107" t="str">
        <v>H3</v>
      </c>
      <c r="E446" s="108" t="str">
        <f t="shared" si="14"/>
        <v>HKDIMMFRA6MH3_Quote</v>
      </c>
      <c r="F446" s="113" t="str">
        <f>_xll.qlSimpleQuote(E446,,PriceTickValue,Permanent,Trigger,ObjectOverwrite)</f>
        <v>HKDIMMFRA6MH3_Quote#0003</v>
      </c>
      <c r="G446" s="70" t="str">
        <f>_xll.ohRangeRetrieveError(F446)</f>
        <v/>
      </c>
      <c r="H446" s="74"/>
      <c r="J446" s="18" t="e">
        <v>#NUM!</v>
      </c>
    </row>
    <row r="447" spans="1:10" s="18" customFormat="1" x14ac:dyDescent="0.2">
      <c r="A447" s="103"/>
      <c r="B447" s="111">
        <v>114</v>
      </c>
      <c r="C447" s="112" t="b">
        <v>0</v>
      </c>
      <c r="D447" s="107" t="str">
        <v>J3</v>
      </c>
      <c r="E447" s="108" t="str">
        <f t="shared" si="14"/>
        <v>HKDIMMFRA6MJ3_Quote</v>
      </c>
      <c r="F447" s="113" t="str">
        <f>_xll.qlSimpleQuote(E447,,PriceTickValue,Permanent,Trigger,ObjectOverwrite)</f>
        <v>HKDIMMFRA6MJ3_Quote#0003</v>
      </c>
      <c r="G447" s="70" t="str">
        <f>_xll.ohRangeRetrieveError(F447)</f>
        <v/>
      </c>
      <c r="H447" s="74"/>
      <c r="J447" s="18" t="e">
        <v>#NUM!</v>
      </c>
    </row>
    <row r="448" spans="1:10" s="18" customFormat="1" x14ac:dyDescent="0.2">
      <c r="A448" s="103"/>
      <c r="B448" s="111">
        <v>115</v>
      </c>
      <c r="C448" s="112" t="b">
        <v>0</v>
      </c>
      <c r="D448" s="107" t="str">
        <v>K3</v>
      </c>
      <c r="E448" s="108" t="str">
        <f t="shared" si="14"/>
        <v>HKDIMMFRA6MK3_Quote</v>
      </c>
      <c r="F448" s="113" t="str">
        <f>_xll.qlSimpleQuote(E448,,PriceTickValue,Permanent,Trigger,ObjectOverwrite)</f>
        <v>HKDIMMFRA6MK3_Quote#0003</v>
      </c>
      <c r="G448" s="70" t="str">
        <f>_xll.ohRangeRetrieveError(F448)</f>
        <v/>
      </c>
      <c r="H448" s="74"/>
      <c r="J448" s="18" t="e">
        <v>#NUM!</v>
      </c>
    </row>
    <row r="449" spans="1:10" s="18" customFormat="1" x14ac:dyDescent="0.2">
      <c r="A449" s="103"/>
      <c r="B449" s="111">
        <v>116</v>
      </c>
      <c r="C449" s="112" t="b">
        <v>0</v>
      </c>
      <c r="D449" s="107" t="str">
        <v>M3</v>
      </c>
      <c r="E449" s="108" t="str">
        <f t="shared" si="14"/>
        <v>HKDIMMFRA6MM3_Quote</v>
      </c>
      <c r="F449" s="113" t="str">
        <f>_xll.qlSimpleQuote(E449,,PriceTickValue,Permanent,Trigger,ObjectOverwrite)</f>
        <v>HKDIMMFRA6MM3_Quote#0003</v>
      </c>
      <c r="G449" s="70" t="str">
        <f>_xll.ohRangeRetrieveError(F449)</f>
        <v/>
      </c>
      <c r="H449" s="74"/>
      <c r="J449" s="18" t="e">
        <v>#NUM!</v>
      </c>
    </row>
    <row r="450" spans="1:10" s="18" customFormat="1" x14ac:dyDescent="0.2">
      <c r="A450" s="103"/>
      <c r="B450" s="111">
        <v>117</v>
      </c>
      <c r="C450" s="112" t="b">
        <v>0</v>
      </c>
      <c r="D450" s="107" t="str">
        <v>N3</v>
      </c>
      <c r="E450" s="108" t="str">
        <f t="shared" si="14"/>
        <v>HKDIMMFRA6MN3_Quote</v>
      </c>
      <c r="F450" s="113" t="str">
        <f>_xll.qlSimpleQuote(E450,,PriceTickValue,Permanent,Trigger,ObjectOverwrite)</f>
        <v>HKDIMMFRA6MN3_Quote#0003</v>
      </c>
      <c r="G450" s="70" t="str">
        <f>_xll.ohRangeRetrieveError(F450)</f>
        <v/>
      </c>
      <c r="H450" s="74"/>
      <c r="J450" s="18" t="e">
        <v>#NUM!</v>
      </c>
    </row>
    <row r="451" spans="1:10" s="18" customFormat="1" x14ac:dyDescent="0.2">
      <c r="A451" s="103"/>
      <c r="B451" s="111">
        <v>118</v>
      </c>
      <c r="C451" s="112" t="b">
        <v>0</v>
      </c>
      <c r="D451" s="107" t="str">
        <v>Q3</v>
      </c>
      <c r="E451" s="108" t="str">
        <f t="shared" si="14"/>
        <v>HKDIMMFRA6MQ3_Quote</v>
      </c>
      <c r="F451" s="113" t="str">
        <f>_xll.qlSimpleQuote(E451,,PriceTickValue,Permanent,Trigger,ObjectOverwrite)</f>
        <v>HKDIMMFRA6MQ3_Quote#0003</v>
      </c>
      <c r="G451" s="70" t="str">
        <f>_xll.ohRangeRetrieveError(F451)</f>
        <v/>
      </c>
      <c r="H451" s="74"/>
      <c r="J451" s="18" t="e">
        <v>#NUM!</v>
      </c>
    </row>
    <row r="452" spans="1:10" s="18" customFormat="1" x14ac:dyDescent="0.2">
      <c r="A452" s="103"/>
      <c r="B452" s="111">
        <v>119</v>
      </c>
      <c r="C452" s="112" t="b">
        <v>0</v>
      </c>
      <c r="D452" s="107" t="str">
        <v>U3</v>
      </c>
      <c r="E452" s="108" t="str">
        <f t="shared" si="14"/>
        <v>HKDIMMFRA6MU3_Quote</v>
      </c>
      <c r="F452" s="113" t="str">
        <f>_xll.qlSimpleQuote(E452,,PriceTickValue,Permanent,Trigger,ObjectOverwrite)</f>
        <v>HKDIMMFRA6MU3_Quote#0003</v>
      </c>
      <c r="G452" s="70" t="str">
        <f>_xll.ohRangeRetrieveError(F452)</f>
        <v/>
      </c>
      <c r="H452" s="74"/>
      <c r="J452" s="18" t="e">
        <v>#NUM!</v>
      </c>
    </row>
    <row r="453" spans="1:10" s="18" customFormat="1" x14ac:dyDescent="0.2">
      <c r="A453" s="103"/>
      <c r="B453" s="111">
        <v>120</v>
      </c>
      <c r="C453" s="112" t="b">
        <v>0</v>
      </c>
      <c r="D453" s="107" t="str">
        <v>V3</v>
      </c>
      <c r="E453" s="108" t="str">
        <f t="shared" si="14"/>
        <v>HKDIMMFRA6MV3_Quote</v>
      </c>
      <c r="F453" s="113" t="str">
        <f>_xll.qlSimpleQuote(E453,,PriceTickValue,Permanent,Trigger,ObjectOverwrite)</f>
        <v>HKDIMMFRA6MV3_Quote#0003</v>
      </c>
      <c r="G453" s="70" t="str">
        <f>_xll.ohRangeRetrieveError(F453)</f>
        <v/>
      </c>
      <c r="H453" s="74"/>
      <c r="J453" s="18" t="e">
        <v>#NUM!</v>
      </c>
    </row>
    <row r="454" spans="1:10" s="18" customFormat="1" ht="12" thickBot="1" x14ac:dyDescent="0.25">
      <c r="A454" s="114"/>
      <c r="B454" s="95"/>
      <c r="C454" s="95"/>
      <c r="D454" s="95"/>
      <c r="E454" s="95"/>
      <c r="F454" s="95"/>
      <c r="G454" s="95"/>
      <c r="H454" s="97"/>
    </row>
    <row r="455" spans="1:10" s="18" customFormat="1" x14ac:dyDescent="0.2"/>
    <row r="457" spans="1:10" s="18" customFormat="1" x14ac:dyDescent="0.2">
      <c r="A457" s="63"/>
      <c r="B457" s="14"/>
      <c r="C457" s="14"/>
      <c r="D457" s="14"/>
      <c r="E457" s="17"/>
    </row>
    <row r="458" spans="1:10" s="18" customFormat="1" x14ac:dyDescent="0.2">
      <c r="A458" s="115"/>
      <c r="B458" s="116" t="str">
        <f>Currency&amp;"_010_"&amp;"FuturesHWConvAdj.xml"</f>
        <v>HKD_010_FuturesHWConvAdj.xml</v>
      </c>
      <c r="C458" s="117">
        <f ca="1">IF(Serialize,_xll.ohObjectSave(C459:C460,SerializationPath&amp;B458,FileOverwrite,,Serialize),"---")</f>
        <v>2</v>
      </c>
      <c r="D458" s="70" t="str">
        <f ca="1">_xll.ohRangeRetrieveError(C458)</f>
        <v/>
      </c>
      <c r="E458" s="25"/>
    </row>
    <row r="459" spans="1:10" s="18" customFormat="1" x14ac:dyDescent="0.2">
      <c r="A459" s="115"/>
      <c r="B459" s="118" t="str">
        <f>Currency&amp;"HW_Volatility"&amp;QuoteSuffix</f>
        <v>HKDHW_Volatility_Quote</v>
      </c>
      <c r="C459" s="118" t="str">
        <f>_xll.qlSimpleQuote(B459,,,Permanent,Trigger,ObjectOverwrite)</f>
        <v>HKDHW_Volatility_Quote#0003</v>
      </c>
      <c r="D459" s="70" t="str">
        <f>_xll.ohRangeRetrieveError(C459)</f>
        <v/>
      </c>
      <c r="E459" s="25"/>
    </row>
    <row r="460" spans="1:10" s="18" customFormat="1" x14ac:dyDescent="0.2">
      <c r="A460" s="115"/>
      <c r="B460" s="118" t="str">
        <f>Currency&amp;"HW_MeanReversion"&amp;QuoteSuffix</f>
        <v>HKDHW_MeanReversion_Quote</v>
      </c>
      <c r="C460" s="118" t="str">
        <f>_xll.qlSimpleQuote(B460,,,Permanent,Trigger,ObjectOverwrite)</f>
        <v>HKDHW_MeanReversion_Quote#0003</v>
      </c>
      <c r="D460" s="70" t="str">
        <f>_xll.ohRangeRetrieveError(C460)</f>
        <v/>
      </c>
      <c r="E460" s="25"/>
    </row>
    <row r="461" spans="1:10" s="18" customFormat="1" x14ac:dyDescent="0.2">
      <c r="A461" s="40"/>
      <c r="B461" s="41"/>
      <c r="C461" s="41"/>
      <c r="D461" s="41"/>
      <c r="E461" s="43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223"/>
  <sheetViews>
    <sheetView workbookViewId="0"/>
  </sheetViews>
  <sheetFormatPr defaultColWidth="8" defaultRowHeight="11.25" x14ac:dyDescent="0.2"/>
  <cols>
    <col min="1" max="1" width="3.28515625" style="46" customWidth="1"/>
    <col min="2" max="2" width="4.28515625" style="46" customWidth="1"/>
    <col min="3" max="3" width="15.5703125" style="46" bestFit="1" customWidth="1"/>
    <col min="4" max="4" width="101.42578125" style="46" bestFit="1" customWidth="1"/>
    <col min="5" max="5" width="3.7109375" style="46" customWidth="1"/>
    <col min="6" max="6" width="35.28515625" style="46" customWidth="1"/>
    <col min="7" max="7" width="4.28515625" style="46" customWidth="1"/>
    <col min="8" max="13" width="8" style="46"/>
    <col min="14" max="14" width="9" style="46" bestFit="1" customWidth="1"/>
    <col min="15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399" t="s">
        <v>60</v>
      </c>
      <c r="C2" s="400"/>
      <c r="D2" s="400"/>
      <c r="E2" s="401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399" t="s">
        <v>67</v>
      </c>
      <c r="C12" s="400"/>
      <c r="D12" s="400"/>
      <c r="E12" s="401"/>
    </row>
    <row r="13" spans="1:5" x14ac:dyDescent="0.2">
      <c r="B13" s="50"/>
      <c r="C13" s="51"/>
      <c r="D13" s="51"/>
      <c r="E13" s="52"/>
    </row>
    <row r="14" spans="1:5" x14ac:dyDescent="0.2">
      <c r="B14" s="50"/>
      <c r="C14" s="53" t="s">
        <v>68</v>
      </c>
      <c r="D14" s="54" t="s">
        <v>69</v>
      </c>
      <c r="E14" s="55"/>
    </row>
    <row r="15" spans="1:5" x14ac:dyDescent="0.2">
      <c r="B15" s="50"/>
      <c r="C15" s="53" t="s">
        <v>70</v>
      </c>
      <c r="D15" s="57" t="s">
        <v>71</v>
      </c>
      <c r="E15" s="55"/>
    </row>
    <row r="16" spans="1:5" x14ac:dyDescent="0.2">
      <c r="B16" s="50"/>
      <c r="C16" s="53" t="s">
        <v>72</v>
      </c>
      <c r="D16" s="61">
        <v>1E-4</v>
      </c>
      <c r="E16" s="55"/>
    </row>
    <row r="17" spans="1:14" x14ac:dyDescent="0.2">
      <c r="B17" s="50"/>
      <c r="C17" s="53" t="s">
        <v>73</v>
      </c>
      <c r="D17" s="62">
        <v>-0.01</v>
      </c>
      <c r="E17" s="55"/>
    </row>
    <row r="18" spans="1:14" ht="12" thickBot="1" x14ac:dyDescent="0.25">
      <c r="B18" s="58"/>
      <c r="C18" s="59"/>
      <c r="D18" s="59"/>
      <c r="E18" s="60"/>
    </row>
    <row r="19" spans="1:14" ht="12" thickBot="1" x14ac:dyDescent="0.25"/>
    <row r="20" spans="1:14" s="124" customFormat="1" ht="13.5" x14ac:dyDescent="0.25">
      <c r="A20" s="119"/>
      <c r="B20" s="120"/>
      <c r="C20" s="120"/>
      <c r="D20" s="120"/>
      <c r="E20" s="121"/>
      <c r="F20" s="122"/>
      <c r="G20" s="121"/>
      <c r="H20" s="123"/>
    </row>
    <row r="21" spans="1:14" s="124" customFormat="1" ht="13.5" x14ac:dyDescent="0.25">
      <c r="A21" s="125"/>
      <c r="B21" s="126"/>
      <c r="C21" s="126"/>
      <c r="D21" s="127"/>
      <c r="E21" s="128" t="str">
        <f>Currency&amp;"_010_"&amp;"OIS.xml"</f>
        <v>HKD_010_OIS.xml</v>
      </c>
      <c r="F21" s="129" t="e">
        <f ca="1">IF(Serialize,_xll.ohObjectSave(_xll.ohPack(F22:F112),SerializationPath&amp;E21,FileOverwrite,,Serialize),"---")</f>
        <v>#NUM!</v>
      </c>
      <c r="G21" s="130" t="str">
        <f ca="1">_xll.ohRangeRetrieveError(F21)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21" s="131"/>
    </row>
    <row r="22" spans="1:14" s="124" customFormat="1" ht="13.5" x14ac:dyDescent="0.25">
      <c r="A22" s="125"/>
      <c r="B22" s="132"/>
      <c r="C22" s="132" t="s">
        <v>118</v>
      </c>
      <c r="D22" s="133" t="s">
        <v>119</v>
      </c>
      <c r="E22" s="134" t="str">
        <f t="shared" ref="E22:E53" si="0">Currency&amp;$B22&amp;$C22&amp;$D22&amp;QuoteSuffix</f>
        <v>HKDOISSW_Quote</v>
      </c>
      <c r="F22" s="134" t="e">
        <f>_xll.qlSimpleQuote(Currency&amp;$B22&amp;$C22&amp;$D22&amp;QuoteSuffix,N22,RateTickValue,Permanent,Trigger,ObjectOverwrite)</f>
        <v>#NUM!</v>
      </c>
      <c r="G22" s="135" t="str">
        <f ca="1">_xll.ohRangeRetrieveError(F22)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" s="131"/>
      <c r="N22" s="124" t="e">
        <v>#NUM!</v>
      </c>
    </row>
    <row r="23" spans="1:14" s="124" customFormat="1" ht="13.5" x14ac:dyDescent="0.25">
      <c r="A23" s="125"/>
      <c r="B23" s="132"/>
      <c r="C23" s="132" t="s">
        <v>118</v>
      </c>
      <c r="D23" s="133" t="s">
        <v>120</v>
      </c>
      <c r="E23" s="134" t="str">
        <f t="shared" si="0"/>
        <v>HKDOIS2W_Quote</v>
      </c>
      <c r="F23" s="134" t="e">
        <f>_xll.qlSimpleQuote(Currency&amp;$B23&amp;$C23&amp;$D23&amp;QuoteSuffix,N23,RateTickValue,Permanent,Trigger,ObjectOverwrite)</f>
        <v>#NUM!</v>
      </c>
      <c r="G23" s="135" t="str">
        <f ca="1">_xll.ohRangeRetrieveError(F23)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" s="131"/>
      <c r="N23" s="124" t="e">
        <v>#NUM!</v>
      </c>
    </row>
    <row r="24" spans="1:14" s="124" customFormat="1" ht="13.5" x14ac:dyDescent="0.25">
      <c r="A24" s="125"/>
      <c r="B24" s="132"/>
      <c r="C24" s="132" t="s">
        <v>118</v>
      </c>
      <c r="D24" s="133" t="s">
        <v>121</v>
      </c>
      <c r="E24" s="134" t="str">
        <f t="shared" si="0"/>
        <v>HKDOIS3W_Quote</v>
      </c>
      <c r="F24" s="134" t="e">
        <f>_xll.qlSimpleQuote(Currency&amp;$B24&amp;$C24&amp;$D24&amp;QuoteSuffix,N24,RateTickValue,Permanent,Trigger,ObjectOverwrite)</f>
        <v>#NUM!</v>
      </c>
      <c r="G24" s="135" t="str">
        <f ca="1">_xll.ohRangeRetrieveError(F24)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" s="131"/>
      <c r="N24" s="124" t="e">
        <v>#NUM!</v>
      </c>
    </row>
    <row r="25" spans="1:14" s="124" customFormat="1" ht="13.5" x14ac:dyDescent="0.25">
      <c r="A25" s="125"/>
      <c r="B25" s="132"/>
      <c r="C25" s="132" t="s">
        <v>118</v>
      </c>
      <c r="D25" s="133" t="s">
        <v>112</v>
      </c>
      <c r="E25" s="134" t="str">
        <f t="shared" si="0"/>
        <v>HKDOIS1M_Quote</v>
      </c>
      <c r="F25" s="134" t="str">
        <f>_xll.qlSimpleQuote(Currency&amp;$B25&amp;$C25&amp;$D25&amp;QuoteSuffix,N25,RateTickValue,Permanent,Trigger,ObjectOverwrite)</f>
        <v>HKDOIS1M_Quote#0003</v>
      </c>
      <c r="G25" s="135" t="str">
        <f>_xll.ohRangeRetrieveError(F25)</f>
        <v/>
      </c>
      <c r="H25" s="131"/>
      <c r="N25" s="124">
        <v>5.0000000000000001E-4</v>
      </c>
    </row>
    <row r="26" spans="1:14" s="124" customFormat="1" ht="13.5" x14ac:dyDescent="0.25">
      <c r="A26" s="125"/>
      <c r="B26" s="132"/>
      <c r="C26" s="132" t="s">
        <v>118</v>
      </c>
      <c r="D26" s="133" t="s">
        <v>122</v>
      </c>
      <c r="E26" s="134" t="str">
        <f t="shared" si="0"/>
        <v>HKDOIS2M_Quote</v>
      </c>
      <c r="F26" s="134" t="str">
        <f>_xll.qlSimpleQuote(Currency&amp;$B26&amp;$C26&amp;$D26&amp;QuoteSuffix,N26,RateTickValue,Permanent,Trigger,ObjectOverwrite)</f>
        <v>HKDOIS2M_Quote#0003</v>
      </c>
      <c r="G26" s="135" t="str">
        <f>_xll.ohRangeRetrieveError(F26)</f>
        <v/>
      </c>
      <c r="H26" s="131"/>
      <c r="N26" s="124">
        <v>6.9999999999999988E-4</v>
      </c>
    </row>
    <row r="27" spans="1:14" s="124" customFormat="1" ht="13.5" x14ac:dyDescent="0.25">
      <c r="A27" s="125"/>
      <c r="B27" s="132"/>
      <c r="C27" s="132" t="s">
        <v>118</v>
      </c>
      <c r="D27" s="133" t="s">
        <v>116</v>
      </c>
      <c r="E27" s="134" t="str">
        <f t="shared" si="0"/>
        <v>HKDOIS3M_Quote</v>
      </c>
      <c r="F27" s="134" t="str">
        <f>_xll.qlSimpleQuote(Currency&amp;$B27&amp;$C27&amp;$D27&amp;QuoteSuffix,N27,RateTickValue,Permanent,Trigger,ObjectOverwrite)</f>
        <v>HKDOIS3M_Quote#0003</v>
      </c>
      <c r="G27" s="135" t="str">
        <f>_xll.ohRangeRetrieveError(F27)</f>
        <v/>
      </c>
      <c r="H27" s="131"/>
      <c r="N27" s="124">
        <v>9.0000000000000008E-4</v>
      </c>
    </row>
    <row r="28" spans="1:14" s="124" customFormat="1" ht="13.5" x14ac:dyDescent="0.25">
      <c r="A28" s="125"/>
      <c r="B28" s="132"/>
      <c r="C28" s="132" t="s">
        <v>118</v>
      </c>
      <c r="D28" s="133" t="s">
        <v>123</v>
      </c>
      <c r="E28" s="134" t="str">
        <f t="shared" si="0"/>
        <v>HKDOIS4M_Quote</v>
      </c>
      <c r="F28" s="134" t="str">
        <f>_xll.qlSimpleQuote(Currency&amp;$B28&amp;$C28&amp;$D28&amp;QuoteSuffix,N28,RateTickValue,Permanent,Trigger,ObjectOverwrite)</f>
        <v>HKDOIS4M_Quote#0003</v>
      </c>
      <c r="G28" s="135" t="str">
        <f>_xll.ohRangeRetrieveError(F28)</f>
        <v/>
      </c>
      <c r="H28" s="131"/>
      <c r="N28" s="124">
        <v>1.2000000000000001E-3</v>
      </c>
    </row>
    <row r="29" spans="1:14" s="124" customFormat="1" ht="13.5" x14ac:dyDescent="0.25">
      <c r="A29" s="125"/>
      <c r="B29" s="132"/>
      <c r="C29" s="132" t="s">
        <v>118</v>
      </c>
      <c r="D29" s="133" t="s">
        <v>124</v>
      </c>
      <c r="E29" s="134" t="str">
        <f t="shared" si="0"/>
        <v>HKDOIS5M_Quote</v>
      </c>
      <c r="F29" s="134" t="str">
        <f>_xll.qlSimpleQuote(Currency&amp;$B29&amp;$C29&amp;$D29&amp;QuoteSuffix,N29,RateTickValue,Permanent,Trigger,ObjectOverwrite)</f>
        <v>HKDOIS5M_Quote#0003</v>
      </c>
      <c r="G29" s="135" t="str">
        <f>_xll.ohRangeRetrieveError(F29)</f>
        <v/>
      </c>
      <c r="H29" s="131"/>
      <c r="N29" s="124">
        <v>1E-3</v>
      </c>
    </row>
    <row r="30" spans="1:14" s="124" customFormat="1" ht="13.5" x14ac:dyDescent="0.25">
      <c r="A30" s="125"/>
      <c r="B30" s="132"/>
      <c r="C30" s="132" t="s">
        <v>118</v>
      </c>
      <c r="D30" s="133" t="s">
        <v>9</v>
      </c>
      <c r="E30" s="134" t="str">
        <f t="shared" si="0"/>
        <v>HKDOIS6M_Quote</v>
      </c>
      <c r="F30" s="134" t="str">
        <f>_xll.qlSimpleQuote(Currency&amp;$B30&amp;$C30&amp;$D30&amp;QuoteSuffix,N30,RateTickValue,Permanent,Trigger,ObjectOverwrite)</f>
        <v>HKDOIS6M_Quote#0003</v>
      </c>
      <c r="G30" s="135" t="str">
        <f>_xll.ohRangeRetrieveError(F30)</f>
        <v/>
      </c>
      <c r="H30" s="131"/>
      <c r="N30" s="124">
        <v>1.1000000000000001E-3</v>
      </c>
    </row>
    <row r="31" spans="1:14" s="124" customFormat="1" ht="13.5" x14ac:dyDescent="0.25">
      <c r="A31" s="125"/>
      <c r="B31" s="132"/>
      <c r="C31" s="132" t="s">
        <v>118</v>
      </c>
      <c r="D31" s="133" t="s">
        <v>125</v>
      </c>
      <c r="E31" s="134" t="str">
        <f t="shared" si="0"/>
        <v>HKDOIS7M_Quote</v>
      </c>
      <c r="F31" s="134" t="e">
        <f>_xll.qlSimpleQuote(Currency&amp;$B31&amp;$C31&amp;$D31&amp;QuoteSuffix,N31,RateTickValue,Permanent,Trigger,ObjectOverwrite)</f>
        <v>#NUM!</v>
      </c>
      <c r="G31" s="135" t="str">
        <f ca="1">_xll.ohRangeRetrieveError(F31)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" s="131"/>
      <c r="N31" s="124" t="e">
        <v>#NUM!</v>
      </c>
    </row>
    <row r="32" spans="1:14" s="124" customFormat="1" ht="13.5" x14ac:dyDescent="0.25">
      <c r="A32" s="125"/>
      <c r="B32" s="132"/>
      <c r="C32" s="132" t="s">
        <v>118</v>
      </c>
      <c r="D32" s="133" t="s">
        <v>126</v>
      </c>
      <c r="E32" s="134" t="str">
        <f t="shared" si="0"/>
        <v>HKDOIS8M_Quote</v>
      </c>
      <c r="F32" s="134" t="e">
        <f>_xll.qlSimpleQuote(Currency&amp;$B32&amp;$C32&amp;$D32&amp;QuoteSuffix,N32,RateTickValue,Permanent,Trigger,ObjectOverwrite)</f>
        <v>#NUM!</v>
      </c>
      <c r="G32" s="135" t="str">
        <f ca="1">_xll.ohRangeRetrieveError(F32)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" s="131"/>
      <c r="N32" s="124" t="e">
        <v>#NUM!</v>
      </c>
    </row>
    <row r="33" spans="1:14" s="124" customFormat="1" ht="13.5" x14ac:dyDescent="0.25">
      <c r="A33" s="125"/>
      <c r="B33" s="132"/>
      <c r="C33" s="132" t="s">
        <v>118</v>
      </c>
      <c r="D33" s="133" t="s">
        <v>127</v>
      </c>
      <c r="E33" s="134" t="str">
        <f t="shared" si="0"/>
        <v>HKDOIS9M_Quote</v>
      </c>
      <c r="F33" s="134" t="str">
        <f>_xll.qlSimpleQuote(Currency&amp;$B33&amp;$C33&amp;$D33&amp;QuoteSuffix,N33,RateTickValue,Permanent,Trigger,ObjectOverwrite)</f>
        <v>HKDOIS9M_Quote#0003</v>
      </c>
      <c r="G33" s="135" t="str">
        <f>_xll.ohRangeRetrieveError(F33)</f>
        <v/>
      </c>
      <c r="H33" s="131"/>
      <c r="N33" s="124">
        <v>1.6999999999999999E-3</v>
      </c>
    </row>
    <row r="34" spans="1:14" s="124" customFormat="1" ht="13.5" x14ac:dyDescent="0.25">
      <c r="A34" s="125"/>
      <c r="B34" s="132"/>
      <c r="C34" s="132" t="s">
        <v>118</v>
      </c>
      <c r="D34" s="133" t="s">
        <v>128</v>
      </c>
      <c r="E34" s="134" t="str">
        <f t="shared" si="0"/>
        <v>HKDOIS10M_Quote</v>
      </c>
      <c r="F34" s="134" t="e">
        <f>_xll.qlSimpleQuote(Currency&amp;$B34&amp;$C34&amp;$D34&amp;QuoteSuffix,N34,RateTickValue,Permanent,Trigger,ObjectOverwrite)</f>
        <v>#NUM!</v>
      </c>
      <c r="G34" s="135" t="str">
        <f ca="1">_xll.ohRangeRetrieveError(F34)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4" s="131"/>
      <c r="N34" s="124" t="e">
        <v>#NUM!</v>
      </c>
    </row>
    <row r="35" spans="1:14" s="124" customFormat="1" ht="13.5" x14ac:dyDescent="0.25">
      <c r="A35" s="125"/>
      <c r="B35" s="132"/>
      <c r="C35" s="132" t="s">
        <v>118</v>
      </c>
      <c r="D35" s="133" t="s">
        <v>129</v>
      </c>
      <c r="E35" s="134" t="str">
        <f t="shared" si="0"/>
        <v>HKDOIS11M_Quote</v>
      </c>
      <c r="F35" s="134" t="e">
        <f>_xll.qlSimpleQuote(Currency&amp;$B35&amp;$C35&amp;$D35&amp;QuoteSuffix,N35,RateTickValue,Permanent,Trigger,ObjectOverwrite)</f>
        <v>#NUM!</v>
      </c>
      <c r="G35" s="135" t="str">
        <f ca="1">_xll.ohRangeRetrieveError(F35)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5" s="131"/>
      <c r="N35" s="124" t="e">
        <v>#NUM!</v>
      </c>
    </row>
    <row r="36" spans="1:14" s="124" customFormat="1" ht="13.5" x14ac:dyDescent="0.25">
      <c r="A36" s="125"/>
      <c r="B36" s="132"/>
      <c r="C36" s="132" t="s">
        <v>118</v>
      </c>
      <c r="D36" s="133" t="s">
        <v>10</v>
      </c>
      <c r="E36" s="134" t="str">
        <f t="shared" si="0"/>
        <v>HKDOIS1Y_Quote</v>
      </c>
      <c r="F36" s="134" t="str">
        <f>_xll.qlSimpleQuote(Currency&amp;$B36&amp;$C36&amp;$D36&amp;QuoteSuffix,N36,RateTickValue,Permanent,Trigger,ObjectOverwrite)</f>
        <v>HKDOIS1Y_Quote#0003</v>
      </c>
      <c r="G36" s="135" t="str">
        <f>_xll.ohRangeRetrieveError(F36)</f>
        <v/>
      </c>
      <c r="H36" s="131"/>
      <c r="N36" s="124">
        <v>2E-3</v>
      </c>
    </row>
    <row r="37" spans="1:14" s="124" customFormat="1" ht="13.5" x14ac:dyDescent="0.25">
      <c r="A37" s="125"/>
      <c r="B37" s="132"/>
      <c r="C37" s="132" t="s">
        <v>118</v>
      </c>
      <c r="D37" s="133" t="s">
        <v>130</v>
      </c>
      <c r="E37" s="134" t="str">
        <f t="shared" si="0"/>
        <v>HKDOIS13M_Quote</v>
      </c>
      <c r="F37" s="134" t="e">
        <f>_xll.qlSimpleQuote(Currency&amp;$B37&amp;$C37&amp;$D37&amp;QuoteSuffix,N37,RateTickValue,Permanent,Trigger,ObjectOverwrite)</f>
        <v>#NUM!</v>
      </c>
      <c r="G37" s="135" t="str">
        <f ca="1">_xll.ohRangeRetrieveError(F37)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7" s="131"/>
      <c r="N37" s="124" t="e">
        <v>#NUM!</v>
      </c>
    </row>
    <row r="38" spans="1:14" s="124" customFormat="1" ht="13.5" x14ac:dyDescent="0.25">
      <c r="A38" s="125"/>
      <c r="B38" s="132"/>
      <c r="C38" s="132" t="s">
        <v>118</v>
      </c>
      <c r="D38" s="133" t="s">
        <v>131</v>
      </c>
      <c r="E38" s="134" t="str">
        <f t="shared" si="0"/>
        <v>HKDOIS14M_Quote</v>
      </c>
      <c r="F38" s="134" t="e">
        <f>_xll.qlSimpleQuote(Currency&amp;$B38&amp;$C38&amp;$D38&amp;QuoteSuffix,N38,RateTickValue,Permanent,Trigger,ObjectOverwrite)</f>
        <v>#NUM!</v>
      </c>
      <c r="G38" s="135" t="str">
        <f ca="1">_xll.ohRangeRetrieveError(F38)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8" s="131"/>
      <c r="N38" s="124" t="e">
        <v>#NUM!</v>
      </c>
    </row>
    <row r="39" spans="1:14" s="124" customFormat="1" ht="13.5" x14ac:dyDescent="0.25">
      <c r="A39" s="125"/>
      <c r="B39" s="132"/>
      <c r="C39" s="132" t="s">
        <v>118</v>
      </c>
      <c r="D39" s="133" t="s">
        <v>11</v>
      </c>
      <c r="E39" s="134" t="str">
        <f t="shared" si="0"/>
        <v>HKDOIS15M_Quote</v>
      </c>
      <c r="F39" s="134" t="e">
        <f>_xll.qlSimpleQuote(Currency&amp;$B39&amp;$C39&amp;$D39&amp;QuoteSuffix,N39,RateTickValue,Permanent,Trigger,ObjectOverwrite)</f>
        <v>#NUM!</v>
      </c>
      <c r="G39" s="135" t="str">
        <f ca="1">_xll.ohRangeRetrieveError(F39)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9" s="131"/>
      <c r="N39" s="124" t="e">
        <v>#NUM!</v>
      </c>
    </row>
    <row r="40" spans="1:14" s="124" customFormat="1" ht="13.5" x14ac:dyDescent="0.25">
      <c r="A40" s="125"/>
      <c r="B40" s="132"/>
      <c r="C40" s="132" t="s">
        <v>118</v>
      </c>
      <c r="D40" s="133" t="s">
        <v>132</v>
      </c>
      <c r="E40" s="134" t="str">
        <f t="shared" si="0"/>
        <v>HKDOIS16M_Quote</v>
      </c>
      <c r="F40" s="134" t="e">
        <f>_xll.qlSimpleQuote(Currency&amp;$B40&amp;$C40&amp;$D40&amp;QuoteSuffix,N40,RateTickValue,Permanent,Trigger,ObjectOverwrite)</f>
        <v>#NUM!</v>
      </c>
      <c r="G40" s="135" t="str">
        <f ca="1">_xll.ohRangeRetrieveError(F40)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0" s="131"/>
      <c r="N40" s="124" t="e">
        <v>#NUM!</v>
      </c>
    </row>
    <row r="41" spans="1:14" s="124" customFormat="1" ht="13.5" x14ac:dyDescent="0.25">
      <c r="A41" s="125"/>
      <c r="B41" s="132"/>
      <c r="C41" s="132" t="s">
        <v>118</v>
      </c>
      <c r="D41" s="133" t="s">
        <v>133</v>
      </c>
      <c r="E41" s="134" t="str">
        <f t="shared" si="0"/>
        <v>HKDOIS17M_Quote</v>
      </c>
      <c r="F41" s="134" t="e">
        <f>_xll.qlSimpleQuote(Currency&amp;$B41&amp;$C41&amp;$D41&amp;QuoteSuffix,N41,RateTickValue,Permanent,Trigger,ObjectOverwrite)</f>
        <v>#NUM!</v>
      </c>
      <c r="G41" s="135" t="str">
        <f ca="1">_xll.ohRangeRetrieveError(F41)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1" s="131"/>
      <c r="N41" s="124" t="e">
        <v>#NUM!</v>
      </c>
    </row>
    <row r="42" spans="1:14" s="124" customFormat="1" ht="13.5" x14ac:dyDescent="0.25">
      <c r="A42" s="125"/>
      <c r="B42" s="132"/>
      <c r="C42" s="132" t="s">
        <v>118</v>
      </c>
      <c r="D42" s="133" t="s">
        <v>12</v>
      </c>
      <c r="E42" s="134" t="str">
        <f t="shared" si="0"/>
        <v>HKDOIS18M_Quote</v>
      </c>
      <c r="F42" s="134" t="e">
        <f>_xll.qlSimpleQuote(Currency&amp;$B42&amp;$C42&amp;$D42&amp;QuoteSuffix,N42,RateTickValue,Permanent,Trigger,ObjectOverwrite)</f>
        <v>#NUM!</v>
      </c>
      <c r="G42" s="135" t="str">
        <f ca="1">_xll.ohRangeRetrieveError(F42)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2" s="131"/>
      <c r="N42" s="124" t="e">
        <v>#NUM!</v>
      </c>
    </row>
    <row r="43" spans="1:14" s="124" customFormat="1" ht="13.5" x14ac:dyDescent="0.25">
      <c r="A43" s="125"/>
      <c r="B43" s="132"/>
      <c r="C43" s="132" t="s">
        <v>118</v>
      </c>
      <c r="D43" s="133" t="s">
        <v>134</v>
      </c>
      <c r="E43" s="134" t="str">
        <f t="shared" si="0"/>
        <v>HKDOIS19M_Quote</v>
      </c>
      <c r="F43" s="134" t="e">
        <f>_xll.qlSimpleQuote(Currency&amp;$B43&amp;$C43&amp;$D43&amp;QuoteSuffix,N43,RateTickValue,Permanent,Trigger,ObjectOverwrite)</f>
        <v>#NUM!</v>
      </c>
      <c r="G43" s="135" t="str">
        <f ca="1">_xll.ohRangeRetrieveError(F43)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3" s="131"/>
      <c r="N43" s="124" t="e">
        <v>#NUM!</v>
      </c>
    </row>
    <row r="44" spans="1:14" s="124" customFormat="1" ht="13.5" x14ac:dyDescent="0.25">
      <c r="A44" s="125"/>
      <c r="B44" s="132"/>
      <c r="C44" s="132" t="s">
        <v>118</v>
      </c>
      <c r="D44" s="133" t="s">
        <v>135</v>
      </c>
      <c r="E44" s="134" t="str">
        <f t="shared" si="0"/>
        <v>HKDOIS20M_Quote</v>
      </c>
      <c r="F44" s="134" t="e">
        <f>_xll.qlSimpleQuote(Currency&amp;$B44&amp;$C44&amp;$D44&amp;QuoteSuffix,N44,RateTickValue,Permanent,Trigger,ObjectOverwrite)</f>
        <v>#NUM!</v>
      </c>
      <c r="G44" s="135" t="str">
        <f ca="1">_xll.ohRangeRetrieveError(F44)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4" s="131"/>
      <c r="N44" s="124" t="e">
        <v>#NUM!</v>
      </c>
    </row>
    <row r="45" spans="1:14" s="124" customFormat="1" ht="13.5" x14ac:dyDescent="0.25">
      <c r="A45" s="125"/>
      <c r="B45" s="132"/>
      <c r="C45" s="132" t="s">
        <v>118</v>
      </c>
      <c r="D45" s="133" t="s">
        <v>13</v>
      </c>
      <c r="E45" s="134" t="str">
        <f t="shared" si="0"/>
        <v>HKDOIS21M_Quote</v>
      </c>
      <c r="F45" s="134" t="e">
        <f>_xll.qlSimpleQuote(Currency&amp;$B45&amp;$C45&amp;$D45&amp;QuoteSuffix,N45,RateTickValue,Permanent,Trigger,ObjectOverwrite)</f>
        <v>#NUM!</v>
      </c>
      <c r="G45" s="135" t="str">
        <f ca="1">_xll.ohRangeRetrieveError(F45)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5" s="131"/>
      <c r="N45" s="124" t="e">
        <v>#NUM!</v>
      </c>
    </row>
    <row r="46" spans="1:14" s="124" customFormat="1" ht="13.5" x14ac:dyDescent="0.25">
      <c r="A46" s="125"/>
      <c r="B46" s="132"/>
      <c r="C46" s="132" t="s">
        <v>118</v>
      </c>
      <c r="D46" s="133" t="s">
        <v>136</v>
      </c>
      <c r="E46" s="134" t="str">
        <f t="shared" si="0"/>
        <v>HKDOIS22M_Quote</v>
      </c>
      <c r="F46" s="134" t="e">
        <f>_xll.qlSimpleQuote(Currency&amp;$B46&amp;$C46&amp;$D46&amp;QuoteSuffix,N46,RateTickValue,Permanent,Trigger,ObjectOverwrite)</f>
        <v>#NUM!</v>
      </c>
      <c r="G46" s="135" t="str">
        <f ca="1">_xll.ohRangeRetrieveError(F46)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6" s="131"/>
      <c r="N46" s="124" t="e">
        <v>#NUM!</v>
      </c>
    </row>
    <row r="47" spans="1:14" s="124" customFormat="1" ht="13.5" x14ac:dyDescent="0.25">
      <c r="A47" s="125"/>
      <c r="B47" s="132"/>
      <c r="C47" s="132" t="s">
        <v>118</v>
      </c>
      <c r="D47" s="133" t="s">
        <v>137</v>
      </c>
      <c r="E47" s="134" t="str">
        <f t="shared" si="0"/>
        <v>HKDOIS23M_Quote</v>
      </c>
      <c r="F47" s="134" t="e">
        <f>_xll.qlSimpleQuote(Currency&amp;$B47&amp;$C47&amp;$D47&amp;QuoteSuffix,N47,RateTickValue,Permanent,Trigger,ObjectOverwrite)</f>
        <v>#NUM!</v>
      </c>
      <c r="G47" s="135" t="str">
        <f ca="1">_xll.ohRangeRetrieveError(F47)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7" s="131"/>
      <c r="N47" s="124" t="e">
        <v>#NUM!</v>
      </c>
    </row>
    <row r="48" spans="1:14" s="124" customFormat="1" ht="13.5" x14ac:dyDescent="0.25">
      <c r="A48" s="125"/>
      <c r="B48" s="132"/>
      <c r="C48" s="132" t="s">
        <v>118</v>
      </c>
      <c r="D48" s="133" t="s">
        <v>14</v>
      </c>
      <c r="E48" s="134" t="str">
        <f t="shared" si="0"/>
        <v>HKDOIS2Y_Quote</v>
      </c>
      <c r="F48" s="134" t="e">
        <f>_xll.qlSimpleQuote(Currency&amp;$B48&amp;$C48&amp;$D48&amp;QuoteSuffix,N48,RateTickValue,Permanent,Trigger,ObjectOverwrite)</f>
        <v>#NUM!</v>
      </c>
      <c r="G48" s="135" t="str">
        <f ca="1">_xll.ohRangeRetrieveError(F48)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8" s="131"/>
      <c r="N48" s="124" t="e">
        <v>#NUM!</v>
      </c>
    </row>
    <row r="49" spans="1:14" s="124" customFormat="1" ht="13.5" x14ac:dyDescent="0.25">
      <c r="A49" s="125"/>
      <c r="B49" s="132"/>
      <c r="C49" s="132" t="s">
        <v>118</v>
      </c>
      <c r="D49" s="133" t="s">
        <v>138</v>
      </c>
      <c r="E49" s="134" t="str">
        <f t="shared" si="0"/>
        <v>HKDOIS27M_Quote</v>
      </c>
      <c r="F49" s="134" t="e">
        <f>_xll.qlSimpleQuote(Currency&amp;$B49&amp;$C49&amp;$D49&amp;QuoteSuffix,N49,RateTickValue,Permanent,Trigger,ObjectOverwrite)</f>
        <v>#NUM!</v>
      </c>
      <c r="G49" s="135" t="str">
        <f ca="1">_xll.ohRangeRetrieveError(F49)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9" s="131"/>
      <c r="N49" s="124" t="e">
        <v>#NUM!</v>
      </c>
    </row>
    <row r="50" spans="1:14" s="124" customFormat="1" ht="13.5" x14ac:dyDescent="0.25">
      <c r="A50" s="125"/>
      <c r="B50" s="132"/>
      <c r="C50" s="132" t="s">
        <v>118</v>
      </c>
      <c r="D50" s="133" t="s">
        <v>139</v>
      </c>
      <c r="E50" s="134" t="str">
        <f t="shared" si="0"/>
        <v>HKDOIS30M_Quote</v>
      </c>
      <c r="F50" s="134" t="e">
        <f>_xll.qlSimpleQuote(Currency&amp;$B50&amp;$C50&amp;$D50&amp;QuoteSuffix,N50,RateTickValue,Permanent,Trigger,ObjectOverwrite)</f>
        <v>#NUM!</v>
      </c>
      <c r="G50" s="135" t="str">
        <f ca="1">_xll.ohRangeRetrieveError(F50)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0" s="131"/>
      <c r="N50" s="124" t="e">
        <v>#NUM!</v>
      </c>
    </row>
    <row r="51" spans="1:14" s="124" customFormat="1" ht="13.5" x14ac:dyDescent="0.25">
      <c r="A51" s="125"/>
      <c r="B51" s="132"/>
      <c r="C51" s="132" t="s">
        <v>118</v>
      </c>
      <c r="D51" s="133" t="s">
        <v>140</v>
      </c>
      <c r="E51" s="134" t="str">
        <f t="shared" si="0"/>
        <v>HKDOIS33M_Quote</v>
      </c>
      <c r="F51" s="134" t="e">
        <f>_xll.qlSimpleQuote(Currency&amp;$B51&amp;$C51&amp;$D51&amp;QuoteSuffix,N51,RateTickValue,Permanent,Trigger,ObjectOverwrite)</f>
        <v>#NUM!</v>
      </c>
      <c r="G51" s="135" t="str">
        <f ca="1">_xll.ohRangeRetrieveError(F51)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1" s="131"/>
      <c r="N51" s="124" t="e">
        <v>#NUM!</v>
      </c>
    </row>
    <row r="52" spans="1:14" s="124" customFormat="1" ht="13.5" x14ac:dyDescent="0.25">
      <c r="A52" s="125"/>
      <c r="B52" s="132"/>
      <c r="C52" s="132" t="s">
        <v>118</v>
      </c>
      <c r="D52" s="133" t="s">
        <v>18</v>
      </c>
      <c r="E52" s="134" t="str">
        <f t="shared" si="0"/>
        <v>HKDOIS3Y_Quote</v>
      </c>
      <c r="F52" s="134" t="e">
        <f>_xll.qlSimpleQuote(Currency&amp;$B52&amp;$C52&amp;$D52&amp;QuoteSuffix,N52,RateTickValue,Permanent,Trigger,ObjectOverwrite)</f>
        <v>#NUM!</v>
      </c>
      <c r="G52" s="135" t="str">
        <f ca="1">_xll.ohRangeRetrieveError(F52)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2" s="131"/>
      <c r="N52" s="124" t="e">
        <v>#NUM!</v>
      </c>
    </row>
    <row r="53" spans="1:14" s="124" customFormat="1" ht="13.5" x14ac:dyDescent="0.25">
      <c r="A53" s="125"/>
      <c r="B53" s="132"/>
      <c r="C53" s="132" t="s">
        <v>118</v>
      </c>
      <c r="D53" s="133" t="s">
        <v>141</v>
      </c>
      <c r="E53" s="134" t="str">
        <f t="shared" si="0"/>
        <v>HKDOIS39M_Quote</v>
      </c>
      <c r="F53" s="134" t="e">
        <f>_xll.qlSimpleQuote(Currency&amp;$B53&amp;$C53&amp;$D53&amp;QuoteSuffix,N53,RateTickValue,Permanent,Trigger,ObjectOverwrite)</f>
        <v>#NUM!</v>
      </c>
      <c r="G53" s="135" t="str">
        <f ca="1">_xll.ohRangeRetrieveError(F53)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3" s="131"/>
      <c r="N53" s="124" t="e">
        <v>#NUM!</v>
      </c>
    </row>
    <row r="54" spans="1:14" s="124" customFormat="1" ht="13.5" x14ac:dyDescent="0.25">
      <c r="A54" s="125"/>
      <c r="B54" s="132"/>
      <c r="C54" s="132" t="s">
        <v>118</v>
      </c>
      <c r="D54" s="133" t="s">
        <v>142</v>
      </c>
      <c r="E54" s="134" t="str">
        <f t="shared" ref="E54:E75" si="1">Currency&amp;$B54&amp;$C54&amp;$D54&amp;QuoteSuffix</f>
        <v>HKDOIS42M_Quote</v>
      </c>
      <c r="F54" s="134" t="e">
        <f>_xll.qlSimpleQuote(Currency&amp;$B54&amp;$C54&amp;$D54&amp;QuoteSuffix,N54,RateTickValue,Permanent,Trigger,ObjectOverwrite)</f>
        <v>#NUM!</v>
      </c>
      <c r="G54" s="135" t="str">
        <f ca="1">_xll.ohRangeRetrieveError(F54)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4" s="131"/>
      <c r="N54" s="124" t="e">
        <v>#NUM!</v>
      </c>
    </row>
    <row r="55" spans="1:14" s="124" customFormat="1" ht="13.5" x14ac:dyDescent="0.25">
      <c r="A55" s="125"/>
      <c r="B55" s="132"/>
      <c r="C55" s="132" t="s">
        <v>118</v>
      </c>
      <c r="D55" s="133" t="s">
        <v>143</v>
      </c>
      <c r="E55" s="134" t="str">
        <f t="shared" si="1"/>
        <v>HKDOIS45M_Quote</v>
      </c>
      <c r="F55" s="134" t="e">
        <f>_xll.qlSimpleQuote(Currency&amp;$B55&amp;$C55&amp;$D55&amp;QuoteSuffix,N55,RateTickValue,Permanent,Trigger,ObjectOverwrite)</f>
        <v>#NUM!</v>
      </c>
      <c r="G55" s="135" t="str">
        <f ca="1">_xll.ohRangeRetrieveError(F55)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5" s="131"/>
      <c r="N55" s="124" t="e">
        <v>#NUM!</v>
      </c>
    </row>
    <row r="56" spans="1:14" s="124" customFormat="1" ht="13.5" x14ac:dyDescent="0.25">
      <c r="A56" s="125"/>
      <c r="B56" s="132"/>
      <c r="C56" s="132" t="s">
        <v>118</v>
      </c>
      <c r="D56" s="133" t="s">
        <v>22</v>
      </c>
      <c r="E56" s="134" t="str">
        <f t="shared" si="1"/>
        <v>HKDOIS4Y_Quote</v>
      </c>
      <c r="F56" s="134" t="e">
        <f>_xll.qlSimpleQuote(Currency&amp;$B56&amp;$C56&amp;$D56&amp;QuoteSuffix,N56,RateTickValue,Permanent,Trigger,ObjectOverwrite)</f>
        <v>#NUM!</v>
      </c>
      <c r="G56" s="135" t="str">
        <f ca="1">_xll.ohRangeRetrieveError(F56)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6" s="131"/>
      <c r="N56" s="124" t="e">
        <v>#NUM!</v>
      </c>
    </row>
    <row r="57" spans="1:14" s="124" customFormat="1" ht="13.5" x14ac:dyDescent="0.25">
      <c r="A57" s="125"/>
      <c r="B57" s="132"/>
      <c r="C57" s="132" t="s">
        <v>118</v>
      </c>
      <c r="D57" s="133" t="s">
        <v>144</v>
      </c>
      <c r="E57" s="134" t="str">
        <f t="shared" si="1"/>
        <v>HKDOIS51M_Quote</v>
      </c>
      <c r="F57" s="134" t="e">
        <f>_xll.qlSimpleQuote(Currency&amp;$B57&amp;$C57&amp;$D57&amp;QuoteSuffix,N57,RateTickValue,Permanent,Trigger,ObjectOverwrite)</f>
        <v>#NUM!</v>
      </c>
      <c r="G57" s="135" t="str">
        <f ca="1">_xll.ohRangeRetrieveError(F57)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7" s="131"/>
      <c r="N57" s="124" t="e">
        <v>#NUM!</v>
      </c>
    </row>
    <row r="58" spans="1:14" s="124" customFormat="1" ht="13.5" x14ac:dyDescent="0.25">
      <c r="A58" s="125"/>
      <c r="B58" s="132"/>
      <c r="C58" s="132" t="s">
        <v>118</v>
      </c>
      <c r="D58" s="133" t="s">
        <v>145</v>
      </c>
      <c r="E58" s="134" t="str">
        <f t="shared" si="1"/>
        <v>HKDOIS54M_Quote</v>
      </c>
      <c r="F58" s="134" t="e">
        <f>_xll.qlSimpleQuote(Currency&amp;$B58&amp;$C58&amp;$D58&amp;QuoteSuffix,N58,RateTickValue,Permanent,Trigger,ObjectOverwrite)</f>
        <v>#NUM!</v>
      </c>
      <c r="G58" s="135" t="str">
        <f ca="1">_xll.ohRangeRetrieveError(F58)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8" s="131"/>
      <c r="N58" s="124" t="e">
        <v>#NUM!</v>
      </c>
    </row>
    <row r="59" spans="1:14" s="124" customFormat="1" ht="13.5" x14ac:dyDescent="0.25">
      <c r="A59" s="125"/>
      <c r="B59" s="132"/>
      <c r="C59" s="132" t="s">
        <v>118</v>
      </c>
      <c r="D59" s="133" t="s">
        <v>146</v>
      </c>
      <c r="E59" s="134" t="str">
        <f t="shared" si="1"/>
        <v>HKDOIS57M_Quote</v>
      </c>
      <c r="F59" s="134" t="e">
        <f>_xll.qlSimpleQuote(Currency&amp;$B59&amp;$C59&amp;$D59&amp;QuoteSuffix,N59,RateTickValue,Permanent,Trigger,ObjectOverwrite)</f>
        <v>#NUM!</v>
      </c>
      <c r="G59" s="135" t="str">
        <f ca="1">_xll.ohRangeRetrieveError(F59)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9" s="131"/>
      <c r="N59" s="124" t="e">
        <v>#NUM!</v>
      </c>
    </row>
    <row r="60" spans="1:14" s="124" customFormat="1" ht="13.5" x14ac:dyDescent="0.25">
      <c r="A60" s="125"/>
      <c r="B60" s="132"/>
      <c r="C60" s="132" t="s">
        <v>118</v>
      </c>
      <c r="D60" s="133" t="s">
        <v>24</v>
      </c>
      <c r="E60" s="134" t="str">
        <f t="shared" si="1"/>
        <v>HKDOIS5Y_Quote</v>
      </c>
      <c r="F60" s="134" t="e">
        <f>_xll.qlSimpleQuote(Currency&amp;$B60&amp;$C60&amp;$D60&amp;QuoteSuffix,N60,RateTickValue,Permanent,Trigger,ObjectOverwrite)</f>
        <v>#NUM!</v>
      </c>
      <c r="G60" s="135" t="str">
        <f ca="1">_xll.ohRangeRetrieveError(F60)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0" s="131"/>
      <c r="N60" s="124" t="e">
        <v>#NUM!</v>
      </c>
    </row>
    <row r="61" spans="1:14" s="124" customFormat="1" ht="13.5" x14ac:dyDescent="0.25">
      <c r="A61" s="125"/>
      <c r="B61" s="132"/>
      <c r="C61" s="132" t="s">
        <v>118</v>
      </c>
      <c r="D61" s="133" t="s">
        <v>26</v>
      </c>
      <c r="E61" s="134" t="str">
        <f t="shared" si="1"/>
        <v>HKDOIS6Y_Quote</v>
      </c>
      <c r="F61" s="134" t="e">
        <f>_xll.qlSimpleQuote(Currency&amp;$B61&amp;$C61&amp;$D61&amp;QuoteSuffix,N61,RateTickValue,Permanent,Trigger,ObjectOverwrite)</f>
        <v>#NUM!</v>
      </c>
      <c r="G61" s="135" t="str">
        <f ca="1">_xll.ohRangeRetrieveError(F61)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1" s="131"/>
      <c r="N61" s="124" t="e">
        <v>#NUM!</v>
      </c>
    </row>
    <row r="62" spans="1:14" s="124" customFormat="1" ht="13.5" x14ac:dyDescent="0.25">
      <c r="A62" s="125"/>
      <c r="B62" s="132"/>
      <c r="C62" s="132" t="s">
        <v>118</v>
      </c>
      <c r="D62" s="133" t="s">
        <v>29</v>
      </c>
      <c r="E62" s="134" t="str">
        <f t="shared" si="1"/>
        <v>HKDOIS7Y_Quote</v>
      </c>
      <c r="F62" s="134" t="e">
        <f>_xll.qlSimpleQuote(Currency&amp;$B62&amp;$C62&amp;$D62&amp;QuoteSuffix,N62,RateTickValue,Permanent,Trigger,ObjectOverwrite)</f>
        <v>#NUM!</v>
      </c>
      <c r="G62" s="135" t="str">
        <f ca="1">_xll.ohRangeRetrieveError(F62)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2" s="131"/>
      <c r="N62" s="124" t="e">
        <v>#NUM!</v>
      </c>
    </row>
    <row r="63" spans="1:14" s="124" customFormat="1" ht="13.5" x14ac:dyDescent="0.25">
      <c r="A63" s="125"/>
      <c r="B63" s="132"/>
      <c r="C63" s="132" t="s">
        <v>118</v>
      </c>
      <c r="D63" s="133" t="s">
        <v>30</v>
      </c>
      <c r="E63" s="134" t="str">
        <f t="shared" si="1"/>
        <v>HKDOIS8Y_Quote</v>
      </c>
      <c r="F63" s="134" t="e">
        <f>_xll.qlSimpleQuote(Currency&amp;$B63&amp;$C63&amp;$D63&amp;QuoteSuffix,N63,RateTickValue,Permanent,Trigger,ObjectOverwrite)</f>
        <v>#NUM!</v>
      </c>
      <c r="G63" s="135" t="str">
        <f ca="1">_xll.ohRangeRetrieveError(F63)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3" s="131"/>
      <c r="N63" s="124" t="e">
        <v>#NUM!</v>
      </c>
    </row>
    <row r="64" spans="1:14" s="124" customFormat="1" ht="13.5" x14ac:dyDescent="0.25">
      <c r="A64" s="125"/>
      <c r="B64" s="132"/>
      <c r="C64" s="132" t="s">
        <v>118</v>
      </c>
      <c r="D64" s="133" t="s">
        <v>31</v>
      </c>
      <c r="E64" s="134" t="str">
        <f t="shared" si="1"/>
        <v>HKDOIS9Y_Quote</v>
      </c>
      <c r="F64" s="134" t="e">
        <f>_xll.qlSimpleQuote(Currency&amp;$B64&amp;$C64&amp;$D64&amp;QuoteSuffix,N64,RateTickValue,Permanent,Trigger,ObjectOverwrite)</f>
        <v>#NUM!</v>
      </c>
      <c r="G64" s="135" t="str">
        <f ca="1">_xll.ohRangeRetrieveError(F64)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4" s="131"/>
      <c r="N64" s="124" t="e">
        <v>#NUM!</v>
      </c>
    </row>
    <row r="65" spans="1:14" s="124" customFormat="1" ht="13.5" x14ac:dyDescent="0.25">
      <c r="A65" s="125"/>
      <c r="B65" s="132"/>
      <c r="C65" s="132" t="s">
        <v>118</v>
      </c>
      <c r="D65" s="133" t="s">
        <v>32</v>
      </c>
      <c r="E65" s="134" t="str">
        <f t="shared" si="1"/>
        <v>HKDOIS10Y_Quote</v>
      </c>
      <c r="F65" s="134" t="e">
        <f>_xll.qlSimpleQuote(Currency&amp;$B65&amp;$C65&amp;$D65&amp;QuoteSuffix,N65,RateTickValue,Permanent,Trigger,ObjectOverwrite)</f>
        <v>#NUM!</v>
      </c>
      <c r="G65" s="135" t="str">
        <f ca="1">_xll.ohRangeRetrieveError(F65)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5" s="131"/>
      <c r="N65" s="124" t="e">
        <v>#NUM!</v>
      </c>
    </row>
    <row r="66" spans="1:14" s="124" customFormat="1" ht="13.5" x14ac:dyDescent="0.25">
      <c r="A66" s="125"/>
      <c r="B66" s="132"/>
      <c r="C66" s="132" t="s">
        <v>118</v>
      </c>
      <c r="D66" s="133" t="s">
        <v>34</v>
      </c>
      <c r="E66" s="134" t="str">
        <f t="shared" si="1"/>
        <v>HKDOIS12Y_Quote</v>
      </c>
      <c r="F66" s="134" t="e">
        <f>_xll.qlSimpleQuote(Currency&amp;$B66&amp;$C66&amp;$D66&amp;QuoteSuffix,N66,RateTickValue,Permanent,Trigger,ObjectOverwrite)</f>
        <v>#NUM!</v>
      </c>
      <c r="G66" s="135" t="str">
        <f ca="1">_xll.ohRangeRetrieveError(F66)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6" s="131"/>
      <c r="N66" s="124" t="e">
        <v>#NUM!</v>
      </c>
    </row>
    <row r="67" spans="1:14" s="124" customFormat="1" ht="13.5" x14ac:dyDescent="0.25">
      <c r="A67" s="125"/>
      <c r="B67" s="132"/>
      <c r="C67" s="132" t="s">
        <v>118</v>
      </c>
      <c r="D67" s="133" t="s">
        <v>37</v>
      </c>
      <c r="E67" s="134" t="str">
        <f t="shared" si="1"/>
        <v>HKDOIS15Y_Quote</v>
      </c>
      <c r="F67" s="134" t="e">
        <f>_xll.qlSimpleQuote(Currency&amp;$B67&amp;$C67&amp;$D67&amp;QuoteSuffix,N67,RateTickValue,Permanent,Trigger,ObjectOverwrite)</f>
        <v>#NUM!</v>
      </c>
      <c r="G67" s="135" t="str">
        <f ca="1">_xll.ohRangeRetrieveError(F67)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7" s="131"/>
      <c r="N67" s="124" t="e">
        <v>#NUM!</v>
      </c>
    </row>
    <row r="68" spans="1:14" s="124" customFormat="1" ht="13.5" x14ac:dyDescent="0.25">
      <c r="A68" s="125"/>
      <c r="B68" s="132"/>
      <c r="C68" s="132" t="s">
        <v>118</v>
      </c>
      <c r="D68" s="133" t="s">
        <v>42</v>
      </c>
      <c r="E68" s="134" t="str">
        <f t="shared" si="1"/>
        <v>HKDOIS20Y_Quote</v>
      </c>
      <c r="F68" s="134" t="e">
        <f>_xll.qlSimpleQuote(Currency&amp;$B68&amp;$C68&amp;$D68&amp;QuoteSuffix,N68,RateTickValue,Permanent,Trigger,ObjectOverwrite)</f>
        <v>#NUM!</v>
      </c>
      <c r="G68" s="135" t="str">
        <f ca="1">_xll.ohRangeRetrieveError(F68)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8" s="131"/>
      <c r="N68" s="124" t="e">
        <v>#NUM!</v>
      </c>
    </row>
    <row r="69" spans="1:14" s="124" customFormat="1" ht="13.5" x14ac:dyDescent="0.25">
      <c r="A69" s="125"/>
      <c r="B69" s="132"/>
      <c r="C69" s="132" t="s">
        <v>118</v>
      </c>
      <c r="D69" s="133" t="s">
        <v>47</v>
      </c>
      <c r="E69" s="134" t="str">
        <f t="shared" si="1"/>
        <v>HKDOIS25Y_Quote</v>
      </c>
      <c r="F69" s="134" t="e">
        <f>_xll.qlSimpleQuote(Currency&amp;$B69&amp;$C69&amp;$D69&amp;QuoteSuffix,N69,RateTickValue,Permanent,Trigger,ObjectOverwrite)</f>
        <v>#NUM!</v>
      </c>
      <c r="G69" s="135" t="str">
        <f ca="1">_xll.ohRangeRetrieveError(F69)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9" s="131"/>
      <c r="N69" s="124" t="e">
        <v>#NUM!</v>
      </c>
    </row>
    <row r="70" spans="1:14" s="124" customFormat="1" ht="13.5" x14ac:dyDescent="0.25">
      <c r="A70" s="125"/>
      <c r="B70" s="132"/>
      <c r="C70" s="132" t="s">
        <v>118</v>
      </c>
      <c r="D70" s="133" t="s">
        <v>49</v>
      </c>
      <c r="E70" s="134" t="str">
        <f t="shared" si="1"/>
        <v>HKDOIS27Y_Quote</v>
      </c>
      <c r="F70" s="134" t="e">
        <f>_xll.qlSimpleQuote(Currency&amp;$B70&amp;$C70&amp;$D70&amp;QuoteSuffix,N70,RateTickValue,Permanent,Trigger,ObjectOverwrite)</f>
        <v>#NUM!</v>
      </c>
      <c r="G70" s="135" t="str">
        <f ca="1">_xll.ohRangeRetrieveError(F70)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70" s="131"/>
      <c r="N70" s="124" t="e">
        <v>#NUM!</v>
      </c>
    </row>
    <row r="71" spans="1:14" s="124" customFormat="1" ht="13.5" x14ac:dyDescent="0.25">
      <c r="A71" s="125"/>
      <c r="B71" s="132"/>
      <c r="C71" s="132" t="s">
        <v>118</v>
      </c>
      <c r="D71" s="133" t="s">
        <v>52</v>
      </c>
      <c r="E71" s="134" t="str">
        <f t="shared" si="1"/>
        <v>HKDOIS30Y_Quote</v>
      </c>
      <c r="F71" s="134" t="e">
        <f>_xll.qlSimpleQuote(Currency&amp;$B71&amp;$C71&amp;$D71&amp;QuoteSuffix,N71,RateTickValue,Permanent,Trigger,ObjectOverwrite)</f>
        <v>#NUM!</v>
      </c>
      <c r="G71" s="135" t="str">
        <f ca="1">_xll.ohRangeRetrieveError(F71)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71" s="131"/>
      <c r="N71" s="124" t="e">
        <v>#NUM!</v>
      </c>
    </row>
    <row r="72" spans="1:14" s="124" customFormat="1" ht="13.5" x14ac:dyDescent="0.25">
      <c r="A72" s="125"/>
      <c r="B72" s="132"/>
      <c r="C72" s="132" t="s">
        <v>118</v>
      </c>
      <c r="D72" s="133" t="s">
        <v>53</v>
      </c>
      <c r="E72" s="134" t="str">
        <f t="shared" si="1"/>
        <v>HKDOIS35Y_Quote</v>
      </c>
      <c r="F72" s="134" t="e">
        <f>_xll.qlSimpleQuote(Currency&amp;$B72&amp;$C72&amp;$D72&amp;QuoteSuffix,N72,RateTickValue,Permanent,Trigger,ObjectOverwrite)</f>
        <v>#NUM!</v>
      </c>
      <c r="G72" s="135" t="str">
        <f ca="1">_xll.ohRangeRetrieveError(F72)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72" s="131"/>
      <c r="N72" s="124" t="e">
        <v>#NUM!</v>
      </c>
    </row>
    <row r="73" spans="1:14" s="124" customFormat="1" ht="13.5" x14ac:dyDescent="0.25">
      <c r="A73" s="125"/>
      <c r="B73" s="132"/>
      <c r="C73" s="132" t="s">
        <v>118</v>
      </c>
      <c r="D73" s="133" t="s">
        <v>54</v>
      </c>
      <c r="E73" s="134" t="str">
        <f t="shared" si="1"/>
        <v>HKDOIS40Y_Quote</v>
      </c>
      <c r="F73" s="134" t="e">
        <f>_xll.qlSimpleQuote(Currency&amp;$B73&amp;$C73&amp;$D73&amp;QuoteSuffix,N73,RateTickValue,Permanent,Trigger,ObjectOverwrite)</f>
        <v>#NUM!</v>
      </c>
      <c r="G73" s="135" t="str">
        <f ca="1">_xll.ohRangeRetrieveError(F73)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73" s="131"/>
      <c r="N73" s="124" t="e">
        <v>#NUM!</v>
      </c>
    </row>
    <row r="74" spans="1:14" s="124" customFormat="1" ht="13.5" x14ac:dyDescent="0.25">
      <c r="A74" s="125"/>
      <c r="B74" s="132"/>
      <c r="C74" s="132" t="s">
        <v>118</v>
      </c>
      <c r="D74" s="133" t="s">
        <v>147</v>
      </c>
      <c r="E74" s="134" t="str">
        <f t="shared" si="1"/>
        <v>HKDOIS45Y_Quote</v>
      </c>
      <c r="F74" s="134" t="e">
        <f>_xll.qlSimpleQuote(Currency&amp;$B74&amp;$C74&amp;$D74&amp;QuoteSuffix,N74,RateTickValue,Permanent,Trigger,ObjectOverwrite)</f>
        <v>#NUM!</v>
      </c>
      <c r="G74" s="135" t="str">
        <f ca="1">_xll.ohRangeRetrieveError(F74)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74" s="131"/>
      <c r="N74" s="124" t="e">
        <v>#NUM!</v>
      </c>
    </row>
    <row r="75" spans="1:14" s="124" customFormat="1" ht="13.5" x14ac:dyDescent="0.25">
      <c r="A75" s="125"/>
      <c r="B75" s="132"/>
      <c r="C75" s="132" t="s">
        <v>118</v>
      </c>
      <c r="D75" s="133" t="s">
        <v>55</v>
      </c>
      <c r="E75" s="134" t="str">
        <f t="shared" si="1"/>
        <v>HKDOIS50Y_Quote</v>
      </c>
      <c r="F75" s="134" t="e">
        <f>_xll.qlSimpleQuote(Currency&amp;$B75&amp;$C75&amp;$D75&amp;QuoteSuffix,N75,RateTickValue,Permanent,Trigger,ObjectOverwrite)</f>
        <v>#NUM!</v>
      </c>
      <c r="G75" s="135" t="str">
        <f ca="1">_xll.ohRangeRetrieveError(F75)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75" s="131"/>
      <c r="N75" s="124" t="e">
        <v>#NUM!</v>
      </c>
    </row>
    <row r="76" spans="1:14" s="124" customFormat="1" ht="13.5" x14ac:dyDescent="0.25">
      <c r="A76" s="125"/>
      <c r="B76" s="136"/>
      <c r="C76" s="136"/>
      <c r="D76" s="137"/>
      <c r="E76" s="138"/>
      <c r="F76" s="138"/>
      <c r="G76" s="139"/>
      <c r="H76" s="131"/>
      <c r="N76" s="124" t="e">
        <v>#NUM!</v>
      </c>
    </row>
    <row r="77" spans="1:14" s="124" customFormat="1" ht="13.5" x14ac:dyDescent="0.25">
      <c r="A77" s="125"/>
      <c r="B77" s="132" t="s">
        <v>148</v>
      </c>
      <c r="C77" s="132" t="s">
        <v>118</v>
      </c>
      <c r="D77" s="140" t="str">
        <f>_xll.qlECBNextCode(_xll.qlSettingsEvaluationDate(Trigger)-365)</f>
        <v>DEC12</v>
      </c>
      <c r="E77" s="134" t="str">
        <f t="shared" ref="E77:E112" si="2">Currency&amp;$B77&amp;$C77&amp;$D77&amp;QuoteSuffix</f>
        <v>HKDFEDOISDEC12_Quote</v>
      </c>
      <c r="F77" s="134" t="str">
        <f>_xll.qlSimpleQuote(Currency&amp;$B77&amp;$C77&amp;$D77&amp;QuoteSuffix,,RateTickValue,Permanent,Trigger,ObjectOverwrite)</f>
        <v>HKDFEDOISDEC12_Quote#0003</v>
      </c>
      <c r="G77" s="135" t="str">
        <f>_xll.ohRangeRetrieveError(F77)</f>
        <v/>
      </c>
      <c r="H77" s="131"/>
      <c r="N77" s="124" t="e">
        <v>#NUM!</v>
      </c>
    </row>
    <row r="78" spans="1:14" s="124" customFormat="1" ht="13.5" x14ac:dyDescent="0.25">
      <c r="A78" s="125"/>
      <c r="B78" s="132" t="s">
        <v>148</v>
      </c>
      <c r="C78" s="132" t="s">
        <v>118</v>
      </c>
      <c r="D78" s="140" t="str">
        <f>_xll.qlECBNextCode(_xll.qlECBdate(D77))</f>
        <v>JAN13</v>
      </c>
      <c r="E78" s="134" t="str">
        <f t="shared" si="2"/>
        <v>HKDFEDOISJAN13_Quote</v>
      </c>
      <c r="F78" s="134" t="str">
        <f>_xll.qlSimpleQuote(Currency&amp;$B78&amp;$C78&amp;$D78&amp;QuoteSuffix,,RateTickValue,Permanent,Trigger,ObjectOverwrite)</f>
        <v>HKDFEDOISJAN13_Quote#0003</v>
      </c>
      <c r="G78" s="135" t="str">
        <f>_xll.ohRangeRetrieveError(F78)</f>
        <v/>
      </c>
      <c r="H78" s="131"/>
      <c r="N78" s="124" t="e">
        <v>#NUM!</v>
      </c>
    </row>
    <row r="79" spans="1:14" s="124" customFormat="1" ht="13.5" x14ac:dyDescent="0.25">
      <c r="A79" s="125"/>
      <c r="B79" s="132" t="s">
        <v>148</v>
      </c>
      <c r="C79" s="132" t="s">
        <v>118</v>
      </c>
      <c r="D79" s="140" t="str">
        <f>_xll.qlECBNextCode(_xll.qlECBdate(D78))</f>
        <v>FEB13</v>
      </c>
      <c r="E79" s="134" t="str">
        <f t="shared" si="2"/>
        <v>HKDFEDOISFEB13_Quote</v>
      </c>
      <c r="F79" s="134" t="str">
        <f>_xll.qlSimpleQuote(Currency&amp;$B79&amp;$C79&amp;$D79&amp;QuoteSuffix,,RateTickValue,Permanent,Trigger,ObjectOverwrite)</f>
        <v>HKDFEDOISFEB13_Quote#0003</v>
      </c>
      <c r="G79" s="135" t="str">
        <f>_xll.ohRangeRetrieveError(F79)</f>
        <v/>
      </c>
      <c r="H79" s="131"/>
      <c r="N79" s="124" t="e">
        <v>#NUM!</v>
      </c>
    </row>
    <row r="80" spans="1:14" s="124" customFormat="1" ht="13.5" x14ac:dyDescent="0.25">
      <c r="A80" s="125"/>
      <c r="B80" s="132" t="s">
        <v>148</v>
      </c>
      <c r="C80" s="132" t="s">
        <v>118</v>
      </c>
      <c r="D80" s="140" t="str">
        <f>_xll.qlECBNextCode(_xll.qlECBdate(D79))</f>
        <v>MAR13</v>
      </c>
      <c r="E80" s="134" t="str">
        <f t="shared" si="2"/>
        <v>HKDFEDOISMAR13_Quote</v>
      </c>
      <c r="F80" s="134" t="str">
        <f>_xll.qlSimpleQuote(Currency&amp;$B80&amp;$C80&amp;$D80&amp;QuoteSuffix,,RateTickValue,Permanent,Trigger,ObjectOverwrite)</f>
        <v>HKDFEDOISMAR13_Quote#0003</v>
      </c>
      <c r="G80" s="135" t="str">
        <f>_xll.ohRangeRetrieveError(F80)</f>
        <v/>
      </c>
      <c r="H80" s="131"/>
      <c r="N80" s="124" t="e">
        <v>#NUM!</v>
      </c>
    </row>
    <row r="81" spans="1:14" s="124" customFormat="1" ht="13.5" x14ac:dyDescent="0.25">
      <c r="A81" s="125"/>
      <c r="B81" s="132" t="s">
        <v>148</v>
      </c>
      <c r="C81" s="132" t="s">
        <v>118</v>
      </c>
      <c r="D81" s="140" t="str">
        <f>_xll.qlECBNextCode(_xll.qlECBdate(D80))</f>
        <v>APR13</v>
      </c>
      <c r="E81" s="134" t="str">
        <f t="shared" si="2"/>
        <v>HKDFEDOISAPR13_Quote</v>
      </c>
      <c r="F81" s="134" t="str">
        <f>_xll.qlSimpleQuote(Currency&amp;$B81&amp;$C81&amp;$D81&amp;QuoteSuffix,,RateTickValue,Permanent,Trigger,ObjectOverwrite)</f>
        <v>HKDFEDOISAPR13_Quote#0003</v>
      </c>
      <c r="G81" s="135" t="str">
        <f>_xll.ohRangeRetrieveError(F81)</f>
        <v/>
      </c>
      <c r="H81" s="131"/>
      <c r="N81" s="124" t="e">
        <v>#NUM!</v>
      </c>
    </row>
    <row r="82" spans="1:14" s="124" customFormat="1" ht="13.5" x14ac:dyDescent="0.25">
      <c r="A82" s="125"/>
      <c r="B82" s="132" t="s">
        <v>148</v>
      </c>
      <c r="C82" s="132" t="s">
        <v>118</v>
      </c>
      <c r="D82" s="140" t="str">
        <f>_xll.qlECBNextCode(_xll.qlECBdate(D81))</f>
        <v>MAY13</v>
      </c>
      <c r="E82" s="134" t="str">
        <f t="shared" si="2"/>
        <v>HKDFEDOISMAY13_Quote</v>
      </c>
      <c r="F82" s="134" t="str">
        <f>_xll.qlSimpleQuote(Currency&amp;$B82&amp;$C82&amp;$D82&amp;QuoteSuffix,,RateTickValue,Permanent,Trigger,ObjectOverwrite)</f>
        <v>HKDFEDOISMAY13_Quote#0003</v>
      </c>
      <c r="G82" s="135" t="str">
        <f>_xll.ohRangeRetrieveError(F82)</f>
        <v/>
      </c>
      <c r="H82" s="131"/>
      <c r="N82" s="124" t="e">
        <v>#NUM!</v>
      </c>
    </row>
    <row r="83" spans="1:14" s="124" customFormat="1" ht="13.5" x14ac:dyDescent="0.25">
      <c r="A83" s="125"/>
      <c r="B83" s="132" t="s">
        <v>148</v>
      </c>
      <c r="C83" s="132" t="s">
        <v>118</v>
      </c>
      <c r="D83" s="140" t="str">
        <f>_xll.qlECBNextCode(_xll.qlECBdate(D82))</f>
        <v>JUN13</v>
      </c>
      <c r="E83" s="134" t="str">
        <f t="shared" si="2"/>
        <v>HKDFEDOISJUN13_Quote</v>
      </c>
      <c r="F83" s="134" t="str">
        <f>_xll.qlSimpleQuote(Currency&amp;$B83&amp;$C83&amp;$D83&amp;QuoteSuffix,,RateTickValue,Permanent,Trigger,ObjectOverwrite)</f>
        <v>HKDFEDOISJUN13_Quote#0003</v>
      </c>
      <c r="G83" s="135" t="str">
        <f>_xll.ohRangeRetrieveError(F83)</f>
        <v/>
      </c>
      <c r="H83" s="131"/>
      <c r="N83" s="124" t="e">
        <v>#NUM!</v>
      </c>
    </row>
    <row r="84" spans="1:14" s="124" customFormat="1" ht="13.5" x14ac:dyDescent="0.25">
      <c r="A84" s="125"/>
      <c r="B84" s="132" t="s">
        <v>148</v>
      </c>
      <c r="C84" s="132" t="s">
        <v>118</v>
      </c>
      <c r="D84" s="140" t="str">
        <f>_xll.qlECBNextCode(_xll.qlECBdate(D83))</f>
        <v>JUL13</v>
      </c>
      <c r="E84" s="134" t="str">
        <f t="shared" si="2"/>
        <v>HKDFEDOISJUL13_Quote</v>
      </c>
      <c r="F84" s="134" t="str">
        <f>_xll.qlSimpleQuote(Currency&amp;$B84&amp;$C84&amp;$D84&amp;QuoteSuffix,,RateTickValue,Permanent,Trigger,ObjectOverwrite)</f>
        <v>HKDFEDOISJUL13_Quote#0003</v>
      </c>
      <c r="G84" s="135" t="str">
        <f>_xll.ohRangeRetrieveError(F84)</f>
        <v/>
      </c>
      <c r="H84" s="131"/>
      <c r="N84" s="124" t="e">
        <v>#NUM!</v>
      </c>
    </row>
    <row r="85" spans="1:14" s="124" customFormat="1" ht="13.5" x14ac:dyDescent="0.25">
      <c r="A85" s="125"/>
      <c r="B85" s="132" t="s">
        <v>148</v>
      </c>
      <c r="C85" s="132" t="s">
        <v>118</v>
      </c>
      <c r="D85" s="140" t="str">
        <f>_xll.qlECBNextCode(_xll.qlECBdate(D84))</f>
        <v>AUG13</v>
      </c>
      <c r="E85" s="134" t="str">
        <f t="shared" si="2"/>
        <v>HKDFEDOISAUG13_Quote</v>
      </c>
      <c r="F85" s="134" t="str">
        <f>_xll.qlSimpleQuote(Currency&amp;$B85&amp;$C85&amp;$D85&amp;QuoteSuffix,,RateTickValue,Permanent,Trigger,ObjectOverwrite)</f>
        <v>HKDFEDOISAUG13_Quote#0003</v>
      </c>
      <c r="G85" s="135" t="str">
        <f>_xll.ohRangeRetrieveError(F85)</f>
        <v/>
      </c>
      <c r="H85" s="131"/>
      <c r="N85" s="124" t="e">
        <v>#NUM!</v>
      </c>
    </row>
    <row r="86" spans="1:14" s="124" customFormat="1" ht="13.5" x14ac:dyDescent="0.25">
      <c r="A86" s="125"/>
      <c r="B86" s="132" t="s">
        <v>148</v>
      </c>
      <c r="C86" s="132" t="s">
        <v>118</v>
      </c>
      <c r="D86" s="140" t="str">
        <f>_xll.qlECBNextCode(_xll.qlECBdate(D85))</f>
        <v>SEP13</v>
      </c>
      <c r="E86" s="134" t="str">
        <f t="shared" si="2"/>
        <v>HKDFEDOISSEP13_Quote</v>
      </c>
      <c r="F86" s="134" t="str">
        <f>_xll.qlSimpleQuote(Currency&amp;$B86&amp;$C86&amp;$D86&amp;QuoteSuffix,,RateTickValue,Permanent,Trigger,ObjectOverwrite)</f>
        <v>HKDFEDOISSEP13_Quote#0003</v>
      </c>
      <c r="G86" s="135" t="str">
        <f>_xll.ohRangeRetrieveError(F86)</f>
        <v/>
      </c>
      <c r="H86" s="131"/>
      <c r="N86" s="124" t="e">
        <v>#NUM!</v>
      </c>
    </row>
    <row r="87" spans="1:14" s="124" customFormat="1" ht="13.5" x14ac:dyDescent="0.25">
      <c r="A87" s="125"/>
      <c r="B87" s="132" t="s">
        <v>148</v>
      </c>
      <c r="C87" s="132" t="s">
        <v>118</v>
      </c>
      <c r="D87" s="140" t="str">
        <f>_xll.qlECBNextCode(_xll.qlECBdate(D86))</f>
        <v>OCT13</v>
      </c>
      <c r="E87" s="134" t="str">
        <f t="shared" si="2"/>
        <v>HKDFEDOISOCT13_Quote</v>
      </c>
      <c r="F87" s="134" t="str">
        <f>_xll.qlSimpleQuote(Currency&amp;$B87&amp;$C87&amp;$D87&amp;QuoteSuffix,,RateTickValue,Permanent,Trigger,ObjectOverwrite)</f>
        <v>HKDFEDOISOCT13_Quote#0003</v>
      </c>
      <c r="G87" s="135" t="str">
        <f>_xll.ohRangeRetrieveError(F87)</f>
        <v/>
      </c>
      <c r="H87" s="131"/>
      <c r="N87" s="124" t="e">
        <v>#NUM!</v>
      </c>
    </row>
    <row r="88" spans="1:14" s="124" customFormat="1" ht="13.5" x14ac:dyDescent="0.25">
      <c r="A88" s="125"/>
      <c r="B88" s="132" t="s">
        <v>148</v>
      </c>
      <c r="C88" s="132" t="s">
        <v>118</v>
      </c>
      <c r="D88" s="140" t="str">
        <f>_xll.qlECBNextCode(_xll.qlECBdate(D87))</f>
        <v>NOV13</v>
      </c>
      <c r="E88" s="134" t="str">
        <f t="shared" si="2"/>
        <v>HKDFEDOISNOV13_Quote</v>
      </c>
      <c r="F88" s="134" t="str">
        <f>_xll.qlSimpleQuote(Currency&amp;$B88&amp;$C88&amp;$D88&amp;QuoteSuffix,,RateTickValue,Permanent,Trigger,ObjectOverwrite)</f>
        <v>HKDFEDOISNOV13_Quote#0003</v>
      </c>
      <c r="G88" s="135" t="str">
        <f>_xll.ohRangeRetrieveError(F88)</f>
        <v/>
      </c>
      <c r="H88" s="131"/>
      <c r="N88" s="124" t="e">
        <v>#NUM!</v>
      </c>
    </row>
    <row r="89" spans="1:14" s="124" customFormat="1" ht="13.5" x14ac:dyDescent="0.25">
      <c r="A89" s="125"/>
      <c r="B89" s="132" t="s">
        <v>148</v>
      </c>
      <c r="C89" s="132" t="s">
        <v>118</v>
      </c>
      <c r="D89" s="140" t="str">
        <f>_xll.qlECBNextCode(_xll.qlECBdate(D88))</f>
        <v>DEC13</v>
      </c>
      <c r="E89" s="134" t="str">
        <f t="shared" si="2"/>
        <v>HKDFEDOISDEC13_Quote</v>
      </c>
      <c r="F89" s="134" t="str">
        <f>_xll.qlSimpleQuote(Currency&amp;$B89&amp;$C89&amp;$D89&amp;QuoteSuffix,,RateTickValue,Permanent,Trigger,ObjectOverwrite)</f>
        <v>HKDFEDOISDEC13_Quote#0003</v>
      </c>
      <c r="G89" s="135" t="str">
        <f>_xll.ohRangeRetrieveError(F89)</f>
        <v/>
      </c>
      <c r="H89" s="131"/>
      <c r="N89" s="124" t="e">
        <v>#NUM!</v>
      </c>
    </row>
    <row r="90" spans="1:14" s="124" customFormat="1" ht="13.5" x14ac:dyDescent="0.25">
      <c r="A90" s="125"/>
      <c r="B90" s="132" t="s">
        <v>148</v>
      </c>
      <c r="C90" s="132" t="s">
        <v>118</v>
      </c>
      <c r="D90" s="140" t="e">
        <f>_xll.qlECBNextCode(_xll.qlECBdate(D89))</f>
        <v>#NUM!</v>
      </c>
      <c r="E90" s="134" t="e">
        <f t="shared" si="2"/>
        <v>#NUM!</v>
      </c>
      <c r="F90" s="134" t="e">
        <f>_xll.qlSimpleQuote(Currency&amp;$B90&amp;$C90&amp;$D90&amp;QuoteSuffix,,RateTickValue,Permanent,Trigger,ObjectOverwrite)</f>
        <v>#VALUE!</v>
      </c>
      <c r="G90" s="135" t="str">
        <f ca="1">_xll.ohRangeRetrieveError(F90)</f>
        <v/>
      </c>
      <c r="H90" s="131"/>
      <c r="N90" s="124" t="e">
        <v>#VALUE!</v>
      </c>
    </row>
    <row r="91" spans="1:14" s="124" customFormat="1" ht="13.5" x14ac:dyDescent="0.25">
      <c r="A91" s="125"/>
      <c r="B91" s="132" t="s">
        <v>148</v>
      </c>
      <c r="C91" s="132" t="s">
        <v>118</v>
      </c>
      <c r="D91" s="140" t="e">
        <f>_xll.qlECBNextCode(_xll.qlECBdate(D90))</f>
        <v>#NUM!</v>
      </c>
      <c r="E91" s="134" t="e">
        <f t="shared" si="2"/>
        <v>#NUM!</v>
      </c>
      <c r="F91" s="134" t="e">
        <f>_xll.qlSimpleQuote(Currency&amp;$B91&amp;$C91&amp;$D91&amp;QuoteSuffix,,RateTickValue,Permanent,Trigger,ObjectOverwrite)</f>
        <v>#VALUE!</v>
      </c>
      <c r="G91" s="135" t="str">
        <f ca="1">_xll.ohRangeRetrieveError(F91)</f>
        <v/>
      </c>
      <c r="H91" s="131"/>
      <c r="N91" s="124" t="e">
        <v>#VALUE!</v>
      </c>
    </row>
    <row r="92" spans="1:14" s="124" customFormat="1" ht="13.5" x14ac:dyDescent="0.25">
      <c r="A92" s="125"/>
      <c r="B92" s="132" t="s">
        <v>148</v>
      </c>
      <c r="C92" s="132" t="s">
        <v>118</v>
      </c>
      <c r="D92" s="140" t="e">
        <f>_xll.qlECBNextCode(_xll.qlECBdate(D91))</f>
        <v>#NUM!</v>
      </c>
      <c r="E92" s="134" t="e">
        <f t="shared" si="2"/>
        <v>#NUM!</v>
      </c>
      <c r="F92" s="134" t="e">
        <f>_xll.qlSimpleQuote(Currency&amp;$B92&amp;$C92&amp;$D92&amp;QuoteSuffix,,RateTickValue,Permanent,Trigger,ObjectOverwrite)</f>
        <v>#VALUE!</v>
      </c>
      <c r="G92" s="135" t="str">
        <f ca="1">_xll.ohRangeRetrieveError(F92)</f>
        <v/>
      </c>
      <c r="H92" s="131"/>
      <c r="N92" s="124" t="e">
        <v>#VALUE!</v>
      </c>
    </row>
    <row r="93" spans="1:14" s="124" customFormat="1" ht="13.5" x14ac:dyDescent="0.25">
      <c r="A93" s="125"/>
      <c r="B93" s="132" t="s">
        <v>148</v>
      </c>
      <c r="C93" s="132" t="s">
        <v>118</v>
      </c>
      <c r="D93" s="140" t="e">
        <f>_xll.qlECBNextCode(_xll.qlECBdate(D92))</f>
        <v>#NUM!</v>
      </c>
      <c r="E93" s="134" t="e">
        <f t="shared" si="2"/>
        <v>#NUM!</v>
      </c>
      <c r="F93" s="134" t="e">
        <f>_xll.qlSimpleQuote(Currency&amp;$B93&amp;$C93&amp;$D93&amp;QuoteSuffix,,RateTickValue,Permanent,Trigger,ObjectOverwrite)</f>
        <v>#VALUE!</v>
      </c>
      <c r="G93" s="135" t="str">
        <f ca="1">_xll.ohRangeRetrieveError(F93)</f>
        <v/>
      </c>
      <c r="H93" s="131"/>
      <c r="N93" s="124" t="e">
        <v>#VALUE!</v>
      </c>
    </row>
    <row r="94" spans="1:14" s="124" customFormat="1" ht="13.5" x14ac:dyDescent="0.25">
      <c r="A94" s="125"/>
      <c r="B94" s="132" t="s">
        <v>148</v>
      </c>
      <c r="C94" s="132" t="s">
        <v>118</v>
      </c>
      <c r="D94" s="140" t="e">
        <f>_xll.qlECBNextCode(_xll.qlECBdate(D93))</f>
        <v>#NUM!</v>
      </c>
      <c r="E94" s="134" t="e">
        <f t="shared" si="2"/>
        <v>#NUM!</v>
      </c>
      <c r="F94" s="134" t="e">
        <f>_xll.qlSimpleQuote(Currency&amp;$B94&amp;$C94&amp;$D94&amp;QuoteSuffix,,RateTickValue,Permanent,Trigger,ObjectOverwrite)</f>
        <v>#VALUE!</v>
      </c>
      <c r="G94" s="135" t="str">
        <f ca="1">_xll.ohRangeRetrieveError(F94)</f>
        <v/>
      </c>
      <c r="H94" s="131"/>
      <c r="N94" s="124" t="e">
        <v>#VALUE!</v>
      </c>
    </row>
    <row r="95" spans="1:14" s="124" customFormat="1" ht="13.5" x14ac:dyDescent="0.25">
      <c r="A95" s="125"/>
      <c r="B95" s="132" t="s">
        <v>148</v>
      </c>
      <c r="C95" s="132" t="s">
        <v>118</v>
      </c>
      <c r="D95" s="140" t="e">
        <f>_xll.qlECBNextCode(_xll.qlECBdate(D94))</f>
        <v>#NUM!</v>
      </c>
      <c r="E95" s="134" t="e">
        <f t="shared" si="2"/>
        <v>#NUM!</v>
      </c>
      <c r="F95" s="134" t="e">
        <f>_xll.qlSimpleQuote(Currency&amp;$B95&amp;$C95&amp;$D95&amp;QuoteSuffix,,RateTickValue,Permanent,Trigger,ObjectOverwrite)</f>
        <v>#VALUE!</v>
      </c>
      <c r="G95" s="135" t="str">
        <f ca="1">_xll.ohRangeRetrieveError(F95)</f>
        <v/>
      </c>
      <c r="H95" s="131"/>
      <c r="N95" s="124" t="e">
        <v>#VALUE!</v>
      </c>
    </row>
    <row r="96" spans="1:14" s="124" customFormat="1" ht="13.5" x14ac:dyDescent="0.25">
      <c r="A96" s="125"/>
      <c r="B96" s="132" t="s">
        <v>148</v>
      </c>
      <c r="C96" s="132" t="s">
        <v>118</v>
      </c>
      <c r="D96" s="140" t="e">
        <f>_xll.qlECBNextCode(_xll.qlECBdate(D95))</f>
        <v>#NUM!</v>
      </c>
      <c r="E96" s="134" t="e">
        <f t="shared" si="2"/>
        <v>#NUM!</v>
      </c>
      <c r="F96" s="134" t="e">
        <f>_xll.qlSimpleQuote(Currency&amp;$B96&amp;$C96&amp;$D96&amp;QuoteSuffix,,RateTickValue,Permanent,Trigger,ObjectOverwrite)</f>
        <v>#VALUE!</v>
      </c>
      <c r="G96" s="135" t="str">
        <f ca="1">_xll.ohRangeRetrieveError(F96)</f>
        <v/>
      </c>
      <c r="H96" s="131"/>
      <c r="N96" s="124" t="e">
        <v>#VALUE!</v>
      </c>
    </row>
    <row r="97" spans="1:14" s="124" customFormat="1" ht="13.5" x14ac:dyDescent="0.25">
      <c r="A97" s="125"/>
      <c r="B97" s="132" t="s">
        <v>148</v>
      </c>
      <c r="C97" s="132" t="s">
        <v>118</v>
      </c>
      <c r="D97" s="140" t="e">
        <f>_xll.qlECBNextCode(_xll.qlECBdate(D96))</f>
        <v>#NUM!</v>
      </c>
      <c r="E97" s="134" t="e">
        <f t="shared" si="2"/>
        <v>#NUM!</v>
      </c>
      <c r="F97" s="134" t="e">
        <f>_xll.qlSimpleQuote(Currency&amp;$B97&amp;$C97&amp;$D97&amp;QuoteSuffix,,RateTickValue,Permanent,Trigger,ObjectOverwrite)</f>
        <v>#VALUE!</v>
      </c>
      <c r="G97" s="135" t="str">
        <f ca="1">_xll.ohRangeRetrieveError(F97)</f>
        <v/>
      </c>
      <c r="H97" s="131"/>
      <c r="N97" s="124" t="e">
        <v>#VALUE!</v>
      </c>
    </row>
    <row r="98" spans="1:14" s="124" customFormat="1" ht="13.5" x14ac:dyDescent="0.25">
      <c r="A98" s="125"/>
      <c r="B98" s="132" t="s">
        <v>148</v>
      </c>
      <c r="C98" s="132" t="s">
        <v>118</v>
      </c>
      <c r="D98" s="140" t="e">
        <f>_xll.qlECBNextCode(_xll.qlECBdate(D97))</f>
        <v>#NUM!</v>
      </c>
      <c r="E98" s="134" t="e">
        <f t="shared" si="2"/>
        <v>#NUM!</v>
      </c>
      <c r="F98" s="134" t="e">
        <f>_xll.qlSimpleQuote(Currency&amp;$B98&amp;$C98&amp;$D98&amp;QuoteSuffix,,RateTickValue,Permanent,Trigger,ObjectOverwrite)</f>
        <v>#VALUE!</v>
      </c>
      <c r="G98" s="135" t="str">
        <f ca="1">_xll.ohRangeRetrieveError(F98)</f>
        <v/>
      </c>
      <c r="H98" s="131"/>
      <c r="N98" s="124" t="e">
        <v>#VALUE!</v>
      </c>
    </row>
    <row r="99" spans="1:14" s="124" customFormat="1" ht="13.5" x14ac:dyDescent="0.25">
      <c r="A99" s="125"/>
      <c r="B99" s="132" t="s">
        <v>148</v>
      </c>
      <c r="C99" s="132" t="s">
        <v>118</v>
      </c>
      <c r="D99" s="140" t="e">
        <f>_xll.qlECBNextCode(_xll.qlECBdate(D98))</f>
        <v>#NUM!</v>
      </c>
      <c r="E99" s="134" t="e">
        <f t="shared" si="2"/>
        <v>#NUM!</v>
      </c>
      <c r="F99" s="134" t="e">
        <f>_xll.qlSimpleQuote(Currency&amp;$B99&amp;$C99&amp;$D99&amp;QuoteSuffix,,RateTickValue,Permanent,Trigger,ObjectOverwrite)</f>
        <v>#VALUE!</v>
      </c>
      <c r="G99" s="135" t="str">
        <f ca="1">_xll.ohRangeRetrieveError(F99)</f>
        <v/>
      </c>
      <c r="H99" s="131"/>
      <c r="N99" s="124" t="e">
        <v>#VALUE!</v>
      </c>
    </row>
    <row r="100" spans="1:14" s="124" customFormat="1" ht="13.5" x14ac:dyDescent="0.25">
      <c r="A100" s="125"/>
      <c r="B100" s="132" t="s">
        <v>148</v>
      </c>
      <c r="C100" s="132" t="s">
        <v>118</v>
      </c>
      <c r="D100" s="140" t="e">
        <f>_xll.qlECBNextCode(_xll.qlECBdate(D99))</f>
        <v>#NUM!</v>
      </c>
      <c r="E100" s="134" t="e">
        <f t="shared" si="2"/>
        <v>#NUM!</v>
      </c>
      <c r="F100" s="134" t="e">
        <f>_xll.qlSimpleQuote(Currency&amp;$B100&amp;$C100&amp;$D100&amp;QuoteSuffix,,RateTickValue,Permanent,Trigger,ObjectOverwrite)</f>
        <v>#VALUE!</v>
      </c>
      <c r="G100" s="135" t="str">
        <f ca="1">_xll.ohRangeRetrieveError(F100)</f>
        <v/>
      </c>
      <c r="H100" s="131"/>
      <c r="N100" s="124" t="e">
        <v>#VALUE!</v>
      </c>
    </row>
    <row r="101" spans="1:14" s="124" customFormat="1" ht="13.5" x14ac:dyDescent="0.25">
      <c r="A101" s="125"/>
      <c r="B101" s="132" t="s">
        <v>148</v>
      </c>
      <c r="C101" s="132" t="s">
        <v>118</v>
      </c>
      <c r="D101" s="140" t="e">
        <f>_xll.qlECBNextCode(_xll.qlECBdate(D100))</f>
        <v>#NUM!</v>
      </c>
      <c r="E101" s="134" t="e">
        <f t="shared" si="2"/>
        <v>#NUM!</v>
      </c>
      <c r="F101" s="134" t="e">
        <f>_xll.qlSimpleQuote(Currency&amp;$B101&amp;$C101&amp;$D101&amp;QuoteSuffix,,RateTickValue,Permanent,Trigger,ObjectOverwrite)</f>
        <v>#VALUE!</v>
      </c>
      <c r="G101" s="135" t="str">
        <f ca="1">_xll.ohRangeRetrieveError(F101)</f>
        <v/>
      </c>
      <c r="H101" s="131"/>
      <c r="N101" s="124" t="e">
        <v>#VALUE!</v>
      </c>
    </row>
    <row r="102" spans="1:14" s="124" customFormat="1" ht="13.5" x14ac:dyDescent="0.25">
      <c r="A102" s="125"/>
      <c r="B102" s="132" t="s">
        <v>148</v>
      </c>
      <c r="C102" s="132" t="s">
        <v>118</v>
      </c>
      <c r="D102" s="140" t="e">
        <f>_xll.qlECBNextCode(_xll.qlECBdate(D101))</f>
        <v>#NUM!</v>
      </c>
      <c r="E102" s="134" t="e">
        <f t="shared" si="2"/>
        <v>#NUM!</v>
      </c>
      <c r="F102" s="134" t="e">
        <f>_xll.qlSimpleQuote(Currency&amp;$B102&amp;$C102&amp;$D102&amp;QuoteSuffix,,RateTickValue,Permanent,Trigger,ObjectOverwrite)</f>
        <v>#VALUE!</v>
      </c>
      <c r="G102" s="135" t="str">
        <f ca="1">_xll.ohRangeRetrieveError(F102)</f>
        <v/>
      </c>
      <c r="H102" s="131"/>
      <c r="N102" s="124" t="e">
        <v>#VALUE!</v>
      </c>
    </row>
    <row r="103" spans="1:14" s="124" customFormat="1" ht="13.5" x14ac:dyDescent="0.25">
      <c r="A103" s="125"/>
      <c r="B103" s="132" t="s">
        <v>148</v>
      </c>
      <c r="C103" s="132" t="s">
        <v>118</v>
      </c>
      <c r="D103" s="140" t="e">
        <f>_xll.qlECBNextCode(_xll.qlECBdate(D102))</f>
        <v>#NUM!</v>
      </c>
      <c r="E103" s="134" t="e">
        <f t="shared" si="2"/>
        <v>#NUM!</v>
      </c>
      <c r="F103" s="134" t="e">
        <f>_xll.qlSimpleQuote(Currency&amp;$B103&amp;$C103&amp;$D103&amp;QuoteSuffix,,RateTickValue,Permanent,Trigger,ObjectOverwrite)</f>
        <v>#VALUE!</v>
      </c>
      <c r="G103" s="135" t="str">
        <f ca="1">_xll.ohRangeRetrieveError(F103)</f>
        <v/>
      </c>
      <c r="H103" s="131"/>
      <c r="N103" s="124" t="e">
        <v>#VALUE!</v>
      </c>
    </row>
    <row r="104" spans="1:14" s="124" customFormat="1" ht="13.5" x14ac:dyDescent="0.25">
      <c r="A104" s="125"/>
      <c r="B104" s="132" t="s">
        <v>148</v>
      </c>
      <c r="C104" s="132" t="s">
        <v>118</v>
      </c>
      <c r="D104" s="140" t="e">
        <f>_xll.qlECBNextCode(_xll.qlECBdate(D103))</f>
        <v>#NUM!</v>
      </c>
      <c r="E104" s="134" t="e">
        <f t="shared" si="2"/>
        <v>#NUM!</v>
      </c>
      <c r="F104" s="134" t="e">
        <f>_xll.qlSimpleQuote(Currency&amp;$B104&amp;$C104&amp;$D104&amp;QuoteSuffix,,RateTickValue,Permanent,Trigger,ObjectOverwrite)</f>
        <v>#VALUE!</v>
      </c>
      <c r="G104" s="135" t="str">
        <f ca="1">_xll.ohRangeRetrieveError(F104)</f>
        <v/>
      </c>
      <c r="H104" s="131"/>
      <c r="N104" s="124" t="e">
        <v>#VALUE!</v>
      </c>
    </row>
    <row r="105" spans="1:14" s="124" customFormat="1" ht="13.5" x14ac:dyDescent="0.25">
      <c r="A105" s="125"/>
      <c r="B105" s="132" t="s">
        <v>148</v>
      </c>
      <c r="C105" s="132" t="s">
        <v>118</v>
      </c>
      <c r="D105" s="140" t="e">
        <f>_xll.qlECBNextCode(_xll.qlECBdate(D104))</f>
        <v>#NUM!</v>
      </c>
      <c r="E105" s="134" t="e">
        <f t="shared" si="2"/>
        <v>#NUM!</v>
      </c>
      <c r="F105" s="134" t="e">
        <f>_xll.qlSimpleQuote(Currency&amp;$B105&amp;$C105&amp;$D105&amp;QuoteSuffix,,RateTickValue,Permanent,Trigger,ObjectOverwrite)</f>
        <v>#VALUE!</v>
      </c>
      <c r="G105" s="135" t="str">
        <f ca="1">_xll.ohRangeRetrieveError(F105)</f>
        <v/>
      </c>
      <c r="H105" s="131"/>
      <c r="N105" s="124" t="e">
        <v>#VALUE!</v>
      </c>
    </row>
    <row r="106" spans="1:14" s="124" customFormat="1" ht="13.5" x14ac:dyDescent="0.25">
      <c r="A106" s="125"/>
      <c r="B106" s="132" t="s">
        <v>148</v>
      </c>
      <c r="C106" s="132" t="s">
        <v>118</v>
      </c>
      <c r="D106" s="140" t="e">
        <f>_xll.qlECBNextCode(_xll.qlECBdate(D105))</f>
        <v>#NUM!</v>
      </c>
      <c r="E106" s="134" t="e">
        <f t="shared" si="2"/>
        <v>#NUM!</v>
      </c>
      <c r="F106" s="134" t="e">
        <f>_xll.qlSimpleQuote(Currency&amp;$B106&amp;$C106&amp;$D106&amp;QuoteSuffix,,RateTickValue,Permanent,Trigger,ObjectOverwrite)</f>
        <v>#VALUE!</v>
      </c>
      <c r="G106" s="135" t="str">
        <f ca="1">_xll.ohRangeRetrieveError(F106)</f>
        <v/>
      </c>
      <c r="H106" s="131"/>
      <c r="N106" s="124" t="e">
        <v>#VALUE!</v>
      </c>
    </row>
    <row r="107" spans="1:14" s="124" customFormat="1" ht="13.5" x14ac:dyDescent="0.25">
      <c r="A107" s="125"/>
      <c r="B107" s="132" t="s">
        <v>148</v>
      </c>
      <c r="C107" s="132" t="s">
        <v>118</v>
      </c>
      <c r="D107" s="140" t="e">
        <f>_xll.qlECBNextCode(_xll.qlECBdate(D106))</f>
        <v>#NUM!</v>
      </c>
      <c r="E107" s="134" t="e">
        <f t="shared" si="2"/>
        <v>#NUM!</v>
      </c>
      <c r="F107" s="134" t="e">
        <f>_xll.qlSimpleQuote(Currency&amp;$B107&amp;$C107&amp;$D107&amp;QuoteSuffix,,RateTickValue,Permanent,Trigger,ObjectOverwrite)</f>
        <v>#VALUE!</v>
      </c>
      <c r="G107" s="135" t="str">
        <f ca="1">_xll.ohRangeRetrieveError(F107)</f>
        <v/>
      </c>
      <c r="H107" s="131"/>
      <c r="N107" s="124" t="e">
        <v>#VALUE!</v>
      </c>
    </row>
    <row r="108" spans="1:14" s="124" customFormat="1" ht="13.5" x14ac:dyDescent="0.25">
      <c r="A108" s="125"/>
      <c r="B108" s="132" t="s">
        <v>148</v>
      </c>
      <c r="C108" s="132" t="s">
        <v>118</v>
      </c>
      <c r="D108" s="140" t="e">
        <f>_xll.qlECBNextCode(_xll.qlECBdate(D107))</f>
        <v>#NUM!</v>
      </c>
      <c r="E108" s="134" t="e">
        <f t="shared" si="2"/>
        <v>#NUM!</v>
      </c>
      <c r="F108" s="134" t="e">
        <f>_xll.qlSimpleQuote(Currency&amp;$B108&amp;$C108&amp;$D108&amp;QuoteSuffix,,RateTickValue,Permanent,Trigger,ObjectOverwrite)</f>
        <v>#VALUE!</v>
      </c>
      <c r="G108" s="135" t="str">
        <f ca="1">_xll.ohRangeRetrieveError(F108)</f>
        <v/>
      </c>
      <c r="H108" s="131"/>
      <c r="N108" s="124" t="e">
        <v>#VALUE!</v>
      </c>
    </row>
    <row r="109" spans="1:14" s="124" customFormat="1" ht="13.5" x14ac:dyDescent="0.25">
      <c r="A109" s="125"/>
      <c r="B109" s="132" t="s">
        <v>148</v>
      </c>
      <c r="C109" s="132" t="s">
        <v>118</v>
      </c>
      <c r="D109" s="140" t="e">
        <f>_xll.qlECBNextCode(_xll.qlECBdate(D108))</f>
        <v>#NUM!</v>
      </c>
      <c r="E109" s="134" t="e">
        <f t="shared" si="2"/>
        <v>#NUM!</v>
      </c>
      <c r="F109" s="134" t="e">
        <f>_xll.qlSimpleQuote(Currency&amp;$B109&amp;$C109&amp;$D109&amp;QuoteSuffix,,RateTickValue,Permanent,Trigger,ObjectOverwrite)</f>
        <v>#VALUE!</v>
      </c>
      <c r="G109" s="135" t="str">
        <f ca="1">_xll.ohRangeRetrieveError(F109)</f>
        <v/>
      </c>
      <c r="H109" s="131"/>
      <c r="N109" s="124" t="e">
        <v>#VALUE!</v>
      </c>
    </row>
    <row r="110" spans="1:14" s="124" customFormat="1" ht="13.5" x14ac:dyDescent="0.25">
      <c r="A110" s="125"/>
      <c r="B110" s="132" t="s">
        <v>148</v>
      </c>
      <c r="C110" s="132" t="s">
        <v>118</v>
      </c>
      <c r="D110" s="140" t="e">
        <f>_xll.qlECBNextCode(_xll.qlECBdate(D109))</f>
        <v>#NUM!</v>
      </c>
      <c r="E110" s="134" t="e">
        <f t="shared" si="2"/>
        <v>#NUM!</v>
      </c>
      <c r="F110" s="134" t="e">
        <f>_xll.qlSimpleQuote(Currency&amp;$B110&amp;$C110&amp;$D110&amp;QuoteSuffix,,RateTickValue,Permanent,Trigger,ObjectOverwrite)</f>
        <v>#VALUE!</v>
      </c>
      <c r="G110" s="135" t="str">
        <f ca="1">_xll.ohRangeRetrieveError(F110)</f>
        <v/>
      </c>
      <c r="H110" s="131"/>
      <c r="N110" s="124" t="e">
        <v>#VALUE!</v>
      </c>
    </row>
    <row r="111" spans="1:14" s="124" customFormat="1" ht="13.5" x14ac:dyDescent="0.25">
      <c r="A111" s="125"/>
      <c r="B111" s="132" t="s">
        <v>148</v>
      </c>
      <c r="C111" s="132" t="s">
        <v>118</v>
      </c>
      <c r="D111" s="140" t="e">
        <f>_xll.qlECBNextCode(_xll.qlECBdate(D110))</f>
        <v>#NUM!</v>
      </c>
      <c r="E111" s="134" t="e">
        <f t="shared" si="2"/>
        <v>#NUM!</v>
      </c>
      <c r="F111" s="134" t="e">
        <f>_xll.qlSimpleQuote(Currency&amp;$B111&amp;$C111&amp;$D111&amp;QuoteSuffix,,RateTickValue,Permanent,Trigger,ObjectOverwrite)</f>
        <v>#VALUE!</v>
      </c>
      <c r="G111" s="135" t="str">
        <f ca="1">_xll.ohRangeRetrieveError(F111)</f>
        <v/>
      </c>
      <c r="H111" s="131"/>
      <c r="N111" s="124" t="e">
        <v>#VALUE!</v>
      </c>
    </row>
    <row r="112" spans="1:14" s="124" customFormat="1" ht="13.5" x14ac:dyDescent="0.25">
      <c r="A112" s="125"/>
      <c r="B112" s="132" t="s">
        <v>148</v>
      </c>
      <c r="C112" s="132" t="s">
        <v>118</v>
      </c>
      <c r="D112" s="140" t="e">
        <f>_xll.qlECBNextCode(_xll.qlECBdate(D111))</f>
        <v>#NUM!</v>
      </c>
      <c r="E112" s="134" t="e">
        <f t="shared" si="2"/>
        <v>#NUM!</v>
      </c>
      <c r="F112" s="134" t="e">
        <f>_xll.qlSimpleQuote(Currency&amp;$B112&amp;$C112&amp;$D112&amp;QuoteSuffix,,RateTickValue,Permanent,Trigger,ObjectOverwrite)</f>
        <v>#VALUE!</v>
      </c>
      <c r="G112" s="135" t="str">
        <f ca="1">_xll.ohRangeRetrieveError(F112)</f>
        <v/>
      </c>
      <c r="H112" s="131"/>
      <c r="N112" s="124" t="e">
        <v>#VALUE!</v>
      </c>
    </row>
    <row r="113" spans="1:14" s="124" customFormat="1" ht="14.25" thickBot="1" x14ac:dyDescent="0.3">
      <c r="A113" s="141"/>
      <c r="B113" s="142"/>
      <c r="C113" s="142"/>
      <c r="D113" s="142"/>
      <c r="E113" s="142"/>
      <c r="F113" s="143"/>
      <c r="G113" s="143"/>
      <c r="H113" s="144"/>
      <c r="N113" s="124" t="e">
        <v>#NUM!</v>
      </c>
    </row>
    <row r="114" spans="1:14" s="124" customFormat="1" ht="13.5" x14ac:dyDescent="0.25">
      <c r="F114" s="145"/>
      <c r="N114" s="124" t="e">
        <v>#NUM!</v>
      </c>
    </row>
    <row r="115" spans="1:14" ht="12" thickBot="1" x14ac:dyDescent="0.25">
      <c r="N115" s="46" t="e">
        <v>#NUM!</v>
      </c>
    </row>
    <row r="116" spans="1:14" s="1" customFormat="1" ht="12.75" x14ac:dyDescent="0.2">
      <c r="A116" s="146"/>
      <c r="B116" s="147"/>
      <c r="C116" s="147"/>
      <c r="D116" s="147"/>
      <c r="E116" s="148"/>
      <c r="F116" s="149"/>
      <c r="G116" s="148"/>
      <c r="H116" s="150"/>
      <c r="N116" s="1" t="e">
        <v>#NUM!</v>
      </c>
    </row>
    <row r="117" spans="1:14" s="1" customFormat="1" ht="12.75" x14ac:dyDescent="0.2">
      <c r="A117" s="71"/>
      <c r="B117" s="151"/>
      <c r="C117" s="152"/>
      <c r="D117" s="20"/>
      <c r="E117" s="22" t="str">
        <f>Currency&amp;"_010_Sw"&amp;"1M.xml"</f>
        <v>HKD_010_Sw1M.xml</v>
      </c>
      <c r="F117" s="23" t="e">
        <f ca="1">IF(Serialize,_xll.ohObjectSave(F118:F128,SerializationPath&amp;E117,FileOverwrite,,Serialize),"---")</f>
        <v>#NUM!</v>
      </c>
      <c r="G117" s="24" t="str">
        <f ca="1">_xll.ohRangeRetrieveError(F117)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117" s="74"/>
      <c r="N117" s="1" t="e">
        <v>#NUM!</v>
      </c>
    </row>
    <row r="118" spans="1:14" s="1" customFormat="1" ht="12.75" x14ac:dyDescent="0.2">
      <c r="A118" s="71"/>
      <c r="B118" s="153" t="s">
        <v>149</v>
      </c>
      <c r="C118" s="27" t="s">
        <v>150</v>
      </c>
      <c r="D118" s="28">
        <v>2</v>
      </c>
      <c r="E118" s="29" t="str">
        <f t="shared" ref="E118:E128" si="3">Currency&amp;$C118&amp;$D118&amp;$B118&amp;QuoteSuffix</f>
        <v>HKDAM1H2M_Quote</v>
      </c>
      <c r="F118" s="29" t="e">
        <f>_xll.qlSimpleQuote(Currency&amp;$C118&amp;$D118&amp;$B118&amp;QuoteSuffix,N118,RateTickValue,Permanent,Trigger,ObjectOverwrite)</f>
        <v>#NUM!</v>
      </c>
      <c r="G118" s="154" t="str">
        <f ca="1">_xll.ohRangeRetrieveError(F118)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18" s="74"/>
      <c r="N118" s="1" t="e">
        <v>#NUM!</v>
      </c>
    </row>
    <row r="119" spans="1:14" s="1" customFormat="1" ht="12.75" x14ac:dyDescent="0.2">
      <c r="A119" s="71"/>
      <c r="B119" s="155" t="s">
        <v>149</v>
      </c>
      <c r="C119" s="156" t="s">
        <v>150</v>
      </c>
      <c r="D119" s="157">
        <v>3</v>
      </c>
      <c r="E119" s="29" t="str">
        <f t="shared" si="3"/>
        <v>HKDAM1H3M_Quote</v>
      </c>
      <c r="F119" s="29" t="str">
        <f>_xll.qlSimpleQuote(Currency&amp;$C119&amp;$D119&amp;$B119&amp;QuoteSuffix,N119,RateTickValue,Permanent,Trigger,ObjectOverwrite)</f>
        <v>HKDAM1H3M_Quote#0003</v>
      </c>
      <c r="G119" s="158" t="str">
        <f>_xll.ohRangeRetrieveError(F119)</f>
        <v/>
      </c>
      <c r="H119" s="74"/>
      <c r="N119" s="1">
        <v>2.1000000000000003E-3</v>
      </c>
    </row>
    <row r="120" spans="1:14" s="1" customFormat="1" ht="12.75" x14ac:dyDescent="0.2">
      <c r="A120" s="71"/>
      <c r="B120" s="155" t="s">
        <v>149</v>
      </c>
      <c r="C120" s="156" t="s">
        <v>150</v>
      </c>
      <c r="D120" s="157">
        <v>4</v>
      </c>
      <c r="E120" s="29" t="str">
        <f t="shared" si="3"/>
        <v>HKDAM1H4M_Quote</v>
      </c>
      <c r="F120" s="29" t="e">
        <f>_xll.qlSimpleQuote(Currency&amp;$C120&amp;$D120&amp;$B120&amp;QuoteSuffix,N120,RateTickValue,Permanent,Trigger,ObjectOverwrite)</f>
        <v>#NUM!</v>
      </c>
      <c r="G120" s="158" t="str">
        <f ca="1">_xll.ohRangeRetrieveError(F120)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0" s="74"/>
      <c r="N120" s="1" t="e">
        <v>#NUM!</v>
      </c>
    </row>
    <row r="121" spans="1:14" s="1" customFormat="1" ht="12.75" x14ac:dyDescent="0.2">
      <c r="A121" s="71"/>
      <c r="B121" s="155" t="s">
        <v>149</v>
      </c>
      <c r="C121" s="156" t="s">
        <v>150</v>
      </c>
      <c r="D121" s="157">
        <v>5</v>
      </c>
      <c r="E121" s="29" t="str">
        <f t="shared" si="3"/>
        <v>HKDAM1H5M_Quote</v>
      </c>
      <c r="F121" s="29" t="e">
        <f>_xll.qlSimpleQuote(Currency&amp;$C121&amp;$D121&amp;$B121&amp;QuoteSuffix,N121,RateTickValue,Permanent,Trigger,ObjectOverwrite)</f>
        <v>#NUM!</v>
      </c>
      <c r="G121" s="158" t="str">
        <f ca="1">_xll.ohRangeRetrieveError(F121)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1" s="74"/>
      <c r="N121" s="1" t="e">
        <v>#NUM!</v>
      </c>
    </row>
    <row r="122" spans="1:14" s="1" customFormat="1" ht="12.75" x14ac:dyDescent="0.2">
      <c r="A122" s="71"/>
      <c r="B122" s="155" t="s">
        <v>149</v>
      </c>
      <c r="C122" s="156" t="s">
        <v>150</v>
      </c>
      <c r="D122" s="157">
        <v>6</v>
      </c>
      <c r="E122" s="29" t="str">
        <f t="shared" si="3"/>
        <v>HKDAM1H6M_Quote</v>
      </c>
      <c r="F122" s="29" t="str">
        <f>_xll.qlSimpleQuote(Currency&amp;$C122&amp;$D122&amp;$B122&amp;QuoteSuffix,N122,RateTickValue,Permanent,Trigger,ObjectOverwrite)</f>
        <v>HKDAM1H6M_Quote#0003</v>
      </c>
      <c r="G122" s="158" t="str">
        <f>_xll.ohRangeRetrieveError(F122)</f>
        <v/>
      </c>
      <c r="H122" s="74"/>
      <c r="N122" s="1">
        <v>2.3999999999999998E-3</v>
      </c>
    </row>
    <row r="123" spans="1:14" s="1" customFormat="1" ht="12.75" x14ac:dyDescent="0.2">
      <c r="A123" s="71"/>
      <c r="B123" s="155" t="s">
        <v>149</v>
      </c>
      <c r="C123" s="156" t="s">
        <v>150</v>
      </c>
      <c r="D123" s="157">
        <v>7</v>
      </c>
      <c r="E123" s="29" t="str">
        <f t="shared" si="3"/>
        <v>HKDAM1H7M_Quote</v>
      </c>
      <c r="F123" s="29" t="e">
        <f>_xll.qlSimpleQuote(Currency&amp;$C123&amp;$D123&amp;$B123&amp;QuoteSuffix,N123,RateTickValue,Permanent,Trigger,ObjectOverwrite)</f>
        <v>#NUM!</v>
      </c>
      <c r="G123" s="158" t="str">
        <f ca="1">_xll.ohRangeRetrieveError(F123)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3" s="74"/>
      <c r="N123" s="1" t="e">
        <v>#NUM!</v>
      </c>
    </row>
    <row r="124" spans="1:14" s="1" customFormat="1" ht="12.75" x14ac:dyDescent="0.2">
      <c r="A124" s="71"/>
      <c r="B124" s="155" t="s">
        <v>149</v>
      </c>
      <c r="C124" s="156" t="s">
        <v>150</v>
      </c>
      <c r="D124" s="157">
        <v>8</v>
      </c>
      <c r="E124" s="29" t="str">
        <f t="shared" si="3"/>
        <v>HKDAM1H8M_Quote</v>
      </c>
      <c r="F124" s="29" t="e">
        <f>_xll.qlSimpleQuote(Currency&amp;$C124&amp;$D124&amp;$B124&amp;QuoteSuffix,N124,RateTickValue,Permanent,Trigger,ObjectOverwrite)</f>
        <v>#NUM!</v>
      </c>
      <c r="G124" s="158" t="str">
        <f ca="1">_xll.ohRangeRetrieveError(F124)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4" s="74"/>
      <c r="N124" s="1" t="e">
        <v>#NUM!</v>
      </c>
    </row>
    <row r="125" spans="1:14" s="1" customFormat="1" ht="12.75" x14ac:dyDescent="0.2">
      <c r="A125" s="71"/>
      <c r="B125" s="155" t="s">
        <v>149</v>
      </c>
      <c r="C125" s="156" t="s">
        <v>150</v>
      </c>
      <c r="D125" s="157">
        <v>9</v>
      </c>
      <c r="E125" s="29" t="str">
        <f t="shared" si="3"/>
        <v>HKDAM1H9M_Quote</v>
      </c>
      <c r="F125" s="29" t="str">
        <f>_xll.qlSimpleQuote(Currency&amp;$C125&amp;$D125&amp;$B125&amp;QuoteSuffix,N125,RateTickValue,Permanent,Trigger,ObjectOverwrite)</f>
        <v>HKDAM1H9M_Quote#0003</v>
      </c>
      <c r="G125" s="158" t="str">
        <f>_xll.ohRangeRetrieveError(F125)</f>
        <v/>
      </c>
      <c r="H125" s="74"/>
      <c r="N125" s="1">
        <v>2.5999999999999999E-3</v>
      </c>
    </row>
    <row r="126" spans="1:14" s="1" customFormat="1" ht="12.75" x14ac:dyDescent="0.2">
      <c r="A126" s="71"/>
      <c r="B126" s="155" t="s">
        <v>149</v>
      </c>
      <c r="C126" s="156" t="s">
        <v>150</v>
      </c>
      <c r="D126" s="157">
        <v>10</v>
      </c>
      <c r="E126" s="29" t="str">
        <f t="shared" si="3"/>
        <v>HKDAM1H10M_Quote</v>
      </c>
      <c r="F126" s="29" t="e">
        <f>_xll.qlSimpleQuote(Currency&amp;$C126&amp;$D126&amp;$B126&amp;QuoteSuffix,N126,RateTickValue,Permanent,Trigger,ObjectOverwrite)</f>
        <v>#NUM!</v>
      </c>
      <c r="G126" s="158" t="str">
        <f ca="1">_xll.ohRangeRetrieveError(F126)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6" s="74"/>
      <c r="N126" s="1" t="e">
        <v>#NUM!</v>
      </c>
    </row>
    <row r="127" spans="1:14" s="1" customFormat="1" ht="12.75" x14ac:dyDescent="0.2">
      <c r="A127" s="71"/>
      <c r="B127" s="155" t="s">
        <v>149</v>
      </c>
      <c r="C127" s="156" t="s">
        <v>150</v>
      </c>
      <c r="D127" s="157">
        <v>11</v>
      </c>
      <c r="E127" s="29" t="str">
        <f t="shared" si="3"/>
        <v>HKDAM1H11M_Quote</v>
      </c>
      <c r="F127" s="29" t="e">
        <f>_xll.qlSimpleQuote(Currency&amp;$C127&amp;$D127&amp;$B127&amp;QuoteSuffix,N127,RateTickValue,Permanent,Trigger,ObjectOverwrite)</f>
        <v>#NUM!</v>
      </c>
      <c r="G127" s="158" t="str">
        <f ca="1">_xll.ohRangeRetrieveError(F127)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7" s="74"/>
      <c r="N127" s="1" t="e">
        <v>#NUM!</v>
      </c>
    </row>
    <row r="128" spans="1:14" s="1" customFormat="1" ht="12.75" x14ac:dyDescent="0.2">
      <c r="A128" s="71"/>
      <c r="B128" s="155" t="s">
        <v>151</v>
      </c>
      <c r="C128" s="156" t="s">
        <v>150</v>
      </c>
      <c r="D128" s="157">
        <v>1</v>
      </c>
      <c r="E128" s="29" t="str">
        <f t="shared" si="3"/>
        <v>HKDAM1H1Y_Quote</v>
      </c>
      <c r="F128" s="29" t="str">
        <f>_xll.qlSimpleQuote(Currency&amp;$C128&amp;$D128&amp;$B128&amp;QuoteSuffix,N128,RateTickValue,Permanent,Trigger,ObjectOverwrite)</f>
        <v>HKDAM1H1Y_Quote#0003</v>
      </c>
      <c r="G128" s="158" t="str">
        <f>_xll.ohRangeRetrieveError(F128)</f>
        <v/>
      </c>
      <c r="H128" s="74"/>
      <c r="N128" s="1">
        <v>2.8000000000000004E-3</v>
      </c>
    </row>
    <row r="129" spans="1:14" s="1" customFormat="1" ht="13.5" thickBot="1" x14ac:dyDescent="0.25">
      <c r="A129" s="94"/>
      <c r="B129" s="95"/>
      <c r="C129" s="95"/>
      <c r="D129" s="95"/>
      <c r="E129" s="95"/>
      <c r="F129" s="96"/>
      <c r="G129" s="96"/>
      <c r="H129" s="97"/>
      <c r="N129" s="1" t="e">
        <v>#NUM!</v>
      </c>
    </row>
    <row r="130" spans="1:14" ht="12" thickBot="1" x14ac:dyDescent="0.25">
      <c r="N130" s="46" t="e">
        <v>#NUM!</v>
      </c>
    </row>
    <row r="131" spans="1:14" s="1" customFormat="1" ht="12.75" x14ac:dyDescent="0.2">
      <c r="A131" s="146"/>
      <c r="B131" s="147"/>
      <c r="C131" s="147"/>
      <c r="D131" s="147"/>
      <c r="E131" s="148"/>
      <c r="F131" s="149"/>
      <c r="G131" s="148"/>
      <c r="H131" s="150"/>
      <c r="N131" s="1" t="e">
        <v>#NUM!</v>
      </c>
    </row>
    <row r="132" spans="1:14" s="1" customFormat="1" ht="12.75" x14ac:dyDescent="0.2">
      <c r="A132" s="71"/>
      <c r="B132" s="159"/>
      <c r="C132" s="160"/>
      <c r="D132" s="20"/>
      <c r="E132" s="22" t="str">
        <f>Currency&amp;"_010_Sw"&amp;"IMM.xml"</f>
        <v>HKD_010_SwIMM.xml</v>
      </c>
      <c r="F132" s="23">
        <f ca="1">IF(Serialize,_xll.ohObjectSave(F133:F139,SerializationPath&amp;E132,FileOverwrite,,Serialize),"---")</f>
        <v>7</v>
      </c>
      <c r="G132" s="24" t="str">
        <f ca="1">_xll.ohRangeRetrieveError(F132)</f>
        <v/>
      </c>
      <c r="H132" s="74"/>
      <c r="N132" s="1" t="e">
        <v>#NUM!</v>
      </c>
    </row>
    <row r="133" spans="1:14" s="1" customFormat="1" ht="12.75" x14ac:dyDescent="0.2">
      <c r="A133" s="71"/>
      <c r="B133" s="161"/>
      <c r="C133" s="28" t="s">
        <v>152</v>
      </c>
      <c r="D133" s="28">
        <v>12</v>
      </c>
      <c r="E133" s="29" t="str">
        <f t="shared" ref="E133:E139" si="4">Currency&amp;$C133&amp;$D133&amp;$B133&amp;QuoteSuffix</f>
        <v>HKD1S12_Quote</v>
      </c>
      <c r="F133" s="29" t="str">
        <f>_xll.qlSimpleQuote(Currency&amp;$C133&amp;$D133&amp;$B133&amp;QuoteSuffix,,RateTickValue,Permanent,Trigger,ObjectOverwrite)</f>
        <v>HKD1S12_Quote#0003</v>
      </c>
      <c r="G133" s="154" t="str">
        <f>_xll.ohRangeRetrieveError(F133)</f>
        <v/>
      </c>
      <c r="H133" s="74"/>
      <c r="N133" s="1" t="e">
        <v>#NUM!</v>
      </c>
    </row>
    <row r="134" spans="1:14" s="1" customFormat="1" ht="12.75" x14ac:dyDescent="0.2">
      <c r="A134" s="71"/>
      <c r="B134" s="162"/>
      <c r="C134" s="157" t="s">
        <v>153</v>
      </c>
      <c r="D134" s="157">
        <v>12</v>
      </c>
      <c r="E134" s="29" t="str">
        <f t="shared" si="4"/>
        <v>HKD2S12_Quote</v>
      </c>
      <c r="F134" s="29" t="str">
        <f>_xll.qlSimpleQuote(Currency&amp;$C134&amp;$D134&amp;$B134&amp;QuoteSuffix,,RateTickValue,Permanent,Trigger,ObjectOverwrite)</f>
        <v>HKD2S12_Quote#0003</v>
      </c>
      <c r="G134" s="158" t="str">
        <f>_xll.ohRangeRetrieveError(F134)</f>
        <v/>
      </c>
      <c r="H134" s="74"/>
      <c r="N134" s="1" t="e">
        <v>#NUM!</v>
      </c>
    </row>
    <row r="135" spans="1:14" s="1" customFormat="1" ht="12.75" x14ac:dyDescent="0.2">
      <c r="A135" s="71"/>
      <c r="B135" s="162"/>
      <c r="C135" s="157" t="s">
        <v>154</v>
      </c>
      <c r="D135" s="157">
        <v>12</v>
      </c>
      <c r="E135" s="29" t="str">
        <f t="shared" si="4"/>
        <v>HKD3S12_Quote</v>
      </c>
      <c r="F135" s="29" t="str">
        <f>_xll.qlSimpleQuote(Currency&amp;$C135&amp;$D135&amp;$B135&amp;QuoteSuffix,,RateTickValue,Permanent,Trigger,ObjectOverwrite)</f>
        <v>HKD3S12_Quote#0003</v>
      </c>
      <c r="G135" s="158" t="str">
        <f>_xll.ohRangeRetrieveError(F135)</f>
        <v/>
      </c>
      <c r="H135" s="74"/>
      <c r="N135" s="1" t="e">
        <v>#NUM!</v>
      </c>
    </row>
    <row r="136" spans="1:14" s="1" customFormat="1" ht="12.75" x14ac:dyDescent="0.2">
      <c r="A136" s="71"/>
      <c r="B136" s="162"/>
      <c r="C136" s="157" t="s">
        <v>155</v>
      </c>
      <c r="D136" s="157">
        <v>12</v>
      </c>
      <c r="E136" s="29" t="str">
        <f t="shared" si="4"/>
        <v>HKD4S12_Quote</v>
      </c>
      <c r="F136" s="29" t="str">
        <f>_xll.qlSimpleQuote(Currency&amp;$C136&amp;$D136&amp;$B136&amp;QuoteSuffix,,RateTickValue,Permanent,Trigger,ObjectOverwrite)</f>
        <v>HKD4S12_Quote#0003</v>
      </c>
      <c r="G136" s="158" t="str">
        <f>_xll.ohRangeRetrieveError(F136)</f>
        <v/>
      </c>
      <c r="H136" s="74"/>
      <c r="N136" s="1" t="e">
        <v>#NUM!</v>
      </c>
    </row>
    <row r="137" spans="1:14" s="1" customFormat="1" ht="12.75" x14ac:dyDescent="0.2">
      <c r="A137" s="71"/>
      <c r="B137" s="162"/>
      <c r="C137" s="157" t="s">
        <v>152</v>
      </c>
      <c r="D137" s="157">
        <v>24</v>
      </c>
      <c r="E137" s="29" t="str">
        <f t="shared" si="4"/>
        <v>HKD1S24_Quote</v>
      </c>
      <c r="F137" s="29" t="str">
        <f>_xll.qlSimpleQuote(Currency&amp;$C137&amp;$D137&amp;$B137&amp;QuoteSuffix,,RateTickValue,Permanent,Trigger,ObjectOverwrite)</f>
        <v>HKD1S24_Quote#0003</v>
      </c>
      <c r="G137" s="158" t="str">
        <f>_xll.ohRangeRetrieveError(F137)</f>
        <v/>
      </c>
      <c r="H137" s="74"/>
      <c r="N137" s="1" t="e">
        <v>#NUM!</v>
      </c>
    </row>
    <row r="138" spans="1:14" s="1" customFormat="1" ht="12.75" x14ac:dyDescent="0.2">
      <c r="A138" s="71"/>
      <c r="B138" s="162"/>
      <c r="C138" s="157" t="s">
        <v>153</v>
      </c>
      <c r="D138" s="157">
        <v>24</v>
      </c>
      <c r="E138" s="29" t="str">
        <f t="shared" si="4"/>
        <v>HKD2S24_Quote</v>
      </c>
      <c r="F138" s="29" t="str">
        <f>_xll.qlSimpleQuote(Currency&amp;$C138&amp;$D138&amp;$B138&amp;QuoteSuffix,,RateTickValue,Permanent,Trigger,ObjectOverwrite)</f>
        <v>HKD2S24_Quote#0003</v>
      </c>
      <c r="G138" s="158" t="str">
        <f>_xll.ohRangeRetrieveError(F138)</f>
        <v/>
      </c>
      <c r="H138" s="74"/>
      <c r="N138" s="1" t="e">
        <v>#NUM!</v>
      </c>
    </row>
    <row r="139" spans="1:14" s="1" customFormat="1" ht="12.75" x14ac:dyDescent="0.2">
      <c r="A139" s="71"/>
      <c r="B139" s="162"/>
      <c r="C139" s="157" t="s">
        <v>152</v>
      </c>
      <c r="D139" s="157">
        <v>36</v>
      </c>
      <c r="E139" s="29" t="str">
        <f t="shared" si="4"/>
        <v>HKD1S36_Quote</v>
      </c>
      <c r="F139" s="29" t="str">
        <f>_xll.qlSimpleQuote(Currency&amp;$C139&amp;$D139&amp;$B139&amp;QuoteSuffix,,RateTickValue,Permanent,Trigger,ObjectOverwrite)</f>
        <v>HKD1S36_Quote#0003</v>
      </c>
      <c r="G139" s="158" t="str">
        <f>_xll.ohRangeRetrieveError(F139)</f>
        <v/>
      </c>
      <c r="H139" s="74"/>
      <c r="N139" s="1" t="e">
        <v>#NUM!</v>
      </c>
    </row>
    <row r="140" spans="1:14" s="1" customFormat="1" ht="13.5" thickBot="1" x14ac:dyDescent="0.25">
      <c r="A140" s="94"/>
      <c r="B140" s="95"/>
      <c r="C140" s="95"/>
      <c r="D140" s="95"/>
      <c r="E140" s="95"/>
      <c r="F140" s="96"/>
      <c r="G140" s="96"/>
      <c r="H140" s="97"/>
      <c r="N140" s="1" t="e">
        <v>#NUM!</v>
      </c>
    </row>
    <row r="141" spans="1:14" ht="12" thickBot="1" x14ac:dyDescent="0.25">
      <c r="N141" s="46" t="e">
        <v>#NUM!</v>
      </c>
    </row>
    <row r="142" spans="1:14" s="1" customFormat="1" ht="13.5" thickBot="1" x14ac:dyDescent="0.25">
      <c r="A142" s="146"/>
      <c r="B142" s="147"/>
      <c r="C142" s="147"/>
      <c r="D142" s="147"/>
      <c r="E142" s="148"/>
      <c r="F142" s="149"/>
      <c r="G142" s="148"/>
      <c r="H142" s="150"/>
      <c r="N142" s="1" t="e">
        <v>#NUM!</v>
      </c>
    </row>
    <row r="143" spans="1:14" s="1" customFormat="1" ht="22.5" x14ac:dyDescent="0.2">
      <c r="A143" s="71"/>
      <c r="B143" s="20" t="s">
        <v>8</v>
      </c>
      <c r="C143" s="20"/>
      <c r="D143" s="20"/>
      <c r="E143" s="22" t="str">
        <f>Currency&amp;"_010_Sw"&amp;$C$144&amp;$D$144&amp;".xml"</f>
        <v>HKD_010_SwQM3H.xml</v>
      </c>
      <c r="F143" s="23" t="e">
        <f ca="1">IF(Serialize,_xll.ohObjectSave(F144:F181,SerializationPath&amp;E143,FileOverwrite,,Serialize),"---")</f>
        <v>#NUM!</v>
      </c>
      <c r="G143" s="24" t="str">
        <f ca="1">_xll.ohRangeRetrieveError(F143)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143" s="74"/>
      <c r="J143" s="163" t="s">
        <v>156</v>
      </c>
      <c r="K143" s="164" t="s">
        <v>157</v>
      </c>
      <c r="L143" s="165" t="s">
        <v>158</v>
      </c>
      <c r="N143" s="1" t="e">
        <v>#NUM!</v>
      </c>
    </row>
    <row r="144" spans="1:14" s="1" customFormat="1" ht="12.75" x14ac:dyDescent="0.2">
      <c r="A144" s="71"/>
      <c r="B144" s="153" t="s">
        <v>9</v>
      </c>
      <c r="C144" s="27" t="str">
        <f t="array" ref="C144:C181">VLOOKUP(Currency,SwapMainSetConventions,2,FALSE)</f>
        <v>QM</v>
      </c>
      <c r="D144" s="27" t="str">
        <f t="array" ref="D144:D181">VLOOKUP(Currency,SwapMainSetConventions,3,FALSE)</f>
        <v>3H</v>
      </c>
      <c r="E144" s="29" t="str">
        <f t="shared" ref="E144:E181" si="5">Currency&amp;$C144&amp;$D144&amp;$B144&amp;QuoteSuffix</f>
        <v>HKDQM3H6M_Quote</v>
      </c>
      <c r="F144" s="29" t="str">
        <f>_xll.qlSimpleQuote(Currency&amp;$C144&amp;$D144&amp;$B144&amp;QuoteSuffix,N144,RateTickValue,Permanent,Trigger,ObjectOverwrite)</f>
        <v>HKDQM3H6M_Quote#0003</v>
      </c>
      <c r="G144" s="154" t="str">
        <f>_xll.ohRangeRetrieveError(F144)</f>
        <v/>
      </c>
      <c r="H144" s="74"/>
      <c r="J144" s="166" t="s">
        <v>15</v>
      </c>
      <c r="K144" s="35" t="s">
        <v>159</v>
      </c>
      <c r="L144" s="36" t="s">
        <v>28</v>
      </c>
      <c r="N144" s="1">
        <v>4.0000000000000001E-3</v>
      </c>
    </row>
    <row r="145" spans="1:14" s="1" customFormat="1" ht="12.75" x14ac:dyDescent="0.2">
      <c r="A145" s="71"/>
      <c r="B145" s="153" t="s">
        <v>10</v>
      </c>
      <c r="C145" s="27" t="str">
        <v>QM</v>
      </c>
      <c r="D145" s="27" t="str">
        <v>3H</v>
      </c>
      <c r="E145" s="29" t="str">
        <f t="shared" si="5"/>
        <v>HKDQM3H1Y_Quote</v>
      </c>
      <c r="F145" s="29" t="str">
        <f>_xll.qlSimpleQuote(Currency&amp;$C145&amp;$D145&amp;$B145&amp;QuoteSuffix,N145,RateTickValue,Permanent,Trigger,ObjectOverwrite)</f>
        <v>HKDQM3H1Y_Quote#0003</v>
      </c>
      <c r="G145" s="154" t="str">
        <f>_xll.ohRangeRetrieveError(F145)</f>
        <v/>
      </c>
      <c r="H145" s="74"/>
      <c r="J145" s="166" t="s">
        <v>19</v>
      </c>
      <c r="K145" s="35" t="s">
        <v>159</v>
      </c>
      <c r="L145" s="36" t="s">
        <v>57</v>
      </c>
      <c r="N145" s="1">
        <v>4.4000000000000003E-3</v>
      </c>
    </row>
    <row r="146" spans="1:14" s="1" customFormat="1" ht="12.75" x14ac:dyDescent="0.2">
      <c r="A146" s="71"/>
      <c r="B146" s="155" t="s">
        <v>11</v>
      </c>
      <c r="C146" s="27" t="str">
        <v>QM</v>
      </c>
      <c r="D146" s="27" t="str">
        <v>3H</v>
      </c>
      <c r="E146" s="29" t="str">
        <f t="shared" si="5"/>
        <v>HKDQM3H15M_Quote</v>
      </c>
      <c r="F146" s="29" t="e">
        <f>_xll.qlSimpleQuote(Currency&amp;$C146&amp;$D146&amp;$B146&amp;QuoteSuffix,N146,RateTickValue,Permanent,Trigger,ObjectOverwrite)</f>
        <v>#NUM!</v>
      </c>
      <c r="G146" s="154" t="str">
        <f ca="1">_xll.ohRangeRetrieveError(F146)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46" s="74"/>
      <c r="J146" s="166" t="s">
        <v>69</v>
      </c>
      <c r="K146" s="35" t="s">
        <v>160</v>
      </c>
      <c r="L146" s="36" t="s">
        <v>161</v>
      </c>
      <c r="N146" s="1" t="e">
        <v>#NUM!</v>
      </c>
    </row>
    <row r="147" spans="1:14" s="1" customFormat="1" ht="12.75" x14ac:dyDescent="0.2">
      <c r="A147" s="71"/>
      <c r="B147" s="155" t="s">
        <v>12</v>
      </c>
      <c r="C147" s="27" t="str">
        <v>QM</v>
      </c>
      <c r="D147" s="27" t="str">
        <v>3H</v>
      </c>
      <c r="E147" s="29" t="str">
        <f t="shared" si="5"/>
        <v>HKDQM3H18M_Quote</v>
      </c>
      <c r="F147" s="29" t="str">
        <f>_xll.qlSimpleQuote(Currency&amp;$C147&amp;$D147&amp;$B147&amp;QuoteSuffix,N147,RateTickValue,Permanent,Trigger,ObjectOverwrite)</f>
        <v>HKDQM3H18M_Quote#0003</v>
      </c>
      <c r="G147" s="158" t="str">
        <f>_xll.ohRangeRetrieveError(F147)</f>
        <v/>
      </c>
      <c r="H147" s="74"/>
      <c r="J147" s="166"/>
      <c r="K147" s="35"/>
      <c r="L147" s="36"/>
      <c r="N147" s="1">
        <v>4.7999999999999996E-3</v>
      </c>
    </row>
    <row r="148" spans="1:14" s="1" customFormat="1" ht="12.75" x14ac:dyDescent="0.2">
      <c r="A148" s="71"/>
      <c r="B148" s="155" t="s">
        <v>13</v>
      </c>
      <c r="C148" s="27" t="str">
        <v>QM</v>
      </c>
      <c r="D148" s="27" t="str">
        <v>3H</v>
      </c>
      <c r="E148" s="29" t="str">
        <f t="shared" si="5"/>
        <v>HKDQM3H21M_Quote</v>
      </c>
      <c r="F148" s="29" t="e">
        <f>_xll.qlSimpleQuote(Currency&amp;$C148&amp;$D148&amp;$B148&amp;QuoteSuffix,N148,RateTickValue,Permanent,Trigger,ObjectOverwrite)</f>
        <v>#NUM!</v>
      </c>
      <c r="G148" s="158" t="str">
        <f ca="1">_xll.ohRangeRetrieveError(F148)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48" s="74"/>
      <c r="J148" s="166"/>
      <c r="K148" s="35"/>
      <c r="L148" s="36"/>
      <c r="N148" s="1" t="e">
        <v>#NUM!</v>
      </c>
    </row>
    <row r="149" spans="1:14" s="1" customFormat="1" ht="12.75" x14ac:dyDescent="0.2">
      <c r="A149" s="71"/>
      <c r="B149" s="155" t="s">
        <v>14</v>
      </c>
      <c r="C149" s="27" t="str">
        <v>QM</v>
      </c>
      <c r="D149" s="27" t="str">
        <v>3H</v>
      </c>
      <c r="E149" s="29" t="str">
        <f t="shared" si="5"/>
        <v>HKDQM3H2Y_Quote</v>
      </c>
      <c r="F149" s="29" t="str">
        <f>_xll.qlSimpleQuote(Currency&amp;$C149&amp;$D149&amp;$B149&amp;QuoteSuffix,N149,RateTickValue,Permanent,Trigger,ObjectOverwrite)</f>
        <v>HKDQM3H2Y_Quote#0003</v>
      </c>
      <c r="G149" s="158" t="str">
        <f>_xll.ohRangeRetrieveError(F149)</f>
        <v/>
      </c>
      <c r="H149" s="74"/>
      <c r="J149" s="166" t="s">
        <v>23</v>
      </c>
      <c r="K149" s="35" t="s">
        <v>162</v>
      </c>
      <c r="L149" s="36" t="s">
        <v>28</v>
      </c>
      <c r="N149" s="1">
        <v>5.4000000000000003E-3</v>
      </c>
    </row>
    <row r="150" spans="1:14" s="1" customFormat="1" ht="12.75" x14ac:dyDescent="0.2">
      <c r="A150" s="71"/>
      <c r="B150" s="155" t="s">
        <v>18</v>
      </c>
      <c r="C150" s="27" t="str">
        <v>QM</v>
      </c>
      <c r="D150" s="27" t="str">
        <v>3H</v>
      </c>
      <c r="E150" s="29" t="str">
        <f t="shared" si="5"/>
        <v>HKDQM3H3Y_Quote</v>
      </c>
      <c r="F150" s="29" t="str">
        <f>_xll.qlSimpleQuote(Currency&amp;$C150&amp;$D150&amp;$B150&amp;QuoteSuffix,N150,RateTickValue,Permanent,Trigger,ObjectOverwrite)</f>
        <v>HKDQM3H3Y_Quote#0003</v>
      </c>
      <c r="G150" s="158" t="str">
        <f>_xll.ohRangeRetrieveError(F150)</f>
        <v/>
      </c>
      <c r="H150" s="74"/>
      <c r="J150" s="166" t="s">
        <v>25</v>
      </c>
      <c r="K150" s="35" t="s">
        <v>163</v>
      </c>
      <c r="L150" s="36" t="s">
        <v>28</v>
      </c>
      <c r="N150" s="1">
        <v>7.7000000000000002E-3</v>
      </c>
    </row>
    <row r="151" spans="1:14" s="1" customFormat="1" ht="13.5" thickBot="1" x14ac:dyDescent="0.25">
      <c r="A151" s="71"/>
      <c r="B151" s="155" t="s">
        <v>22</v>
      </c>
      <c r="C151" s="27" t="str">
        <v>QM</v>
      </c>
      <c r="D151" s="27" t="str">
        <v>3H</v>
      </c>
      <c r="E151" s="29" t="str">
        <f t="shared" si="5"/>
        <v>HKDQM3H4Y_Quote</v>
      </c>
      <c r="F151" s="29" t="str">
        <f>_xll.qlSimpleQuote(Currency&amp;$C151&amp;$D151&amp;$B151&amp;QuoteSuffix,N151,RateTickValue,Permanent,Trigger,ObjectOverwrite)</f>
        <v>HKDQM3H4Y_Quote#0003</v>
      </c>
      <c r="G151" s="158" t="str">
        <f>_xll.ohRangeRetrieveError(F151)</f>
        <v/>
      </c>
      <c r="H151" s="74"/>
      <c r="J151" s="167" t="s">
        <v>27</v>
      </c>
      <c r="K151" s="38" t="s">
        <v>162</v>
      </c>
      <c r="L151" s="39" t="s">
        <v>28</v>
      </c>
      <c r="N151" s="1">
        <v>1.0899999999999998E-2</v>
      </c>
    </row>
    <row r="152" spans="1:14" s="1" customFormat="1" ht="12.75" x14ac:dyDescent="0.2">
      <c r="A152" s="71"/>
      <c r="B152" s="155" t="s">
        <v>24</v>
      </c>
      <c r="C152" s="27" t="str">
        <v>QM</v>
      </c>
      <c r="D152" s="27" t="str">
        <v>3H</v>
      </c>
      <c r="E152" s="29" t="str">
        <f t="shared" si="5"/>
        <v>HKDQM3H5Y_Quote</v>
      </c>
      <c r="F152" s="29" t="str">
        <f>_xll.qlSimpleQuote(Currency&amp;$C152&amp;$D152&amp;$B152&amp;QuoteSuffix,N152,RateTickValue,Permanent,Trigger,ObjectOverwrite)</f>
        <v>HKDQM3H5Y_Quote#0003</v>
      </c>
      <c r="G152" s="158" t="str">
        <f>_xll.ohRangeRetrieveError(F152)</f>
        <v/>
      </c>
      <c r="H152" s="74"/>
      <c r="N152" s="1">
        <v>1.4100000000000001E-2</v>
      </c>
    </row>
    <row r="153" spans="1:14" s="1" customFormat="1" ht="12.75" x14ac:dyDescent="0.2">
      <c r="A153" s="71"/>
      <c r="B153" s="155" t="s">
        <v>26</v>
      </c>
      <c r="C153" s="27" t="str">
        <v>QM</v>
      </c>
      <c r="D153" s="27" t="str">
        <v>3H</v>
      </c>
      <c r="E153" s="29" t="str">
        <f t="shared" si="5"/>
        <v>HKDQM3H6Y_Quote</v>
      </c>
      <c r="F153" s="29" t="e">
        <f>_xll.qlSimpleQuote(Currency&amp;$C153&amp;$D153&amp;$B153&amp;QuoteSuffix,N153,RateTickValue,Permanent,Trigger,ObjectOverwrite)</f>
        <v>#NUM!</v>
      </c>
      <c r="G153" s="158" t="str">
        <f ca="1">_xll.ohRangeRetrieveError(F153)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53" s="74"/>
      <c r="N153" s="1" t="e">
        <v>#NUM!</v>
      </c>
    </row>
    <row r="154" spans="1:14" s="1" customFormat="1" ht="12.75" x14ac:dyDescent="0.2">
      <c r="A154" s="71"/>
      <c r="B154" s="155" t="s">
        <v>29</v>
      </c>
      <c r="C154" s="27" t="str">
        <v>QM</v>
      </c>
      <c r="D154" s="27" t="str">
        <v>3H</v>
      </c>
      <c r="E154" s="29" t="str">
        <f t="shared" si="5"/>
        <v>HKDQM3H7Y_Quote</v>
      </c>
      <c r="F154" s="29" t="str">
        <f>_xll.qlSimpleQuote(Currency&amp;$C154&amp;$D154&amp;$B154&amp;QuoteSuffix,N154,RateTickValue,Permanent,Trigger,ObjectOverwrite)</f>
        <v>HKDQM3H7Y_Quote#0003</v>
      </c>
      <c r="G154" s="158" t="str">
        <f>_xll.ohRangeRetrieveError(F154)</f>
        <v/>
      </c>
      <c r="H154" s="74"/>
      <c r="N154" s="1">
        <v>1.95E-2</v>
      </c>
    </row>
    <row r="155" spans="1:14" s="1" customFormat="1" ht="12.75" x14ac:dyDescent="0.2">
      <c r="A155" s="71"/>
      <c r="B155" s="155" t="s">
        <v>30</v>
      </c>
      <c r="C155" s="27" t="str">
        <v>QM</v>
      </c>
      <c r="D155" s="27" t="str">
        <v>3H</v>
      </c>
      <c r="E155" s="29" t="str">
        <f t="shared" si="5"/>
        <v>HKDQM3H8Y_Quote</v>
      </c>
      <c r="F155" s="29" t="e">
        <f>_xll.qlSimpleQuote(Currency&amp;$C155&amp;$D155&amp;$B155&amp;QuoteSuffix,N155,RateTickValue,Permanent,Trigger,ObjectOverwrite)</f>
        <v>#NUM!</v>
      </c>
      <c r="G155" s="158" t="str">
        <f ca="1">_xll.ohRangeRetrieveError(F155)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55" s="74"/>
      <c r="N155" s="1" t="e">
        <v>#NUM!</v>
      </c>
    </row>
    <row r="156" spans="1:14" s="1" customFormat="1" ht="12.75" x14ac:dyDescent="0.2">
      <c r="A156" s="71"/>
      <c r="B156" s="155" t="s">
        <v>31</v>
      </c>
      <c r="C156" s="27" t="str">
        <v>QM</v>
      </c>
      <c r="D156" s="27" t="str">
        <v>3H</v>
      </c>
      <c r="E156" s="29" t="str">
        <f t="shared" si="5"/>
        <v>HKDQM3H9Y_Quote</v>
      </c>
      <c r="F156" s="29" t="e">
        <f>_xll.qlSimpleQuote(Currency&amp;$C156&amp;$D156&amp;$B156&amp;QuoteSuffix,N156,RateTickValue,Permanent,Trigger,ObjectOverwrite)</f>
        <v>#NUM!</v>
      </c>
      <c r="G156" s="158" t="str">
        <f ca="1">_xll.ohRangeRetrieveError(F156)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56" s="74"/>
      <c r="N156" s="1" t="e">
        <v>#NUM!</v>
      </c>
    </row>
    <row r="157" spans="1:14" s="1" customFormat="1" ht="12.75" x14ac:dyDescent="0.2">
      <c r="A157" s="71"/>
      <c r="B157" s="155" t="s">
        <v>32</v>
      </c>
      <c r="C157" s="27" t="str">
        <v>QM</v>
      </c>
      <c r="D157" s="27" t="str">
        <v>3H</v>
      </c>
      <c r="E157" s="29" t="str">
        <f t="shared" si="5"/>
        <v>HKDQM3H10Y_Quote</v>
      </c>
      <c r="F157" s="29" t="str">
        <f>_xll.qlSimpleQuote(Currency&amp;$C157&amp;$D157&amp;$B157&amp;QuoteSuffix,N157,RateTickValue,Permanent,Trigger,ObjectOverwrite)</f>
        <v>HKDQM3H10Y_Quote#0003</v>
      </c>
      <c r="G157" s="158" t="str">
        <f>_xll.ohRangeRetrieveError(F157)</f>
        <v/>
      </c>
      <c r="H157" s="74"/>
      <c r="N157" s="1">
        <v>2.4500000000000001E-2</v>
      </c>
    </row>
    <row r="158" spans="1:14" s="1" customFormat="1" ht="12.75" x14ac:dyDescent="0.2">
      <c r="A158" s="71"/>
      <c r="B158" s="155" t="s">
        <v>33</v>
      </c>
      <c r="C158" s="27" t="str">
        <v>QM</v>
      </c>
      <c r="D158" s="27" t="str">
        <v>3H</v>
      </c>
      <c r="E158" s="29" t="str">
        <f t="shared" si="5"/>
        <v>HKDQM3H11Y_Quote</v>
      </c>
      <c r="F158" s="29" t="e">
        <f>_xll.qlSimpleQuote(Currency&amp;$C158&amp;$D158&amp;$B158&amp;QuoteSuffix,N158,RateTickValue,Permanent,Trigger,ObjectOverwrite)</f>
        <v>#NUM!</v>
      </c>
      <c r="G158" s="158" t="str">
        <f ca="1">_xll.ohRangeRetrieveError(F158)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58" s="74"/>
      <c r="N158" s="1" t="e">
        <v>#NUM!</v>
      </c>
    </row>
    <row r="159" spans="1:14" s="1" customFormat="1" ht="12.75" x14ac:dyDescent="0.2">
      <c r="A159" s="71"/>
      <c r="B159" s="155" t="s">
        <v>34</v>
      </c>
      <c r="C159" s="27" t="str">
        <v>QM</v>
      </c>
      <c r="D159" s="27" t="str">
        <v>3H</v>
      </c>
      <c r="E159" s="29" t="str">
        <f t="shared" si="5"/>
        <v>HKDQM3H12Y_Quote</v>
      </c>
      <c r="F159" s="29" t="str">
        <f>_xll.qlSimpleQuote(Currency&amp;$C159&amp;$D159&amp;$B159&amp;QuoteSuffix,N159,RateTickValue,Permanent,Trigger,ObjectOverwrite)</f>
        <v>HKDQM3H12Y_Quote#0003</v>
      </c>
      <c r="G159" s="158" t="str">
        <f>_xll.ohRangeRetrieveError(F159)</f>
        <v/>
      </c>
      <c r="H159" s="74"/>
      <c r="N159" s="1">
        <v>2.6100000000000002E-2</v>
      </c>
    </row>
    <row r="160" spans="1:14" s="1" customFormat="1" ht="12.75" x14ac:dyDescent="0.2">
      <c r="A160" s="71"/>
      <c r="B160" s="155" t="s">
        <v>35</v>
      </c>
      <c r="C160" s="27" t="str">
        <v>QM</v>
      </c>
      <c r="D160" s="27" t="str">
        <v>3H</v>
      </c>
      <c r="E160" s="29" t="str">
        <f t="shared" si="5"/>
        <v>HKDQM3H13Y_Quote</v>
      </c>
      <c r="F160" s="29" t="e">
        <f>_xll.qlSimpleQuote(Currency&amp;$C160&amp;$D160&amp;$B160&amp;QuoteSuffix,N160,RateTickValue,Permanent,Trigger,ObjectOverwrite)</f>
        <v>#NUM!</v>
      </c>
      <c r="G160" s="158" t="str">
        <f ca="1">_xll.ohRangeRetrieveError(F160)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0" s="74"/>
      <c r="N160" s="1" t="e">
        <v>#NUM!</v>
      </c>
    </row>
    <row r="161" spans="1:14" s="1" customFormat="1" ht="12.75" x14ac:dyDescent="0.2">
      <c r="A161" s="71"/>
      <c r="B161" s="155" t="s">
        <v>36</v>
      </c>
      <c r="C161" s="27" t="str">
        <v>QM</v>
      </c>
      <c r="D161" s="27" t="str">
        <v>3H</v>
      </c>
      <c r="E161" s="29" t="str">
        <f t="shared" si="5"/>
        <v>HKDQM3H14Y_Quote</v>
      </c>
      <c r="F161" s="29" t="e">
        <f>_xll.qlSimpleQuote(Currency&amp;$C161&amp;$D161&amp;$B161&amp;QuoteSuffix,N161,RateTickValue,Permanent,Trigger,ObjectOverwrite)</f>
        <v>#NUM!</v>
      </c>
      <c r="G161" s="158" t="str">
        <f ca="1">_xll.ohRangeRetrieveError(F161)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1" s="74"/>
      <c r="N161" s="1" t="e">
        <v>#NUM!</v>
      </c>
    </row>
    <row r="162" spans="1:14" s="1" customFormat="1" ht="12.75" x14ac:dyDescent="0.2">
      <c r="A162" s="71"/>
      <c r="B162" s="155" t="s">
        <v>37</v>
      </c>
      <c r="C162" s="27" t="str">
        <v>QM</v>
      </c>
      <c r="D162" s="27" t="str">
        <v>3H</v>
      </c>
      <c r="E162" s="29" t="str">
        <f t="shared" si="5"/>
        <v>HKDQM3H15Y_Quote</v>
      </c>
      <c r="F162" s="29" t="str">
        <f>_xll.qlSimpleQuote(Currency&amp;$C162&amp;$D162&amp;$B162&amp;QuoteSuffix,N162,RateTickValue,Permanent,Trigger,ObjectOverwrite)</f>
        <v>HKDQM3H15Y_Quote#0003</v>
      </c>
      <c r="G162" s="158" t="str">
        <f>_xll.ohRangeRetrieveError(F162)</f>
        <v/>
      </c>
      <c r="H162" s="74"/>
      <c r="N162" s="1">
        <v>2.7199999999999998E-2</v>
      </c>
    </row>
    <row r="163" spans="1:14" s="1" customFormat="1" ht="12.75" x14ac:dyDescent="0.2">
      <c r="A163" s="71"/>
      <c r="B163" s="155" t="s">
        <v>38</v>
      </c>
      <c r="C163" s="27" t="str">
        <v>QM</v>
      </c>
      <c r="D163" s="27" t="str">
        <v>3H</v>
      </c>
      <c r="E163" s="29" t="str">
        <f t="shared" si="5"/>
        <v>HKDQM3H16Y_Quote</v>
      </c>
      <c r="F163" s="29" t="e">
        <f>_xll.qlSimpleQuote(Currency&amp;$C163&amp;$D163&amp;$B163&amp;QuoteSuffix,N163,RateTickValue,Permanent,Trigger,ObjectOverwrite)</f>
        <v>#NUM!</v>
      </c>
      <c r="G163" s="158" t="str">
        <f ca="1">_xll.ohRangeRetrieveError(F163)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3" s="74"/>
      <c r="N163" s="1" t="e">
        <v>#NUM!</v>
      </c>
    </row>
    <row r="164" spans="1:14" s="1" customFormat="1" ht="12.75" x14ac:dyDescent="0.2">
      <c r="A164" s="71"/>
      <c r="B164" s="155" t="s">
        <v>39</v>
      </c>
      <c r="C164" s="27" t="str">
        <v>QM</v>
      </c>
      <c r="D164" s="27" t="str">
        <v>3H</v>
      </c>
      <c r="E164" s="29" t="str">
        <f t="shared" si="5"/>
        <v>HKDQM3H17Y_Quote</v>
      </c>
      <c r="F164" s="29" t="e">
        <f>_xll.qlSimpleQuote(Currency&amp;$C164&amp;$D164&amp;$B164&amp;QuoteSuffix,N164,RateTickValue,Permanent,Trigger,ObjectOverwrite)</f>
        <v>#NUM!</v>
      </c>
      <c r="G164" s="158" t="str">
        <f ca="1">_xll.ohRangeRetrieveError(F164)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4" s="74"/>
      <c r="N164" s="1" t="e">
        <v>#NUM!</v>
      </c>
    </row>
    <row r="165" spans="1:14" s="1" customFormat="1" ht="12.75" x14ac:dyDescent="0.2">
      <c r="A165" s="71"/>
      <c r="B165" s="155" t="s">
        <v>40</v>
      </c>
      <c r="C165" s="27" t="str">
        <v>QM</v>
      </c>
      <c r="D165" s="27" t="str">
        <v>3H</v>
      </c>
      <c r="E165" s="29" t="str">
        <f t="shared" si="5"/>
        <v>HKDQM3H18Y_Quote</v>
      </c>
      <c r="F165" s="29" t="e">
        <f>_xll.qlSimpleQuote(Currency&amp;$C165&amp;$D165&amp;$B165&amp;QuoteSuffix,N165,RateTickValue,Permanent,Trigger,ObjectOverwrite)</f>
        <v>#NUM!</v>
      </c>
      <c r="G165" s="158" t="str">
        <f ca="1">_xll.ohRangeRetrieveError(F165)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5" s="74"/>
      <c r="N165" s="1" t="e">
        <v>#NUM!</v>
      </c>
    </row>
    <row r="166" spans="1:14" s="1" customFormat="1" ht="12.75" x14ac:dyDescent="0.2">
      <c r="A166" s="71"/>
      <c r="B166" s="155" t="s">
        <v>41</v>
      </c>
      <c r="C166" s="27" t="str">
        <v>QM</v>
      </c>
      <c r="D166" s="27" t="str">
        <v>3H</v>
      </c>
      <c r="E166" s="29" t="str">
        <f t="shared" si="5"/>
        <v>HKDQM3H19Y_Quote</v>
      </c>
      <c r="F166" s="29" t="e">
        <f>_xll.qlSimpleQuote(Currency&amp;$C166&amp;$D166&amp;$B166&amp;QuoteSuffix,N166,RateTickValue,Permanent,Trigger,ObjectOverwrite)</f>
        <v>#NUM!</v>
      </c>
      <c r="G166" s="158" t="str">
        <f ca="1">_xll.ohRangeRetrieveError(F166)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6" s="74"/>
      <c r="N166" s="1" t="e">
        <v>#NUM!</v>
      </c>
    </row>
    <row r="167" spans="1:14" s="1" customFormat="1" ht="12.75" x14ac:dyDescent="0.2">
      <c r="A167" s="71"/>
      <c r="B167" s="155" t="s">
        <v>42</v>
      </c>
      <c r="C167" s="27" t="str">
        <v>QM</v>
      </c>
      <c r="D167" s="27" t="str">
        <v>3H</v>
      </c>
      <c r="E167" s="29" t="str">
        <f t="shared" si="5"/>
        <v>HKDQM3H20Y_Quote</v>
      </c>
      <c r="F167" s="29" t="e">
        <f>_xll.qlSimpleQuote(Currency&amp;$C167&amp;$D167&amp;$B167&amp;QuoteSuffix,N167,RateTickValue,Permanent,Trigger,ObjectOverwrite)</f>
        <v>#NUM!</v>
      </c>
      <c r="G167" s="158" t="str">
        <f ca="1">_xll.ohRangeRetrieveError(F167)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7" s="74"/>
      <c r="N167" s="1" t="e">
        <v>#NUM!</v>
      </c>
    </row>
    <row r="168" spans="1:14" s="1" customFormat="1" ht="12.75" x14ac:dyDescent="0.2">
      <c r="A168" s="71"/>
      <c r="B168" s="155" t="s">
        <v>43</v>
      </c>
      <c r="C168" s="27" t="str">
        <v>QM</v>
      </c>
      <c r="D168" s="27" t="str">
        <v>3H</v>
      </c>
      <c r="E168" s="29" t="str">
        <f t="shared" si="5"/>
        <v>HKDQM3H21Y_Quote</v>
      </c>
      <c r="F168" s="29" t="e">
        <f>_xll.qlSimpleQuote(Currency&amp;$C168&amp;$D168&amp;$B168&amp;QuoteSuffix,N168,RateTickValue,Permanent,Trigger,ObjectOverwrite)</f>
        <v>#NUM!</v>
      </c>
      <c r="G168" s="158" t="str">
        <f ca="1">_xll.ohRangeRetrieveError(F168)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8" s="74"/>
      <c r="N168" s="1" t="e">
        <v>#NUM!</v>
      </c>
    </row>
    <row r="169" spans="1:14" s="1" customFormat="1" ht="12.75" x14ac:dyDescent="0.2">
      <c r="A169" s="71"/>
      <c r="B169" s="155" t="s">
        <v>44</v>
      </c>
      <c r="C169" s="27" t="str">
        <v>QM</v>
      </c>
      <c r="D169" s="27" t="str">
        <v>3H</v>
      </c>
      <c r="E169" s="29" t="str">
        <f t="shared" si="5"/>
        <v>HKDQM3H22Y_Quote</v>
      </c>
      <c r="F169" s="29" t="e">
        <f>_xll.qlSimpleQuote(Currency&amp;$C169&amp;$D169&amp;$B169&amp;QuoteSuffix,N169,RateTickValue,Permanent,Trigger,ObjectOverwrite)</f>
        <v>#NUM!</v>
      </c>
      <c r="G169" s="158" t="str">
        <f ca="1">_xll.ohRangeRetrieveError(F169)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9" s="74"/>
      <c r="N169" s="1" t="e">
        <v>#NUM!</v>
      </c>
    </row>
    <row r="170" spans="1:14" s="1" customFormat="1" ht="12.75" x14ac:dyDescent="0.2">
      <c r="A170" s="71"/>
      <c r="B170" s="155" t="s">
        <v>45</v>
      </c>
      <c r="C170" s="27" t="str">
        <v>QM</v>
      </c>
      <c r="D170" s="27" t="str">
        <v>3H</v>
      </c>
      <c r="E170" s="29" t="str">
        <f t="shared" si="5"/>
        <v>HKDQM3H23Y_Quote</v>
      </c>
      <c r="F170" s="29" t="e">
        <f>_xll.qlSimpleQuote(Currency&amp;$C170&amp;$D170&amp;$B170&amp;QuoteSuffix,N170,RateTickValue,Permanent,Trigger,ObjectOverwrite)</f>
        <v>#NUM!</v>
      </c>
      <c r="G170" s="158" t="str">
        <f ca="1">_xll.ohRangeRetrieveError(F170)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0" s="74"/>
      <c r="N170" s="1" t="e">
        <v>#NUM!</v>
      </c>
    </row>
    <row r="171" spans="1:14" s="1" customFormat="1" ht="12.75" x14ac:dyDescent="0.2">
      <c r="A171" s="71"/>
      <c r="B171" s="155" t="s">
        <v>46</v>
      </c>
      <c r="C171" s="27" t="str">
        <v>QM</v>
      </c>
      <c r="D171" s="27" t="str">
        <v>3H</v>
      </c>
      <c r="E171" s="29" t="str">
        <f t="shared" si="5"/>
        <v>HKDQM3H24Y_Quote</v>
      </c>
      <c r="F171" s="29" t="e">
        <f>_xll.qlSimpleQuote(Currency&amp;$C171&amp;$D171&amp;$B171&amp;QuoteSuffix,N171,RateTickValue,Permanent,Trigger,ObjectOverwrite)</f>
        <v>#NUM!</v>
      </c>
      <c r="G171" s="158" t="str">
        <f ca="1">_xll.ohRangeRetrieveError(F171)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1" s="74"/>
      <c r="N171" s="1" t="e">
        <v>#NUM!</v>
      </c>
    </row>
    <row r="172" spans="1:14" s="1" customFormat="1" ht="12.75" x14ac:dyDescent="0.2">
      <c r="A172" s="71"/>
      <c r="B172" s="155" t="s">
        <v>47</v>
      </c>
      <c r="C172" s="27" t="str">
        <v>QM</v>
      </c>
      <c r="D172" s="27" t="str">
        <v>3H</v>
      </c>
      <c r="E172" s="29" t="str">
        <f t="shared" si="5"/>
        <v>HKDQM3H25Y_Quote</v>
      </c>
      <c r="F172" s="29" t="e">
        <f>_xll.qlSimpleQuote(Currency&amp;$C172&amp;$D172&amp;$B172&amp;QuoteSuffix,N172,RateTickValue,Permanent,Trigger,ObjectOverwrite)</f>
        <v>#NUM!</v>
      </c>
      <c r="G172" s="158" t="str">
        <f ca="1">_xll.ohRangeRetrieveError(F172)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2" s="74"/>
      <c r="N172" s="1" t="e">
        <v>#NUM!</v>
      </c>
    </row>
    <row r="173" spans="1:14" s="1" customFormat="1" ht="12.75" x14ac:dyDescent="0.2">
      <c r="A173" s="71"/>
      <c r="B173" s="155" t="s">
        <v>48</v>
      </c>
      <c r="C173" s="27" t="str">
        <v>QM</v>
      </c>
      <c r="D173" s="27" t="str">
        <v>3H</v>
      </c>
      <c r="E173" s="29" t="str">
        <f t="shared" si="5"/>
        <v>HKDQM3H26Y_Quote</v>
      </c>
      <c r="F173" s="29" t="e">
        <f>_xll.qlSimpleQuote(Currency&amp;$C173&amp;$D173&amp;$B173&amp;QuoteSuffix,N173,RateTickValue,Permanent,Trigger,ObjectOverwrite)</f>
        <v>#NUM!</v>
      </c>
      <c r="G173" s="158" t="str">
        <f ca="1">_xll.ohRangeRetrieveError(F173)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3" s="74"/>
      <c r="N173" s="1" t="e">
        <v>#NUM!</v>
      </c>
    </row>
    <row r="174" spans="1:14" s="1" customFormat="1" ht="12.75" x14ac:dyDescent="0.2">
      <c r="A174" s="71"/>
      <c r="B174" s="155" t="s">
        <v>49</v>
      </c>
      <c r="C174" s="27" t="str">
        <v>QM</v>
      </c>
      <c r="D174" s="27" t="str">
        <v>3H</v>
      </c>
      <c r="E174" s="29" t="str">
        <f t="shared" si="5"/>
        <v>HKDQM3H27Y_Quote</v>
      </c>
      <c r="F174" s="29" t="e">
        <f>_xll.qlSimpleQuote(Currency&amp;$C174&amp;$D174&amp;$B174&amp;QuoteSuffix,N174,RateTickValue,Permanent,Trigger,ObjectOverwrite)</f>
        <v>#NUM!</v>
      </c>
      <c r="G174" s="158" t="str">
        <f ca="1">_xll.ohRangeRetrieveError(F174)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4" s="74"/>
      <c r="N174" s="1" t="e">
        <v>#NUM!</v>
      </c>
    </row>
    <row r="175" spans="1:14" s="1" customFormat="1" ht="12.75" x14ac:dyDescent="0.2">
      <c r="A175" s="71"/>
      <c r="B175" s="155" t="s">
        <v>50</v>
      </c>
      <c r="C175" s="27" t="str">
        <v>QM</v>
      </c>
      <c r="D175" s="27" t="str">
        <v>3H</v>
      </c>
      <c r="E175" s="29" t="str">
        <f t="shared" si="5"/>
        <v>HKDQM3H28Y_Quote</v>
      </c>
      <c r="F175" s="29" t="e">
        <f>_xll.qlSimpleQuote(Currency&amp;$C175&amp;$D175&amp;$B175&amp;QuoteSuffix,N175,RateTickValue,Permanent,Trigger,ObjectOverwrite)</f>
        <v>#NUM!</v>
      </c>
      <c r="G175" s="158" t="str">
        <f ca="1">_xll.ohRangeRetrieveError(F175)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5" s="74"/>
      <c r="N175" s="1" t="e">
        <v>#NUM!</v>
      </c>
    </row>
    <row r="176" spans="1:14" s="1" customFormat="1" ht="12.75" x14ac:dyDescent="0.2">
      <c r="A176" s="71"/>
      <c r="B176" s="155" t="s">
        <v>51</v>
      </c>
      <c r="C176" s="27" t="str">
        <v>QM</v>
      </c>
      <c r="D176" s="27" t="str">
        <v>3H</v>
      </c>
      <c r="E176" s="29" t="str">
        <f t="shared" si="5"/>
        <v>HKDQM3H29Y_Quote</v>
      </c>
      <c r="F176" s="29" t="e">
        <f>_xll.qlSimpleQuote(Currency&amp;$C176&amp;$D176&amp;$B176&amp;QuoteSuffix,N176,RateTickValue,Permanent,Trigger,ObjectOverwrite)</f>
        <v>#NUM!</v>
      </c>
      <c r="G176" s="158" t="str">
        <f ca="1">_xll.ohRangeRetrieveError(F176)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6" s="74"/>
      <c r="N176" s="1" t="e">
        <v>#NUM!</v>
      </c>
    </row>
    <row r="177" spans="1:14" s="1" customFormat="1" ht="12.75" x14ac:dyDescent="0.2">
      <c r="A177" s="71"/>
      <c r="B177" s="155" t="s">
        <v>52</v>
      </c>
      <c r="C177" s="27" t="str">
        <v>QM</v>
      </c>
      <c r="D177" s="27" t="str">
        <v>3H</v>
      </c>
      <c r="E177" s="29" t="str">
        <f t="shared" si="5"/>
        <v>HKDQM3H30Y_Quote</v>
      </c>
      <c r="F177" s="29" t="e">
        <f>_xll.qlSimpleQuote(Currency&amp;$C177&amp;$D177&amp;$B177&amp;QuoteSuffix,N177,RateTickValue,Permanent,Trigger,ObjectOverwrite)</f>
        <v>#NUM!</v>
      </c>
      <c r="G177" s="158" t="str">
        <f ca="1">_xll.ohRangeRetrieveError(F177)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7" s="74"/>
      <c r="N177" s="1" t="e">
        <v>#NUM!</v>
      </c>
    </row>
    <row r="178" spans="1:14" s="1" customFormat="1" ht="12.75" x14ac:dyDescent="0.2">
      <c r="A178" s="71"/>
      <c r="B178" s="155" t="s">
        <v>53</v>
      </c>
      <c r="C178" s="27" t="str">
        <v>QM</v>
      </c>
      <c r="D178" s="27" t="str">
        <v>3H</v>
      </c>
      <c r="E178" s="29" t="str">
        <f t="shared" si="5"/>
        <v>HKDQM3H35Y_Quote</v>
      </c>
      <c r="F178" s="29" t="e">
        <f>_xll.qlSimpleQuote(Currency&amp;$C178&amp;$D178&amp;$B178&amp;QuoteSuffix,N178,RateTickValue,Permanent,Trigger,ObjectOverwrite)</f>
        <v>#NUM!</v>
      </c>
      <c r="G178" s="158" t="str">
        <f ca="1">_xll.ohRangeRetrieveError(F178)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8" s="74"/>
      <c r="N178" s="1" t="e">
        <v>#NUM!</v>
      </c>
    </row>
    <row r="179" spans="1:14" s="1" customFormat="1" ht="12.75" x14ac:dyDescent="0.2">
      <c r="A179" s="71"/>
      <c r="B179" s="155" t="s">
        <v>54</v>
      </c>
      <c r="C179" s="27" t="str">
        <v>QM</v>
      </c>
      <c r="D179" s="27" t="str">
        <v>3H</v>
      </c>
      <c r="E179" s="29" t="str">
        <f t="shared" si="5"/>
        <v>HKDQM3H40Y_Quote</v>
      </c>
      <c r="F179" s="29" t="e">
        <f>_xll.qlSimpleQuote(Currency&amp;$C179&amp;$D179&amp;$B179&amp;QuoteSuffix,N179,RateTickValue,Permanent,Trigger,ObjectOverwrite)</f>
        <v>#NUM!</v>
      </c>
      <c r="G179" s="158" t="str">
        <f ca="1">_xll.ohRangeRetrieveError(F179)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9" s="74"/>
      <c r="N179" s="1" t="e">
        <v>#NUM!</v>
      </c>
    </row>
    <row r="180" spans="1:14" s="1" customFormat="1" ht="12.75" x14ac:dyDescent="0.2">
      <c r="A180" s="71"/>
      <c r="B180" s="155" t="s">
        <v>55</v>
      </c>
      <c r="C180" s="27" t="str">
        <v>QM</v>
      </c>
      <c r="D180" s="27" t="str">
        <v>3H</v>
      </c>
      <c r="E180" s="29" t="str">
        <f t="shared" si="5"/>
        <v>HKDQM3H50Y_Quote</v>
      </c>
      <c r="F180" s="29" t="e">
        <f>_xll.qlSimpleQuote(Currency&amp;$C180&amp;$D180&amp;$B180&amp;QuoteSuffix,N180,RateTickValue,Permanent,Trigger,ObjectOverwrite)</f>
        <v>#NUM!</v>
      </c>
      <c r="G180" s="158" t="str">
        <f ca="1">_xll.ohRangeRetrieveError(F180)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80" s="74"/>
      <c r="N180" s="1" t="e">
        <v>#NUM!</v>
      </c>
    </row>
    <row r="181" spans="1:14" s="1" customFormat="1" ht="12.75" x14ac:dyDescent="0.2">
      <c r="A181" s="71"/>
      <c r="B181" s="155" t="s">
        <v>56</v>
      </c>
      <c r="C181" s="27" t="str">
        <v>QM</v>
      </c>
      <c r="D181" s="27" t="str">
        <v>3H</v>
      </c>
      <c r="E181" s="29" t="str">
        <f t="shared" si="5"/>
        <v>HKDQM3H60Y_Quote</v>
      </c>
      <c r="F181" s="29" t="e">
        <f>_xll.qlSimpleQuote(Currency&amp;$C181&amp;$D181&amp;$B181&amp;QuoteSuffix,N181,RateTickValue,Permanent,Trigger,ObjectOverwrite)</f>
        <v>#NUM!</v>
      </c>
      <c r="G181" s="158" t="str">
        <f ca="1">_xll.ohRangeRetrieveError(F181)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81" s="74"/>
      <c r="N181" s="1" t="e">
        <v>#NUM!</v>
      </c>
    </row>
    <row r="182" spans="1:14" s="1" customFormat="1" ht="13.5" thickBot="1" x14ac:dyDescent="0.25">
      <c r="A182" s="94"/>
      <c r="B182" s="95"/>
      <c r="C182" s="95"/>
      <c r="D182" s="95"/>
      <c r="E182" s="95"/>
      <c r="F182" s="96"/>
      <c r="G182" s="96"/>
      <c r="H182" s="97"/>
      <c r="N182" s="1" t="e">
        <v>#NUM!</v>
      </c>
    </row>
    <row r="183" spans="1:14" ht="12" thickBot="1" x14ac:dyDescent="0.25">
      <c r="N183" s="46" t="e">
        <v>#NUM!</v>
      </c>
    </row>
    <row r="184" spans="1:14" s="18" customFormat="1" ht="12" thickBot="1" x14ac:dyDescent="0.25">
      <c r="A184" s="146"/>
      <c r="B184" s="147"/>
      <c r="C184" s="147"/>
      <c r="D184" s="147"/>
      <c r="E184" s="100"/>
      <c r="F184" s="168"/>
      <c r="G184" s="100"/>
      <c r="H184" s="150"/>
      <c r="N184" s="18" t="e">
        <v>#NUM!</v>
      </c>
    </row>
    <row r="185" spans="1:14" s="18" customFormat="1" ht="22.5" x14ac:dyDescent="0.2">
      <c r="A185" s="71"/>
      <c r="B185" s="20" t="s">
        <v>8</v>
      </c>
      <c r="C185" s="20"/>
      <c r="D185" s="20"/>
      <c r="E185" s="22" t="str">
        <f>Currency&amp;"_010_Sw"&amp;$C$186&amp;$D$186&amp;".xml"</f>
        <v>HKD_010_SwSB6L.xml</v>
      </c>
      <c r="F185" s="23">
        <f ca="1">IF(Serialize,_xll.ohObjectSave(F186:F222,SerializationPath&amp;E185,FileOverwrite,,Serialize),"---")</f>
        <v>37</v>
      </c>
      <c r="G185" s="24" t="str">
        <f ca="1">_xll.ohRangeRetrieveError(F185)</f>
        <v/>
      </c>
      <c r="H185" s="74"/>
      <c r="J185" s="163" t="s">
        <v>164</v>
      </c>
      <c r="K185" s="164" t="s">
        <v>157</v>
      </c>
      <c r="L185" s="165" t="s">
        <v>158</v>
      </c>
      <c r="N185" s="18" t="e">
        <v>#NUM!</v>
      </c>
    </row>
    <row r="186" spans="1:14" s="18" customFormat="1" x14ac:dyDescent="0.2">
      <c r="A186" s="71"/>
      <c r="B186" s="169" t="s">
        <v>10</v>
      </c>
      <c r="C186" s="27" t="str">
        <f t="array" ref="C186:C222">VLOOKUP(Currency,SwapSecondarySetConventions,2)</f>
        <v>SB</v>
      </c>
      <c r="D186" s="27" t="str">
        <f t="array" ref="D186:D222">VLOOKUP(Currency,SwapSecondarySetConventions,3)</f>
        <v>6L</v>
      </c>
      <c r="E186" s="29" t="str">
        <f t="shared" ref="E186:E222" si="6">Currency&amp;$C186&amp;$D186&amp;$B186&amp;QuoteSuffix</f>
        <v>HKDSB6L1Y_Quote</v>
      </c>
      <c r="F186" s="29" t="str">
        <f>_xll.qlSimpleQuote(Currency&amp;$C186&amp;$D186&amp;$B186&amp;QuoteSuffix,,RateTickValue,Permanent,Trigger,ObjectOverwrite)</f>
        <v>HKDSB6L1Y_Quote#0003</v>
      </c>
      <c r="G186" s="24" t="str">
        <f>_xll.ohRangeRetrieveError(F186)</f>
        <v/>
      </c>
      <c r="H186" s="74"/>
      <c r="J186" s="166" t="s">
        <v>15</v>
      </c>
      <c r="K186" s="170" t="s">
        <v>159</v>
      </c>
      <c r="L186" s="171" t="s">
        <v>17</v>
      </c>
      <c r="N186" s="18" t="e">
        <v>#NUM!</v>
      </c>
    </row>
    <row r="187" spans="1:14" s="18" customFormat="1" x14ac:dyDescent="0.2">
      <c r="A187" s="71"/>
      <c r="B187" s="172" t="s">
        <v>11</v>
      </c>
      <c r="C187" s="27" t="str">
        <v>SB</v>
      </c>
      <c r="D187" s="27" t="str">
        <v>6L</v>
      </c>
      <c r="E187" s="29" t="str">
        <f t="shared" si="6"/>
        <v>HKDSB6L15M_Quote</v>
      </c>
      <c r="F187" s="29" t="str">
        <f>_xll.qlSimpleQuote(Currency&amp;$C187&amp;$D187&amp;$B187&amp;QuoteSuffix,,RateTickValue,Permanent,Trigger,ObjectOverwrite)</f>
        <v>HKDSB6L15M_Quote#0003</v>
      </c>
      <c r="G187" s="24" t="str">
        <f>_xll.ohRangeRetrieveError(F187)</f>
        <v/>
      </c>
      <c r="H187" s="74"/>
      <c r="J187" s="166" t="s">
        <v>19</v>
      </c>
      <c r="K187" s="35" t="s">
        <v>159</v>
      </c>
      <c r="L187" s="36" t="s">
        <v>21</v>
      </c>
      <c r="N187" s="18" t="e">
        <v>#NUM!</v>
      </c>
    </row>
    <row r="188" spans="1:14" s="18" customFormat="1" x14ac:dyDescent="0.2">
      <c r="A188" s="71"/>
      <c r="B188" s="172" t="s">
        <v>12</v>
      </c>
      <c r="C188" s="27" t="str">
        <v>SB</v>
      </c>
      <c r="D188" s="27" t="str">
        <v>6L</v>
      </c>
      <c r="E188" s="29" t="str">
        <f t="shared" si="6"/>
        <v>HKDSB6L18M_Quote</v>
      </c>
      <c r="F188" s="29" t="str">
        <f>_xll.qlSimpleQuote(Currency&amp;$C188&amp;$D188&amp;$B188&amp;QuoteSuffix,,RateTickValue,Permanent,Trigger,ObjectOverwrite)</f>
        <v>HKDSB6L18M_Quote#0003</v>
      </c>
      <c r="G188" s="24" t="str">
        <f>_xll.ohRangeRetrieveError(F188)</f>
        <v/>
      </c>
      <c r="H188" s="74"/>
      <c r="J188" s="166" t="s">
        <v>23</v>
      </c>
      <c r="K188" s="35" t="s">
        <v>163</v>
      </c>
      <c r="L188" s="36" t="s">
        <v>17</v>
      </c>
      <c r="N188" s="18" t="e">
        <v>#NUM!</v>
      </c>
    </row>
    <row r="189" spans="1:14" s="18" customFormat="1" x14ac:dyDescent="0.2">
      <c r="A189" s="71"/>
      <c r="B189" s="172" t="s">
        <v>13</v>
      </c>
      <c r="C189" s="27" t="str">
        <v>SB</v>
      </c>
      <c r="D189" s="27" t="str">
        <v>6L</v>
      </c>
      <c r="E189" s="29" t="str">
        <f t="shared" si="6"/>
        <v>HKDSB6L21M_Quote</v>
      </c>
      <c r="F189" s="29" t="str">
        <f>_xll.qlSimpleQuote(Currency&amp;$C189&amp;$D189&amp;$B189&amp;QuoteSuffix,,RateTickValue,Permanent,Trigger,ObjectOverwrite)</f>
        <v>HKDSB6L21M_Quote#0003</v>
      </c>
      <c r="G189" s="24" t="str">
        <f>_xll.ohRangeRetrieveError(F189)</f>
        <v/>
      </c>
      <c r="H189" s="74"/>
      <c r="J189" s="166" t="s">
        <v>25</v>
      </c>
      <c r="K189" s="170" t="s">
        <v>163</v>
      </c>
      <c r="L189" s="171" t="s">
        <v>17</v>
      </c>
      <c r="N189" s="18" t="e">
        <v>#NUM!</v>
      </c>
    </row>
    <row r="190" spans="1:14" s="18" customFormat="1" ht="12" thickBot="1" x14ac:dyDescent="0.25">
      <c r="A190" s="71"/>
      <c r="B190" s="169" t="s">
        <v>14</v>
      </c>
      <c r="C190" s="27" t="str">
        <v>SB</v>
      </c>
      <c r="D190" s="27" t="str">
        <v>6L</v>
      </c>
      <c r="E190" s="29" t="str">
        <f t="shared" si="6"/>
        <v>HKDSB6L2Y_Quote</v>
      </c>
      <c r="F190" s="29" t="str">
        <f>_xll.qlSimpleQuote(Currency&amp;$C190&amp;$D190&amp;$B190&amp;QuoteSuffix,,RateTickValue,Permanent,Trigger,ObjectOverwrite)</f>
        <v>HKDSB6L2Y_Quote#0003</v>
      </c>
      <c r="G190" s="24" t="str">
        <f>_xll.ohRangeRetrieveError(F190)</f>
        <v/>
      </c>
      <c r="H190" s="74"/>
      <c r="J190" s="167" t="s">
        <v>27</v>
      </c>
      <c r="K190" s="38" t="s">
        <v>162</v>
      </c>
      <c r="L190" s="39" t="s">
        <v>17</v>
      </c>
      <c r="N190" s="18" t="e">
        <v>#NUM!</v>
      </c>
    </row>
    <row r="191" spans="1:14" s="18" customFormat="1" x14ac:dyDescent="0.2">
      <c r="A191" s="71"/>
      <c r="B191" s="169" t="s">
        <v>18</v>
      </c>
      <c r="C191" s="27" t="str">
        <v>SB</v>
      </c>
      <c r="D191" s="27" t="str">
        <v>6L</v>
      </c>
      <c r="E191" s="29" t="str">
        <f t="shared" si="6"/>
        <v>HKDSB6L3Y_Quote</v>
      </c>
      <c r="F191" s="29" t="str">
        <f>_xll.qlSimpleQuote(Currency&amp;$C191&amp;$D191&amp;$B191&amp;QuoteSuffix,,RateTickValue,Permanent,Trigger,ObjectOverwrite)</f>
        <v>HKDSB6L3Y_Quote#0003</v>
      </c>
      <c r="G191" s="24" t="str">
        <f>_xll.ohRangeRetrieveError(F191)</f>
        <v/>
      </c>
      <c r="H191" s="74"/>
      <c r="N191" s="18" t="e">
        <v>#NUM!</v>
      </c>
    </row>
    <row r="192" spans="1:14" s="18" customFormat="1" x14ac:dyDescent="0.2">
      <c r="A192" s="71"/>
      <c r="B192" s="169" t="s">
        <v>22</v>
      </c>
      <c r="C192" s="27" t="str">
        <v>SB</v>
      </c>
      <c r="D192" s="27" t="str">
        <v>6L</v>
      </c>
      <c r="E192" s="29" t="str">
        <f t="shared" si="6"/>
        <v>HKDSB6L4Y_Quote</v>
      </c>
      <c r="F192" s="29" t="str">
        <f>_xll.qlSimpleQuote(Currency&amp;$C192&amp;$D192&amp;$B192&amp;QuoteSuffix,,RateTickValue,Permanent,Trigger,ObjectOverwrite)</f>
        <v>HKDSB6L4Y_Quote#0003</v>
      </c>
      <c r="G192" s="24" t="str">
        <f>_xll.ohRangeRetrieveError(F192)</f>
        <v/>
      </c>
      <c r="H192" s="74"/>
      <c r="N192" s="18" t="e">
        <v>#NUM!</v>
      </c>
    </row>
    <row r="193" spans="1:14" s="18" customFormat="1" x14ac:dyDescent="0.2">
      <c r="A193" s="71"/>
      <c r="B193" s="169" t="s">
        <v>24</v>
      </c>
      <c r="C193" s="27" t="str">
        <v>SB</v>
      </c>
      <c r="D193" s="27" t="str">
        <v>6L</v>
      </c>
      <c r="E193" s="29" t="str">
        <f t="shared" si="6"/>
        <v>HKDSB6L5Y_Quote</v>
      </c>
      <c r="F193" s="29" t="str">
        <f>_xll.qlSimpleQuote(Currency&amp;$C193&amp;$D193&amp;$B193&amp;QuoteSuffix,,RateTickValue,Permanent,Trigger,ObjectOverwrite)</f>
        <v>HKDSB6L5Y_Quote#0003</v>
      </c>
      <c r="G193" s="24" t="str">
        <f>_xll.ohRangeRetrieveError(F193)</f>
        <v/>
      </c>
      <c r="H193" s="74"/>
      <c r="N193" s="18" t="e">
        <v>#NUM!</v>
      </c>
    </row>
    <row r="194" spans="1:14" s="18" customFormat="1" x14ac:dyDescent="0.2">
      <c r="A194" s="71"/>
      <c r="B194" s="169" t="s">
        <v>26</v>
      </c>
      <c r="C194" s="27" t="str">
        <v>SB</v>
      </c>
      <c r="D194" s="27" t="str">
        <v>6L</v>
      </c>
      <c r="E194" s="29" t="str">
        <f t="shared" si="6"/>
        <v>HKDSB6L6Y_Quote</v>
      </c>
      <c r="F194" s="29" t="str">
        <f>_xll.qlSimpleQuote(Currency&amp;$C194&amp;$D194&amp;$B194&amp;QuoteSuffix,,RateTickValue,Permanent,Trigger,ObjectOverwrite)</f>
        <v>HKDSB6L6Y_Quote#0003</v>
      </c>
      <c r="G194" s="24" t="str">
        <f>_xll.ohRangeRetrieveError(F194)</f>
        <v/>
      </c>
      <c r="H194" s="74"/>
      <c r="N194" s="18" t="e">
        <v>#NUM!</v>
      </c>
    </row>
    <row r="195" spans="1:14" s="18" customFormat="1" x14ac:dyDescent="0.2">
      <c r="A195" s="71"/>
      <c r="B195" s="169" t="s">
        <v>29</v>
      </c>
      <c r="C195" s="27" t="str">
        <v>SB</v>
      </c>
      <c r="D195" s="27" t="str">
        <v>6L</v>
      </c>
      <c r="E195" s="29" t="str">
        <f t="shared" si="6"/>
        <v>HKDSB6L7Y_Quote</v>
      </c>
      <c r="F195" s="29" t="str">
        <f>_xll.qlSimpleQuote(Currency&amp;$C195&amp;$D195&amp;$B195&amp;QuoteSuffix,,RateTickValue,Permanent,Trigger,ObjectOverwrite)</f>
        <v>HKDSB6L7Y_Quote#0003</v>
      </c>
      <c r="G195" s="24" t="str">
        <f>_xll.ohRangeRetrieveError(F195)</f>
        <v/>
      </c>
      <c r="H195" s="74"/>
      <c r="N195" s="18" t="e">
        <v>#NUM!</v>
      </c>
    </row>
    <row r="196" spans="1:14" s="18" customFormat="1" x14ac:dyDescent="0.2">
      <c r="A196" s="71"/>
      <c r="B196" s="169" t="s">
        <v>30</v>
      </c>
      <c r="C196" s="27" t="str">
        <v>SB</v>
      </c>
      <c r="D196" s="27" t="str">
        <v>6L</v>
      </c>
      <c r="E196" s="29" t="str">
        <f t="shared" si="6"/>
        <v>HKDSB6L8Y_Quote</v>
      </c>
      <c r="F196" s="29" t="str">
        <f>_xll.qlSimpleQuote(Currency&amp;$C196&amp;$D196&amp;$B196&amp;QuoteSuffix,,RateTickValue,Permanent,Trigger,ObjectOverwrite)</f>
        <v>HKDSB6L8Y_Quote#0003</v>
      </c>
      <c r="G196" s="24" t="str">
        <f>_xll.ohRangeRetrieveError(F196)</f>
        <v/>
      </c>
      <c r="H196" s="74"/>
      <c r="N196" s="18" t="e">
        <v>#NUM!</v>
      </c>
    </row>
    <row r="197" spans="1:14" s="18" customFormat="1" x14ac:dyDescent="0.2">
      <c r="A197" s="71"/>
      <c r="B197" s="169" t="s">
        <v>31</v>
      </c>
      <c r="C197" s="27" t="str">
        <v>SB</v>
      </c>
      <c r="D197" s="27" t="str">
        <v>6L</v>
      </c>
      <c r="E197" s="29" t="str">
        <f t="shared" si="6"/>
        <v>HKDSB6L9Y_Quote</v>
      </c>
      <c r="F197" s="29" t="str">
        <f>_xll.qlSimpleQuote(Currency&amp;$C197&amp;$D197&amp;$B197&amp;QuoteSuffix,,RateTickValue,Permanent,Trigger,ObjectOverwrite)</f>
        <v>HKDSB6L9Y_Quote#0003</v>
      </c>
      <c r="G197" s="24" t="str">
        <f>_xll.ohRangeRetrieveError(F197)</f>
        <v/>
      </c>
      <c r="H197" s="74"/>
      <c r="N197" s="18" t="e">
        <v>#NUM!</v>
      </c>
    </row>
    <row r="198" spans="1:14" s="18" customFormat="1" x14ac:dyDescent="0.2">
      <c r="A198" s="71"/>
      <c r="B198" s="169" t="s">
        <v>32</v>
      </c>
      <c r="C198" s="27" t="str">
        <v>SB</v>
      </c>
      <c r="D198" s="27" t="str">
        <v>6L</v>
      </c>
      <c r="E198" s="29" t="str">
        <f t="shared" si="6"/>
        <v>HKDSB6L10Y_Quote</v>
      </c>
      <c r="F198" s="29" t="str">
        <f>_xll.qlSimpleQuote(Currency&amp;$C198&amp;$D198&amp;$B198&amp;QuoteSuffix,,RateTickValue,Permanent,Trigger,ObjectOverwrite)</f>
        <v>HKDSB6L10Y_Quote#0003</v>
      </c>
      <c r="G198" s="24" t="str">
        <f>_xll.ohRangeRetrieveError(F198)</f>
        <v/>
      </c>
      <c r="H198" s="74"/>
      <c r="N198" s="18" t="e">
        <v>#NUM!</v>
      </c>
    </row>
    <row r="199" spans="1:14" s="18" customFormat="1" x14ac:dyDescent="0.2">
      <c r="A199" s="71"/>
      <c r="B199" s="169" t="s">
        <v>33</v>
      </c>
      <c r="C199" s="27" t="str">
        <v>SB</v>
      </c>
      <c r="D199" s="27" t="str">
        <v>6L</v>
      </c>
      <c r="E199" s="29" t="str">
        <f t="shared" si="6"/>
        <v>HKDSB6L11Y_Quote</v>
      </c>
      <c r="F199" s="29" t="str">
        <f>_xll.qlSimpleQuote(Currency&amp;$C199&amp;$D199&amp;$B199&amp;QuoteSuffix,,RateTickValue,Permanent,Trigger,ObjectOverwrite)</f>
        <v>HKDSB6L11Y_Quote#0003</v>
      </c>
      <c r="G199" s="24" t="str">
        <f>_xll.ohRangeRetrieveError(F199)</f>
        <v/>
      </c>
      <c r="H199" s="74"/>
      <c r="N199" s="18" t="e">
        <v>#NUM!</v>
      </c>
    </row>
    <row r="200" spans="1:14" s="18" customFormat="1" x14ac:dyDescent="0.2">
      <c r="A200" s="71"/>
      <c r="B200" s="169" t="s">
        <v>34</v>
      </c>
      <c r="C200" s="27" t="str">
        <v>SB</v>
      </c>
      <c r="D200" s="27" t="str">
        <v>6L</v>
      </c>
      <c r="E200" s="29" t="str">
        <f t="shared" si="6"/>
        <v>HKDSB6L12Y_Quote</v>
      </c>
      <c r="F200" s="29" t="str">
        <f>_xll.qlSimpleQuote(Currency&amp;$C200&amp;$D200&amp;$B200&amp;QuoteSuffix,,RateTickValue,Permanent,Trigger,ObjectOverwrite)</f>
        <v>HKDSB6L12Y_Quote#0003</v>
      </c>
      <c r="G200" s="24" t="str">
        <f>_xll.ohRangeRetrieveError(F200)</f>
        <v/>
      </c>
      <c r="H200" s="74"/>
      <c r="N200" s="18" t="e">
        <v>#NUM!</v>
      </c>
    </row>
    <row r="201" spans="1:14" s="18" customFormat="1" x14ac:dyDescent="0.2">
      <c r="A201" s="71"/>
      <c r="B201" s="169" t="s">
        <v>35</v>
      </c>
      <c r="C201" s="27" t="str">
        <v>SB</v>
      </c>
      <c r="D201" s="27" t="str">
        <v>6L</v>
      </c>
      <c r="E201" s="29" t="str">
        <f t="shared" si="6"/>
        <v>HKDSB6L13Y_Quote</v>
      </c>
      <c r="F201" s="29" t="str">
        <f>_xll.qlSimpleQuote(Currency&amp;$C201&amp;$D201&amp;$B201&amp;QuoteSuffix,,RateTickValue,Permanent,Trigger,ObjectOverwrite)</f>
        <v>HKDSB6L13Y_Quote#0003</v>
      </c>
      <c r="G201" s="24" t="str">
        <f>_xll.ohRangeRetrieveError(F201)</f>
        <v/>
      </c>
      <c r="H201" s="74"/>
      <c r="N201" s="18" t="e">
        <v>#NUM!</v>
      </c>
    </row>
    <row r="202" spans="1:14" s="18" customFormat="1" x14ac:dyDescent="0.2">
      <c r="A202" s="71"/>
      <c r="B202" s="169" t="s">
        <v>36</v>
      </c>
      <c r="C202" s="27" t="str">
        <v>SB</v>
      </c>
      <c r="D202" s="27" t="str">
        <v>6L</v>
      </c>
      <c r="E202" s="29" t="str">
        <f t="shared" si="6"/>
        <v>HKDSB6L14Y_Quote</v>
      </c>
      <c r="F202" s="29" t="str">
        <f>_xll.qlSimpleQuote(Currency&amp;$C202&amp;$D202&amp;$B202&amp;QuoteSuffix,,RateTickValue,Permanent,Trigger,ObjectOverwrite)</f>
        <v>HKDSB6L14Y_Quote#0003</v>
      </c>
      <c r="G202" s="24" t="str">
        <f>_xll.ohRangeRetrieveError(F202)</f>
        <v/>
      </c>
      <c r="H202" s="74"/>
      <c r="N202" s="18" t="e">
        <v>#NUM!</v>
      </c>
    </row>
    <row r="203" spans="1:14" s="18" customFormat="1" x14ac:dyDescent="0.2">
      <c r="A203" s="71"/>
      <c r="B203" s="169" t="s">
        <v>37</v>
      </c>
      <c r="C203" s="27" t="str">
        <v>SB</v>
      </c>
      <c r="D203" s="27" t="str">
        <v>6L</v>
      </c>
      <c r="E203" s="29" t="str">
        <f t="shared" si="6"/>
        <v>HKDSB6L15Y_Quote</v>
      </c>
      <c r="F203" s="29" t="str">
        <f>_xll.qlSimpleQuote(Currency&amp;$C203&amp;$D203&amp;$B203&amp;QuoteSuffix,,RateTickValue,Permanent,Trigger,ObjectOverwrite)</f>
        <v>HKDSB6L15Y_Quote#0003</v>
      </c>
      <c r="G203" s="24" t="str">
        <f>_xll.ohRangeRetrieveError(F203)</f>
        <v/>
      </c>
      <c r="H203" s="74"/>
      <c r="N203" s="18" t="e">
        <v>#NUM!</v>
      </c>
    </row>
    <row r="204" spans="1:14" s="18" customFormat="1" x14ac:dyDescent="0.2">
      <c r="A204" s="71"/>
      <c r="B204" s="169" t="s">
        <v>38</v>
      </c>
      <c r="C204" s="27" t="str">
        <v>SB</v>
      </c>
      <c r="D204" s="27" t="str">
        <v>6L</v>
      </c>
      <c r="E204" s="29" t="str">
        <f t="shared" si="6"/>
        <v>HKDSB6L16Y_Quote</v>
      </c>
      <c r="F204" s="29" t="str">
        <f>_xll.qlSimpleQuote(Currency&amp;$C204&amp;$D204&amp;$B204&amp;QuoteSuffix,,RateTickValue,Permanent,Trigger,ObjectOverwrite)</f>
        <v>HKDSB6L16Y_Quote#0003</v>
      </c>
      <c r="G204" s="24" t="str">
        <f>_xll.ohRangeRetrieveError(F204)</f>
        <v/>
      </c>
      <c r="H204" s="74"/>
      <c r="N204" s="18" t="e">
        <v>#NUM!</v>
      </c>
    </row>
    <row r="205" spans="1:14" s="18" customFormat="1" x14ac:dyDescent="0.2">
      <c r="A205" s="71"/>
      <c r="B205" s="169" t="s">
        <v>39</v>
      </c>
      <c r="C205" s="27" t="str">
        <v>SB</v>
      </c>
      <c r="D205" s="27" t="str">
        <v>6L</v>
      </c>
      <c r="E205" s="29" t="str">
        <f t="shared" si="6"/>
        <v>HKDSB6L17Y_Quote</v>
      </c>
      <c r="F205" s="29" t="str">
        <f>_xll.qlSimpleQuote(Currency&amp;$C205&amp;$D205&amp;$B205&amp;QuoteSuffix,,RateTickValue,Permanent,Trigger,ObjectOverwrite)</f>
        <v>HKDSB6L17Y_Quote#0003</v>
      </c>
      <c r="G205" s="24" t="str">
        <f>_xll.ohRangeRetrieveError(F205)</f>
        <v/>
      </c>
      <c r="H205" s="74"/>
      <c r="N205" s="18" t="e">
        <v>#NUM!</v>
      </c>
    </row>
    <row r="206" spans="1:14" s="18" customFormat="1" x14ac:dyDescent="0.2">
      <c r="A206" s="71"/>
      <c r="B206" s="169" t="s">
        <v>40</v>
      </c>
      <c r="C206" s="27" t="str">
        <v>SB</v>
      </c>
      <c r="D206" s="27" t="str">
        <v>6L</v>
      </c>
      <c r="E206" s="29" t="str">
        <f t="shared" si="6"/>
        <v>HKDSB6L18Y_Quote</v>
      </c>
      <c r="F206" s="29" t="str">
        <f>_xll.qlSimpleQuote(Currency&amp;$C206&amp;$D206&amp;$B206&amp;QuoteSuffix,,RateTickValue,Permanent,Trigger,ObjectOverwrite)</f>
        <v>HKDSB6L18Y_Quote#0003</v>
      </c>
      <c r="G206" s="24" t="str">
        <f>_xll.ohRangeRetrieveError(F206)</f>
        <v/>
      </c>
      <c r="H206" s="74"/>
      <c r="N206" s="18" t="e">
        <v>#NUM!</v>
      </c>
    </row>
    <row r="207" spans="1:14" s="18" customFormat="1" x14ac:dyDescent="0.2">
      <c r="A207" s="71"/>
      <c r="B207" s="169" t="s">
        <v>41</v>
      </c>
      <c r="C207" s="27" t="str">
        <v>SB</v>
      </c>
      <c r="D207" s="27" t="str">
        <v>6L</v>
      </c>
      <c r="E207" s="29" t="str">
        <f t="shared" si="6"/>
        <v>HKDSB6L19Y_Quote</v>
      </c>
      <c r="F207" s="29" t="str">
        <f>_xll.qlSimpleQuote(Currency&amp;$C207&amp;$D207&amp;$B207&amp;QuoteSuffix,,RateTickValue,Permanent,Trigger,ObjectOverwrite)</f>
        <v>HKDSB6L19Y_Quote#0003</v>
      </c>
      <c r="G207" s="24" t="str">
        <f>_xll.ohRangeRetrieveError(F207)</f>
        <v/>
      </c>
      <c r="H207" s="74"/>
      <c r="N207" s="18" t="e">
        <v>#NUM!</v>
      </c>
    </row>
    <row r="208" spans="1:14" s="18" customFormat="1" x14ac:dyDescent="0.2">
      <c r="A208" s="71"/>
      <c r="B208" s="169" t="s">
        <v>42</v>
      </c>
      <c r="C208" s="27" t="str">
        <v>SB</v>
      </c>
      <c r="D208" s="27" t="str">
        <v>6L</v>
      </c>
      <c r="E208" s="29" t="str">
        <f t="shared" si="6"/>
        <v>HKDSB6L20Y_Quote</v>
      </c>
      <c r="F208" s="29" t="str">
        <f>_xll.qlSimpleQuote(Currency&amp;$C208&amp;$D208&amp;$B208&amp;QuoteSuffix,,RateTickValue,Permanent,Trigger,ObjectOverwrite)</f>
        <v>HKDSB6L20Y_Quote#0003</v>
      </c>
      <c r="G208" s="24" t="str">
        <f>_xll.ohRangeRetrieveError(F208)</f>
        <v/>
      </c>
      <c r="H208" s="74"/>
      <c r="N208" s="18" t="e">
        <v>#NUM!</v>
      </c>
    </row>
    <row r="209" spans="1:14" s="18" customFormat="1" x14ac:dyDescent="0.2">
      <c r="A209" s="71"/>
      <c r="B209" s="169" t="s">
        <v>43</v>
      </c>
      <c r="C209" s="27" t="str">
        <v>SB</v>
      </c>
      <c r="D209" s="27" t="str">
        <v>6L</v>
      </c>
      <c r="E209" s="29" t="str">
        <f t="shared" si="6"/>
        <v>HKDSB6L21Y_Quote</v>
      </c>
      <c r="F209" s="29" t="str">
        <f>_xll.qlSimpleQuote(Currency&amp;$C209&amp;$D209&amp;$B209&amp;QuoteSuffix,,RateTickValue,Permanent,Trigger,ObjectOverwrite)</f>
        <v>HKDSB6L21Y_Quote#0003</v>
      </c>
      <c r="G209" s="24" t="str">
        <f>_xll.ohRangeRetrieveError(F209)</f>
        <v/>
      </c>
      <c r="H209" s="74"/>
      <c r="N209" s="18" t="e">
        <v>#NUM!</v>
      </c>
    </row>
    <row r="210" spans="1:14" s="18" customFormat="1" x14ac:dyDescent="0.2">
      <c r="A210" s="71"/>
      <c r="B210" s="169" t="s">
        <v>44</v>
      </c>
      <c r="C210" s="27" t="str">
        <v>SB</v>
      </c>
      <c r="D210" s="27" t="str">
        <v>6L</v>
      </c>
      <c r="E210" s="29" t="str">
        <f t="shared" si="6"/>
        <v>HKDSB6L22Y_Quote</v>
      </c>
      <c r="F210" s="29" t="str">
        <f>_xll.qlSimpleQuote(Currency&amp;$C210&amp;$D210&amp;$B210&amp;QuoteSuffix,,RateTickValue,Permanent,Trigger,ObjectOverwrite)</f>
        <v>HKDSB6L22Y_Quote#0003</v>
      </c>
      <c r="G210" s="24" t="str">
        <f>_xll.ohRangeRetrieveError(F210)</f>
        <v/>
      </c>
      <c r="H210" s="74"/>
      <c r="N210" s="18" t="e">
        <v>#NUM!</v>
      </c>
    </row>
    <row r="211" spans="1:14" s="18" customFormat="1" x14ac:dyDescent="0.2">
      <c r="A211" s="71"/>
      <c r="B211" s="169" t="s">
        <v>45</v>
      </c>
      <c r="C211" s="27" t="str">
        <v>SB</v>
      </c>
      <c r="D211" s="27" t="str">
        <v>6L</v>
      </c>
      <c r="E211" s="29" t="str">
        <f t="shared" si="6"/>
        <v>HKDSB6L23Y_Quote</v>
      </c>
      <c r="F211" s="29" t="str">
        <f>_xll.qlSimpleQuote(Currency&amp;$C211&amp;$D211&amp;$B211&amp;QuoteSuffix,,RateTickValue,Permanent,Trigger,ObjectOverwrite)</f>
        <v>HKDSB6L23Y_Quote#0003</v>
      </c>
      <c r="G211" s="24" t="str">
        <f>_xll.ohRangeRetrieveError(F211)</f>
        <v/>
      </c>
      <c r="H211" s="74"/>
      <c r="N211" s="18" t="e">
        <v>#NUM!</v>
      </c>
    </row>
    <row r="212" spans="1:14" s="18" customFormat="1" x14ac:dyDescent="0.2">
      <c r="A212" s="71"/>
      <c r="B212" s="169" t="s">
        <v>46</v>
      </c>
      <c r="C212" s="27" t="str">
        <v>SB</v>
      </c>
      <c r="D212" s="27" t="str">
        <v>6L</v>
      </c>
      <c r="E212" s="29" t="str">
        <f t="shared" si="6"/>
        <v>HKDSB6L24Y_Quote</v>
      </c>
      <c r="F212" s="29" t="str">
        <f>_xll.qlSimpleQuote(Currency&amp;$C212&amp;$D212&amp;$B212&amp;QuoteSuffix,,RateTickValue,Permanent,Trigger,ObjectOverwrite)</f>
        <v>HKDSB6L24Y_Quote#0003</v>
      </c>
      <c r="G212" s="24" t="str">
        <f>_xll.ohRangeRetrieveError(F212)</f>
        <v/>
      </c>
      <c r="H212" s="74"/>
      <c r="N212" s="18" t="e">
        <v>#NUM!</v>
      </c>
    </row>
    <row r="213" spans="1:14" s="18" customFormat="1" x14ac:dyDescent="0.2">
      <c r="A213" s="71"/>
      <c r="B213" s="169" t="s">
        <v>47</v>
      </c>
      <c r="C213" s="27" t="str">
        <v>SB</v>
      </c>
      <c r="D213" s="27" t="str">
        <v>6L</v>
      </c>
      <c r="E213" s="29" t="str">
        <f t="shared" si="6"/>
        <v>HKDSB6L25Y_Quote</v>
      </c>
      <c r="F213" s="29" t="str">
        <f>_xll.qlSimpleQuote(Currency&amp;$C213&amp;$D213&amp;$B213&amp;QuoteSuffix,,RateTickValue,Permanent,Trigger,ObjectOverwrite)</f>
        <v>HKDSB6L25Y_Quote#0003</v>
      </c>
      <c r="G213" s="24" t="str">
        <f>_xll.ohRangeRetrieveError(F213)</f>
        <v/>
      </c>
      <c r="H213" s="74"/>
      <c r="N213" s="18" t="e">
        <v>#NUM!</v>
      </c>
    </row>
    <row r="214" spans="1:14" s="18" customFormat="1" x14ac:dyDescent="0.2">
      <c r="A214" s="71"/>
      <c r="B214" s="169" t="s">
        <v>48</v>
      </c>
      <c r="C214" s="27" t="str">
        <v>SB</v>
      </c>
      <c r="D214" s="27" t="str">
        <v>6L</v>
      </c>
      <c r="E214" s="29" t="str">
        <f t="shared" si="6"/>
        <v>HKDSB6L26Y_Quote</v>
      </c>
      <c r="F214" s="29" t="str">
        <f>_xll.qlSimpleQuote(Currency&amp;$C214&amp;$D214&amp;$B214&amp;QuoteSuffix,,RateTickValue,Permanent,Trigger,ObjectOverwrite)</f>
        <v>HKDSB6L26Y_Quote#0003</v>
      </c>
      <c r="G214" s="24" t="str">
        <f>_xll.ohRangeRetrieveError(F214)</f>
        <v/>
      </c>
      <c r="H214" s="74"/>
      <c r="N214" s="18" t="e">
        <v>#NUM!</v>
      </c>
    </row>
    <row r="215" spans="1:14" s="18" customFormat="1" x14ac:dyDescent="0.2">
      <c r="A215" s="71"/>
      <c r="B215" s="169" t="s">
        <v>49</v>
      </c>
      <c r="C215" s="27" t="str">
        <v>SB</v>
      </c>
      <c r="D215" s="27" t="str">
        <v>6L</v>
      </c>
      <c r="E215" s="29" t="str">
        <f t="shared" si="6"/>
        <v>HKDSB6L27Y_Quote</v>
      </c>
      <c r="F215" s="29" t="str">
        <f>_xll.qlSimpleQuote(Currency&amp;$C215&amp;$D215&amp;$B215&amp;QuoteSuffix,,RateTickValue,Permanent,Trigger,ObjectOverwrite)</f>
        <v>HKDSB6L27Y_Quote#0003</v>
      </c>
      <c r="G215" s="24" t="str">
        <f>_xll.ohRangeRetrieveError(F215)</f>
        <v/>
      </c>
      <c r="H215" s="74"/>
      <c r="N215" s="18" t="e">
        <v>#NUM!</v>
      </c>
    </row>
    <row r="216" spans="1:14" s="18" customFormat="1" x14ac:dyDescent="0.2">
      <c r="A216" s="71"/>
      <c r="B216" s="169" t="s">
        <v>50</v>
      </c>
      <c r="C216" s="27" t="str">
        <v>SB</v>
      </c>
      <c r="D216" s="27" t="str">
        <v>6L</v>
      </c>
      <c r="E216" s="29" t="str">
        <f t="shared" si="6"/>
        <v>HKDSB6L28Y_Quote</v>
      </c>
      <c r="F216" s="29" t="str">
        <f>_xll.qlSimpleQuote(Currency&amp;$C216&amp;$D216&amp;$B216&amp;QuoteSuffix,,RateTickValue,Permanent,Trigger,ObjectOverwrite)</f>
        <v>HKDSB6L28Y_Quote#0003</v>
      </c>
      <c r="G216" s="24" t="str">
        <f>_xll.ohRangeRetrieveError(F216)</f>
        <v/>
      </c>
      <c r="H216" s="74"/>
      <c r="N216" s="18" t="e">
        <v>#NUM!</v>
      </c>
    </row>
    <row r="217" spans="1:14" s="18" customFormat="1" x14ac:dyDescent="0.2">
      <c r="A217" s="71"/>
      <c r="B217" s="169" t="s">
        <v>51</v>
      </c>
      <c r="C217" s="27" t="str">
        <v>SB</v>
      </c>
      <c r="D217" s="27" t="str">
        <v>6L</v>
      </c>
      <c r="E217" s="29" t="str">
        <f t="shared" si="6"/>
        <v>HKDSB6L29Y_Quote</v>
      </c>
      <c r="F217" s="29" t="str">
        <f>_xll.qlSimpleQuote(Currency&amp;$C217&amp;$D217&amp;$B217&amp;QuoteSuffix,,RateTickValue,Permanent,Trigger,ObjectOverwrite)</f>
        <v>HKDSB6L29Y_Quote#0003</v>
      </c>
      <c r="G217" s="24" t="str">
        <f>_xll.ohRangeRetrieveError(F217)</f>
        <v/>
      </c>
      <c r="H217" s="74"/>
      <c r="N217" s="18" t="e">
        <v>#NUM!</v>
      </c>
    </row>
    <row r="218" spans="1:14" s="18" customFormat="1" x14ac:dyDescent="0.2">
      <c r="A218" s="71"/>
      <c r="B218" s="169" t="s">
        <v>52</v>
      </c>
      <c r="C218" s="27" t="str">
        <v>SB</v>
      </c>
      <c r="D218" s="27" t="str">
        <v>6L</v>
      </c>
      <c r="E218" s="29" t="str">
        <f t="shared" si="6"/>
        <v>HKDSB6L30Y_Quote</v>
      </c>
      <c r="F218" s="29" t="str">
        <f>_xll.qlSimpleQuote(Currency&amp;$C218&amp;$D218&amp;$B218&amp;QuoteSuffix,,RateTickValue,Permanent,Trigger,ObjectOverwrite)</f>
        <v>HKDSB6L30Y_Quote#0003</v>
      </c>
      <c r="G218" s="24" t="str">
        <f>_xll.ohRangeRetrieveError(F218)</f>
        <v/>
      </c>
      <c r="H218" s="74"/>
      <c r="N218" s="18" t="e">
        <v>#NUM!</v>
      </c>
    </row>
    <row r="219" spans="1:14" s="18" customFormat="1" x14ac:dyDescent="0.2">
      <c r="A219" s="71"/>
      <c r="B219" s="169" t="s">
        <v>53</v>
      </c>
      <c r="C219" s="27" t="str">
        <v>SB</v>
      </c>
      <c r="D219" s="27" t="str">
        <v>6L</v>
      </c>
      <c r="E219" s="29" t="str">
        <f t="shared" si="6"/>
        <v>HKDSB6L35Y_Quote</v>
      </c>
      <c r="F219" s="29" t="str">
        <f>_xll.qlSimpleQuote(Currency&amp;$C219&amp;$D219&amp;$B219&amp;QuoteSuffix,,RateTickValue,Permanent,Trigger,ObjectOverwrite)</f>
        <v>HKDSB6L35Y_Quote#0003</v>
      </c>
      <c r="G219" s="24" t="str">
        <f>_xll.ohRangeRetrieveError(F219)</f>
        <v/>
      </c>
      <c r="H219" s="74"/>
      <c r="N219" s="18" t="e">
        <v>#NUM!</v>
      </c>
    </row>
    <row r="220" spans="1:14" s="18" customFormat="1" x14ac:dyDescent="0.2">
      <c r="A220" s="71"/>
      <c r="B220" s="169" t="s">
        <v>54</v>
      </c>
      <c r="C220" s="27" t="str">
        <v>SB</v>
      </c>
      <c r="D220" s="27" t="str">
        <v>6L</v>
      </c>
      <c r="E220" s="29" t="str">
        <f t="shared" si="6"/>
        <v>HKDSB6L40Y_Quote</v>
      </c>
      <c r="F220" s="29" t="str">
        <f>_xll.qlSimpleQuote(Currency&amp;$C220&amp;$D220&amp;$B220&amp;QuoteSuffix,,RateTickValue,Permanent,Trigger,ObjectOverwrite)</f>
        <v>HKDSB6L40Y_Quote#0003</v>
      </c>
      <c r="G220" s="24" t="str">
        <f>_xll.ohRangeRetrieveError(F220)</f>
        <v/>
      </c>
      <c r="H220" s="74"/>
      <c r="N220" s="18" t="e">
        <v>#NUM!</v>
      </c>
    </row>
    <row r="221" spans="1:14" s="18" customFormat="1" x14ac:dyDescent="0.2">
      <c r="A221" s="71"/>
      <c r="B221" s="169" t="s">
        <v>55</v>
      </c>
      <c r="C221" s="27" t="str">
        <v>SB</v>
      </c>
      <c r="D221" s="27" t="str">
        <v>6L</v>
      </c>
      <c r="E221" s="29" t="str">
        <f t="shared" si="6"/>
        <v>HKDSB6L50Y_Quote</v>
      </c>
      <c r="F221" s="29" t="str">
        <f>_xll.qlSimpleQuote(Currency&amp;$C221&amp;$D221&amp;$B221&amp;QuoteSuffix,,RateTickValue,Permanent,Trigger,ObjectOverwrite)</f>
        <v>HKDSB6L50Y_Quote#0003</v>
      </c>
      <c r="G221" s="24" t="str">
        <f>_xll.ohRangeRetrieveError(F221)</f>
        <v/>
      </c>
      <c r="H221" s="74"/>
      <c r="N221" s="18" t="e">
        <v>#NUM!</v>
      </c>
    </row>
    <row r="222" spans="1:14" s="18" customFormat="1" x14ac:dyDescent="0.2">
      <c r="A222" s="71"/>
      <c r="B222" s="169" t="s">
        <v>56</v>
      </c>
      <c r="C222" s="27" t="str">
        <v>SB</v>
      </c>
      <c r="D222" s="27" t="str">
        <v>6L</v>
      </c>
      <c r="E222" s="29" t="str">
        <f t="shared" si="6"/>
        <v>HKDSB6L60Y_Quote</v>
      </c>
      <c r="F222" s="29" t="str">
        <f>_xll.qlSimpleQuote(Currency&amp;$C222&amp;$D222&amp;$B222&amp;QuoteSuffix,,RateTickValue,Permanent,Trigger,ObjectOverwrite)</f>
        <v>HKDSB6L60Y_Quote#0003</v>
      </c>
      <c r="G222" s="24" t="str">
        <f>_xll.ohRangeRetrieveError(F222)</f>
        <v/>
      </c>
      <c r="H222" s="74"/>
      <c r="N222" s="18" t="e">
        <v>#NUM!</v>
      </c>
    </row>
    <row r="223" spans="1:14" s="18" customFormat="1" ht="12" thickBot="1" x14ac:dyDescent="0.25">
      <c r="A223" s="173"/>
      <c r="B223" s="174"/>
      <c r="C223" s="174"/>
      <c r="D223" s="174"/>
      <c r="E223" s="174"/>
      <c r="F223" s="174"/>
      <c r="G223" s="174"/>
      <c r="H223" s="97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38"/>
  <sheetViews>
    <sheetView workbookViewId="0"/>
  </sheetViews>
  <sheetFormatPr defaultColWidth="8" defaultRowHeight="11.25" x14ac:dyDescent="0.2"/>
  <cols>
    <col min="1" max="1" width="6.140625" style="46" customWidth="1"/>
    <col min="2" max="2" width="6.85546875" style="46" customWidth="1"/>
    <col min="3" max="3" width="25.5703125" style="46" bestFit="1" customWidth="1"/>
    <col min="4" max="4" width="101.42578125" style="46" bestFit="1" customWidth="1"/>
    <col min="5" max="5" width="4.7109375" style="46" customWidth="1"/>
    <col min="6" max="6" width="35.28515625" style="46" customWidth="1"/>
    <col min="7" max="7" width="4.28515625" style="46" customWidth="1"/>
    <col min="8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402" t="s">
        <v>168</v>
      </c>
      <c r="C2" s="403"/>
      <c r="D2" s="403"/>
      <c r="E2" s="404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402" t="s">
        <v>169</v>
      </c>
      <c r="C12" s="403"/>
      <c r="D12" s="403"/>
      <c r="E12" s="404"/>
    </row>
    <row r="13" spans="1:5" x14ac:dyDescent="0.2">
      <c r="B13" s="102"/>
      <c r="C13" s="72"/>
      <c r="D13" s="72"/>
      <c r="E13" s="74"/>
    </row>
    <row r="14" spans="1:5" x14ac:dyDescent="0.2">
      <c r="B14" s="102"/>
      <c r="C14" s="53" t="s">
        <v>68</v>
      </c>
      <c r="D14" s="54" t="s">
        <v>69</v>
      </c>
      <c r="E14" s="74"/>
    </row>
    <row r="15" spans="1:5" x14ac:dyDescent="0.2">
      <c r="B15" s="102"/>
      <c r="C15" s="53" t="s">
        <v>70</v>
      </c>
      <c r="D15" s="54" t="s">
        <v>71</v>
      </c>
      <c r="E15" s="74"/>
    </row>
    <row r="16" spans="1:5" x14ac:dyDescent="0.2">
      <c r="B16" s="102"/>
      <c r="C16" s="53" t="s">
        <v>72</v>
      </c>
      <c r="D16" s="192">
        <v>1E-4</v>
      </c>
      <c r="E16" s="74"/>
    </row>
    <row r="17" spans="1:6" ht="12" thickBot="1" x14ac:dyDescent="0.25">
      <c r="B17" s="94"/>
      <c r="C17" s="95"/>
      <c r="D17" s="95"/>
      <c r="E17" s="97"/>
    </row>
    <row r="18" spans="1:6" ht="12" thickBot="1" x14ac:dyDescent="0.25"/>
    <row r="19" spans="1:6" s="18" customFormat="1" x14ac:dyDescent="0.2">
      <c r="A19" s="98"/>
      <c r="B19" s="147">
        <v>1</v>
      </c>
      <c r="C19" s="175" t="s">
        <v>165</v>
      </c>
      <c r="D19" s="147"/>
      <c r="E19" s="147"/>
      <c r="F19" s="150"/>
    </row>
    <row r="20" spans="1:6" s="18" customFormat="1" x14ac:dyDescent="0.2">
      <c r="A20" s="71"/>
      <c r="B20" s="176"/>
      <c r="C20" s="177" t="str">
        <f>Currency&amp;"_015_SyntheticQuotes"&amp;Tenor&amp;".xml"</f>
        <v>HKD_015_SyntheticQuotesON.xml</v>
      </c>
      <c r="D20" s="117">
        <f ca="1">IF(Serialize,_xll.ohObjectSave(D21:D22,SerializationPath&amp;C20,FileOverwrite,,Serialize),"---")</f>
        <v>2</v>
      </c>
      <c r="E20" s="178" t="str">
        <f ca="1">_xll.ohRangeRetrieveError(D20)</f>
        <v/>
      </c>
      <c r="F20" s="179"/>
    </row>
    <row r="21" spans="1:6" s="18" customFormat="1" x14ac:dyDescent="0.2">
      <c r="A21" s="71"/>
      <c r="B21" s="180" t="s">
        <v>166</v>
      </c>
      <c r="C21" s="82" t="str">
        <f>Currency&amp;$B21&amp;"_SYNTH"&amp;Tenor&amp;QuoteSuffix</f>
        <v>HKDTOY_SYNTHON_Quote</v>
      </c>
      <c r="D21" s="81" t="str">
        <f>_xll.qlSimpleQuote(C21,1,RateTickValue,Permanent,Trigger,ObjectOverwrite)</f>
        <v>HKDTOY_SYNTHON_Quote#0003</v>
      </c>
      <c r="E21" s="181" t="str">
        <f>_xll.ohRangeRetrieveError(D21)</f>
        <v/>
      </c>
      <c r="F21" s="179"/>
    </row>
    <row r="22" spans="1:6" s="18" customFormat="1" x14ac:dyDescent="0.2">
      <c r="A22" s="71"/>
      <c r="B22" s="182" t="s">
        <v>167</v>
      </c>
      <c r="C22" s="86" t="str">
        <f>Currency&amp;$B22&amp;"_SYNTH"&amp;Tenor&amp;QuoteSuffix</f>
        <v>HKDTOY2_SYNTHON_Quote</v>
      </c>
      <c r="D22" s="85" t="str">
        <f>_xll.qlSimpleQuote(C22,1,RateTickValue,Permanent,Trigger,ObjectOverwrite)</f>
        <v>HKDTOY2_SYNTHON_Quote#0003</v>
      </c>
      <c r="E22" s="183" t="str">
        <f>_xll.ohRangeRetrieveError(D22)</f>
        <v/>
      </c>
      <c r="F22" s="179"/>
    </row>
    <row r="23" spans="1:6" s="18" customFormat="1" ht="12" thickBot="1" x14ac:dyDescent="0.25">
      <c r="A23" s="94"/>
      <c r="B23" s="95"/>
      <c r="C23" s="95"/>
      <c r="D23" s="95"/>
      <c r="E23" s="95"/>
      <c r="F23" s="97"/>
    </row>
    <row r="24" spans="1:6" s="18" customFormat="1" x14ac:dyDescent="0.2"/>
    <row r="25" spans="1:6" ht="12" thickBot="1" x14ac:dyDescent="0.25"/>
    <row r="26" spans="1:6" s="18" customFormat="1" x14ac:dyDescent="0.2">
      <c r="A26" s="98"/>
      <c r="B26" s="147">
        <v>1</v>
      </c>
      <c r="C26" s="175" t="str">
        <f>_xll.qlPeriodEquivalent(Months&amp;"M")</f>
        <v>1M</v>
      </c>
      <c r="D26" s="147"/>
      <c r="E26" s="147"/>
      <c r="F26" s="150"/>
    </row>
    <row r="27" spans="1:6" s="18" customFormat="1" x14ac:dyDescent="0.2">
      <c r="A27" s="71"/>
      <c r="B27" s="176"/>
      <c r="C27" s="177" t="str">
        <f>Currency&amp;"_015_SyntheticQuotes"&amp;Tenor2&amp;".xml"</f>
        <v>HKD_015_SyntheticQuotes1M.xml</v>
      </c>
      <c r="D27" s="117">
        <f ca="1">IF(Serialize,_xll.ohObjectSave(D28:D36,SerializationPath&amp;C27,FileOverwrite,,Serialize),"---")</f>
        <v>9</v>
      </c>
      <c r="E27" s="178" t="str">
        <f ca="1">_xll.ohRangeRetrieveError(D27)</f>
        <v/>
      </c>
      <c r="F27" s="179"/>
    </row>
    <row r="28" spans="1:6" s="18" customFormat="1" x14ac:dyDescent="0.2">
      <c r="A28" s="71"/>
      <c r="B28" s="184" t="s">
        <v>74</v>
      </c>
      <c r="C28" s="90" t="str">
        <f t="shared" ref="C28:C36" si="0">Currency&amp;$B28&amp;"_SYNTH"&amp;Tenor2&amp;QuoteSuffix</f>
        <v>HKDOND_SYNTH1M_Quote</v>
      </c>
      <c r="D28" s="89" t="str">
        <f>_xll.qlSimpleQuote(C28,,RateTickValue,Permanent,Trigger,ObjectOverwrite)</f>
        <v>HKDOND_SYNTH1M_Quote#0003</v>
      </c>
      <c r="E28" s="185" t="str">
        <f>_xll.ohRangeRetrieveError(D28)</f>
        <v/>
      </c>
      <c r="F28" s="179"/>
    </row>
    <row r="29" spans="1:6" s="18" customFormat="1" x14ac:dyDescent="0.2">
      <c r="A29" s="71"/>
      <c r="B29" s="184" t="s">
        <v>75</v>
      </c>
      <c r="C29" s="90" t="str">
        <f t="shared" si="0"/>
        <v>HKDTND_SYNTH1M_Quote</v>
      </c>
      <c r="D29" s="89" t="str">
        <f>_xll.qlSimpleQuote(C29,,RateTickValue,Permanent,Trigger,ObjectOverwrite)</f>
        <v>HKDTND_SYNTH1M_Quote#0003</v>
      </c>
      <c r="E29" s="185" t="str">
        <f>_xll.ohRangeRetrieveError(D29)</f>
        <v/>
      </c>
      <c r="F29" s="179"/>
    </row>
    <row r="30" spans="1:6" s="18" customFormat="1" x14ac:dyDescent="0.2">
      <c r="A30" s="71"/>
      <c r="B30" s="184" t="s">
        <v>76</v>
      </c>
      <c r="C30" s="90" t="str">
        <f t="shared" si="0"/>
        <v>HKDSND_SYNTH1M_Quote</v>
      </c>
      <c r="D30" s="89" t="str">
        <f>_xll.qlSimpleQuote(C30,,RateTickValue,Permanent,Trigger,ObjectOverwrite)</f>
        <v>HKDSND_SYNTH1M_Quote#0003</v>
      </c>
      <c r="E30" s="185" t="str">
        <f>_xll.ohRangeRetrieveError(D30)</f>
        <v/>
      </c>
      <c r="F30" s="179"/>
    </row>
    <row r="31" spans="1:6" s="18" customFormat="1" x14ac:dyDescent="0.2">
      <c r="A31" s="71"/>
      <c r="B31" s="184" t="s">
        <v>77</v>
      </c>
      <c r="C31" s="90" t="str">
        <f t="shared" si="0"/>
        <v>HKDSWD_SYNTH1M_Quote</v>
      </c>
      <c r="D31" s="89" t="str">
        <f>_xll.qlSimpleQuote(C31,,RateTickValue,Permanent,Trigger,ObjectOverwrite)</f>
        <v>HKDSWD_SYNTH1M_Quote#0003</v>
      </c>
      <c r="E31" s="185" t="str">
        <f>_xll.ohRangeRetrieveError(D31)</f>
        <v/>
      </c>
      <c r="F31" s="179"/>
    </row>
    <row r="32" spans="1:6" s="18" customFormat="1" x14ac:dyDescent="0.2">
      <c r="A32" s="71"/>
      <c r="B32" s="184" t="s">
        <v>78</v>
      </c>
      <c r="C32" s="90" t="str">
        <f t="shared" si="0"/>
        <v>HKD2WD_SYNTH1M_Quote</v>
      </c>
      <c r="D32" s="89" t="str">
        <f>_xll.qlSimpleQuote(C32,,RateTickValue,Permanent,Trigger,ObjectOverwrite)</f>
        <v>HKD2WD_SYNTH1M_Quote#0003</v>
      </c>
      <c r="E32" s="185" t="str">
        <f>_xll.ohRangeRetrieveError(D32)</f>
        <v/>
      </c>
      <c r="F32" s="179"/>
    </row>
    <row r="33" spans="1:6" s="18" customFormat="1" x14ac:dyDescent="0.2">
      <c r="A33" s="71"/>
      <c r="B33" s="184" t="s">
        <v>79</v>
      </c>
      <c r="C33" s="90" t="str">
        <f t="shared" si="0"/>
        <v>HKD3WD_SYNTH1M_Quote</v>
      </c>
      <c r="D33" s="89" t="str">
        <f>_xll.qlSimpleQuote(C33,,RateTickValue,Permanent,Trigger,ObjectOverwrite)</f>
        <v>HKD3WD_SYNTH1M_Quote#0003</v>
      </c>
      <c r="E33" s="185" t="str">
        <f>_xll.ohRangeRetrieveError(D33)</f>
        <v/>
      </c>
      <c r="F33" s="179"/>
    </row>
    <row r="34" spans="1:6" s="18" customFormat="1" x14ac:dyDescent="0.2">
      <c r="A34" s="71"/>
      <c r="B34" s="186" t="s">
        <v>80</v>
      </c>
      <c r="C34" s="90" t="str">
        <f t="shared" si="0"/>
        <v>HKD1MD_SYNTH1M_Quote</v>
      </c>
      <c r="D34" s="90" t="str">
        <f>_xll.qlSimpleQuote(C34,,RateTickValue,Permanent,Trigger,ObjectOverwrite)</f>
        <v>HKD1MD_SYNTH1M_Quote#0003</v>
      </c>
      <c r="E34" s="185" t="str">
        <f>_xll.ohRangeRetrieveError(D34)</f>
        <v/>
      </c>
      <c r="F34" s="179"/>
    </row>
    <row r="35" spans="1:6" s="18" customFormat="1" x14ac:dyDescent="0.2">
      <c r="A35" s="71"/>
      <c r="B35" s="180" t="s">
        <v>166</v>
      </c>
      <c r="C35" s="82" t="str">
        <f t="shared" si="0"/>
        <v>HKDTOY_SYNTH1M_Quote</v>
      </c>
      <c r="D35" s="81" t="str">
        <f>_xll.qlSimpleQuote(C35,1,RateTickValue,Permanent,Trigger,ObjectOverwrite)</f>
        <v>HKDTOY_SYNTH1M_Quote#0003</v>
      </c>
      <c r="E35" s="181" t="str">
        <f>_xll.ohRangeRetrieveError(D35)</f>
        <v/>
      </c>
      <c r="F35" s="179"/>
    </row>
    <row r="36" spans="1:6" s="18" customFormat="1" x14ac:dyDescent="0.2">
      <c r="A36" s="71"/>
      <c r="B36" s="182" t="s">
        <v>167</v>
      </c>
      <c r="C36" s="86" t="str">
        <f t="shared" si="0"/>
        <v>HKDTOY2_SYNTH1M_Quote</v>
      </c>
      <c r="D36" s="85" t="str">
        <f>_xll.qlSimpleQuote(C36,1,RateTickValue,Permanent,Trigger,ObjectOverwrite)</f>
        <v>HKDTOY2_SYNTH1M_Quote#0003</v>
      </c>
      <c r="E36" s="183" t="str">
        <f>_xll.ohRangeRetrieveError(D36)</f>
        <v/>
      </c>
      <c r="F36" s="179"/>
    </row>
    <row r="37" spans="1:6" s="18" customFormat="1" ht="12" thickBot="1" x14ac:dyDescent="0.25">
      <c r="A37" s="94"/>
      <c r="B37" s="95"/>
      <c r="C37" s="95"/>
      <c r="D37" s="95"/>
      <c r="E37" s="95"/>
      <c r="F37" s="97"/>
    </row>
    <row r="38" spans="1:6" ht="12" thickBot="1" x14ac:dyDescent="0.25"/>
    <row r="39" spans="1:6" s="18" customFormat="1" x14ac:dyDescent="0.2">
      <c r="A39" s="98"/>
      <c r="B39" s="147">
        <v>3</v>
      </c>
      <c r="C39" s="175" t="str">
        <f>_xll.qlPeriodEquivalent(B39&amp;"M")</f>
        <v>3M</v>
      </c>
      <c r="D39" s="147"/>
      <c r="E39" s="147"/>
      <c r="F39" s="150"/>
    </row>
    <row r="40" spans="1:6" s="18" customFormat="1" x14ac:dyDescent="0.2">
      <c r="A40" s="71"/>
      <c r="B40" s="118"/>
      <c r="C40" s="177" t="str">
        <f>Currency&amp;"_015_SyntheticQuotes"&amp;Tenor3&amp;".xml"</f>
        <v>HKD_015_SyntheticQuotes3M.xml</v>
      </c>
      <c r="D40" s="117">
        <f ca="1">IF(Serialize,_xll.ohObjectSave(D41:D51,SerializationPath&amp;C40,FileOverwrite,,Serialize),"---")</f>
        <v>11</v>
      </c>
      <c r="E40" s="178" t="str">
        <f ca="1">_xll.ohRangeRetrieveError(D40)</f>
        <v/>
      </c>
      <c r="F40" s="179"/>
    </row>
    <row r="41" spans="1:6" s="18" customFormat="1" x14ac:dyDescent="0.2">
      <c r="A41" s="71"/>
      <c r="B41" s="184" t="s">
        <v>74</v>
      </c>
      <c r="C41" s="90" t="str">
        <f t="shared" ref="C41:C51" si="1">Currency&amp;$B41&amp;"_SYNTH"&amp;Tenor3&amp;QuoteSuffix</f>
        <v>HKDOND_SYNTH3M_Quote</v>
      </c>
      <c r="D41" s="90" t="str">
        <f>_xll.qlSimpleQuote(C41,,RateTickValue,Permanent,Trigger,ObjectOverwrite)</f>
        <v>HKDOND_SYNTH3M_Quote#0003</v>
      </c>
      <c r="E41" s="187" t="str">
        <f>_xll.ohRangeRetrieveError(D41)</f>
        <v/>
      </c>
      <c r="F41" s="179"/>
    </row>
    <row r="42" spans="1:6" s="18" customFormat="1" x14ac:dyDescent="0.2">
      <c r="A42" s="71"/>
      <c r="B42" s="184" t="s">
        <v>75</v>
      </c>
      <c r="C42" s="90" t="str">
        <f t="shared" si="1"/>
        <v>HKDTND_SYNTH3M_Quote</v>
      </c>
      <c r="D42" s="90" t="str">
        <f>_xll.qlSimpleQuote(C42,,RateTickValue,Permanent,Trigger,ObjectOverwrite)</f>
        <v>HKDTND_SYNTH3M_Quote#0003</v>
      </c>
      <c r="E42" s="187" t="str">
        <f>_xll.ohRangeRetrieveError(D42)</f>
        <v/>
      </c>
      <c r="F42" s="179"/>
    </row>
    <row r="43" spans="1:6" s="18" customFormat="1" x14ac:dyDescent="0.2">
      <c r="A43" s="71"/>
      <c r="B43" s="186" t="s">
        <v>76</v>
      </c>
      <c r="C43" s="90" t="str">
        <f t="shared" si="1"/>
        <v>HKDSND_SYNTH3M_Quote</v>
      </c>
      <c r="D43" s="90" t="str">
        <f>_xll.qlSimpleQuote(C43,,RateTickValue,Permanent,Trigger,ObjectOverwrite)</f>
        <v>HKDSND_SYNTH3M_Quote#0003</v>
      </c>
      <c r="E43" s="187" t="str">
        <f>_xll.ohRangeRetrieveError(D43)</f>
        <v/>
      </c>
      <c r="F43" s="179"/>
    </row>
    <row r="44" spans="1:6" s="18" customFormat="1" x14ac:dyDescent="0.2">
      <c r="A44" s="71"/>
      <c r="B44" s="186" t="s">
        <v>77</v>
      </c>
      <c r="C44" s="90" t="str">
        <f t="shared" si="1"/>
        <v>HKDSWD_SYNTH3M_Quote</v>
      </c>
      <c r="D44" s="90" t="str">
        <f>_xll.qlSimpleQuote(C44,,RateTickValue,Permanent,Trigger,ObjectOverwrite)</f>
        <v>HKDSWD_SYNTH3M_Quote#0003</v>
      </c>
      <c r="E44" s="187" t="str">
        <f>_xll.ohRangeRetrieveError(D44)</f>
        <v/>
      </c>
      <c r="F44" s="179"/>
    </row>
    <row r="45" spans="1:6" s="18" customFormat="1" x14ac:dyDescent="0.2">
      <c r="A45" s="71"/>
      <c r="B45" s="186" t="s">
        <v>78</v>
      </c>
      <c r="C45" s="90" t="str">
        <f t="shared" si="1"/>
        <v>HKD2WD_SYNTH3M_Quote</v>
      </c>
      <c r="D45" s="90" t="str">
        <f>_xll.qlSimpleQuote(C45,,RateTickValue,Permanent,Trigger,ObjectOverwrite)</f>
        <v>HKD2WD_SYNTH3M_Quote#0003</v>
      </c>
      <c r="E45" s="187" t="str">
        <f>_xll.ohRangeRetrieveError(D45)</f>
        <v/>
      </c>
      <c r="F45" s="179"/>
    </row>
    <row r="46" spans="1:6" s="18" customFormat="1" x14ac:dyDescent="0.2">
      <c r="A46" s="71"/>
      <c r="B46" s="186" t="s">
        <v>79</v>
      </c>
      <c r="C46" s="90" t="str">
        <f t="shared" si="1"/>
        <v>HKD3WD_SYNTH3M_Quote</v>
      </c>
      <c r="D46" s="90" t="str">
        <f>_xll.qlSimpleQuote(C46,,RateTickValue,Permanent,Trigger,ObjectOverwrite)</f>
        <v>HKD3WD_SYNTH3M_Quote#0003</v>
      </c>
      <c r="E46" s="187" t="str">
        <f>_xll.ohRangeRetrieveError(D46)</f>
        <v/>
      </c>
      <c r="F46" s="179"/>
    </row>
    <row r="47" spans="1:6" s="18" customFormat="1" x14ac:dyDescent="0.2">
      <c r="A47" s="71"/>
      <c r="B47" s="186" t="s">
        <v>80</v>
      </c>
      <c r="C47" s="90" t="str">
        <f t="shared" si="1"/>
        <v>HKD1MD_SYNTH3M_Quote</v>
      </c>
      <c r="D47" s="90" t="str">
        <f>_xll.qlSimpleQuote(C47,,RateTickValue,Permanent,Trigger,ObjectOverwrite)</f>
        <v>HKD1MD_SYNTH3M_Quote#0003</v>
      </c>
      <c r="E47" s="187" t="str">
        <f>_xll.ohRangeRetrieveError(D47)</f>
        <v/>
      </c>
      <c r="F47" s="179"/>
    </row>
    <row r="48" spans="1:6" s="18" customFormat="1" x14ac:dyDescent="0.2">
      <c r="A48" s="71"/>
      <c r="B48" s="186" t="s">
        <v>81</v>
      </c>
      <c r="C48" s="90" t="str">
        <f t="shared" si="1"/>
        <v>HKD2MD_SYNTH3M_Quote</v>
      </c>
      <c r="D48" s="90" t="str">
        <f>_xll.qlSimpleQuote(C48,,RateTickValue,Permanent,Trigger,ObjectOverwrite)</f>
        <v>HKD2MD_SYNTH3M_Quote#0003</v>
      </c>
      <c r="E48" s="187" t="str">
        <f>_xll.ohRangeRetrieveError(D48)</f>
        <v/>
      </c>
      <c r="F48" s="179"/>
    </row>
    <row r="49" spans="1:6" s="18" customFormat="1" x14ac:dyDescent="0.2">
      <c r="A49" s="71"/>
      <c r="B49" s="186" t="s">
        <v>82</v>
      </c>
      <c r="C49" s="90" t="str">
        <f t="shared" si="1"/>
        <v>HKD3MD_SYNTH3M_Quote</v>
      </c>
      <c r="D49" s="90" t="str">
        <f>_xll.qlSimpleQuote(C49,,RateTickValue,Permanent,Trigger,ObjectOverwrite)</f>
        <v>HKD3MD_SYNTH3M_Quote#0003</v>
      </c>
      <c r="E49" s="187" t="str">
        <f>_xll.ohRangeRetrieveError(D49)</f>
        <v/>
      </c>
      <c r="F49" s="179"/>
    </row>
    <row r="50" spans="1:6" s="18" customFormat="1" x14ac:dyDescent="0.2">
      <c r="A50" s="71"/>
      <c r="B50" s="188" t="s">
        <v>166</v>
      </c>
      <c r="C50" s="82" t="str">
        <f t="shared" si="1"/>
        <v>HKDTOY_SYNTH3M_Quote</v>
      </c>
      <c r="D50" s="82" t="str">
        <f>_xll.qlSimpleQuote(C50,1,RateTickValue,Permanent,Trigger,ObjectOverwrite)</f>
        <v>HKDTOY_SYNTH3M_Quote#0003</v>
      </c>
      <c r="E50" s="189" t="str">
        <f>_xll.ohRangeRetrieveError(D50)</f>
        <v/>
      </c>
      <c r="F50" s="179"/>
    </row>
    <row r="51" spans="1:6" s="18" customFormat="1" x14ac:dyDescent="0.2">
      <c r="A51" s="71"/>
      <c r="B51" s="190" t="s">
        <v>167</v>
      </c>
      <c r="C51" s="86" t="str">
        <f t="shared" si="1"/>
        <v>HKDTOY2_SYNTH3M_Quote</v>
      </c>
      <c r="D51" s="86" t="str">
        <f>_xll.qlSimpleQuote(C51,1,RateTickValue,Permanent,Trigger,ObjectOverwrite)</f>
        <v>HKDTOY2_SYNTH3M_Quote#0003</v>
      </c>
      <c r="E51" s="191" t="str">
        <f>_xll.ohRangeRetrieveError(D51)</f>
        <v/>
      </c>
      <c r="F51" s="179"/>
    </row>
    <row r="52" spans="1:6" s="18" customFormat="1" ht="12" thickBot="1" x14ac:dyDescent="0.25">
      <c r="A52" s="94"/>
      <c r="B52" s="95"/>
      <c r="C52" s="95"/>
      <c r="D52" s="95"/>
      <c r="E52" s="95"/>
      <c r="F52" s="97"/>
    </row>
    <row r="53" spans="1:6" s="18" customFormat="1" x14ac:dyDescent="0.2"/>
    <row r="54" spans="1:6" ht="12" thickBot="1" x14ac:dyDescent="0.25"/>
    <row r="55" spans="1:6" s="18" customFormat="1" x14ac:dyDescent="0.2">
      <c r="A55" s="98"/>
      <c r="B55" s="147">
        <v>6</v>
      </c>
      <c r="C55" s="175" t="str">
        <f>_xll.qlPeriodEquivalent(B55&amp;"M")</f>
        <v>6M</v>
      </c>
      <c r="D55" s="147"/>
      <c r="E55" s="147"/>
      <c r="F55" s="150"/>
    </row>
    <row r="56" spans="1:6" s="18" customFormat="1" x14ac:dyDescent="0.2">
      <c r="A56" s="71"/>
      <c r="B56" s="176"/>
      <c r="C56" s="177" t="str">
        <f>Currency&amp;"_015_SyntheticQuotes"&amp;Tenor4&amp;".xml"</f>
        <v>HKD_015_SyntheticQuotes6M.xml</v>
      </c>
      <c r="D56" s="117">
        <f ca="1">IF(Serialize,_xll.ohObjectSave(D57:D70,SerializationPath&amp;C56,FileOverwrite,,Serialize),"---")</f>
        <v>14</v>
      </c>
      <c r="E56" s="178" t="str">
        <f ca="1">_xll.ohRangeRetrieveError(D56)</f>
        <v/>
      </c>
      <c r="F56" s="179"/>
    </row>
    <row r="57" spans="1:6" s="18" customFormat="1" x14ac:dyDescent="0.2">
      <c r="A57" s="71"/>
      <c r="B57" s="180" t="s">
        <v>74</v>
      </c>
      <c r="C57" s="82" t="str">
        <f t="shared" ref="C57:C70" si="2">Currency&amp;$B57&amp;"_SYNTH"&amp;Tenor4&amp;QuoteSuffix</f>
        <v>HKDOND_SYNTH6M_Quote</v>
      </c>
      <c r="D57" s="82" t="str">
        <f>_xll.qlSimpleQuote(C57,,RateTickValue,Permanent,Trigger,ObjectOverwrite)</f>
        <v>HKDOND_SYNTH6M_Quote#0003</v>
      </c>
      <c r="E57" s="189" t="str">
        <f>_xll.ohRangeRetrieveError(D57)</f>
        <v/>
      </c>
      <c r="F57" s="179"/>
    </row>
    <row r="58" spans="1:6" s="18" customFormat="1" x14ac:dyDescent="0.2">
      <c r="A58" s="71"/>
      <c r="B58" s="184" t="s">
        <v>75</v>
      </c>
      <c r="C58" s="90" t="str">
        <f t="shared" si="2"/>
        <v>HKDTND_SYNTH6M_Quote</v>
      </c>
      <c r="D58" s="90" t="str">
        <f>_xll.qlSimpleQuote(C58,,RateTickValue,Permanent,Trigger,ObjectOverwrite)</f>
        <v>HKDTND_SYNTH6M_Quote#0003</v>
      </c>
      <c r="E58" s="187" t="str">
        <f>_xll.ohRangeRetrieveError(D58)</f>
        <v/>
      </c>
      <c r="F58" s="179"/>
    </row>
    <row r="59" spans="1:6" s="18" customFormat="1" x14ac:dyDescent="0.2">
      <c r="A59" s="71"/>
      <c r="B59" s="186" t="s">
        <v>76</v>
      </c>
      <c r="C59" s="90" t="str">
        <f t="shared" si="2"/>
        <v>HKDSND_SYNTH6M_Quote</v>
      </c>
      <c r="D59" s="90" t="str">
        <f>_xll.qlSimpleQuote(C59,,RateTickValue,Permanent,Trigger,ObjectOverwrite)</f>
        <v>HKDSND_SYNTH6M_Quote#0003</v>
      </c>
      <c r="E59" s="187" t="str">
        <f>_xll.ohRangeRetrieveError(D59)</f>
        <v/>
      </c>
      <c r="F59" s="179"/>
    </row>
    <row r="60" spans="1:6" s="18" customFormat="1" x14ac:dyDescent="0.2">
      <c r="A60" s="71"/>
      <c r="B60" s="186" t="s">
        <v>77</v>
      </c>
      <c r="C60" s="90" t="str">
        <f t="shared" si="2"/>
        <v>HKDSWD_SYNTH6M_Quote</v>
      </c>
      <c r="D60" s="90" t="str">
        <f>_xll.qlSimpleQuote(C60,,RateTickValue,Permanent,Trigger,ObjectOverwrite)</f>
        <v>HKDSWD_SYNTH6M_Quote#0003</v>
      </c>
      <c r="E60" s="187" t="str">
        <f>_xll.ohRangeRetrieveError(D60)</f>
        <v/>
      </c>
      <c r="F60" s="179"/>
    </row>
    <row r="61" spans="1:6" s="18" customFormat="1" x14ac:dyDescent="0.2">
      <c r="A61" s="71"/>
      <c r="B61" s="186" t="s">
        <v>78</v>
      </c>
      <c r="C61" s="90" t="str">
        <f t="shared" si="2"/>
        <v>HKD2WD_SYNTH6M_Quote</v>
      </c>
      <c r="D61" s="90" t="str">
        <f>_xll.qlSimpleQuote(C61,,RateTickValue,Permanent,Trigger,ObjectOverwrite)</f>
        <v>HKD2WD_SYNTH6M_Quote#0003</v>
      </c>
      <c r="E61" s="187" t="str">
        <f>_xll.ohRangeRetrieveError(D61)</f>
        <v/>
      </c>
      <c r="F61" s="179"/>
    </row>
    <row r="62" spans="1:6" s="18" customFormat="1" x14ac:dyDescent="0.2">
      <c r="A62" s="71"/>
      <c r="B62" s="186" t="s">
        <v>79</v>
      </c>
      <c r="C62" s="90" t="str">
        <f t="shared" si="2"/>
        <v>HKD3WD_SYNTH6M_Quote</v>
      </c>
      <c r="D62" s="90" t="str">
        <f>_xll.qlSimpleQuote(C62,,RateTickValue,Permanent,Trigger,ObjectOverwrite)</f>
        <v>HKD3WD_SYNTH6M_Quote#0003</v>
      </c>
      <c r="E62" s="187" t="str">
        <f>_xll.ohRangeRetrieveError(D62)</f>
        <v/>
      </c>
      <c r="F62" s="179"/>
    </row>
    <row r="63" spans="1:6" s="18" customFormat="1" x14ac:dyDescent="0.2">
      <c r="A63" s="71"/>
      <c r="B63" s="186" t="s">
        <v>80</v>
      </c>
      <c r="C63" s="90" t="str">
        <f t="shared" si="2"/>
        <v>HKD1MD_SYNTH6M_Quote</v>
      </c>
      <c r="D63" s="90" t="str">
        <f>_xll.qlSimpleQuote(C63,,RateTickValue,Permanent,Trigger,ObjectOverwrite)</f>
        <v>HKD1MD_SYNTH6M_Quote#0003</v>
      </c>
      <c r="E63" s="187" t="str">
        <f>_xll.ohRangeRetrieveError(D63)</f>
        <v/>
      </c>
      <c r="F63" s="179"/>
    </row>
    <row r="64" spans="1:6" s="18" customFormat="1" x14ac:dyDescent="0.2">
      <c r="A64" s="71"/>
      <c r="B64" s="186" t="s">
        <v>81</v>
      </c>
      <c r="C64" s="90" t="str">
        <f t="shared" si="2"/>
        <v>HKD2MD_SYNTH6M_Quote</v>
      </c>
      <c r="D64" s="90" t="str">
        <f>_xll.qlSimpleQuote(C64,,RateTickValue,Permanent,Trigger,ObjectOverwrite)</f>
        <v>HKD2MD_SYNTH6M_Quote#0003</v>
      </c>
      <c r="E64" s="187" t="str">
        <f>_xll.ohRangeRetrieveError(D64)</f>
        <v/>
      </c>
      <c r="F64" s="179"/>
    </row>
    <row r="65" spans="1:6" s="18" customFormat="1" x14ac:dyDescent="0.2">
      <c r="A65" s="71"/>
      <c r="B65" s="186" t="s">
        <v>82</v>
      </c>
      <c r="C65" s="90" t="str">
        <f t="shared" si="2"/>
        <v>HKD3MD_SYNTH6M_Quote</v>
      </c>
      <c r="D65" s="90" t="str">
        <f>_xll.qlSimpleQuote(C65,,RateTickValue,Permanent,Trigger,ObjectOverwrite)</f>
        <v>HKD3MD_SYNTH6M_Quote#0003</v>
      </c>
      <c r="E65" s="187" t="str">
        <f>_xll.ohRangeRetrieveError(D65)</f>
        <v/>
      </c>
      <c r="F65" s="179"/>
    </row>
    <row r="66" spans="1:6" s="18" customFormat="1" x14ac:dyDescent="0.2">
      <c r="A66" s="71"/>
      <c r="B66" s="186" t="s">
        <v>83</v>
      </c>
      <c r="C66" s="90" t="str">
        <f t="shared" si="2"/>
        <v>HKD4MD_SYNTH6M_Quote</v>
      </c>
      <c r="D66" s="90" t="str">
        <f>_xll.qlSimpleQuote(C66,,RateTickValue,Permanent,Trigger,ObjectOverwrite)</f>
        <v>HKD4MD_SYNTH6M_Quote#0003</v>
      </c>
      <c r="E66" s="187" t="str">
        <f>_xll.ohRangeRetrieveError(D66)</f>
        <v/>
      </c>
      <c r="F66" s="179"/>
    </row>
    <row r="67" spans="1:6" s="18" customFormat="1" x14ac:dyDescent="0.2">
      <c r="A67" s="71"/>
      <c r="B67" s="186" t="s">
        <v>84</v>
      </c>
      <c r="C67" s="90" t="str">
        <f t="shared" si="2"/>
        <v>HKD5MD_SYNTH6M_Quote</v>
      </c>
      <c r="D67" s="90" t="str">
        <f>_xll.qlSimpleQuote(C67,,RateTickValue,Permanent,Trigger,ObjectOverwrite)</f>
        <v>HKD5MD_SYNTH6M_Quote#0003</v>
      </c>
      <c r="E67" s="187" t="str">
        <f>_xll.ohRangeRetrieveError(D67)</f>
        <v/>
      </c>
      <c r="F67" s="179"/>
    </row>
    <row r="68" spans="1:6" s="18" customFormat="1" x14ac:dyDescent="0.2">
      <c r="A68" s="71"/>
      <c r="B68" s="190" t="s">
        <v>85</v>
      </c>
      <c r="C68" s="86" t="str">
        <f t="shared" si="2"/>
        <v>HKD6MD_SYNTH6M_Quote</v>
      </c>
      <c r="D68" s="86" t="str">
        <f>_xll.qlSimpleQuote(C68,,RateTickValue,Permanent,Trigger,ObjectOverwrite)</f>
        <v>HKD6MD_SYNTH6M_Quote#0003</v>
      </c>
      <c r="E68" s="191" t="str">
        <f>_xll.ohRangeRetrieveError(D68)</f>
        <v/>
      </c>
      <c r="F68" s="179"/>
    </row>
    <row r="69" spans="1:6" s="18" customFormat="1" x14ac:dyDescent="0.2">
      <c r="A69" s="71"/>
      <c r="B69" s="186" t="s">
        <v>166</v>
      </c>
      <c r="C69" s="90" t="str">
        <f t="shared" si="2"/>
        <v>HKDTOY_SYNTH6M_Quote</v>
      </c>
      <c r="D69" s="90" t="str">
        <f>_xll.qlSimpleQuote(C69,1,RateTickValue,Permanent,Trigger,ObjectOverwrite)</f>
        <v>HKDTOY_SYNTH6M_Quote#0003</v>
      </c>
      <c r="E69" s="187" t="str">
        <f>_xll.ohRangeRetrieveError(D69)</f>
        <v/>
      </c>
      <c r="F69" s="179"/>
    </row>
    <row r="70" spans="1:6" s="18" customFormat="1" x14ac:dyDescent="0.2">
      <c r="A70" s="71"/>
      <c r="B70" s="190" t="s">
        <v>167</v>
      </c>
      <c r="C70" s="86" t="str">
        <f t="shared" si="2"/>
        <v>HKDTOY2_SYNTH6M_Quote</v>
      </c>
      <c r="D70" s="86" t="str">
        <f>_xll.qlSimpleQuote(C70,1,RateTickValue,Permanent,Trigger,ObjectOverwrite)</f>
        <v>HKDTOY2_SYNTH6M_Quote#0003</v>
      </c>
      <c r="E70" s="191" t="str">
        <f>_xll.ohRangeRetrieveError(D70)</f>
        <v/>
      </c>
      <c r="F70" s="179"/>
    </row>
    <row r="71" spans="1:6" s="18" customFormat="1" ht="12" thickBot="1" x14ac:dyDescent="0.25">
      <c r="A71" s="94"/>
      <c r="B71" s="95"/>
      <c r="C71" s="95"/>
      <c r="D71" s="95"/>
      <c r="E71" s="95"/>
      <c r="F71" s="97"/>
    </row>
    <row r="72" spans="1:6" ht="12" thickBot="1" x14ac:dyDescent="0.25"/>
    <row r="73" spans="1:6" s="18" customFormat="1" x14ac:dyDescent="0.2">
      <c r="A73" s="98"/>
      <c r="B73" s="147">
        <v>12</v>
      </c>
      <c r="C73" s="175" t="str">
        <f>_xll.qlPeriodEquivalent(B73&amp;"M")</f>
        <v>1Y</v>
      </c>
      <c r="D73" s="147"/>
      <c r="E73" s="147"/>
      <c r="F73" s="150"/>
    </row>
    <row r="74" spans="1:6" s="18" customFormat="1" x14ac:dyDescent="0.2">
      <c r="A74" s="71"/>
      <c r="B74" s="118"/>
      <c r="C74" s="177" t="str">
        <f>Currency&amp;"_015_SyntheticQuotes"&amp;Tenor5&amp;".xml"</f>
        <v>HKD_015_SyntheticQuotes1Y.xml</v>
      </c>
      <c r="D74" s="117">
        <f ca="1">IF(Serialize,_xll.ohObjectSave(D75:D136,SerializationPath&amp;C74,FileOverwrite,,Serialize),"---")</f>
        <v>62</v>
      </c>
      <c r="E74" s="178" t="str">
        <f ca="1">_xll.ohRangeRetrieveError(D74)</f>
        <v/>
      </c>
      <c r="F74" s="179"/>
    </row>
    <row r="75" spans="1:6" s="18" customFormat="1" x14ac:dyDescent="0.2">
      <c r="A75" s="71"/>
      <c r="B75" s="184" t="s">
        <v>74</v>
      </c>
      <c r="C75" s="90" t="str">
        <f t="shared" ref="C75:C106" si="3">Currency&amp;$B75&amp;"_SYNTH"&amp;Tenor5&amp;QuoteSuffix</f>
        <v>HKDOND_SYNTH1Y_Quote</v>
      </c>
      <c r="D75" s="90" t="str">
        <f>_xll.qlSimpleQuote(C75,,RateTickValue,Permanent,Trigger,ObjectOverwrite)</f>
        <v>HKDOND_SYNTH1Y_Quote#0003</v>
      </c>
      <c r="E75" s="187" t="str">
        <f>_xll.ohRangeRetrieveError(D75)</f>
        <v/>
      </c>
      <c r="F75" s="179"/>
    </row>
    <row r="76" spans="1:6" s="18" customFormat="1" x14ac:dyDescent="0.2">
      <c r="A76" s="71"/>
      <c r="B76" s="184" t="s">
        <v>75</v>
      </c>
      <c r="C76" s="90" t="str">
        <f t="shared" si="3"/>
        <v>HKDTND_SYNTH1Y_Quote</v>
      </c>
      <c r="D76" s="90" t="str">
        <f>_xll.qlSimpleQuote(C76,,RateTickValue,Permanent,Trigger,ObjectOverwrite)</f>
        <v>HKDTND_SYNTH1Y_Quote#0003</v>
      </c>
      <c r="E76" s="187" t="str">
        <f>_xll.ohRangeRetrieveError(D76)</f>
        <v/>
      </c>
      <c r="F76" s="179"/>
    </row>
    <row r="77" spans="1:6" s="18" customFormat="1" x14ac:dyDescent="0.2">
      <c r="A77" s="71"/>
      <c r="B77" s="186" t="s">
        <v>76</v>
      </c>
      <c r="C77" s="90" t="str">
        <f t="shared" si="3"/>
        <v>HKDSND_SYNTH1Y_Quote</v>
      </c>
      <c r="D77" s="90" t="str">
        <f>_xll.qlSimpleQuote(C77,,RateTickValue,Permanent,Trigger,ObjectOverwrite)</f>
        <v>HKDSND_SYNTH1Y_Quote#0003</v>
      </c>
      <c r="E77" s="187" t="str">
        <f>_xll.ohRangeRetrieveError(D77)</f>
        <v/>
      </c>
      <c r="F77" s="179"/>
    </row>
    <row r="78" spans="1:6" s="18" customFormat="1" x14ac:dyDescent="0.2">
      <c r="A78" s="71"/>
      <c r="B78" s="186" t="s">
        <v>77</v>
      </c>
      <c r="C78" s="90" t="str">
        <f t="shared" si="3"/>
        <v>HKDSWD_SYNTH1Y_Quote</v>
      </c>
      <c r="D78" s="90" t="str">
        <f>_xll.qlSimpleQuote(C78,,RateTickValue,Permanent,Trigger,ObjectOverwrite)</f>
        <v>HKDSWD_SYNTH1Y_Quote#0003</v>
      </c>
      <c r="E78" s="187" t="str">
        <f>_xll.ohRangeRetrieveError(D78)</f>
        <v/>
      </c>
      <c r="F78" s="179"/>
    </row>
    <row r="79" spans="1:6" s="18" customFormat="1" x14ac:dyDescent="0.2">
      <c r="A79" s="71"/>
      <c r="B79" s="186" t="s">
        <v>78</v>
      </c>
      <c r="C79" s="90" t="str">
        <f t="shared" si="3"/>
        <v>HKD2WD_SYNTH1Y_Quote</v>
      </c>
      <c r="D79" s="90" t="str">
        <f>_xll.qlSimpleQuote(C79,,RateTickValue,Permanent,Trigger,ObjectOverwrite)</f>
        <v>HKD2WD_SYNTH1Y_Quote#0003</v>
      </c>
      <c r="E79" s="187" t="str">
        <f>_xll.ohRangeRetrieveError(D79)</f>
        <v/>
      </c>
      <c r="F79" s="179"/>
    </row>
    <row r="80" spans="1:6" s="18" customFormat="1" x14ac:dyDescent="0.2">
      <c r="A80" s="71"/>
      <c r="B80" s="186" t="s">
        <v>79</v>
      </c>
      <c r="C80" s="90" t="str">
        <f t="shared" si="3"/>
        <v>HKD3WD_SYNTH1Y_Quote</v>
      </c>
      <c r="D80" s="90" t="str">
        <f>_xll.qlSimpleQuote(C80,,RateTickValue,Permanent,Trigger,ObjectOverwrite)</f>
        <v>HKD3WD_SYNTH1Y_Quote#0003</v>
      </c>
      <c r="E80" s="187" t="str">
        <f>_xll.ohRangeRetrieveError(D80)</f>
        <v/>
      </c>
      <c r="F80" s="179"/>
    </row>
    <row r="81" spans="1:6" s="18" customFormat="1" x14ac:dyDescent="0.2">
      <c r="A81" s="71"/>
      <c r="B81" s="186" t="s">
        <v>80</v>
      </c>
      <c r="C81" s="90" t="str">
        <f t="shared" si="3"/>
        <v>HKD1MD_SYNTH1Y_Quote</v>
      </c>
      <c r="D81" s="90" t="str">
        <f>_xll.qlSimpleQuote(C81,,RateTickValue,Permanent,Trigger,ObjectOverwrite)</f>
        <v>HKD1MD_SYNTH1Y_Quote#0003</v>
      </c>
      <c r="E81" s="187" t="str">
        <f>_xll.ohRangeRetrieveError(D81)</f>
        <v/>
      </c>
      <c r="F81" s="179"/>
    </row>
    <row r="82" spans="1:6" s="18" customFormat="1" x14ac:dyDescent="0.2">
      <c r="A82" s="71"/>
      <c r="B82" s="186" t="s">
        <v>81</v>
      </c>
      <c r="C82" s="90" t="str">
        <f t="shared" si="3"/>
        <v>HKD2MD_SYNTH1Y_Quote</v>
      </c>
      <c r="D82" s="90" t="str">
        <f>_xll.qlSimpleQuote(C82,,RateTickValue,Permanent,Trigger,ObjectOverwrite)</f>
        <v>HKD2MD_SYNTH1Y_Quote#0003</v>
      </c>
      <c r="E82" s="187" t="str">
        <f>_xll.ohRangeRetrieveError(D82)</f>
        <v/>
      </c>
      <c r="F82" s="179"/>
    </row>
    <row r="83" spans="1:6" s="18" customFormat="1" x14ac:dyDescent="0.2">
      <c r="A83" s="71"/>
      <c r="B83" s="186" t="s">
        <v>82</v>
      </c>
      <c r="C83" s="90" t="str">
        <f t="shared" si="3"/>
        <v>HKD3MD_SYNTH1Y_Quote</v>
      </c>
      <c r="D83" s="90" t="str">
        <f>_xll.qlSimpleQuote(C83,,RateTickValue,Permanent,Trigger,ObjectOverwrite)</f>
        <v>HKD3MD_SYNTH1Y_Quote#0003</v>
      </c>
      <c r="E83" s="187" t="str">
        <f>_xll.ohRangeRetrieveError(D83)</f>
        <v/>
      </c>
      <c r="F83" s="179"/>
    </row>
    <row r="84" spans="1:6" s="18" customFormat="1" x14ac:dyDescent="0.2">
      <c r="A84" s="71"/>
      <c r="B84" s="186" t="s">
        <v>83</v>
      </c>
      <c r="C84" s="90" t="str">
        <f t="shared" si="3"/>
        <v>HKD4MD_SYNTH1Y_Quote</v>
      </c>
      <c r="D84" s="90" t="str">
        <f>_xll.qlSimpleQuote(C84,,RateTickValue,Permanent,Trigger,ObjectOverwrite)</f>
        <v>HKD4MD_SYNTH1Y_Quote#0003</v>
      </c>
      <c r="E84" s="187" t="str">
        <f>_xll.ohRangeRetrieveError(D84)</f>
        <v/>
      </c>
      <c r="F84" s="179"/>
    </row>
    <row r="85" spans="1:6" s="18" customFormat="1" x14ac:dyDescent="0.2">
      <c r="A85" s="71"/>
      <c r="B85" s="186" t="s">
        <v>84</v>
      </c>
      <c r="C85" s="90" t="str">
        <f t="shared" si="3"/>
        <v>HKD5MD_SYNTH1Y_Quote</v>
      </c>
      <c r="D85" s="90" t="str">
        <f>_xll.qlSimpleQuote(C85,,RateTickValue,Permanent,Trigger,ObjectOverwrite)</f>
        <v>HKD5MD_SYNTH1Y_Quote#0003</v>
      </c>
      <c r="E85" s="187" t="str">
        <f>_xll.ohRangeRetrieveError(D85)</f>
        <v/>
      </c>
      <c r="F85" s="179"/>
    </row>
    <row r="86" spans="1:6" s="18" customFormat="1" x14ac:dyDescent="0.2">
      <c r="A86" s="71"/>
      <c r="B86" s="186" t="s">
        <v>85</v>
      </c>
      <c r="C86" s="90" t="str">
        <f t="shared" si="3"/>
        <v>HKD6MD_SYNTH1Y_Quote</v>
      </c>
      <c r="D86" s="90" t="str">
        <f>_xll.qlSimpleQuote(C86,,RateTickValue,Permanent,Trigger,ObjectOverwrite)</f>
        <v>HKD6MD_SYNTH1Y_Quote#0003</v>
      </c>
      <c r="E86" s="187" t="str">
        <f>_xll.ohRangeRetrieveError(D86)</f>
        <v/>
      </c>
      <c r="F86" s="179"/>
    </row>
    <row r="87" spans="1:6" s="18" customFormat="1" x14ac:dyDescent="0.2">
      <c r="A87" s="71"/>
      <c r="B87" s="186" t="s">
        <v>86</v>
      </c>
      <c r="C87" s="90" t="str">
        <f t="shared" si="3"/>
        <v>HKD7MD_SYNTH1Y_Quote</v>
      </c>
      <c r="D87" s="90" t="str">
        <f>_xll.qlSimpleQuote(C87,,RateTickValue,Permanent,Trigger,ObjectOverwrite)</f>
        <v>HKD7MD_SYNTH1Y_Quote#0003</v>
      </c>
      <c r="E87" s="187" t="str">
        <f>_xll.ohRangeRetrieveError(D87)</f>
        <v/>
      </c>
      <c r="F87" s="179"/>
    </row>
    <row r="88" spans="1:6" s="18" customFormat="1" x14ac:dyDescent="0.2">
      <c r="A88" s="71"/>
      <c r="B88" s="186" t="s">
        <v>87</v>
      </c>
      <c r="C88" s="90" t="str">
        <f t="shared" si="3"/>
        <v>HKD8MD_SYNTH1Y_Quote</v>
      </c>
      <c r="D88" s="90" t="str">
        <f>_xll.qlSimpleQuote(C88,,RateTickValue,Permanent,Trigger,ObjectOverwrite)</f>
        <v>HKD8MD_SYNTH1Y_Quote#0003</v>
      </c>
      <c r="E88" s="187" t="str">
        <f>_xll.ohRangeRetrieveError(D88)</f>
        <v/>
      </c>
      <c r="F88" s="179"/>
    </row>
    <row r="89" spans="1:6" s="18" customFormat="1" x14ac:dyDescent="0.2">
      <c r="A89" s="71"/>
      <c r="B89" s="186" t="s">
        <v>88</v>
      </c>
      <c r="C89" s="90" t="str">
        <f t="shared" si="3"/>
        <v>HKD9MD_SYNTH1Y_Quote</v>
      </c>
      <c r="D89" s="90" t="str">
        <f>_xll.qlSimpleQuote(C89,,RateTickValue,Permanent,Trigger,ObjectOverwrite)</f>
        <v>HKD9MD_SYNTH1Y_Quote#0003</v>
      </c>
      <c r="E89" s="187" t="str">
        <f>_xll.ohRangeRetrieveError(D89)</f>
        <v/>
      </c>
      <c r="F89" s="179"/>
    </row>
    <row r="90" spans="1:6" s="18" customFormat="1" x14ac:dyDescent="0.2">
      <c r="A90" s="71"/>
      <c r="B90" s="186" t="s">
        <v>89</v>
      </c>
      <c r="C90" s="90" t="str">
        <f t="shared" si="3"/>
        <v>HKD10MD_SYNTH1Y_Quote</v>
      </c>
      <c r="D90" s="90" t="str">
        <f>_xll.qlSimpleQuote(C90,,RateTickValue,Permanent,Trigger,ObjectOverwrite)</f>
        <v>HKD10MD_SYNTH1Y_Quote#0003</v>
      </c>
      <c r="E90" s="187" t="str">
        <f>_xll.ohRangeRetrieveError(D90)</f>
        <v/>
      </c>
      <c r="F90" s="179"/>
    </row>
    <row r="91" spans="1:6" s="18" customFormat="1" x14ac:dyDescent="0.2">
      <c r="A91" s="71"/>
      <c r="B91" s="186" t="s">
        <v>90</v>
      </c>
      <c r="C91" s="90" t="str">
        <f t="shared" si="3"/>
        <v>HKD11MD_SYNTH1Y_Quote</v>
      </c>
      <c r="D91" s="90" t="str">
        <f>_xll.qlSimpleQuote(C91,,RateTickValue,Permanent,Trigger,ObjectOverwrite)</f>
        <v>HKD11MD_SYNTH1Y_Quote#0003</v>
      </c>
      <c r="E91" s="187" t="str">
        <f>_xll.ohRangeRetrieveError(D91)</f>
        <v/>
      </c>
      <c r="F91" s="179"/>
    </row>
    <row r="92" spans="1:6" s="18" customFormat="1" x14ac:dyDescent="0.2">
      <c r="A92" s="71"/>
      <c r="B92" s="190" t="s">
        <v>91</v>
      </c>
      <c r="C92" s="86" t="str">
        <f t="shared" si="3"/>
        <v>HKD1YD_SYNTH1Y_Quote</v>
      </c>
      <c r="D92" s="86" t="str">
        <f>_xll.qlSimpleQuote(C92,,RateTickValue,Permanent,Trigger,ObjectOverwrite)</f>
        <v>HKD1YD_SYNTH1Y_Quote#0003</v>
      </c>
      <c r="E92" s="191" t="str">
        <f>_xll.ohRangeRetrieveError(D92)</f>
        <v/>
      </c>
      <c r="F92" s="179"/>
    </row>
    <row r="93" spans="1:6" s="18" customFormat="1" x14ac:dyDescent="0.2">
      <c r="A93" s="71">
        <v>1</v>
      </c>
      <c r="B93" s="188" t="str">
        <f>A93&amp;"x"&amp;A93+$B$73&amp;"F"</f>
        <v>1x13F</v>
      </c>
      <c r="C93" s="82" t="str">
        <f t="shared" si="3"/>
        <v>HKD1x13F_SYNTH1Y_Quote</v>
      </c>
      <c r="D93" s="82" t="str">
        <f>_xll.qlSimpleQuote(C93,,RateTickValue,Permanent,Trigger,ObjectOverwrite)</f>
        <v>HKD1x13F_SYNTH1Y_Quote#0003</v>
      </c>
      <c r="E93" s="189" t="str">
        <f>_xll.ohRangeRetrieveError(D93)</f>
        <v/>
      </c>
      <c r="F93" s="179"/>
    </row>
    <row r="94" spans="1:6" s="18" customFormat="1" x14ac:dyDescent="0.2">
      <c r="A94" s="71">
        <v>2</v>
      </c>
      <c r="B94" s="186" t="str">
        <f t="shared" ref="B94:B136" si="4">A94&amp;"x"&amp;A94+$B$73&amp;"F"</f>
        <v>2x14F</v>
      </c>
      <c r="C94" s="90" t="str">
        <f t="shared" si="3"/>
        <v>HKD2x14F_SYNTH1Y_Quote</v>
      </c>
      <c r="D94" s="90" t="str">
        <f>_xll.qlSimpleQuote(C94,,RateTickValue,Permanent,Trigger,ObjectOverwrite)</f>
        <v>HKD2x14F_SYNTH1Y_Quote#0003</v>
      </c>
      <c r="E94" s="187" t="str">
        <f>_xll.ohRangeRetrieveError(D94)</f>
        <v/>
      </c>
      <c r="F94" s="179"/>
    </row>
    <row r="95" spans="1:6" s="18" customFormat="1" x14ac:dyDescent="0.2">
      <c r="A95" s="71">
        <v>3</v>
      </c>
      <c r="B95" s="186" t="str">
        <f t="shared" si="4"/>
        <v>3x15F</v>
      </c>
      <c r="C95" s="90" t="str">
        <f t="shared" si="3"/>
        <v>HKD3x15F_SYNTH1Y_Quote</v>
      </c>
      <c r="D95" s="90" t="str">
        <f>_xll.qlSimpleQuote(C95,,RateTickValue,Permanent,Trigger,ObjectOverwrite)</f>
        <v>HKD3x15F_SYNTH1Y_Quote#0003</v>
      </c>
      <c r="E95" s="187" t="str">
        <f>_xll.ohRangeRetrieveError(D95)</f>
        <v/>
      </c>
      <c r="F95" s="179"/>
    </row>
    <row r="96" spans="1:6" s="18" customFormat="1" x14ac:dyDescent="0.2">
      <c r="A96" s="71">
        <v>4</v>
      </c>
      <c r="B96" s="186" t="str">
        <f t="shared" si="4"/>
        <v>4x16F</v>
      </c>
      <c r="C96" s="90" t="str">
        <f t="shared" si="3"/>
        <v>HKD4x16F_SYNTH1Y_Quote</v>
      </c>
      <c r="D96" s="90" t="str">
        <f>_xll.qlSimpleQuote(C96,,RateTickValue,Permanent,Trigger,ObjectOverwrite)</f>
        <v>HKD4x16F_SYNTH1Y_Quote#0003</v>
      </c>
      <c r="E96" s="187" t="str">
        <f>_xll.ohRangeRetrieveError(D96)</f>
        <v/>
      </c>
      <c r="F96" s="179"/>
    </row>
    <row r="97" spans="1:6" s="18" customFormat="1" x14ac:dyDescent="0.2">
      <c r="A97" s="71">
        <v>5</v>
      </c>
      <c r="B97" s="186" t="str">
        <f t="shared" si="4"/>
        <v>5x17F</v>
      </c>
      <c r="C97" s="90" t="str">
        <f t="shared" si="3"/>
        <v>HKD5x17F_SYNTH1Y_Quote</v>
      </c>
      <c r="D97" s="90" t="str">
        <f>_xll.qlSimpleQuote(C97,,RateTickValue,Permanent,Trigger,ObjectOverwrite)</f>
        <v>HKD5x17F_SYNTH1Y_Quote#0003</v>
      </c>
      <c r="E97" s="187" t="str">
        <f>_xll.ohRangeRetrieveError(D97)</f>
        <v/>
      </c>
      <c r="F97" s="179"/>
    </row>
    <row r="98" spans="1:6" s="18" customFormat="1" x14ac:dyDescent="0.2">
      <c r="A98" s="71">
        <v>6</v>
      </c>
      <c r="B98" s="186" t="str">
        <f t="shared" si="4"/>
        <v>6x18F</v>
      </c>
      <c r="C98" s="90" t="str">
        <f t="shared" si="3"/>
        <v>HKD6x18F_SYNTH1Y_Quote</v>
      </c>
      <c r="D98" s="90" t="str">
        <f>_xll.qlSimpleQuote(C98,,RateTickValue,Permanent,Trigger,ObjectOverwrite)</f>
        <v>HKD6x18F_SYNTH1Y_Quote#0003</v>
      </c>
      <c r="E98" s="187" t="str">
        <f>_xll.ohRangeRetrieveError(D98)</f>
        <v/>
      </c>
      <c r="F98" s="179"/>
    </row>
    <row r="99" spans="1:6" s="18" customFormat="1" x14ac:dyDescent="0.2">
      <c r="A99" s="71">
        <v>7</v>
      </c>
      <c r="B99" s="186" t="str">
        <f t="shared" si="4"/>
        <v>7x19F</v>
      </c>
      <c r="C99" s="90" t="str">
        <f t="shared" si="3"/>
        <v>HKD7x19F_SYNTH1Y_Quote</v>
      </c>
      <c r="D99" s="90" t="str">
        <f>_xll.qlSimpleQuote(C99,,RateTickValue,Permanent,Trigger,ObjectOverwrite)</f>
        <v>HKD7x19F_SYNTH1Y_Quote#0003</v>
      </c>
      <c r="E99" s="187" t="str">
        <f>_xll.ohRangeRetrieveError(D99)</f>
        <v/>
      </c>
      <c r="F99" s="179"/>
    </row>
    <row r="100" spans="1:6" s="18" customFormat="1" x14ac:dyDescent="0.2">
      <c r="A100" s="71">
        <v>8</v>
      </c>
      <c r="B100" s="186" t="str">
        <f t="shared" si="4"/>
        <v>8x20F</v>
      </c>
      <c r="C100" s="90" t="str">
        <f t="shared" si="3"/>
        <v>HKD8x20F_SYNTH1Y_Quote</v>
      </c>
      <c r="D100" s="90" t="str">
        <f>_xll.qlSimpleQuote(C100,,RateTickValue,Permanent,Trigger,ObjectOverwrite)</f>
        <v>HKD8x20F_SYNTH1Y_Quote#0003</v>
      </c>
      <c r="E100" s="187" t="str">
        <f>_xll.ohRangeRetrieveError(D100)</f>
        <v/>
      </c>
      <c r="F100" s="179"/>
    </row>
    <row r="101" spans="1:6" s="18" customFormat="1" x14ac:dyDescent="0.2">
      <c r="A101" s="71">
        <v>9</v>
      </c>
      <c r="B101" s="186" t="str">
        <f t="shared" si="4"/>
        <v>9x21F</v>
      </c>
      <c r="C101" s="90" t="str">
        <f t="shared" si="3"/>
        <v>HKD9x21F_SYNTH1Y_Quote</v>
      </c>
      <c r="D101" s="90" t="str">
        <f>_xll.qlSimpleQuote(C101,,RateTickValue,Permanent,Trigger,ObjectOverwrite)</f>
        <v>HKD9x21F_SYNTH1Y_Quote#0003</v>
      </c>
      <c r="E101" s="187" t="str">
        <f>_xll.ohRangeRetrieveError(D101)</f>
        <v/>
      </c>
      <c r="F101" s="179"/>
    </row>
    <row r="102" spans="1:6" s="18" customFormat="1" x14ac:dyDescent="0.2">
      <c r="A102" s="71">
        <v>10</v>
      </c>
      <c r="B102" s="186" t="str">
        <f t="shared" si="4"/>
        <v>10x22F</v>
      </c>
      <c r="C102" s="90" t="str">
        <f t="shared" si="3"/>
        <v>HKD10x22F_SYNTH1Y_Quote</v>
      </c>
      <c r="D102" s="90" t="str">
        <f>_xll.qlSimpleQuote(C102,,RateTickValue,Permanent,Trigger,ObjectOverwrite)</f>
        <v>HKD10x22F_SYNTH1Y_Quote#0003</v>
      </c>
      <c r="E102" s="187" t="str">
        <f>_xll.ohRangeRetrieveError(D102)</f>
        <v/>
      </c>
      <c r="F102" s="179"/>
    </row>
    <row r="103" spans="1:6" s="18" customFormat="1" x14ac:dyDescent="0.2">
      <c r="A103" s="71">
        <v>11</v>
      </c>
      <c r="B103" s="186" t="str">
        <f t="shared" si="4"/>
        <v>11x23F</v>
      </c>
      <c r="C103" s="90" t="str">
        <f t="shared" si="3"/>
        <v>HKD11x23F_SYNTH1Y_Quote</v>
      </c>
      <c r="D103" s="90" t="str">
        <f>_xll.qlSimpleQuote(C103,,RateTickValue,Permanent,Trigger,ObjectOverwrite)</f>
        <v>HKD11x23F_SYNTH1Y_Quote#0003</v>
      </c>
      <c r="E103" s="187" t="str">
        <f>_xll.ohRangeRetrieveError(D103)</f>
        <v/>
      </c>
      <c r="F103" s="179"/>
    </row>
    <row r="104" spans="1:6" s="18" customFormat="1" x14ac:dyDescent="0.2">
      <c r="A104" s="71">
        <v>13</v>
      </c>
      <c r="B104" s="186" t="str">
        <f t="shared" si="4"/>
        <v>13x25F</v>
      </c>
      <c r="C104" s="90" t="str">
        <f t="shared" si="3"/>
        <v>HKD13x25F_SYNTH1Y_Quote</v>
      </c>
      <c r="D104" s="90" t="str">
        <f>_xll.qlSimpleQuote(C104,,RateTickValue,Permanent,Trigger,ObjectOverwrite)</f>
        <v>HKD13x25F_SYNTH1Y_Quote#0003</v>
      </c>
      <c r="E104" s="187" t="str">
        <f>_xll.ohRangeRetrieveError(D104)</f>
        <v/>
      </c>
      <c r="F104" s="179"/>
    </row>
    <row r="105" spans="1:6" s="18" customFormat="1" x14ac:dyDescent="0.2">
      <c r="A105" s="71">
        <v>14</v>
      </c>
      <c r="B105" s="186" t="str">
        <f t="shared" si="4"/>
        <v>14x26F</v>
      </c>
      <c r="C105" s="90" t="str">
        <f t="shared" si="3"/>
        <v>HKD14x26F_SYNTH1Y_Quote</v>
      </c>
      <c r="D105" s="90" t="str">
        <f>_xll.qlSimpleQuote(C105,,RateTickValue,Permanent,Trigger,ObjectOverwrite)</f>
        <v>HKD14x26F_SYNTH1Y_Quote#0003</v>
      </c>
      <c r="E105" s="187" t="str">
        <f>_xll.ohRangeRetrieveError(D105)</f>
        <v/>
      </c>
      <c r="F105" s="179"/>
    </row>
    <row r="106" spans="1:6" s="18" customFormat="1" x14ac:dyDescent="0.2">
      <c r="A106" s="71">
        <v>15</v>
      </c>
      <c r="B106" s="186" t="str">
        <f t="shared" si="4"/>
        <v>15x27F</v>
      </c>
      <c r="C106" s="90" t="str">
        <f t="shared" si="3"/>
        <v>HKD15x27F_SYNTH1Y_Quote</v>
      </c>
      <c r="D106" s="90" t="str">
        <f>_xll.qlSimpleQuote(C106,,RateTickValue,Permanent,Trigger,ObjectOverwrite)</f>
        <v>HKD15x27F_SYNTH1Y_Quote#0003</v>
      </c>
      <c r="E106" s="187" t="str">
        <f>_xll.ohRangeRetrieveError(D106)</f>
        <v/>
      </c>
      <c r="F106" s="179"/>
    </row>
    <row r="107" spans="1:6" s="18" customFormat="1" x14ac:dyDescent="0.2">
      <c r="A107" s="71">
        <v>16</v>
      </c>
      <c r="B107" s="186" t="str">
        <f t="shared" si="4"/>
        <v>16x28F</v>
      </c>
      <c r="C107" s="90" t="str">
        <f t="shared" ref="C107:C136" si="5">Currency&amp;$B107&amp;"_SYNTH"&amp;Tenor5&amp;QuoteSuffix</f>
        <v>HKD16x28F_SYNTH1Y_Quote</v>
      </c>
      <c r="D107" s="90" t="str">
        <f>_xll.qlSimpleQuote(C107,,RateTickValue,Permanent,Trigger,ObjectOverwrite)</f>
        <v>HKD16x28F_SYNTH1Y_Quote#0003</v>
      </c>
      <c r="E107" s="187" t="str">
        <f>_xll.ohRangeRetrieveError(D107)</f>
        <v/>
      </c>
      <c r="F107" s="179"/>
    </row>
    <row r="108" spans="1:6" s="18" customFormat="1" x14ac:dyDescent="0.2">
      <c r="A108" s="71">
        <v>17</v>
      </c>
      <c r="B108" s="186" t="str">
        <f t="shared" si="4"/>
        <v>17x29F</v>
      </c>
      <c r="C108" s="90" t="str">
        <f t="shared" si="5"/>
        <v>HKD17x29F_SYNTH1Y_Quote</v>
      </c>
      <c r="D108" s="90" t="str">
        <f>_xll.qlSimpleQuote(C108,,RateTickValue,Permanent,Trigger,ObjectOverwrite)</f>
        <v>HKD17x29F_SYNTH1Y_Quote#0003</v>
      </c>
      <c r="E108" s="187" t="str">
        <f>_xll.ohRangeRetrieveError(D108)</f>
        <v/>
      </c>
      <c r="F108" s="179"/>
    </row>
    <row r="109" spans="1:6" s="18" customFormat="1" x14ac:dyDescent="0.2">
      <c r="A109" s="71">
        <v>18</v>
      </c>
      <c r="B109" s="186" t="str">
        <f t="shared" si="4"/>
        <v>18x30F</v>
      </c>
      <c r="C109" s="90" t="str">
        <f t="shared" si="5"/>
        <v>HKD18x30F_SYNTH1Y_Quote</v>
      </c>
      <c r="D109" s="90" t="str">
        <f>_xll.qlSimpleQuote(C109,,RateTickValue,Permanent,Trigger,ObjectOverwrite)</f>
        <v>HKD18x30F_SYNTH1Y_Quote#0003</v>
      </c>
      <c r="E109" s="187" t="str">
        <f>_xll.ohRangeRetrieveError(D109)</f>
        <v/>
      </c>
      <c r="F109" s="179"/>
    </row>
    <row r="110" spans="1:6" s="18" customFormat="1" x14ac:dyDescent="0.2">
      <c r="A110" s="71">
        <v>19</v>
      </c>
      <c r="B110" s="186" t="str">
        <f t="shared" si="4"/>
        <v>19x31F</v>
      </c>
      <c r="C110" s="90" t="str">
        <f t="shared" si="5"/>
        <v>HKD19x31F_SYNTH1Y_Quote</v>
      </c>
      <c r="D110" s="90" t="str">
        <f>_xll.qlSimpleQuote(C110,,RateTickValue,Permanent,Trigger,ObjectOverwrite)</f>
        <v>HKD19x31F_SYNTH1Y_Quote#0003</v>
      </c>
      <c r="E110" s="187" t="str">
        <f>_xll.ohRangeRetrieveError(D110)</f>
        <v/>
      </c>
      <c r="F110" s="179"/>
    </row>
    <row r="111" spans="1:6" s="18" customFormat="1" x14ac:dyDescent="0.2">
      <c r="A111" s="71">
        <v>20</v>
      </c>
      <c r="B111" s="186" t="str">
        <f t="shared" si="4"/>
        <v>20x32F</v>
      </c>
      <c r="C111" s="90" t="str">
        <f t="shared" si="5"/>
        <v>HKD20x32F_SYNTH1Y_Quote</v>
      </c>
      <c r="D111" s="90" t="str">
        <f>_xll.qlSimpleQuote(C111,,RateTickValue,Permanent,Trigger,ObjectOverwrite)</f>
        <v>HKD20x32F_SYNTH1Y_Quote#0003</v>
      </c>
      <c r="E111" s="187" t="str">
        <f>_xll.ohRangeRetrieveError(D111)</f>
        <v/>
      </c>
      <c r="F111" s="179"/>
    </row>
    <row r="112" spans="1:6" s="18" customFormat="1" x14ac:dyDescent="0.2">
      <c r="A112" s="71">
        <v>21</v>
      </c>
      <c r="B112" s="186" t="str">
        <f t="shared" si="4"/>
        <v>21x33F</v>
      </c>
      <c r="C112" s="90" t="str">
        <f t="shared" si="5"/>
        <v>HKD21x33F_SYNTH1Y_Quote</v>
      </c>
      <c r="D112" s="90" t="str">
        <f>_xll.qlSimpleQuote(C112,,RateTickValue,Permanent,Trigger,ObjectOverwrite)</f>
        <v>HKD21x33F_SYNTH1Y_Quote#0003</v>
      </c>
      <c r="E112" s="187" t="str">
        <f>_xll.ohRangeRetrieveError(D112)</f>
        <v/>
      </c>
      <c r="F112" s="179"/>
    </row>
    <row r="113" spans="1:6" s="18" customFormat="1" x14ac:dyDescent="0.2">
      <c r="A113" s="71">
        <v>22</v>
      </c>
      <c r="B113" s="186" t="str">
        <f t="shared" si="4"/>
        <v>22x34F</v>
      </c>
      <c r="C113" s="90" t="str">
        <f t="shared" si="5"/>
        <v>HKD22x34F_SYNTH1Y_Quote</v>
      </c>
      <c r="D113" s="90" t="str">
        <f>_xll.qlSimpleQuote(C113,,RateTickValue,Permanent,Trigger,ObjectOverwrite)</f>
        <v>HKD22x34F_SYNTH1Y_Quote#0003</v>
      </c>
      <c r="E113" s="187" t="str">
        <f>_xll.ohRangeRetrieveError(D113)</f>
        <v/>
      </c>
      <c r="F113" s="179"/>
    </row>
    <row r="114" spans="1:6" s="18" customFormat="1" x14ac:dyDescent="0.2">
      <c r="A114" s="71">
        <v>23</v>
      </c>
      <c r="B114" s="186" t="str">
        <f t="shared" si="4"/>
        <v>23x35F</v>
      </c>
      <c r="C114" s="90" t="str">
        <f t="shared" si="5"/>
        <v>HKD23x35F_SYNTH1Y_Quote</v>
      </c>
      <c r="D114" s="90" t="str">
        <f>_xll.qlSimpleQuote(C114,,RateTickValue,Permanent,Trigger,ObjectOverwrite)</f>
        <v>HKD23x35F_SYNTH1Y_Quote#0003</v>
      </c>
      <c r="E114" s="187" t="str">
        <f>_xll.ohRangeRetrieveError(D114)</f>
        <v/>
      </c>
      <c r="F114" s="179"/>
    </row>
    <row r="115" spans="1:6" s="18" customFormat="1" x14ac:dyDescent="0.2">
      <c r="A115" s="71">
        <v>25</v>
      </c>
      <c r="B115" s="186" t="str">
        <f t="shared" si="4"/>
        <v>25x37F</v>
      </c>
      <c r="C115" s="90" t="str">
        <f t="shared" si="5"/>
        <v>HKD25x37F_SYNTH1Y_Quote</v>
      </c>
      <c r="D115" s="90" t="str">
        <f>_xll.qlSimpleQuote(C115,,RateTickValue,Permanent,Trigger,ObjectOverwrite)</f>
        <v>HKD25x37F_SYNTH1Y_Quote#0003</v>
      </c>
      <c r="E115" s="187" t="str">
        <f>_xll.ohRangeRetrieveError(D115)</f>
        <v/>
      </c>
      <c r="F115" s="179"/>
    </row>
    <row r="116" spans="1:6" s="18" customFormat="1" x14ac:dyDescent="0.2">
      <c r="A116" s="71">
        <v>26</v>
      </c>
      <c r="B116" s="186" t="str">
        <f t="shared" si="4"/>
        <v>26x38F</v>
      </c>
      <c r="C116" s="90" t="str">
        <f t="shared" si="5"/>
        <v>HKD26x38F_SYNTH1Y_Quote</v>
      </c>
      <c r="D116" s="90" t="str">
        <f>_xll.qlSimpleQuote(C116,,RateTickValue,Permanent,Trigger,ObjectOverwrite)</f>
        <v>HKD26x38F_SYNTH1Y_Quote#0003</v>
      </c>
      <c r="E116" s="187" t="str">
        <f>_xll.ohRangeRetrieveError(D116)</f>
        <v/>
      </c>
      <c r="F116" s="179"/>
    </row>
    <row r="117" spans="1:6" s="18" customFormat="1" x14ac:dyDescent="0.2">
      <c r="A117" s="71">
        <v>27</v>
      </c>
      <c r="B117" s="186" t="str">
        <f t="shared" si="4"/>
        <v>27x39F</v>
      </c>
      <c r="C117" s="90" t="str">
        <f t="shared" si="5"/>
        <v>HKD27x39F_SYNTH1Y_Quote</v>
      </c>
      <c r="D117" s="90" t="str">
        <f>_xll.qlSimpleQuote(C117,,RateTickValue,Permanent,Trigger,ObjectOverwrite)</f>
        <v>HKD27x39F_SYNTH1Y_Quote#0003</v>
      </c>
      <c r="E117" s="187" t="str">
        <f>_xll.ohRangeRetrieveError(D117)</f>
        <v/>
      </c>
      <c r="F117" s="179"/>
    </row>
    <row r="118" spans="1:6" s="18" customFormat="1" x14ac:dyDescent="0.2">
      <c r="A118" s="71">
        <v>28</v>
      </c>
      <c r="B118" s="186" t="str">
        <f t="shared" si="4"/>
        <v>28x40F</v>
      </c>
      <c r="C118" s="90" t="str">
        <f t="shared" si="5"/>
        <v>HKD28x40F_SYNTH1Y_Quote</v>
      </c>
      <c r="D118" s="90" t="str">
        <f>_xll.qlSimpleQuote(C118,,RateTickValue,Permanent,Trigger,ObjectOverwrite)</f>
        <v>HKD28x40F_SYNTH1Y_Quote#0003</v>
      </c>
      <c r="E118" s="187" t="str">
        <f>_xll.ohRangeRetrieveError(D118)</f>
        <v/>
      </c>
      <c r="F118" s="179"/>
    </row>
    <row r="119" spans="1:6" s="18" customFormat="1" x14ac:dyDescent="0.2">
      <c r="A119" s="71">
        <v>29</v>
      </c>
      <c r="B119" s="186" t="str">
        <f t="shared" si="4"/>
        <v>29x41F</v>
      </c>
      <c r="C119" s="90" t="str">
        <f t="shared" si="5"/>
        <v>HKD29x41F_SYNTH1Y_Quote</v>
      </c>
      <c r="D119" s="90" t="str">
        <f>_xll.qlSimpleQuote(C119,,RateTickValue,Permanent,Trigger,ObjectOverwrite)</f>
        <v>HKD29x41F_SYNTH1Y_Quote#0003</v>
      </c>
      <c r="E119" s="187" t="str">
        <f>_xll.ohRangeRetrieveError(D119)</f>
        <v/>
      </c>
      <c r="F119" s="179"/>
    </row>
    <row r="120" spans="1:6" s="18" customFormat="1" x14ac:dyDescent="0.2">
      <c r="A120" s="71">
        <v>30</v>
      </c>
      <c r="B120" s="186" t="str">
        <f t="shared" si="4"/>
        <v>30x42F</v>
      </c>
      <c r="C120" s="90" t="str">
        <f t="shared" si="5"/>
        <v>HKD30x42F_SYNTH1Y_Quote</v>
      </c>
      <c r="D120" s="90" t="str">
        <f>_xll.qlSimpleQuote(C120,,RateTickValue,Permanent,Trigger,ObjectOverwrite)</f>
        <v>HKD30x42F_SYNTH1Y_Quote#0003</v>
      </c>
      <c r="E120" s="187" t="str">
        <f>_xll.ohRangeRetrieveError(D120)</f>
        <v/>
      </c>
      <c r="F120" s="179"/>
    </row>
    <row r="121" spans="1:6" s="18" customFormat="1" x14ac:dyDescent="0.2">
      <c r="A121" s="71">
        <v>31</v>
      </c>
      <c r="B121" s="186" t="str">
        <f t="shared" si="4"/>
        <v>31x43F</v>
      </c>
      <c r="C121" s="90" t="str">
        <f t="shared" si="5"/>
        <v>HKD31x43F_SYNTH1Y_Quote</v>
      </c>
      <c r="D121" s="90" t="str">
        <f>_xll.qlSimpleQuote(C121,,RateTickValue,Permanent,Trigger,ObjectOverwrite)</f>
        <v>HKD31x43F_SYNTH1Y_Quote#0003</v>
      </c>
      <c r="E121" s="187" t="str">
        <f>_xll.ohRangeRetrieveError(D121)</f>
        <v/>
      </c>
      <c r="F121" s="179"/>
    </row>
    <row r="122" spans="1:6" s="18" customFormat="1" x14ac:dyDescent="0.2">
      <c r="A122" s="71">
        <v>32</v>
      </c>
      <c r="B122" s="186" t="str">
        <f t="shared" si="4"/>
        <v>32x44F</v>
      </c>
      <c r="C122" s="90" t="str">
        <f t="shared" si="5"/>
        <v>HKD32x44F_SYNTH1Y_Quote</v>
      </c>
      <c r="D122" s="90" t="str">
        <f>_xll.qlSimpleQuote(C122,,RateTickValue,Permanent,Trigger,ObjectOverwrite)</f>
        <v>HKD32x44F_SYNTH1Y_Quote#0003</v>
      </c>
      <c r="E122" s="187" t="str">
        <f>_xll.ohRangeRetrieveError(D122)</f>
        <v/>
      </c>
      <c r="F122" s="179"/>
    </row>
    <row r="123" spans="1:6" s="18" customFormat="1" x14ac:dyDescent="0.2">
      <c r="A123" s="71">
        <v>33</v>
      </c>
      <c r="B123" s="186" t="str">
        <f t="shared" si="4"/>
        <v>33x45F</v>
      </c>
      <c r="C123" s="90" t="str">
        <f t="shared" si="5"/>
        <v>HKD33x45F_SYNTH1Y_Quote</v>
      </c>
      <c r="D123" s="90" t="str">
        <f>_xll.qlSimpleQuote(C123,,RateTickValue,Permanent,Trigger,ObjectOverwrite)</f>
        <v>HKD33x45F_SYNTH1Y_Quote#0003</v>
      </c>
      <c r="E123" s="187" t="str">
        <f>_xll.ohRangeRetrieveError(D123)</f>
        <v/>
      </c>
      <c r="F123" s="179"/>
    </row>
    <row r="124" spans="1:6" s="18" customFormat="1" x14ac:dyDescent="0.2">
      <c r="A124" s="71">
        <v>34</v>
      </c>
      <c r="B124" s="186" t="str">
        <f t="shared" si="4"/>
        <v>34x46F</v>
      </c>
      <c r="C124" s="90" t="str">
        <f t="shared" si="5"/>
        <v>HKD34x46F_SYNTH1Y_Quote</v>
      </c>
      <c r="D124" s="90" t="str">
        <f>_xll.qlSimpleQuote(C124,,RateTickValue,Permanent,Trigger,ObjectOverwrite)</f>
        <v>HKD34x46F_SYNTH1Y_Quote#0003</v>
      </c>
      <c r="E124" s="187" t="str">
        <f>_xll.ohRangeRetrieveError(D124)</f>
        <v/>
      </c>
      <c r="F124" s="179"/>
    </row>
    <row r="125" spans="1:6" s="18" customFormat="1" x14ac:dyDescent="0.2">
      <c r="A125" s="71">
        <v>35</v>
      </c>
      <c r="B125" s="186" t="str">
        <f t="shared" si="4"/>
        <v>35x47F</v>
      </c>
      <c r="C125" s="90" t="str">
        <f t="shared" si="5"/>
        <v>HKD35x47F_SYNTH1Y_Quote</v>
      </c>
      <c r="D125" s="90" t="str">
        <f>_xll.qlSimpleQuote(C125,,RateTickValue,Permanent,Trigger,ObjectOverwrite)</f>
        <v>HKD35x47F_SYNTH1Y_Quote#0003</v>
      </c>
      <c r="E125" s="187" t="str">
        <f>_xll.ohRangeRetrieveError(D125)</f>
        <v/>
      </c>
      <c r="F125" s="179"/>
    </row>
    <row r="126" spans="1:6" s="18" customFormat="1" x14ac:dyDescent="0.2">
      <c r="A126" s="71">
        <v>37</v>
      </c>
      <c r="B126" s="186" t="str">
        <f t="shared" si="4"/>
        <v>37x49F</v>
      </c>
      <c r="C126" s="90" t="str">
        <f t="shared" si="5"/>
        <v>HKD37x49F_SYNTH1Y_Quote</v>
      </c>
      <c r="D126" s="90" t="str">
        <f>_xll.qlSimpleQuote(C126,,RateTickValue,Permanent,Trigger,ObjectOverwrite)</f>
        <v>HKD37x49F_SYNTH1Y_Quote#0003</v>
      </c>
      <c r="E126" s="187" t="str">
        <f>_xll.ohRangeRetrieveError(D126)</f>
        <v/>
      </c>
      <c r="F126" s="179"/>
    </row>
    <row r="127" spans="1:6" s="18" customFormat="1" x14ac:dyDescent="0.2">
      <c r="A127" s="71">
        <v>38</v>
      </c>
      <c r="B127" s="186" t="str">
        <f t="shared" si="4"/>
        <v>38x50F</v>
      </c>
      <c r="C127" s="90" t="str">
        <f t="shared" si="5"/>
        <v>HKD38x50F_SYNTH1Y_Quote</v>
      </c>
      <c r="D127" s="90" t="str">
        <f>_xll.qlSimpleQuote(C127,,RateTickValue,Permanent,Trigger,ObjectOverwrite)</f>
        <v>HKD38x50F_SYNTH1Y_Quote#0003</v>
      </c>
      <c r="E127" s="187" t="str">
        <f>_xll.ohRangeRetrieveError(D127)</f>
        <v/>
      </c>
      <c r="F127" s="179"/>
    </row>
    <row r="128" spans="1:6" s="18" customFormat="1" x14ac:dyDescent="0.2">
      <c r="A128" s="71">
        <v>39</v>
      </c>
      <c r="B128" s="186" t="str">
        <f t="shared" si="4"/>
        <v>39x51F</v>
      </c>
      <c r="C128" s="90" t="str">
        <f t="shared" si="5"/>
        <v>HKD39x51F_SYNTH1Y_Quote</v>
      </c>
      <c r="D128" s="90" t="str">
        <f>_xll.qlSimpleQuote(C128,,RateTickValue,Permanent,Trigger,ObjectOverwrite)</f>
        <v>HKD39x51F_SYNTH1Y_Quote#0003</v>
      </c>
      <c r="E128" s="187" t="str">
        <f>_xll.ohRangeRetrieveError(D128)</f>
        <v/>
      </c>
      <c r="F128" s="179"/>
    </row>
    <row r="129" spans="1:6" s="18" customFormat="1" x14ac:dyDescent="0.2">
      <c r="A129" s="71">
        <v>40</v>
      </c>
      <c r="B129" s="186" t="str">
        <f t="shared" si="4"/>
        <v>40x52F</v>
      </c>
      <c r="C129" s="90" t="str">
        <f t="shared" si="5"/>
        <v>HKD40x52F_SYNTH1Y_Quote</v>
      </c>
      <c r="D129" s="90" t="str">
        <f>_xll.qlSimpleQuote(C129,,RateTickValue,Permanent,Trigger,ObjectOverwrite)</f>
        <v>HKD40x52F_SYNTH1Y_Quote#0003</v>
      </c>
      <c r="E129" s="187" t="str">
        <f>_xll.ohRangeRetrieveError(D129)</f>
        <v/>
      </c>
      <c r="F129" s="179"/>
    </row>
    <row r="130" spans="1:6" s="18" customFormat="1" x14ac:dyDescent="0.2">
      <c r="A130" s="71">
        <v>41</v>
      </c>
      <c r="B130" s="186" t="str">
        <f t="shared" si="4"/>
        <v>41x53F</v>
      </c>
      <c r="C130" s="90" t="str">
        <f t="shared" si="5"/>
        <v>HKD41x53F_SYNTH1Y_Quote</v>
      </c>
      <c r="D130" s="90" t="str">
        <f>_xll.qlSimpleQuote(C130,,RateTickValue,Permanent,Trigger,ObjectOverwrite)</f>
        <v>HKD41x53F_SYNTH1Y_Quote#0003</v>
      </c>
      <c r="E130" s="187" t="str">
        <f>_xll.ohRangeRetrieveError(D130)</f>
        <v/>
      </c>
      <c r="F130" s="179"/>
    </row>
    <row r="131" spans="1:6" s="18" customFormat="1" x14ac:dyDescent="0.2">
      <c r="A131" s="71">
        <v>42</v>
      </c>
      <c r="B131" s="186" t="str">
        <f t="shared" si="4"/>
        <v>42x54F</v>
      </c>
      <c r="C131" s="90" t="str">
        <f t="shared" si="5"/>
        <v>HKD42x54F_SYNTH1Y_Quote</v>
      </c>
      <c r="D131" s="90" t="str">
        <f>_xll.qlSimpleQuote(C131,,RateTickValue,Permanent,Trigger,ObjectOverwrite)</f>
        <v>HKD42x54F_SYNTH1Y_Quote#0003</v>
      </c>
      <c r="E131" s="187" t="str">
        <f>_xll.ohRangeRetrieveError(D131)</f>
        <v/>
      </c>
      <c r="F131" s="179"/>
    </row>
    <row r="132" spans="1:6" s="18" customFormat="1" x14ac:dyDescent="0.2">
      <c r="A132" s="71">
        <v>43</v>
      </c>
      <c r="B132" s="186" t="str">
        <f t="shared" si="4"/>
        <v>43x55F</v>
      </c>
      <c r="C132" s="90" t="str">
        <f t="shared" si="5"/>
        <v>HKD43x55F_SYNTH1Y_Quote</v>
      </c>
      <c r="D132" s="90" t="str">
        <f>_xll.qlSimpleQuote(C132,,RateTickValue,Permanent,Trigger,ObjectOverwrite)</f>
        <v>HKD43x55F_SYNTH1Y_Quote#0003</v>
      </c>
      <c r="E132" s="187" t="str">
        <f>_xll.ohRangeRetrieveError(D132)</f>
        <v/>
      </c>
      <c r="F132" s="179"/>
    </row>
    <row r="133" spans="1:6" s="18" customFormat="1" x14ac:dyDescent="0.2">
      <c r="A133" s="71">
        <v>44</v>
      </c>
      <c r="B133" s="186" t="str">
        <f t="shared" si="4"/>
        <v>44x56F</v>
      </c>
      <c r="C133" s="90" t="str">
        <f t="shared" si="5"/>
        <v>HKD44x56F_SYNTH1Y_Quote</v>
      </c>
      <c r="D133" s="90" t="str">
        <f>_xll.qlSimpleQuote(C133,,RateTickValue,Permanent,Trigger,ObjectOverwrite)</f>
        <v>HKD44x56F_SYNTH1Y_Quote#0003</v>
      </c>
      <c r="E133" s="187" t="str">
        <f>_xll.ohRangeRetrieveError(D133)</f>
        <v/>
      </c>
      <c r="F133" s="179"/>
    </row>
    <row r="134" spans="1:6" s="18" customFormat="1" x14ac:dyDescent="0.2">
      <c r="A134" s="71">
        <v>45</v>
      </c>
      <c r="B134" s="186" t="str">
        <f t="shared" si="4"/>
        <v>45x57F</v>
      </c>
      <c r="C134" s="90" t="str">
        <f t="shared" si="5"/>
        <v>HKD45x57F_SYNTH1Y_Quote</v>
      </c>
      <c r="D134" s="90" t="str">
        <f>_xll.qlSimpleQuote(C134,,RateTickValue,Permanent,Trigger,ObjectOverwrite)</f>
        <v>HKD45x57F_SYNTH1Y_Quote#0003</v>
      </c>
      <c r="E134" s="187" t="str">
        <f>_xll.ohRangeRetrieveError(D134)</f>
        <v/>
      </c>
      <c r="F134" s="179"/>
    </row>
    <row r="135" spans="1:6" s="18" customFormat="1" x14ac:dyDescent="0.2">
      <c r="A135" s="71">
        <v>46</v>
      </c>
      <c r="B135" s="186" t="str">
        <f t="shared" si="4"/>
        <v>46x58F</v>
      </c>
      <c r="C135" s="90" t="str">
        <f t="shared" si="5"/>
        <v>HKD46x58F_SYNTH1Y_Quote</v>
      </c>
      <c r="D135" s="90" t="str">
        <f>_xll.qlSimpleQuote(C135,,RateTickValue,Permanent,Trigger,ObjectOverwrite)</f>
        <v>HKD46x58F_SYNTH1Y_Quote#0003</v>
      </c>
      <c r="E135" s="187" t="str">
        <f>_xll.ohRangeRetrieveError(D135)</f>
        <v/>
      </c>
      <c r="F135" s="179"/>
    </row>
    <row r="136" spans="1:6" s="18" customFormat="1" x14ac:dyDescent="0.2">
      <c r="A136" s="71">
        <v>47</v>
      </c>
      <c r="B136" s="190" t="str">
        <f t="shared" si="4"/>
        <v>47x59F</v>
      </c>
      <c r="C136" s="86" t="str">
        <f t="shared" si="5"/>
        <v>HKD47x59F_SYNTH1Y_Quote</v>
      </c>
      <c r="D136" s="86" t="str">
        <f>_xll.qlSimpleQuote(C136,,RateTickValue,Permanent,Trigger,ObjectOverwrite)</f>
        <v>HKD47x59F_SYNTH1Y_Quote#0003</v>
      </c>
      <c r="E136" s="191" t="str">
        <f>_xll.ohRangeRetrieveError(D136)</f>
        <v/>
      </c>
      <c r="F136" s="179"/>
    </row>
    <row r="137" spans="1:6" s="18" customFormat="1" ht="12" thickBot="1" x14ac:dyDescent="0.25">
      <c r="A137" s="94"/>
      <c r="B137" s="95"/>
      <c r="C137" s="95"/>
      <c r="D137" s="95"/>
      <c r="E137" s="95"/>
      <c r="F137" s="97"/>
    </row>
    <row r="138" spans="1:6" s="18" customFormat="1" x14ac:dyDescent="0.2"/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275"/>
  <sheetViews>
    <sheetView workbookViewId="0"/>
  </sheetViews>
  <sheetFormatPr defaultColWidth="8" defaultRowHeight="11.25" x14ac:dyDescent="0.2"/>
  <cols>
    <col min="1" max="1" width="6.140625" style="46" customWidth="1"/>
    <col min="2" max="2" width="4.28515625" style="46" customWidth="1"/>
    <col min="3" max="3" width="15.5703125" style="46" bestFit="1" customWidth="1"/>
    <col min="4" max="4" width="91.42578125" style="46" bestFit="1" customWidth="1"/>
    <col min="5" max="5" width="15.85546875" style="46" bestFit="1" customWidth="1"/>
    <col min="6" max="6" width="25" style="46" bestFit="1" customWidth="1"/>
    <col min="7" max="7" width="26.42578125" style="46" bestFit="1" customWidth="1"/>
    <col min="8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402" t="s">
        <v>168</v>
      </c>
      <c r="C2" s="403"/>
      <c r="D2" s="403"/>
      <c r="E2" s="404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399" t="s">
        <v>67</v>
      </c>
      <c r="C12" s="400"/>
      <c r="D12" s="400"/>
      <c r="E12" s="401"/>
    </row>
    <row r="13" spans="1:5" x14ac:dyDescent="0.2">
      <c r="B13" s="50"/>
      <c r="C13" s="51"/>
      <c r="D13" s="51"/>
      <c r="E13" s="52"/>
    </row>
    <row r="14" spans="1:5" x14ac:dyDescent="0.2">
      <c r="B14" s="50"/>
      <c r="C14" s="53" t="s">
        <v>68</v>
      </c>
      <c r="D14" s="54" t="s">
        <v>69</v>
      </c>
      <c r="E14" s="55"/>
    </row>
    <row r="15" spans="1:5" x14ac:dyDescent="0.2">
      <c r="B15" s="50"/>
      <c r="C15" s="53" t="s">
        <v>170</v>
      </c>
      <c r="D15" s="54" t="s">
        <v>171</v>
      </c>
      <c r="E15" s="55"/>
    </row>
    <row r="16" spans="1:5" x14ac:dyDescent="0.2">
      <c r="B16" s="50"/>
      <c r="C16" s="53" t="s">
        <v>70</v>
      </c>
      <c r="D16" s="57" t="s">
        <v>71</v>
      </c>
      <c r="E16" s="55"/>
    </row>
    <row r="17" spans="1:9" x14ac:dyDescent="0.2">
      <c r="B17" s="50"/>
      <c r="C17" s="53" t="s">
        <v>72</v>
      </c>
      <c r="D17" s="61">
        <v>1E-4</v>
      </c>
      <c r="E17" s="55"/>
    </row>
    <row r="18" spans="1:9" x14ac:dyDescent="0.2">
      <c r="B18" s="50"/>
      <c r="C18" s="53" t="s">
        <v>73</v>
      </c>
      <c r="D18" s="62">
        <v>-0.01</v>
      </c>
      <c r="E18" s="55"/>
    </row>
    <row r="19" spans="1:9" ht="12" thickBot="1" x14ac:dyDescent="0.25">
      <c r="B19" s="58"/>
      <c r="C19" s="59"/>
      <c r="D19" s="59"/>
      <c r="E19" s="60"/>
    </row>
    <row r="21" spans="1:9" s="18" customFormat="1" x14ac:dyDescent="0.2"/>
    <row r="22" spans="1:9" s="18" customFormat="1" x14ac:dyDescent="0.2">
      <c r="E22" s="193" t="s">
        <v>172</v>
      </c>
      <c r="F22" s="194" t="str">
        <f>PROPER(Currency)&amp;"HW_Volatility_Quote"</f>
        <v>HkdHW_Volatility_Quote</v>
      </c>
      <c r="I22" s="18" t="s">
        <v>176</v>
      </c>
    </row>
    <row r="23" spans="1:9" s="18" customFormat="1" x14ac:dyDescent="0.2">
      <c r="E23" s="193" t="s">
        <v>173</v>
      </c>
      <c r="F23" s="194" t="str">
        <f>PROPER(Currency)&amp;"HW_MeanReversion_Quote"</f>
        <v>HkdHW_MeanReversion_Quote</v>
      </c>
    </row>
    <row r="24" spans="1:9" s="18" customFormat="1" x14ac:dyDescent="0.2">
      <c r="E24" s="193" t="s">
        <v>174</v>
      </c>
      <c r="F24" s="194" t="str">
        <f>PROPER(Currency)&amp;FamilyName&amp;$G$24</f>
        <v>HkdHibor1M</v>
      </c>
      <c r="G24" s="195" t="s">
        <v>112</v>
      </c>
    </row>
    <row r="25" spans="1:9" s="18" customFormat="1" x14ac:dyDescent="0.2"/>
    <row r="26" spans="1:9" s="18" customFormat="1" ht="22.5" x14ac:dyDescent="0.2">
      <c r="A26" s="102"/>
      <c r="B26" s="20" t="s">
        <v>113</v>
      </c>
      <c r="C26" s="151" t="s">
        <v>114</v>
      </c>
      <c r="D26" s="151" t="s">
        <v>115</v>
      </c>
      <c r="E26" s="151" t="s">
        <v>175</v>
      </c>
      <c r="F26" s="22" t="str">
        <f>Currency&amp;"_020_Futures"&amp;G24&amp;"ConvAdj.xml"</f>
        <v>HKD_020_Futures1MConvAdj.xml</v>
      </c>
      <c r="G26" s="65">
        <f ca="1">IF(Serialize,_xll.ohObjectSave(G27:G146,SerializationPath&amp;F26,FileOverwrite,,Serialize),"---")</f>
        <v>120</v>
      </c>
      <c r="H26" s="24" t="str">
        <f ca="1">_xll.ohRangeRetrieveError(G26)</f>
        <v/>
      </c>
    </row>
    <row r="27" spans="1:9" s="18" customFormat="1" x14ac:dyDescent="0.2">
      <c r="A27" s="103"/>
      <c r="B27" s="104">
        <v>1</v>
      </c>
      <c r="C27" s="106" t="b">
        <v>0</v>
      </c>
      <c r="D27" s="106" t="str">
        <f t="array" ref="D27:D146">_xll.qlIMMNextCodes(_xll.qlSettingsEvaluationDate(Trigger)-1,$C27:$C146)</f>
        <v>X3</v>
      </c>
      <c r="E27" s="196" t="str">
        <f t="shared" ref="E27:E58" si="0">Currency&amp;"FUT"&amp;$G$24&amp;$D27&amp;QuoteSuffix</f>
        <v>HKDFUT1MX3_Quote</v>
      </c>
      <c r="F27" s="197" t="str">
        <f t="shared" ref="F27:F58" si="1">Currency&amp;"FUT"&amp;$G$24&amp;$D27&amp;"ConvAdj"&amp;QuoteSuffix</f>
        <v>HKDFUT1MX3ConvAdj_Quote</v>
      </c>
      <c r="G27" s="196" t="str">
        <f>_xll.qlFuturesConvAdjustmentQuote($F27,IborIndex,$D27,$E27,Volatility,MeanReversion,Permanent,Trigger,ObjectOverwrite)</f>
        <v>HKDFUT1MX3ConvAdj_Quote#0002</v>
      </c>
      <c r="H27" s="24" t="str">
        <f>_xll.ohRangeRetrieveError(G27)</f>
        <v/>
      </c>
    </row>
    <row r="28" spans="1:9" s="18" customFormat="1" x14ac:dyDescent="0.2">
      <c r="A28" s="103"/>
      <c r="B28" s="111">
        <v>2</v>
      </c>
      <c r="C28" s="107" t="b">
        <v>0</v>
      </c>
      <c r="D28" s="107" t="str">
        <v>Z3</v>
      </c>
      <c r="E28" s="196" t="str">
        <f t="shared" si="0"/>
        <v>HKDFUT1MZ3_Quote</v>
      </c>
      <c r="F28" s="197" t="str">
        <f t="shared" si="1"/>
        <v>HKDFUT1MZ3ConvAdj_Quote</v>
      </c>
      <c r="G28" s="196" t="str">
        <f>_xll.qlFuturesConvAdjustmentQuote($F28,IborIndex,$D28,$E28,Volatility,MeanReversion,Permanent,Trigger,ObjectOverwrite)</f>
        <v>HKDFUT1MZ3ConvAdj_Quote#0002</v>
      </c>
      <c r="H28" s="24" t="str">
        <f>_xll.ohRangeRetrieveError(G28)</f>
        <v/>
      </c>
    </row>
    <row r="29" spans="1:9" s="18" customFormat="1" x14ac:dyDescent="0.2">
      <c r="A29" s="103"/>
      <c r="B29" s="111">
        <v>3</v>
      </c>
      <c r="C29" s="107" t="b">
        <v>0</v>
      </c>
      <c r="D29" s="107" t="str">
        <v>F4</v>
      </c>
      <c r="E29" s="196" t="str">
        <f t="shared" si="0"/>
        <v>HKDFUT1MF4_Quote</v>
      </c>
      <c r="F29" s="197" t="str">
        <f t="shared" si="1"/>
        <v>HKDFUT1MF4ConvAdj_Quote</v>
      </c>
      <c r="G29" s="196" t="str">
        <f>_xll.qlFuturesConvAdjustmentQuote($F29,IborIndex,$D29,$E29,Volatility,MeanReversion,Permanent,Trigger,ObjectOverwrite)</f>
        <v>HKDFUT1MF4ConvAdj_Quote#0002</v>
      </c>
      <c r="H29" s="24" t="str">
        <f>_xll.ohRangeRetrieveError(G29)</f>
        <v/>
      </c>
    </row>
    <row r="30" spans="1:9" s="18" customFormat="1" x14ac:dyDescent="0.2">
      <c r="A30" s="103"/>
      <c r="B30" s="111">
        <v>4</v>
      </c>
      <c r="C30" s="107" t="b">
        <v>0</v>
      </c>
      <c r="D30" s="107" t="str">
        <v>G4</v>
      </c>
      <c r="E30" s="196" t="str">
        <f t="shared" si="0"/>
        <v>HKDFUT1MG4_Quote</v>
      </c>
      <c r="F30" s="197" t="str">
        <f t="shared" si="1"/>
        <v>HKDFUT1MG4ConvAdj_Quote</v>
      </c>
      <c r="G30" s="196" t="str">
        <f>_xll.qlFuturesConvAdjustmentQuote($F30,IborIndex,$D30,$E30,Volatility,MeanReversion,Permanent,Trigger,ObjectOverwrite)</f>
        <v>HKDFUT1MG4ConvAdj_Quote#0002</v>
      </c>
      <c r="H30" s="24" t="str">
        <f>_xll.ohRangeRetrieveError(G30)</f>
        <v/>
      </c>
    </row>
    <row r="31" spans="1:9" s="18" customFormat="1" x14ac:dyDescent="0.2">
      <c r="A31" s="103"/>
      <c r="B31" s="111">
        <v>5</v>
      </c>
      <c r="C31" s="107" t="b">
        <v>0</v>
      </c>
      <c r="D31" s="107" t="str">
        <v>H4</v>
      </c>
      <c r="E31" s="196" t="str">
        <f t="shared" si="0"/>
        <v>HKDFUT1MH4_Quote</v>
      </c>
      <c r="F31" s="197" t="str">
        <f t="shared" si="1"/>
        <v>HKDFUT1MH4ConvAdj_Quote</v>
      </c>
      <c r="G31" s="196" t="str">
        <f>_xll.qlFuturesConvAdjustmentQuote($F31,IborIndex,$D31,$E31,Volatility,MeanReversion,Permanent,Trigger,ObjectOverwrite)</f>
        <v>HKDFUT1MH4ConvAdj_Quote#0002</v>
      </c>
      <c r="H31" s="24" t="str">
        <f>_xll.ohRangeRetrieveError(G31)</f>
        <v/>
      </c>
    </row>
    <row r="32" spans="1:9" s="18" customFormat="1" x14ac:dyDescent="0.2">
      <c r="A32" s="103"/>
      <c r="B32" s="111">
        <v>6</v>
      </c>
      <c r="C32" s="107" t="b">
        <v>0</v>
      </c>
      <c r="D32" s="107" t="str">
        <v>J4</v>
      </c>
      <c r="E32" s="196" t="str">
        <f t="shared" si="0"/>
        <v>HKDFUT1MJ4_Quote</v>
      </c>
      <c r="F32" s="197" t="str">
        <f t="shared" si="1"/>
        <v>HKDFUT1MJ4ConvAdj_Quote</v>
      </c>
      <c r="G32" s="196" t="str">
        <f>_xll.qlFuturesConvAdjustmentQuote($F32,IborIndex,$D32,$E32,Volatility,MeanReversion,Permanent,Trigger,ObjectOverwrite)</f>
        <v>HKDFUT1MJ4ConvAdj_Quote#0002</v>
      </c>
      <c r="H32" s="24" t="str">
        <f>_xll.ohRangeRetrieveError(G32)</f>
        <v/>
      </c>
    </row>
    <row r="33" spans="1:8" s="18" customFormat="1" x14ac:dyDescent="0.2">
      <c r="A33" s="103"/>
      <c r="B33" s="111">
        <v>7</v>
      </c>
      <c r="C33" s="107" t="b">
        <v>0</v>
      </c>
      <c r="D33" s="107" t="str">
        <v>K4</v>
      </c>
      <c r="E33" s="196" t="str">
        <f t="shared" si="0"/>
        <v>HKDFUT1MK4_Quote</v>
      </c>
      <c r="F33" s="197" t="str">
        <f t="shared" si="1"/>
        <v>HKDFUT1MK4ConvAdj_Quote</v>
      </c>
      <c r="G33" s="196" t="str">
        <f>_xll.qlFuturesConvAdjustmentQuote($F33,IborIndex,$D33,$E33,Volatility,MeanReversion,Permanent,Trigger,ObjectOverwrite)</f>
        <v>HKDFUT1MK4ConvAdj_Quote#0002</v>
      </c>
      <c r="H33" s="24" t="str">
        <f>_xll.ohRangeRetrieveError(G33)</f>
        <v/>
      </c>
    </row>
    <row r="34" spans="1:8" s="18" customFormat="1" x14ac:dyDescent="0.2">
      <c r="A34" s="103"/>
      <c r="B34" s="111">
        <v>8</v>
      </c>
      <c r="C34" s="107" t="b">
        <v>0</v>
      </c>
      <c r="D34" s="107" t="str">
        <v>M4</v>
      </c>
      <c r="E34" s="196" t="str">
        <f t="shared" si="0"/>
        <v>HKDFUT1MM4_Quote</v>
      </c>
      <c r="F34" s="197" t="str">
        <f t="shared" si="1"/>
        <v>HKDFUT1MM4ConvAdj_Quote</v>
      </c>
      <c r="G34" s="196" t="str">
        <f>_xll.qlFuturesConvAdjustmentQuote($F34,IborIndex,$D34,$E34,Volatility,MeanReversion,Permanent,Trigger,ObjectOverwrite)</f>
        <v>HKDFUT1MM4ConvAdj_Quote#0002</v>
      </c>
      <c r="H34" s="24" t="str">
        <f>_xll.ohRangeRetrieveError(G34)</f>
        <v/>
      </c>
    </row>
    <row r="35" spans="1:8" s="18" customFormat="1" x14ac:dyDescent="0.2">
      <c r="A35" s="103"/>
      <c r="B35" s="111">
        <v>9</v>
      </c>
      <c r="C35" s="107" t="b">
        <v>0</v>
      </c>
      <c r="D35" s="107" t="str">
        <v>N4</v>
      </c>
      <c r="E35" s="196" t="str">
        <f t="shared" si="0"/>
        <v>HKDFUT1MN4_Quote</v>
      </c>
      <c r="F35" s="197" t="str">
        <f t="shared" si="1"/>
        <v>HKDFUT1MN4ConvAdj_Quote</v>
      </c>
      <c r="G35" s="196" t="str">
        <f>_xll.qlFuturesConvAdjustmentQuote($F35,IborIndex,$D35,$E35,Volatility,MeanReversion,Permanent,Trigger,ObjectOverwrite)</f>
        <v>HKDFUT1MN4ConvAdj_Quote#0002</v>
      </c>
      <c r="H35" s="24" t="str">
        <f>_xll.ohRangeRetrieveError(G35)</f>
        <v/>
      </c>
    </row>
    <row r="36" spans="1:8" s="18" customFormat="1" x14ac:dyDescent="0.2">
      <c r="A36" s="103"/>
      <c r="B36" s="111">
        <v>10</v>
      </c>
      <c r="C36" s="107" t="b">
        <v>0</v>
      </c>
      <c r="D36" s="107" t="str">
        <v>Q4</v>
      </c>
      <c r="E36" s="196" t="str">
        <f t="shared" si="0"/>
        <v>HKDFUT1MQ4_Quote</v>
      </c>
      <c r="F36" s="197" t="str">
        <f t="shared" si="1"/>
        <v>HKDFUT1MQ4ConvAdj_Quote</v>
      </c>
      <c r="G36" s="196" t="str">
        <f>_xll.qlFuturesConvAdjustmentQuote($F36,IborIndex,$D36,$E36,Volatility,MeanReversion,Permanent,Trigger,ObjectOverwrite)</f>
        <v>HKDFUT1MQ4ConvAdj_Quote#0002</v>
      </c>
      <c r="H36" s="24" t="str">
        <f>_xll.ohRangeRetrieveError(G36)</f>
        <v/>
      </c>
    </row>
    <row r="37" spans="1:8" s="18" customFormat="1" x14ac:dyDescent="0.2">
      <c r="A37" s="103"/>
      <c r="B37" s="111">
        <v>11</v>
      </c>
      <c r="C37" s="107" t="b">
        <v>0</v>
      </c>
      <c r="D37" s="107" t="str">
        <v>U4</v>
      </c>
      <c r="E37" s="196" t="str">
        <f t="shared" si="0"/>
        <v>HKDFUT1MU4_Quote</v>
      </c>
      <c r="F37" s="197" t="str">
        <f t="shared" si="1"/>
        <v>HKDFUT1MU4ConvAdj_Quote</v>
      </c>
      <c r="G37" s="196" t="str">
        <f>_xll.qlFuturesConvAdjustmentQuote($F37,IborIndex,$D37,$E37,Volatility,MeanReversion,Permanent,Trigger,ObjectOverwrite)</f>
        <v>HKDFUT1MU4ConvAdj_Quote#0002</v>
      </c>
      <c r="H37" s="24" t="str">
        <f>_xll.ohRangeRetrieveError(G37)</f>
        <v/>
      </c>
    </row>
    <row r="38" spans="1:8" s="18" customFormat="1" x14ac:dyDescent="0.2">
      <c r="A38" s="103"/>
      <c r="B38" s="111">
        <v>12</v>
      </c>
      <c r="C38" s="107" t="b">
        <v>0</v>
      </c>
      <c r="D38" s="107" t="str">
        <v>V4</v>
      </c>
      <c r="E38" s="196" t="str">
        <f t="shared" si="0"/>
        <v>HKDFUT1MV4_Quote</v>
      </c>
      <c r="F38" s="197" t="str">
        <f t="shared" si="1"/>
        <v>HKDFUT1MV4ConvAdj_Quote</v>
      </c>
      <c r="G38" s="196" t="str">
        <f>_xll.qlFuturesConvAdjustmentQuote($F38,IborIndex,$D38,$E38,Volatility,MeanReversion,Permanent,Trigger,ObjectOverwrite)</f>
        <v>HKDFUT1MV4ConvAdj_Quote#0002</v>
      </c>
      <c r="H38" s="24" t="str">
        <f>_xll.ohRangeRetrieveError(G38)</f>
        <v/>
      </c>
    </row>
    <row r="39" spans="1:8" s="18" customFormat="1" x14ac:dyDescent="0.2">
      <c r="A39" s="103"/>
      <c r="B39" s="111">
        <v>13</v>
      </c>
      <c r="C39" s="107" t="b">
        <v>0</v>
      </c>
      <c r="D39" s="107" t="str">
        <v>X4</v>
      </c>
      <c r="E39" s="196" t="str">
        <f t="shared" si="0"/>
        <v>HKDFUT1MX4_Quote</v>
      </c>
      <c r="F39" s="197" t="str">
        <f t="shared" si="1"/>
        <v>HKDFUT1MX4ConvAdj_Quote</v>
      </c>
      <c r="G39" s="196" t="str">
        <f>_xll.qlFuturesConvAdjustmentQuote($F39,IborIndex,$D39,$E39,Volatility,MeanReversion,Permanent,Trigger,ObjectOverwrite)</f>
        <v>HKDFUT1MX4ConvAdj_Quote#0002</v>
      </c>
      <c r="H39" s="24" t="str">
        <f>_xll.ohRangeRetrieveError(G39)</f>
        <v/>
      </c>
    </row>
    <row r="40" spans="1:8" s="18" customFormat="1" x14ac:dyDescent="0.2">
      <c r="A40" s="103"/>
      <c r="B40" s="111">
        <v>14</v>
      </c>
      <c r="C40" s="107" t="b">
        <v>0</v>
      </c>
      <c r="D40" s="107" t="str">
        <v>Z4</v>
      </c>
      <c r="E40" s="196" t="str">
        <f t="shared" si="0"/>
        <v>HKDFUT1MZ4_Quote</v>
      </c>
      <c r="F40" s="197" t="str">
        <f t="shared" si="1"/>
        <v>HKDFUT1MZ4ConvAdj_Quote</v>
      </c>
      <c r="G40" s="196" t="str">
        <f>_xll.qlFuturesConvAdjustmentQuote($F40,IborIndex,$D40,$E40,Volatility,MeanReversion,Permanent,Trigger,ObjectOverwrite)</f>
        <v>HKDFUT1MZ4ConvAdj_Quote#0002</v>
      </c>
      <c r="H40" s="24" t="str">
        <f>_xll.ohRangeRetrieveError(G40)</f>
        <v/>
      </c>
    </row>
    <row r="41" spans="1:8" s="18" customFormat="1" x14ac:dyDescent="0.2">
      <c r="A41" s="103"/>
      <c r="B41" s="111">
        <v>15</v>
      </c>
      <c r="C41" s="107" t="b">
        <v>0</v>
      </c>
      <c r="D41" s="107" t="str">
        <v>F5</v>
      </c>
      <c r="E41" s="196" t="str">
        <f t="shared" si="0"/>
        <v>HKDFUT1MF5_Quote</v>
      </c>
      <c r="F41" s="197" t="str">
        <f t="shared" si="1"/>
        <v>HKDFUT1MF5ConvAdj_Quote</v>
      </c>
      <c r="G41" s="196" t="str">
        <f>_xll.qlFuturesConvAdjustmentQuote($F41,IborIndex,$D41,$E41,Volatility,MeanReversion,Permanent,Trigger,ObjectOverwrite)</f>
        <v>HKDFUT1MF5ConvAdj_Quote#0002</v>
      </c>
      <c r="H41" s="24" t="str">
        <f>_xll.ohRangeRetrieveError(G41)</f>
        <v/>
      </c>
    </row>
    <row r="42" spans="1:8" s="18" customFormat="1" x14ac:dyDescent="0.2">
      <c r="A42" s="103"/>
      <c r="B42" s="111">
        <v>16</v>
      </c>
      <c r="C42" s="107" t="b">
        <v>0</v>
      </c>
      <c r="D42" s="107" t="str">
        <v>G5</v>
      </c>
      <c r="E42" s="196" t="str">
        <f t="shared" si="0"/>
        <v>HKDFUT1MG5_Quote</v>
      </c>
      <c r="F42" s="197" t="str">
        <f t="shared" si="1"/>
        <v>HKDFUT1MG5ConvAdj_Quote</v>
      </c>
      <c r="G42" s="196" t="str">
        <f>_xll.qlFuturesConvAdjustmentQuote($F42,IborIndex,$D42,$E42,Volatility,MeanReversion,Permanent,Trigger,ObjectOverwrite)</f>
        <v>HKDFUT1MG5ConvAdj_Quote#0002</v>
      </c>
      <c r="H42" s="24" t="str">
        <f>_xll.ohRangeRetrieveError(G42)</f>
        <v/>
      </c>
    </row>
    <row r="43" spans="1:8" s="18" customFormat="1" x14ac:dyDescent="0.2">
      <c r="A43" s="103"/>
      <c r="B43" s="111">
        <v>17</v>
      </c>
      <c r="C43" s="107" t="b">
        <v>0</v>
      </c>
      <c r="D43" s="107" t="str">
        <v>H5</v>
      </c>
      <c r="E43" s="196" t="str">
        <f t="shared" si="0"/>
        <v>HKDFUT1MH5_Quote</v>
      </c>
      <c r="F43" s="197" t="str">
        <f t="shared" si="1"/>
        <v>HKDFUT1MH5ConvAdj_Quote</v>
      </c>
      <c r="G43" s="196" t="str">
        <f>_xll.qlFuturesConvAdjustmentQuote($F43,IborIndex,$D43,$E43,Volatility,MeanReversion,Permanent,Trigger,ObjectOverwrite)</f>
        <v>HKDFUT1MH5ConvAdj_Quote#0002</v>
      </c>
      <c r="H43" s="24" t="str">
        <f>_xll.ohRangeRetrieveError(G43)</f>
        <v/>
      </c>
    </row>
    <row r="44" spans="1:8" s="18" customFormat="1" x14ac:dyDescent="0.2">
      <c r="A44" s="103"/>
      <c r="B44" s="111">
        <v>18</v>
      </c>
      <c r="C44" s="107" t="b">
        <v>0</v>
      </c>
      <c r="D44" s="107" t="str">
        <v>J5</v>
      </c>
      <c r="E44" s="196" t="str">
        <f t="shared" si="0"/>
        <v>HKDFUT1MJ5_Quote</v>
      </c>
      <c r="F44" s="197" t="str">
        <f t="shared" si="1"/>
        <v>HKDFUT1MJ5ConvAdj_Quote</v>
      </c>
      <c r="G44" s="196" t="str">
        <f>_xll.qlFuturesConvAdjustmentQuote($F44,IborIndex,$D44,$E44,Volatility,MeanReversion,Permanent,Trigger,ObjectOverwrite)</f>
        <v>HKDFUT1MJ5ConvAdj_Quote#0002</v>
      </c>
      <c r="H44" s="24" t="str">
        <f>_xll.ohRangeRetrieveError(G44)</f>
        <v/>
      </c>
    </row>
    <row r="45" spans="1:8" s="18" customFormat="1" x14ac:dyDescent="0.2">
      <c r="A45" s="103"/>
      <c r="B45" s="111">
        <v>19</v>
      </c>
      <c r="C45" s="107" t="b">
        <v>0</v>
      </c>
      <c r="D45" s="107" t="str">
        <v>K5</v>
      </c>
      <c r="E45" s="196" t="str">
        <f t="shared" si="0"/>
        <v>HKDFUT1MK5_Quote</v>
      </c>
      <c r="F45" s="197" t="str">
        <f t="shared" si="1"/>
        <v>HKDFUT1MK5ConvAdj_Quote</v>
      </c>
      <c r="G45" s="196" t="str">
        <f>_xll.qlFuturesConvAdjustmentQuote($F45,IborIndex,$D45,$E45,Volatility,MeanReversion,Permanent,Trigger,ObjectOverwrite)</f>
        <v>HKDFUT1MK5ConvAdj_Quote#0002</v>
      </c>
      <c r="H45" s="24" t="str">
        <f>_xll.ohRangeRetrieveError(G45)</f>
        <v/>
      </c>
    </row>
    <row r="46" spans="1:8" s="18" customFormat="1" x14ac:dyDescent="0.2">
      <c r="A46" s="103"/>
      <c r="B46" s="111">
        <v>20</v>
      </c>
      <c r="C46" s="107" t="b">
        <v>0</v>
      </c>
      <c r="D46" s="107" t="str">
        <v>M5</v>
      </c>
      <c r="E46" s="196" t="str">
        <f t="shared" si="0"/>
        <v>HKDFUT1MM5_Quote</v>
      </c>
      <c r="F46" s="197" t="str">
        <f t="shared" si="1"/>
        <v>HKDFUT1MM5ConvAdj_Quote</v>
      </c>
      <c r="G46" s="196" t="str">
        <f>_xll.qlFuturesConvAdjustmentQuote($F46,IborIndex,$D46,$E46,Volatility,MeanReversion,Permanent,Trigger,ObjectOverwrite)</f>
        <v>HKDFUT1MM5ConvAdj_Quote#0002</v>
      </c>
      <c r="H46" s="24" t="str">
        <f>_xll.ohRangeRetrieveError(G46)</f>
        <v/>
      </c>
    </row>
    <row r="47" spans="1:8" s="18" customFormat="1" x14ac:dyDescent="0.2">
      <c r="A47" s="103"/>
      <c r="B47" s="111">
        <v>21</v>
      </c>
      <c r="C47" s="107" t="b">
        <v>0</v>
      </c>
      <c r="D47" s="107" t="str">
        <v>N5</v>
      </c>
      <c r="E47" s="196" t="str">
        <f t="shared" si="0"/>
        <v>HKDFUT1MN5_Quote</v>
      </c>
      <c r="F47" s="197" t="str">
        <f t="shared" si="1"/>
        <v>HKDFUT1MN5ConvAdj_Quote</v>
      </c>
      <c r="G47" s="196" t="str">
        <f>_xll.qlFuturesConvAdjustmentQuote($F47,IborIndex,$D47,$E47,Volatility,MeanReversion,Permanent,Trigger,ObjectOverwrite)</f>
        <v>HKDFUT1MN5ConvAdj_Quote#0002</v>
      </c>
      <c r="H47" s="24" t="str">
        <f>_xll.ohRangeRetrieveError(G47)</f>
        <v/>
      </c>
    </row>
    <row r="48" spans="1:8" s="18" customFormat="1" x14ac:dyDescent="0.2">
      <c r="A48" s="103"/>
      <c r="B48" s="111">
        <v>22</v>
      </c>
      <c r="C48" s="107" t="b">
        <v>0</v>
      </c>
      <c r="D48" s="107" t="str">
        <v>Q5</v>
      </c>
      <c r="E48" s="196" t="str">
        <f t="shared" si="0"/>
        <v>HKDFUT1MQ5_Quote</v>
      </c>
      <c r="F48" s="197" t="str">
        <f t="shared" si="1"/>
        <v>HKDFUT1MQ5ConvAdj_Quote</v>
      </c>
      <c r="G48" s="196" t="str">
        <f>_xll.qlFuturesConvAdjustmentQuote($F48,IborIndex,$D48,$E48,Volatility,MeanReversion,Permanent,Trigger,ObjectOverwrite)</f>
        <v>HKDFUT1MQ5ConvAdj_Quote#0002</v>
      </c>
      <c r="H48" s="24" t="str">
        <f>_xll.ohRangeRetrieveError(G48)</f>
        <v/>
      </c>
    </row>
    <row r="49" spans="1:8" s="18" customFormat="1" x14ac:dyDescent="0.2">
      <c r="A49" s="103"/>
      <c r="B49" s="111">
        <v>23</v>
      </c>
      <c r="C49" s="107" t="b">
        <v>0</v>
      </c>
      <c r="D49" s="107" t="str">
        <v>U5</v>
      </c>
      <c r="E49" s="196" t="str">
        <f t="shared" si="0"/>
        <v>HKDFUT1MU5_Quote</v>
      </c>
      <c r="F49" s="197" t="str">
        <f t="shared" si="1"/>
        <v>HKDFUT1MU5ConvAdj_Quote</v>
      </c>
      <c r="G49" s="196" t="str">
        <f>_xll.qlFuturesConvAdjustmentQuote($F49,IborIndex,$D49,$E49,Volatility,MeanReversion,Permanent,Trigger,ObjectOverwrite)</f>
        <v>HKDFUT1MU5ConvAdj_Quote#0002</v>
      </c>
      <c r="H49" s="24" t="str">
        <f>_xll.ohRangeRetrieveError(G49)</f>
        <v/>
      </c>
    </row>
    <row r="50" spans="1:8" s="18" customFormat="1" x14ac:dyDescent="0.2">
      <c r="A50" s="103"/>
      <c r="B50" s="111">
        <v>24</v>
      </c>
      <c r="C50" s="107" t="b">
        <v>0</v>
      </c>
      <c r="D50" s="107" t="str">
        <v>V5</v>
      </c>
      <c r="E50" s="196" t="str">
        <f t="shared" si="0"/>
        <v>HKDFUT1MV5_Quote</v>
      </c>
      <c r="F50" s="197" t="str">
        <f t="shared" si="1"/>
        <v>HKDFUT1MV5ConvAdj_Quote</v>
      </c>
      <c r="G50" s="196" t="str">
        <f>_xll.qlFuturesConvAdjustmentQuote($F50,IborIndex,$D50,$E50,Volatility,MeanReversion,Permanent,Trigger,ObjectOverwrite)</f>
        <v>HKDFUT1MV5ConvAdj_Quote#0002</v>
      </c>
      <c r="H50" s="24" t="str">
        <f>_xll.ohRangeRetrieveError(G50)</f>
        <v/>
      </c>
    </row>
    <row r="51" spans="1:8" s="18" customFormat="1" x14ac:dyDescent="0.2">
      <c r="A51" s="103"/>
      <c r="B51" s="111">
        <v>25</v>
      </c>
      <c r="C51" s="107" t="b">
        <v>0</v>
      </c>
      <c r="D51" s="107" t="str">
        <v>X5</v>
      </c>
      <c r="E51" s="196" t="str">
        <f t="shared" si="0"/>
        <v>HKDFUT1MX5_Quote</v>
      </c>
      <c r="F51" s="197" t="str">
        <f t="shared" si="1"/>
        <v>HKDFUT1MX5ConvAdj_Quote</v>
      </c>
      <c r="G51" s="196" t="str">
        <f>_xll.qlFuturesConvAdjustmentQuote($F51,IborIndex,$D51,$E51,Volatility,MeanReversion,Permanent,Trigger,ObjectOverwrite)</f>
        <v>HKDFUT1MX5ConvAdj_Quote#0002</v>
      </c>
      <c r="H51" s="24" t="str">
        <f>_xll.ohRangeRetrieveError(G51)</f>
        <v/>
      </c>
    </row>
    <row r="52" spans="1:8" s="18" customFormat="1" x14ac:dyDescent="0.2">
      <c r="A52" s="103"/>
      <c r="B52" s="111">
        <v>26</v>
      </c>
      <c r="C52" s="107" t="b">
        <v>0</v>
      </c>
      <c r="D52" s="107" t="str">
        <v>Z5</v>
      </c>
      <c r="E52" s="196" t="str">
        <f t="shared" si="0"/>
        <v>HKDFUT1MZ5_Quote</v>
      </c>
      <c r="F52" s="197" t="str">
        <f t="shared" si="1"/>
        <v>HKDFUT1MZ5ConvAdj_Quote</v>
      </c>
      <c r="G52" s="196" t="str">
        <f>_xll.qlFuturesConvAdjustmentQuote($F52,IborIndex,$D52,$E52,Volatility,MeanReversion,Permanent,Trigger,ObjectOverwrite)</f>
        <v>HKDFUT1MZ5ConvAdj_Quote#0002</v>
      </c>
      <c r="H52" s="24" t="str">
        <f>_xll.ohRangeRetrieveError(G52)</f>
        <v/>
      </c>
    </row>
    <row r="53" spans="1:8" s="18" customFormat="1" x14ac:dyDescent="0.2">
      <c r="A53" s="103"/>
      <c r="B53" s="111">
        <v>27</v>
      </c>
      <c r="C53" s="107" t="b">
        <v>0</v>
      </c>
      <c r="D53" s="107" t="str">
        <v>F6</v>
      </c>
      <c r="E53" s="196" t="str">
        <f t="shared" si="0"/>
        <v>HKDFUT1MF6_Quote</v>
      </c>
      <c r="F53" s="197" t="str">
        <f t="shared" si="1"/>
        <v>HKDFUT1MF6ConvAdj_Quote</v>
      </c>
      <c r="G53" s="196" t="str">
        <f>_xll.qlFuturesConvAdjustmentQuote($F53,IborIndex,$D53,$E53,Volatility,MeanReversion,Permanent,Trigger,ObjectOverwrite)</f>
        <v>HKDFUT1MF6ConvAdj_Quote#0002</v>
      </c>
      <c r="H53" s="24" t="str">
        <f>_xll.ohRangeRetrieveError(G53)</f>
        <v/>
      </c>
    </row>
    <row r="54" spans="1:8" s="18" customFormat="1" x14ac:dyDescent="0.2">
      <c r="A54" s="103"/>
      <c r="B54" s="111">
        <v>28</v>
      </c>
      <c r="C54" s="107" t="b">
        <v>0</v>
      </c>
      <c r="D54" s="107" t="str">
        <v>G6</v>
      </c>
      <c r="E54" s="196" t="str">
        <f t="shared" si="0"/>
        <v>HKDFUT1MG6_Quote</v>
      </c>
      <c r="F54" s="197" t="str">
        <f t="shared" si="1"/>
        <v>HKDFUT1MG6ConvAdj_Quote</v>
      </c>
      <c r="G54" s="196" t="str">
        <f>_xll.qlFuturesConvAdjustmentQuote($F54,IborIndex,$D54,$E54,Volatility,MeanReversion,Permanent,Trigger,ObjectOverwrite)</f>
        <v>HKDFUT1MG6ConvAdj_Quote#0002</v>
      </c>
      <c r="H54" s="24" t="str">
        <f>_xll.ohRangeRetrieveError(G54)</f>
        <v/>
      </c>
    </row>
    <row r="55" spans="1:8" s="18" customFormat="1" x14ac:dyDescent="0.2">
      <c r="A55" s="103"/>
      <c r="B55" s="111">
        <v>29</v>
      </c>
      <c r="C55" s="107" t="b">
        <v>0</v>
      </c>
      <c r="D55" s="107" t="str">
        <v>H6</v>
      </c>
      <c r="E55" s="196" t="str">
        <f t="shared" si="0"/>
        <v>HKDFUT1MH6_Quote</v>
      </c>
      <c r="F55" s="197" t="str">
        <f t="shared" si="1"/>
        <v>HKDFUT1MH6ConvAdj_Quote</v>
      </c>
      <c r="G55" s="196" t="str">
        <f>_xll.qlFuturesConvAdjustmentQuote($F55,IborIndex,$D55,$E55,Volatility,MeanReversion,Permanent,Trigger,ObjectOverwrite)</f>
        <v>HKDFUT1MH6ConvAdj_Quote#0002</v>
      </c>
      <c r="H55" s="24" t="str">
        <f>_xll.ohRangeRetrieveError(G55)</f>
        <v/>
      </c>
    </row>
    <row r="56" spans="1:8" s="18" customFormat="1" x14ac:dyDescent="0.2">
      <c r="A56" s="103"/>
      <c r="B56" s="111">
        <v>30</v>
      </c>
      <c r="C56" s="107" t="b">
        <v>0</v>
      </c>
      <c r="D56" s="107" t="str">
        <v>J6</v>
      </c>
      <c r="E56" s="196" t="str">
        <f t="shared" si="0"/>
        <v>HKDFUT1MJ6_Quote</v>
      </c>
      <c r="F56" s="197" t="str">
        <f t="shared" si="1"/>
        <v>HKDFUT1MJ6ConvAdj_Quote</v>
      </c>
      <c r="G56" s="196" t="str">
        <f>_xll.qlFuturesConvAdjustmentQuote($F56,IborIndex,$D56,$E56,Volatility,MeanReversion,Permanent,Trigger,ObjectOverwrite)</f>
        <v>HKDFUT1MJ6ConvAdj_Quote#0002</v>
      </c>
      <c r="H56" s="24" t="str">
        <f>_xll.ohRangeRetrieveError(G56)</f>
        <v/>
      </c>
    </row>
    <row r="57" spans="1:8" s="18" customFormat="1" x14ac:dyDescent="0.2">
      <c r="A57" s="103"/>
      <c r="B57" s="111">
        <v>31</v>
      </c>
      <c r="C57" s="107" t="b">
        <v>0</v>
      </c>
      <c r="D57" s="107" t="str">
        <v>K6</v>
      </c>
      <c r="E57" s="196" t="str">
        <f t="shared" si="0"/>
        <v>HKDFUT1MK6_Quote</v>
      </c>
      <c r="F57" s="197" t="str">
        <f t="shared" si="1"/>
        <v>HKDFUT1MK6ConvAdj_Quote</v>
      </c>
      <c r="G57" s="196" t="str">
        <f>_xll.qlFuturesConvAdjustmentQuote($F57,IborIndex,$D57,$E57,Volatility,MeanReversion,Permanent,Trigger,ObjectOverwrite)</f>
        <v>HKDFUT1MK6ConvAdj_Quote#0002</v>
      </c>
      <c r="H57" s="24" t="str">
        <f>_xll.ohRangeRetrieveError(G57)</f>
        <v/>
      </c>
    </row>
    <row r="58" spans="1:8" s="18" customFormat="1" x14ac:dyDescent="0.2">
      <c r="A58" s="103"/>
      <c r="B58" s="111">
        <v>32</v>
      </c>
      <c r="C58" s="107" t="b">
        <v>0</v>
      </c>
      <c r="D58" s="107" t="str">
        <v>M6</v>
      </c>
      <c r="E58" s="196" t="str">
        <f t="shared" si="0"/>
        <v>HKDFUT1MM6_Quote</v>
      </c>
      <c r="F58" s="197" t="str">
        <f t="shared" si="1"/>
        <v>HKDFUT1MM6ConvAdj_Quote</v>
      </c>
      <c r="G58" s="196" t="str">
        <f>_xll.qlFuturesConvAdjustmentQuote($F58,IborIndex,$D58,$E58,Volatility,MeanReversion,Permanent,Trigger,ObjectOverwrite)</f>
        <v>HKDFUT1MM6ConvAdj_Quote#0002</v>
      </c>
      <c r="H58" s="24" t="str">
        <f>_xll.ohRangeRetrieveError(G58)</f>
        <v/>
      </c>
    </row>
    <row r="59" spans="1:8" s="18" customFormat="1" x14ac:dyDescent="0.2">
      <c r="A59" s="103"/>
      <c r="B59" s="111">
        <v>33</v>
      </c>
      <c r="C59" s="107" t="b">
        <v>0</v>
      </c>
      <c r="D59" s="107" t="str">
        <v>N6</v>
      </c>
      <c r="E59" s="196" t="str">
        <f t="shared" ref="E59:E90" si="2">Currency&amp;"FUT"&amp;$G$24&amp;$D59&amp;QuoteSuffix</f>
        <v>HKDFUT1MN6_Quote</v>
      </c>
      <c r="F59" s="197" t="str">
        <f t="shared" ref="F59:F90" si="3">Currency&amp;"FUT"&amp;$G$24&amp;$D59&amp;"ConvAdj"&amp;QuoteSuffix</f>
        <v>HKDFUT1MN6ConvAdj_Quote</v>
      </c>
      <c r="G59" s="196" t="str">
        <f>_xll.qlFuturesConvAdjustmentQuote($F59,IborIndex,$D59,$E59,Volatility,MeanReversion,Permanent,Trigger,ObjectOverwrite)</f>
        <v>HKDFUT1MN6ConvAdj_Quote#0002</v>
      </c>
      <c r="H59" s="24" t="str">
        <f>_xll.ohRangeRetrieveError(G59)</f>
        <v/>
      </c>
    </row>
    <row r="60" spans="1:8" s="18" customFormat="1" x14ac:dyDescent="0.2">
      <c r="A60" s="103"/>
      <c r="B60" s="111">
        <v>34</v>
      </c>
      <c r="C60" s="107" t="b">
        <v>0</v>
      </c>
      <c r="D60" s="107" t="str">
        <v>Q6</v>
      </c>
      <c r="E60" s="196" t="str">
        <f t="shared" si="2"/>
        <v>HKDFUT1MQ6_Quote</v>
      </c>
      <c r="F60" s="197" t="str">
        <f t="shared" si="3"/>
        <v>HKDFUT1MQ6ConvAdj_Quote</v>
      </c>
      <c r="G60" s="196" t="str">
        <f>_xll.qlFuturesConvAdjustmentQuote($F60,IborIndex,$D60,$E60,Volatility,MeanReversion,Permanent,Trigger,ObjectOverwrite)</f>
        <v>HKDFUT1MQ6ConvAdj_Quote#0002</v>
      </c>
      <c r="H60" s="24" t="str">
        <f>_xll.ohRangeRetrieveError(G60)</f>
        <v/>
      </c>
    </row>
    <row r="61" spans="1:8" s="18" customFormat="1" x14ac:dyDescent="0.2">
      <c r="A61" s="103"/>
      <c r="B61" s="111">
        <v>35</v>
      </c>
      <c r="C61" s="107" t="b">
        <v>0</v>
      </c>
      <c r="D61" s="107" t="str">
        <v>U6</v>
      </c>
      <c r="E61" s="196" t="str">
        <f t="shared" si="2"/>
        <v>HKDFUT1MU6_Quote</v>
      </c>
      <c r="F61" s="197" t="str">
        <f t="shared" si="3"/>
        <v>HKDFUT1MU6ConvAdj_Quote</v>
      </c>
      <c r="G61" s="196" t="str">
        <f>_xll.qlFuturesConvAdjustmentQuote($F61,IborIndex,$D61,$E61,Volatility,MeanReversion,Permanent,Trigger,ObjectOverwrite)</f>
        <v>HKDFUT1MU6ConvAdj_Quote#0002</v>
      </c>
      <c r="H61" s="24" t="str">
        <f>_xll.ohRangeRetrieveError(G61)</f>
        <v/>
      </c>
    </row>
    <row r="62" spans="1:8" s="18" customFormat="1" x14ac:dyDescent="0.2">
      <c r="A62" s="103"/>
      <c r="B62" s="111">
        <v>36</v>
      </c>
      <c r="C62" s="107" t="b">
        <v>0</v>
      </c>
      <c r="D62" s="107" t="str">
        <v>V6</v>
      </c>
      <c r="E62" s="196" t="str">
        <f t="shared" si="2"/>
        <v>HKDFUT1MV6_Quote</v>
      </c>
      <c r="F62" s="197" t="str">
        <f t="shared" si="3"/>
        <v>HKDFUT1MV6ConvAdj_Quote</v>
      </c>
      <c r="G62" s="196" t="str">
        <f>_xll.qlFuturesConvAdjustmentQuote($F62,IborIndex,$D62,$E62,Volatility,MeanReversion,Permanent,Trigger,ObjectOverwrite)</f>
        <v>HKDFUT1MV6ConvAdj_Quote#0002</v>
      </c>
      <c r="H62" s="24" t="str">
        <f>_xll.ohRangeRetrieveError(G62)</f>
        <v/>
      </c>
    </row>
    <row r="63" spans="1:8" s="18" customFormat="1" x14ac:dyDescent="0.2">
      <c r="A63" s="103"/>
      <c r="B63" s="111">
        <v>37</v>
      </c>
      <c r="C63" s="107" t="b">
        <v>0</v>
      </c>
      <c r="D63" s="107" t="str">
        <v>X6</v>
      </c>
      <c r="E63" s="196" t="str">
        <f t="shared" si="2"/>
        <v>HKDFUT1MX6_Quote</v>
      </c>
      <c r="F63" s="197" t="str">
        <f t="shared" si="3"/>
        <v>HKDFUT1MX6ConvAdj_Quote</v>
      </c>
      <c r="G63" s="196" t="str">
        <f>_xll.qlFuturesConvAdjustmentQuote($F63,IborIndex,$D63,$E63,Volatility,MeanReversion,Permanent,Trigger,ObjectOverwrite)</f>
        <v>HKDFUT1MX6ConvAdj_Quote#0002</v>
      </c>
      <c r="H63" s="24" t="str">
        <f>_xll.ohRangeRetrieveError(G63)</f>
        <v/>
      </c>
    </row>
    <row r="64" spans="1:8" s="18" customFormat="1" x14ac:dyDescent="0.2">
      <c r="A64" s="103"/>
      <c r="B64" s="111">
        <v>38</v>
      </c>
      <c r="C64" s="107" t="b">
        <v>0</v>
      </c>
      <c r="D64" s="107" t="str">
        <v>Z6</v>
      </c>
      <c r="E64" s="196" t="str">
        <f t="shared" si="2"/>
        <v>HKDFUT1MZ6_Quote</v>
      </c>
      <c r="F64" s="197" t="str">
        <f t="shared" si="3"/>
        <v>HKDFUT1MZ6ConvAdj_Quote</v>
      </c>
      <c r="G64" s="196" t="str">
        <f>_xll.qlFuturesConvAdjustmentQuote($F64,IborIndex,$D64,$E64,Volatility,MeanReversion,Permanent,Trigger,ObjectOverwrite)</f>
        <v>HKDFUT1MZ6ConvAdj_Quote#0002</v>
      </c>
      <c r="H64" s="24" t="str">
        <f>_xll.ohRangeRetrieveError(G64)</f>
        <v/>
      </c>
    </row>
    <row r="65" spans="1:8" s="18" customFormat="1" x14ac:dyDescent="0.2">
      <c r="A65" s="103"/>
      <c r="B65" s="111">
        <v>39</v>
      </c>
      <c r="C65" s="107" t="b">
        <v>0</v>
      </c>
      <c r="D65" s="107" t="str">
        <v>F7</v>
      </c>
      <c r="E65" s="196" t="str">
        <f t="shared" si="2"/>
        <v>HKDFUT1MF7_Quote</v>
      </c>
      <c r="F65" s="197" t="str">
        <f t="shared" si="3"/>
        <v>HKDFUT1MF7ConvAdj_Quote</v>
      </c>
      <c r="G65" s="196" t="str">
        <f>_xll.qlFuturesConvAdjustmentQuote($F65,IborIndex,$D65,$E65,Volatility,MeanReversion,Permanent,Trigger,ObjectOverwrite)</f>
        <v>HKDFUT1MF7ConvAdj_Quote#0002</v>
      </c>
      <c r="H65" s="24" t="str">
        <f>_xll.ohRangeRetrieveError(G65)</f>
        <v/>
      </c>
    </row>
    <row r="66" spans="1:8" s="18" customFormat="1" x14ac:dyDescent="0.2">
      <c r="A66" s="103"/>
      <c r="B66" s="111">
        <v>40</v>
      </c>
      <c r="C66" s="107" t="b">
        <v>0</v>
      </c>
      <c r="D66" s="107" t="str">
        <v>G7</v>
      </c>
      <c r="E66" s="196" t="str">
        <f t="shared" si="2"/>
        <v>HKDFUT1MG7_Quote</v>
      </c>
      <c r="F66" s="197" t="str">
        <f t="shared" si="3"/>
        <v>HKDFUT1MG7ConvAdj_Quote</v>
      </c>
      <c r="G66" s="196" t="str">
        <f>_xll.qlFuturesConvAdjustmentQuote($F66,IborIndex,$D66,$E66,Volatility,MeanReversion,Permanent,Trigger,ObjectOverwrite)</f>
        <v>HKDFUT1MG7ConvAdj_Quote#0002</v>
      </c>
      <c r="H66" s="24" t="str">
        <f>_xll.ohRangeRetrieveError(G66)</f>
        <v/>
      </c>
    </row>
    <row r="67" spans="1:8" s="18" customFormat="1" x14ac:dyDescent="0.2">
      <c r="A67" s="103"/>
      <c r="B67" s="111">
        <v>41</v>
      </c>
      <c r="C67" s="107" t="b">
        <v>0</v>
      </c>
      <c r="D67" s="107" t="str">
        <v>H7</v>
      </c>
      <c r="E67" s="196" t="str">
        <f t="shared" si="2"/>
        <v>HKDFUT1MH7_Quote</v>
      </c>
      <c r="F67" s="197" t="str">
        <f t="shared" si="3"/>
        <v>HKDFUT1MH7ConvAdj_Quote</v>
      </c>
      <c r="G67" s="196" t="str">
        <f>_xll.qlFuturesConvAdjustmentQuote($F67,IborIndex,$D67,$E67,Volatility,MeanReversion,Permanent,Trigger,ObjectOverwrite)</f>
        <v>HKDFUT1MH7ConvAdj_Quote#0002</v>
      </c>
      <c r="H67" s="24" t="str">
        <f>_xll.ohRangeRetrieveError(G67)</f>
        <v/>
      </c>
    </row>
    <row r="68" spans="1:8" s="18" customFormat="1" x14ac:dyDescent="0.2">
      <c r="A68" s="103"/>
      <c r="B68" s="111">
        <v>42</v>
      </c>
      <c r="C68" s="107" t="b">
        <v>0</v>
      </c>
      <c r="D68" s="107" t="str">
        <v>J7</v>
      </c>
      <c r="E68" s="196" t="str">
        <f t="shared" si="2"/>
        <v>HKDFUT1MJ7_Quote</v>
      </c>
      <c r="F68" s="197" t="str">
        <f t="shared" si="3"/>
        <v>HKDFUT1MJ7ConvAdj_Quote</v>
      </c>
      <c r="G68" s="196" t="str">
        <f>_xll.qlFuturesConvAdjustmentQuote($F68,IborIndex,$D68,$E68,Volatility,MeanReversion,Permanent,Trigger,ObjectOverwrite)</f>
        <v>HKDFUT1MJ7ConvAdj_Quote#0002</v>
      </c>
      <c r="H68" s="24" t="str">
        <f>_xll.ohRangeRetrieveError(G68)</f>
        <v/>
      </c>
    </row>
    <row r="69" spans="1:8" s="18" customFormat="1" x14ac:dyDescent="0.2">
      <c r="A69" s="103"/>
      <c r="B69" s="111">
        <v>43</v>
      </c>
      <c r="C69" s="107" t="b">
        <v>0</v>
      </c>
      <c r="D69" s="107" t="str">
        <v>K7</v>
      </c>
      <c r="E69" s="196" t="str">
        <f t="shared" si="2"/>
        <v>HKDFUT1MK7_Quote</v>
      </c>
      <c r="F69" s="197" t="str">
        <f t="shared" si="3"/>
        <v>HKDFUT1MK7ConvAdj_Quote</v>
      </c>
      <c r="G69" s="196" t="str">
        <f>_xll.qlFuturesConvAdjustmentQuote($F69,IborIndex,$D69,$E69,Volatility,MeanReversion,Permanent,Trigger,ObjectOverwrite)</f>
        <v>HKDFUT1MK7ConvAdj_Quote#0002</v>
      </c>
      <c r="H69" s="24" t="str">
        <f>_xll.ohRangeRetrieveError(G69)</f>
        <v/>
      </c>
    </row>
    <row r="70" spans="1:8" s="18" customFormat="1" x14ac:dyDescent="0.2">
      <c r="A70" s="103"/>
      <c r="B70" s="111">
        <v>44</v>
      </c>
      <c r="C70" s="107" t="b">
        <v>0</v>
      </c>
      <c r="D70" s="107" t="str">
        <v>M7</v>
      </c>
      <c r="E70" s="196" t="str">
        <f t="shared" si="2"/>
        <v>HKDFUT1MM7_Quote</v>
      </c>
      <c r="F70" s="197" t="str">
        <f t="shared" si="3"/>
        <v>HKDFUT1MM7ConvAdj_Quote</v>
      </c>
      <c r="G70" s="196" t="str">
        <f>_xll.qlFuturesConvAdjustmentQuote($F70,IborIndex,$D70,$E70,Volatility,MeanReversion,Permanent,Trigger,ObjectOverwrite)</f>
        <v>HKDFUT1MM7ConvAdj_Quote#0002</v>
      </c>
      <c r="H70" s="24" t="str">
        <f>_xll.ohRangeRetrieveError(G70)</f>
        <v/>
      </c>
    </row>
    <row r="71" spans="1:8" s="18" customFormat="1" x14ac:dyDescent="0.2">
      <c r="A71" s="103"/>
      <c r="B71" s="111">
        <v>45</v>
      </c>
      <c r="C71" s="107" t="b">
        <v>0</v>
      </c>
      <c r="D71" s="107" t="str">
        <v>N7</v>
      </c>
      <c r="E71" s="196" t="str">
        <f t="shared" si="2"/>
        <v>HKDFUT1MN7_Quote</v>
      </c>
      <c r="F71" s="197" t="str">
        <f t="shared" si="3"/>
        <v>HKDFUT1MN7ConvAdj_Quote</v>
      </c>
      <c r="G71" s="196" t="str">
        <f>_xll.qlFuturesConvAdjustmentQuote($F71,IborIndex,$D71,$E71,Volatility,MeanReversion,Permanent,Trigger,ObjectOverwrite)</f>
        <v>HKDFUT1MN7ConvAdj_Quote#0002</v>
      </c>
      <c r="H71" s="24" t="str">
        <f>_xll.ohRangeRetrieveError(G71)</f>
        <v/>
      </c>
    </row>
    <row r="72" spans="1:8" s="18" customFormat="1" x14ac:dyDescent="0.2">
      <c r="A72" s="103"/>
      <c r="B72" s="111">
        <v>46</v>
      </c>
      <c r="C72" s="107" t="b">
        <v>0</v>
      </c>
      <c r="D72" s="107" t="str">
        <v>Q7</v>
      </c>
      <c r="E72" s="196" t="str">
        <f t="shared" si="2"/>
        <v>HKDFUT1MQ7_Quote</v>
      </c>
      <c r="F72" s="197" t="str">
        <f t="shared" si="3"/>
        <v>HKDFUT1MQ7ConvAdj_Quote</v>
      </c>
      <c r="G72" s="196" t="str">
        <f>_xll.qlFuturesConvAdjustmentQuote($F72,IborIndex,$D72,$E72,Volatility,MeanReversion,Permanent,Trigger,ObjectOverwrite)</f>
        <v>HKDFUT1MQ7ConvAdj_Quote#0002</v>
      </c>
      <c r="H72" s="24" t="str">
        <f>_xll.ohRangeRetrieveError(G72)</f>
        <v/>
      </c>
    </row>
    <row r="73" spans="1:8" s="18" customFormat="1" x14ac:dyDescent="0.2">
      <c r="A73" s="103"/>
      <c r="B73" s="111">
        <v>47</v>
      </c>
      <c r="C73" s="107" t="b">
        <v>0</v>
      </c>
      <c r="D73" s="107" t="str">
        <v>U7</v>
      </c>
      <c r="E73" s="196" t="str">
        <f t="shared" si="2"/>
        <v>HKDFUT1MU7_Quote</v>
      </c>
      <c r="F73" s="197" t="str">
        <f t="shared" si="3"/>
        <v>HKDFUT1MU7ConvAdj_Quote</v>
      </c>
      <c r="G73" s="196" t="str">
        <f>_xll.qlFuturesConvAdjustmentQuote($F73,IborIndex,$D73,$E73,Volatility,MeanReversion,Permanent,Trigger,ObjectOverwrite)</f>
        <v>HKDFUT1MU7ConvAdj_Quote#0002</v>
      </c>
      <c r="H73" s="24" t="str">
        <f>_xll.ohRangeRetrieveError(G73)</f>
        <v/>
      </c>
    </row>
    <row r="74" spans="1:8" s="18" customFormat="1" x14ac:dyDescent="0.2">
      <c r="A74" s="103"/>
      <c r="B74" s="111">
        <v>48</v>
      </c>
      <c r="C74" s="107" t="b">
        <v>0</v>
      </c>
      <c r="D74" s="107" t="str">
        <v>V7</v>
      </c>
      <c r="E74" s="196" t="str">
        <f t="shared" si="2"/>
        <v>HKDFUT1MV7_Quote</v>
      </c>
      <c r="F74" s="197" t="str">
        <f t="shared" si="3"/>
        <v>HKDFUT1MV7ConvAdj_Quote</v>
      </c>
      <c r="G74" s="196" t="str">
        <f>_xll.qlFuturesConvAdjustmentQuote($F74,IborIndex,$D74,$E74,Volatility,MeanReversion,Permanent,Trigger,ObjectOverwrite)</f>
        <v>HKDFUT1MV7ConvAdj_Quote#0002</v>
      </c>
      <c r="H74" s="24" t="str">
        <f>_xll.ohRangeRetrieveError(G74)</f>
        <v/>
      </c>
    </row>
    <row r="75" spans="1:8" s="18" customFormat="1" x14ac:dyDescent="0.2">
      <c r="A75" s="103"/>
      <c r="B75" s="111">
        <v>49</v>
      </c>
      <c r="C75" s="107" t="b">
        <v>0</v>
      </c>
      <c r="D75" s="107" t="str">
        <v>X7</v>
      </c>
      <c r="E75" s="196" t="str">
        <f t="shared" si="2"/>
        <v>HKDFUT1MX7_Quote</v>
      </c>
      <c r="F75" s="197" t="str">
        <f t="shared" si="3"/>
        <v>HKDFUT1MX7ConvAdj_Quote</v>
      </c>
      <c r="G75" s="196" t="str">
        <f>_xll.qlFuturesConvAdjustmentQuote($F75,IborIndex,$D75,$E75,Volatility,MeanReversion,Permanent,Trigger,ObjectOverwrite)</f>
        <v>HKDFUT1MX7ConvAdj_Quote#0002</v>
      </c>
      <c r="H75" s="24" t="str">
        <f>_xll.ohRangeRetrieveError(G75)</f>
        <v/>
      </c>
    </row>
    <row r="76" spans="1:8" s="18" customFormat="1" x14ac:dyDescent="0.2">
      <c r="A76" s="103"/>
      <c r="B76" s="111">
        <v>50</v>
      </c>
      <c r="C76" s="107" t="b">
        <v>0</v>
      </c>
      <c r="D76" s="107" t="str">
        <v>Z7</v>
      </c>
      <c r="E76" s="196" t="str">
        <f t="shared" si="2"/>
        <v>HKDFUT1MZ7_Quote</v>
      </c>
      <c r="F76" s="197" t="str">
        <f t="shared" si="3"/>
        <v>HKDFUT1MZ7ConvAdj_Quote</v>
      </c>
      <c r="G76" s="196" t="str">
        <f>_xll.qlFuturesConvAdjustmentQuote($F76,IborIndex,$D76,$E76,Volatility,MeanReversion,Permanent,Trigger,ObjectOverwrite)</f>
        <v>HKDFUT1MZ7ConvAdj_Quote#0002</v>
      </c>
      <c r="H76" s="24" t="str">
        <f>_xll.ohRangeRetrieveError(G76)</f>
        <v/>
      </c>
    </row>
    <row r="77" spans="1:8" s="18" customFormat="1" x14ac:dyDescent="0.2">
      <c r="A77" s="103"/>
      <c r="B77" s="111">
        <v>51</v>
      </c>
      <c r="C77" s="107" t="b">
        <v>0</v>
      </c>
      <c r="D77" s="107" t="str">
        <v>F8</v>
      </c>
      <c r="E77" s="196" t="str">
        <f t="shared" si="2"/>
        <v>HKDFUT1MF8_Quote</v>
      </c>
      <c r="F77" s="197" t="str">
        <f t="shared" si="3"/>
        <v>HKDFUT1MF8ConvAdj_Quote</v>
      </c>
      <c r="G77" s="196" t="str">
        <f>_xll.qlFuturesConvAdjustmentQuote($F77,IborIndex,$D77,$E77,Volatility,MeanReversion,Permanent,Trigger,ObjectOverwrite)</f>
        <v>HKDFUT1MF8ConvAdj_Quote#0002</v>
      </c>
      <c r="H77" s="24" t="str">
        <f>_xll.ohRangeRetrieveError(G77)</f>
        <v/>
      </c>
    </row>
    <row r="78" spans="1:8" s="18" customFormat="1" x14ac:dyDescent="0.2">
      <c r="A78" s="103"/>
      <c r="B78" s="111">
        <v>52</v>
      </c>
      <c r="C78" s="107" t="b">
        <v>0</v>
      </c>
      <c r="D78" s="107" t="str">
        <v>G8</v>
      </c>
      <c r="E78" s="196" t="str">
        <f t="shared" si="2"/>
        <v>HKDFUT1MG8_Quote</v>
      </c>
      <c r="F78" s="197" t="str">
        <f t="shared" si="3"/>
        <v>HKDFUT1MG8ConvAdj_Quote</v>
      </c>
      <c r="G78" s="196" t="str">
        <f>_xll.qlFuturesConvAdjustmentQuote($F78,IborIndex,$D78,$E78,Volatility,MeanReversion,Permanent,Trigger,ObjectOverwrite)</f>
        <v>HKDFUT1MG8ConvAdj_Quote#0002</v>
      </c>
      <c r="H78" s="24" t="str">
        <f>_xll.ohRangeRetrieveError(G78)</f>
        <v/>
      </c>
    </row>
    <row r="79" spans="1:8" s="18" customFormat="1" x14ac:dyDescent="0.2">
      <c r="A79" s="103"/>
      <c r="B79" s="111">
        <v>53</v>
      </c>
      <c r="C79" s="107" t="b">
        <v>0</v>
      </c>
      <c r="D79" s="107" t="str">
        <v>H8</v>
      </c>
      <c r="E79" s="196" t="str">
        <f t="shared" si="2"/>
        <v>HKDFUT1MH8_Quote</v>
      </c>
      <c r="F79" s="197" t="str">
        <f t="shared" si="3"/>
        <v>HKDFUT1MH8ConvAdj_Quote</v>
      </c>
      <c r="G79" s="196" t="str">
        <f>_xll.qlFuturesConvAdjustmentQuote($F79,IborIndex,$D79,$E79,Volatility,MeanReversion,Permanent,Trigger,ObjectOverwrite)</f>
        <v>HKDFUT1MH8ConvAdj_Quote#0002</v>
      </c>
      <c r="H79" s="24" t="str">
        <f>_xll.ohRangeRetrieveError(G79)</f>
        <v/>
      </c>
    </row>
    <row r="80" spans="1:8" s="18" customFormat="1" x14ac:dyDescent="0.2">
      <c r="A80" s="103"/>
      <c r="B80" s="111">
        <v>54</v>
      </c>
      <c r="C80" s="107" t="b">
        <v>0</v>
      </c>
      <c r="D80" s="107" t="str">
        <v>J8</v>
      </c>
      <c r="E80" s="196" t="str">
        <f t="shared" si="2"/>
        <v>HKDFUT1MJ8_Quote</v>
      </c>
      <c r="F80" s="197" t="str">
        <f t="shared" si="3"/>
        <v>HKDFUT1MJ8ConvAdj_Quote</v>
      </c>
      <c r="G80" s="196" t="str">
        <f>_xll.qlFuturesConvAdjustmentQuote($F80,IborIndex,$D80,$E80,Volatility,MeanReversion,Permanent,Trigger,ObjectOverwrite)</f>
        <v>HKDFUT1MJ8ConvAdj_Quote#0002</v>
      </c>
      <c r="H80" s="24" t="str">
        <f>_xll.ohRangeRetrieveError(G80)</f>
        <v/>
      </c>
    </row>
    <row r="81" spans="1:8" s="18" customFormat="1" x14ac:dyDescent="0.2">
      <c r="A81" s="103"/>
      <c r="B81" s="111">
        <v>55</v>
      </c>
      <c r="C81" s="107" t="b">
        <v>0</v>
      </c>
      <c r="D81" s="107" t="str">
        <v>K8</v>
      </c>
      <c r="E81" s="196" t="str">
        <f t="shared" si="2"/>
        <v>HKDFUT1MK8_Quote</v>
      </c>
      <c r="F81" s="197" t="str">
        <f t="shared" si="3"/>
        <v>HKDFUT1MK8ConvAdj_Quote</v>
      </c>
      <c r="G81" s="196" t="str">
        <f>_xll.qlFuturesConvAdjustmentQuote($F81,IborIndex,$D81,$E81,Volatility,MeanReversion,Permanent,Trigger,ObjectOverwrite)</f>
        <v>HKDFUT1MK8ConvAdj_Quote#0002</v>
      </c>
      <c r="H81" s="24" t="str">
        <f>_xll.ohRangeRetrieveError(G81)</f>
        <v/>
      </c>
    </row>
    <row r="82" spans="1:8" s="18" customFormat="1" x14ac:dyDescent="0.2">
      <c r="A82" s="103"/>
      <c r="B82" s="111">
        <v>56</v>
      </c>
      <c r="C82" s="107" t="b">
        <v>0</v>
      </c>
      <c r="D82" s="107" t="str">
        <v>M8</v>
      </c>
      <c r="E82" s="196" t="str">
        <f t="shared" si="2"/>
        <v>HKDFUT1MM8_Quote</v>
      </c>
      <c r="F82" s="197" t="str">
        <f t="shared" si="3"/>
        <v>HKDFUT1MM8ConvAdj_Quote</v>
      </c>
      <c r="G82" s="196" t="str">
        <f>_xll.qlFuturesConvAdjustmentQuote($F82,IborIndex,$D82,$E82,Volatility,MeanReversion,Permanent,Trigger,ObjectOverwrite)</f>
        <v>HKDFUT1MM8ConvAdj_Quote#0002</v>
      </c>
      <c r="H82" s="24" t="str">
        <f>_xll.ohRangeRetrieveError(G82)</f>
        <v/>
      </c>
    </row>
    <row r="83" spans="1:8" s="18" customFormat="1" x14ac:dyDescent="0.2">
      <c r="A83" s="103"/>
      <c r="B83" s="111">
        <v>57</v>
      </c>
      <c r="C83" s="107" t="b">
        <v>0</v>
      </c>
      <c r="D83" s="107" t="str">
        <v>N8</v>
      </c>
      <c r="E83" s="196" t="str">
        <f t="shared" si="2"/>
        <v>HKDFUT1MN8_Quote</v>
      </c>
      <c r="F83" s="197" t="str">
        <f t="shared" si="3"/>
        <v>HKDFUT1MN8ConvAdj_Quote</v>
      </c>
      <c r="G83" s="196" t="str">
        <f>_xll.qlFuturesConvAdjustmentQuote($F83,IborIndex,$D83,$E83,Volatility,MeanReversion,Permanent,Trigger,ObjectOverwrite)</f>
        <v>HKDFUT1MN8ConvAdj_Quote#0002</v>
      </c>
      <c r="H83" s="24" t="str">
        <f>_xll.ohRangeRetrieveError(G83)</f>
        <v/>
      </c>
    </row>
    <row r="84" spans="1:8" s="18" customFormat="1" x14ac:dyDescent="0.2">
      <c r="A84" s="103"/>
      <c r="B84" s="111">
        <v>58</v>
      </c>
      <c r="C84" s="107" t="b">
        <v>0</v>
      </c>
      <c r="D84" s="107" t="str">
        <v>Q8</v>
      </c>
      <c r="E84" s="196" t="str">
        <f t="shared" si="2"/>
        <v>HKDFUT1MQ8_Quote</v>
      </c>
      <c r="F84" s="197" t="str">
        <f t="shared" si="3"/>
        <v>HKDFUT1MQ8ConvAdj_Quote</v>
      </c>
      <c r="G84" s="196" t="str">
        <f>_xll.qlFuturesConvAdjustmentQuote($F84,IborIndex,$D84,$E84,Volatility,MeanReversion,Permanent,Trigger,ObjectOverwrite)</f>
        <v>HKDFUT1MQ8ConvAdj_Quote#0002</v>
      </c>
      <c r="H84" s="24" t="str">
        <f>_xll.ohRangeRetrieveError(G84)</f>
        <v/>
      </c>
    </row>
    <row r="85" spans="1:8" s="18" customFormat="1" x14ac:dyDescent="0.2">
      <c r="A85" s="103"/>
      <c r="B85" s="111">
        <v>59</v>
      </c>
      <c r="C85" s="107" t="b">
        <v>0</v>
      </c>
      <c r="D85" s="107" t="str">
        <v>U8</v>
      </c>
      <c r="E85" s="196" t="str">
        <f t="shared" si="2"/>
        <v>HKDFUT1MU8_Quote</v>
      </c>
      <c r="F85" s="197" t="str">
        <f t="shared" si="3"/>
        <v>HKDFUT1MU8ConvAdj_Quote</v>
      </c>
      <c r="G85" s="196" t="str">
        <f>_xll.qlFuturesConvAdjustmentQuote($F85,IborIndex,$D85,$E85,Volatility,MeanReversion,Permanent,Trigger,ObjectOverwrite)</f>
        <v>HKDFUT1MU8ConvAdj_Quote#0002</v>
      </c>
      <c r="H85" s="24" t="str">
        <f>_xll.ohRangeRetrieveError(G85)</f>
        <v/>
      </c>
    </row>
    <row r="86" spans="1:8" s="18" customFormat="1" x14ac:dyDescent="0.2">
      <c r="A86" s="103"/>
      <c r="B86" s="111">
        <v>60</v>
      </c>
      <c r="C86" s="107" t="b">
        <v>0</v>
      </c>
      <c r="D86" s="107" t="str">
        <v>V8</v>
      </c>
      <c r="E86" s="196" t="str">
        <f t="shared" si="2"/>
        <v>HKDFUT1MV8_Quote</v>
      </c>
      <c r="F86" s="197" t="str">
        <f t="shared" si="3"/>
        <v>HKDFUT1MV8ConvAdj_Quote</v>
      </c>
      <c r="G86" s="196" t="str">
        <f>_xll.qlFuturesConvAdjustmentQuote($F86,IborIndex,$D86,$E86,Volatility,MeanReversion,Permanent,Trigger,ObjectOverwrite)</f>
        <v>HKDFUT1MV8ConvAdj_Quote#0002</v>
      </c>
      <c r="H86" s="24" t="str">
        <f>_xll.ohRangeRetrieveError(G86)</f>
        <v/>
      </c>
    </row>
    <row r="87" spans="1:8" s="18" customFormat="1" x14ac:dyDescent="0.2">
      <c r="A87" s="103"/>
      <c r="B87" s="111">
        <v>61</v>
      </c>
      <c r="C87" s="107" t="b">
        <v>0</v>
      </c>
      <c r="D87" s="107" t="str">
        <v>X8</v>
      </c>
      <c r="E87" s="196" t="str">
        <f t="shared" si="2"/>
        <v>HKDFUT1MX8_Quote</v>
      </c>
      <c r="F87" s="197" t="str">
        <f t="shared" si="3"/>
        <v>HKDFUT1MX8ConvAdj_Quote</v>
      </c>
      <c r="G87" s="196" t="str">
        <f>_xll.qlFuturesConvAdjustmentQuote($F87,IborIndex,$D87,$E87,Volatility,MeanReversion,Permanent,Trigger,ObjectOverwrite)</f>
        <v>HKDFUT1MX8ConvAdj_Quote#0002</v>
      </c>
      <c r="H87" s="24" t="str">
        <f>_xll.ohRangeRetrieveError(G87)</f>
        <v/>
      </c>
    </row>
    <row r="88" spans="1:8" s="18" customFormat="1" x14ac:dyDescent="0.2">
      <c r="A88" s="103"/>
      <c r="B88" s="111">
        <v>62</v>
      </c>
      <c r="C88" s="107" t="b">
        <v>0</v>
      </c>
      <c r="D88" s="107" t="str">
        <v>Z8</v>
      </c>
      <c r="E88" s="196" t="str">
        <f t="shared" si="2"/>
        <v>HKDFUT1MZ8_Quote</v>
      </c>
      <c r="F88" s="197" t="str">
        <f t="shared" si="3"/>
        <v>HKDFUT1MZ8ConvAdj_Quote</v>
      </c>
      <c r="G88" s="196" t="str">
        <f>_xll.qlFuturesConvAdjustmentQuote($F88,IborIndex,$D88,$E88,Volatility,MeanReversion,Permanent,Trigger,ObjectOverwrite)</f>
        <v>HKDFUT1MZ8ConvAdj_Quote#0002</v>
      </c>
      <c r="H88" s="24" t="str">
        <f>_xll.ohRangeRetrieveError(G88)</f>
        <v/>
      </c>
    </row>
    <row r="89" spans="1:8" s="18" customFormat="1" x14ac:dyDescent="0.2">
      <c r="A89" s="103"/>
      <c r="B89" s="111">
        <v>63</v>
      </c>
      <c r="C89" s="107" t="b">
        <v>0</v>
      </c>
      <c r="D89" s="107" t="str">
        <v>F9</v>
      </c>
      <c r="E89" s="196" t="str">
        <f t="shared" si="2"/>
        <v>HKDFUT1MF9_Quote</v>
      </c>
      <c r="F89" s="197" t="str">
        <f t="shared" si="3"/>
        <v>HKDFUT1MF9ConvAdj_Quote</v>
      </c>
      <c r="G89" s="196" t="str">
        <f>_xll.qlFuturesConvAdjustmentQuote($F89,IborIndex,$D89,$E89,Volatility,MeanReversion,Permanent,Trigger,ObjectOverwrite)</f>
        <v>HKDFUT1MF9ConvAdj_Quote#0002</v>
      </c>
      <c r="H89" s="24" t="str">
        <f>_xll.ohRangeRetrieveError(G89)</f>
        <v/>
      </c>
    </row>
    <row r="90" spans="1:8" s="18" customFormat="1" x14ac:dyDescent="0.2">
      <c r="A90" s="103"/>
      <c r="B90" s="111">
        <v>64</v>
      </c>
      <c r="C90" s="107" t="b">
        <v>0</v>
      </c>
      <c r="D90" s="107" t="str">
        <v>G9</v>
      </c>
      <c r="E90" s="196" t="str">
        <f t="shared" si="2"/>
        <v>HKDFUT1MG9_Quote</v>
      </c>
      <c r="F90" s="197" t="str">
        <f t="shared" si="3"/>
        <v>HKDFUT1MG9ConvAdj_Quote</v>
      </c>
      <c r="G90" s="196" t="str">
        <f>_xll.qlFuturesConvAdjustmentQuote($F90,IborIndex,$D90,$E90,Volatility,MeanReversion,Permanent,Trigger,ObjectOverwrite)</f>
        <v>HKDFUT1MG9ConvAdj_Quote#0002</v>
      </c>
      <c r="H90" s="24" t="str">
        <f>_xll.ohRangeRetrieveError(G90)</f>
        <v/>
      </c>
    </row>
    <row r="91" spans="1:8" s="18" customFormat="1" x14ac:dyDescent="0.2">
      <c r="A91" s="103"/>
      <c r="B91" s="111">
        <v>65</v>
      </c>
      <c r="C91" s="107" t="b">
        <v>0</v>
      </c>
      <c r="D91" s="107" t="str">
        <v>H9</v>
      </c>
      <c r="E91" s="196" t="str">
        <f t="shared" ref="E91:E122" si="4">Currency&amp;"FUT"&amp;$G$24&amp;$D91&amp;QuoteSuffix</f>
        <v>HKDFUT1MH9_Quote</v>
      </c>
      <c r="F91" s="197" t="str">
        <f t="shared" ref="F91:F122" si="5">Currency&amp;"FUT"&amp;$G$24&amp;$D91&amp;"ConvAdj"&amp;QuoteSuffix</f>
        <v>HKDFUT1MH9ConvAdj_Quote</v>
      </c>
      <c r="G91" s="196" t="str">
        <f>_xll.qlFuturesConvAdjustmentQuote($F91,IborIndex,$D91,$E91,Volatility,MeanReversion,Permanent,Trigger,ObjectOverwrite)</f>
        <v>HKDFUT1MH9ConvAdj_Quote#0002</v>
      </c>
      <c r="H91" s="24" t="str">
        <f>_xll.ohRangeRetrieveError(G91)</f>
        <v/>
      </c>
    </row>
    <row r="92" spans="1:8" s="18" customFormat="1" x14ac:dyDescent="0.2">
      <c r="A92" s="103"/>
      <c r="B92" s="111">
        <v>66</v>
      </c>
      <c r="C92" s="107" t="b">
        <v>0</v>
      </c>
      <c r="D92" s="107" t="str">
        <v>J9</v>
      </c>
      <c r="E92" s="196" t="str">
        <f t="shared" si="4"/>
        <v>HKDFUT1MJ9_Quote</v>
      </c>
      <c r="F92" s="197" t="str">
        <f t="shared" si="5"/>
        <v>HKDFUT1MJ9ConvAdj_Quote</v>
      </c>
      <c r="G92" s="196" t="str">
        <f>_xll.qlFuturesConvAdjustmentQuote($F92,IborIndex,$D92,$E92,Volatility,MeanReversion,Permanent,Trigger,ObjectOverwrite)</f>
        <v>HKDFUT1MJ9ConvAdj_Quote#0002</v>
      </c>
      <c r="H92" s="24" t="str">
        <f>_xll.ohRangeRetrieveError(G92)</f>
        <v/>
      </c>
    </row>
    <row r="93" spans="1:8" s="18" customFormat="1" x14ac:dyDescent="0.2">
      <c r="A93" s="103"/>
      <c r="B93" s="111">
        <v>67</v>
      </c>
      <c r="C93" s="107" t="b">
        <v>0</v>
      </c>
      <c r="D93" s="107" t="str">
        <v>K9</v>
      </c>
      <c r="E93" s="196" t="str">
        <f t="shared" si="4"/>
        <v>HKDFUT1MK9_Quote</v>
      </c>
      <c r="F93" s="197" t="str">
        <f t="shared" si="5"/>
        <v>HKDFUT1MK9ConvAdj_Quote</v>
      </c>
      <c r="G93" s="196" t="str">
        <f>_xll.qlFuturesConvAdjustmentQuote($F93,IborIndex,$D93,$E93,Volatility,MeanReversion,Permanent,Trigger,ObjectOverwrite)</f>
        <v>HKDFUT1MK9ConvAdj_Quote#0002</v>
      </c>
      <c r="H93" s="24" t="str">
        <f>_xll.ohRangeRetrieveError(G93)</f>
        <v/>
      </c>
    </row>
    <row r="94" spans="1:8" s="18" customFormat="1" x14ac:dyDescent="0.2">
      <c r="A94" s="103"/>
      <c r="B94" s="111">
        <v>68</v>
      </c>
      <c r="C94" s="107" t="b">
        <v>0</v>
      </c>
      <c r="D94" s="107" t="str">
        <v>M9</v>
      </c>
      <c r="E94" s="196" t="str">
        <f t="shared" si="4"/>
        <v>HKDFUT1MM9_Quote</v>
      </c>
      <c r="F94" s="197" t="str">
        <f t="shared" si="5"/>
        <v>HKDFUT1MM9ConvAdj_Quote</v>
      </c>
      <c r="G94" s="196" t="str">
        <f>_xll.qlFuturesConvAdjustmentQuote($F94,IborIndex,$D94,$E94,Volatility,MeanReversion,Permanent,Trigger,ObjectOverwrite)</f>
        <v>HKDFUT1MM9ConvAdj_Quote#0002</v>
      </c>
      <c r="H94" s="24" t="str">
        <f>_xll.ohRangeRetrieveError(G94)</f>
        <v/>
      </c>
    </row>
    <row r="95" spans="1:8" s="18" customFormat="1" x14ac:dyDescent="0.2">
      <c r="A95" s="103"/>
      <c r="B95" s="111">
        <v>69</v>
      </c>
      <c r="C95" s="107" t="b">
        <v>0</v>
      </c>
      <c r="D95" s="107" t="str">
        <v>N9</v>
      </c>
      <c r="E95" s="196" t="str">
        <f t="shared" si="4"/>
        <v>HKDFUT1MN9_Quote</v>
      </c>
      <c r="F95" s="197" t="str">
        <f t="shared" si="5"/>
        <v>HKDFUT1MN9ConvAdj_Quote</v>
      </c>
      <c r="G95" s="196" t="str">
        <f>_xll.qlFuturesConvAdjustmentQuote($F95,IborIndex,$D95,$E95,Volatility,MeanReversion,Permanent,Trigger,ObjectOverwrite)</f>
        <v>HKDFUT1MN9ConvAdj_Quote#0002</v>
      </c>
      <c r="H95" s="24" t="str">
        <f>_xll.ohRangeRetrieveError(G95)</f>
        <v/>
      </c>
    </row>
    <row r="96" spans="1:8" s="18" customFormat="1" x14ac:dyDescent="0.2">
      <c r="A96" s="103"/>
      <c r="B96" s="111">
        <v>70</v>
      </c>
      <c r="C96" s="107" t="b">
        <v>0</v>
      </c>
      <c r="D96" s="107" t="str">
        <v>Q9</v>
      </c>
      <c r="E96" s="196" t="str">
        <f t="shared" si="4"/>
        <v>HKDFUT1MQ9_Quote</v>
      </c>
      <c r="F96" s="197" t="str">
        <f t="shared" si="5"/>
        <v>HKDFUT1MQ9ConvAdj_Quote</v>
      </c>
      <c r="G96" s="196" t="str">
        <f>_xll.qlFuturesConvAdjustmentQuote($F96,IborIndex,$D96,$E96,Volatility,MeanReversion,Permanent,Trigger,ObjectOverwrite)</f>
        <v>HKDFUT1MQ9ConvAdj_Quote#0002</v>
      </c>
      <c r="H96" s="24" t="str">
        <f>_xll.ohRangeRetrieveError(G96)</f>
        <v/>
      </c>
    </row>
    <row r="97" spans="1:8" s="18" customFormat="1" x14ac:dyDescent="0.2">
      <c r="A97" s="103"/>
      <c r="B97" s="111">
        <v>71</v>
      </c>
      <c r="C97" s="107" t="b">
        <v>0</v>
      </c>
      <c r="D97" s="107" t="str">
        <v>U9</v>
      </c>
      <c r="E97" s="196" t="str">
        <f t="shared" si="4"/>
        <v>HKDFUT1MU9_Quote</v>
      </c>
      <c r="F97" s="197" t="str">
        <f t="shared" si="5"/>
        <v>HKDFUT1MU9ConvAdj_Quote</v>
      </c>
      <c r="G97" s="196" t="str">
        <f>_xll.qlFuturesConvAdjustmentQuote($F97,IborIndex,$D97,$E97,Volatility,MeanReversion,Permanent,Trigger,ObjectOverwrite)</f>
        <v>HKDFUT1MU9ConvAdj_Quote#0002</v>
      </c>
      <c r="H97" s="24" t="str">
        <f>_xll.ohRangeRetrieveError(G97)</f>
        <v/>
      </c>
    </row>
    <row r="98" spans="1:8" s="18" customFormat="1" x14ac:dyDescent="0.2">
      <c r="A98" s="103"/>
      <c r="B98" s="111">
        <v>72</v>
      </c>
      <c r="C98" s="107" t="b">
        <v>0</v>
      </c>
      <c r="D98" s="107" t="str">
        <v>V9</v>
      </c>
      <c r="E98" s="196" t="str">
        <f t="shared" si="4"/>
        <v>HKDFUT1MV9_Quote</v>
      </c>
      <c r="F98" s="197" t="str">
        <f t="shared" si="5"/>
        <v>HKDFUT1MV9ConvAdj_Quote</v>
      </c>
      <c r="G98" s="196" t="str">
        <f>_xll.qlFuturesConvAdjustmentQuote($F98,IborIndex,$D98,$E98,Volatility,MeanReversion,Permanent,Trigger,ObjectOverwrite)</f>
        <v>HKDFUT1MV9ConvAdj_Quote#0002</v>
      </c>
      <c r="H98" s="24" t="str">
        <f>_xll.ohRangeRetrieveError(G98)</f>
        <v/>
      </c>
    </row>
    <row r="99" spans="1:8" s="18" customFormat="1" x14ac:dyDescent="0.2">
      <c r="A99" s="103"/>
      <c r="B99" s="111">
        <v>73</v>
      </c>
      <c r="C99" s="107" t="b">
        <v>0</v>
      </c>
      <c r="D99" s="107" t="str">
        <v>X9</v>
      </c>
      <c r="E99" s="196" t="str">
        <f t="shared" si="4"/>
        <v>HKDFUT1MX9_Quote</v>
      </c>
      <c r="F99" s="197" t="str">
        <f t="shared" si="5"/>
        <v>HKDFUT1MX9ConvAdj_Quote</v>
      </c>
      <c r="G99" s="196" t="str">
        <f>_xll.qlFuturesConvAdjustmentQuote($F99,IborIndex,$D99,$E99,Volatility,MeanReversion,Permanent,Trigger,ObjectOverwrite)</f>
        <v>HKDFUT1MX9ConvAdj_Quote#0002</v>
      </c>
      <c r="H99" s="24" t="str">
        <f>_xll.ohRangeRetrieveError(G99)</f>
        <v/>
      </c>
    </row>
    <row r="100" spans="1:8" s="18" customFormat="1" x14ac:dyDescent="0.2">
      <c r="A100" s="103"/>
      <c r="B100" s="111">
        <v>74</v>
      </c>
      <c r="C100" s="107" t="b">
        <v>0</v>
      </c>
      <c r="D100" s="107" t="str">
        <v>Z9</v>
      </c>
      <c r="E100" s="196" t="str">
        <f t="shared" si="4"/>
        <v>HKDFUT1MZ9_Quote</v>
      </c>
      <c r="F100" s="197" t="str">
        <f t="shared" si="5"/>
        <v>HKDFUT1MZ9ConvAdj_Quote</v>
      </c>
      <c r="G100" s="196" t="str">
        <f>_xll.qlFuturesConvAdjustmentQuote($F100,IborIndex,$D100,$E100,Volatility,MeanReversion,Permanent,Trigger,ObjectOverwrite)</f>
        <v>HKDFUT1MZ9ConvAdj_Quote#0002</v>
      </c>
      <c r="H100" s="24" t="str">
        <f>_xll.ohRangeRetrieveError(G100)</f>
        <v/>
      </c>
    </row>
    <row r="101" spans="1:8" s="18" customFormat="1" x14ac:dyDescent="0.2">
      <c r="A101" s="103"/>
      <c r="B101" s="111">
        <v>75</v>
      </c>
      <c r="C101" s="107" t="b">
        <v>0</v>
      </c>
      <c r="D101" s="107" t="str">
        <v>F0</v>
      </c>
      <c r="E101" s="196" t="str">
        <f t="shared" si="4"/>
        <v>HKDFUT1MF0_Quote</v>
      </c>
      <c r="F101" s="197" t="str">
        <f t="shared" si="5"/>
        <v>HKDFUT1MF0ConvAdj_Quote</v>
      </c>
      <c r="G101" s="196" t="str">
        <f>_xll.qlFuturesConvAdjustmentQuote($F101,IborIndex,$D101,$E101,Volatility,MeanReversion,Permanent,Trigger,ObjectOverwrite)</f>
        <v>HKDFUT1MF0ConvAdj_Quote#0002</v>
      </c>
      <c r="H101" s="24" t="str">
        <f>_xll.ohRangeRetrieveError(G101)</f>
        <v/>
      </c>
    </row>
    <row r="102" spans="1:8" s="18" customFormat="1" x14ac:dyDescent="0.2">
      <c r="A102" s="103"/>
      <c r="B102" s="111">
        <v>76</v>
      </c>
      <c r="C102" s="107" t="b">
        <v>0</v>
      </c>
      <c r="D102" s="107" t="str">
        <v>G0</v>
      </c>
      <c r="E102" s="196" t="str">
        <f t="shared" si="4"/>
        <v>HKDFUT1MG0_Quote</v>
      </c>
      <c r="F102" s="197" t="str">
        <f t="shared" si="5"/>
        <v>HKDFUT1MG0ConvAdj_Quote</v>
      </c>
      <c r="G102" s="196" t="str">
        <f>_xll.qlFuturesConvAdjustmentQuote($F102,IborIndex,$D102,$E102,Volatility,MeanReversion,Permanent,Trigger,ObjectOverwrite)</f>
        <v>HKDFUT1MG0ConvAdj_Quote#0002</v>
      </c>
      <c r="H102" s="24" t="str">
        <f>_xll.ohRangeRetrieveError(G102)</f>
        <v/>
      </c>
    </row>
    <row r="103" spans="1:8" s="18" customFormat="1" x14ac:dyDescent="0.2">
      <c r="A103" s="103"/>
      <c r="B103" s="111">
        <v>77</v>
      </c>
      <c r="C103" s="107" t="b">
        <v>0</v>
      </c>
      <c r="D103" s="107" t="str">
        <v>H0</v>
      </c>
      <c r="E103" s="196" t="str">
        <f t="shared" si="4"/>
        <v>HKDFUT1MH0_Quote</v>
      </c>
      <c r="F103" s="197" t="str">
        <f t="shared" si="5"/>
        <v>HKDFUT1MH0ConvAdj_Quote</v>
      </c>
      <c r="G103" s="196" t="str">
        <f>_xll.qlFuturesConvAdjustmentQuote($F103,IborIndex,$D103,$E103,Volatility,MeanReversion,Permanent,Trigger,ObjectOverwrite)</f>
        <v>HKDFUT1MH0ConvAdj_Quote#0002</v>
      </c>
      <c r="H103" s="24" t="str">
        <f>_xll.ohRangeRetrieveError(G103)</f>
        <v/>
      </c>
    </row>
    <row r="104" spans="1:8" s="18" customFormat="1" x14ac:dyDescent="0.2">
      <c r="A104" s="103"/>
      <c r="B104" s="111">
        <v>78</v>
      </c>
      <c r="C104" s="107" t="b">
        <v>0</v>
      </c>
      <c r="D104" s="107" t="str">
        <v>J0</v>
      </c>
      <c r="E104" s="196" t="str">
        <f t="shared" si="4"/>
        <v>HKDFUT1MJ0_Quote</v>
      </c>
      <c r="F104" s="197" t="str">
        <f t="shared" si="5"/>
        <v>HKDFUT1MJ0ConvAdj_Quote</v>
      </c>
      <c r="G104" s="196" t="str">
        <f>_xll.qlFuturesConvAdjustmentQuote($F104,IborIndex,$D104,$E104,Volatility,MeanReversion,Permanent,Trigger,ObjectOverwrite)</f>
        <v>HKDFUT1MJ0ConvAdj_Quote#0002</v>
      </c>
      <c r="H104" s="24" t="str">
        <f>_xll.ohRangeRetrieveError(G104)</f>
        <v/>
      </c>
    </row>
    <row r="105" spans="1:8" s="18" customFormat="1" x14ac:dyDescent="0.2">
      <c r="A105" s="103"/>
      <c r="B105" s="111">
        <v>79</v>
      </c>
      <c r="C105" s="107" t="b">
        <v>0</v>
      </c>
      <c r="D105" s="107" t="str">
        <v>K0</v>
      </c>
      <c r="E105" s="196" t="str">
        <f t="shared" si="4"/>
        <v>HKDFUT1MK0_Quote</v>
      </c>
      <c r="F105" s="197" t="str">
        <f t="shared" si="5"/>
        <v>HKDFUT1MK0ConvAdj_Quote</v>
      </c>
      <c r="G105" s="196" t="str">
        <f>_xll.qlFuturesConvAdjustmentQuote($F105,IborIndex,$D105,$E105,Volatility,MeanReversion,Permanent,Trigger,ObjectOverwrite)</f>
        <v>HKDFUT1MK0ConvAdj_Quote#0002</v>
      </c>
      <c r="H105" s="24" t="str">
        <f>_xll.ohRangeRetrieveError(G105)</f>
        <v/>
      </c>
    </row>
    <row r="106" spans="1:8" s="18" customFormat="1" x14ac:dyDescent="0.2">
      <c r="A106" s="103"/>
      <c r="B106" s="111">
        <v>80</v>
      </c>
      <c r="C106" s="107" t="b">
        <v>0</v>
      </c>
      <c r="D106" s="107" t="str">
        <v>M0</v>
      </c>
      <c r="E106" s="196" t="str">
        <f t="shared" si="4"/>
        <v>HKDFUT1MM0_Quote</v>
      </c>
      <c r="F106" s="197" t="str">
        <f t="shared" si="5"/>
        <v>HKDFUT1MM0ConvAdj_Quote</v>
      </c>
      <c r="G106" s="196" t="str">
        <f>_xll.qlFuturesConvAdjustmentQuote($F106,IborIndex,$D106,$E106,Volatility,MeanReversion,Permanent,Trigger,ObjectOverwrite)</f>
        <v>HKDFUT1MM0ConvAdj_Quote#0002</v>
      </c>
      <c r="H106" s="24" t="str">
        <f>_xll.ohRangeRetrieveError(G106)</f>
        <v/>
      </c>
    </row>
    <row r="107" spans="1:8" s="18" customFormat="1" x14ac:dyDescent="0.2">
      <c r="A107" s="103"/>
      <c r="B107" s="111">
        <v>81</v>
      </c>
      <c r="C107" s="107" t="b">
        <v>0</v>
      </c>
      <c r="D107" s="107" t="str">
        <v>N0</v>
      </c>
      <c r="E107" s="196" t="str">
        <f t="shared" si="4"/>
        <v>HKDFUT1MN0_Quote</v>
      </c>
      <c r="F107" s="197" t="str">
        <f t="shared" si="5"/>
        <v>HKDFUT1MN0ConvAdj_Quote</v>
      </c>
      <c r="G107" s="196" t="str">
        <f>_xll.qlFuturesConvAdjustmentQuote($F107,IborIndex,$D107,$E107,Volatility,MeanReversion,Permanent,Trigger,ObjectOverwrite)</f>
        <v>HKDFUT1MN0ConvAdj_Quote#0002</v>
      </c>
      <c r="H107" s="24" t="str">
        <f>_xll.ohRangeRetrieveError(G107)</f>
        <v/>
      </c>
    </row>
    <row r="108" spans="1:8" s="18" customFormat="1" x14ac:dyDescent="0.2">
      <c r="A108" s="103"/>
      <c r="B108" s="111">
        <v>82</v>
      </c>
      <c r="C108" s="107" t="b">
        <v>0</v>
      </c>
      <c r="D108" s="107" t="str">
        <v>Q0</v>
      </c>
      <c r="E108" s="196" t="str">
        <f t="shared" si="4"/>
        <v>HKDFUT1MQ0_Quote</v>
      </c>
      <c r="F108" s="197" t="str">
        <f t="shared" si="5"/>
        <v>HKDFUT1MQ0ConvAdj_Quote</v>
      </c>
      <c r="G108" s="196" t="str">
        <f>_xll.qlFuturesConvAdjustmentQuote($F108,IborIndex,$D108,$E108,Volatility,MeanReversion,Permanent,Trigger,ObjectOverwrite)</f>
        <v>HKDFUT1MQ0ConvAdj_Quote#0002</v>
      </c>
      <c r="H108" s="24" t="str">
        <f>_xll.ohRangeRetrieveError(G108)</f>
        <v/>
      </c>
    </row>
    <row r="109" spans="1:8" s="18" customFormat="1" x14ac:dyDescent="0.2">
      <c r="A109" s="103"/>
      <c r="B109" s="111">
        <v>83</v>
      </c>
      <c r="C109" s="107" t="b">
        <v>0</v>
      </c>
      <c r="D109" s="107" t="str">
        <v>U0</v>
      </c>
      <c r="E109" s="196" t="str">
        <f t="shared" si="4"/>
        <v>HKDFUT1MU0_Quote</v>
      </c>
      <c r="F109" s="197" t="str">
        <f t="shared" si="5"/>
        <v>HKDFUT1MU0ConvAdj_Quote</v>
      </c>
      <c r="G109" s="196" t="str">
        <f>_xll.qlFuturesConvAdjustmentQuote($F109,IborIndex,$D109,$E109,Volatility,MeanReversion,Permanent,Trigger,ObjectOverwrite)</f>
        <v>HKDFUT1MU0ConvAdj_Quote#0002</v>
      </c>
      <c r="H109" s="24" t="str">
        <f>_xll.ohRangeRetrieveError(G109)</f>
        <v/>
      </c>
    </row>
    <row r="110" spans="1:8" s="18" customFormat="1" x14ac:dyDescent="0.2">
      <c r="A110" s="103"/>
      <c r="B110" s="111">
        <v>84</v>
      </c>
      <c r="C110" s="107" t="b">
        <v>0</v>
      </c>
      <c r="D110" s="107" t="str">
        <v>V0</v>
      </c>
      <c r="E110" s="196" t="str">
        <f t="shared" si="4"/>
        <v>HKDFUT1MV0_Quote</v>
      </c>
      <c r="F110" s="197" t="str">
        <f t="shared" si="5"/>
        <v>HKDFUT1MV0ConvAdj_Quote</v>
      </c>
      <c r="G110" s="196" t="str">
        <f>_xll.qlFuturesConvAdjustmentQuote($F110,IborIndex,$D110,$E110,Volatility,MeanReversion,Permanent,Trigger,ObjectOverwrite)</f>
        <v>HKDFUT1MV0ConvAdj_Quote#0002</v>
      </c>
      <c r="H110" s="24" t="str">
        <f>_xll.ohRangeRetrieveError(G110)</f>
        <v/>
      </c>
    </row>
    <row r="111" spans="1:8" s="18" customFormat="1" x14ac:dyDescent="0.2">
      <c r="A111" s="103"/>
      <c r="B111" s="111">
        <v>85</v>
      </c>
      <c r="C111" s="107" t="b">
        <v>0</v>
      </c>
      <c r="D111" s="107" t="str">
        <v>X0</v>
      </c>
      <c r="E111" s="196" t="str">
        <f t="shared" si="4"/>
        <v>HKDFUT1MX0_Quote</v>
      </c>
      <c r="F111" s="197" t="str">
        <f t="shared" si="5"/>
        <v>HKDFUT1MX0ConvAdj_Quote</v>
      </c>
      <c r="G111" s="196" t="str">
        <f>_xll.qlFuturesConvAdjustmentQuote($F111,IborIndex,$D111,$E111,Volatility,MeanReversion,Permanent,Trigger,ObjectOverwrite)</f>
        <v>HKDFUT1MX0ConvAdj_Quote#0002</v>
      </c>
      <c r="H111" s="24" t="str">
        <f>_xll.ohRangeRetrieveError(G111)</f>
        <v/>
      </c>
    </row>
    <row r="112" spans="1:8" s="18" customFormat="1" x14ac:dyDescent="0.2">
      <c r="A112" s="103"/>
      <c r="B112" s="111">
        <v>86</v>
      </c>
      <c r="C112" s="107" t="b">
        <v>0</v>
      </c>
      <c r="D112" s="107" t="str">
        <v>Z0</v>
      </c>
      <c r="E112" s="196" t="str">
        <f t="shared" si="4"/>
        <v>HKDFUT1MZ0_Quote</v>
      </c>
      <c r="F112" s="197" t="str">
        <f t="shared" si="5"/>
        <v>HKDFUT1MZ0ConvAdj_Quote</v>
      </c>
      <c r="G112" s="196" t="str">
        <f>_xll.qlFuturesConvAdjustmentQuote($F112,IborIndex,$D112,$E112,Volatility,MeanReversion,Permanent,Trigger,ObjectOverwrite)</f>
        <v>HKDFUT1MZ0ConvAdj_Quote#0002</v>
      </c>
      <c r="H112" s="24" t="str">
        <f>_xll.ohRangeRetrieveError(G112)</f>
        <v/>
      </c>
    </row>
    <row r="113" spans="1:8" s="18" customFormat="1" x14ac:dyDescent="0.2">
      <c r="A113" s="103"/>
      <c r="B113" s="111">
        <v>87</v>
      </c>
      <c r="C113" s="107" t="b">
        <v>0</v>
      </c>
      <c r="D113" s="107" t="str">
        <v>F1</v>
      </c>
      <c r="E113" s="196" t="str">
        <f t="shared" si="4"/>
        <v>HKDFUT1MF1_Quote</v>
      </c>
      <c r="F113" s="197" t="str">
        <f t="shared" si="5"/>
        <v>HKDFUT1MF1ConvAdj_Quote</v>
      </c>
      <c r="G113" s="196" t="str">
        <f>_xll.qlFuturesConvAdjustmentQuote($F113,IborIndex,$D113,$E113,Volatility,MeanReversion,Permanent,Trigger,ObjectOverwrite)</f>
        <v>HKDFUT1MF1ConvAdj_Quote#0002</v>
      </c>
      <c r="H113" s="24" t="str">
        <f>_xll.ohRangeRetrieveError(G113)</f>
        <v/>
      </c>
    </row>
    <row r="114" spans="1:8" s="18" customFormat="1" x14ac:dyDescent="0.2">
      <c r="A114" s="103"/>
      <c r="B114" s="111">
        <v>88</v>
      </c>
      <c r="C114" s="107" t="b">
        <v>0</v>
      </c>
      <c r="D114" s="107" t="str">
        <v>G1</v>
      </c>
      <c r="E114" s="196" t="str">
        <f t="shared" si="4"/>
        <v>HKDFUT1MG1_Quote</v>
      </c>
      <c r="F114" s="197" t="str">
        <f t="shared" si="5"/>
        <v>HKDFUT1MG1ConvAdj_Quote</v>
      </c>
      <c r="G114" s="196" t="str">
        <f>_xll.qlFuturesConvAdjustmentQuote($F114,IborIndex,$D114,$E114,Volatility,MeanReversion,Permanent,Trigger,ObjectOverwrite)</f>
        <v>HKDFUT1MG1ConvAdj_Quote#0002</v>
      </c>
      <c r="H114" s="24" t="str">
        <f>_xll.ohRangeRetrieveError(G114)</f>
        <v/>
      </c>
    </row>
    <row r="115" spans="1:8" s="18" customFormat="1" x14ac:dyDescent="0.2">
      <c r="A115" s="103"/>
      <c r="B115" s="111">
        <v>89</v>
      </c>
      <c r="C115" s="107" t="b">
        <v>0</v>
      </c>
      <c r="D115" s="107" t="str">
        <v>H1</v>
      </c>
      <c r="E115" s="196" t="str">
        <f t="shared" si="4"/>
        <v>HKDFUT1MH1_Quote</v>
      </c>
      <c r="F115" s="197" t="str">
        <f t="shared" si="5"/>
        <v>HKDFUT1MH1ConvAdj_Quote</v>
      </c>
      <c r="G115" s="196" t="str">
        <f>_xll.qlFuturesConvAdjustmentQuote($F115,IborIndex,$D115,$E115,Volatility,MeanReversion,Permanent,Trigger,ObjectOverwrite)</f>
        <v>HKDFUT1MH1ConvAdj_Quote#0002</v>
      </c>
      <c r="H115" s="24" t="str">
        <f>_xll.ohRangeRetrieveError(G115)</f>
        <v/>
      </c>
    </row>
    <row r="116" spans="1:8" s="18" customFormat="1" x14ac:dyDescent="0.2">
      <c r="A116" s="103"/>
      <c r="B116" s="111">
        <v>90</v>
      </c>
      <c r="C116" s="107" t="b">
        <v>0</v>
      </c>
      <c r="D116" s="107" t="str">
        <v>J1</v>
      </c>
      <c r="E116" s="196" t="str">
        <f t="shared" si="4"/>
        <v>HKDFUT1MJ1_Quote</v>
      </c>
      <c r="F116" s="197" t="str">
        <f t="shared" si="5"/>
        <v>HKDFUT1MJ1ConvAdj_Quote</v>
      </c>
      <c r="G116" s="196" t="str">
        <f>_xll.qlFuturesConvAdjustmentQuote($F116,IborIndex,$D116,$E116,Volatility,MeanReversion,Permanent,Trigger,ObjectOverwrite)</f>
        <v>HKDFUT1MJ1ConvAdj_Quote#0002</v>
      </c>
      <c r="H116" s="24" t="str">
        <f>_xll.ohRangeRetrieveError(G116)</f>
        <v/>
      </c>
    </row>
    <row r="117" spans="1:8" s="18" customFormat="1" x14ac:dyDescent="0.2">
      <c r="A117" s="103"/>
      <c r="B117" s="111">
        <v>91</v>
      </c>
      <c r="C117" s="107" t="b">
        <v>0</v>
      </c>
      <c r="D117" s="107" t="str">
        <v>K1</v>
      </c>
      <c r="E117" s="196" t="str">
        <f t="shared" si="4"/>
        <v>HKDFUT1MK1_Quote</v>
      </c>
      <c r="F117" s="197" t="str">
        <f t="shared" si="5"/>
        <v>HKDFUT1MK1ConvAdj_Quote</v>
      </c>
      <c r="G117" s="196" t="str">
        <f>_xll.qlFuturesConvAdjustmentQuote($F117,IborIndex,$D117,$E117,Volatility,MeanReversion,Permanent,Trigger,ObjectOverwrite)</f>
        <v>HKDFUT1MK1ConvAdj_Quote#0002</v>
      </c>
      <c r="H117" s="24" t="str">
        <f>_xll.ohRangeRetrieveError(G117)</f>
        <v/>
      </c>
    </row>
    <row r="118" spans="1:8" s="18" customFormat="1" x14ac:dyDescent="0.2">
      <c r="A118" s="103"/>
      <c r="B118" s="111">
        <v>92</v>
      </c>
      <c r="C118" s="107" t="b">
        <v>0</v>
      </c>
      <c r="D118" s="107" t="str">
        <v>M1</v>
      </c>
      <c r="E118" s="196" t="str">
        <f t="shared" si="4"/>
        <v>HKDFUT1MM1_Quote</v>
      </c>
      <c r="F118" s="197" t="str">
        <f t="shared" si="5"/>
        <v>HKDFUT1MM1ConvAdj_Quote</v>
      </c>
      <c r="G118" s="196" t="str">
        <f>_xll.qlFuturesConvAdjustmentQuote($F118,IborIndex,$D118,$E118,Volatility,MeanReversion,Permanent,Trigger,ObjectOverwrite)</f>
        <v>HKDFUT1MM1ConvAdj_Quote#0002</v>
      </c>
      <c r="H118" s="24" t="str">
        <f>_xll.ohRangeRetrieveError(G118)</f>
        <v/>
      </c>
    </row>
    <row r="119" spans="1:8" s="18" customFormat="1" x14ac:dyDescent="0.2">
      <c r="A119" s="103"/>
      <c r="B119" s="111">
        <v>93</v>
      </c>
      <c r="C119" s="107" t="b">
        <v>0</v>
      </c>
      <c r="D119" s="107" t="str">
        <v>N1</v>
      </c>
      <c r="E119" s="196" t="str">
        <f t="shared" si="4"/>
        <v>HKDFUT1MN1_Quote</v>
      </c>
      <c r="F119" s="197" t="str">
        <f t="shared" si="5"/>
        <v>HKDFUT1MN1ConvAdj_Quote</v>
      </c>
      <c r="G119" s="196" t="str">
        <f>_xll.qlFuturesConvAdjustmentQuote($F119,IborIndex,$D119,$E119,Volatility,MeanReversion,Permanent,Trigger,ObjectOverwrite)</f>
        <v>HKDFUT1MN1ConvAdj_Quote#0002</v>
      </c>
      <c r="H119" s="24" t="str">
        <f>_xll.ohRangeRetrieveError(G119)</f>
        <v/>
      </c>
    </row>
    <row r="120" spans="1:8" s="18" customFormat="1" x14ac:dyDescent="0.2">
      <c r="A120" s="103"/>
      <c r="B120" s="111">
        <v>94</v>
      </c>
      <c r="C120" s="107" t="b">
        <v>0</v>
      </c>
      <c r="D120" s="107" t="str">
        <v>Q1</v>
      </c>
      <c r="E120" s="196" t="str">
        <f t="shared" si="4"/>
        <v>HKDFUT1MQ1_Quote</v>
      </c>
      <c r="F120" s="197" t="str">
        <f t="shared" si="5"/>
        <v>HKDFUT1MQ1ConvAdj_Quote</v>
      </c>
      <c r="G120" s="196" t="str">
        <f>_xll.qlFuturesConvAdjustmentQuote($F120,IborIndex,$D120,$E120,Volatility,MeanReversion,Permanent,Trigger,ObjectOverwrite)</f>
        <v>HKDFUT1MQ1ConvAdj_Quote#0002</v>
      </c>
      <c r="H120" s="24" t="str">
        <f>_xll.ohRangeRetrieveError(G120)</f>
        <v/>
      </c>
    </row>
    <row r="121" spans="1:8" s="18" customFormat="1" x14ac:dyDescent="0.2">
      <c r="A121" s="103"/>
      <c r="B121" s="111">
        <v>95</v>
      </c>
      <c r="C121" s="107" t="b">
        <v>0</v>
      </c>
      <c r="D121" s="107" t="str">
        <v>U1</v>
      </c>
      <c r="E121" s="196" t="str">
        <f t="shared" si="4"/>
        <v>HKDFUT1MU1_Quote</v>
      </c>
      <c r="F121" s="197" t="str">
        <f t="shared" si="5"/>
        <v>HKDFUT1MU1ConvAdj_Quote</v>
      </c>
      <c r="G121" s="196" t="str">
        <f>_xll.qlFuturesConvAdjustmentQuote($F121,IborIndex,$D121,$E121,Volatility,MeanReversion,Permanent,Trigger,ObjectOverwrite)</f>
        <v>HKDFUT1MU1ConvAdj_Quote#0002</v>
      </c>
      <c r="H121" s="24" t="str">
        <f>_xll.ohRangeRetrieveError(G121)</f>
        <v/>
      </c>
    </row>
    <row r="122" spans="1:8" s="18" customFormat="1" x14ac:dyDescent="0.2">
      <c r="A122" s="103"/>
      <c r="B122" s="111">
        <v>96</v>
      </c>
      <c r="C122" s="107" t="b">
        <v>0</v>
      </c>
      <c r="D122" s="107" t="str">
        <v>V1</v>
      </c>
      <c r="E122" s="196" t="str">
        <f t="shared" si="4"/>
        <v>HKDFUT1MV1_Quote</v>
      </c>
      <c r="F122" s="197" t="str">
        <f t="shared" si="5"/>
        <v>HKDFUT1MV1ConvAdj_Quote</v>
      </c>
      <c r="G122" s="196" t="str">
        <f>_xll.qlFuturesConvAdjustmentQuote($F122,IborIndex,$D122,$E122,Volatility,MeanReversion,Permanent,Trigger,ObjectOverwrite)</f>
        <v>HKDFUT1MV1ConvAdj_Quote#0002</v>
      </c>
      <c r="H122" s="24" t="str">
        <f>_xll.ohRangeRetrieveError(G122)</f>
        <v/>
      </c>
    </row>
    <row r="123" spans="1:8" s="18" customFormat="1" x14ac:dyDescent="0.2">
      <c r="A123" s="103"/>
      <c r="B123" s="111">
        <v>97</v>
      </c>
      <c r="C123" s="107" t="b">
        <v>0</v>
      </c>
      <c r="D123" s="107" t="str">
        <v>X1</v>
      </c>
      <c r="E123" s="196" t="str">
        <f t="shared" ref="E123:E146" si="6">Currency&amp;"FUT"&amp;$G$24&amp;$D123&amp;QuoteSuffix</f>
        <v>HKDFUT1MX1_Quote</v>
      </c>
      <c r="F123" s="197" t="str">
        <f t="shared" ref="F123:F146" si="7">Currency&amp;"FUT"&amp;$G$24&amp;$D123&amp;"ConvAdj"&amp;QuoteSuffix</f>
        <v>HKDFUT1MX1ConvAdj_Quote</v>
      </c>
      <c r="G123" s="196" t="str">
        <f>_xll.qlFuturesConvAdjustmentQuote($F123,IborIndex,$D123,$E123,Volatility,MeanReversion,Permanent,Trigger,ObjectOverwrite)</f>
        <v>HKDFUT1MX1ConvAdj_Quote#0002</v>
      </c>
      <c r="H123" s="24" t="str">
        <f>_xll.ohRangeRetrieveError(G123)</f>
        <v/>
      </c>
    </row>
    <row r="124" spans="1:8" s="18" customFormat="1" x14ac:dyDescent="0.2">
      <c r="A124" s="103"/>
      <c r="B124" s="111">
        <v>98</v>
      </c>
      <c r="C124" s="107" t="b">
        <v>0</v>
      </c>
      <c r="D124" s="107" t="str">
        <v>Z1</v>
      </c>
      <c r="E124" s="196" t="str">
        <f t="shared" si="6"/>
        <v>HKDFUT1MZ1_Quote</v>
      </c>
      <c r="F124" s="197" t="str">
        <f t="shared" si="7"/>
        <v>HKDFUT1MZ1ConvAdj_Quote</v>
      </c>
      <c r="G124" s="196" t="str">
        <f>_xll.qlFuturesConvAdjustmentQuote($F124,IborIndex,$D124,$E124,Volatility,MeanReversion,Permanent,Trigger,ObjectOverwrite)</f>
        <v>HKDFUT1MZ1ConvAdj_Quote#0002</v>
      </c>
      <c r="H124" s="24" t="str">
        <f>_xll.ohRangeRetrieveError(G124)</f>
        <v/>
      </c>
    </row>
    <row r="125" spans="1:8" s="18" customFormat="1" x14ac:dyDescent="0.2">
      <c r="A125" s="103"/>
      <c r="B125" s="111">
        <v>99</v>
      </c>
      <c r="C125" s="107" t="b">
        <v>0</v>
      </c>
      <c r="D125" s="107" t="str">
        <v>F2</v>
      </c>
      <c r="E125" s="196" t="str">
        <f t="shared" si="6"/>
        <v>HKDFUT1MF2_Quote</v>
      </c>
      <c r="F125" s="197" t="str">
        <f t="shared" si="7"/>
        <v>HKDFUT1MF2ConvAdj_Quote</v>
      </c>
      <c r="G125" s="196" t="str">
        <f>_xll.qlFuturesConvAdjustmentQuote($F125,IborIndex,$D125,$E125,Volatility,MeanReversion,Permanent,Trigger,ObjectOverwrite)</f>
        <v>HKDFUT1MF2ConvAdj_Quote#0002</v>
      </c>
      <c r="H125" s="24" t="str">
        <f>_xll.ohRangeRetrieveError(G125)</f>
        <v/>
      </c>
    </row>
    <row r="126" spans="1:8" s="18" customFormat="1" x14ac:dyDescent="0.2">
      <c r="A126" s="103"/>
      <c r="B126" s="111">
        <v>100</v>
      </c>
      <c r="C126" s="107" t="b">
        <v>0</v>
      </c>
      <c r="D126" s="107" t="str">
        <v>G2</v>
      </c>
      <c r="E126" s="196" t="str">
        <f t="shared" si="6"/>
        <v>HKDFUT1MG2_Quote</v>
      </c>
      <c r="F126" s="197" t="str">
        <f t="shared" si="7"/>
        <v>HKDFUT1MG2ConvAdj_Quote</v>
      </c>
      <c r="G126" s="196" t="str">
        <f>_xll.qlFuturesConvAdjustmentQuote($F126,IborIndex,$D126,$E126,Volatility,MeanReversion,Permanent,Trigger,ObjectOverwrite)</f>
        <v>HKDFUT1MG2ConvAdj_Quote#0002</v>
      </c>
      <c r="H126" s="24" t="str">
        <f>_xll.ohRangeRetrieveError(G126)</f>
        <v/>
      </c>
    </row>
    <row r="127" spans="1:8" s="18" customFormat="1" x14ac:dyDescent="0.2">
      <c r="A127" s="103"/>
      <c r="B127" s="111">
        <v>101</v>
      </c>
      <c r="C127" s="107" t="b">
        <v>0</v>
      </c>
      <c r="D127" s="107" t="str">
        <v>H2</v>
      </c>
      <c r="E127" s="196" t="str">
        <f t="shared" si="6"/>
        <v>HKDFUT1MH2_Quote</v>
      </c>
      <c r="F127" s="197" t="str">
        <f t="shared" si="7"/>
        <v>HKDFUT1MH2ConvAdj_Quote</v>
      </c>
      <c r="G127" s="196" t="str">
        <f>_xll.qlFuturesConvAdjustmentQuote($F127,IborIndex,$D127,$E127,Volatility,MeanReversion,Permanent,Trigger,ObjectOverwrite)</f>
        <v>HKDFUT1MH2ConvAdj_Quote#0002</v>
      </c>
      <c r="H127" s="24" t="str">
        <f>_xll.ohRangeRetrieveError(G127)</f>
        <v/>
      </c>
    </row>
    <row r="128" spans="1:8" s="18" customFormat="1" x14ac:dyDescent="0.2">
      <c r="A128" s="103"/>
      <c r="B128" s="111">
        <v>102</v>
      </c>
      <c r="C128" s="107" t="b">
        <v>0</v>
      </c>
      <c r="D128" s="107" t="str">
        <v>J2</v>
      </c>
      <c r="E128" s="196" t="str">
        <f t="shared" si="6"/>
        <v>HKDFUT1MJ2_Quote</v>
      </c>
      <c r="F128" s="197" t="str">
        <f t="shared" si="7"/>
        <v>HKDFUT1MJ2ConvAdj_Quote</v>
      </c>
      <c r="G128" s="196" t="str">
        <f>_xll.qlFuturesConvAdjustmentQuote($F128,IborIndex,$D128,$E128,Volatility,MeanReversion,Permanent,Trigger,ObjectOverwrite)</f>
        <v>HKDFUT1MJ2ConvAdj_Quote#0002</v>
      </c>
      <c r="H128" s="24" t="str">
        <f>_xll.ohRangeRetrieveError(G128)</f>
        <v/>
      </c>
    </row>
    <row r="129" spans="1:8" s="18" customFormat="1" x14ac:dyDescent="0.2">
      <c r="A129" s="103"/>
      <c r="B129" s="111">
        <v>103</v>
      </c>
      <c r="C129" s="107" t="b">
        <v>0</v>
      </c>
      <c r="D129" s="107" t="str">
        <v>K2</v>
      </c>
      <c r="E129" s="196" t="str">
        <f t="shared" si="6"/>
        <v>HKDFUT1MK2_Quote</v>
      </c>
      <c r="F129" s="197" t="str">
        <f t="shared" si="7"/>
        <v>HKDFUT1MK2ConvAdj_Quote</v>
      </c>
      <c r="G129" s="196" t="str">
        <f>_xll.qlFuturesConvAdjustmentQuote($F129,IborIndex,$D129,$E129,Volatility,MeanReversion,Permanent,Trigger,ObjectOverwrite)</f>
        <v>HKDFUT1MK2ConvAdj_Quote#0002</v>
      </c>
      <c r="H129" s="24" t="str">
        <f>_xll.ohRangeRetrieveError(G129)</f>
        <v/>
      </c>
    </row>
    <row r="130" spans="1:8" s="18" customFormat="1" x14ac:dyDescent="0.2">
      <c r="A130" s="103"/>
      <c r="B130" s="111">
        <v>104</v>
      </c>
      <c r="C130" s="107" t="b">
        <v>0</v>
      </c>
      <c r="D130" s="107" t="str">
        <v>M2</v>
      </c>
      <c r="E130" s="196" t="str">
        <f t="shared" si="6"/>
        <v>HKDFUT1MM2_Quote</v>
      </c>
      <c r="F130" s="197" t="str">
        <f t="shared" si="7"/>
        <v>HKDFUT1MM2ConvAdj_Quote</v>
      </c>
      <c r="G130" s="196" t="str">
        <f>_xll.qlFuturesConvAdjustmentQuote($F130,IborIndex,$D130,$E130,Volatility,MeanReversion,Permanent,Trigger,ObjectOverwrite)</f>
        <v>HKDFUT1MM2ConvAdj_Quote#0002</v>
      </c>
      <c r="H130" s="24" t="str">
        <f>_xll.ohRangeRetrieveError(G130)</f>
        <v/>
      </c>
    </row>
    <row r="131" spans="1:8" s="18" customFormat="1" x14ac:dyDescent="0.2">
      <c r="A131" s="103"/>
      <c r="B131" s="111">
        <v>105</v>
      </c>
      <c r="C131" s="107" t="b">
        <v>0</v>
      </c>
      <c r="D131" s="107" t="str">
        <v>N2</v>
      </c>
      <c r="E131" s="196" t="str">
        <f t="shared" si="6"/>
        <v>HKDFUT1MN2_Quote</v>
      </c>
      <c r="F131" s="197" t="str">
        <f t="shared" si="7"/>
        <v>HKDFUT1MN2ConvAdj_Quote</v>
      </c>
      <c r="G131" s="196" t="str">
        <f>_xll.qlFuturesConvAdjustmentQuote($F131,IborIndex,$D131,$E131,Volatility,MeanReversion,Permanent,Trigger,ObjectOverwrite)</f>
        <v>HKDFUT1MN2ConvAdj_Quote#0002</v>
      </c>
      <c r="H131" s="24" t="str">
        <f>_xll.ohRangeRetrieveError(G131)</f>
        <v/>
      </c>
    </row>
    <row r="132" spans="1:8" s="18" customFormat="1" x14ac:dyDescent="0.2">
      <c r="A132" s="103"/>
      <c r="B132" s="111">
        <v>106</v>
      </c>
      <c r="C132" s="107" t="b">
        <v>0</v>
      </c>
      <c r="D132" s="107" t="str">
        <v>Q2</v>
      </c>
      <c r="E132" s="196" t="str">
        <f t="shared" si="6"/>
        <v>HKDFUT1MQ2_Quote</v>
      </c>
      <c r="F132" s="197" t="str">
        <f t="shared" si="7"/>
        <v>HKDFUT1MQ2ConvAdj_Quote</v>
      </c>
      <c r="G132" s="196" t="str">
        <f>_xll.qlFuturesConvAdjustmentQuote($F132,IborIndex,$D132,$E132,Volatility,MeanReversion,Permanent,Trigger,ObjectOverwrite)</f>
        <v>HKDFUT1MQ2ConvAdj_Quote#0002</v>
      </c>
      <c r="H132" s="24" t="str">
        <f>_xll.ohRangeRetrieveError(G132)</f>
        <v/>
      </c>
    </row>
    <row r="133" spans="1:8" s="18" customFormat="1" x14ac:dyDescent="0.2">
      <c r="A133" s="103"/>
      <c r="B133" s="111">
        <v>107</v>
      </c>
      <c r="C133" s="107" t="b">
        <v>0</v>
      </c>
      <c r="D133" s="107" t="str">
        <v>U2</v>
      </c>
      <c r="E133" s="196" t="str">
        <f t="shared" si="6"/>
        <v>HKDFUT1MU2_Quote</v>
      </c>
      <c r="F133" s="197" t="str">
        <f t="shared" si="7"/>
        <v>HKDFUT1MU2ConvAdj_Quote</v>
      </c>
      <c r="G133" s="196" t="str">
        <f>_xll.qlFuturesConvAdjustmentQuote($F133,IborIndex,$D133,$E133,Volatility,MeanReversion,Permanent,Trigger,ObjectOverwrite)</f>
        <v>HKDFUT1MU2ConvAdj_Quote#0002</v>
      </c>
      <c r="H133" s="24" t="str">
        <f>_xll.ohRangeRetrieveError(G133)</f>
        <v/>
      </c>
    </row>
    <row r="134" spans="1:8" s="18" customFormat="1" x14ac:dyDescent="0.2">
      <c r="A134" s="103"/>
      <c r="B134" s="111">
        <v>108</v>
      </c>
      <c r="C134" s="107" t="b">
        <v>0</v>
      </c>
      <c r="D134" s="107" t="str">
        <v>V2</v>
      </c>
      <c r="E134" s="196" t="str">
        <f t="shared" si="6"/>
        <v>HKDFUT1MV2_Quote</v>
      </c>
      <c r="F134" s="197" t="str">
        <f t="shared" si="7"/>
        <v>HKDFUT1MV2ConvAdj_Quote</v>
      </c>
      <c r="G134" s="196" t="str">
        <f>_xll.qlFuturesConvAdjustmentQuote($F134,IborIndex,$D134,$E134,Volatility,MeanReversion,Permanent,Trigger,ObjectOverwrite)</f>
        <v>HKDFUT1MV2ConvAdj_Quote#0002</v>
      </c>
      <c r="H134" s="24" t="str">
        <f>_xll.ohRangeRetrieveError(G134)</f>
        <v/>
      </c>
    </row>
    <row r="135" spans="1:8" s="18" customFormat="1" x14ac:dyDescent="0.2">
      <c r="A135" s="103"/>
      <c r="B135" s="111">
        <v>109</v>
      </c>
      <c r="C135" s="107" t="b">
        <v>0</v>
      </c>
      <c r="D135" s="107" t="str">
        <v>X2</v>
      </c>
      <c r="E135" s="196" t="str">
        <f t="shared" si="6"/>
        <v>HKDFUT1MX2_Quote</v>
      </c>
      <c r="F135" s="197" t="str">
        <f t="shared" si="7"/>
        <v>HKDFUT1MX2ConvAdj_Quote</v>
      </c>
      <c r="G135" s="196" t="str">
        <f>_xll.qlFuturesConvAdjustmentQuote($F135,IborIndex,$D135,$E135,Volatility,MeanReversion,Permanent,Trigger,ObjectOverwrite)</f>
        <v>HKDFUT1MX2ConvAdj_Quote#0002</v>
      </c>
      <c r="H135" s="24" t="str">
        <f>_xll.ohRangeRetrieveError(G135)</f>
        <v/>
      </c>
    </row>
    <row r="136" spans="1:8" s="18" customFormat="1" x14ac:dyDescent="0.2">
      <c r="A136" s="103"/>
      <c r="B136" s="111">
        <v>110</v>
      </c>
      <c r="C136" s="107" t="b">
        <v>0</v>
      </c>
      <c r="D136" s="107" t="str">
        <v>Z2</v>
      </c>
      <c r="E136" s="196" t="str">
        <f t="shared" si="6"/>
        <v>HKDFUT1MZ2_Quote</v>
      </c>
      <c r="F136" s="197" t="str">
        <f t="shared" si="7"/>
        <v>HKDFUT1MZ2ConvAdj_Quote</v>
      </c>
      <c r="G136" s="196" t="str">
        <f>_xll.qlFuturesConvAdjustmentQuote($F136,IborIndex,$D136,$E136,Volatility,MeanReversion,Permanent,Trigger,ObjectOverwrite)</f>
        <v>HKDFUT1MZ2ConvAdj_Quote#0002</v>
      </c>
      <c r="H136" s="24" t="str">
        <f>_xll.ohRangeRetrieveError(G136)</f>
        <v/>
      </c>
    </row>
    <row r="137" spans="1:8" s="18" customFormat="1" x14ac:dyDescent="0.2">
      <c r="A137" s="103"/>
      <c r="B137" s="111">
        <v>111</v>
      </c>
      <c r="C137" s="107" t="b">
        <v>0</v>
      </c>
      <c r="D137" s="107" t="str">
        <v>F3</v>
      </c>
      <c r="E137" s="196" t="str">
        <f t="shared" si="6"/>
        <v>HKDFUT1MF3_Quote</v>
      </c>
      <c r="F137" s="197" t="str">
        <f t="shared" si="7"/>
        <v>HKDFUT1MF3ConvAdj_Quote</v>
      </c>
      <c r="G137" s="196" t="str">
        <f>_xll.qlFuturesConvAdjustmentQuote($F137,IborIndex,$D137,$E137,Volatility,MeanReversion,Permanent,Trigger,ObjectOverwrite)</f>
        <v>HKDFUT1MF3ConvAdj_Quote#0002</v>
      </c>
      <c r="H137" s="24" t="str">
        <f>_xll.ohRangeRetrieveError(G137)</f>
        <v/>
      </c>
    </row>
    <row r="138" spans="1:8" s="18" customFormat="1" x14ac:dyDescent="0.2">
      <c r="A138" s="103"/>
      <c r="B138" s="111">
        <v>112</v>
      </c>
      <c r="C138" s="107" t="b">
        <v>0</v>
      </c>
      <c r="D138" s="107" t="str">
        <v>G3</v>
      </c>
      <c r="E138" s="196" t="str">
        <f t="shared" si="6"/>
        <v>HKDFUT1MG3_Quote</v>
      </c>
      <c r="F138" s="197" t="str">
        <f t="shared" si="7"/>
        <v>HKDFUT1MG3ConvAdj_Quote</v>
      </c>
      <c r="G138" s="196" t="str">
        <f>_xll.qlFuturesConvAdjustmentQuote($F138,IborIndex,$D138,$E138,Volatility,MeanReversion,Permanent,Trigger,ObjectOverwrite)</f>
        <v>HKDFUT1MG3ConvAdj_Quote#0002</v>
      </c>
      <c r="H138" s="24" t="str">
        <f>_xll.ohRangeRetrieveError(G138)</f>
        <v/>
      </c>
    </row>
    <row r="139" spans="1:8" s="18" customFormat="1" x14ac:dyDescent="0.2">
      <c r="A139" s="103"/>
      <c r="B139" s="111">
        <v>113</v>
      </c>
      <c r="C139" s="107" t="b">
        <v>0</v>
      </c>
      <c r="D139" s="107" t="str">
        <v>H3</v>
      </c>
      <c r="E139" s="196" t="str">
        <f t="shared" si="6"/>
        <v>HKDFUT1MH3_Quote</v>
      </c>
      <c r="F139" s="197" t="str">
        <f t="shared" si="7"/>
        <v>HKDFUT1MH3ConvAdj_Quote</v>
      </c>
      <c r="G139" s="196" t="str">
        <f>_xll.qlFuturesConvAdjustmentQuote($F139,IborIndex,$D139,$E139,Volatility,MeanReversion,Permanent,Trigger,ObjectOverwrite)</f>
        <v>HKDFUT1MH3ConvAdj_Quote#0002</v>
      </c>
      <c r="H139" s="24" t="str">
        <f>_xll.ohRangeRetrieveError(G139)</f>
        <v/>
      </c>
    </row>
    <row r="140" spans="1:8" s="18" customFormat="1" x14ac:dyDescent="0.2">
      <c r="A140" s="103"/>
      <c r="B140" s="111">
        <v>114</v>
      </c>
      <c r="C140" s="107" t="b">
        <v>0</v>
      </c>
      <c r="D140" s="107" t="str">
        <v>J3</v>
      </c>
      <c r="E140" s="196" t="str">
        <f t="shared" si="6"/>
        <v>HKDFUT1MJ3_Quote</v>
      </c>
      <c r="F140" s="197" t="str">
        <f t="shared" si="7"/>
        <v>HKDFUT1MJ3ConvAdj_Quote</v>
      </c>
      <c r="G140" s="196" t="str">
        <f>_xll.qlFuturesConvAdjustmentQuote($F140,IborIndex,$D140,$E140,Volatility,MeanReversion,Permanent,Trigger,ObjectOverwrite)</f>
        <v>HKDFUT1MJ3ConvAdj_Quote#0002</v>
      </c>
      <c r="H140" s="24" t="str">
        <f>_xll.ohRangeRetrieveError(G140)</f>
        <v/>
      </c>
    </row>
    <row r="141" spans="1:8" s="18" customFormat="1" x14ac:dyDescent="0.2">
      <c r="A141" s="103"/>
      <c r="B141" s="111">
        <v>115</v>
      </c>
      <c r="C141" s="107" t="b">
        <v>0</v>
      </c>
      <c r="D141" s="107" t="str">
        <v>K3</v>
      </c>
      <c r="E141" s="196" t="str">
        <f t="shared" si="6"/>
        <v>HKDFUT1MK3_Quote</v>
      </c>
      <c r="F141" s="197" t="str">
        <f t="shared" si="7"/>
        <v>HKDFUT1MK3ConvAdj_Quote</v>
      </c>
      <c r="G141" s="196" t="str">
        <f>_xll.qlFuturesConvAdjustmentQuote($F141,IborIndex,$D141,$E141,Volatility,MeanReversion,Permanent,Trigger,ObjectOverwrite)</f>
        <v>HKDFUT1MK3ConvAdj_Quote#0002</v>
      </c>
      <c r="H141" s="24" t="str">
        <f>_xll.ohRangeRetrieveError(G141)</f>
        <v/>
      </c>
    </row>
    <row r="142" spans="1:8" s="18" customFormat="1" x14ac:dyDescent="0.2">
      <c r="A142" s="103"/>
      <c r="B142" s="111">
        <v>116</v>
      </c>
      <c r="C142" s="107" t="b">
        <v>0</v>
      </c>
      <c r="D142" s="107" t="str">
        <v>M3</v>
      </c>
      <c r="E142" s="196" t="str">
        <f t="shared" si="6"/>
        <v>HKDFUT1MM3_Quote</v>
      </c>
      <c r="F142" s="197" t="str">
        <f t="shared" si="7"/>
        <v>HKDFUT1MM3ConvAdj_Quote</v>
      </c>
      <c r="G142" s="196" t="str">
        <f>_xll.qlFuturesConvAdjustmentQuote($F142,IborIndex,$D142,$E142,Volatility,MeanReversion,Permanent,Trigger,ObjectOverwrite)</f>
        <v>HKDFUT1MM3ConvAdj_Quote#0002</v>
      </c>
      <c r="H142" s="24" t="str">
        <f>_xll.ohRangeRetrieveError(G142)</f>
        <v/>
      </c>
    </row>
    <row r="143" spans="1:8" s="18" customFormat="1" x14ac:dyDescent="0.2">
      <c r="A143" s="103"/>
      <c r="B143" s="111">
        <v>117</v>
      </c>
      <c r="C143" s="107" t="b">
        <v>0</v>
      </c>
      <c r="D143" s="107" t="str">
        <v>N3</v>
      </c>
      <c r="E143" s="196" t="str">
        <f t="shared" si="6"/>
        <v>HKDFUT1MN3_Quote</v>
      </c>
      <c r="F143" s="197" t="str">
        <f t="shared" si="7"/>
        <v>HKDFUT1MN3ConvAdj_Quote</v>
      </c>
      <c r="G143" s="196" t="str">
        <f>_xll.qlFuturesConvAdjustmentQuote($F143,IborIndex,$D143,$E143,Volatility,MeanReversion,Permanent,Trigger,ObjectOverwrite)</f>
        <v>HKDFUT1MN3ConvAdj_Quote#0002</v>
      </c>
      <c r="H143" s="24" t="str">
        <f>_xll.ohRangeRetrieveError(G143)</f>
        <v/>
      </c>
    </row>
    <row r="144" spans="1:8" s="18" customFormat="1" x14ac:dyDescent="0.2">
      <c r="A144" s="103"/>
      <c r="B144" s="111">
        <v>118</v>
      </c>
      <c r="C144" s="107" t="b">
        <v>0</v>
      </c>
      <c r="D144" s="107" t="str">
        <v>Q3</v>
      </c>
      <c r="E144" s="196" t="str">
        <f t="shared" si="6"/>
        <v>HKDFUT1MQ3_Quote</v>
      </c>
      <c r="F144" s="197" t="str">
        <f t="shared" si="7"/>
        <v>HKDFUT1MQ3ConvAdj_Quote</v>
      </c>
      <c r="G144" s="196" t="str">
        <f>_xll.qlFuturesConvAdjustmentQuote($F144,IborIndex,$D144,$E144,Volatility,MeanReversion,Permanent,Trigger,ObjectOverwrite)</f>
        <v>HKDFUT1MQ3ConvAdj_Quote#0002</v>
      </c>
      <c r="H144" s="24" t="str">
        <f>_xll.ohRangeRetrieveError(G144)</f>
        <v/>
      </c>
    </row>
    <row r="145" spans="1:8" s="18" customFormat="1" x14ac:dyDescent="0.2">
      <c r="A145" s="103"/>
      <c r="B145" s="111">
        <v>119</v>
      </c>
      <c r="C145" s="107" t="b">
        <v>0</v>
      </c>
      <c r="D145" s="107" t="str">
        <v>U3</v>
      </c>
      <c r="E145" s="196" t="str">
        <f t="shared" si="6"/>
        <v>HKDFUT1MU3_Quote</v>
      </c>
      <c r="F145" s="197" t="str">
        <f t="shared" si="7"/>
        <v>HKDFUT1MU3ConvAdj_Quote</v>
      </c>
      <c r="G145" s="196" t="str">
        <f>_xll.qlFuturesConvAdjustmentQuote($F145,IborIndex,$D145,$E145,Volatility,MeanReversion,Permanent,Trigger,ObjectOverwrite)</f>
        <v>HKDFUT1MU3ConvAdj_Quote#0002</v>
      </c>
      <c r="H145" s="24" t="str">
        <f>_xll.ohRangeRetrieveError(G145)</f>
        <v/>
      </c>
    </row>
    <row r="146" spans="1:8" s="18" customFormat="1" ht="12" thickBot="1" x14ac:dyDescent="0.25">
      <c r="A146" s="114"/>
      <c r="B146" s="111">
        <v>120</v>
      </c>
      <c r="C146" s="107" t="b">
        <v>0</v>
      </c>
      <c r="D146" s="107" t="str">
        <v>V3</v>
      </c>
      <c r="E146" s="196" t="str">
        <f t="shared" si="6"/>
        <v>HKDFUT1MV3_Quote</v>
      </c>
      <c r="F146" s="197" t="str">
        <f t="shared" si="7"/>
        <v>HKDFUT1MV3ConvAdj_Quote</v>
      </c>
      <c r="G146" s="196" t="str">
        <f>_xll.qlFuturesConvAdjustmentQuote($F146,IborIndex,$D146,$E146,Volatility,MeanReversion,Permanent,Trigger,ObjectOverwrite)</f>
        <v>HKDFUT1MV3ConvAdj_Quote#0002</v>
      </c>
      <c r="H146" s="24" t="str">
        <f>_xll.ohRangeRetrieveError(G146)</f>
        <v/>
      </c>
    </row>
    <row r="147" spans="1:8" s="18" customFormat="1" x14ac:dyDescent="0.2"/>
    <row r="149" spans="1:8" s="18" customFormat="1" x14ac:dyDescent="0.2"/>
    <row r="150" spans="1:8" s="18" customFormat="1" x14ac:dyDescent="0.2">
      <c r="E150" s="193" t="s">
        <v>172</v>
      </c>
      <c r="F150" s="194" t="str">
        <f>PROPER(Currency)&amp;"HW_Volatility_Quote"</f>
        <v>HkdHW_Volatility_Quote</v>
      </c>
    </row>
    <row r="151" spans="1:8" s="18" customFormat="1" x14ac:dyDescent="0.2">
      <c r="E151" s="193" t="s">
        <v>173</v>
      </c>
      <c r="F151" s="194" t="str">
        <f>PROPER(Currency)&amp;"HW_MeanReversion_Quote"</f>
        <v>HkdHW_MeanReversion_Quote</v>
      </c>
    </row>
    <row r="152" spans="1:8" s="18" customFormat="1" x14ac:dyDescent="0.2">
      <c r="E152" s="193" t="s">
        <v>174</v>
      </c>
      <c r="F152" s="194" t="str">
        <f>PROPER(Currency)&amp;FamilyName&amp;$G$152</f>
        <v>HkdHibor3M</v>
      </c>
      <c r="G152" s="195" t="s">
        <v>116</v>
      </c>
    </row>
    <row r="153" spans="1:8" s="18" customFormat="1" x14ac:dyDescent="0.2"/>
    <row r="154" spans="1:8" s="18" customFormat="1" x14ac:dyDescent="0.2">
      <c r="A154" s="102"/>
      <c r="B154" s="20" t="s">
        <v>113</v>
      </c>
      <c r="C154" s="151" t="s">
        <v>114</v>
      </c>
      <c r="D154" s="151" t="s">
        <v>115</v>
      </c>
      <c r="E154" s="151" t="s">
        <v>175</v>
      </c>
      <c r="F154" s="22" t="str">
        <f>Currency&amp;"_020_Futures"&amp;G152&amp;"ConvAdj.xml"</f>
        <v>HKD_020_Futures3MConvAdj.xml</v>
      </c>
      <c r="G154" s="65" t="e">
        <f ca="1">IF(Serialize,_xll.ohObjectSave(G155:G274,SerializationPath&amp;F154,FileOverwrite,,Serialize),"---")</f>
        <v>#NUM!</v>
      </c>
      <c r="H154" s="24" t="str">
        <f ca="1">_xll.ohRangeRetrieveError(G154)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155" spans="1:8" s="18" customFormat="1" x14ac:dyDescent="0.2">
      <c r="A155" s="103"/>
      <c r="B155" s="104">
        <v>1</v>
      </c>
      <c r="C155" s="106" t="b">
        <v>0</v>
      </c>
      <c r="D155" s="106" t="str">
        <f t="array" ref="D155:D274">_xll.qlIMMNextCodes(_xll.qlSettingsEvaluationDate(Trigger)-1,$C155:$C274)</f>
        <v>X3</v>
      </c>
      <c r="E155" s="196" t="str">
        <f t="shared" ref="E155:E186" si="8">Currency&amp;"FUT"&amp;$G$152&amp;$D155&amp;QuoteSuffix</f>
        <v>HKDFUT3MX3_Quote</v>
      </c>
      <c r="F155" s="197" t="str">
        <f t="shared" ref="F155:F186" si="9">Currency&amp;"FUT"&amp;$G$152&amp;$D155&amp;"ConvAdj"&amp;QuoteSuffix</f>
        <v>HKDFUT3MX3ConvAdj_Quote</v>
      </c>
      <c r="G155" s="196" t="str">
        <f>_xll.qlFuturesConvAdjustmentQuote($F155,IborIndex,$D155,$E155,Volatility,MeanReversion,Permanent,Trigger,ObjectOverwrite)</f>
        <v>HKDFUT3MX3ConvAdj_Quote#0002</v>
      </c>
      <c r="H155" s="24" t="str">
        <f>_xll.ohRangeRetrieveError(G155)</f>
        <v/>
      </c>
    </row>
    <row r="156" spans="1:8" s="18" customFormat="1" x14ac:dyDescent="0.2">
      <c r="A156" s="103"/>
      <c r="B156" s="111">
        <v>2</v>
      </c>
      <c r="C156" s="107" t="b">
        <v>0</v>
      </c>
      <c r="D156" s="107" t="str">
        <v>Z3</v>
      </c>
      <c r="E156" s="196" t="str">
        <f t="shared" si="8"/>
        <v>HKDFUT3MZ3_Quote</v>
      </c>
      <c r="F156" s="197" t="str">
        <f t="shared" si="9"/>
        <v>HKDFUT3MZ3ConvAdj_Quote</v>
      </c>
      <c r="G156" s="196" t="str">
        <f>_xll.qlFuturesConvAdjustmentQuote($F156,IborIndex,$D156,$E156,Volatility,MeanReversion,Permanent,Trigger,ObjectOverwrite)</f>
        <v>HKDFUT3MZ3ConvAdj_Quote#0002</v>
      </c>
      <c r="H156" s="24" t="str">
        <f>_xll.ohRangeRetrieveError(G156)</f>
        <v/>
      </c>
    </row>
    <row r="157" spans="1:8" s="18" customFormat="1" x14ac:dyDescent="0.2">
      <c r="A157" s="103"/>
      <c r="B157" s="111">
        <v>3</v>
      </c>
      <c r="C157" s="107" t="b">
        <v>0</v>
      </c>
      <c r="D157" s="107" t="str">
        <v>F4</v>
      </c>
      <c r="E157" s="196" t="str">
        <f t="shared" si="8"/>
        <v>HKDFUT3MF4_Quote</v>
      </c>
      <c r="F157" s="197" t="str">
        <f t="shared" si="9"/>
        <v>HKDFUT3MF4ConvAdj_Quote</v>
      </c>
      <c r="G157" s="196" t="str">
        <f>_xll.qlFuturesConvAdjustmentQuote($F157,IborIndex,$D157,$E157,Volatility,MeanReversion,Permanent,Trigger,ObjectOverwrite)</f>
        <v>HKDFUT3MF4ConvAdj_Quote#0002</v>
      </c>
      <c r="H157" s="24" t="str">
        <f>_xll.ohRangeRetrieveError(G157)</f>
        <v/>
      </c>
    </row>
    <row r="158" spans="1:8" s="18" customFormat="1" x14ac:dyDescent="0.2">
      <c r="A158" s="103"/>
      <c r="B158" s="111">
        <v>4</v>
      </c>
      <c r="C158" s="107" t="b">
        <v>0</v>
      </c>
      <c r="D158" s="107" t="str">
        <v>G4</v>
      </c>
      <c r="E158" s="196" t="str">
        <f t="shared" si="8"/>
        <v>HKDFUT3MG4_Quote</v>
      </c>
      <c r="F158" s="197" t="str">
        <f t="shared" si="9"/>
        <v>HKDFUT3MG4ConvAdj_Quote</v>
      </c>
      <c r="G158" s="196" t="e">
        <f>_xll.qlFuturesConvAdjustmentQuote($F158,IborIndex,$D158,$E158,Volatility,MeanReversion,Permanent,Trigger,ObjectOverwrite)</f>
        <v>#NUM!</v>
      </c>
      <c r="H158" s="24" t="str">
        <f ca="1">_xll.ohRangeRetrieveError(G158)</f>
        <v>qlFuturesConvAdjustmentQuote - Error converting parameter 'FuturesQuote' : 'ObjectHandler error: attempt to retrieve object with unknown ID 'HKDFUT3MG4_Quote'</v>
      </c>
    </row>
    <row r="159" spans="1:8" s="18" customFormat="1" x14ac:dyDescent="0.2">
      <c r="A159" s="103"/>
      <c r="B159" s="111">
        <v>5</v>
      </c>
      <c r="C159" s="107" t="b">
        <v>0</v>
      </c>
      <c r="D159" s="107" t="str">
        <v>H4</v>
      </c>
      <c r="E159" s="196" t="str">
        <f t="shared" si="8"/>
        <v>HKDFUT3MH4_Quote</v>
      </c>
      <c r="F159" s="197" t="str">
        <f t="shared" si="9"/>
        <v>HKDFUT3MH4ConvAdj_Quote</v>
      </c>
      <c r="G159" s="196" t="str">
        <f>_xll.qlFuturesConvAdjustmentQuote($F159,IborIndex,$D159,$E159,Volatility,MeanReversion,Permanent,Trigger,ObjectOverwrite)</f>
        <v>HKDFUT3MH4ConvAdj_Quote#0002</v>
      </c>
      <c r="H159" s="24" t="str">
        <f>_xll.ohRangeRetrieveError(G159)</f>
        <v/>
      </c>
    </row>
    <row r="160" spans="1:8" s="18" customFormat="1" x14ac:dyDescent="0.2">
      <c r="A160" s="103"/>
      <c r="B160" s="111">
        <v>6</v>
      </c>
      <c r="C160" s="107" t="b">
        <v>0</v>
      </c>
      <c r="D160" s="107" t="str">
        <v>J4</v>
      </c>
      <c r="E160" s="196" t="str">
        <f t="shared" si="8"/>
        <v>HKDFUT3MJ4_Quote</v>
      </c>
      <c r="F160" s="197" t="str">
        <f t="shared" si="9"/>
        <v>HKDFUT3MJ4ConvAdj_Quote</v>
      </c>
      <c r="G160" s="196" t="e">
        <f>_xll.qlFuturesConvAdjustmentQuote($F160,IborIndex,$D160,$E160,Volatility,MeanReversion,Permanent,Trigger,ObjectOverwrite)</f>
        <v>#NUM!</v>
      </c>
      <c r="H160" s="24" t="str">
        <f ca="1">_xll.ohRangeRetrieveError(G160)</f>
        <v>qlFuturesConvAdjustmentQuote - Error converting parameter 'FuturesQuote' : 'ObjectHandler error: attempt to retrieve object with unknown ID 'HKDFUT3MJ4_Quote'</v>
      </c>
    </row>
    <row r="161" spans="1:8" s="18" customFormat="1" x14ac:dyDescent="0.2">
      <c r="A161" s="103"/>
      <c r="B161" s="111">
        <v>7</v>
      </c>
      <c r="C161" s="107" t="b">
        <v>0</v>
      </c>
      <c r="D161" s="107" t="str">
        <v>K4</v>
      </c>
      <c r="E161" s="196" t="str">
        <f t="shared" si="8"/>
        <v>HKDFUT3MK4_Quote</v>
      </c>
      <c r="F161" s="197" t="str">
        <f t="shared" si="9"/>
        <v>HKDFUT3MK4ConvAdj_Quote</v>
      </c>
      <c r="G161" s="196" t="e">
        <f>_xll.qlFuturesConvAdjustmentQuote($F161,IborIndex,$D161,$E161,Volatility,MeanReversion,Permanent,Trigger,ObjectOverwrite)</f>
        <v>#NUM!</v>
      </c>
      <c r="H161" s="24" t="str">
        <f ca="1">_xll.ohRangeRetrieveError(G161)</f>
        <v>qlFuturesConvAdjustmentQuote - Error converting parameter 'FuturesQuote' : 'ObjectHandler error: attempt to retrieve object with unknown ID 'HKDFUT3MK4_Quote'</v>
      </c>
    </row>
    <row r="162" spans="1:8" s="18" customFormat="1" x14ac:dyDescent="0.2">
      <c r="A162" s="103"/>
      <c r="B162" s="111">
        <v>8</v>
      </c>
      <c r="C162" s="107" t="b">
        <v>0</v>
      </c>
      <c r="D162" s="107" t="str">
        <v>M4</v>
      </c>
      <c r="E162" s="196" t="str">
        <f t="shared" si="8"/>
        <v>HKDFUT3MM4_Quote</v>
      </c>
      <c r="F162" s="197" t="str">
        <f t="shared" si="9"/>
        <v>HKDFUT3MM4ConvAdj_Quote</v>
      </c>
      <c r="G162" s="196" t="str">
        <f>_xll.qlFuturesConvAdjustmentQuote($F162,IborIndex,$D162,$E162,Volatility,MeanReversion,Permanent,Trigger,ObjectOverwrite)</f>
        <v>HKDFUT3MM4ConvAdj_Quote#0002</v>
      </c>
      <c r="H162" s="24" t="str">
        <f>_xll.ohRangeRetrieveError(G162)</f>
        <v/>
      </c>
    </row>
    <row r="163" spans="1:8" s="18" customFormat="1" x14ac:dyDescent="0.2">
      <c r="A163" s="103"/>
      <c r="B163" s="111">
        <v>9</v>
      </c>
      <c r="C163" s="107" t="b">
        <v>0</v>
      </c>
      <c r="D163" s="107" t="str">
        <v>N4</v>
      </c>
      <c r="E163" s="196" t="str">
        <f t="shared" si="8"/>
        <v>HKDFUT3MN4_Quote</v>
      </c>
      <c r="F163" s="197" t="str">
        <f t="shared" si="9"/>
        <v>HKDFUT3MN4ConvAdj_Quote</v>
      </c>
      <c r="G163" s="196" t="e">
        <f>_xll.qlFuturesConvAdjustmentQuote($F163,IborIndex,$D163,$E163,Volatility,MeanReversion,Permanent,Trigger,ObjectOverwrite)</f>
        <v>#NUM!</v>
      </c>
      <c r="H163" s="24" t="str">
        <f ca="1">_xll.ohRangeRetrieveError(G163)</f>
        <v>qlFuturesConvAdjustmentQuote - Error converting parameter 'FuturesQuote' : 'ObjectHandler error: attempt to retrieve object with unknown ID 'HKDFUT3MN4_Quote'</v>
      </c>
    </row>
    <row r="164" spans="1:8" s="18" customFormat="1" x14ac:dyDescent="0.2">
      <c r="A164" s="103"/>
      <c r="B164" s="111">
        <v>10</v>
      </c>
      <c r="C164" s="107" t="b">
        <v>0</v>
      </c>
      <c r="D164" s="107" t="str">
        <v>Q4</v>
      </c>
      <c r="E164" s="196" t="str">
        <f t="shared" si="8"/>
        <v>HKDFUT3MQ4_Quote</v>
      </c>
      <c r="F164" s="197" t="str">
        <f t="shared" si="9"/>
        <v>HKDFUT3MQ4ConvAdj_Quote</v>
      </c>
      <c r="G164" s="196" t="e">
        <f>_xll.qlFuturesConvAdjustmentQuote($F164,IborIndex,$D164,$E164,Volatility,MeanReversion,Permanent,Trigger,ObjectOverwrite)</f>
        <v>#NUM!</v>
      </c>
      <c r="H164" s="24" t="str">
        <f ca="1">_xll.ohRangeRetrieveError(G164)</f>
        <v>qlFuturesConvAdjustmentQuote - Error converting parameter 'FuturesQuote' : 'ObjectHandler error: attempt to retrieve object with unknown ID 'HKDFUT3MQ4_Quote'</v>
      </c>
    </row>
    <row r="165" spans="1:8" s="18" customFormat="1" x14ac:dyDescent="0.2">
      <c r="A165" s="103"/>
      <c r="B165" s="111">
        <v>11</v>
      </c>
      <c r="C165" s="107" t="b">
        <v>0</v>
      </c>
      <c r="D165" s="107" t="str">
        <v>U4</v>
      </c>
      <c r="E165" s="196" t="str">
        <f t="shared" si="8"/>
        <v>HKDFUT3MU4_Quote</v>
      </c>
      <c r="F165" s="197" t="str">
        <f t="shared" si="9"/>
        <v>HKDFUT3MU4ConvAdj_Quote</v>
      </c>
      <c r="G165" s="196" t="str">
        <f>_xll.qlFuturesConvAdjustmentQuote($F165,IborIndex,$D165,$E165,Volatility,MeanReversion,Permanent,Trigger,ObjectOverwrite)</f>
        <v>HKDFUT3MU4ConvAdj_Quote#0002</v>
      </c>
      <c r="H165" s="24" t="str">
        <f>_xll.ohRangeRetrieveError(G165)</f>
        <v/>
      </c>
    </row>
    <row r="166" spans="1:8" s="18" customFormat="1" x14ac:dyDescent="0.2">
      <c r="A166" s="103"/>
      <c r="B166" s="111">
        <v>12</v>
      </c>
      <c r="C166" s="107" t="b">
        <v>0</v>
      </c>
      <c r="D166" s="107" t="str">
        <v>V4</v>
      </c>
      <c r="E166" s="196" t="str">
        <f t="shared" si="8"/>
        <v>HKDFUT3MV4_Quote</v>
      </c>
      <c r="F166" s="197" t="str">
        <f t="shared" si="9"/>
        <v>HKDFUT3MV4ConvAdj_Quote</v>
      </c>
      <c r="G166" s="196" t="e">
        <f>_xll.qlFuturesConvAdjustmentQuote($F166,IborIndex,$D166,$E166,Volatility,MeanReversion,Permanent,Trigger,ObjectOverwrite)</f>
        <v>#NUM!</v>
      </c>
      <c r="H166" s="24" t="str">
        <f ca="1">_xll.ohRangeRetrieveError(G166)</f>
        <v>qlFuturesConvAdjustmentQuote - Error converting parameter 'FuturesQuote' : 'ObjectHandler error: attempt to retrieve object with unknown ID 'HKDFUT3MV4_Quote'</v>
      </c>
    </row>
    <row r="167" spans="1:8" s="18" customFormat="1" x14ac:dyDescent="0.2">
      <c r="A167" s="103"/>
      <c r="B167" s="111">
        <v>13</v>
      </c>
      <c r="C167" s="107" t="b">
        <v>0</v>
      </c>
      <c r="D167" s="107" t="str">
        <v>X4</v>
      </c>
      <c r="E167" s="196" t="str">
        <f t="shared" si="8"/>
        <v>HKDFUT3MX4_Quote</v>
      </c>
      <c r="F167" s="197" t="str">
        <f t="shared" si="9"/>
        <v>HKDFUT3MX4ConvAdj_Quote</v>
      </c>
      <c r="G167" s="196" t="e">
        <f>_xll.qlFuturesConvAdjustmentQuote($F167,IborIndex,$D167,$E167,Volatility,MeanReversion,Permanent,Trigger,ObjectOverwrite)</f>
        <v>#NUM!</v>
      </c>
      <c r="H167" s="24" t="str">
        <f ca="1">_xll.ohRangeRetrieveError(G167)</f>
        <v>qlFuturesConvAdjustmentQuote - Error converting parameter 'FuturesQuote' : 'ObjectHandler error: attempt to retrieve object with unknown ID 'HKDFUT3MX4_Quote'</v>
      </c>
    </row>
    <row r="168" spans="1:8" s="18" customFormat="1" x14ac:dyDescent="0.2">
      <c r="A168" s="103"/>
      <c r="B168" s="111">
        <v>14</v>
      </c>
      <c r="C168" s="107" t="b">
        <v>0</v>
      </c>
      <c r="D168" s="107" t="str">
        <v>Z4</v>
      </c>
      <c r="E168" s="196" t="str">
        <f t="shared" si="8"/>
        <v>HKDFUT3MZ4_Quote</v>
      </c>
      <c r="F168" s="197" t="str">
        <f t="shared" si="9"/>
        <v>HKDFUT3MZ4ConvAdj_Quote</v>
      </c>
      <c r="G168" s="196" t="e">
        <f>_xll.qlFuturesConvAdjustmentQuote($F168,IborIndex,$D168,$E168,Volatility,MeanReversion,Permanent,Trigger,ObjectOverwrite)</f>
        <v>#NUM!</v>
      </c>
      <c r="H168" s="24" t="str">
        <f ca="1">_xll.ohRangeRetrieveError(G168)</f>
        <v>qlFuturesConvAdjustmentQuote - Error converting parameter 'FuturesQuote' : 'ObjectHandler error: attempt to retrieve object with unknown ID 'HKDFUT3MZ4_Quote'</v>
      </c>
    </row>
    <row r="169" spans="1:8" s="18" customFormat="1" x14ac:dyDescent="0.2">
      <c r="A169" s="103"/>
      <c r="B169" s="111">
        <v>15</v>
      </c>
      <c r="C169" s="107" t="b">
        <v>0</v>
      </c>
      <c r="D169" s="107" t="str">
        <v>F5</v>
      </c>
      <c r="E169" s="196" t="str">
        <f t="shared" si="8"/>
        <v>HKDFUT3MF5_Quote</v>
      </c>
      <c r="F169" s="197" t="str">
        <f t="shared" si="9"/>
        <v>HKDFUT3MF5ConvAdj_Quote</v>
      </c>
      <c r="G169" s="196" t="e">
        <f>_xll.qlFuturesConvAdjustmentQuote($F169,IborIndex,$D169,$E169,Volatility,MeanReversion,Permanent,Trigger,ObjectOverwrite)</f>
        <v>#NUM!</v>
      </c>
      <c r="H169" s="24" t="str">
        <f ca="1">_xll.ohRangeRetrieveError(G169)</f>
        <v>qlFuturesConvAdjustmentQuote - Error converting parameter 'FuturesQuote' : 'ObjectHandler error: attempt to retrieve object with unknown ID 'HKDFUT3MF5_Quote'</v>
      </c>
    </row>
    <row r="170" spans="1:8" s="18" customFormat="1" x14ac:dyDescent="0.2">
      <c r="A170" s="103"/>
      <c r="B170" s="111">
        <v>16</v>
      </c>
      <c r="C170" s="107" t="b">
        <v>0</v>
      </c>
      <c r="D170" s="107" t="str">
        <v>G5</v>
      </c>
      <c r="E170" s="196" t="str">
        <f t="shared" si="8"/>
        <v>HKDFUT3MG5_Quote</v>
      </c>
      <c r="F170" s="197" t="str">
        <f t="shared" si="9"/>
        <v>HKDFUT3MG5ConvAdj_Quote</v>
      </c>
      <c r="G170" s="196" t="e">
        <f>_xll.qlFuturesConvAdjustmentQuote($F170,IborIndex,$D170,$E170,Volatility,MeanReversion,Permanent,Trigger,ObjectOverwrite)</f>
        <v>#NUM!</v>
      </c>
      <c r="H170" s="24" t="str">
        <f ca="1">_xll.ohRangeRetrieveError(G170)</f>
        <v>qlFuturesConvAdjustmentQuote - Error converting parameter 'FuturesQuote' : 'ObjectHandler error: attempt to retrieve object with unknown ID 'HKDFUT3MG5_Quote'</v>
      </c>
    </row>
    <row r="171" spans="1:8" s="18" customFormat="1" x14ac:dyDescent="0.2">
      <c r="A171" s="103"/>
      <c r="B171" s="111">
        <v>17</v>
      </c>
      <c r="C171" s="107" t="b">
        <v>0</v>
      </c>
      <c r="D171" s="107" t="str">
        <v>H5</v>
      </c>
      <c r="E171" s="196" t="str">
        <f t="shared" si="8"/>
        <v>HKDFUT3MH5_Quote</v>
      </c>
      <c r="F171" s="197" t="str">
        <f t="shared" si="9"/>
        <v>HKDFUT3MH5ConvAdj_Quote</v>
      </c>
      <c r="G171" s="196" t="e">
        <f>_xll.qlFuturesConvAdjustmentQuote($F171,IborIndex,$D171,$E171,Volatility,MeanReversion,Permanent,Trigger,ObjectOverwrite)</f>
        <v>#NUM!</v>
      </c>
      <c r="H171" s="24" t="str">
        <f ca="1">_xll.ohRangeRetrieveError(G171)</f>
        <v>qlFuturesConvAdjustmentQuote - Error converting parameter 'FuturesQuote' : 'ObjectHandler error: attempt to retrieve object with unknown ID 'HKDFUT3MH5_Quote'</v>
      </c>
    </row>
    <row r="172" spans="1:8" s="18" customFormat="1" x14ac:dyDescent="0.2">
      <c r="A172" s="103"/>
      <c r="B172" s="111">
        <v>18</v>
      </c>
      <c r="C172" s="107" t="b">
        <v>0</v>
      </c>
      <c r="D172" s="107" t="str">
        <v>J5</v>
      </c>
      <c r="E172" s="196" t="str">
        <f t="shared" si="8"/>
        <v>HKDFUT3MJ5_Quote</v>
      </c>
      <c r="F172" s="197" t="str">
        <f t="shared" si="9"/>
        <v>HKDFUT3MJ5ConvAdj_Quote</v>
      </c>
      <c r="G172" s="196" t="e">
        <f>_xll.qlFuturesConvAdjustmentQuote($F172,IborIndex,$D172,$E172,Volatility,MeanReversion,Permanent,Trigger,ObjectOverwrite)</f>
        <v>#NUM!</v>
      </c>
      <c r="H172" s="24" t="str">
        <f ca="1">_xll.ohRangeRetrieveError(G172)</f>
        <v>qlFuturesConvAdjustmentQuote - Error converting parameter 'FuturesQuote' : 'ObjectHandler error: attempt to retrieve object with unknown ID 'HKDFUT3MJ5_Quote'</v>
      </c>
    </row>
    <row r="173" spans="1:8" s="18" customFormat="1" x14ac:dyDescent="0.2">
      <c r="A173" s="103"/>
      <c r="B173" s="111">
        <v>19</v>
      </c>
      <c r="C173" s="107" t="b">
        <v>0</v>
      </c>
      <c r="D173" s="107" t="str">
        <v>K5</v>
      </c>
      <c r="E173" s="196" t="str">
        <f t="shared" si="8"/>
        <v>HKDFUT3MK5_Quote</v>
      </c>
      <c r="F173" s="197" t="str">
        <f t="shared" si="9"/>
        <v>HKDFUT3MK5ConvAdj_Quote</v>
      </c>
      <c r="G173" s="196" t="e">
        <f>_xll.qlFuturesConvAdjustmentQuote($F173,IborIndex,$D173,$E173,Volatility,MeanReversion,Permanent,Trigger,ObjectOverwrite)</f>
        <v>#NUM!</v>
      </c>
      <c r="H173" s="24" t="str">
        <f ca="1">_xll.ohRangeRetrieveError(G173)</f>
        <v>qlFuturesConvAdjustmentQuote - Error converting parameter 'FuturesQuote' : 'ObjectHandler error: attempt to retrieve object with unknown ID 'HKDFUT3MK5_Quote'</v>
      </c>
    </row>
    <row r="174" spans="1:8" s="18" customFormat="1" x14ac:dyDescent="0.2">
      <c r="A174" s="103"/>
      <c r="B174" s="111">
        <v>20</v>
      </c>
      <c r="C174" s="107" t="b">
        <v>0</v>
      </c>
      <c r="D174" s="107" t="str">
        <v>M5</v>
      </c>
      <c r="E174" s="196" t="str">
        <f t="shared" si="8"/>
        <v>HKDFUT3MM5_Quote</v>
      </c>
      <c r="F174" s="197" t="str">
        <f t="shared" si="9"/>
        <v>HKDFUT3MM5ConvAdj_Quote</v>
      </c>
      <c r="G174" s="196" t="e">
        <f>_xll.qlFuturesConvAdjustmentQuote($F174,IborIndex,$D174,$E174,Volatility,MeanReversion,Permanent,Trigger,ObjectOverwrite)</f>
        <v>#NUM!</v>
      </c>
      <c r="H174" s="24" t="str">
        <f ca="1">_xll.ohRangeRetrieveError(G174)</f>
        <v>qlFuturesConvAdjustmentQuote - Error converting parameter 'FuturesQuote' : 'ObjectHandler error: attempt to retrieve object with unknown ID 'HKDFUT3MM5_Quote'</v>
      </c>
    </row>
    <row r="175" spans="1:8" s="18" customFormat="1" x14ac:dyDescent="0.2">
      <c r="A175" s="103"/>
      <c r="B175" s="111">
        <v>21</v>
      </c>
      <c r="C175" s="107" t="b">
        <v>0</v>
      </c>
      <c r="D175" s="107" t="str">
        <v>N5</v>
      </c>
      <c r="E175" s="196" t="str">
        <f t="shared" si="8"/>
        <v>HKDFUT3MN5_Quote</v>
      </c>
      <c r="F175" s="197" t="str">
        <f t="shared" si="9"/>
        <v>HKDFUT3MN5ConvAdj_Quote</v>
      </c>
      <c r="G175" s="196" t="e">
        <f>_xll.qlFuturesConvAdjustmentQuote($F175,IborIndex,$D175,$E175,Volatility,MeanReversion,Permanent,Trigger,ObjectOverwrite)</f>
        <v>#NUM!</v>
      </c>
      <c r="H175" s="24" t="str">
        <f ca="1">_xll.ohRangeRetrieveError(G175)</f>
        <v>qlFuturesConvAdjustmentQuote - Error converting parameter 'FuturesQuote' : 'ObjectHandler error: attempt to retrieve object with unknown ID 'HKDFUT3MN5_Quote'</v>
      </c>
    </row>
    <row r="176" spans="1:8" s="18" customFormat="1" x14ac:dyDescent="0.2">
      <c r="A176" s="103"/>
      <c r="B176" s="111">
        <v>22</v>
      </c>
      <c r="C176" s="107" t="b">
        <v>0</v>
      </c>
      <c r="D176" s="107" t="str">
        <v>Q5</v>
      </c>
      <c r="E176" s="196" t="str">
        <f t="shared" si="8"/>
        <v>HKDFUT3MQ5_Quote</v>
      </c>
      <c r="F176" s="197" t="str">
        <f t="shared" si="9"/>
        <v>HKDFUT3MQ5ConvAdj_Quote</v>
      </c>
      <c r="G176" s="196" t="e">
        <f>_xll.qlFuturesConvAdjustmentQuote($F176,IborIndex,$D176,$E176,Volatility,MeanReversion,Permanent,Trigger,ObjectOverwrite)</f>
        <v>#NUM!</v>
      </c>
      <c r="H176" s="24" t="str">
        <f ca="1">_xll.ohRangeRetrieveError(G176)</f>
        <v>qlFuturesConvAdjustmentQuote - Error converting parameter 'FuturesQuote' : 'ObjectHandler error: attempt to retrieve object with unknown ID 'HKDFUT3MQ5_Quote'</v>
      </c>
    </row>
    <row r="177" spans="1:8" s="18" customFormat="1" x14ac:dyDescent="0.2">
      <c r="A177" s="103"/>
      <c r="B177" s="111">
        <v>23</v>
      </c>
      <c r="C177" s="107" t="b">
        <v>0</v>
      </c>
      <c r="D177" s="107" t="str">
        <v>U5</v>
      </c>
      <c r="E177" s="196" t="str">
        <f t="shared" si="8"/>
        <v>HKDFUT3MU5_Quote</v>
      </c>
      <c r="F177" s="197" t="str">
        <f t="shared" si="9"/>
        <v>HKDFUT3MU5ConvAdj_Quote</v>
      </c>
      <c r="G177" s="196" t="e">
        <f>_xll.qlFuturesConvAdjustmentQuote($F177,IborIndex,$D177,$E177,Volatility,MeanReversion,Permanent,Trigger,ObjectOverwrite)</f>
        <v>#NUM!</v>
      </c>
      <c r="H177" s="24" t="str">
        <f ca="1">_xll.ohRangeRetrieveError(G177)</f>
        <v>qlFuturesConvAdjustmentQuote - Error converting parameter 'FuturesQuote' : 'ObjectHandler error: attempt to retrieve object with unknown ID 'HKDFUT3MU5_Quote'</v>
      </c>
    </row>
    <row r="178" spans="1:8" s="18" customFormat="1" x14ac:dyDescent="0.2">
      <c r="A178" s="103"/>
      <c r="B178" s="111">
        <v>24</v>
      </c>
      <c r="C178" s="107" t="b">
        <v>0</v>
      </c>
      <c r="D178" s="107" t="str">
        <v>V5</v>
      </c>
      <c r="E178" s="196" t="str">
        <f t="shared" si="8"/>
        <v>HKDFUT3MV5_Quote</v>
      </c>
      <c r="F178" s="197" t="str">
        <f t="shared" si="9"/>
        <v>HKDFUT3MV5ConvAdj_Quote</v>
      </c>
      <c r="G178" s="196" t="e">
        <f>_xll.qlFuturesConvAdjustmentQuote($F178,IborIndex,$D178,$E178,Volatility,MeanReversion,Permanent,Trigger,ObjectOverwrite)</f>
        <v>#NUM!</v>
      </c>
      <c r="H178" s="24" t="str">
        <f ca="1">_xll.ohRangeRetrieveError(G178)</f>
        <v>qlFuturesConvAdjustmentQuote - Error converting parameter 'FuturesQuote' : 'ObjectHandler error: attempt to retrieve object with unknown ID 'HKDFUT3MV5_Quote'</v>
      </c>
    </row>
    <row r="179" spans="1:8" s="18" customFormat="1" x14ac:dyDescent="0.2">
      <c r="A179" s="103"/>
      <c r="B179" s="111">
        <v>25</v>
      </c>
      <c r="C179" s="107" t="b">
        <v>0</v>
      </c>
      <c r="D179" s="107" t="str">
        <v>X5</v>
      </c>
      <c r="E179" s="196" t="str">
        <f t="shared" si="8"/>
        <v>HKDFUT3MX5_Quote</v>
      </c>
      <c r="F179" s="197" t="str">
        <f t="shared" si="9"/>
        <v>HKDFUT3MX5ConvAdj_Quote</v>
      </c>
      <c r="G179" s="196" t="e">
        <f>_xll.qlFuturesConvAdjustmentQuote($F179,IborIndex,$D179,$E179,Volatility,MeanReversion,Permanent,Trigger,ObjectOverwrite)</f>
        <v>#NUM!</v>
      </c>
      <c r="H179" s="24" t="str">
        <f ca="1">_xll.ohRangeRetrieveError(G179)</f>
        <v>qlFuturesConvAdjustmentQuote - Error converting parameter 'FuturesQuote' : 'ObjectHandler error: attempt to retrieve object with unknown ID 'HKDFUT3MX5_Quote'</v>
      </c>
    </row>
    <row r="180" spans="1:8" s="18" customFormat="1" x14ac:dyDescent="0.2">
      <c r="A180" s="103"/>
      <c r="B180" s="111">
        <v>26</v>
      </c>
      <c r="C180" s="107" t="b">
        <v>0</v>
      </c>
      <c r="D180" s="107" t="str">
        <v>Z5</v>
      </c>
      <c r="E180" s="196" t="str">
        <f t="shared" si="8"/>
        <v>HKDFUT3MZ5_Quote</v>
      </c>
      <c r="F180" s="197" t="str">
        <f t="shared" si="9"/>
        <v>HKDFUT3MZ5ConvAdj_Quote</v>
      </c>
      <c r="G180" s="196" t="e">
        <f>_xll.qlFuturesConvAdjustmentQuote($F180,IborIndex,$D180,$E180,Volatility,MeanReversion,Permanent,Trigger,ObjectOverwrite)</f>
        <v>#NUM!</v>
      </c>
      <c r="H180" s="24" t="str">
        <f ca="1">_xll.ohRangeRetrieveError(G180)</f>
        <v>qlFuturesConvAdjustmentQuote - Error converting parameter 'FuturesQuote' : 'ObjectHandler error: attempt to retrieve object with unknown ID 'HKDFUT3MZ5_Quote'</v>
      </c>
    </row>
    <row r="181" spans="1:8" s="18" customFormat="1" x14ac:dyDescent="0.2">
      <c r="A181" s="103"/>
      <c r="B181" s="111">
        <v>27</v>
      </c>
      <c r="C181" s="107" t="b">
        <v>0</v>
      </c>
      <c r="D181" s="107" t="str">
        <v>F6</v>
      </c>
      <c r="E181" s="196" t="str">
        <f t="shared" si="8"/>
        <v>HKDFUT3MF6_Quote</v>
      </c>
      <c r="F181" s="197" t="str">
        <f t="shared" si="9"/>
        <v>HKDFUT3MF6ConvAdj_Quote</v>
      </c>
      <c r="G181" s="196" t="e">
        <f>_xll.qlFuturesConvAdjustmentQuote($F181,IborIndex,$D181,$E181,Volatility,MeanReversion,Permanent,Trigger,ObjectOverwrite)</f>
        <v>#NUM!</v>
      </c>
      <c r="H181" s="24" t="str">
        <f ca="1">_xll.ohRangeRetrieveError(G181)</f>
        <v>qlFuturesConvAdjustmentQuote - Error converting parameter 'FuturesQuote' : 'ObjectHandler error: attempt to retrieve object with unknown ID 'HKDFUT3MF6_Quote'</v>
      </c>
    </row>
    <row r="182" spans="1:8" s="18" customFormat="1" x14ac:dyDescent="0.2">
      <c r="A182" s="103"/>
      <c r="B182" s="111">
        <v>28</v>
      </c>
      <c r="C182" s="107" t="b">
        <v>0</v>
      </c>
      <c r="D182" s="107" t="str">
        <v>G6</v>
      </c>
      <c r="E182" s="196" t="str">
        <f t="shared" si="8"/>
        <v>HKDFUT3MG6_Quote</v>
      </c>
      <c r="F182" s="197" t="str">
        <f t="shared" si="9"/>
        <v>HKDFUT3MG6ConvAdj_Quote</v>
      </c>
      <c r="G182" s="196" t="e">
        <f>_xll.qlFuturesConvAdjustmentQuote($F182,IborIndex,$D182,$E182,Volatility,MeanReversion,Permanent,Trigger,ObjectOverwrite)</f>
        <v>#NUM!</v>
      </c>
      <c r="H182" s="24" t="str">
        <f ca="1">_xll.ohRangeRetrieveError(G182)</f>
        <v>qlFuturesConvAdjustmentQuote - Error converting parameter 'FuturesQuote' : 'ObjectHandler error: attempt to retrieve object with unknown ID 'HKDFUT3MG6_Quote'</v>
      </c>
    </row>
    <row r="183" spans="1:8" s="18" customFormat="1" x14ac:dyDescent="0.2">
      <c r="A183" s="103"/>
      <c r="B183" s="111">
        <v>29</v>
      </c>
      <c r="C183" s="107" t="b">
        <v>0</v>
      </c>
      <c r="D183" s="107" t="str">
        <v>H6</v>
      </c>
      <c r="E183" s="196" t="str">
        <f t="shared" si="8"/>
        <v>HKDFUT3MH6_Quote</v>
      </c>
      <c r="F183" s="197" t="str">
        <f t="shared" si="9"/>
        <v>HKDFUT3MH6ConvAdj_Quote</v>
      </c>
      <c r="G183" s="196" t="e">
        <f>_xll.qlFuturesConvAdjustmentQuote($F183,IborIndex,$D183,$E183,Volatility,MeanReversion,Permanent,Trigger,ObjectOverwrite)</f>
        <v>#NUM!</v>
      </c>
      <c r="H183" s="24" t="str">
        <f ca="1">_xll.ohRangeRetrieveError(G183)</f>
        <v>qlFuturesConvAdjustmentQuote - Error converting parameter 'FuturesQuote' : 'ObjectHandler error: attempt to retrieve object with unknown ID 'HKDFUT3MH6_Quote'</v>
      </c>
    </row>
    <row r="184" spans="1:8" s="18" customFormat="1" x14ac:dyDescent="0.2">
      <c r="A184" s="103"/>
      <c r="B184" s="111">
        <v>30</v>
      </c>
      <c r="C184" s="107" t="b">
        <v>0</v>
      </c>
      <c r="D184" s="107" t="str">
        <v>J6</v>
      </c>
      <c r="E184" s="196" t="str">
        <f t="shared" si="8"/>
        <v>HKDFUT3MJ6_Quote</v>
      </c>
      <c r="F184" s="197" t="str">
        <f t="shared" si="9"/>
        <v>HKDFUT3MJ6ConvAdj_Quote</v>
      </c>
      <c r="G184" s="196" t="e">
        <f>_xll.qlFuturesConvAdjustmentQuote($F184,IborIndex,$D184,$E184,Volatility,MeanReversion,Permanent,Trigger,ObjectOverwrite)</f>
        <v>#NUM!</v>
      </c>
      <c r="H184" s="24" t="str">
        <f ca="1">_xll.ohRangeRetrieveError(G184)</f>
        <v>qlFuturesConvAdjustmentQuote - Error converting parameter 'FuturesQuote' : 'ObjectHandler error: attempt to retrieve object with unknown ID 'HKDFUT3MJ6_Quote'</v>
      </c>
    </row>
    <row r="185" spans="1:8" s="18" customFormat="1" x14ac:dyDescent="0.2">
      <c r="A185" s="103"/>
      <c r="B185" s="111">
        <v>31</v>
      </c>
      <c r="C185" s="107" t="b">
        <v>0</v>
      </c>
      <c r="D185" s="107" t="str">
        <v>K6</v>
      </c>
      <c r="E185" s="196" t="str">
        <f t="shared" si="8"/>
        <v>HKDFUT3MK6_Quote</v>
      </c>
      <c r="F185" s="197" t="str">
        <f t="shared" si="9"/>
        <v>HKDFUT3MK6ConvAdj_Quote</v>
      </c>
      <c r="G185" s="196" t="e">
        <f>_xll.qlFuturesConvAdjustmentQuote($F185,IborIndex,$D185,$E185,Volatility,MeanReversion,Permanent,Trigger,ObjectOverwrite)</f>
        <v>#NUM!</v>
      </c>
      <c r="H185" s="24" t="str">
        <f ca="1">_xll.ohRangeRetrieveError(G185)</f>
        <v>qlFuturesConvAdjustmentQuote - Error converting parameter 'FuturesQuote' : 'ObjectHandler error: attempt to retrieve object with unknown ID 'HKDFUT3MK6_Quote'</v>
      </c>
    </row>
    <row r="186" spans="1:8" s="18" customFormat="1" x14ac:dyDescent="0.2">
      <c r="A186" s="103"/>
      <c r="B186" s="111">
        <v>32</v>
      </c>
      <c r="C186" s="107" t="b">
        <v>0</v>
      </c>
      <c r="D186" s="107" t="str">
        <v>M6</v>
      </c>
      <c r="E186" s="196" t="str">
        <f t="shared" si="8"/>
        <v>HKDFUT3MM6_Quote</v>
      </c>
      <c r="F186" s="197" t="str">
        <f t="shared" si="9"/>
        <v>HKDFUT3MM6ConvAdj_Quote</v>
      </c>
      <c r="G186" s="196" t="e">
        <f>_xll.qlFuturesConvAdjustmentQuote($F186,IborIndex,$D186,$E186,Volatility,MeanReversion,Permanent,Trigger,ObjectOverwrite)</f>
        <v>#NUM!</v>
      </c>
      <c r="H186" s="24" t="str">
        <f ca="1">_xll.ohRangeRetrieveError(G186)</f>
        <v>qlFuturesConvAdjustmentQuote - Error converting parameter 'FuturesQuote' : 'ObjectHandler error: attempt to retrieve object with unknown ID 'HKDFUT3MM6_Quote'</v>
      </c>
    </row>
    <row r="187" spans="1:8" s="18" customFormat="1" x14ac:dyDescent="0.2">
      <c r="A187" s="103"/>
      <c r="B187" s="111">
        <v>33</v>
      </c>
      <c r="C187" s="107" t="b">
        <v>0</v>
      </c>
      <c r="D187" s="107" t="str">
        <v>N6</v>
      </c>
      <c r="E187" s="196" t="str">
        <f t="shared" ref="E187:E218" si="10">Currency&amp;"FUT"&amp;$G$152&amp;$D187&amp;QuoteSuffix</f>
        <v>HKDFUT3MN6_Quote</v>
      </c>
      <c r="F187" s="197" t="str">
        <f t="shared" ref="F187:F218" si="11">Currency&amp;"FUT"&amp;$G$152&amp;$D187&amp;"ConvAdj"&amp;QuoteSuffix</f>
        <v>HKDFUT3MN6ConvAdj_Quote</v>
      </c>
      <c r="G187" s="196" t="e">
        <f>_xll.qlFuturesConvAdjustmentQuote($F187,IborIndex,$D187,$E187,Volatility,MeanReversion,Permanent,Trigger,ObjectOverwrite)</f>
        <v>#NUM!</v>
      </c>
      <c r="H187" s="24" t="str">
        <f ca="1">_xll.ohRangeRetrieveError(G187)</f>
        <v>qlFuturesConvAdjustmentQuote - Error converting parameter 'FuturesQuote' : 'ObjectHandler error: attempt to retrieve object with unknown ID 'HKDFUT3MN6_Quote'</v>
      </c>
    </row>
    <row r="188" spans="1:8" s="18" customFormat="1" x14ac:dyDescent="0.2">
      <c r="A188" s="103"/>
      <c r="B188" s="111">
        <v>34</v>
      </c>
      <c r="C188" s="107" t="b">
        <v>0</v>
      </c>
      <c r="D188" s="107" t="str">
        <v>Q6</v>
      </c>
      <c r="E188" s="196" t="str">
        <f t="shared" si="10"/>
        <v>HKDFUT3MQ6_Quote</v>
      </c>
      <c r="F188" s="197" t="str">
        <f t="shared" si="11"/>
        <v>HKDFUT3MQ6ConvAdj_Quote</v>
      </c>
      <c r="G188" s="196" t="e">
        <f>_xll.qlFuturesConvAdjustmentQuote($F188,IborIndex,$D188,$E188,Volatility,MeanReversion,Permanent,Trigger,ObjectOverwrite)</f>
        <v>#NUM!</v>
      </c>
      <c r="H188" s="24" t="str">
        <f ca="1">_xll.ohRangeRetrieveError(G188)</f>
        <v>qlFuturesConvAdjustmentQuote - Error converting parameter 'FuturesQuote' : 'ObjectHandler error: attempt to retrieve object with unknown ID 'HKDFUT3MQ6_Quote'</v>
      </c>
    </row>
    <row r="189" spans="1:8" s="18" customFormat="1" x14ac:dyDescent="0.2">
      <c r="A189" s="103"/>
      <c r="B189" s="111">
        <v>35</v>
      </c>
      <c r="C189" s="107" t="b">
        <v>0</v>
      </c>
      <c r="D189" s="107" t="str">
        <v>U6</v>
      </c>
      <c r="E189" s="196" t="str">
        <f t="shared" si="10"/>
        <v>HKDFUT3MU6_Quote</v>
      </c>
      <c r="F189" s="197" t="str">
        <f t="shared" si="11"/>
        <v>HKDFUT3MU6ConvAdj_Quote</v>
      </c>
      <c r="G189" s="196" t="e">
        <f>_xll.qlFuturesConvAdjustmentQuote($F189,IborIndex,$D189,$E189,Volatility,MeanReversion,Permanent,Trigger,ObjectOverwrite)</f>
        <v>#NUM!</v>
      </c>
      <c r="H189" s="24" t="str">
        <f ca="1">_xll.ohRangeRetrieveError(G189)</f>
        <v>qlFuturesConvAdjustmentQuote - Error converting parameter 'FuturesQuote' : 'ObjectHandler error: attempt to retrieve object with unknown ID 'HKDFUT3MU6_Quote'</v>
      </c>
    </row>
    <row r="190" spans="1:8" s="18" customFormat="1" x14ac:dyDescent="0.2">
      <c r="A190" s="103"/>
      <c r="B190" s="111">
        <v>36</v>
      </c>
      <c r="C190" s="107" t="b">
        <v>0</v>
      </c>
      <c r="D190" s="107" t="str">
        <v>V6</v>
      </c>
      <c r="E190" s="196" t="str">
        <f t="shared" si="10"/>
        <v>HKDFUT3MV6_Quote</v>
      </c>
      <c r="F190" s="197" t="str">
        <f t="shared" si="11"/>
        <v>HKDFUT3MV6ConvAdj_Quote</v>
      </c>
      <c r="G190" s="196" t="e">
        <f>_xll.qlFuturesConvAdjustmentQuote($F190,IborIndex,$D190,$E190,Volatility,MeanReversion,Permanent,Trigger,ObjectOverwrite)</f>
        <v>#NUM!</v>
      </c>
      <c r="H190" s="24" t="str">
        <f ca="1">_xll.ohRangeRetrieveError(G190)</f>
        <v>qlFuturesConvAdjustmentQuote - Error converting parameter 'FuturesQuote' : 'ObjectHandler error: attempt to retrieve object with unknown ID 'HKDFUT3MV6_Quote'</v>
      </c>
    </row>
    <row r="191" spans="1:8" s="18" customFormat="1" x14ac:dyDescent="0.2">
      <c r="A191" s="103"/>
      <c r="B191" s="111">
        <v>37</v>
      </c>
      <c r="C191" s="107" t="b">
        <v>0</v>
      </c>
      <c r="D191" s="107" t="str">
        <v>X6</v>
      </c>
      <c r="E191" s="196" t="str">
        <f t="shared" si="10"/>
        <v>HKDFUT3MX6_Quote</v>
      </c>
      <c r="F191" s="197" t="str">
        <f t="shared" si="11"/>
        <v>HKDFUT3MX6ConvAdj_Quote</v>
      </c>
      <c r="G191" s="196" t="e">
        <f>_xll.qlFuturesConvAdjustmentQuote($F191,IborIndex,$D191,$E191,Volatility,MeanReversion,Permanent,Trigger,ObjectOverwrite)</f>
        <v>#NUM!</v>
      </c>
      <c r="H191" s="24" t="str">
        <f ca="1">_xll.ohRangeRetrieveError(G191)</f>
        <v>qlFuturesConvAdjustmentQuote - Error converting parameter 'FuturesQuote' : 'ObjectHandler error: attempt to retrieve object with unknown ID 'HKDFUT3MX6_Quote'</v>
      </c>
    </row>
    <row r="192" spans="1:8" s="18" customFormat="1" x14ac:dyDescent="0.2">
      <c r="A192" s="103"/>
      <c r="B192" s="111">
        <v>38</v>
      </c>
      <c r="C192" s="107" t="b">
        <v>0</v>
      </c>
      <c r="D192" s="107" t="str">
        <v>Z6</v>
      </c>
      <c r="E192" s="196" t="str">
        <f t="shared" si="10"/>
        <v>HKDFUT3MZ6_Quote</v>
      </c>
      <c r="F192" s="197" t="str">
        <f t="shared" si="11"/>
        <v>HKDFUT3MZ6ConvAdj_Quote</v>
      </c>
      <c r="G192" s="196" t="e">
        <f>_xll.qlFuturesConvAdjustmentQuote($F192,IborIndex,$D192,$E192,Volatility,MeanReversion,Permanent,Trigger,ObjectOverwrite)</f>
        <v>#NUM!</v>
      </c>
      <c r="H192" s="24" t="str">
        <f ca="1">_xll.ohRangeRetrieveError(G192)</f>
        <v>qlFuturesConvAdjustmentQuote - Error converting parameter 'FuturesQuote' : 'ObjectHandler error: attempt to retrieve object with unknown ID 'HKDFUT3MZ6_Quote'</v>
      </c>
    </row>
    <row r="193" spans="1:8" s="18" customFormat="1" x14ac:dyDescent="0.2">
      <c r="A193" s="103"/>
      <c r="B193" s="111">
        <v>39</v>
      </c>
      <c r="C193" s="107" t="b">
        <v>0</v>
      </c>
      <c r="D193" s="107" t="str">
        <v>F7</v>
      </c>
      <c r="E193" s="196" t="str">
        <f t="shared" si="10"/>
        <v>HKDFUT3MF7_Quote</v>
      </c>
      <c r="F193" s="197" t="str">
        <f t="shared" si="11"/>
        <v>HKDFUT3MF7ConvAdj_Quote</v>
      </c>
      <c r="G193" s="196" t="e">
        <f>_xll.qlFuturesConvAdjustmentQuote($F193,IborIndex,$D193,$E193,Volatility,MeanReversion,Permanent,Trigger,ObjectOverwrite)</f>
        <v>#NUM!</v>
      </c>
      <c r="H193" s="24" t="str">
        <f ca="1">_xll.ohRangeRetrieveError(G193)</f>
        <v>qlFuturesConvAdjustmentQuote - Error converting parameter 'FuturesQuote' : 'ObjectHandler error: attempt to retrieve object with unknown ID 'HKDFUT3MF7_Quote'</v>
      </c>
    </row>
    <row r="194" spans="1:8" s="18" customFormat="1" x14ac:dyDescent="0.2">
      <c r="A194" s="103"/>
      <c r="B194" s="111">
        <v>40</v>
      </c>
      <c r="C194" s="107" t="b">
        <v>0</v>
      </c>
      <c r="D194" s="107" t="str">
        <v>G7</v>
      </c>
      <c r="E194" s="196" t="str">
        <f t="shared" si="10"/>
        <v>HKDFUT3MG7_Quote</v>
      </c>
      <c r="F194" s="197" t="str">
        <f t="shared" si="11"/>
        <v>HKDFUT3MG7ConvAdj_Quote</v>
      </c>
      <c r="G194" s="196" t="e">
        <f>_xll.qlFuturesConvAdjustmentQuote($F194,IborIndex,$D194,$E194,Volatility,MeanReversion,Permanent,Trigger,ObjectOverwrite)</f>
        <v>#NUM!</v>
      </c>
      <c r="H194" s="24" t="str">
        <f ca="1">_xll.ohRangeRetrieveError(G194)</f>
        <v>qlFuturesConvAdjustmentQuote - Error converting parameter 'FuturesQuote' : 'ObjectHandler error: attempt to retrieve object with unknown ID 'HKDFUT3MG7_Quote'</v>
      </c>
    </row>
    <row r="195" spans="1:8" s="18" customFormat="1" x14ac:dyDescent="0.2">
      <c r="A195" s="103"/>
      <c r="B195" s="111">
        <v>41</v>
      </c>
      <c r="C195" s="107" t="b">
        <v>0</v>
      </c>
      <c r="D195" s="107" t="str">
        <v>H7</v>
      </c>
      <c r="E195" s="196" t="str">
        <f t="shared" si="10"/>
        <v>HKDFUT3MH7_Quote</v>
      </c>
      <c r="F195" s="197" t="str">
        <f t="shared" si="11"/>
        <v>HKDFUT3MH7ConvAdj_Quote</v>
      </c>
      <c r="G195" s="196" t="e">
        <f>_xll.qlFuturesConvAdjustmentQuote($F195,IborIndex,$D195,$E195,Volatility,MeanReversion,Permanent,Trigger,ObjectOverwrite)</f>
        <v>#NUM!</v>
      </c>
      <c r="H195" s="24" t="str">
        <f ca="1">_xll.ohRangeRetrieveError(G195)</f>
        <v>qlFuturesConvAdjustmentQuote - Error converting parameter 'FuturesQuote' : 'ObjectHandler error: attempt to retrieve object with unknown ID 'HKDFUT3MH7_Quote'</v>
      </c>
    </row>
    <row r="196" spans="1:8" s="18" customFormat="1" x14ac:dyDescent="0.2">
      <c r="A196" s="103"/>
      <c r="B196" s="111">
        <v>42</v>
      </c>
      <c r="C196" s="107" t="b">
        <v>0</v>
      </c>
      <c r="D196" s="107" t="str">
        <v>J7</v>
      </c>
      <c r="E196" s="196" t="str">
        <f t="shared" si="10"/>
        <v>HKDFUT3MJ7_Quote</v>
      </c>
      <c r="F196" s="197" t="str">
        <f t="shared" si="11"/>
        <v>HKDFUT3MJ7ConvAdj_Quote</v>
      </c>
      <c r="G196" s="196" t="e">
        <f>_xll.qlFuturesConvAdjustmentQuote($F196,IborIndex,$D196,$E196,Volatility,MeanReversion,Permanent,Trigger,ObjectOverwrite)</f>
        <v>#NUM!</v>
      </c>
      <c r="H196" s="24" t="str">
        <f ca="1">_xll.ohRangeRetrieveError(G196)</f>
        <v>qlFuturesConvAdjustmentQuote - Error converting parameter 'FuturesQuote' : 'ObjectHandler error: attempt to retrieve object with unknown ID 'HKDFUT3MJ7_Quote'</v>
      </c>
    </row>
    <row r="197" spans="1:8" s="18" customFormat="1" x14ac:dyDescent="0.2">
      <c r="A197" s="103"/>
      <c r="B197" s="111">
        <v>43</v>
      </c>
      <c r="C197" s="107" t="b">
        <v>0</v>
      </c>
      <c r="D197" s="107" t="str">
        <v>K7</v>
      </c>
      <c r="E197" s="196" t="str">
        <f t="shared" si="10"/>
        <v>HKDFUT3MK7_Quote</v>
      </c>
      <c r="F197" s="197" t="str">
        <f t="shared" si="11"/>
        <v>HKDFUT3MK7ConvAdj_Quote</v>
      </c>
      <c r="G197" s="196" t="e">
        <f>_xll.qlFuturesConvAdjustmentQuote($F197,IborIndex,$D197,$E197,Volatility,MeanReversion,Permanent,Trigger,ObjectOverwrite)</f>
        <v>#NUM!</v>
      </c>
      <c r="H197" s="24" t="str">
        <f ca="1">_xll.ohRangeRetrieveError(G197)</f>
        <v>qlFuturesConvAdjustmentQuote - Error converting parameter 'FuturesQuote' : 'ObjectHandler error: attempt to retrieve object with unknown ID 'HKDFUT3MK7_Quote'</v>
      </c>
    </row>
    <row r="198" spans="1:8" s="18" customFormat="1" x14ac:dyDescent="0.2">
      <c r="A198" s="103"/>
      <c r="B198" s="111">
        <v>44</v>
      </c>
      <c r="C198" s="107" t="b">
        <v>0</v>
      </c>
      <c r="D198" s="107" t="str">
        <v>M7</v>
      </c>
      <c r="E198" s="196" t="str">
        <f t="shared" si="10"/>
        <v>HKDFUT3MM7_Quote</v>
      </c>
      <c r="F198" s="197" t="str">
        <f t="shared" si="11"/>
        <v>HKDFUT3MM7ConvAdj_Quote</v>
      </c>
      <c r="G198" s="196" t="e">
        <f>_xll.qlFuturesConvAdjustmentQuote($F198,IborIndex,$D198,$E198,Volatility,MeanReversion,Permanent,Trigger,ObjectOverwrite)</f>
        <v>#NUM!</v>
      </c>
      <c r="H198" s="24" t="str">
        <f ca="1">_xll.ohRangeRetrieveError(G198)</f>
        <v>qlFuturesConvAdjustmentQuote - Error converting parameter 'FuturesQuote' : 'ObjectHandler error: attempt to retrieve object with unknown ID 'HKDFUT3MM7_Quote'</v>
      </c>
    </row>
    <row r="199" spans="1:8" s="18" customFormat="1" x14ac:dyDescent="0.2">
      <c r="A199" s="103"/>
      <c r="B199" s="111">
        <v>45</v>
      </c>
      <c r="C199" s="107" t="b">
        <v>0</v>
      </c>
      <c r="D199" s="107" t="str">
        <v>N7</v>
      </c>
      <c r="E199" s="196" t="str">
        <f t="shared" si="10"/>
        <v>HKDFUT3MN7_Quote</v>
      </c>
      <c r="F199" s="197" t="str">
        <f t="shared" si="11"/>
        <v>HKDFUT3MN7ConvAdj_Quote</v>
      </c>
      <c r="G199" s="196" t="e">
        <f>_xll.qlFuturesConvAdjustmentQuote($F199,IborIndex,$D199,$E199,Volatility,MeanReversion,Permanent,Trigger,ObjectOverwrite)</f>
        <v>#NUM!</v>
      </c>
      <c r="H199" s="24" t="str">
        <f ca="1">_xll.ohRangeRetrieveError(G199)</f>
        <v>qlFuturesConvAdjustmentQuote - Error converting parameter 'FuturesQuote' : 'ObjectHandler error: attempt to retrieve object with unknown ID 'HKDFUT3MN7_Quote'</v>
      </c>
    </row>
    <row r="200" spans="1:8" s="18" customFormat="1" x14ac:dyDescent="0.2">
      <c r="A200" s="103"/>
      <c r="B200" s="111">
        <v>46</v>
      </c>
      <c r="C200" s="107" t="b">
        <v>0</v>
      </c>
      <c r="D200" s="107" t="str">
        <v>Q7</v>
      </c>
      <c r="E200" s="196" t="str">
        <f t="shared" si="10"/>
        <v>HKDFUT3MQ7_Quote</v>
      </c>
      <c r="F200" s="197" t="str">
        <f t="shared" si="11"/>
        <v>HKDFUT3MQ7ConvAdj_Quote</v>
      </c>
      <c r="G200" s="196" t="e">
        <f>_xll.qlFuturesConvAdjustmentQuote($F200,IborIndex,$D200,$E200,Volatility,MeanReversion,Permanent,Trigger,ObjectOverwrite)</f>
        <v>#NUM!</v>
      </c>
      <c r="H200" s="24" t="str">
        <f ca="1">_xll.ohRangeRetrieveError(G200)</f>
        <v>qlFuturesConvAdjustmentQuote - Error converting parameter 'FuturesQuote' : 'ObjectHandler error: attempt to retrieve object with unknown ID 'HKDFUT3MQ7_Quote'</v>
      </c>
    </row>
    <row r="201" spans="1:8" s="18" customFormat="1" x14ac:dyDescent="0.2">
      <c r="A201" s="103"/>
      <c r="B201" s="111">
        <v>47</v>
      </c>
      <c r="C201" s="107" t="b">
        <v>0</v>
      </c>
      <c r="D201" s="107" t="str">
        <v>U7</v>
      </c>
      <c r="E201" s="196" t="str">
        <f t="shared" si="10"/>
        <v>HKDFUT3MU7_Quote</v>
      </c>
      <c r="F201" s="197" t="str">
        <f t="shared" si="11"/>
        <v>HKDFUT3MU7ConvAdj_Quote</v>
      </c>
      <c r="G201" s="196" t="e">
        <f>_xll.qlFuturesConvAdjustmentQuote($F201,IborIndex,$D201,$E201,Volatility,MeanReversion,Permanent,Trigger,ObjectOverwrite)</f>
        <v>#NUM!</v>
      </c>
      <c r="H201" s="24" t="str">
        <f ca="1">_xll.ohRangeRetrieveError(G201)</f>
        <v>qlFuturesConvAdjustmentQuote - Error converting parameter 'FuturesQuote' : 'ObjectHandler error: attempt to retrieve object with unknown ID 'HKDFUT3MU7_Quote'</v>
      </c>
    </row>
    <row r="202" spans="1:8" s="18" customFormat="1" x14ac:dyDescent="0.2">
      <c r="A202" s="103"/>
      <c r="B202" s="111">
        <v>48</v>
      </c>
      <c r="C202" s="107" t="b">
        <v>0</v>
      </c>
      <c r="D202" s="107" t="str">
        <v>V7</v>
      </c>
      <c r="E202" s="196" t="str">
        <f t="shared" si="10"/>
        <v>HKDFUT3MV7_Quote</v>
      </c>
      <c r="F202" s="197" t="str">
        <f t="shared" si="11"/>
        <v>HKDFUT3MV7ConvAdj_Quote</v>
      </c>
      <c r="G202" s="196" t="e">
        <f>_xll.qlFuturesConvAdjustmentQuote($F202,IborIndex,$D202,$E202,Volatility,MeanReversion,Permanent,Trigger,ObjectOverwrite)</f>
        <v>#NUM!</v>
      </c>
      <c r="H202" s="24" t="str">
        <f ca="1">_xll.ohRangeRetrieveError(G202)</f>
        <v>qlFuturesConvAdjustmentQuote - Error converting parameter 'FuturesQuote' : 'ObjectHandler error: attempt to retrieve object with unknown ID 'HKDFUT3MV7_Quote'</v>
      </c>
    </row>
    <row r="203" spans="1:8" s="18" customFormat="1" x14ac:dyDescent="0.2">
      <c r="A203" s="103"/>
      <c r="B203" s="111">
        <v>49</v>
      </c>
      <c r="C203" s="107" t="b">
        <v>0</v>
      </c>
      <c r="D203" s="107" t="str">
        <v>X7</v>
      </c>
      <c r="E203" s="196" t="str">
        <f t="shared" si="10"/>
        <v>HKDFUT3MX7_Quote</v>
      </c>
      <c r="F203" s="197" t="str">
        <f t="shared" si="11"/>
        <v>HKDFUT3MX7ConvAdj_Quote</v>
      </c>
      <c r="G203" s="196" t="e">
        <f>_xll.qlFuturesConvAdjustmentQuote($F203,IborIndex,$D203,$E203,Volatility,MeanReversion,Permanent,Trigger,ObjectOverwrite)</f>
        <v>#NUM!</v>
      </c>
      <c r="H203" s="24" t="str">
        <f ca="1">_xll.ohRangeRetrieveError(G203)</f>
        <v>qlFuturesConvAdjustmentQuote - Error converting parameter 'FuturesQuote' : 'ObjectHandler error: attempt to retrieve object with unknown ID 'HKDFUT3MX7_Quote'</v>
      </c>
    </row>
    <row r="204" spans="1:8" s="18" customFormat="1" x14ac:dyDescent="0.2">
      <c r="A204" s="103"/>
      <c r="B204" s="111">
        <v>50</v>
      </c>
      <c r="C204" s="107" t="b">
        <v>0</v>
      </c>
      <c r="D204" s="107" t="str">
        <v>Z7</v>
      </c>
      <c r="E204" s="196" t="str">
        <f t="shared" si="10"/>
        <v>HKDFUT3MZ7_Quote</v>
      </c>
      <c r="F204" s="197" t="str">
        <f t="shared" si="11"/>
        <v>HKDFUT3MZ7ConvAdj_Quote</v>
      </c>
      <c r="G204" s="196" t="e">
        <f>_xll.qlFuturesConvAdjustmentQuote($F204,IborIndex,$D204,$E204,Volatility,MeanReversion,Permanent,Trigger,ObjectOverwrite)</f>
        <v>#NUM!</v>
      </c>
      <c r="H204" s="24" t="str">
        <f ca="1">_xll.ohRangeRetrieveError(G204)</f>
        <v>qlFuturesConvAdjustmentQuote - Error converting parameter 'FuturesQuote' : 'ObjectHandler error: attempt to retrieve object with unknown ID 'HKDFUT3MZ7_Quote'</v>
      </c>
    </row>
    <row r="205" spans="1:8" s="18" customFormat="1" x14ac:dyDescent="0.2">
      <c r="A205" s="103"/>
      <c r="B205" s="111">
        <v>51</v>
      </c>
      <c r="C205" s="107" t="b">
        <v>0</v>
      </c>
      <c r="D205" s="107" t="str">
        <v>F8</v>
      </c>
      <c r="E205" s="196" t="str">
        <f t="shared" si="10"/>
        <v>HKDFUT3MF8_Quote</v>
      </c>
      <c r="F205" s="197" t="str">
        <f t="shared" si="11"/>
        <v>HKDFUT3MF8ConvAdj_Quote</v>
      </c>
      <c r="G205" s="196" t="e">
        <f>_xll.qlFuturesConvAdjustmentQuote($F205,IborIndex,$D205,$E205,Volatility,MeanReversion,Permanent,Trigger,ObjectOverwrite)</f>
        <v>#NUM!</v>
      </c>
      <c r="H205" s="24" t="str">
        <f ca="1">_xll.ohRangeRetrieveError(G205)</f>
        <v>qlFuturesConvAdjustmentQuote - Error converting parameter 'FuturesQuote' : 'ObjectHandler error: attempt to retrieve object with unknown ID 'HKDFUT3MF8_Quote'</v>
      </c>
    </row>
    <row r="206" spans="1:8" s="18" customFormat="1" x14ac:dyDescent="0.2">
      <c r="A206" s="103"/>
      <c r="B206" s="111">
        <v>52</v>
      </c>
      <c r="C206" s="107" t="b">
        <v>0</v>
      </c>
      <c r="D206" s="107" t="str">
        <v>G8</v>
      </c>
      <c r="E206" s="196" t="str">
        <f t="shared" si="10"/>
        <v>HKDFUT3MG8_Quote</v>
      </c>
      <c r="F206" s="197" t="str">
        <f t="shared" si="11"/>
        <v>HKDFUT3MG8ConvAdj_Quote</v>
      </c>
      <c r="G206" s="196" t="e">
        <f>_xll.qlFuturesConvAdjustmentQuote($F206,IborIndex,$D206,$E206,Volatility,MeanReversion,Permanent,Trigger,ObjectOverwrite)</f>
        <v>#NUM!</v>
      </c>
      <c r="H206" s="24" t="str">
        <f ca="1">_xll.ohRangeRetrieveError(G206)</f>
        <v>qlFuturesConvAdjustmentQuote - Error converting parameter 'FuturesQuote' : 'ObjectHandler error: attempt to retrieve object with unknown ID 'HKDFUT3MG8_Quote'</v>
      </c>
    </row>
    <row r="207" spans="1:8" s="18" customFormat="1" x14ac:dyDescent="0.2">
      <c r="A207" s="103"/>
      <c r="B207" s="111">
        <v>53</v>
      </c>
      <c r="C207" s="107" t="b">
        <v>0</v>
      </c>
      <c r="D207" s="107" t="str">
        <v>H8</v>
      </c>
      <c r="E207" s="196" t="str">
        <f t="shared" si="10"/>
        <v>HKDFUT3MH8_Quote</v>
      </c>
      <c r="F207" s="197" t="str">
        <f t="shared" si="11"/>
        <v>HKDFUT3MH8ConvAdj_Quote</v>
      </c>
      <c r="G207" s="196" t="e">
        <f>_xll.qlFuturesConvAdjustmentQuote($F207,IborIndex,$D207,$E207,Volatility,MeanReversion,Permanent,Trigger,ObjectOverwrite)</f>
        <v>#NUM!</v>
      </c>
      <c r="H207" s="24" t="str">
        <f ca="1">_xll.ohRangeRetrieveError(G207)</f>
        <v>qlFuturesConvAdjustmentQuote - Error converting parameter 'FuturesQuote' : 'ObjectHandler error: attempt to retrieve object with unknown ID 'HKDFUT3MH8_Quote'</v>
      </c>
    </row>
    <row r="208" spans="1:8" s="18" customFormat="1" x14ac:dyDescent="0.2">
      <c r="A208" s="103"/>
      <c r="B208" s="111">
        <v>54</v>
      </c>
      <c r="C208" s="107" t="b">
        <v>0</v>
      </c>
      <c r="D208" s="107" t="str">
        <v>J8</v>
      </c>
      <c r="E208" s="196" t="str">
        <f t="shared" si="10"/>
        <v>HKDFUT3MJ8_Quote</v>
      </c>
      <c r="F208" s="197" t="str">
        <f t="shared" si="11"/>
        <v>HKDFUT3MJ8ConvAdj_Quote</v>
      </c>
      <c r="G208" s="196" t="e">
        <f>_xll.qlFuturesConvAdjustmentQuote($F208,IborIndex,$D208,$E208,Volatility,MeanReversion,Permanent,Trigger,ObjectOverwrite)</f>
        <v>#NUM!</v>
      </c>
      <c r="H208" s="24" t="str">
        <f ca="1">_xll.ohRangeRetrieveError(G208)</f>
        <v>qlFuturesConvAdjustmentQuote - Error converting parameter 'FuturesQuote' : 'ObjectHandler error: attempt to retrieve object with unknown ID 'HKDFUT3MJ8_Quote'</v>
      </c>
    </row>
    <row r="209" spans="1:8" s="18" customFormat="1" x14ac:dyDescent="0.2">
      <c r="A209" s="103"/>
      <c r="B209" s="111">
        <v>55</v>
      </c>
      <c r="C209" s="107" t="b">
        <v>0</v>
      </c>
      <c r="D209" s="107" t="str">
        <v>K8</v>
      </c>
      <c r="E209" s="196" t="str">
        <f t="shared" si="10"/>
        <v>HKDFUT3MK8_Quote</v>
      </c>
      <c r="F209" s="197" t="str">
        <f t="shared" si="11"/>
        <v>HKDFUT3MK8ConvAdj_Quote</v>
      </c>
      <c r="G209" s="196" t="e">
        <f>_xll.qlFuturesConvAdjustmentQuote($F209,IborIndex,$D209,$E209,Volatility,MeanReversion,Permanent,Trigger,ObjectOverwrite)</f>
        <v>#NUM!</v>
      </c>
      <c r="H209" s="24" t="str">
        <f ca="1">_xll.ohRangeRetrieveError(G209)</f>
        <v>qlFuturesConvAdjustmentQuote - Error converting parameter 'FuturesQuote' : 'ObjectHandler error: attempt to retrieve object with unknown ID 'HKDFUT3MK8_Quote'</v>
      </c>
    </row>
    <row r="210" spans="1:8" s="18" customFormat="1" x14ac:dyDescent="0.2">
      <c r="A210" s="103"/>
      <c r="B210" s="111">
        <v>56</v>
      </c>
      <c r="C210" s="107" t="b">
        <v>0</v>
      </c>
      <c r="D210" s="107" t="str">
        <v>M8</v>
      </c>
      <c r="E210" s="196" t="str">
        <f t="shared" si="10"/>
        <v>HKDFUT3MM8_Quote</v>
      </c>
      <c r="F210" s="197" t="str">
        <f t="shared" si="11"/>
        <v>HKDFUT3MM8ConvAdj_Quote</v>
      </c>
      <c r="G210" s="196" t="e">
        <f>_xll.qlFuturesConvAdjustmentQuote($F210,IborIndex,$D210,$E210,Volatility,MeanReversion,Permanent,Trigger,ObjectOverwrite)</f>
        <v>#NUM!</v>
      </c>
      <c r="H210" s="24" t="str">
        <f ca="1">_xll.ohRangeRetrieveError(G210)</f>
        <v>qlFuturesConvAdjustmentQuote - Error converting parameter 'FuturesQuote' : 'ObjectHandler error: attempt to retrieve object with unknown ID 'HKDFUT3MM8_Quote'</v>
      </c>
    </row>
    <row r="211" spans="1:8" s="18" customFormat="1" x14ac:dyDescent="0.2">
      <c r="A211" s="103"/>
      <c r="B211" s="111">
        <v>57</v>
      </c>
      <c r="C211" s="107" t="b">
        <v>0</v>
      </c>
      <c r="D211" s="107" t="str">
        <v>N8</v>
      </c>
      <c r="E211" s="196" t="str">
        <f t="shared" si="10"/>
        <v>HKDFUT3MN8_Quote</v>
      </c>
      <c r="F211" s="197" t="str">
        <f t="shared" si="11"/>
        <v>HKDFUT3MN8ConvAdj_Quote</v>
      </c>
      <c r="G211" s="196" t="e">
        <f>_xll.qlFuturesConvAdjustmentQuote($F211,IborIndex,$D211,$E211,Volatility,MeanReversion,Permanent,Trigger,ObjectOverwrite)</f>
        <v>#NUM!</v>
      </c>
      <c r="H211" s="24" t="str">
        <f ca="1">_xll.ohRangeRetrieveError(G211)</f>
        <v>qlFuturesConvAdjustmentQuote - Error converting parameter 'FuturesQuote' : 'ObjectHandler error: attempt to retrieve object with unknown ID 'HKDFUT3MN8_Quote'</v>
      </c>
    </row>
    <row r="212" spans="1:8" s="18" customFormat="1" x14ac:dyDescent="0.2">
      <c r="A212" s="103"/>
      <c r="B212" s="111">
        <v>58</v>
      </c>
      <c r="C212" s="107" t="b">
        <v>0</v>
      </c>
      <c r="D212" s="107" t="str">
        <v>Q8</v>
      </c>
      <c r="E212" s="196" t="str">
        <f t="shared" si="10"/>
        <v>HKDFUT3MQ8_Quote</v>
      </c>
      <c r="F212" s="197" t="str">
        <f t="shared" si="11"/>
        <v>HKDFUT3MQ8ConvAdj_Quote</v>
      </c>
      <c r="G212" s="196" t="e">
        <f>_xll.qlFuturesConvAdjustmentQuote($F212,IborIndex,$D212,$E212,Volatility,MeanReversion,Permanent,Trigger,ObjectOverwrite)</f>
        <v>#NUM!</v>
      </c>
      <c r="H212" s="24" t="str">
        <f ca="1">_xll.ohRangeRetrieveError(G212)</f>
        <v>qlFuturesConvAdjustmentQuote - Error converting parameter 'FuturesQuote' : 'ObjectHandler error: attempt to retrieve object with unknown ID 'HKDFUT3MQ8_Quote'</v>
      </c>
    </row>
    <row r="213" spans="1:8" s="18" customFormat="1" x14ac:dyDescent="0.2">
      <c r="A213" s="103"/>
      <c r="B213" s="111">
        <v>59</v>
      </c>
      <c r="C213" s="107" t="b">
        <v>0</v>
      </c>
      <c r="D213" s="107" t="str">
        <v>U8</v>
      </c>
      <c r="E213" s="196" t="str">
        <f t="shared" si="10"/>
        <v>HKDFUT3MU8_Quote</v>
      </c>
      <c r="F213" s="197" t="str">
        <f t="shared" si="11"/>
        <v>HKDFUT3MU8ConvAdj_Quote</v>
      </c>
      <c r="G213" s="196" t="e">
        <f>_xll.qlFuturesConvAdjustmentQuote($F213,IborIndex,$D213,$E213,Volatility,MeanReversion,Permanent,Trigger,ObjectOverwrite)</f>
        <v>#NUM!</v>
      </c>
      <c r="H213" s="24" t="str">
        <f ca="1">_xll.ohRangeRetrieveError(G213)</f>
        <v>qlFuturesConvAdjustmentQuote - Error converting parameter 'FuturesQuote' : 'ObjectHandler error: attempt to retrieve object with unknown ID 'HKDFUT3MU8_Quote'</v>
      </c>
    </row>
    <row r="214" spans="1:8" s="18" customFormat="1" x14ac:dyDescent="0.2">
      <c r="A214" s="103"/>
      <c r="B214" s="111">
        <v>60</v>
      </c>
      <c r="C214" s="107" t="b">
        <v>0</v>
      </c>
      <c r="D214" s="107" t="str">
        <v>V8</v>
      </c>
      <c r="E214" s="196" t="str">
        <f t="shared" si="10"/>
        <v>HKDFUT3MV8_Quote</v>
      </c>
      <c r="F214" s="197" t="str">
        <f t="shared" si="11"/>
        <v>HKDFUT3MV8ConvAdj_Quote</v>
      </c>
      <c r="G214" s="196" t="e">
        <f>_xll.qlFuturesConvAdjustmentQuote($F214,IborIndex,$D214,$E214,Volatility,MeanReversion,Permanent,Trigger,ObjectOverwrite)</f>
        <v>#NUM!</v>
      </c>
      <c r="H214" s="24" t="str">
        <f ca="1">_xll.ohRangeRetrieveError(G214)</f>
        <v>qlFuturesConvAdjustmentQuote - Error converting parameter 'FuturesQuote' : 'ObjectHandler error: attempt to retrieve object with unknown ID 'HKDFUT3MV8_Quote'</v>
      </c>
    </row>
    <row r="215" spans="1:8" s="18" customFormat="1" x14ac:dyDescent="0.2">
      <c r="A215" s="103"/>
      <c r="B215" s="111">
        <v>61</v>
      </c>
      <c r="C215" s="107" t="b">
        <v>0</v>
      </c>
      <c r="D215" s="107" t="str">
        <v>X8</v>
      </c>
      <c r="E215" s="196" t="str">
        <f t="shared" si="10"/>
        <v>HKDFUT3MX8_Quote</v>
      </c>
      <c r="F215" s="197" t="str">
        <f t="shared" si="11"/>
        <v>HKDFUT3MX8ConvAdj_Quote</v>
      </c>
      <c r="G215" s="196" t="e">
        <f>_xll.qlFuturesConvAdjustmentQuote($F215,IborIndex,$D215,$E215,Volatility,MeanReversion,Permanent,Trigger,ObjectOverwrite)</f>
        <v>#NUM!</v>
      </c>
      <c r="H215" s="24" t="str">
        <f ca="1">_xll.ohRangeRetrieveError(G215)</f>
        <v>qlFuturesConvAdjustmentQuote - Error converting parameter 'FuturesQuote' : 'ObjectHandler error: attempt to retrieve object with unknown ID 'HKDFUT3MX8_Quote'</v>
      </c>
    </row>
    <row r="216" spans="1:8" s="18" customFormat="1" x14ac:dyDescent="0.2">
      <c r="A216" s="103"/>
      <c r="B216" s="111">
        <v>62</v>
      </c>
      <c r="C216" s="107" t="b">
        <v>0</v>
      </c>
      <c r="D216" s="107" t="str">
        <v>Z8</v>
      </c>
      <c r="E216" s="196" t="str">
        <f t="shared" si="10"/>
        <v>HKDFUT3MZ8_Quote</v>
      </c>
      <c r="F216" s="197" t="str">
        <f t="shared" si="11"/>
        <v>HKDFUT3MZ8ConvAdj_Quote</v>
      </c>
      <c r="G216" s="196" t="e">
        <f>_xll.qlFuturesConvAdjustmentQuote($F216,IborIndex,$D216,$E216,Volatility,MeanReversion,Permanent,Trigger,ObjectOverwrite)</f>
        <v>#NUM!</v>
      </c>
      <c r="H216" s="24" t="str">
        <f ca="1">_xll.ohRangeRetrieveError(G216)</f>
        <v>qlFuturesConvAdjustmentQuote - Error converting parameter 'FuturesQuote' : 'ObjectHandler error: attempt to retrieve object with unknown ID 'HKDFUT3MZ8_Quote'</v>
      </c>
    </row>
    <row r="217" spans="1:8" s="18" customFormat="1" x14ac:dyDescent="0.2">
      <c r="A217" s="103"/>
      <c r="B217" s="111">
        <v>63</v>
      </c>
      <c r="C217" s="107" t="b">
        <v>0</v>
      </c>
      <c r="D217" s="107" t="str">
        <v>F9</v>
      </c>
      <c r="E217" s="196" t="str">
        <f t="shared" si="10"/>
        <v>HKDFUT3MF9_Quote</v>
      </c>
      <c r="F217" s="197" t="str">
        <f t="shared" si="11"/>
        <v>HKDFUT3MF9ConvAdj_Quote</v>
      </c>
      <c r="G217" s="196" t="e">
        <f>_xll.qlFuturesConvAdjustmentQuote($F217,IborIndex,$D217,$E217,Volatility,MeanReversion,Permanent,Trigger,ObjectOverwrite)</f>
        <v>#NUM!</v>
      </c>
      <c r="H217" s="24" t="str">
        <f ca="1">_xll.ohRangeRetrieveError(G217)</f>
        <v>qlFuturesConvAdjustmentQuote - Error converting parameter 'FuturesQuote' : 'ObjectHandler error: attempt to retrieve object with unknown ID 'HKDFUT3MF9_Quote'</v>
      </c>
    </row>
    <row r="218" spans="1:8" s="18" customFormat="1" x14ac:dyDescent="0.2">
      <c r="A218" s="103"/>
      <c r="B218" s="111">
        <v>64</v>
      </c>
      <c r="C218" s="107" t="b">
        <v>0</v>
      </c>
      <c r="D218" s="107" t="str">
        <v>G9</v>
      </c>
      <c r="E218" s="196" t="str">
        <f t="shared" si="10"/>
        <v>HKDFUT3MG9_Quote</v>
      </c>
      <c r="F218" s="197" t="str">
        <f t="shared" si="11"/>
        <v>HKDFUT3MG9ConvAdj_Quote</v>
      </c>
      <c r="G218" s="196" t="e">
        <f>_xll.qlFuturesConvAdjustmentQuote($F218,IborIndex,$D218,$E218,Volatility,MeanReversion,Permanent,Trigger,ObjectOverwrite)</f>
        <v>#NUM!</v>
      </c>
      <c r="H218" s="24" t="str">
        <f ca="1">_xll.ohRangeRetrieveError(G218)</f>
        <v>qlFuturesConvAdjustmentQuote - Error converting parameter 'FuturesQuote' : 'ObjectHandler error: attempt to retrieve object with unknown ID 'HKDFUT3MG9_Quote'</v>
      </c>
    </row>
    <row r="219" spans="1:8" s="18" customFormat="1" x14ac:dyDescent="0.2">
      <c r="A219" s="103"/>
      <c r="B219" s="111">
        <v>65</v>
      </c>
      <c r="C219" s="107" t="b">
        <v>0</v>
      </c>
      <c r="D219" s="107" t="str">
        <v>H9</v>
      </c>
      <c r="E219" s="196" t="str">
        <f t="shared" ref="E219:E250" si="12">Currency&amp;"FUT"&amp;$G$152&amp;$D219&amp;QuoteSuffix</f>
        <v>HKDFUT3MH9_Quote</v>
      </c>
      <c r="F219" s="197" t="str">
        <f t="shared" ref="F219:F250" si="13">Currency&amp;"FUT"&amp;$G$152&amp;$D219&amp;"ConvAdj"&amp;QuoteSuffix</f>
        <v>HKDFUT3MH9ConvAdj_Quote</v>
      </c>
      <c r="G219" s="196" t="e">
        <f>_xll.qlFuturesConvAdjustmentQuote($F219,IborIndex,$D219,$E219,Volatility,MeanReversion,Permanent,Trigger,ObjectOverwrite)</f>
        <v>#NUM!</v>
      </c>
      <c r="H219" s="24" t="str">
        <f ca="1">_xll.ohRangeRetrieveError(G219)</f>
        <v>qlFuturesConvAdjustmentQuote - Error converting parameter 'FuturesQuote' : 'ObjectHandler error: attempt to retrieve object with unknown ID 'HKDFUT3MH9_Quote'</v>
      </c>
    </row>
    <row r="220" spans="1:8" s="18" customFormat="1" x14ac:dyDescent="0.2">
      <c r="A220" s="103"/>
      <c r="B220" s="111">
        <v>66</v>
      </c>
      <c r="C220" s="107" t="b">
        <v>0</v>
      </c>
      <c r="D220" s="107" t="str">
        <v>J9</v>
      </c>
      <c r="E220" s="196" t="str">
        <f t="shared" si="12"/>
        <v>HKDFUT3MJ9_Quote</v>
      </c>
      <c r="F220" s="197" t="str">
        <f t="shared" si="13"/>
        <v>HKDFUT3MJ9ConvAdj_Quote</v>
      </c>
      <c r="G220" s="196" t="e">
        <f>_xll.qlFuturesConvAdjustmentQuote($F220,IborIndex,$D220,$E220,Volatility,MeanReversion,Permanent,Trigger,ObjectOverwrite)</f>
        <v>#NUM!</v>
      </c>
      <c r="H220" s="24" t="str">
        <f ca="1">_xll.ohRangeRetrieveError(G220)</f>
        <v>qlFuturesConvAdjustmentQuote - Error converting parameter 'FuturesQuote' : 'ObjectHandler error: attempt to retrieve object with unknown ID 'HKDFUT3MJ9_Quote'</v>
      </c>
    </row>
    <row r="221" spans="1:8" s="18" customFormat="1" x14ac:dyDescent="0.2">
      <c r="A221" s="103"/>
      <c r="B221" s="111">
        <v>67</v>
      </c>
      <c r="C221" s="107" t="b">
        <v>0</v>
      </c>
      <c r="D221" s="107" t="str">
        <v>K9</v>
      </c>
      <c r="E221" s="196" t="str">
        <f t="shared" si="12"/>
        <v>HKDFUT3MK9_Quote</v>
      </c>
      <c r="F221" s="197" t="str">
        <f t="shared" si="13"/>
        <v>HKDFUT3MK9ConvAdj_Quote</v>
      </c>
      <c r="G221" s="196" t="e">
        <f>_xll.qlFuturesConvAdjustmentQuote($F221,IborIndex,$D221,$E221,Volatility,MeanReversion,Permanent,Trigger,ObjectOverwrite)</f>
        <v>#NUM!</v>
      </c>
      <c r="H221" s="24" t="str">
        <f ca="1">_xll.ohRangeRetrieveError(G221)</f>
        <v>qlFuturesConvAdjustmentQuote - Error converting parameter 'FuturesQuote' : 'ObjectHandler error: attempt to retrieve object with unknown ID 'HKDFUT3MK9_Quote'</v>
      </c>
    </row>
    <row r="222" spans="1:8" s="18" customFormat="1" x14ac:dyDescent="0.2">
      <c r="A222" s="103"/>
      <c r="B222" s="111">
        <v>68</v>
      </c>
      <c r="C222" s="107" t="b">
        <v>0</v>
      </c>
      <c r="D222" s="107" t="str">
        <v>M9</v>
      </c>
      <c r="E222" s="196" t="str">
        <f t="shared" si="12"/>
        <v>HKDFUT3MM9_Quote</v>
      </c>
      <c r="F222" s="197" t="str">
        <f t="shared" si="13"/>
        <v>HKDFUT3MM9ConvAdj_Quote</v>
      </c>
      <c r="G222" s="196" t="e">
        <f>_xll.qlFuturesConvAdjustmentQuote($F222,IborIndex,$D222,$E222,Volatility,MeanReversion,Permanent,Trigger,ObjectOverwrite)</f>
        <v>#NUM!</v>
      </c>
      <c r="H222" s="24" t="str">
        <f ca="1">_xll.ohRangeRetrieveError(G222)</f>
        <v>qlFuturesConvAdjustmentQuote - Error converting parameter 'FuturesQuote' : 'ObjectHandler error: attempt to retrieve object with unknown ID 'HKDFUT3MM9_Quote'</v>
      </c>
    </row>
    <row r="223" spans="1:8" s="18" customFormat="1" x14ac:dyDescent="0.2">
      <c r="A223" s="103"/>
      <c r="B223" s="111">
        <v>69</v>
      </c>
      <c r="C223" s="107" t="b">
        <v>0</v>
      </c>
      <c r="D223" s="107" t="str">
        <v>N9</v>
      </c>
      <c r="E223" s="196" t="str">
        <f t="shared" si="12"/>
        <v>HKDFUT3MN9_Quote</v>
      </c>
      <c r="F223" s="197" t="str">
        <f t="shared" si="13"/>
        <v>HKDFUT3MN9ConvAdj_Quote</v>
      </c>
      <c r="G223" s="196" t="e">
        <f>_xll.qlFuturesConvAdjustmentQuote($F223,IborIndex,$D223,$E223,Volatility,MeanReversion,Permanent,Trigger,ObjectOverwrite)</f>
        <v>#NUM!</v>
      </c>
      <c r="H223" s="24" t="str">
        <f ca="1">_xll.ohRangeRetrieveError(G223)</f>
        <v>qlFuturesConvAdjustmentQuote - Error converting parameter 'FuturesQuote' : 'ObjectHandler error: attempt to retrieve object with unknown ID 'HKDFUT3MN9_Quote'</v>
      </c>
    </row>
    <row r="224" spans="1:8" s="18" customFormat="1" x14ac:dyDescent="0.2">
      <c r="A224" s="103"/>
      <c r="B224" s="111">
        <v>70</v>
      </c>
      <c r="C224" s="107" t="b">
        <v>0</v>
      </c>
      <c r="D224" s="107" t="str">
        <v>Q9</v>
      </c>
      <c r="E224" s="196" t="str">
        <f t="shared" si="12"/>
        <v>HKDFUT3MQ9_Quote</v>
      </c>
      <c r="F224" s="197" t="str">
        <f t="shared" si="13"/>
        <v>HKDFUT3MQ9ConvAdj_Quote</v>
      </c>
      <c r="G224" s="196" t="e">
        <f>_xll.qlFuturesConvAdjustmentQuote($F224,IborIndex,$D224,$E224,Volatility,MeanReversion,Permanent,Trigger,ObjectOverwrite)</f>
        <v>#NUM!</v>
      </c>
      <c r="H224" s="24" t="str">
        <f ca="1">_xll.ohRangeRetrieveError(G224)</f>
        <v>qlFuturesConvAdjustmentQuote - Error converting parameter 'FuturesQuote' : 'ObjectHandler error: attempt to retrieve object with unknown ID 'HKDFUT3MQ9_Quote'</v>
      </c>
    </row>
    <row r="225" spans="1:8" s="18" customFormat="1" x14ac:dyDescent="0.2">
      <c r="A225" s="103"/>
      <c r="B225" s="111">
        <v>71</v>
      </c>
      <c r="C225" s="107" t="b">
        <v>0</v>
      </c>
      <c r="D225" s="107" t="str">
        <v>U9</v>
      </c>
      <c r="E225" s="196" t="str">
        <f t="shared" si="12"/>
        <v>HKDFUT3MU9_Quote</v>
      </c>
      <c r="F225" s="197" t="str">
        <f t="shared" si="13"/>
        <v>HKDFUT3MU9ConvAdj_Quote</v>
      </c>
      <c r="G225" s="196" t="e">
        <f>_xll.qlFuturesConvAdjustmentQuote($F225,IborIndex,$D225,$E225,Volatility,MeanReversion,Permanent,Trigger,ObjectOverwrite)</f>
        <v>#NUM!</v>
      </c>
      <c r="H225" s="24" t="str">
        <f ca="1">_xll.ohRangeRetrieveError(G225)</f>
        <v>qlFuturesConvAdjustmentQuote - Error converting parameter 'FuturesQuote' : 'ObjectHandler error: attempt to retrieve object with unknown ID 'HKDFUT3MU9_Quote'</v>
      </c>
    </row>
    <row r="226" spans="1:8" s="18" customFormat="1" x14ac:dyDescent="0.2">
      <c r="A226" s="103"/>
      <c r="B226" s="111">
        <v>72</v>
      </c>
      <c r="C226" s="107" t="b">
        <v>0</v>
      </c>
      <c r="D226" s="107" t="str">
        <v>V9</v>
      </c>
      <c r="E226" s="196" t="str">
        <f t="shared" si="12"/>
        <v>HKDFUT3MV9_Quote</v>
      </c>
      <c r="F226" s="197" t="str">
        <f t="shared" si="13"/>
        <v>HKDFUT3MV9ConvAdj_Quote</v>
      </c>
      <c r="G226" s="196" t="e">
        <f>_xll.qlFuturesConvAdjustmentQuote($F226,IborIndex,$D226,$E226,Volatility,MeanReversion,Permanent,Trigger,ObjectOverwrite)</f>
        <v>#NUM!</v>
      </c>
      <c r="H226" s="24" t="str">
        <f ca="1">_xll.ohRangeRetrieveError(G226)</f>
        <v>qlFuturesConvAdjustmentQuote - Error converting parameter 'FuturesQuote' : 'ObjectHandler error: attempt to retrieve object with unknown ID 'HKDFUT3MV9_Quote'</v>
      </c>
    </row>
    <row r="227" spans="1:8" s="18" customFormat="1" x14ac:dyDescent="0.2">
      <c r="A227" s="103"/>
      <c r="B227" s="111">
        <v>73</v>
      </c>
      <c r="C227" s="107" t="b">
        <v>0</v>
      </c>
      <c r="D227" s="107" t="str">
        <v>X9</v>
      </c>
      <c r="E227" s="196" t="str">
        <f t="shared" si="12"/>
        <v>HKDFUT3MX9_Quote</v>
      </c>
      <c r="F227" s="197" t="str">
        <f t="shared" si="13"/>
        <v>HKDFUT3MX9ConvAdj_Quote</v>
      </c>
      <c r="G227" s="196" t="e">
        <f>_xll.qlFuturesConvAdjustmentQuote($F227,IborIndex,$D227,$E227,Volatility,MeanReversion,Permanent,Trigger,ObjectOverwrite)</f>
        <v>#NUM!</v>
      </c>
      <c r="H227" s="24" t="str">
        <f ca="1">_xll.ohRangeRetrieveError(G227)</f>
        <v>qlFuturesConvAdjustmentQuote - Error converting parameter 'FuturesQuote' : 'ObjectHandler error: attempt to retrieve object with unknown ID 'HKDFUT3MX9_Quote'</v>
      </c>
    </row>
    <row r="228" spans="1:8" s="18" customFormat="1" x14ac:dyDescent="0.2">
      <c r="A228" s="103"/>
      <c r="B228" s="111">
        <v>74</v>
      </c>
      <c r="C228" s="107" t="b">
        <v>0</v>
      </c>
      <c r="D228" s="107" t="str">
        <v>Z9</v>
      </c>
      <c r="E228" s="196" t="str">
        <f t="shared" si="12"/>
        <v>HKDFUT3MZ9_Quote</v>
      </c>
      <c r="F228" s="197" t="str">
        <f t="shared" si="13"/>
        <v>HKDFUT3MZ9ConvAdj_Quote</v>
      </c>
      <c r="G228" s="196" t="e">
        <f>_xll.qlFuturesConvAdjustmentQuote($F228,IborIndex,$D228,$E228,Volatility,MeanReversion,Permanent,Trigger,ObjectOverwrite)</f>
        <v>#NUM!</v>
      </c>
      <c r="H228" s="24" t="str">
        <f ca="1">_xll.ohRangeRetrieveError(G228)</f>
        <v>qlFuturesConvAdjustmentQuote - Error converting parameter 'FuturesQuote' : 'ObjectHandler error: attempt to retrieve object with unknown ID 'HKDFUT3MZ9_Quote'</v>
      </c>
    </row>
    <row r="229" spans="1:8" s="18" customFormat="1" x14ac:dyDescent="0.2">
      <c r="A229" s="103"/>
      <c r="B229" s="111">
        <v>75</v>
      </c>
      <c r="C229" s="107" t="b">
        <v>0</v>
      </c>
      <c r="D229" s="107" t="str">
        <v>F0</v>
      </c>
      <c r="E229" s="196" t="str">
        <f t="shared" si="12"/>
        <v>HKDFUT3MF0_Quote</v>
      </c>
      <c r="F229" s="197" t="str">
        <f t="shared" si="13"/>
        <v>HKDFUT3MF0ConvAdj_Quote</v>
      </c>
      <c r="G229" s="196" t="e">
        <f>_xll.qlFuturesConvAdjustmentQuote($F229,IborIndex,$D229,$E229,Volatility,MeanReversion,Permanent,Trigger,ObjectOverwrite)</f>
        <v>#NUM!</v>
      </c>
      <c r="H229" s="24" t="str">
        <f ca="1">_xll.ohRangeRetrieveError(G229)</f>
        <v>qlFuturesConvAdjustmentQuote - Error converting parameter 'FuturesQuote' : 'ObjectHandler error: attempt to retrieve object with unknown ID 'HKDFUT3MF0_Quote'</v>
      </c>
    </row>
    <row r="230" spans="1:8" s="18" customFormat="1" x14ac:dyDescent="0.2">
      <c r="A230" s="103"/>
      <c r="B230" s="111">
        <v>76</v>
      </c>
      <c r="C230" s="107" t="b">
        <v>0</v>
      </c>
      <c r="D230" s="107" t="str">
        <v>G0</v>
      </c>
      <c r="E230" s="196" t="str">
        <f t="shared" si="12"/>
        <v>HKDFUT3MG0_Quote</v>
      </c>
      <c r="F230" s="197" t="str">
        <f t="shared" si="13"/>
        <v>HKDFUT3MG0ConvAdj_Quote</v>
      </c>
      <c r="G230" s="196" t="e">
        <f>_xll.qlFuturesConvAdjustmentQuote($F230,IborIndex,$D230,$E230,Volatility,MeanReversion,Permanent,Trigger,ObjectOverwrite)</f>
        <v>#NUM!</v>
      </c>
      <c r="H230" s="24" t="str">
        <f ca="1">_xll.ohRangeRetrieveError(G230)</f>
        <v>qlFuturesConvAdjustmentQuote - Error converting parameter 'FuturesQuote' : 'ObjectHandler error: attempt to retrieve object with unknown ID 'HKDFUT3MG0_Quote'</v>
      </c>
    </row>
    <row r="231" spans="1:8" s="18" customFormat="1" x14ac:dyDescent="0.2">
      <c r="A231" s="103"/>
      <c r="B231" s="111">
        <v>77</v>
      </c>
      <c r="C231" s="107" t="b">
        <v>0</v>
      </c>
      <c r="D231" s="107" t="str">
        <v>H0</v>
      </c>
      <c r="E231" s="196" t="str">
        <f t="shared" si="12"/>
        <v>HKDFUT3MH0_Quote</v>
      </c>
      <c r="F231" s="197" t="str">
        <f t="shared" si="13"/>
        <v>HKDFUT3MH0ConvAdj_Quote</v>
      </c>
      <c r="G231" s="196" t="e">
        <f>_xll.qlFuturesConvAdjustmentQuote($F231,IborIndex,$D231,$E231,Volatility,MeanReversion,Permanent,Trigger,ObjectOverwrite)</f>
        <v>#NUM!</v>
      </c>
      <c r="H231" s="24" t="str">
        <f ca="1">_xll.ohRangeRetrieveError(G231)</f>
        <v>qlFuturesConvAdjustmentQuote - Error converting parameter 'FuturesQuote' : 'ObjectHandler error: attempt to retrieve object with unknown ID 'HKDFUT3MH0_Quote'</v>
      </c>
    </row>
    <row r="232" spans="1:8" s="18" customFormat="1" x14ac:dyDescent="0.2">
      <c r="A232" s="103"/>
      <c r="B232" s="111">
        <v>78</v>
      </c>
      <c r="C232" s="107" t="b">
        <v>0</v>
      </c>
      <c r="D232" s="107" t="str">
        <v>J0</v>
      </c>
      <c r="E232" s="196" t="str">
        <f t="shared" si="12"/>
        <v>HKDFUT3MJ0_Quote</v>
      </c>
      <c r="F232" s="197" t="str">
        <f t="shared" si="13"/>
        <v>HKDFUT3MJ0ConvAdj_Quote</v>
      </c>
      <c r="G232" s="196" t="e">
        <f>_xll.qlFuturesConvAdjustmentQuote($F232,IborIndex,$D232,$E232,Volatility,MeanReversion,Permanent,Trigger,ObjectOverwrite)</f>
        <v>#NUM!</v>
      </c>
      <c r="H232" s="24" t="str">
        <f ca="1">_xll.ohRangeRetrieveError(G232)</f>
        <v>qlFuturesConvAdjustmentQuote - Error converting parameter 'FuturesQuote' : 'ObjectHandler error: attempt to retrieve object with unknown ID 'HKDFUT3MJ0_Quote'</v>
      </c>
    </row>
    <row r="233" spans="1:8" s="18" customFormat="1" x14ac:dyDescent="0.2">
      <c r="A233" s="103"/>
      <c r="B233" s="111">
        <v>79</v>
      </c>
      <c r="C233" s="107" t="b">
        <v>0</v>
      </c>
      <c r="D233" s="107" t="str">
        <v>K0</v>
      </c>
      <c r="E233" s="196" t="str">
        <f t="shared" si="12"/>
        <v>HKDFUT3MK0_Quote</v>
      </c>
      <c r="F233" s="197" t="str">
        <f t="shared" si="13"/>
        <v>HKDFUT3MK0ConvAdj_Quote</v>
      </c>
      <c r="G233" s="196" t="e">
        <f>_xll.qlFuturesConvAdjustmentQuote($F233,IborIndex,$D233,$E233,Volatility,MeanReversion,Permanent,Trigger,ObjectOverwrite)</f>
        <v>#NUM!</v>
      </c>
      <c r="H233" s="24" t="str">
        <f ca="1">_xll.ohRangeRetrieveError(G233)</f>
        <v>qlFuturesConvAdjustmentQuote - Error converting parameter 'FuturesQuote' : 'ObjectHandler error: attempt to retrieve object with unknown ID 'HKDFUT3MK0_Quote'</v>
      </c>
    </row>
    <row r="234" spans="1:8" s="18" customFormat="1" x14ac:dyDescent="0.2">
      <c r="A234" s="103"/>
      <c r="B234" s="111">
        <v>80</v>
      </c>
      <c r="C234" s="107" t="b">
        <v>0</v>
      </c>
      <c r="D234" s="107" t="str">
        <v>M0</v>
      </c>
      <c r="E234" s="196" t="str">
        <f t="shared" si="12"/>
        <v>HKDFUT3MM0_Quote</v>
      </c>
      <c r="F234" s="197" t="str">
        <f t="shared" si="13"/>
        <v>HKDFUT3MM0ConvAdj_Quote</v>
      </c>
      <c r="G234" s="196" t="e">
        <f>_xll.qlFuturesConvAdjustmentQuote($F234,IborIndex,$D234,$E234,Volatility,MeanReversion,Permanent,Trigger,ObjectOverwrite)</f>
        <v>#NUM!</v>
      </c>
      <c r="H234" s="24" t="str">
        <f ca="1">_xll.ohRangeRetrieveError(G234)</f>
        <v>qlFuturesConvAdjustmentQuote - Error converting parameter 'FuturesQuote' : 'ObjectHandler error: attempt to retrieve object with unknown ID 'HKDFUT3MM0_Quote'</v>
      </c>
    </row>
    <row r="235" spans="1:8" s="18" customFormat="1" x14ac:dyDescent="0.2">
      <c r="A235" s="103"/>
      <c r="B235" s="111">
        <v>81</v>
      </c>
      <c r="C235" s="107" t="b">
        <v>0</v>
      </c>
      <c r="D235" s="107" t="str">
        <v>N0</v>
      </c>
      <c r="E235" s="196" t="str">
        <f t="shared" si="12"/>
        <v>HKDFUT3MN0_Quote</v>
      </c>
      <c r="F235" s="197" t="str">
        <f t="shared" si="13"/>
        <v>HKDFUT3MN0ConvAdj_Quote</v>
      </c>
      <c r="G235" s="196" t="e">
        <f>_xll.qlFuturesConvAdjustmentQuote($F235,IborIndex,$D235,$E235,Volatility,MeanReversion,Permanent,Trigger,ObjectOverwrite)</f>
        <v>#NUM!</v>
      </c>
      <c r="H235" s="24" t="str">
        <f ca="1">_xll.ohRangeRetrieveError(G235)</f>
        <v>qlFuturesConvAdjustmentQuote - Error converting parameter 'FuturesQuote' : 'ObjectHandler error: attempt to retrieve object with unknown ID 'HKDFUT3MN0_Quote'</v>
      </c>
    </row>
    <row r="236" spans="1:8" s="18" customFormat="1" x14ac:dyDescent="0.2">
      <c r="A236" s="103"/>
      <c r="B236" s="111">
        <v>82</v>
      </c>
      <c r="C236" s="107" t="b">
        <v>0</v>
      </c>
      <c r="D236" s="107" t="str">
        <v>Q0</v>
      </c>
      <c r="E236" s="196" t="str">
        <f t="shared" si="12"/>
        <v>HKDFUT3MQ0_Quote</v>
      </c>
      <c r="F236" s="197" t="str">
        <f t="shared" si="13"/>
        <v>HKDFUT3MQ0ConvAdj_Quote</v>
      </c>
      <c r="G236" s="196" t="e">
        <f>_xll.qlFuturesConvAdjustmentQuote($F236,IborIndex,$D236,$E236,Volatility,MeanReversion,Permanent,Trigger,ObjectOverwrite)</f>
        <v>#NUM!</v>
      </c>
      <c r="H236" s="24" t="str">
        <f ca="1">_xll.ohRangeRetrieveError(G236)</f>
        <v>qlFuturesConvAdjustmentQuote - Error converting parameter 'FuturesQuote' : 'ObjectHandler error: attempt to retrieve object with unknown ID 'HKDFUT3MQ0_Quote'</v>
      </c>
    </row>
    <row r="237" spans="1:8" s="18" customFormat="1" x14ac:dyDescent="0.2">
      <c r="A237" s="103"/>
      <c r="B237" s="111">
        <v>83</v>
      </c>
      <c r="C237" s="107" t="b">
        <v>0</v>
      </c>
      <c r="D237" s="107" t="str">
        <v>U0</v>
      </c>
      <c r="E237" s="196" t="str">
        <f t="shared" si="12"/>
        <v>HKDFUT3MU0_Quote</v>
      </c>
      <c r="F237" s="197" t="str">
        <f t="shared" si="13"/>
        <v>HKDFUT3MU0ConvAdj_Quote</v>
      </c>
      <c r="G237" s="196" t="e">
        <f>_xll.qlFuturesConvAdjustmentQuote($F237,IborIndex,$D237,$E237,Volatility,MeanReversion,Permanent,Trigger,ObjectOverwrite)</f>
        <v>#NUM!</v>
      </c>
      <c r="H237" s="24" t="str">
        <f ca="1">_xll.ohRangeRetrieveError(G237)</f>
        <v>qlFuturesConvAdjustmentQuote - Error converting parameter 'FuturesQuote' : 'ObjectHandler error: attempt to retrieve object with unknown ID 'HKDFUT3MU0_Quote'</v>
      </c>
    </row>
    <row r="238" spans="1:8" s="18" customFormat="1" x14ac:dyDescent="0.2">
      <c r="A238" s="103"/>
      <c r="B238" s="111">
        <v>84</v>
      </c>
      <c r="C238" s="107" t="b">
        <v>0</v>
      </c>
      <c r="D238" s="107" t="str">
        <v>V0</v>
      </c>
      <c r="E238" s="196" t="str">
        <f t="shared" si="12"/>
        <v>HKDFUT3MV0_Quote</v>
      </c>
      <c r="F238" s="197" t="str">
        <f t="shared" si="13"/>
        <v>HKDFUT3MV0ConvAdj_Quote</v>
      </c>
      <c r="G238" s="196" t="e">
        <f>_xll.qlFuturesConvAdjustmentQuote($F238,IborIndex,$D238,$E238,Volatility,MeanReversion,Permanent,Trigger,ObjectOverwrite)</f>
        <v>#NUM!</v>
      </c>
      <c r="H238" s="24" t="str">
        <f ca="1">_xll.ohRangeRetrieveError(G238)</f>
        <v>qlFuturesConvAdjustmentQuote - Error converting parameter 'FuturesQuote' : 'ObjectHandler error: attempt to retrieve object with unknown ID 'HKDFUT3MV0_Quote'</v>
      </c>
    </row>
    <row r="239" spans="1:8" s="18" customFormat="1" x14ac:dyDescent="0.2">
      <c r="A239" s="103"/>
      <c r="B239" s="111">
        <v>85</v>
      </c>
      <c r="C239" s="107" t="b">
        <v>0</v>
      </c>
      <c r="D239" s="107" t="str">
        <v>X0</v>
      </c>
      <c r="E239" s="196" t="str">
        <f t="shared" si="12"/>
        <v>HKDFUT3MX0_Quote</v>
      </c>
      <c r="F239" s="197" t="str">
        <f t="shared" si="13"/>
        <v>HKDFUT3MX0ConvAdj_Quote</v>
      </c>
      <c r="G239" s="196" t="e">
        <f>_xll.qlFuturesConvAdjustmentQuote($F239,IborIndex,$D239,$E239,Volatility,MeanReversion,Permanent,Trigger,ObjectOverwrite)</f>
        <v>#NUM!</v>
      </c>
      <c r="H239" s="24" t="str">
        <f ca="1">_xll.ohRangeRetrieveError(G239)</f>
        <v>qlFuturesConvAdjustmentQuote - Error converting parameter 'FuturesQuote' : 'ObjectHandler error: attempt to retrieve object with unknown ID 'HKDFUT3MX0_Quote'</v>
      </c>
    </row>
    <row r="240" spans="1:8" s="18" customFormat="1" x14ac:dyDescent="0.2">
      <c r="A240" s="103"/>
      <c r="B240" s="111">
        <v>86</v>
      </c>
      <c r="C240" s="107" t="b">
        <v>0</v>
      </c>
      <c r="D240" s="107" t="str">
        <v>Z0</v>
      </c>
      <c r="E240" s="196" t="str">
        <f t="shared" si="12"/>
        <v>HKDFUT3MZ0_Quote</v>
      </c>
      <c r="F240" s="197" t="str">
        <f t="shared" si="13"/>
        <v>HKDFUT3MZ0ConvAdj_Quote</v>
      </c>
      <c r="G240" s="196" t="e">
        <f>_xll.qlFuturesConvAdjustmentQuote($F240,IborIndex,$D240,$E240,Volatility,MeanReversion,Permanent,Trigger,ObjectOverwrite)</f>
        <v>#NUM!</v>
      </c>
      <c r="H240" s="24" t="str">
        <f ca="1">_xll.ohRangeRetrieveError(G240)</f>
        <v>qlFuturesConvAdjustmentQuote - Error converting parameter 'FuturesQuote' : 'ObjectHandler error: attempt to retrieve object with unknown ID 'HKDFUT3MZ0_Quote'</v>
      </c>
    </row>
    <row r="241" spans="1:8" s="18" customFormat="1" x14ac:dyDescent="0.2">
      <c r="A241" s="103"/>
      <c r="B241" s="111">
        <v>87</v>
      </c>
      <c r="C241" s="107" t="b">
        <v>0</v>
      </c>
      <c r="D241" s="107" t="str">
        <v>F1</v>
      </c>
      <c r="E241" s="196" t="str">
        <f t="shared" si="12"/>
        <v>HKDFUT3MF1_Quote</v>
      </c>
      <c r="F241" s="197" t="str">
        <f t="shared" si="13"/>
        <v>HKDFUT3MF1ConvAdj_Quote</v>
      </c>
      <c r="G241" s="196" t="e">
        <f>_xll.qlFuturesConvAdjustmentQuote($F241,IborIndex,$D241,$E241,Volatility,MeanReversion,Permanent,Trigger,ObjectOverwrite)</f>
        <v>#NUM!</v>
      </c>
      <c r="H241" s="24" t="str">
        <f ca="1">_xll.ohRangeRetrieveError(G241)</f>
        <v>qlFuturesConvAdjustmentQuote - Error converting parameter 'FuturesQuote' : 'ObjectHandler error: attempt to retrieve object with unknown ID 'HKDFUT3MF1_Quote'</v>
      </c>
    </row>
    <row r="242" spans="1:8" s="18" customFormat="1" x14ac:dyDescent="0.2">
      <c r="A242" s="103"/>
      <c r="B242" s="111">
        <v>88</v>
      </c>
      <c r="C242" s="107" t="b">
        <v>0</v>
      </c>
      <c r="D242" s="107" t="str">
        <v>G1</v>
      </c>
      <c r="E242" s="196" t="str">
        <f t="shared" si="12"/>
        <v>HKDFUT3MG1_Quote</v>
      </c>
      <c r="F242" s="197" t="str">
        <f t="shared" si="13"/>
        <v>HKDFUT3MG1ConvAdj_Quote</v>
      </c>
      <c r="G242" s="196" t="e">
        <f>_xll.qlFuturesConvAdjustmentQuote($F242,IborIndex,$D242,$E242,Volatility,MeanReversion,Permanent,Trigger,ObjectOverwrite)</f>
        <v>#NUM!</v>
      </c>
      <c r="H242" s="24" t="str">
        <f ca="1">_xll.ohRangeRetrieveError(G242)</f>
        <v>qlFuturesConvAdjustmentQuote - Error converting parameter 'FuturesQuote' : 'ObjectHandler error: attempt to retrieve object with unknown ID 'HKDFUT3MG1_Quote'</v>
      </c>
    </row>
    <row r="243" spans="1:8" s="18" customFormat="1" x14ac:dyDescent="0.2">
      <c r="A243" s="103"/>
      <c r="B243" s="111">
        <v>89</v>
      </c>
      <c r="C243" s="107" t="b">
        <v>0</v>
      </c>
      <c r="D243" s="107" t="str">
        <v>H1</v>
      </c>
      <c r="E243" s="196" t="str">
        <f t="shared" si="12"/>
        <v>HKDFUT3MH1_Quote</v>
      </c>
      <c r="F243" s="197" t="str">
        <f t="shared" si="13"/>
        <v>HKDFUT3MH1ConvAdj_Quote</v>
      </c>
      <c r="G243" s="196" t="e">
        <f>_xll.qlFuturesConvAdjustmentQuote($F243,IborIndex,$D243,$E243,Volatility,MeanReversion,Permanent,Trigger,ObjectOverwrite)</f>
        <v>#NUM!</v>
      </c>
      <c r="H243" s="24" t="str">
        <f ca="1">_xll.ohRangeRetrieveError(G243)</f>
        <v>qlFuturesConvAdjustmentQuote - Error converting parameter 'FuturesQuote' : 'ObjectHandler error: attempt to retrieve object with unknown ID 'HKDFUT3MH1_Quote'</v>
      </c>
    </row>
    <row r="244" spans="1:8" s="18" customFormat="1" x14ac:dyDescent="0.2">
      <c r="A244" s="103"/>
      <c r="B244" s="111">
        <v>90</v>
      </c>
      <c r="C244" s="107" t="b">
        <v>0</v>
      </c>
      <c r="D244" s="107" t="str">
        <v>J1</v>
      </c>
      <c r="E244" s="196" t="str">
        <f t="shared" si="12"/>
        <v>HKDFUT3MJ1_Quote</v>
      </c>
      <c r="F244" s="197" t="str">
        <f t="shared" si="13"/>
        <v>HKDFUT3MJ1ConvAdj_Quote</v>
      </c>
      <c r="G244" s="196" t="e">
        <f>_xll.qlFuturesConvAdjustmentQuote($F244,IborIndex,$D244,$E244,Volatility,MeanReversion,Permanent,Trigger,ObjectOverwrite)</f>
        <v>#NUM!</v>
      </c>
      <c r="H244" s="24" t="str">
        <f ca="1">_xll.ohRangeRetrieveError(G244)</f>
        <v>qlFuturesConvAdjustmentQuote - Error converting parameter 'FuturesQuote' : 'ObjectHandler error: attempt to retrieve object with unknown ID 'HKDFUT3MJ1_Quote'</v>
      </c>
    </row>
    <row r="245" spans="1:8" s="18" customFormat="1" x14ac:dyDescent="0.2">
      <c r="A245" s="103"/>
      <c r="B245" s="111">
        <v>91</v>
      </c>
      <c r="C245" s="107" t="b">
        <v>0</v>
      </c>
      <c r="D245" s="107" t="str">
        <v>K1</v>
      </c>
      <c r="E245" s="196" t="str">
        <f t="shared" si="12"/>
        <v>HKDFUT3MK1_Quote</v>
      </c>
      <c r="F245" s="197" t="str">
        <f t="shared" si="13"/>
        <v>HKDFUT3MK1ConvAdj_Quote</v>
      </c>
      <c r="G245" s="196" t="e">
        <f>_xll.qlFuturesConvAdjustmentQuote($F245,IborIndex,$D245,$E245,Volatility,MeanReversion,Permanent,Trigger,ObjectOverwrite)</f>
        <v>#NUM!</v>
      </c>
      <c r="H245" s="24" t="str">
        <f ca="1">_xll.ohRangeRetrieveError(G245)</f>
        <v>qlFuturesConvAdjustmentQuote - Error converting parameter 'FuturesQuote' : 'ObjectHandler error: attempt to retrieve object with unknown ID 'HKDFUT3MK1_Quote'</v>
      </c>
    </row>
    <row r="246" spans="1:8" s="18" customFormat="1" x14ac:dyDescent="0.2">
      <c r="A246" s="103"/>
      <c r="B246" s="111">
        <v>92</v>
      </c>
      <c r="C246" s="107" t="b">
        <v>0</v>
      </c>
      <c r="D246" s="107" t="str">
        <v>M1</v>
      </c>
      <c r="E246" s="196" t="str">
        <f t="shared" si="12"/>
        <v>HKDFUT3MM1_Quote</v>
      </c>
      <c r="F246" s="197" t="str">
        <f t="shared" si="13"/>
        <v>HKDFUT3MM1ConvAdj_Quote</v>
      </c>
      <c r="G246" s="196" t="e">
        <f>_xll.qlFuturesConvAdjustmentQuote($F246,IborIndex,$D246,$E246,Volatility,MeanReversion,Permanent,Trigger,ObjectOverwrite)</f>
        <v>#NUM!</v>
      </c>
      <c r="H246" s="24" t="str">
        <f ca="1">_xll.ohRangeRetrieveError(G246)</f>
        <v>qlFuturesConvAdjustmentQuote - Error converting parameter 'FuturesQuote' : 'ObjectHandler error: attempt to retrieve object with unknown ID 'HKDFUT3MM1_Quote'</v>
      </c>
    </row>
    <row r="247" spans="1:8" s="18" customFormat="1" x14ac:dyDescent="0.2">
      <c r="A247" s="103"/>
      <c r="B247" s="111">
        <v>93</v>
      </c>
      <c r="C247" s="107" t="b">
        <v>0</v>
      </c>
      <c r="D247" s="107" t="str">
        <v>N1</v>
      </c>
      <c r="E247" s="196" t="str">
        <f t="shared" si="12"/>
        <v>HKDFUT3MN1_Quote</v>
      </c>
      <c r="F247" s="197" t="str">
        <f t="shared" si="13"/>
        <v>HKDFUT3MN1ConvAdj_Quote</v>
      </c>
      <c r="G247" s="196" t="e">
        <f>_xll.qlFuturesConvAdjustmentQuote($F247,IborIndex,$D247,$E247,Volatility,MeanReversion,Permanent,Trigger,ObjectOverwrite)</f>
        <v>#NUM!</v>
      </c>
      <c r="H247" s="24" t="str">
        <f ca="1">_xll.ohRangeRetrieveError(G247)</f>
        <v>qlFuturesConvAdjustmentQuote - Error converting parameter 'FuturesQuote' : 'ObjectHandler error: attempt to retrieve object with unknown ID 'HKDFUT3MN1_Quote'</v>
      </c>
    </row>
    <row r="248" spans="1:8" s="18" customFormat="1" x14ac:dyDescent="0.2">
      <c r="A248" s="103"/>
      <c r="B248" s="111">
        <v>94</v>
      </c>
      <c r="C248" s="107" t="b">
        <v>0</v>
      </c>
      <c r="D248" s="107" t="str">
        <v>Q1</v>
      </c>
      <c r="E248" s="196" t="str">
        <f t="shared" si="12"/>
        <v>HKDFUT3MQ1_Quote</v>
      </c>
      <c r="F248" s="197" t="str">
        <f t="shared" si="13"/>
        <v>HKDFUT3MQ1ConvAdj_Quote</v>
      </c>
      <c r="G248" s="196" t="e">
        <f>_xll.qlFuturesConvAdjustmentQuote($F248,IborIndex,$D248,$E248,Volatility,MeanReversion,Permanent,Trigger,ObjectOverwrite)</f>
        <v>#NUM!</v>
      </c>
      <c r="H248" s="24" t="str">
        <f ca="1">_xll.ohRangeRetrieveError(G248)</f>
        <v>qlFuturesConvAdjustmentQuote - Error converting parameter 'FuturesQuote' : 'ObjectHandler error: attempt to retrieve object with unknown ID 'HKDFUT3MQ1_Quote'</v>
      </c>
    </row>
    <row r="249" spans="1:8" s="18" customFormat="1" x14ac:dyDescent="0.2">
      <c r="A249" s="103"/>
      <c r="B249" s="111">
        <v>95</v>
      </c>
      <c r="C249" s="107" t="b">
        <v>0</v>
      </c>
      <c r="D249" s="107" t="str">
        <v>U1</v>
      </c>
      <c r="E249" s="196" t="str">
        <f t="shared" si="12"/>
        <v>HKDFUT3MU1_Quote</v>
      </c>
      <c r="F249" s="197" t="str">
        <f t="shared" si="13"/>
        <v>HKDFUT3MU1ConvAdj_Quote</v>
      </c>
      <c r="G249" s="196" t="e">
        <f>_xll.qlFuturesConvAdjustmentQuote($F249,IborIndex,$D249,$E249,Volatility,MeanReversion,Permanent,Trigger,ObjectOverwrite)</f>
        <v>#NUM!</v>
      </c>
      <c r="H249" s="24" t="str">
        <f ca="1">_xll.ohRangeRetrieveError(G249)</f>
        <v>qlFuturesConvAdjustmentQuote - Error converting parameter 'FuturesQuote' : 'ObjectHandler error: attempt to retrieve object with unknown ID 'HKDFUT3MU1_Quote'</v>
      </c>
    </row>
    <row r="250" spans="1:8" s="18" customFormat="1" x14ac:dyDescent="0.2">
      <c r="A250" s="103"/>
      <c r="B250" s="111">
        <v>96</v>
      </c>
      <c r="C250" s="107" t="b">
        <v>0</v>
      </c>
      <c r="D250" s="107" t="str">
        <v>V1</v>
      </c>
      <c r="E250" s="196" t="str">
        <f t="shared" si="12"/>
        <v>HKDFUT3MV1_Quote</v>
      </c>
      <c r="F250" s="197" t="str">
        <f t="shared" si="13"/>
        <v>HKDFUT3MV1ConvAdj_Quote</v>
      </c>
      <c r="G250" s="196" t="e">
        <f>_xll.qlFuturesConvAdjustmentQuote($F250,IborIndex,$D250,$E250,Volatility,MeanReversion,Permanent,Trigger,ObjectOverwrite)</f>
        <v>#NUM!</v>
      </c>
      <c r="H250" s="24" t="str">
        <f ca="1">_xll.ohRangeRetrieveError(G250)</f>
        <v>qlFuturesConvAdjustmentQuote - Error converting parameter 'FuturesQuote' : 'ObjectHandler error: attempt to retrieve object with unknown ID 'HKDFUT3MV1_Quote'</v>
      </c>
    </row>
    <row r="251" spans="1:8" s="18" customFormat="1" x14ac:dyDescent="0.2">
      <c r="A251" s="103"/>
      <c r="B251" s="111">
        <v>97</v>
      </c>
      <c r="C251" s="107" t="b">
        <v>0</v>
      </c>
      <c r="D251" s="107" t="str">
        <v>X1</v>
      </c>
      <c r="E251" s="196" t="str">
        <f t="shared" ref="E251:E274" si="14">Currency&amp;"FUT"&amp;$G$152&amp;$D251&amp;QuoteSuffix</f>
        <v>HKDFUT3MX1_Quote</v>
      </c>
      <c r="F251" s="197" t="str">
        <f t="shared" ref="F251:F274" si="15">Currency&amp;"FUT"&amp;$G$152&amp;$D251&amp;"ConvAdj"&amp;QuoteSuffix</f>
        <v>HKDFUT3MX1ConvAdj_Quote</v>
      </c>
      <c r="G251" s="196" t="e">
        <f>_xll.qlFuturesConvAdjustmentQuote($F251,IborIndex,$D251,$E251,Volatility,MeanReversion,Permanent,Trigger,ObjectOverwrite)</f>
        <v>#NUM!</v>
      </c>
      <c r="H251" s="24" t="str">
        <f ca="1">_xll.ohRangeRetrieveError(G251)</f>
        <v>qlFuturesConvAdjustmentQuote - Error converting parameter 'FuturesQuote' : 'ObjectHandler error: attempt to retrieve object with unknown ID 'HKDFUT3MX1_Quote'</v>
      </c>
    </row>
    <row r="252" spans="1:8" s="18" customFormat="1" x14ac:dyDescent="0.2">
      <c r="A252" s="103"/>
      <c r="B252" s="111">
        <v>98</v>
      </c>
      <c r="C252" s="107" t="b">
        <v>0</v>
      </c>
      <c r="D252" s="107" t="str">
        <v>Z1</v>
      </c>
      <c r="E252" s="196" t="str">
        <f t="shared" si="14"/>
        <v>HKDFUT3MZ1_Quote</v>
      </c>
      <c r="F252" s="197" t="str">
        <f t="shared" si="15"/>
        <v>HKDFUT3MZ1ConvAdj_Quote</v>
      </c>
      <c r="G252" s="196" t="e">
        <f>_xll.qlFuturesConvAdjustmentQuote($F252,IborIndex,$D252,$E252,Volatility,MeanReversion,Permanent,Trigger,ObjectOverwrite)</f>
        <v>#NUM!</v>
      </c>
      <c r="H252" s="24" t="str">
        <f ca="1">_xll.ohRangeRetrieveError(G252)</f>
        <v>qlFuturesConvAdjustmentQuote - Error converting parameter 'FuturesQuote' : 'ObjectHandler error: attempt to retrieve object with unknown ID 'HKDFUT3MZ1_Quote'</v>
      </c>
    </row>
    <row r="253" spans="1:8" s="18" customFormat="1" x14ac:dyDescent="0.2">
      <c r="A253" s="103"/>
      <c r="B253" s="111">
        <v>99</v>
      </c>
      <c r="C253" s="107" t="b">
        <v>0</v>
      </c>
      <c r="D253" s="107" t="str">
        <v>F2</v>
      </c>
      <c r="E253" s="196" t="str">
        <f t="shared" si="14"/>
        <v>HKDFUT3MF2_Quote</v>
      </c>
      <c r="F253" s="197" t="str">
        <f t="shared" si="15"/>
        <v>HKDFUT3MF2ConvAdj_Quote</v>
      </c>
      <c r="G253" s="196" t="e">
        <f>_xll.qlFuturesConvAdjustmentQuote($F253,IborIndex,$D253,$E253,Volatility,MeanReversion,Permanent,Trigger,ObjectOverwrite)</f>
        <v>#NUM!</v>
      </c>
      <c r="H253" s="24" t="str">
        <f ca="1">_xll.ohRangeRetrieveError(G253)</f>
        <v>qlFuturesConvAdjustmentQuote - Error converting parameter 'FuturesQuote' : 'ObjectHandler error: attempt to retrieve object with unknown ID 'HKDFUT3MF2_Quote'</v>
      </c>
    </row>
    <row r="254" spans="1:8" s="18" customFormat="1" x14ac:dyDescent="0.2">
      <c r="A254" s="103"/>
      <c r="B254" s="111">
        <v>100</v>
      </c>
      <c r="C254" s="107" t="b">
        <v>0</v>
      </c>
      <c r="D254" s="107" t="str">
        <v>G2</v>
      </c>
      <c r="E254" s="196" t="str">
        <f t="shared" si="14"/>
        <v>HKDFUT3MG2_Quote</v>
      </c>
      <c r="F254" s="197" t="str">
        <f t="shared" si="15"/>
        <v>HKDFUT3MG2ConvAdj_Quote</v>
      </c>
      <c r="G254" s="196" t="e">
        <f>_xll.qlFuturesConvAdjustmentQuote($F254,IborIndex,$D254,$E254,Volatility,MeanReversion,Permanent,Trigger,ObjectOverwrite)</f>
        <v>#NUM!</v>
      </c>
      <c r="H254" s="24" t="str">
        <f ca="1">_xll.ohRangeRetrieveError(G254)</f>
        <v>qlFuturesConvAdjustmentQuote - Error converting parameter 'FuturesQuote' : 'ObjectHandler error: attempt to retrieve object with unknown ID 'HKDFUT3MG2_Quote'</v>
      </c>
    </row>
    <row r="255" spans="1:8" s="18" customFormat="1" x14ac:dyDescent="0.2">
      <c r="A255" s="103"/>
      <c r="B255" s="111">
        <v>101</v>
      </c>
      <c r="C255" s="107" t="b">
        <v>0</v>
      </c>
      <c r="D255" s="107" t="str">
        <v>H2</v>
      </c>
      <c r="E255" s="196" t="str">
        <f t="shared" si="14"/>
        <v>HKDFUT3MH2_Quote</v>
      </c>
      <c r="F255" s="197" t="str">
        <f t="shared" si="15"/>
        <v>HKDFUT3MH2ConvAdj_Quote</v>
      </c>
      <c r="G255" s="196" t="e">
        <f>_xll.qlFuturesConvAdjustmentQuote($F255,IborIndex,$D255,$E255,Volatility,MeanReversion,Permanent,Trigger,ObjectOverwrite)</f>
        <v>#NUM!</v>
      </c>
      <c r="H255" s="24" t="str">
        <f ca="1">_xll.ohRangeRetrieveError(G255)</f>
        <v>qlFuturesConvAdjustmentQuote - Error converting parameter 'FuturesQuote' : 'ObjectHandler error: attempt to retrieve object with unknown ID 'HKDFUT3MH2_Quote'</v>
      </c>
    </row>
    <row r="256" spans="1:8" s="18" customFormat="1" x14ac:dyDescent="0.2">
      <c r="A256" s="103"/>
      <c r="B256" s="111">
        <v>102</v>
      </c>
      <c r="C256" s="107" t="b">
        <v>0</v>
      </c>
      <c r="D256" s="107" t="str">
        <v>J2</v>
      </c>
      <c r="E256" s="196" t="str">
        <f t="shared" si="14"/>
        <v>HKDFUT3MJ2_Quote</v>
      </c>
      <c r="F256" s="197" t="str">
        <f t="shared" si="15"/>
        <v>HKDFUT3MJ2ConvAdj_Quote</v>
      </c>
      <c r="G256" s="196" t="e">
        <f>_xll.qlFuturesConvAdjustmentQuote($F256,IborIndex,$D256,$E256,Volatility,MeanReversion,Permanent,Trigger,ObjectOverwrite)</f>
        <v>#NUM!</v>
      </c>
      <c r="H256" s="24" t="str">
        <f ca="1">_xll.ohRangeRetrieveError(G256)</f>
        <v>qlFuturesConvAdjustmentQuote - Error converting parameter 'FuturesQuote' : 'ObjectHandler error: attempt to retrieve object with unknown ID 'HKDFUT3MJ2_Quote'</v>
      </c>
    </row>
    <row r="257" spans="1:8" s="18" customFormat="1" x14ac:dyDescent="0.2">
      <c r="A257" s="103"/>
      <c r="B257" s="111">
        <v>103</v>
      </c>
      <c r="C257" s="107" t="b">
        <v>0</v>
      </c>
      <c r="D257" s="107" t="str">
        <v>K2</v>
      </c>
      <c r="E257" s="196" t="str">
        <f t="shared" si="14"/>
        <v>HKDFUT3MK2_Quote</v>
      </c>
      <c r="F257" s="197" t="str">
        <f t="shared" si="15"/>
        <v>HKDFUT3MK2ConvAdj_Quote</v>
      </c>
      <c r="G257" s="196" t="e">
        <f>_xll.qlFuturesConvAdjustmentQuote($F257,IborIndex,$D257,$E257,Volatility,MeanReversion,Permanent,Trigger,ObjectOverwrite)</f>
        <v>#NUM!</v>
      </c>
      <c r="H257" s="24" t="str">
        <f ca="1">_xll.ohRangeRetrieveError(G257)</f>
        <v>qlFuturesConvAdjustmentQuote - Error converting parameter 'FuturesQuote' : 'ObjectHandler error: attempt to retrieve object with unknown ID 'HKDFUT3MK2_Quote'</v>
      </c>
    </row>
    <row r="258" spans="1:8" s="18" customFormat="1" x14ac:dyDescent="0.2">
      <c r="A258" s="103"/>
      <c r="B258" s="111">
        <v>104</v>
      </c>
      <c r="C258" s="107" t="b">
        <v>0</v>
      </c>
      <c r="D258" s="107" t="str">
        <v>M2</v>
      </c>
      <c r="E258" s="196" t="str">
        <f t="shared" si="14"/>
        <v>HKDFUT3MM2_Quote</v>
      </c>
      <c r="F258" s="197" t="str">
        <f t="shared" si="15"/>
        <v>HKDFUT3MM2ConvAdj_Quote</v>
      </c>
      <c r="G258" s="196" t="e">
        <f>_xll.qlFuturesConvAdjustmentQuote($F258,IborIndex,$D258,$E258,Volatility,MeanReversion,Permanent,Trigger,ObjectOverwrite)</f>
        <v>#NUM!</v>
      </c>
      <c r="H258" s="24" t="str">
        <f ca="1">_xll.ohRangeRetrieveError(G258)</f>
        <v>qlFuturesConvAdjustmentQuote - Error converting parameter 'FuturesQuote' : 'ObjectHandler error: attempt to retrieve object with unknown ID 'HKDFUT3MM2_Quote'</v>
      </c>
    </row>
    <row r="259" spans="1:8" s="18" customFormat="1" x14ac:dyDescent="0.2">
      <c r="A259" s="103"/>
      <c r="B259" s="111">
        <v>105</v>
      </c>
      <c r="C259" s="107" t="b">
        <v>0</v>
      </c>
      <c r="D259" s="107" t="str">
        <v>N2</v>
      </c>
      <c r="E259" s="196" t="str">
        <f t="shared" si="14"/>
        <v>HKDFUT3MN2_Quote</v>
      </c>
      <c r="F259" s="197" t="str">
        <f t="shared" si="15"/>
        <v>HKDFUT3MN2ConvAdj_Quote</v>
      </c>
      <c r="G259" s="196" t="e">
        <f>_xll.qlFuturesConvAdjustmentQuote($F259,IborIndex,$D259,$E259,Volatility,MeanReversion,Permanent,Trigger,ObjectOverwrite)</f>
        <v>#NUM!</v>
      </c>
      <c r="H259" s="24" t="str">
        <f ca="1">_xll.ohRangeRetrieveError(G259)</f>
        <v>qlFuturesConvAdjustmentQuote - Error converting parameter 'FuturesQuote' : 'ObjectHandler error: attempt to retrieve object with unknown ID 'HKDFUT3MN2_Quote'</v>
      </c>
    </row>
    <row r="260" spans="1:8" s="18" customFormat="1" x14ac:dyDescent="0.2">
      <c r="A260" s="103"/>
      <c r="B260" s="111">
        <v>106</v>
      </c>
      <c r="C260" s="107" t="b">
        <v>0</v>
      </c>
      <c r="D260" s="107" t="str">
        <v>Q2</v>
      </c>
      <c r="E260" s="196" t="str">
        <f t="shared" si="14"/>
        <v>HKDFUT3MQ2_Quote</v>
      </c>
      <c r="F260" s="197" t="str">
        <f t="shared" si="15"/>
        <v>HKDFUT3MQ2ConvAdj_Quote</v>
      </c>
      <c r="G260" s="196" t="e">
        <f>_xll.qlFuturesConvAdjustmentQuote($F260,IborIndex,$D260,$E260,Volatility,MeanReversion,Permanent,Trigger,ObjectOverwrite)</f>
        <v>#NUM!</v>
      </c>
      <c r="H260" s="24" t="str">
        <f ca="1">_xll.ohRangeRetrieveError(G260)</f>
        <v>qlFuturesConvAdjustmentQuote - Error converting parameter 'FuturesQuote' : 'ObjectHandler error: attempt to retrieve object with unknown ID 'HKDFUT3MQ2_Quote'</v>
      </c>
    </row>
    <row r="261" spans="1:8" s="18" customFormat="1" x14ac:dyDescent="0.2">
      <c r="A261" s="103"/>
      <c r="B261" s="111">
        <v>107</v>
      </c>
      <c r="C261" s="107" t="b">
        <v>0</v>
      </c>
      <c r="D261" s="107" t="str">
        <v>U2</v>
      </c>
      <c r="E261" s="196" t="str">
        <f t="shared" si="14"/>
        <v>HKDFUT3MU2_Quote</v>
      </c>
      <c r="F261" s="197" t="str">
        <f t="shared" si="15"/>
        <v>HKDFUT3MU2ConvAdj_Quote</v>
      </c>
      <c r="G261" s="196" t="e">
        <f>_xll.qlFuturesConvAdjustmentQuote($F261,IborIndex,$D261,$E261,Volatility,MeanReversion,Permanent,Trigger,ObjectOverwrite)</f>
        <v>#NUM!</v>
      </c>
      <c r="H261" s="24" t="str">
        <f ca="1">_xll.ohRangeRetrieveError(G261)</f>
        <v>qlFuturesConvAdjustmentQuote - Error converting parameter 'FuturesQuote' : 'ObjectHandler error: attempt to retrieve object with unknown ID 'HKDFUT3MU2_Quote'</v>
      </c>
    </row>
    <row r="262" spans="1:8" s="18" customFormat="1" x14ac:dyDescent="0.2">
      <c r="A262" s="103"/>
      <c r="B262" s="111">
        <v>108</v>
      </c>
      <c r="C262" s="107" t="b">
        <v>0</v>
      </c>
      <c r="D262" s="107" t="str">
        <v>V2</v>
      </c>
      <c r="E262" s="196" t="str">
        <f t="shared" si="14"/>
        <v>HKDFUT3MV2_Quote</v>
      </c>
      <c r="F262" s="197" t="str">
        <f t="shared" si="15"/>
        <v>HKDFUT3MV2ConvAdj_Quote</v>
      </c>
      <c r="G262" s="196" t="e">
        <f>_xll.qlFuturesConvAdjustmentQuote($F262,IborIndex,$D262,$E262,Volatility,MeanReversion,Permanent,Trigger,ObjectOverwrite)</f>
        <v>#NUM!</v>
      </c>
      <c r="H262" s="24" t="str">
        <f ca="1">_xll.ohRangeRetrieveError(G262)</f>
        <v>qlFuturesConvAdjustmentQuote - Error converting parameter 'FuturesQuote' : 'ObjectHandler error: attempt to retrieve object with unknown ID 'HKDFUT3MV2_Quote'</v>
      </c>
    </row>
    <row r="263" spans="1:8" s="18" customFormat="1" x14ac:dyDescent="0.2">
      <c r="A263" s="103"/>
      <c r="B263" s="111">
        <v>109</v>
      </c>
      <c r="C263" s="107" t="b">
        <v>0</v>
      </c>
      <c r="D263" s="107" t="str">
        <v>X2</v>
      </c>
      <c r="E263" s="196" t="str">
        <f t="shared" si="14"/>
        <v>HKDFUT3MX2_Quote</v>
      </c>
      <c r="F263" s="197" t="str">
        <f t="shared" si="15"/>
        <v>HKDFUT3MX2ConvAdj_Quote</v>
      </c>
      <c r="G263" s="196" t="e">
        <f>_xll.qlFuturesConvAdjustmentQuote($F263,IborIndex,$D263,$E263,Volatility,MeanReversion,Permanent,Trigger,ObjectOverwrite)</f>
        <v>#NUM!</v>
      </c>
      <c r="H263" s="24" t="str">
        <f ca="1">_xll.ohRangeRetrieveError(G263)</f>
        <v>qlFuturesConvAdjustmentQuote - Error converting parameter 'FuturesQuote' : 'ObjectHandler error: attempt to retrieve object with unknown ID 'HKDFUT3MX2_Quote'</v>
      </c>
    </row>
    <row r="264" spans="1:8" s="18" customFormat="1" x14ac:dyDescent="0.2">
      <c r="A264" s="103"/>
      <c r="B264" s="111">
        <v>110</v>
      </c>
      <c r="C264" s="107" t="b">
        <v>0</v>
      </c>
      <c r="D264" s="107" t="str">
        <v>Z2</v>
      </c>
      <c r="E264" s="196" t="str">
        <f t="shared" si="14"/>
        <v>HKDFUT3MZ2_Quote</v>
      </c>
      <c r="F264" s="197" t="str">
        <f t="shared" si="15"/>
        <v>HKDFUT3MZ2ConvAdj_Quote</v>
      </c>
      <c r="G264" s="196" t="e">
        <f>_xll.qlFuturesConvAdjustmentQuote($F264,IborIndex,$D264,$E264,Volatility,MeanReversion,Permanent,Trigger,ObjectOverwrite)</f>
        <v>#NUM!</v>
      </c>
      <c r="H264" s="24" t="str">
        <f ca="1">_xll.ohRangeRetrieveError(G264)</f>
        <v>qlFuturesConvAdjustmentQuote - Error converting parameter 'FuturesQuote' : 'ObjectHandler error: attempt to retrieve object with unknown ID 'HKDFUT3MZ2_Quote'</v>
      </c>
    </row>
    <row r="265" spans="1:8" s="18" customFormat="1" x14ac:dyDescent="0.2">
      <c r="A265" s="103"/>
      <c r="B265" s="111">
        <v>111</v>
      </c>
      <c r="C265" s="107" t="b">
        <v>0</v>
      </c>
      <c r="D265" s="107" t="str">
        <v>F3</v>
      </c>
      <c r="E265" s="196" t="str">
        <f t="shared" si="14"/>
        <v>HKDFUT3MF3_Quote</v>
      </c>
      <c r="F265" s="197" t="str">
        <f t="shared" si="15"/>
        <v>HKDFUT3MF3ConvAdj_Quote</v>
      </c>
      <c r="G265" s="196" t="e">
        <f>_xll.qlFuturesConvAdjustmentQuote($F265,IborIndex,$D265,$E265,Volatility,MeanReversion,Permanent,Trigger,ObjectOverwrite)</f>
        <v>#NUM!</v>
      </c>
      <c r="H265" s="24" t="str">
        <f ca="1">_xll.ohRangeRetrieveError(G265)</f>
        <v>qlFuturesConvAdjustmentQuote - Error converting parameter 'FuturesQuote' : 'ObjectHandler error: attempt to retrieve object with unknown ID 'HKDFUT3MF3_Quote'</v>
      </c>
    </row>
    <row r="266" spans="1:8" s="18" customFormat="1" x14ac:dyDescent="0.2">
      <c r="A266" s="103"/>
      <c r="B266" s="111">
        <v>112</v>
      </c>
      <c r="C266" s="107" t="b">
        <v>0</v>
      </c>
      <c r="D266" s="107" t="str">
        <v>G3</v>
      </c>
      <c r="E266" s="196" t="str">
        <f t="shared" si="14"/>
        <v>HKDFUT3MG3_Quote</v>
      </c>
      <c r="F266" s="197" t="str">
        <f t="shared" si="15"/>
        <v>HKDFUT3MG3ConvAdj_Quote</v>
      </c>
      <c r="G266" s="196" t="e">
        <f>_xll.qlFuturesConvAdjustmentQuote($F266,IborIndex,$D266,$E266,Volatility,MeanReversion,Permanent,Trigger,ObjectOverwrite)</f>
        <v>#NUM!</v>
      </c>
      <c r="H266" s="24" t="str">
        <f ca="1">_xll.ohRangeRetrieveError(G266)</f>
        <v>qlFuturesConvAdjustmentQuote - Error converting parameter 'FuturesQuote' : 'ObjectHandler error: attempt to retrieve object with unknown ID 'HKDFUT3MG3_Quote'</v>
      </c>
    </row>
    <row r="267" spans="1:8" s="18" customFormat="1" x14ac:dyDescent="0.2">
      <c r="A267" s="103"/>
      <c r="B267" s="111">
        <v>113</v>
      </c>
      <c r="C267" s="107" t="b">
        <v>0</v>
      </c>
      <c r="D267" s="107" t="str">
        <v>H3</v>
      </c>
      <c r="E267" s="196" t="str">
        <f t="shared" si="14"/>
        <v>HKDFUT3MH3_Quote</v>
      </c>
      <c r="F267" s="197" t="str">
        <f t="shared" si="15"/>
        <v>HKDFUT3MH3ConvAdj_Quote</v>
      </c>
      <c r="G267" s="196" t="e">
        <f>_xll.qlFuturesConvAdjustmentQuote($F267,IborIndex,$D267,$E267,Volatility,MeanReversion,Permanent,Trigger,ObjectOverwrite)</f>
        <v>#NUM!</v>
      </c>
      <c r="H267" s="24" t="str">
        <f ca="1">_xll.ohRangeRetrieveError(G267)</f>
        <v>qlFuturesConvAdjustmentQuote - Error converting parameter 'FuturesQuote' : 'ObjectHandler error: attempt to retrieve object with unknown ID 'HKDFUT3MH3_Quote'</v>
      </c>
    </row>
    <row r="268" spans="1:8" s="18" customFormat="1" x14ac:dyDescent="0.2">
      <c r="A268" s="103"/>
      <c r="B268" s="111">
        <v>114</v>
      </c>
      <c r="C268" s="107" t="b">
        <v>0</v>
      </c>
      <c r="D268" s="107" t="str">
        <v>J3</v>
      </c>
      <c r="E268" s="196" t="str">
        <f t="shared" si="14"/>
        <v>HKDFUT3MJ3_Quote</v>
      </c>
      <c r="F268" s="197" t="str">
        <f t="shared" si="15"/>
        <v>HKDFUT3MJ3ConvAdj_Quote</v>
      </c>
      <c r="G268" s="196" t="e">
        <f>_xll.qlFuturesConvAdjustmentQuote($F268,IborIndex,$D268,$E268,Volatility,MeanReversion,Permanent,Trigger,ObjectOverwrite)</f>
        <v>#NUM!</v>
      </c>
      <c r="H268" s="24" t="str">
        <f ca="1">_xll.ohRangeRetrieveError(G268)</f>
        <v>qlFuturesConvAdjustmentQuote - Error converting parameter 'FuturesQuote' : 'ObjectHandler error: attempt to retrieve object with unknown ID 'HKDFUT3MJ3_Quote'</v>
      </c>
    </row>
    <row r="269" spans="1:8" s="18" customFormat="1" x14ac:dyDescent="0.2">
      <c r="A269" s="103"/>
      <c r="B269" s="111">
        <v>115</v>
      </c>
      <c r="C269" s="107" t="b">
        <v>0</v>
      </c>
      <c r="D269" s="107" t="str">
        <v>K3</v>
      </c>
      <c r="E269" s="196" t="str">
        <f t="shared" si="14"/>
        <v>HKDFUT3MK3_Quote</v>
      </c>
      <c r="F269" s="197" t="str">
        <f t="shared" si="15"/>
        <v>HKDFUT3MK3ConvAdj_Quote</v>
      </c>
      <c r="G269" s="196" t="e">
        <f>_xll.qlFuturesConvAdjustmentQuote($F269,IborIndex,$D269,$E269,Volatility,MeanReversion,Permanent,Trigger,ObjectOverwrite)</f>
        <v>#NUM!</v>
      </c>
      <c r="H269" s="24" t="str">
        <f ca="1">_xll.ohRangeRetrieveError(G269)</f>
        <v>qlFuturesConvAdjustmentQuote - Error converting parameter 'FuturesQuote' : 'ObjectHandler error: attempt to retrieve object with unknown ID 'HKDFUT3MK3_Quote'</v>
      </c>
    </row>
    <row r="270" spans="1:8" s="18" customFormat="1" x14ac:dyDescent="0.2">
      <c r="A270" s="103"/>
      <c r="B270" s="111">
        <v>116</v>
      </c>
      <c r="C270" s="107" t="b">
        <v>0</v>
      </c>
      <c r="D270" s="107" t="str">
        <v>M3</v>
      </c>
      <c r="E270" s="196" t="str">
        <f t="shared" si="14"/>
        <v>HKDFUT3MM3_Quote</v>
      </c>
      <c r="F270" s="197" t="str">
        <f t="shared" si="15"/>
        <v>HKDFUT3MM3ConvAdj_Quote</v>
      </c>
      <c r="G270" s="196" t="e">
        <f>_xll.qlFuturesConvAdjustmentQuote($F270,IborIndex,$D270,$E270,Volatility,MeanReversion,Permanent,Trigger,ObjectOverwrite)</f>
        <v>#NUM!</v>
      </c>
      <c r="H270" s="24" t="str">
        <f ca="1">_xll.ohRangeRetrieveError(G270)</f>
        <v>qlFuturesConvAdjustmentQuote - Error converting parameter 'FuturesQuote' : 'ObjectHandler error: attempt to retrieve object with unknown ID 'HKDFUT3MM3_Quote'</v>
      </c>
    </row>
    <row r="271" spans="1:8" s="18" customFormat="1" x14ac:dyDescent="0.2">
      <c r="A271" s="103"/>
      <c r="B271" s="111">
        <v>117</v>
      </c>
      <c r="C271" s="107" t="b">
        <v>0</v>
      </c>
      <c r="D271" s="107" t="str">
        <v>N3</v>
      </c>
      <c r="E271" s="196" t="str">
        <f t="shared" si="14"/>
        <v>HKDFUT3MN3_Quote</v>
      </c>
      <c r="F271" s="197" t="str">
        <f t="shared" si="15"/>
        <v>HKDFUT3MN3ConvAdj_Quote</v>
      </c>
      <c r="G271" s="196" t="e">
        <f>_xll.qlFuturesConvAdjustmentQuote($F271,IborIndex,$D271,$E271,Volatility,MeanReversion,Permanent,Trigger,ObjectOverwrite)</f>
        <v>#NUM!</v>
      </c>
      <c r="H271" s="24" t="str">
        <f ca="1">_xll.ohRangeRetrieveError(G271)</f>
        <v>qlFuturesConvAdjustmentQuote - Error converting parameter 'FuturesQuote' : 'ObjectHandler error: attempt to retrieve object with unknown ID 'HKDFUT3MN3_Quote'</v>
      </c>
    </row>
    <row r="272" spans="1:8" s="18" customFormat="1" x14ac:dyDescent="0.2">
      <c r="A272" s="103"/>
      <c r="B272" s="111">
        <v>118</v>
      </c>
      <c r="C272" s="107" t="b">
        <v>0</v>
      </c>
      <c r="D272" s="107" t="str">
        <v>Q3</v>
      </c>
      <c r="E272" s="196" t="str">
        <f t="shared" si="14"/>
        <v>HKDFUT3MQ3_Quote</v>
      </c>
      <c r="F272" s="197" t="str">
        <f t="shared" si="15"/>
        <v>HKDFUT3MQ3ConvAdj_Quote</v>
      </c>
      <c r="G272" s="196" t="e">
        <f>_xll.qlFuturesConvAdjustmentQuote($F272,IborIndex,$D272,$E272,Volatility,MeanReversion,Permanent,Trigger,ObjectOverwrite)</f>
        <v>#NUM!</v>
      </c>
      <c r="H272" s="24" t="str">
        <f ca="1">_xll.ohRangeRetrieveError(G272)</f>
        <v>qlFuturesConvAdjustmentQuote - Error converting parameter 'FuturesQuote' : 'ObjectHandler error: attempt to retrieve object with unknown ID 'HKDFUT3MQ3_Quote'</v>
      </c>
    </row>
    <row r="273" spans="1:8" s="18" customFormat="1" x14ac:dyDescent="0.2">
      <c r="A273" s="103"/>
      <c r="B273" s="111">
        <v>119</v>
      </c>
      <c r="C273" s="107" t="b">
        <v>0</v>
      </c>
      <c r="D273" s="107" t="str">
        <v>U3</v>
      </c>
      <c r="E273" s="196" t="str">
        <f t="shared" si="14"/>
        <v>HKDFUT3MU3_Quote</v>
      </c>
      <c r="F273" s="197" t="str">
        <f t="shared" si="15"/>
        <v>HKDFUT3MU3ConvAdj_Quote</v>
      </c>
      <c r="G273" s="196" t="e">
        <f>_xll.qlFuturesConvAdjustmentQuote($F273,IborIndex,$D273,$E273,Volatility,MeanReversion,Permanent,Trigger,ObjectOverwrite)</f>
        <v>#NUM!</v>
      </c>
      <c r="H273" s="24" t="str">
        <f ca="1">_xll.ohRangeRetrieveError(G273)</f>
        <v>qlFuturesConvAdjustmentQuote - Error converting parameter 'FuturesQuote' : 'ObjectHandler error: attempt to retrieve object with unknown ID 'HKDFUT3MU3_Quote'</v>
      </c>
    </row>
    <row r="274" spans="1:8" s="18" customFormat="1" ht="12" thickBot="1" x14ac:dyDescent="0.25">
      <c r="A274" s="114"/>
      <c r="B274" s="111">
        <v>120</v>
      </c>
      <c r="C274" s="107" t="b">
        <v>0</v>
      </c>
      <c r="D274" s="107" t="str">
        <v>V3</v>
      </c>
      <c r="E274" s="196" t="str">
        <f t="shared" si="14"/>
        <v>HKDFUT3MV3_Quote</v>
      </c>
      <c r="F274" s="197" t="str">
        <f t="shared" si="15"/>
        <v>HKDFUT3MV3ConvAdj_Quote</v>
      </c>
      <c r="G274" s="196" t="e">
        <f>_xll.qlFuturesConvAdjustmentQuote($F274,IborIndex,$D274,$E274,Volatility,MeanReversion,Permanent,Trigger,ObjectOverwrite)</f>
        <v>#NUM!</v>
      </c>
      <c r="H274" s="24" t="str">
        <f ca="1">_xll.ohRangeRetrieveError(G274)</f>
        <v>qlFuturesConvAdjustmentQuote - Error converting parameter 'FuturesQuote' : 'ObjectHandler error: attempt to retrieve object with unknown ID 'HKDFUT3MV3_Quote'</v>
      </c>
    </row>
    <row r="275" spans="1:8" s="18" customFormat="1" x14ac:dyDescent="0.2"/>
  </sheetData>
  <mergeCells count="2">
    <mergeCell ref="B2:E2"/>
    <mergeCell ref="B12:E12"/>
  </mergeCells>
  <dataValidations count="2"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D15">
      <formula1>"ibor,Libor,Hibor"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/>
  </sheetViews>
  <sheetFormatPr defaultColWidth="8" defaultRowHeight="11.25" x14ac:dyDescent="0.2"/>
  <cols>
    <col min="1" max="1" width="3.140625" style="46" customWidth="1"/>
    <col min="2" max="2" width="4.28515625" style="46" customWidth="1"/>
    <col min="3" max="3" width="18.5703125" style="46" bestFit="1" customWidth="1"/>
    <col min="4" max="4" width="90.140625" style="46" bestFit="1" customWidth="1"/>
    <col min="5" max="5" width="26.140625" style="46" bestFit="1" customWidth="1"/>
    <col min="6" max="6" width="22.42578125" style="46" bestFit="1" customWidth="1"/>
    <col min="7" max="16384" width="8" style="46"/>
  </cols>
  <sheetData>
    <row r="1" spans="1:22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22" s="49" customFormat="1" ht="15.75" x14ac:dyDescent="0.25">
      <c r="A2" s="48"/>
      <c r="B2" s="399" t="s">
        <v>60</v>
      </c>
      <c r="C2" s="400"/>
      <c r="D2" s="400"/>
      <c r="E2" s="401"/>
    </row>
    <row r="3" spans="1:22" s="49" customFormat="1" ht="12.75" x14ac:dyDescent="0.2">
      <c r="A3" s="48"/>
      <c r="B3" s="50"/>
      <c r="C3" s="51"/>
      <c r="D3" s="51"/>
      <c r="E3" s="52"/>
    </row>
    <row r="4" spans="1:22" s="49" customFormat="1" ht="12.75" x14ac:dyDescent="0.2">
      <c r="A4" s="48"/>
      <c r="B4" s="50"/>
      <c r="C4" s="53" t="s">
        <v>61</v>
      </c>
      <c r="D4" s="54"/>
      <c r="E4" s="55"/>
    </row>
    <row r="5" spans="1:22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22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22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22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22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22" s="49" customFormat="1" ht="13.5" thickBot="1" x14ac:dyDescent="0.25">
      <c r="A10" s="48"/>
      <c r="B10" s="58"/>
      <c r="C10" s="59"/>
      <c r="D10" s="59"/>
      <c r="E10" s="60"/>
    </row>
    <row r="11" spans="1:22" ht="12" thickBot="1" x14ac:dyDescent="0.25"/>
    <row r="12" spans="1:22" ht="15.75" x14ac:dyDescent="0.25">
      <c r="B12" s="399" t="s">
        <v>67</v>
      </c>
      <c r="C12" s="400"/>
      <c r="D12" s="400"/>
      <c r="E12" s="401"/>
      <c r="V12" s="46" t="s">
        <v>180</v>
      </c>
    </row>
    <row r="13" spans="1:22" ht="12.75" x14ac:dyDescent="0.2">
      <c r="B13" s="224"/>
      <c r="C13" s="225"/>
      <c r="D13" s="225"/>
      <c r="E13" s="226"/>
    </row>
    <row r="14" spans="1:22" ht="12.75" x14ac:dyDescent="0.2">
      <c r="B14" s="224"/>
      <c r="C14" s="227" t="s">
        <v>68</v>
      </c>
      <c r="D14" s="54" t="s">
        <v>69</v>
      </c>
      <c r="E14" s="226"/>
      <c r="V14" s="46" t="s">
        <v>180</v>
      </c>
    </row>
    <row r="15" spans="1:22" ht="12.75" x14ac:dyDescent="0.2">
      <c r="B15" s="224"/>
      <c r="C15" s="227" t="s">
        <v>170</v>
      </c>
      <c r="D15" s="54" t="s">
        <v>171</v>
      </c>
      <c r="E15" s="226"/>
    </row>
    <row r="16" spans="1:22" ht="12.75" x14ac:dyDescent="0.2">
      <c r="B16" s="224"/>
      <c r="C16" s="227" t="s">
        <v>70</v>
      </c>
      <c r="D16" s="57" t="s">
        <v>71</v>
      </c>
      <c r="E16" s="226"/>
    </row>
    <row r="17" spans="1:8" ht="13.5" thickBot="1" x14ac:dyDescent="0.25">
      <c r="B17" s="228"/>
      <c r="C17" s="229"/>
      <c r="D17" s="229"/>
      <c r="E17" s="230"/>
    </row>
    <row r="19" spans="1:8" s="124" customFormat="1" ht="13.5" x14ac:dyDescent="0.25">
      <c r="A19" s="198"/>
      <c r="B19" s="199"/>
      <c r="C19" s="199"/>
      <c r="D19" s="200" t="s">
        <v>177</v>
      </c>
      <c r="E19" s="201" t="str">
        <f>Currency&amp;"_YC"&amp;$D$19&amp;"RH"</f>
        <v>HKD_YCSTDRH</v>
      </c>
      <c r="F19" s="202"/>
      <c r="G19" s="202"/>
      <c r="H19" s="131"/>
    </row>
    <row r="20" spans="1:8" s="124" customFormat="1" ht="23.25" customHeight="1" x14ac:dyDescent="0.25">
      <c r="A20" s="125"/>
      <c r="B20" s="126"/>
      <c r="C20" s="126" t="s">
        <v>178</v>
      </c>
      <c r="D20" s="126" t="s">
        <v>179</v>
      </c>
      <c r="E20" s="203" t="str">
        <f>$E$19&amp;"_Deposits.xml"</f>
        <v>HKD_YCSTDRH_Deposits.xml</v>
      </c>
      <c r="F20" s="204">
        <f ca="1">IF(Serialize,_xll.ohObjectSave(F21:F36,SerializationPath&amp;E20,FileOverwrite,,Serialize),"---")</f>
        <v>16</v>
      </c>
      <c r="G20" s="205" t="str">
        <f ca="1">_xll.ohRangeRetrieveError(F20)</f>
        <v/>
      </c>
      <c r="H20" s="131"/>
    </row>
    <row r="21" spans="1:8" s="124" customFormat="1" ht="13.5" x14ac:dyDescent="0.25">
      <c r="A21" s="125"/>
      <c r="B21" s="206" t="s">
        <v>165</v>
      </c>
      <c r="C21" s="207" t="str">
        <f t="shared" ref="C21:C36" si="0">PROPER(Currency)&amp;FamilyName&amp;$B21</f>
        <v>HkdHiborON</v>
      </c>
      <c r="D21" s="208" t="str">
        <f t="shared" ref="D21:D36" si="1">PROPER(Currency)&amp;FamilyName&amp;$B21&amp;"LastFixing"&amp;QuoteSuffix</f>
        <v>HkdHiborONLastFixing_Quote</v>
      </c>
      <c r="E21" s="209" t="str">
        <f t="shared" ref="E21:E36" si="2">$E$19&amp;"_"&amp;$B21&amp;"D"</f>
        <v>HKD_YCSTDRH_OND</v>
      </c>
      <c r="F21" s="210" t="str">
        <f>_xll.qlDepositRateHelper(E21,D21,C21,Permanent,Trigger,ObjectOverwrite)</f>
        <v>HKD_YCSTDRH_OND#0003</v>
      </c>
      <c r="G21" s="211" t="str">
        <f>_xll.ohRangeRetrieveError(F21)</f>
        <v/>
      </c>
      <c r="H21" s="131"/>
    </row>
    <row r="22" spans="1:8" s="124" customFormat="1" ht="13.5" x14ac:dyDescent="0.25">
      <c r="A22" s="125"/>
      <c r="B22" s="212" t="s">
        <v>119</v>
      </c>
      <c r="C22" s="207" t="str">
        <f t="shared" si="0"/>
        <v>HkdHiborSW</v>
      </c>
      <c r="D22" s="208" t="str">
        <f t="shared" si="1"/>
        <v>HkdHiborSWLastFixing_Quote</v>
      </c>
      <c r="E22" s="209" t="str">
        <f t="shared" si="2"/>
        <v>HKD_YCSTDRH_SWD</v>
      </c>
      <c r="F22" s="210" t="str">
        <f>_xll.qlDepositRateHelper(E22,D22,C22,Permanent,Trigger,ObjectOverwrite)</f>
        <v>HKD_YCSTDRH_SWD#0003</v>
      </c>
      <c r="G22" s="211" t="str">
        <f>_xll.ohRangeRetrieveError(F22)</f>
        <v/>
      </c>
      <c r="H22" s="131"/>
    </row>
    <row r="23" spans="1:8" s="124" customFormat="1" ht="13.5" x14ac:dyDescent="0.25">
      <c r="A23" s="125"/>
      <c r="B23" s="212" t="s">
        <v>120</v>
      </c>
      <c r="C23" s="207" t="str">
        <f t="shared" si="0"/>
        <v>HkdHibor2W</v>
      </c>
      <c r="D23" s="208" t="str">
        <f t="shared" si="1"/>
        <v>HkdHibor2WLastFixing_Quote</v>
      </c>
      <c r="E23" s="209" t="str">
        <f t="shared" si="2"/>
        <v>HKD_YCSTDRH_2WD</v>
      </c>
      <c r="F23" s="210" t="str">
        <f>_xll.qlDepositRateHelper(E23,D23,C23,Permanent,Trigger,ObjectOverwrite)</f>
        <v>HKD_YCSTDRH_2WD#0003</v>
      </c>
      <c r="G23" s="211" t="str">
        <f>_xll.ohRangeRetrieveError(F23)</f>
        <v/>
      </c>
      <c r="H23" s="131"/>
    </row>
    <row r="24" spans="1:8" s="124" customFormat="1" ht="13.5" x14ac:dyDescent="0.25">
      <c r="A24" s="125"/>
      <c r="B24" s="212" t="s">
        <v>121</v>
      </c>
      <c r="C24" s="207" t="str">
        <f t="shared" si="0"/>
        <v>HkdHibor3W</v>
      </c>
      <c r="D24" s="208" t="str">
        <f t="shared" si="1"/>
        <v>HkdHibor3WLastFixing_Quote</v>
      </c>
      <c r="E24" s="209" t="str">
        <f t="shared" si="2"/>
        <v>HKD_YCSTDRH_3WD</v>
      </c>
      <c r="F24" s="210" t="str">
        <f>_xll.qlDepositRateHelper(E24,D24,C24,Permanent,Trigger,ObjectOverwrite)</f>
        <v>HKD_YCSTDRH_3WD#0003</v>
      </c>
      <c r="G24" s="211" t="str">
        <f>_xll.ohRangeRetrieveError(F24)</f>
        <v/>
      </c>
      <c r="H24" s="131"/>
    </row>
    <row r="25" spans="1:8" s="124" customFormat="1" ht="13.5" x14ac:dyDescent="0.25">
      <c r="A25" s="125"/>
      <c r="B25" s="212" t="s">
        <v>112</v>
      </c>
      <c r="C25" s="207" t="str">
        <f t="shared" si="0"/>
        <v>HkdHibor1M</v>
      </c>
      <c r="D25" s="208" t="str">
        <f t="shared" si="1"/>
        <v>HkdHibor1MLastFixing_Quote</v>
      </c>
      <c r="E25" s="209" t="str">
        <f t="shared" si="2"/>
        <v>HKD_YCSTDRH_1MD</v>
      </c>
      <c r="F25" s="210" t="str">
        <f>_xll.qlDepositRateHelper(E25,D25,C25,Permanent,Trigger,ObjectOverwrite)</f>
        <v>HKD_YCSTDRH_1MD#0003</v>
      </c>
      <c r="G25" s="211" t="str">
        <f>_xll.ohRangeRetrieveError(F25)</f>
        <v/>
      </c>
      <c r="H25" s="131"/>
    </row>
    <row r="26" spans="1:8" s="124" customFormat="1" ht="13.5" x14ac:dyDescent="0.25">
      <c r="A26" s="125"/>
      <c r="B26" s="212" t="s">
        <v>122</v>
      </c>
      <c r="C26" s="207" t="str">
        <f t="shared" si="0"/>
        <v>HkdHibor2M</v>
      </c>
      <c r="D26" s="208" t="str">
        <f t="shared" si="1"/>
        <v>HkdHibor2MLastFixing_Quote</v>
      </c>
      <c r="E26" s="209" t="str">
        <f t="shared" si="2"/>
        <v>HKD_YCSTDRH_2MD</v>
      </c>
      <c r="F26" s="210" t="str">
        <f>_xll.qlDepositRateHelper(E26,D26,C26,Permanent,Trigger,ObjectOverwrite)</f>
        <v>HKD_YCSTDRH_2MD#0003</v>
      </c>
      <c r="G26" s="211" t="str">
        <f>_xll.ohRangeRetrieveError(F26)</f>
        <v/>
      </c>
      <c r="H26" s="131"/>
    </row>
    <row r="27" spans="1:8" s="124" customFormat="1" ht="13.5" x14ac:dyDescent="0.25">
      <c r="A27" s="125"/>
      <c r="B27" s="212" t="s">
        <v>116</v>
      </c>
      <c r="C27" s="207" t="str">
        <f t="shared" si="0"/>
        <v>HkdHibor3M</v>
      </c>
      <c r="D27" s="208" t="str">
        <f t="shared" si="1"/>
        <v>HkdHibor3MLastFixing_Quote</v>
      </c>
      <c r="E27" s="209" t="str">
        <f t="shared" si="2"/>
        <v>HKD_YCSTDRH_3MD</v>
      </c>
      <c r="F27" s="210" t="str">
        <f>_xll.qlDepositRateHelper(E27,D27,C27,Permanent,Trigger,ObjectOverwrite)</f>
        <v>HKD_YCSTDRH_3MD#0003</v>
      </c>
      <c r="G27" s="211" t="str">
        <f>_xll.ohRangeRetrieveError(F27)</f>
        <v/>
      </c>
      <c r="H27" s="131"/>
    </row>
    <row r="28" spans="1:8" s="124" customFormat="1" ht="13.5" x14ac:dyDescent="0.25">
      <c r="A28" s="125"/>
      <c r="B28" s="212" t="s">
        <v>123</v>
      </c>
      <c r="C28" s="207" t="str">
        <f t="shared" si="0"/>
        <v>HkdHibor4M</v>
      </c>
      <c r="D28" s="208" t="str">
        <f t="shared" si="1"/>
        <v>HkdHibor4MLastFixing_Quote</v>
      </c>
      <c r="E28" s="209" t="str">
        <f t="shared" si="2"/>
        <v>HKD_YCSTDRH_4MD</v>
      </c>
      <c r="F28" s="210" t="str">
        <f>_xll.qlDepositRateHelper(E28,D28,C28,Permanent,Trigger,ObjectOverwrite)</f>
        <v>HKD_YCSTDRH_4MD#0003</v>
      </c>
      <c r="G28" s="211" t="str">
        <f>_xll.ohRangeRetrieveError(F28)</f>
        <v/>
      </c>
      <c r="H28" s="131"/>
    </row>
    <row r="29" spans="1:8" s="124" customFormat="1" ht="13.5" x14ac:dyDescent="0.25">
      <c r="A29" s="125"/>
      <c r="B29" s="212" t="s">
        <v>124</v>
      </c>
      <c r="C29" s="207" t="str">
        <f t="shared" si="0"/>
        <v>HkdHibor5M</v>
      </c>
      <c r="D29" s="208" t="str">
        <f t="shared" si="1"/>
        <v>HkdHibor5MLastFixing_Quote</v>
      </c>
      <c r="E29" s="209" t="str">
        <f t="shared" si="2"/>
        <v>HKD_YCSTDRH_5MD</v>
      </c>
      <c r="F29" s="210" t="str">
        <f>_xll.qlDepositRateHelper(E29,D29,C29,Permanent,Trigger,ObjectOverwrite)</f>
        <v>HKD_YCSTDRH_5MD#0003</v>
      </c>
      <c r="G29" s="211" t="str">
        <f>_xll.ohRangeRetrieveError(F29)</f>
        <v/>
      </c>
      <c r="H29" s="131"/>
    </row>
    <row r="30" spans="1:8" s="124" customFormat="1" ht="13.5" x14ac:dyDescent="0.25">
      <c r="A30" s="125"/>
      <c r="B30" s="212" t="s">
        <v>9</v>
      </c>
      <c r="C30" s="207" t="str">
        <f t="shared" si="0"/>
        <v>HkdHibor6M</v>
      </c>
      <c r="D30" s="208" t="str">
        <f t="shared" si="1"/>
        <v>HkdHibor6MLastFixing_Quote</v>
      </c>
      <c r="E30" s="209" t="str">
        <f t="shared" si="2"/>
        <v>HKD_YCSTDRH_6MD</v>
      </c>
      <c r="F30" s="210" t="str">
        <f>_xll.qlDepositRateHelper(E30,D30,C30,Permanent,Trigger,ObjectOverwrite)</f>
        <v>HKD_YCSTDRH_6MD#0003</v>
      </c>
      <c r="G30" s="211" t="str">
        <f>_xll.ohRangeRetrieveError(F30)</f>
        <v/>
      </c>
      <c r="H30" s="131"/>
    </row>
    <row r="31" spans="1:8" s="124" customFormat="1" ht="13.5" x14ac:dyDescent="0.25">
      <c r="A31" s="125"/>
      <c r="B31" s="212" t="s">
        <v>125</v>
      </c>
      <c r="C31" s="207" t="str">
        <f t="shared" si="0"/>
        <v>HkdHibor7M</v>
      </c>
      <c r="D31" s="208" t="str">
        <f t="shared" si="1"/>
        <v>HkdHibor7MLastFixing_Quote</v>
      </c>
      <c r="E31" s="209" t="str">
        <f t="shared" si="2"/>
        <v>HKD_YCSTDRH_7MD</v>
      </c>
      <c r="F31" s="210" t="str">
        <f>_xll.qlDepositRateHelper(E31,D31,C31,Permanent,Trigger,ObjectOverwrite)</f>
        <v>HKD_YCSTDRH_7MD#0003</v>
      </c>
      <c r="G31" s="211" t="str">
        <f>_xll.ohRangeRetrieveError(F31)</f>
        <v/>
      </c>
      <c r="H31" s="131"/>
    </row>
    <row r="32" spans="1:8" s="124" customFormat="1" ht="13.5" x14ac:dyDescent="0.25">
      <c r="A32" s="125"/>
      <c r="B32" s="212" t="s">
        <v>126</v>
      </c>
      <c r="C32" s="207" t="str">
        <f t="shared" si="0"/>
        <v>HkdHibor8M</v>
      </c>
      <c r="D32" s="208" t="str">
        <f t="shared" si="1"/>
        <v>HkdHibor8MLastFixing_Quote</v>
      </c>
      <c r="E32" s="209" t="str">
        <f t="shared" si="2"/>
        <v>HKD_YCSTDRH_8MD</v>
      </c>
      <c r="F32" s="210" t="str">
        <f>_xll.qlDepositRateHelper(E32,D32,C32,Permanent,Trigger,ObjectOverwrite)</f>
        <v>HKD_YCSTDRH_8MD#0003</v>
      </c>
      <c r="G32" s="211" t="str">
        <f>_xll.ohRangeRetrieveError(F32)</f>
        <v/>
      </c>
      <c r="H32" s="131"/>
    </row>
    <row r="33" spans="1:8" s="124" customFormat="1" ht="13.5" x14ac:dyDescent="0.25">
      <c r="A33" s="125"/>
      <c r="B33" s="212" t="s">
        <v>127</v>
      </c>
      <c r="C33" s="207" t="str">
        <f t="shared" si="0"/>
        <v>HkdHibor9M</v>
      </c>
      <c r="D33" s="208" t="str">
        <f t="shared" si="1"/>
        <v>HkdHibor9MLastFixing_Quote</v>
      </c>
      <c r="E33" s="209" t="str">
        <f t="shared" si="2"/>
        <v>HKD_YCSTDRH_9MD</v>
      </c>
      <c r="F33" s="210" t="str">
        <f>_xll.qlDepositRateHelper(E33,D33,C33,Permanent,Trigger,ObjectOverwrite)</f>
        <v>HKD_YCSTDRH_9MD#0003</v>
      </c>
      <c r="G33" s="211" t="str">
        <f>_xll.ohRangeRetrieveError(F33)</f>
        <v/>
      </c>
      <c r="H33" s="131"/>
    </row>
    <row r="34" spans="1:8" s="124" customFormat="1" ht="13.5" x14ac:dyDescent="0.25">
      <c r="A34" s="125"/>
      <c r="B34" s="212" t="s">
        <v>128</v>
      </c>
      <c r="C34" s="207" t="str">
        <f t="shared" si="0"/>
        <v>HkdHibor10M</v>
      </c>
      <c r="D34" s="208" t="str">
        <f t="shared" si="1"/>
        <v>HkdHibor10MLastFixing_Quote</v>
      </c>
      <c r="E34" s="209" t="str">
        <f t="shared" si="2"/>
        <v>HKD_YCSTDRH_10MD</v>
      </c>
      <c r="F34" s="210" t="str">
        <f>_xll.qlDepositRateHelper(E34,D34,C34,Permanent,Trigger,ObjectOverwrite)</f>
        <v>HKD_YCSTDRH_10MD#0003</v>
      </c>
      <c r="G34" s="211" t="str">
        <f>_xll.ohRangeRetrieveError(F34)</f>
        <v/>
      </c>
      <c r="H34" s="131"/>
    </row>
    <row r="35" spans="1:8" s="124" customFormat="1" ht="13.5" x14ac:dyDescent="0.25">
      <c r="A35" s="125"/>
      <c r="B35" s="212" t="s">
        <v>129</v>
      </c>
      <c r="C35" s="207" t="str">
        <f t="shared" si="0"/>
        <v>HkdHibor11M</v>
      </c>
      <c r="D35" s="208" t="str">
        <f t="shared" si="1"/>
        <v>HkdHibor11MLastFixing_Quote</v>
      </c>
      <c r="E35" s="209" t="str">
        <f t="shared" si="2"/>
        <v>HKD_YCSTDRH_11MD</v>
      </c>
      <c r="F35" s="210" t="str">
        <f>_xll.qlDepositRateHelper(E35,D35,C35,Permanent,Trigger,ObjectOverwrite)</f>
        <v>HKD_YCSTDRH_11MD#0003</v>
      </c>
      <c r="G35" s="211" t="str">
        <f>_xll.ohRangeRetrieveError(F35)</f>
        <v/>
      </c>
      <c r="H35" s="131"/>
    </row>
    <row r="36" spans="1:8" s="124" customFormat="1" ht="13.5" x14ac:dyDescent="0.25">
      <c r="A36" s="125"/>
      <c r="B36" s="212" t="s">
        <v>10</v>
      </c>
      <c r="C36" s="207" t="str">
        <f t="shared" si="0"/>
        <v>HkdHibor1Y</v>
      </c>
      <c r="D36" s="208" t="str">
        <f t="shared" si="1"/>
        <v>HkdHibor1YLastFixing_Quote</v>
      </c>
      <c r="E36" s="209" t="str">
        <f t="shared" si="2"/>
        <v>HKD_YCSTDRH_1YD</v>
      </c>
      <c r="F36" s="210" t="str">
        <f>_xll.qlDepositRateHelper(E36,D36,C36,Permanent,Trigger,ObjectOverwrite)</f>
        <v>HKD_YCSTDRH_1YD#0003</v>
      </c>
      <c r="G36" s="211" t="str">
        <f>_xll.ohRangeRetrieveError(F36)</f>
        <v/>
      </c>
      <c r="H36" s="131"/>
    </row>
    <row r="37" spans="1:8" s="124" customFormat="1" ht="14.25" thickBot="1" x14ac:dyDescent="0.3">
      <c r="A37" s="141"/>
      <c r="B37" s="142"/>
      <c r="C37" s="142"/>
      <c r="D37" s="142"/>
      <c r="E37" s="142"/>
      <c r="F37" s="142"/>
      <c r="G37" s="142"/>
      <c r="H37" s="144"/>
    </row>
    <row r="39" spans="1:8" s="1" customFormat="1" ht="12.75" x14ac:dyDescent="0.2">
      <c r="A39" s="102"/>
      <c r="B39" s="72"/>
      <c r="C39" s="72"/>
      <c r="D39" s="213"/>
      <c r="E39" s="195" t="str">
        <f>Currency&amp;"_YC"&amp;$D$39&amp;"RH"</f>
        <v>HKD_YCRH</v>
      </c>
      <c r="F39" s="18"/>
      <c r="G39" s="18"/>
      <c r="H39" s="74"/>
    </row>
    <row r="40" spans="1:8" s="1" customFormat="1" ht="23.25" customHeight="1" x14ac:dyDescent="0.2">
      <c r="A40" s="71"/>
      <c r="B40" s="20"/>
      <c r="C40" s="20" t="s">
        <v>178</v>
      </c>
      <c r="D40" s="20" t="s">
        <v>179</v>
      </c>
      <c r="E40" s="214" t="str">
        <f>$E$39&amp;"_Deposits.xml"</f>
        <v>HKD_YCRH_Deposits.xml</v>
      </c>
      <c r="F40" s="23">
        <f ca="1">IF(Serialize,_xll.ohObjectSave(F41,SerializationPath&amp;E40,FileOverwrite,,Serialize),"---")</f>
        <v>1</v>
      </c>
      <c r="G40" s="215" t="str">
        <f ca="1">_xll.ohRangeRetrieveError(F40)</f>
        <v/>
      </c>
      <c r="H40" s="74"/>
    </row>
    <row r="41" spans="1:8" s="1" customFormat="1" ht="12.75" x14ac:dyDescent="0.2">
      <c r="A41" s="71"/>
      <c r="B41" s="216" t="s">
        <v>165</v>
      </c>
      <c r="C41" s="207" t="str">
        <f>PROPER(Currency)&amp;FamilyName&amp;$B41</f>
        <v>HkdHiborON</v>
      </c>
      <c r="D41" s="208" t="str">
        <f>PROPER(Currency)&amp;FamilyName&amp;$B41&amp;"LastFixing"&amp;QuoteSuffix</f>
        <v>HkdHiborONLastFixing_Quote</v>
      </c>
      <c r="E41" s="217" t="str">
        <f>$E$39&amp;"_"&amp;$B41&amp;"D"</f>
        <v>HKD_YCRH_OND</v>
      </c>
      <c r="F41" s="218" t="str">
        <f>_xll.qlDepositRateHelper(E41,D41,C41,Permanent,Trigger,ObjectOverwrite)</f>
        <v>HKD_YCRH_OND#0003</v>
      </c>
      <c r="G41" s="219" t="str">
        <f>_xll.ohRangeRetrieveError(F41)</f>
        <v/>
      </c>
      <c r="H41" s="74"/>
    </row>
    <row r="42" spans="1:8" s="1" customFormat="1" ht="13.5" thickBot="1" x14ac:dyDescent="0.25">
      <c r="A42" s="94"/>
      <c r="B42" s="95"/>
      <c r="C42" s="95"/>
      <c r="D42" s="95"/>
      <c r="E42" s="95"/>
      <c r="F42" s="95"/>
      <c r="G42" s="95"/>
      <c r="H42" s="97"/>
    </row>
    <row r="44" spans="1:8" s="1" customFormat="1" ht="12.75" x14ac:dyDescent="0.2">
      <c r="A44" s="102"/>
      <c r="B44" s="72"/>
      <c r="C44" s="72"/>
      <c r="D44" s="213" t="s">
        <v>165</v>
      </c>
      <c r="E44" s="195" t="str">
        <f>Currency&amp;"_YC"&amp;$D$44&amp;"RH"</f>
        <v>HKD_YCONRH</v>
      </c>
      <c r="F44" s="18"/>
      <c r="G44" s="18"/>
      <c r="H44" s="74"/>
    </row>
    <row r="45" spans="1:8" s="1" customFormat="1" ht="23.25" customHeight="1" x14ac:dyDescent="0.2">
      <c r="A45" s="71"/>
      <c r="B45" s="20"/>
      <c r="C45" s="20" t="s">
        <v>178</v>
      </c>
      <c r="D45" s="20" t="s">
        <v>179</v>
      </c>
      <c r="E45" s="214" t="str">
        <f>$E$44&amp;"_Deposits.xml"</f>
        <v>HKD_YCONRH_Deposits.xml</v>
      </c>
      <c r="F45" s="23">
        <f ca="1">IF(Serialize,_xll.ohObjectSave(F46,SerializationPath&amp;E45,FileOverwrite,,Serialize),"---")</f>
        <v>1</v>
      </c>
      <c r="G45" s="215" t="str">
        <f ca="1">_xll.ohRangeRetrieveError(F45)</f>
        <v/>
      </c>
      <c r="H45" s="74"/>
    </row>
    <row r="46" spans="1:8" s="1" customFormat="1" ht="12.75" x14ac:dyDescent="0.2">
      <c r="A46" s="71"/>
      <c r="B46" s="216" t="s">
        <v>165</v>
      </c>
      <c r="C46" s="207" t="str">
        <f>PROPER(Currency)&amp;FamilyName&amp;$B46</f>
        <v>HkdHiborON</v>
      </c>
      <c r="D46" s="208" t="str">
        <f>PROPER(Currency)&amp;FamilyName&amp;$B46&amp;"LastFixing"&amp;QuoteSuffix</f>
        <v>HkdHiborONLastFixing_Quote</v>
      </c>
      <c r="E46" s="217" t="str">
        <f>$E$44&amp;"_"&amp;$B46&amp;"D"</f>
        <v>HKD_YCONRH_OND</v>
      </c>
      <c r="F46" s="218" t="str">
        <f>_xll.qlDepositRateHelper(E46,D46,C46,Permanent,Trigger,ObjectOverwrite)</f>
        <v>HKD_YCONRH_OND#0003</v>
      </c>
      <c r="G46" s="219" t="str">
        <f>_xll.ohRangeRetrieveError(F46)</f>
        <v/>
      </c>
      <c r="H46" s="74"/>
    </row>
    <row r="47" spans="1:8" s="1" customFormat="1" ht="13.5" thickBot="1" x14ac:dyDescent="0.25">
      <c r="A47" s="94"/>
      <c r="B47" s="95"/>
      <c r="C47" s="95"/>
      <c r="D47" s="95"/>
      <c r="E47" s="95"/>
      <c r="F47" s="95"/>
      <c r="G47" s="95"/>
      <c r="H47" s="97"/>
    </row>
    <row r="49" spans="1:8" s="18" customFormat="1" x14ac:dyDescent="0.2">
      <c r="A49" s="102"/>
      <c r="B49" s="72"/>
      <c r="C49" s="72"/>
      <c r="D49" s="213" t="s">
        <v>112</v>
      </c>
      <c r="E49" s="195" t="str">
        <f>Currency&amp;"_YC"&amp;$D$49&amp;"RH"</f>
        <v>HKD_YC1MRH</v>
      </c>
      <c r="H49" s="74"/>
    </row>
    <row r="50" spans="1:8" s="18" customFormat="1" ht="23.25" customHeight="1" x14ac:dyDescent="0.2">
      <c r="A50" s="71"/>
      <c r="B50" s="20"/>
      <c r="C50" s="20" t="s">
        <v>178</v>
      </c>
      <c r="D50" s="20" t="s">
        <v>179</v>
      </c>
      <c r="E50" s="214" t="str">
        <f>$E$49&amp;"_Deposits.xml"</f>
        <v>HKD_YC1MRH_Deposits.xml</v>
      </c>
      <c r="F50" s="23">
        <f ca="1">IF(Serialize,_xll.ohObjectSave(F51:F55,SerializationPath&amp;E50,FileOverwrite,,Serialize),"---")</f>
        <v>5</v>
      </c>
      <c r="G50" s="215" t="str">
        <f ca="1">_xll.ohRangeRetrieveError(F50)</f>
        <v/>
      </c>
      <c r="H50" s="74"/>
    </row>
    <row r="51" spans="1:8" s="18" customFormat="1" x14ac:dyDescent="0.2">
      <c r="A51" s="71"/>
      <c r="B51" s="160" t="s">
        <v>165</v>
      </c>
      <c r="C51" s="207" t="str">
        <f>PROPER(Currency)&amp;FamilyName&amp;$B51</f>
        <v>HkdHiborON</v>
      </c>
      <c r="D51" s="220" t="str">
        <f>Currency&amp;B51&amp;"D_SYNTH"&amp;$D$49&amp;QuoteSuffix</f>
        <v>HKDOND_SYNTH1M_Quote</v>
      </c>
      <c r="E51" s="221" t="str">
        <f>$E$49&amp;"_"&amp;$B51&amp;"D"</f>
        <v>HKD_YC1MRH_OND</v>
      </c>
      <c r="F51" s="222" t="str">
        <f>_xll.qlDepositRateHelper(E51,D51,C51,Permanent,Trigger,ObjectOverwrite)</f>
        <v>HKD_YC1MRH_OND#0002</v>
      </c>
      <c r="G51" s="219" t="str">
        <f>_xll.ohRangeRetrieveError(F51)</f>
        <v/>
      </c>
      <c r="H51" s="74"/>
    </row>
    <row r="52" spans="1:8" s="18" customFormat="1" x14ac:dyDescent="0.2">
      <c r="A52" s="71"/>
      <c r="B52" s="216" t="s">
        <v>119</v>
      </c>
      <c r="C52" s="223" t="str">
        <f>PROPER(Currency)&amp;FamilyName&amp;$B52</f>
        <v>HkdHiborSW</v>
      </c>
      <c r="D52" s="220" t="str">
        <f>Currency&amp;B52&amp;"D_SYNTH"&amp;$D$49&amp;QuoteSuffix</f>
        <v>HKDSWD_SYNTH1M_Quote</v>
      </c>
      <c r="E52" s="221" t="str">
        <f>$E$49&amp;"_"&amp;$B52&amp;"D"</f>
        <v>HKD_YC1MRH_SWD</v>
      </c>
      <c r="F52" s="222" t="str">
        <f>_xll.qlDepositRateHelper(E52,D52,C52,Permanent,Trigger,ObjectOverwrite)</f>
        <v>HKD_YC1MRH_SWD#0002</v>
      </c>
      <c r="G52" s="219" t="str">
        <f>_xll.ohRangeRetrieveError(F52)</f>
        <v/>
      </c>
      <c r="H52" s="74"/>
    </row>
    <row r="53" spans="1:8" s="18" customFormat="1" x14ac:dyDescent="0.2">
      <c r="A53" s="71"/>
      <c r="B53" s="216" t="s">
        <v>120</v>
      </c>
      <c r="C53" s="223" t="str">
        <f>PROPER(Currency)&amp;FamilyName&amp;$B53</f>
        <v>HkdHibor2W</v>
      </c>
      <c r="D53" s="220" t="str">
        <f>Currency&amp;B53&amp;"D_SYNTH"&amp;$D$49&amp;QuoteSuffix</f>
        <v>HKD2WD_SYNTH1M_Quote</v>
      </c>
      <c r="E53" s="221" t="str">
        <f>$E$49&amp;"_"&amp;$B53&amp;"D"</f>
        <v>HKD_YC1MRH_2WD</v>
      </c>
      <c r="F53" s="222" t="str">
        <f>_xll.qlDepositRateHelper(E53,D53,C53,Permanent,Trigger,ObjectOverwrite)</f>
        <v>HKD_YC1MRH_2WD#0002</v>
      </c>
      <c r="G53" s="219" t="str">
        <f>_xll.ohRangeRetrieveError(F53)</f>
        <v/>
      </c>
      <c r="H53" s="74"/>
    </row>
    <row r="54" spans="1:8" s="18" customFormat="1" x14ac:dyDescent="0.2">
      <c r="A54" s="71"/>
      <c r="B54" s="216" t="s">
        <v>121</v>
      </c>
      <c r="C54" s="223" t="str">
        <f>PROPER(Currency)&amp;FamilyName&amp;$B54</f>
        <v>HkdHibor3W</v>
      </c>
      <c r="D54" s="220" t="str">
        <f>Currency&amp;B54&amp;"D_SYNTH"&amp;$D$49&amp;QuoteSuffix</f>
        <v>HKD3WD_SYNTH1M_Quote</v>
      </c>
      <c r="E54" s="221" t="str">
        <f>$E$49&amp;"_"&amp;$B54&amp;"D"</f>
        <v>HKD_YC1MRH_3WD</v>
      </c>
      <c r="F54" s="222" t="str">
        <f>_xll.qlDepositRateHelper(E54,D54,C54,Permanent,Trigger,ObjectOverwrite)</f>
        <v>HKD_YC1MRH_3WD#0002</v>
      </c>
      <c r="G54" s="219" t="str">
        <f>_xll.ohRangeRetrieveError(F54)</f>
        <v/>
      </c>
      <c r="H54" s="74"/>
    </row>
    <row r="55" spans="1:8" s="18" customFormat="1" x14ac:dyDescent="0.2">
      <c r="A55" s="71"/>
      <c r="B55" s="216" t="s">
        <v>112</v>
      </c>
      <c r="C55" s="223" t="str">
        <f>PROPER(Currency)&amp;FamilyName&amp;$B55</f>
        <v>HkdHibor1M</v>
      </c>
      <c r="D55" s="220" t="str">
        <f>Currency&amp;B55&amp;"D_SYNTH"&amp;$D$49&amp;QuoteSuffix</f>
        <v>HKD1MD_SYNTH1M_Quote</v>
      </c>
      <c r="E55" s="221" t="str">
        <f>$E$49&amp;"_"&amp;$B55&amp;"D"</f>
        <v>HKD_YC1MRH_1MD</v>
      </c>
      <c r="F55" s="222" t="str">
        <f>_xll.qlDepositRateHelper(E55,D55,C55,Permanent,Trigger,ObjectOverwrite)</f>
        <v>HKD_YC1MRH_1MD#0002</v>
      </c>
      <c r="G55" s="219" t="str">
        <f>_xll.ohRangeRetrieveError(F55)</f>
        <v/>
      </c>
      <c r="H55" s="74"/>
    </row>
    <row r="56" spans="1:8" s="18" customFormat="1" ht="12" thickBot="1" x14ac:dyDescent="0.25">
      <c r="A56" s="94"/>
      <c r="B56" s="95"/>
      <c r="C56" s="95"/>
      <c r="D56" s="95"/>
      <c r="E56" s="95"/>
      <c r="F56" s="95"/>
      <c r="G56" s="95"/>
      <c r="H56" s="97"/>
    </row>
    <row r="58" spans="1:8" s="1" customFormat="1" ht="12.75" x14ac:dyDescent="0.2">
      <c r="A58" s="102"/>
      <c r="B58" s="72"/>
      <c r="C58" s="72"/>
      <c r="D58" s="213" t="s">
        <v>116</v>
      </c>
      <c r="E58" s="195" t="str">
        <f>Currency&amp;"_YC"&amp;$D$58&amp;"RH"</f>
        <v>HKD_YC3MRH</v>
      </c>
      <c r="F58" s="18"/>
      <c r="G58" s="18"/>
      <c r="H58" s="74"/>
    </row>
    <row r="59" spans="1:8" s="1" customFormat="1" ht="23.25" customHeight="1" x14ac:dyDescent="0.2">
      <c r="A59" s="71"/>
      <c r="B59" s="20"/>
      <c r="C59" s="20" t="s">
        <v>178</v>
      </c>
      <c r="D59" s="20" t="s">
        <v>179</v>
      </c>
      <c r="E59" s="214" t="str">
        <f>$E$58&amp;"_Deposits.xml"</f>
        <v>HKD_YC3MRH_Deposits.xml</v>
      </c>
      <c r="F59" s="23">
        <f ca="1">IF(Serialize,_xll.ohObjectSave(F60:F66,SerializationPath&amp;E59,FileOverwrite,,Serialize),"---")</f>
        <v>7</v>
      </c>
      <c r="G59" s="215" t="str">
        <f ca="1">_xll.ohRangeRetrieveError(F59)</f>
        <v/>
      </c>
      <c r="H59" s="74"/>
    </row>
    <row r="60" spans="1:8" s="1" customFormat="1" ht="12.75" x14ac:dyDescent="0.2">
      <c r="A60" s="71"/>
      <c r="B60" s="160" t="s">
        <v>165</v>
      </c>
      <c r="C60" s="207" t="str">
        <f t="shared" ref="C60:C66" si="3">PROPER(Currency)&amp;FamilyName&amp;$B60</f>
        <v>HkdHiborON</v>
      </c>
      <c r="D60" s="220" t="str">
        <f t="shared" ref="D60:D66" si="4">Currency&amp;B60&amp;"D_SYNTH"&amp;$D$58&amp;QuoteSuffix</f>
        <v>HKDOND_SYNTH3M_Quote</v>
      </c>
      <c r="E60" s="221" t="str">
        <f t="shared" ref="E60:E66" si="5">$E$58&amp;"_"&amp;$B60&amp;"D"</f>
        <v>HKD_YC3MRH_OND</v>
      </c>
      <c r="F60" s="222" t="str">
        <f>_xll.qlDepositRateHelper(E60,D60,C60,Permanent,Trigger,ObjectOverwrite)</f>
        <v>HKD_YC3MRH_OND#0002</v>
      </c>
      <c r="G60" s="219" t="str">
        <f>_xll.ohRangeRetrieveError(F60)</f>
        <v/>
      </c>
      <c r="H60" s="74"/>
    </row>
    <row r="61" spans="1:8" s="1" customFormat="1" ht="12.75" x14ac:dyDescent="0.2">
      <c r="A61" s="71"/>
      <c r="B61" s="216" t="s">
        <v>119</v>
      </c>
      <c r="C61" s="223" t="str">
        <f t="shared" si="3"/>
        <v>HkdHiborSW</v>
      </c>
      <c r="D61" s="220" t="str">
        <f t="shared" si="4"/>
        <v>HKDSWD_SYNTH3M_Quote</v>
      </c>
      <c r="E61" s="221" t="str">
        <f t="shared" si="5"/>
        <v>HKD_YC3MRH_SWD</v>
      </c>
      <c r="F61" s="222" t="str">
        <f>_xll.qlDepositRateHelper(E61,D61,C61,Permanent,Trigger,ObjectOverwrite)</f>
        <v>HKD_YC3MRH_SWD#0002</v>
      </c>
      <c r="G61" s="219" t="str">
        <f>_xll.ohRangeRetrieveError(F61)</f>
        <v/>
      </c>
      <c r="H61" s="74"/>
    </row>
    <row r="62" spans="1:8" s="1" customFormat="1" ht="12.75" x14ac:dyDescent="0.2">
      <c r="A62" s="71"/>
      <c r="B62" s="216" t="s">
        <v>120</v>
      </c>
      <c r="C62" s="223" t="str">
        <f t="shared" si="3"/>
        <v>HkdHibor2W</v>
      </c>
      <c r="D62" s="220" t="str">
        <f t="shared" si="4"/>
        <v>HKD2WD_SYNTH3M_Quote</v>
      </c>
      <c r="E62" s="221" t="str">
        <f t="shared" si="5"/>
        <v>HKD_YC3MRH_2WD</v>
      </c>
      <c r="F62" s="222" t="str">
        <f>_xll.qlDepositRateHelper(E62,D62,C62,Permanent,Trigger,ObjectOverwrite)</f>
        <v>HKD_YC3MRH_2WD#0002</v>
      </c>
      <c r="G62" s="219" t="str">
        <f>_xll.ohRangeRetrieveError(F62)</f>
        <v/>
      </c>
      <c r="H62" s="74"/>
    </row>
    <row r="63" spans="1:8" s="1" customFormat="1" ht="12.75" x14ac:dyDescent="0.2">
      <c r="A63" s="71"/>
      <c r="B63" s="216" t="s">
        <v>121</v>
      </c>
      <c r="C63" s="223" t="str">
        <f t="shared" si="3"/>
        <v>HkdHibor3W</v>
      </c>
      <c r="D63" s="220" t="str">
        <f t="shared" si="4"/>
        <v>HKD3WD_SYNTH3M_Quote</v>
      </c>
      <c r="E63" s="221" t="str">
        <f t="shared" si="5"/>
        <v>HKD_YC3MRH_3WD</v>
      </c>
      <c r="F63" s="222" t="str">
        <f>_xll.qlDepositRateHelper(E63,D63,C63,Permanent,Trigger,ObjectOverwrite)</f>
        <v>HKD_YC3MRH_3WD#0002</v>
      </c>
      <c r="G63" s="219" t="str">
        <f>_xll.ohRangeRetrieveError(F63)</f>
        <v/>
      </c>
      <c r="H63" s="74"/>
    </row>
    <row r="64" spans="1:8" s="1" customFormat="1" ht="12.75" x14ac:dyDescent="0.2">
      <c r="A64" s="71"/>
      <c r="B64" s="216" t="s">
        <v>112</v>
      </c>
      <c r="C64" s="223" t="str">
        <f t="shared" si="3"/>
        <v>HkdHibor1M</v>
      </c>
      <c r="D64" s="220" t="str">
        <f t="shared" si="4"/>
        <v>HKD1MD_SYNTH3M_Quote</v>
      </c>
      <c r="E64" s="221" t="str">
        <f t="shared" si="5"/>
        <v>HKD_YC3MRH_1MD</v>
      </c>
      <c r="F64" s="222" t="str">
        <f>_xll.qlDepositRateHelper(E64,D64,C64,Permanent,Trigger,ObjectOverwrite)</f>
        <v>HKD_YC3MRH_1MD#0002</v>
      </c>
      <c r="G64" s="219" t="str">
        <f>_xll.ohRangeRetrieveError(F64)</f>
        <v/>
      </c>
      <c r="H64" s="74"/>
    </row>
    <row r="65" spans="1:8" s="1" customFormat="1" ht="12.75" x14ac:dyDescent="0.2">
      <c r="A65" s="71"/>
      <c r="B65" s="216" t="s">
        <v>122</v>
      </c>
      <c r="C65" s="223" t="str">
        <f t="shared" si="3"/>
        <v>HkdHibor2M</v>
      </c>
      <c r="D65" s="220" t="str">
        <f t="shared" si="4"/>
        <v>HKD2MD_SYNTH3M_Quote</v>
      </c>
      <c r="E65" s="221" t="str">
        <f t="shared" si="5"/>
        <v>HKD_YC3MRH_2MD</v>
      </c>
      <c r="F65" s="222" t="str">
        <f>_xll.qlDepositRateHelper(E65,D65,C65,Permanent,Trigger,ObjectOverwrite)</f>
        <v>HKD_YC3MRH_2MD#0002</v>
      </c>
      <c r="G65" s="219" t="str">
        <f>_xll.ohRangeRetrieveError(F65)</f>
        <v/>
      </c>
      <c r="H65" s="74"/>
    </row>
    <row r="66" spans="1:8" s="1" customFormat="1" ht="12.75" x14ac:dyDescent="0.2">
      <c r="A66" s="71"/>
      <c r="B66" s="216" t="s">
        <v>116</v>
      </c>
      <c r="C66" s="223" t="str">
        <f t="shared" si="3"/>
        <v>HkdHibor3M</v>
      </c>
      <c r="D66" s="220" t="str">
        <f t="shared" si="4"/>
        <v>HKD3MD_SYNTH3M_Quote</v>
      </c>
      <c r="E66" s="221" t="str">
        <f t="shared" si="5"/>
        <v>HKD_YC3MRH_3MD</v>
      </c>
      <c r="F66" s="222" t="str">
        <f>_xll.qlDepositRateHelper(E66,D66,C66,Permanent,Trigger,ObjectOverwrite)</f>
        <v>HKD_YC3MRH_3MD#0002</v>
      </c>
      <c r="G66" s="219" t="str">
        <f>_xll.ohRangeRetrieveError(F66)</f>
        <v/>
      </c>
      <c r="H66" s="74"/>
    </row>
    <row r="67" spans="1:8" s="1" customFormat="1" ht="13.5" thickBot="1" x14ac:dyDescent="0.25">
      <c r="A67" s="94"/>
      <c r="B67" s="95"/>
      <c r="C67" s="95"/>
      <c r="D67" s="95"/>
      <c r="E67" s="95"/>
      <c r="F67" s="95"/>
      <c r="G67" s="95"/>
      <c r="H67" s="97"/>
    </row>
    <row r="69" spans="1:8" s="1" customFormat="1" ht="12.75" x14ac:dyDescent="0.2">
      <c r="A69" s="102"/>
      <c r="B69" s="72"/>
      <c r="C69" s="72"/>
      <c r="D69" s="213" t="s">
        <v>9</v>
      </c>
      <c r="E69" s="195" t="str">
        <f>Currency&amp;"_YC"&amp;$D$69&amp;"RH"</f>
        <v>HKD_YC6MRH</v>
      </c>
      <c r="F69" s="18"/>
      <c r="G69" s="18"/>
      <c r="H69" s="74"/>
    </row>
    <row r="70" spans="1:8" s="1" customFormat="1" ht="23.25" customHeight="1" x14ac:dyDescent="0.2">
      <c r="A70" s="71"/>
      <c r="B70" s="20"/>
      <c r="C70" s="20" t="s">
        <v>178</v>
      </c>
      <c r="D70" s="20" t="s">
        <v>179</v>
      </c>
      <c r="E70" s="214" t="str">
        <f>$E$69&amp;"_Deposits.xml"</f>
        <v>HKD_YC6MRH_Deposits.xml</v>
      </c>
      <c r="F70" s="23">
        <f ca="1">IF(Serialize,_xll.ohObjectSave(F71:F80,SerializationPath&amp;E70,FileOverwrite,,Serialize),"---")</f>
        <v>10</v>
      </c>
      <c r="G70" s="215" t="str">
        <f ca="1">_xll.ohRangeRetrieveError(F70)</f>
        <v/>
      </c>
      <c r="H70" s="74"/>
    </row>
    <row r="71" spans="1:8" s="1" customFormat="1" ht="12.75" x14ac:dyDescent="0.2">
      <c r="A71" s="71"/>
      <c r="B71" s="160" t="s">
        <v>165</v>
      </c>
      <c r="C71" s="207" t="str">
        <f t="shared" ref="C71:C80" si="6">PROPER(Currency)&amp;FamilyName&amp;$B71</f>
        <v>HkdHiborON</v>
      </c>
      <c r="D71" s="220" t="str">
        <f t="shared" ref="D71:D80" si="7">Currency&amp;B71&amp;"D_SYNTH"&amp;$D$69&amp;QuoteSuffix</f>
        <v>HKDOND_SYNTH6M_Quote</v>
      </c>
      <c r="E71" s="221" t="str">
        <f t="shared" ref="E71:E80" si="8">$E$69&amp;"_"&amp;$B71&amp;"D"</f>
        <v>HKD_YC6MRH_OND</v>
      </c>
      <c r="F71" s="222" t="str">
        <f>_xll.qlDepositRateHelper(E71,D71,C71,Permanent,Trigger,ObjectOverwrite)</f>
        <v>HKD_YC6MRH_OND#0002</v>
      </c>
      <c r="G71" s="219" t="str">
        <f>_xll.ohRangeRetrieveError(F71)</f>
        <v/>
      </c>
      <c r="H71" s="74"/>
    </row>
    <row r="72" spans="1:8" s="1" customFormat="1" ht="12.75" x14ac:dyDescent="0.2">
      <c r="A72" s="71"/>
      <c r="B72" s="216" t="s">
        <v>119</v>
      </c>
      <c r="C72" s="223" t="str">
        <f t="shared" si="6"/>
        <v>HkdHiborSW</v>
      </c>
      <c r="D72" s="220" t="str">
        <f t="shared" si="7"/>
        <v>HKDSWD_SYNTH6M_Quote</v>
      </c>
      <c r="E72" s="221" t="str">
        <f t="shared" si="8"/>
        <v>HKD_YC6MRH_SWD</v>
      </c>
      <c r="F72" s="222" t="str">
        <f>_xll.qlDepositRateHelper(E72,D72,C72,Permanent,Trigger,ObjectOverwrite)</f>
        <v>HKD_YC6MRH_SWD#0002</v>
      </c>
      <c r="G72" s="219" t="str">
        <f>_xll.ohRangeRetrieveError(F72)</f>
        <v/>
      </c>
      <c r="H72" s="74"/>
    </row>
    <row r="73" spans="1:8" s="1" customFormat="1" ht="12.75" x14ac:dyDescent="0.2">
      <c r="A73" s="71"/>
      <c r="B73" s="216" t="s">
        <v>120</v>
      </c>
      <c r="C73" s="223" t="str">
        <f t="shared" si="6"/>
        <v>HkdHibor2W</v>
      </c>
      <c r="D73" s="220" t="str">
        <f t="shared" si="7"/>
        <v>HKD2WD_SYNTH6M_Quote</v>
      </c>
      <c r="E73" s="221" t="str">
        <f t="shared" si="8"/>
        <v>HKD_YC6MRH_2WD</v>
      </c>
      <c r="F73" s="222" t="str">
        <f>_xll.qlDepositRateHelper(E73,D73,C73,Permanent,Trigger,ObjectOverwrite)</f>
        <v>HKD_YC6MRH_2WD#0002</v>
      </c>
      <c r="G73" s="219" t="str">
        <f>_xll.ohRangeRetrieveError(F73)</f>
        <v/>
      </c>
      <c r="H73" s="74"/>
    </row>
    <row r="74" spans="1:8" s="1" customFormat="1" ht="12.75" x14ac:dyDescent="0.2">
      <c r="A74" s="71"/>
      <c r="B74" s="216" t="s">
        <v>121</v>
      </c>
      <c r="C74" s="223" t="str">
        <f t="shared" si="6"/>
        <v>HkdHibor3W</v>
      </c>
      <c r="D74" s="220" t="str">
        <f t="shared" si="7"/>
        <v>HKD3WD_SYNTH6M_Quote</v>
      </c>
      <c r="E74" s="221" t="str">
        <f t="shared" si="8"/>
        <v>HKD_YC6MRH_3WD</v>
      </c>
      <c r="F74" s="222" t="str">
        <f>_xll.qlDepositRateHelper(E74,D74,C74,Permanent,Trigger,ObjectOverwrite)</f>
        <v>HKD_YC6MRH_3WD#0002</v>
      </c>
      <c r="G74" s="219" t="str">
        <f>_xll.ohRangeRetrieveError(F74)</f>
        <v/>
      </c>
      <c r="H74" s="74"/>
    </row>
    <row r="75" spans="1:8" s="1" customFormat="1" ht="12.75" x14ac:dyDescent="0.2">
      <c r="A75" s="71"/>
      <c r="B75" s="216" t="s">
        <v>112</v>
      </c>
      <c r="C75" s="223" t="str">
        <f t="shared" si="6"/>
        <v>HkdHibor1M</v>
      </c>
      <c r="D75" s="220" t="str">
        <f t="shared" si="7"/>
        <v>HKD1MD_SYNTH6M_Quote</v>
      </c>
      <c r="E75" s="221" t="str">
        <f t="shared" si="8"/>
        <v>HKD_YC6MRH_1MD</v>
      </c>
      <c r="F75" s="222" t="str">
        <f>_xll.qlDepositRateHelper(E75,D75,C75,Permanent,Trigger,ObjectOverwrite)</f>
        <v>HKD_YC6MRH_1MD#0002</v>
      </c>
      <c r="G75" s="219" t="str">
        <f>_xll.ohRangeRetrieveError(F75)</f>
        <v/>
      </c>
      <c r="H75" s="74"/>
    </row>
    <row r="76" spans="1:8" s="1" customFormat="1" ht="12.75" x14ac:dyDescent="0.2">
      <c r="A76" s="71"/>
      <c r="B76" s="216" t="s">
        <v>122</v>
      </c>
      <c r="C76" s="223" t="str">
        <f t="shared" si="6"/>
        <v>HkdHibor2M</v>
      </c>
      <c r="D76" s="220" t="str">
        <f t="shared" si="7"/>
        <v>HKD2MD_SYNTH6M_Quote</v>
      </c>
      <c r="E76" s="221" t="str">
        <f t="shared" si="8"/>
        <v>HKD_YC6MRH_2MD</v>
      </c>
      <c r="F76" s="222" t="str">
        <f>_xll.qlDepositRateHelper(E76,D76,C76,Permanent,Trigger,ObjectOverwrite)</f>
        <v>HKD_YC6MRH_2MD#0002</v>
      </c>
      <c r="G76" s="219" t="str">
        <f>_xll.ohRangeRetrieveError(F76)</f>
        <v/>
      </c>
      <c r="H76" s="74"/>
    </row>
    <row r="77" spans="1:8" s="1" customFormat="1" ht="12.75" x14ac:dyDescent="0.2">
      <c r="A77" s="71"/>
      <c r="B77" s="216" t="s">
        <v>116</v>
      </c>
      <c r="C77" s="223" t="str">
        <f t="shared" si="6"/>
        <v>HkdHibor3M</v>
      </c>
      <c r="D77" s="220" t="str">
        <f t="shared" si="7"/>
        <v>HKD3MD_SYNTH6M_Quote</v>
      </c>
      <c r="E77" s="221" t="str">
        <f t="shared" si="8"/>
        <v>HKD_YC6MRH_3MD</v>
      </c>
      <c r="F77" s="222" t="str">
        <f>_xll.qlDepositRateHelper(E77,D77,C77,Permanent,Trigger,ObjectOverwrite)</f>
        <v>HKD_YC6MRH_3MD#0002</v>
      </c>
      <c r="G77" s="219" t="str">
        <f>_xll.ohRangeRetrieveError(F77)</f>
        <v/>
      </c>
      <c r="H77" s="74"/>
    </row>
    <row r="78" spans="1:8" s="1" customFormat="1" ht="12.75" x14ac:dyDescent="0.2">
      <c r="A78" s="71"/>
      <c r="B78" s="216" t="s">
        <v>123</v>
      </c>
      <c r="C78" s="223" t="str">
        <f t="shared" si="6"/>
        <v>HkdHibor4M</v>
      </c>
      <c r="D78" s="220" t="str">
        <f t="shared" si="7"/>
        <v>HKD4MD_SYNTH6M_Quote</v>
      </c>
      <c r="E78" s="221" t="str">
        <f t="shared" si="8"/>
        <v>HKD_YC6MRH_4MD</v>
      </c>
      <c r="F78" s="222" t="str">
        <f>_xll.qlDepositRateHelper(E78,D78,C78,Permanent,Trigger,ObjectOverwrite)</f>
        <v>HKD_YC6MRH_4MD#0002</v>
      </c>
      <c r="G78" s="219" t="str">
        <f>_xll.ohRangeRetrieveError(F78)</f>
        <v/>
      </c>
      <c r="H78" s="74"/>
    </row>
    <row r="79" spans="1:8" s="1" customFormat="1" ht="12.75" x14ac:dyDescent="0.2">
      <c r="A79" s="71"/>
      <c r="B79" s="216" t="s">
        <v>124</v>
      </c>
      <c r="C79" s="223" t="str">
        <f t="shared" si="6"/>
        <v>HkdHibor5M</v>
      </c>
      <c r="D79" s="220" t="str">
        <f t="shared" si="7"/>
        <v>HKD5MD_SYNTH6M_Quote</v>
      </c>
      <c r="E79" s="221" t="str">
        <f t="shared" si="8"/>
        <v>HKD_YC6MRH_5MD</v>
      </c>
      <c r="F79" s="222" t="str">
        <f>_xll.qlDepositRateHelper(E79,D79,C79,Permanent,Trigger,ObjectOverwrite)</f>
        <v>HKD_YC6MRH_5MD#0002</v>
      </c>
      <c r="G79" s="219" t="str">
        <f>_xll.ohRangeRetrieveError(F79)</f>
        <v/>
      </c>
      <c r="H79" s="74"/>
    </row>
    <row r="80" spans="1:8" s="1" customFormat="1" ht="12.75" x14ac:dyDescent="0.2">
      <c r="A80" s="71"/>
      <c r="B80" s="216" t="s">
        <v>9</v>
      </c>
      <c r="C80" s="223" t="str">
        <f t="shared" si="6"/>
        <v>HkdHibor6M</v>
      </c>
      <c r="D80" s="220" t="str">
        <f t="shared" si="7"/>
        <v>HKD6MD_SYNTH6M_Quote</v>
      </c>
      <c r="E80" s="221" t="str">
        <f t="shared" si="8"/>
        <v>HKD_YC6MRH_6MD</v>
      </c>
      <c r="F80" s="222" t="str">
        <f>_xll.qlDepositRateHelper(E80,D80,C80,Permanent,Trigger,ObjectOverwrite)</f>
        <v>HKD_YC6MRH_6MD#0002</v>
      </c>
      <c r="G80" s="219" t="str">
        <f>_xll.ohRangeRetrieveError(F80)</f>
        <v/>
      </c>
      <c r="H80" s="74"/>
    </row>
    <row r="81" spans="1:8" s="1" customFormat="1" ht="13.5" thickBot="1" x14ac:dyDescent="0.25">
      <c r="A81" s="94"/>
      <c r="B81" s="95"/>
      <c r="C81" s="95"/>
      <c r="D81" s="95"/>
      <c r="E81" s="95"/>
      <c r="F81" s="95"/>
      <c r="G81" s="95"/>
      <c r="H81" s="97"/>
    </row>
    <row r="83" spans="1:8" s="1" customFormat="1" ht="12.75" x14ac:dyDescent="0.2">
      <c r="A83" s="102"/>
      <c r="B83" s="72"/>
      <c r="C83" s="72"/>
      <c r="D83" s="213" t="s">
        <v>10</v>
      </c>
      <c r="E83" s="195" t="str">
        <f>Currency&amp;"_YC"&amp;$D$83&amp;"RH"</f>
        <v>HKD_YC1YRH</v>
      </c>
      <c r="F83" s="18"/>
      <c r="G83" s="18"/>
      <c r="H83" s="74"/>
    </row>
    <row r="84" spans="1:8" s="1" customFormat="1" ht="23.25" customHeight="1" x14ac:dyDescent="0.2">
      <c r="A84" s="71"/>
      <c r="B84" s="20"/>
      <c r="C84" s="20" t="s">
        <v>178</v>
      </c>
      <c r="D84" s="20" t="s">
        <v>179</v>
      </c>
      <c r="E84" s="214" t="str">
        <f>$E$83&amp;"_Deposits.xml"</f>
        <v>HKD_YC1YRH_Deposits.xml</v>
      </c>
      <c r="F84" s="23">
        <f ca="1">IF(Serialize,_xll.ohObjectSave(F85:F100,SerializationPath&amp;E84,FileOverwrite,,Serialize),"---")</f>
        <v>16</v>
      </c>
      <c r="G84" s="215" t="str">
        <f ca="1">_xll.ohRangeRetrieveError(F84)</f>
        <v/>
      </c>
      <c r="H84" s="74"/>
    </row>
    <row r="85" spans="1:8" s="1" customFormat="1" ht="12.75" x14ac:dyDescent="0.2">
      <c r="A85" s="71"/>
      <c r="B85" s="160" t="s">
        <v>165</v>
      </c>
      <c r="C85" s="207" t="str">
        <f t="shared" ref="C85:C100" si="9">PROPER(Currency)&amp;FamilyName&amp;$B85</f>
        <v>HkdHiborON</v>
      </c>
      <c r="D85" s="220" t="str">
        <f t="shared" ref="D85:D100" si="10">Currency&amp;B85&amp;"D_SYNTH"&amp;$D$83&amp;QuoteSuffix</f>
        <v>HKDOND_SYNTH1Y_Quote</v>
      </c>
      <c r="E85" s="221" t="str">
        <f t="shared" ref="E85:E100" si="11">$E$83&amp;"_"&amp;$B85&amp;"D"</f>
        <v>HKD_YC1YRH_OND</v>
      </c>
      <c r="F85" s="222" t="str">
        <f>_xll.qlDepositRateHelper(E85,D85,C85,Permanent,Trigger,ObjectOverwrite)</f>
        <v>HKD_YC1YRH_OND#0002</v>
      </c>
      <c r="G85" s="219" t="str">
        <f>_xll.ohRangeRetrieveError(F85)</f>
        <v/>
      </c>
      <c r="H85" s="74"/>
    </row>
    <row r="86" spans="1:8" s="1" customFormat="1" ht="12.75" x14ac:dyDescent="0.2">
      <c r="A86" s="71"/>
      <c r="B86" s="216" t="s">
        <v>119</v>
      </c>
      <c r="C86" s="223" t="str">
        <f t="shared" si="9"/>
        <v>HkdHiborSW</v>
      </c>
      <c r="D86" s="220" t="str">
        <f t="shared" si="10"/>
        <v>HKDSWD_SYNTH1Y_Quote</v>
      </c>
      <c r="E86" s="221" t="str">
        <f t="shared" si="11"/>
        <v>HKD_YC1YRH_SWD</v>
      </c>
      <c r="F86" s="222" t="str">
        <f>_xll.qlDepositRateHelper(E86,D86,C86,Permanent,Trigger,ObjectOverwrite)</f>
        <v>HKD_YC1YRH_SWD#0002</v>
      </c>
      <c r="G86" s="219" t="str">
        <f>_xll.ohRangeRetrieveError(F86)</f>
        <v/>
      </c>
      <c r="H86" s="74"/>
    </row>
    <row r="87" spans="1:8" s="1" customFormat="1" ht="12.75" x14ac:dyDescent="0.2">
      <c r="A87" s="71"/>
      <c r="B87" s="216" t="s">
        <v>120</v>
      </c>
      <c r="C87" s="223" t="str">
        <f t="shared" si="9"/>
        <v>HkdHibor2W</v>
      </c>
      <c r="D87" s="220" t="str">
        <f t="shared" si="10"/>
        <v>HKD2WD_SYNTH1Y_Quote</v>
      </c>
      <c r="E87" s="221" t="str">
        <f t="shared" si="11"/>
        <v>HKD_YC1YRH_2WD</v>
      </c>
      <c r="F87" s="222" t="str">
        <f>_xll.qlDepositRateHelper(E87,D87,C87,Permanent,Trigger,ObjectOverwrite)</f>
        <v>HKD_YC1YRH_2WD#0002</v>
      </c>
      <c r="G87" s="219" t="str">
        <f>_xll.ohRangeRetrieveError(F87)</f>
        <v/>
      </c>
      <c r="H87" s="74"/>
    </row>
    <row r="88" spans="1:8" s="1" customFormat="1" ht="12.75" x14ac:dyDescent="0.2">
      <c r="A88" s="71"/>
      <c r="B88" s="216" t="s">
        <v>121</v>
      </c>
      <c r="C88" s="223" t="str">
        <f t="shared" si="9"/>
        <v>HkdHibor3W</v>
      </c>
      <c r="D88" s="220" t="str">
        <f t="shared" si="10"/>
        <v>HKD3WD_SYNTH1Y_Quote</v>
      </c>
      <c r="E88" s="221" t="str">
        <f t="shared" si="11"/>
        <v>HKD_YC1YRH_3WD</v>
      </c>
      <c r="F88" s="222" t="str">
        <f>_xll.qlDepositRateHelper(E88,D88,C88,Permanent,Trigger,ObjectOverwrite)</f>
        <v>HKD_YC1YRH_3WD#0002</v>
      </c>
      <c r="G88" s="219" t="str">
        <f>_xll.ohRangeRetrieveError(F88)</f>
        <v/>
      </c>
      <c r="H88" s="74"/>
    </row>
    <row r="89" spans="1:8" s="1" customFormat="1" ht="12.75" x14ac:dyDescent="0.2">
      <c r="A89" s="71"/>
      <c r="B89" s="216" t="s">
        <v>112</v>
      </c>
      <c r="C89" s="223" t="str">
        <f t="shared" si="9"/>
        <v>HkdHibor1M</v>
      </c>
      <c r="D89" s="220" t="str">
        <f t="shared" si="10"/>
        <v>HKD1MD_SYNTH1Y_Quote</v>
      </c>
      <c r="E89" s="221" t="str">
        <f t="shared" si="11"/>
        <v>HKD_YC1YRH_1MD</v>
      </c>
      <c r="F89" s="222" t="str">
        <f>_xll.qlDepositRateHelper(E89,D89,C89,Permanent,Trigger,ObjectOverwrite)</f>
        <v>HKD_YC1YRH_1MD#0002</v>
      </c>
      <c r="G89" s="219" t="str">
        <f>_xll.ohRangeRetrieveError(F89)</f>
        <v/>
      </c>
      <c r="H89" s="74"/>
    </row>
    <row r="90" spans="1:8" s="1" customFormat="1" ht="12.75" x14ac:dyDescent="0.2">
      <c r="A90" s="71"/>
      <c r="B90" s="216" t="s">
        <v>122</v>
      </c>
      <c r="C90" s="223" t="str">
        <f t="shared" si="9"/>
        <v>HkdHibor2M</v>
      </c>
      <c r="D90" s="220" t="str">
        <f t="shared" si="10"/>
        <v>HKD2MD_SYNTH1Y_Quote</v>
      </c>
      <c r="E90" s="221" t="str">
        <f t="shared" si="11"/>
        <v>HKD_YC1YRH_2MD</v>
      </c>
      <c r="F90" s="222" t="str">
        <f>_xll.qlDepositRateHelper(E90,D90,C90,Permanent,Trigger,ObjectOverwrite)</f>
        <v>HKD_YC1YRH_2MD#0002</v>
      </c>
      <c r="G90" s="219" t="str">
        <f>_xll.ohRangeRetrieveError(F90)</f>
        <v/>
      </c>
      <c r="H90" s="74"/>
    </row>
    <row r="91" spans="1:8" s="1" customFormat="1" ht="12.75" x14ac:dyDescent="0.2">
      <c r="A91" s="71"/>
      <c r="B91" s="216" t="s">
        <v>116</v>
      </c>
      <c r="C91" s="223" t="str">
        <f t="shared" si="9"/>
        <v>HkdHibor3M</v>
      </c>
      <c r="D91" s="220" t="str">
        <f t="shared" si="10"/>
        <v>HKD3MD_SYNTH1Y_Quote</v>
      </c>
      <c r="E91" s="221" t="str">
        <f t="shared" si="11"/>
        <v>HKD_YC1YRH_3MD</v>
      </c>
      <c r="F91" s="222" t="str">
        <f>_xll.qlDepositRateHelper(E91,D91,C91,Permanent,Trigger,ObjectOverwrite)</f>
        <v>HKD_YC1YRH_3MD#0002</v>
      </c>
      <c r="G91" s="219" t="str">
        <f>_xll.ohRangeRetrieveError(F91)</f>
        <v/>
      </c>
      <c r="H91" s="74"/>
    </row>
    <row r="92" spans="1:8" s="1" customFormat="1" ht="12.75" x14ac:dyDescent="0.2">
      <c r="A92" s="71"/>
      <c r="B92" s="216" t="s">
        <v>123</v>
      </c>
      <c r="C92" s="223" t="str">
        <f t="shared" si="9"/>
        <v>HkdHibor4M</v>
      </c>
      <c r="D92" s="220" t="str">
        <f t="shared" si="10"/>
        <v>HKD4MD_SYNTH1Y_Quote</v>
      </c>
      <c r="E92" s="221" t="str">
        <f t="shared" si="11"/>
        <v>HKD_YC1YRH_4MD</v>
      </c>
      <c r="F92" s="222" t="str">
        <f>_xll.qlDepositRateHelper(E92,D92,C92,Permanent,Trigger,ObjectOverwrite)</f>
        <v>HKD_YC1YRH_4MD#0002</v>
      </c>
      <c r="G92" s="219" t="str">
        <f>_xll.ohRangeRetrieveError(F92)</f>
        <v/>
      </c>
      <c r="H92" s="74"/>
    </row>
    <row r="93" spans="1:8" s="1" customFormat="1" ht="12.75" x14ac:dyDescent="0.2">
      <c r="A93" s="71"/>
      <c r="B93" s="216" t="s">
        <v>124</v>
      </c>
      <c r="C93" s="223" t="str">
        <f t="shared" si="9"/>
        <v>HkdHibor5M</v>
      </c>
      <c r="D93" s="220" t="str">
        <f t="shared" si="10"/>
        <v>HKD5MD_SYNTH1Y_Quote</v>
      </c>
      <c r="E93" s="221" t="str">
        <f t="shared" si="11"/>
        <v>HKD_YC1YRH_5MD</v>
      </c>
      <c r="F93" s="222" t="str">
        <f>_xll.qlDepositRateHelper(E93,D93,C93,Permanent,Trigger,ObjectOverwrite)</f>
        <v>HKD_YC1YRH_5MD#0002</v>
      </c>
      <c r="G93" s="219" t="str">
        <f>_xll.ohRangeRetrieveError(F93)</f>
        <v/>
      </c>
      <c r="H93" s="74"/>
    </row>
    <row r="94" spans="1:8" s="1" customFormat="1" ht="12.75" x14ac:dyDescent="0.2">
      <c r="A94" s="71"/>
      <c r="B94" s="216" t="s">
        <v>9</v>
      </c>
      <c r="C94" s="223" t="str">
        <f t="shared" si="9"/>
        <v>HkdHibor6M</v>
      </c>
      <c r="D94" s="220" t="str">
        <f t="shared" si="10"/>
        <v>HKD6MD_SYNTH1Y_Quote</v>
      </c>
      <c r="E94" s="221" t="str">
        <f t="shared" si="11"/>
        <v>HKD_YC1YRH_6MD</v>
      </c>
      <c r="F94" s="222" t="str">
        <f>_xll.qlDepositRateHelper(E94,D94,C94,Permanent,Trigger,ObjectOverwrite)</f>
        <v>HKD_YC1YRH_6MD#0002</v>
      </c>
      <c r="G94" s="219" t="str">
        <f>_xll.ohRangeRetrieveError(F94)</f>
        <v/>
      </c>
      <c r="H94" s="74"/>
    </row>
    <row r="95" spans="1:8" s="1" customFormat="1" ht="12.75" x14ac:dyDescent="0.2">
      <c r="A95" s="71"/>
      <c r="B95" s="216" t="s">
        <v>125</v>
      </c>
      <c r="C95" s="223" t="str">
        <f t="shared" si="9"/>
        <v>HkdHibor7M</v>
      </c>
      <c r="D95" s="220" t="str">
        <f t="shared" si="10"/>
        <v>HKD7MD_SYNTH1Y_Quote</v>
      </c>
      <c r="E95" s="221" t="str">
        <f t="shared" si="11"/>
        <v>HKD_YC1YRH_7MD</v>
      </c>
      <c r="F95" s="222" t="str">
        <f>_xll.qlDepositRateHelper(E95,D95,C95,Permanent,Trigger,ObjectOverwrite)</f>
        <v>HKD_YC1YRH_7MD#0002</v>
      </c>
      <c r="G95" s="219" t="str">
        <f>_xll.ohRangeRetrieveError(F95)</f>
        <v/>
      </c>
      <c r="H95" s="74"/>
    </row>
    <row r="96" spans="1:8" s="1" customFormat="1" ht="12.75" x14ac:dyDescent="0.2">
      <c r="A96" s="71"/>
      <c r="B96" s="216" t="s">
        <v>126</v>
      </c>
      <c r="C96" s="223" t="str">
        <f t="shared" si="9"/>
        <v>HkdHibor8M</v>
      </c>
      <c r="D96" s="220" t="str">
        <f t="shared" si="10"/>
        <v>HKD8MD_SYNTH1Y_Quote</v>
      </c>
      <c r="E96" s="221" t="str">
        <f t="shared" si="11"/>
        <v>HKD_YC1YRH_8MD</v>
      </c>
      <c r="F96" s="222" t="str">
        <f>_xll.qlDepositRateHelper(E96,D96,C96,Permanent,Trigger,ObjectOverwrite)</f>
        <v>HKD_YC1YRH_8MD#0002</v>
      </c>
      <c r="G96" s="219" t="str">
        <f>_xll.ohRangeRetrieveError(F96)</f>
        <v/>
      </c>
      <c r="H96" s="74"/>
    </row>
    <row r="97" spans="1:8" s="1" customFormat="1" ht="12.75" x14ac:dyDescent="0.2">
      <c r="A97" s="71"/>
      <c r="B97" s="216" t="s">
        <v>127</v>
      </c>
      <c r="C97" s="223" t="str">
        <f t="shared" si="9"/>
        <v>HkdHibor9M</v>
      </c>
      <c r="D97" s="220" t="str">
        <f t="shared" si="10"/>
        <v>HKD9MD_SYNTH1Y_Quote</v>
      </c>
      <c r="E97" s="221" t="str">
        <f t="shared" si="11"/>
        <v>HKD_YC1YRH_9MD</v>
      </c>
      <c r="F97" s="222" t="str">
        <f>_xll.qlDepositRateHelper(E97,D97,C97,Permanent,Trigger,ObjectOverwrite)</f>
        <v>HKD_YC1YRH_9MD#0002</v>
      </c>
      <c r="G97" s="219" t="str">
        <f>_xll.ohRangeRetrieveError(F97)</f>
        <v/>
      </c>
      <c r="H97" s="74"/>
    </row>
    <row r="98" spans="1:8" s="1" customFormat="1" ht="12.75" x14ac:dyDescent="0.2">
      <c r="A98" s="71"/>
      <c r="B98" s="216" t="s">
        <v>128</v>
      </c>
      <c r="C98" s="223" t="str">
        <f t="shared" si="9"/>
        <v>HkdHibor10M</v>
      </c>
      <c r="D98" s="220" t="str">
        <f t="shared" si="10"/>
        <v>HKD10MD_SYNTH1Y_Quote</v>
      </c>
      <c r="E98" s="221" t="str">
        <f t="shared" si="11"/>
        <v>HKD_YC1YRH_10MD</v>
      </c>
      <c r="F98" s="222" t="str">
        <f>_xll.qlDepositRateHelper(E98,D98,C98,Permanent,Trigger,ObjectOverwrite)</f>
        <v>HKD_YC1YRH_10MD#0002</v>
      </c>
      <c r="G98" s="219" t="str">
        <f>_xll.ohRangeRetrieveError(F98)</f>
        <v/>
      </c>
      <c r="H98" s="74"/>
    </row>
    <row r="99" spans="1:8" s="1" customFormat="1" ht="12.75" x14ac:dyDescent="0.2">
      <c r="A99" s="71"/>
      <c r="B99" s="216" t="s">
        <v>129</v>
      </c>
      <c r="C99" s="223" t="str">
        <f t="shared" si="9"/>
        <v>HkdHibor11M</v>
      </c>
      <c r="D99" s="220" t="str">
        <f t="shared" si="10"/>
        <v>HKD11MD_SYNTH1Y_Quote</v>
      </c>
      <c r="E99" s="221" t="str">
        <f t="shared" si="11"/>
        <v>HKD_YC1YRH_11MD</v>
      </c>
      <c r="F99" s="222" t="str">
        <f>_xll.qlDepositRateHelper(E99,D99,C99,Permanent,Trigger,ObjectOverwrite)</f>
        <v>HKD_YC1YRH_11MD#0002</v>
      </c>
      <c r="G99" s="219" t="str">
        <f>_xll.ohRangeRetrieveError(F99)</f>
        <v/>
      </c>
      <c r="H99" s="74"/>
    </row>
    <row r="100" spans="1:8" s="1" customFormat="1" ht="12.75" x14ac:dyDescent="0.2">
      <c r="A100" s="71"/>
      <c r="B100" s="216" t="s">
        <v>10</v>
      </c>
      <c r="C100" s="223" t="str">
        <f t="shared" si="9"/>
        <v>HkdHibor1Y</v>
      </c>
      <c r="D100" s="220" t="str">
        <f t="shared" si="10"/>
        <v>HKD1YD_SYNTH1Y_Quote</v>
      </c>
      <c r="E100" s="221" t="str">
        <f t="shared" si="11"/>
        <v>HKD_YC1YRH_1YD</v>
      </c>
      <c r="F100" s="222" t="str">
        <f>_xll.qlDepositRateHelper(E100,D100,C100,Permanent,Trigger,ObjectOverwrite)</f>
        <v>HKD_YC1YRH_1YD#0002</v>
      </c>
      <c r="G100" s="219" t="str">
        <f>_xll.ohRangeRetrieveError(F100)</f>
        <v/>
      </c>
      <c r="H100" s="74"/>
    </row>
    <row r="101" spans="1:8" s="1" customFormat="1" ht="13.5" thickBot="1" x14ac:dyDescent="0.25">
      <c r="A101" s="94"/>
      <c r="B101" s="95"/>
      <c r="C101" s="95"/>
      <c r="D101" s="95"/>
      <c r="E101" s="95"/>
      <c r="F101" s="95"/>
      <c r="G101" s="95"/>
      <c r="H101" s="97"/>
    </row>
  </sheetData>
  <mergeCells count="2">
    <mergeCell ref="B2:E2"/>
    <mergeCell ref="B12:E12"/>
  </mergeCells>
  <dataValidations count="2">
    <dataValidation type="list" showInputMessage="1" showErrorMessage="1" sqref="D15">
      <formula1>"Libor,ibor,Hibor"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workbookViewId="0"/>
  </sheetViews>
  <sheetFormatPr defaultColWidth="8" defaultRowHeight="11.25" x14ac:dyDescent="0.2"/>
  <cols>
    <col min="1" max="1" width="3.140625" style="46" customWidth="1"/>
    <col min="2" max="2" width="4.28515625" style="46" customWidth="1"/>
    <col min="3" max="3" width="18.5703125" style="46" bestFit="1" customWidth="1"/>
    <col min="4" max="4" width="105.140625" style="46" bestFit="1" customWidth="1"/>
    <col min="5" max="5" width="9.140625" style="46" bestFit="1" customWidth="1"/>
    <col min="6" max="6" width="14.85546875" style="46" bestFit="1" customWidth="1"/>
    <col min="7" max="7" width="22.42578125" style="46" bestFit="1" customWidth="1"/>
    <col min="8" max="8" width="22.28515625" style="46" bestFit="1" customWidth="1"/>
    <col min="9" max="9" width="22.85546875" style="46" customWidth="1"/>
    <col min="10" max="16384" width="8" style="46"/>
  </cols>
  <sheetData>
    <row r="1" spans="1:22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22" s="49" customFormat="1" ht="15.75" x14ac:dyDescent="0.25">
      <c r="A2" s="48"/>
      <c r="B2" s="399" t="s">
        <v>60</v>
      </c>
      <c r="C2" s="400"/>
      <c r="D2" s="400"/>
      <c r="E2" s="401"/>
    </row>
    <row r="3" spans="1:22" s="49" customFormat="1" ht="12.75" x14ac:dyDescent="0.2">
      <c r="A3" s="48"/>
      <c r="B3" s="50"/>
      <c r="C3" s="51"/>
      <c r="D3" s="51"/>
      <c r="E3" s="52"/>
    </row>
    <row r="4" spans="1:22" s="49" customFormat="1" ht="12.75" x14ac:dyDescent="0.2">
      <c r="A4" s="48"/>
      <c r="B4" s="50"/>
      <c r="C4" s="53" t="s">
        <v>61</v>
      </c>
      <c r="D4" s="54"/>
      <c r="E4" s="55"/>
    </row>
    <row r="5" spans="1:22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22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22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22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22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22" s="49" customFormat="1" ht="13.5" thickBot="1" x14ac:dyDescent="0.25">
      <c r="A10" s="48"/>
      <c r="B10" s="58"/>
      <c r="C10" s="59"/>
      <c r="D10" s="59"/>
      <c r="E10" s="60"/>
    </row>
    <row r="11" spans="1:22" ht="12" thickBot="1" x14ac:dyDescent="0.25"/>
    <row r="12" spans="1:22" ht="15.75" x14ac:dyDescent="0.25">
      <c r="B12" s="399" t="s">
        <v>67</v>
      </c>
      <c r="C12" s="400"/>
      <c r="D12" s="400"/>
      <c r="E12" s="401"/>
      <c r="V12" s="46" t="s">
        <v>180</v>
      </c>
    </row>
    <row r="13" spans="1:22" ht="12.75" x14ac:dyDescent="0.2">
      <c r="B13" s="224"/>
      <c r="C13" s="225"/>
      <c r="D13" s="225"/>
      <c r="E13" s="226"/>
    </row>
    <row r="14" spans="1:22" ht="12.75" x14ac:dyDescent="0.2">
      <c r="B14" s="224"/>
      <c r="C14" s="227" t="s">
        <v>68</v>
      </c>
      <c r="D14" s="54" t="s">
        <v>69</v>
      </c>
      <c r="E14" s="226"/>
      <c r="V14" s="46" t="s">
        <v>180</v>
      </c>
    </row>
    <row r="15" spans="1:22" ht="12.75" x14ac:dyDescent="0.2">
      <c r="B15" s="224"/>
      <c r="C15" s="227" t="s">
        <v>170</v>
      </c>
      <c r="D15" s="54" t="s">
        <v>171</v>
      </c>
      <c r="E15" s="226"/>
    </row>
    <row r="16" spans="1:22" ht="12.75" x14ac:dyDescent="0.2">
      <c r="B16" s="224"/>
      <c r="C16" s="227" t="s">
        <v>70</v>
      </c>
      <c r="D16" s="57" t="s">
        <v>71</v>
      </c>
      <c r="E16" s="226"/>
    </row>
    <row r="17" spans="1:10" ht="13.5" thickBot="1" x14ac:dyDescent="0.25">
      <c r="B17" s="228"/>
      <c r="C17" s="229"/>
      <c r="D17" s="229"/>
      <c r="E17" s="230"/>
    </row>
    <row r="18" spans="1:10" ht="12" thickBot="1" x14ac:dyDescent="0.25"/>
    <row r="19" spans="1:10" s="18" customFormat="1" x14ac:dyDescent="0.2">
      <c r="A19" s="146"/>
      <c r="B19" s="147"/>
      <c r="C19" s="147"/>
      <c r="D19" s="147"/>
      <c r="E19" s="175" t="s">
        <v>177</v>
      </c>
      <c r="G19" s="32" t="str">
        <f>Currency&amp;"_YC"&amp;$E$19&amp;"RH"</f>
        <v>HKD_YCSTDRH</v>
      </c>
      <c r="H19" s="168"/>
      <c r="I19" s="100"/>
      <c r="J19" s="150"/>
    </row>
    <row r="20" spans="1:10" s="18" customFormat="1" ht="23.25" customHeight="1" x14ac:dyDescent="0.2">
      <c r="A20" s="71"/>
      <c r="B20" s="160"/>
      <c r="C20" s="160"/>
      <c r="D20" s="231"/>
      <c r="E20" s="20" t="s">
        <v>178</v>
      </c>
      <c r="F20" s="20" t="s">
        <v>179</v>
      </c>
      <c r="G20" s="214" t="str">
        <f>$G$19&amp;"_FRAs.xml"</f>
        <v>HKD_YCSTDRH_FRAs.xml</v>
      </c>
      <c r="H20" s="65">
        <f ca="1">IF(Serialize,_xll.ohObjectSave(H21:H22,SerializationPath&amp;G20,FileOverwrite,,Serialize),"---")</f>
        <v>2</v>
      </c>
      <c r="I20" s="232" t="str">
        <f ca="1">_xll.ohRangeRetrieveError(H20)</f>
        <v/>
      </c>
      <c r="J20" s="74"/>
    </row>
    <row r="21" spans="1:10" s="18" customFormat="1" x14ac:dyDescent="0.2">
      <c r="A21" s="71"/>
      <c r="B21" s="233" t="s">
        <v>181</v>
      </c>
      <c r="C21" s="233" t="s">
        <v>182</v>
      </c>
      <c r="D21" s="234" t="s">
        <v>183</v>
      </c>
      <c r="E21" s="235" t="s">
        <v>184</v>
      </c>
      <c r="F21" s="235" t="str">
        <f>Currency&amp;C21&amp;D21&amp;"_Quote"</f>
        <v>HKDTND_Quote</v>
      </c>
      <c r="G21" s="235" t="str">
        <f>$G$19&amp;"_"&amp;$C21&amp;$D21</f>
        <v>HKD_YCSTDRH_TND</v>
      </c>
      <c r="H21" s="235" t="str">
        <f>_xll.qlFraRateHelper(G21,F21,B21,E21,Permanent,Trigger,ObjectOverwrite)</f>
        <v>HKD_YCSTDRH_TND#0002</v>
      </c>
      <c r="I21" s="236" t="str">
        <f>_xll.ohRangeRetrieveError(H21)</f>
        <v/>
      </c>
      <c r="J21" s="74"/>
    </row>
    <row r="22" spans="1:10" s="18" customFormat="1" x14ac:dyDescent="0.2">
      <c r="A22" s="71"/>
      <c r="B22" s="237" t="s">
        <v>185</v>
      </c>
      <c r="C22" s="237" t="s">
        <v>186</v>
      </c>
      <c r="D22" s="222" t="s">
        <v>183</v>
      </c>
      <c r="E22" s="29" t="s">
        <v>184</v>
      </c>
      <c r="F22" s="29" t="str">
        <f>Currency&amp;C22&amp;D22&amp;"_Quote"</f>
        <v>HKDSND_Quote</v>
      </c>
      <c r="G22" s="29" t="str">
        <f>$G$19&amp;"_"&amp;$C22&amp;$D22</f>
        <v>HKD_YCSTDRH_SND</v>
      </c>
      <c r="H22" s="29" t="str">
        <f>_xll.qlFraRateHelper(G22,F22,B22,E22,Permanent,Trigger,ObjectOverwrite)</f>
        <v>HKD_YCSTDRH_SND#0002</v>
      </c>
      <c r="I22" s="238" t="str">
        <f>_xll.ohRangeRetrieveError(H22)</f>
        <v/>
      </c>
      <c r="J22" s="74"/>
    </row>
    <row r="23" spans="1:10" s="18" customFormat="1" ht="12" thickBot="1" x14ac:dyDescent="0.25">
      <c r="A23" s="94"/>
      <c r="B23" s="95"/>
      <c r="C23" s="95"/>
      <c r="D23" s="95"/>
      <c r="E23" s="95"/>
      <c r="F23" s="95"/>
      <c r="G23" s="95"/>
      <c r="H23" s="96"/>
      <c r="I23" s="96"/>
      <c r="J23" s="97"/>
    </row>
    <row r="24" spans="1:10" ht="12" thickBot="1" x14ac:dyDescent="0.25"/>
    <row r="25" spans="1:10" s="18" customFormat="1" x14ac:dyDescent="0.2">
      <c r="A25" s="146"/>
      <c r="B25" s="147"/>
      <c r="C25" s="147"/>
      <c r="D25" s="147"/>
      <c r="E25" s="175"/>
      <c r="G25" s="32" t="str">
        <f>Currency&amp;"_YC"&amp;$E$25&amp;"RH"</f>
        <v>HKD_YCRH</v>
      </c>
      <c r="H25" s="168"/>
      <c r="I25" s="100"/>
      <c r="J25" s="150"/>
    </row>
    <row r="26" spans="1:10" s="18" customFormat="1" ht="23.25" customHeight="1" x14ac:dyDescent="0.2">
      <c r="A26" s="71"/>
      <c r="B26" s="160"/>
      <c r="C26" s="160"/>
      <c r="D26" s="231"/>
      <c r="E26" s="20" t="s">
        <v>178</v>
      </c>
      <c r="F26" s="20" t="s">
        <v>179</v>
      </c>
      <c r="G26" s="214" t="str">
        <f>$G$25&amp;"_FRAs.xml"</f>
        <v>HKD_YCRH_FRAs.xml</v>
      </c>
      <c r="H26" s="65">
        <f ca="1">IF(Serialize,_xll.ohObjectSave(H27:H28,SerializationPath&amp;G26,FileOverwrite,,Serialize),"---")</f>
        <v>2</v>
      </c>
      <c r="I26" s="232" t="str">
        <f ca="1">_xll.ohRangeRetrieveError(H26)</f>
        <v/>
      </c>
      <c r="J26" s="74"/>
    </row>
    <row r="27" spans="1:10" s="18" customFormat="1" x14ac:dyDescent="0.2">
      <c r="A27" s="71"/>
      <c r="B27" s="233" t="s">
        <v>181</v>
      </c>
      <c r="C27" s="233" t="s">
        <v>182</v>
      </c>
      <c r="D27" s="234" t="s">
        <v>183</v>
      </c>
      <c r="E27" s="235" t="s">
        <v>184</v>
      </c>
      <c r="F27" s="235" t="str">
        <f>Currency&amp;C27&amp;D27&amp;"_Quote"</f>
        <v>HKDTND_Quote</v>
      </c>
      <c r="G27" s="235" t="str">
        <f>$G$25&amp;"_"&amp;$C27&amp;$D27</f>
        <v>HKD_YCRH_TND</v>
      </c>
      <c r="H27" s="235" t="str">
        <f>_xll.qlFraRateHelper(G27,F27,B27,E27,Permanent,Trigger,ObjectOverwrite)</f>
        <v>HKD_YCRH_TND#0002</v>
      </c>
      <c r="I27" s="236" t="str">
        <f>_xll.ohRangeRetrieveError(H27)</f>
        <v/>
      </c>
      <c r="J27" s="74"/>
    </row>
    <row r="28" spans="1:10" s="18" customFormat="1" x14ac:dyDescent="0.2">
      <c r="A28" s="71"/>
      <c r="B28" s="237" t="s">
        <v>185</v>
      </c>
      <c r="C28" s="237" t="s">
        <v>186</v>
      </c>
      <c r="D28" s="222" t="s">
        <v>183</v>
      </c>
      <c r="E28" s="29" t="s">
        <v>184</v>
      </c>
      <c r="F28" s="29" t="str">
        <f>Currency&amp;C28&amp;D28&amp;"_Quote"</f>
        <v>HKDSND_Quote</v>
      </c>
      <c r="G28" s="29" t="str">
        <f>$G$25&amp;"_"&amp;$C28&amp;$D28</f>
        <v>HKD_YCRH_SND</v>
      </c>
      <c r="H28" s="29" t="str">
        <f>_xll.qlFraRateHelper(G28,F28,B28,E28,Permanent,Trigger,ObjectOverwrite)</f>
        <v>HKD_YCRH_SND#0002</v>
      </c>
      <c r="I28" s="238" t="str">
        <f>_xll.ohRangeRetrieveError(H28)</f>
        <v/>
      </c>
      <c r="J28" s="74"/>
    </row>
    <row r="29" spans="1:10" s="18" customFormat="1" ht="12" thickBot="1" x14ac:dyDescent="0.25">
      <c r="A29" s="94"/>
      <c r="B29" s="95"/>
      <c r="C29" s="95"/>
      <c r="D29" s="95"/>
      <c r="E29" s="95"/>
      <c r="F29" s="95"/>
      <c r="G29" s="95"/>
      <c r="H29" s="96"/>
      <c r="I29" s="96"/>
      <c r="J29" s="97"/>
    </row>
    <row r="30" spans="1:10" ht="12" thickBot="1" x14ac:dyDescent="0.25"/>
    <row r="31" spans="1:10" s="18" customFormat="1" x14ac:dyDescent="0.2">
      <c r="A31" s="146"/>
      <c r="B31" s="147"/>
      <c r="C31" s="147"/>
      <c r="D31" s="147"/>
      <c r="E31" s="175" t="s">
        <v>165</v>
      </c>
      <c r="G31" s="32" t="str">
        <f>Currency&amp;"_YC"&amp;$E$31&amp;"RH"</f>
        <v>HKD_YCONRH</v>
      </c>
      <c r="H31" s="168"/>
      <c r="I31" s="100"/>
      <c r="J31" s="150"/>
    </row>
    <row r="32" spans="1:10" s="18" customFormat="1" ht="23.25" customHeight="1" x14ac:dyDescent="0.2">
      <c r="A32" s="71"/>
      <c r="B32" s="160"/>
      <c r="C32" s="160"/>
      <c r="D32" s="231"/>
      <c r="E32" s="20" t="s">
        <v>178</v>
      </c>
      <c r="F32" s="20" t="s">
        <v>179</v>
      </c>
      <c r="G32" s="214" t="str">
        <f>$G$31&amp;"_FRAs.xml"</f>
        <v>HKD_YCONRH_FRAs.xml</v>
      </c>
      <c r="H32" s="65">
        <f ca="1">IF(Serialize,_xll.ohObjectSave(H33:H34,SerializationPath&amp;G32,FileOverwrite,,Serialize),"---")</f>
        <v>2</v>
      </c>
      <c r="I32" s="232" t="str">
        <f ca="1">_xll.ohRangeRetrieveError(H32)</f>
        <v/>
      </c>
      <c r="J32" s="74"/>
    </row>
    <row r="33" spans="1:10" s="18" customFormat="1" x14ac:dyDescent="0.2">
      <c r="A33" s="71"/>
      <c r="B33" s="233" t="s">
        <v>181</v>
      </c>
      <c r="C33" s="233" t="s">
        <v>182</v>
      </c>
      <c r="D33" s="234" t="s">
        <v>183</v>
      </c>
      <c r="E33" s="235" t="s">
        <v>184</v>
      </c>
      <c r="F33" s="235" t="str">
        <f>Currency&amp;C33&amp;D33&amp;"_Quote"</f>
        <v>HKDTND_Quote</v>
      </c>
      <c r="G33" s="235" t="str">
        <f>$G$31&amp;"_"&amp;$C33&amp;$D33</f>
        <v>HKD_YCONRH_TND</v>
      </c>
      <c r="H33" s="235" t="str">
        <f>_xll.qlFraRateHelper(G33,F33,B33,E33,Permanent,Trigger,ObjectOverwrite)</f>
        <v>HKD_YCONRH_TND#0002</v>
      </c>
      <c r="I33" s="236" t="str">
        <f>_xll.ohRangeRetrieveError(H33)</f>
        <v/>
      </c>
      <c r="J33" s="74"/>
    </row>
    <row r="34" spans="1:10" s="18" customFormat="1" x14ac:dyDescent="0.2">
      <c r="A34" s="71"/>
      <c r="B34" s="237" t="s">
        <v>185</v>
      </c>
      <c r="C34" s="237" t="s">
        <v>186</v>
      </c>
      <c r="D34" s="222" t="s">
        <v>183</v>
      </c>
      <c r="E34" s="29" t="s">
        <v>184</v>
      </c>
      <c r="F34" s="29" t="str">
        <f>Currency&amp;C34&amp;D34&amp;"_Quote"</f>
        <v>HKDSND_Quote</v>
      </c>
      <c r="G34" s="29" t="str">
        <f>$G$31&amp;"_"&amp;$C34&amp;$D34</f>
        <v>HKD_YCONRH_SND</v>
      </c>
      <c r="H34" s="29" t="str">
        <f>_xll.qlFraRateHelper(G34,F34,B34,E34,Permanent,Trigger,ObjectOverwrite)</f>
        <v>HKD_YCONRH_SND#0002</v>
      </c>
      <c r="I34" s="238" t="str">
        <f>_xll.ohRangeRetrieveError(H34)</f>
        <v/>
      </c>
      <c r="J34" s="74"/>
    </row>
    <row r="35" spans="1:10" s="18" customFormat="1" ht="12" thickBot="1" x14ac:dyDescent="0.25">
      <c r="A35" s="94"/>
      <c r="B35" s="95"/>
      <c r="C35" s="95"/>
      <c r="D35" s="95"/>
      <c r="E35" s="95"/>
      <c r="F35" s="95"/>
      <c r="G35" s="95"/>
      <c r="H35" s="96"/>
      <c r="I35" s="96"/>
      <c r="J35" s="97"/>
    </row>
    <row r="36" spans="1:10" ht="12" thickBot="1" x14ac:dyDescent="0.25"/>
    <row r="37" spans="1:10" s="18" customFormat="1" x14ac:dyDescent="0.2">
      <c r="A37" s="146"/>
      <c r="B37" s="147"/>
      <c r="C37" s="147"/>
      <c r="D37" s="147">
        <v>1</v>
      </c>
      <c r="E37" s="175" t="str">
        <f>_xll.qlPeriodEquivalent(D37&amp;"M")</f>
        <v>1M</v>
      </c>
      <c r="G37" s="32" t="str">
        <f>Currency&amp;"_YC"&amp;$E$37&amp;"RH"</f>
        <v>HKD_YC1MRH</v>
      </c>
      <c r="H37" s="168"/>
      <c r="I37" s="100"/>
      <c r="J37" s="150"/>
    </row>
    <row r="38" spans="1:10" s="18" customFormat="1" ht="23.25" customHeight="1" x14ac:dyDescent="0.2">
      <c r="A38" s="71"/>
      <c r="B38" s="160"/>
      <c r="C38" s="160"/>
      <c r="D38" s="231"/>
      <c r="E38" s="20" t="s">
        <v>178</v>
      </c>
      <c r="F38" s="20" t="s">
        <v>179</v>
      </c>
      <c r="G38" s="214" t="str">
        <f>$G$37&amp;"_FRAs.xml"</f>
        <v>HKD_YC1MRH_FRAs.xml</v>
      </c>
      <c r="H38" s="65" t="e">
        <f ca="1">IF(Serialize,_xll.ohObjectSave(H39:H40,SerializationPath&amp;G38,FileOverwrite,,Serialize),"---")</f>
        <v>#NUM!</v>
      </c>
      <c r="I38" s="232" t="str">
        <f ca="1">_xll.ohRangeRetrieveError(H38)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J38" s="74"/>
    </row>
    <row r="39" spans="1:10" s="18" customFormat="1" x14ac:dyDescent="0.2">
      <c r="A39" s="71"/>
      <c r="B39" s="233" t="s">
        <v>187</v>
      </c>
      <c r="C39" s="233" t="str">
        <f>"T"&amp;D37</f>
        <v>T1</v>
      </c>
      <c r="D39" s="234" t="s">
        <v>93</v>
      </c>
      <c r="E39" s="235" t="str">
        <f>PROPER(Currency)&amp;FamilyName&amp;$E$37</f>
        <v>HkdHibor1M</v>
      </c>
      <c r="F39" s="235" t="str">
        <f>Currency&amp;C39&amp;D39&amp;"_Quote"</f>
        <v>HKDT1F1_Quote</v>
      </c>
      <c r="G39" s="235" t="str">
        <f>$G$37&amp;"_"&amp;$C39&amp;$D39</f>
        <v>HKD_YC1MRH_T1F1</v>
      </c>
      <c r="H39" s="235" t="e">
        <f>_xll.qlFraRateHelper(G39,F39,B39,E39,Permanent,Trigger,ObjectOverwrite)</f>
        <v>#NUM!</v>
      </c>
      <c r="I39" s="236" t="str">
        <f ca="1">_xll.ohRangeRetrieveError(H39)</f>
        <v>qlFraRateHelper - Error converting parameter 'Rate' : 'ObjectHandler error: attempt to retrieve object with unknown ID 'HKDT1F1_Quote'</v>
      </c>
      <c r="J39" s="74"/>
    </row>
    <row r="40" spans="1:10" s="18" customFormat="1" x14ac:dyDescent="0.2">
      <c r="A40" s="71"/>
      <c r="B40" s="237" t="s">
        <v>181</v>
      </c>
      <c r="C40" s="237" t="str">
        <f>"TOM"&amp;D37</f>
        <v>TOM1</v>
      </c>
      <c r="D40" s="222" t="s">
        <v>93</v>
      </c>
      <c r="E40" s="29" t="str">
        <f>PROPER(Currency)&amp;FamilyName&amp;$E$37</f>
        <v>HkdHibor1M</v>
      </c>
      <c r="F40" s="29" t="str">
        <f>Currency&amp;C40&amp;D40&amp;"_Quote"</f>
        <v>HKDTOM1F1_Quote</v>
      </c>
      <c r="G40" s="29" t="str">
        <f>$G$37&amp;"_"&amp;$C40&amp;$D40</f>
        <v>HKD_YC1MRH_TOM1F1</v>
      </c>
      <c r="H40" s="29" t="e">
        <f>_xll.qlFraRateHelper(G40,F40,B40,E40,Permanent,Trigger,ObjectOverwrite)</f>
        <v>#NUM!</v>
      </c>
      <c r="I40" s="238" t="str">
        <f ca="1">_xll.ohRangeRetrieveError(H40)</f>
        <v>qlFraRateHelper - Error converting parameter 'Rate' : 'ObjectHandler error: attempt to retrieve object with unknown ID 'HKDTOM1F1_Quote'</v>
      </c>
      <c r="J40" s="74"/>
    </row>
    <row r="41" spans="1:10" s="18" customFormat="1" ht="12" thickBot="1" x14ac:dyDescent="0.25">
      <c r="A41" s="94"/>
      <c r="B41" s="95"/>
      <c r="C41" s="95"/>
      <c r="D41" s="95"/>
      <c r="E41" s="95"/>
      <c r="F41" s="95"/>
      <c r="G41" s="95"/>
      <c r="H41" s="96"/>
      <c r="I41" s="96"/>
      <c r="J41" s="97"/>
    </row>
    <row r="42" spans="1:10" ht="12" thickBot="1" x14ac:dyDescent="0.25"/>
    <row r="43" spans="1:10" s="18" customFormat="1" x14ac:dyDescent="0.2">
      <c r="A43" s="146"/>
      <c r="B43" s="147"/>
      <c r="C43" s="147"/>
      <c r="D43" s="147">
        <v>3</v>
      </c>
      <c r="E43" s="175" t="str">
        <f>_xll.qlPeriodEquivalent(D43&amp;"M")</f>
        <v>3M</v>
      </c>
      <c r="G43" s="32" t="str">
        <f>Currency&amp;"_YC"&amp;$E$43&amp;"RH"</f>
        <v>HKD_YC3MRH</v>
      </c>
      <c r="H43" s="168"/>
      <c r="I43" s="100"/>
      <c r="J43" s="150"/>
    </row>
    <row r="44" spans="1:10" s="18" customFormat="1" ht="23.25" customHeight="1" x14ac:dyDescent="0.2">
      <c r="A44" s="71"/>
      <c r="B44" s="160"/>
      <c r="C44" s="160"/>
      <c r="D44" s="231"/>
      <c r="E44" s="20" t="s">
        <v>178</v>
      </c>
      <c r="F44" s="20" t="s">
        <v>179</v>
      </c>
      <c r="G44" s="214" t="str">
        <f>$G$43&amp;"_FRAs.xml"</f>
        <v>HKD_YC3MRH_FRAs.xml</v>
      </c>
      <c r="H44" s="65" t="e">
        <f ca="1">IF(Serialize,_xll.ohObjectSave(H45:H55,SerializationPath&amp;G44,FileOverwrite,,Serialize),"---")</f>
        <v>#NUM!</v>
      </c>
      <c r="I44" s="232" t="str">
        <f ca="1">_xll.ohRangeRetrieveError(H44)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J44" s="74"/>
    </row>
    <row r="45" spans="1:10" s="18" customFormat="1" x14ac:dyDescent="0.2">
      <c r="A45" s="71"/>
      <c r="B45" s="233" t="s">
        <v>187</v>
      </c>
      <c r="C45" s="233" t="str">
        <f>"T"&amp;D43</f>
        <v>T3</v>
      </c>
      <c r="D45" s="234" t="s">
        <v>93</v>
      </c>
      <c r="E45" s="235" t="str">
        <f t="shared" ref="E45:E55" si="0">PROPER(Currency)&amp;FamilyName&amp;$E$43</f>
        <v>HkdHibor3M</v>
      </c>
      <c r="F45" s="235" t="str">
        <f t="shared" ref="F45:F55" si="1">Currency&amp;C45&amp;D45&amp;"_Quote"</f>
        <v>HKDT3F1_Quote</v>
      </c>
      <c r="G45" s="235" t="str">
        <f t="shared" ref="G45:G55" si="2">$G$43&amp;"_"&amp;$C45&amp;$D45</f>
        <v>HKD_YC3MRH_T3F1</v>
      </c>
      <c r="H45" s="235" t="e">
        <f>_xll.qlFraRateHelper(G45,F45,B45,E45,Permanent,Trigger,ObjectOverwrite)</f>
        <v>#NUM!</v>
      </c>
      <c r="I45" s="236" t="str">
        <f ca="1">_xll.ohRangeRetrieveError(H45)</f>
        <v>qlFraRateHelper - Error converting parameter 'Rate' : 'ObjectHandler error: attempt to retrieve object with unknown ID 'HKDT3F1_Quote'</v>
      </c>
      <c r="J45" s="74"/>
    </row>
    <row r="46" spans="1:10" s="18" customFormat="1" x14ac:dyDescent="0.2">
      <c r="A46" s="71"/>
      <c r="B46" s="237" t="s">
        <v>181</v>
      </c>
      <c r="C46" s="237" t="str">
        <f>"TOM"&amp;D43</f>
        <v>TOM3</v>
      </c>
      <c r="D46" s="222" t="s">
        <v>93</v>
      </c>
      <c r="E46" s="29" t="str">
        <f t="shared" si="0"/>
        <v>HkdHibor3M</v>
      </c>
      <c r="F46" s="29" t="str">
        <f t="shared" si="1"/>
        <v>HKDTOM3F1_Quote</v>
      </c>
      <c r="G46" s="29" t="str">
        <f t="shared" si="2"/>
        <v>HKD_YC3MRH_TOM3F1</v>
      </c>
      <c r="H46" s="29" t="e">
        <f>_xll.qlFraRateHelper(G46,F46,B46,E46,Permanent,Trigger,ObjectOverwrite)</f>
        <v>#NUM!</v>
      </c>
      <c r="I46" s="238" t="str">
        <f ca="1">_xll.ohRangeRetrieveError(H46)</f>
        <v>qlFraRateHelper - Error converting parameter 'Rate' : 'ObjectHandler error: attempt to retrieve object with unknown ID 'HKDTOM3F1_Quote'</v>
      </c>
      <c r="J46" s="74"/>
    </row>
    <row r="47" spans="1:10" s="18" customFormat="1" x14ac:dyDescent="0.2">
      <c r="A47" s="71"/>
      <c r="B47" s="239" t="str">
        <f t="shared" ref="B47:B55" si="3">C47&amp;"M"</f>
        <v>1M</v>
      </c>
      <c r="C47" s="239">
        <v>1</v>
      </c>
      <c r="D47" s="240" t="str">
        <f t="shared" ref="D47:D55" si="4">"x"&amp;C47+$D$43&amp;"F"</f>
        <v>x4F</v>
      </c>
      <c r="E47" s="241" t="str">
        <f t="shared" si="0"/>
        <v>HkdHibor3M</v>
      </c>
      <c r="F47" s="241" t="str">
        <f t="shared" si="1"/>
        <v>HKD1x4F_Quote</v>
      </c>
      <c r="G47" s="241" t="str">
        <f t="shared" si="2"/>
        <v>HKD_YC3MRH_1x4F</v>
      </c>
      <c r="H47" s="241" t="str">
        <f>_xll.qlFraRateHelper(G47,F47,B47,E47,Permanent,Trigger,ObjectOverwrite)</f>
        <v>HKD_YC3MRH_1x4F#0002</v>
      </c>
      <c r="I47" s="242" t="str">
        <f>_xll.ohRangeRetrieveError(H47)</f>
        <v/>
      </c>
      <c r="J47" s="74"/>
    </row>
    <row r="48" spans="1:10" s="18" customFormat="1" x14ac:dyDescent="0.2">
      <c r="A48" s="71"/>
      <c r="B48" s="239" t="str">
        <f t="shared" si="3"/>
        <v>2M</v>
      </c>
      <c r="C48" s="239">
        <v>2</v>
      </c>
      <c r="D48" s="240" t="str">
        <f t="shared" si="4"/>
        <v>x5F</v>
      </c>
      <c r="E48" s="241" t="str">
        <f t="shared" si="0"/>
        <v>HkdHibor3M</v>
      </c>
      <c r="F48" s="241" t="str">
        <f t="shared" si="1"/>
        <v>HKD2x5F_Quote</v>
      </c>
      <c r="G48" s="241" t="str">
        <f t="shared" si="2"/>
        <v>HKD_YC3MRH_2x5F</v>
      </c>
      <c r="H48" s="241" t="str">
        <f>_xll.qlFraRateHelper(G48,F48,B48,E48,Permanent,Trigger,ObjectOverwrite)</f>
        <v>HKD_YC3MRH_2x5F#0002</v>
      </c>
      <c r="I48" s="242" t="str">
        <f>_xll.ohRangeRetrieveError(H48)</f>
        <v/>
      </c>
      <c r="J48" s="74"/>
    </row>
    <row r="49" spans="1:11" s="18" customFormat="1" x14ac:dyDescent="0.2">
      <c r="A49" s="71"/>
      <c r="B49" s="239" t="str">
        <f t="shared" si="3"/>
        <v>3M</v>
      </c>
      <c r="C49" s="239">
        <v>3</v>
      </c>
      <c r="D49" s="240" t="str">
        <f t="shared" si="4"/>
        <v>x6F</v>
      </c>
      <c r="E49" s="241" t="str">
        <f t="shared" si="0"/>
        <v>HkdHibor3M</v>
      </c>
      <c r="F49" s="241" t="str">
        <f t="shared" si="1"/>
        <v>HKD3x6F_Quote</v>
      </c>
      <c r="G49" s="241" t="str">
        <f t="shared" si="2"/>
        <v>HKD_YC3MRH_3x6F</v>
      </c>
      <c r="H49" s="241" t="str">
        <f>_xll.qlFraRateHelper(G49,F49,B49,E49,Permanent,Trigger,ObjectOverwrite)</f>
        <v>HKD_YC3MRH_3x6F#0002</v>
      </c>
      <c r="I49" s="242" t="str">
        <f>_xll.ohRangeRetrieveError(H49)</f>
        <v/>
      </c>
      <c r="J49" s="74"/>
    </row>
    <row r="50" spans="1:11" s="18" customFormat="1" x14ac:dyDescent="0.2">
      <c r="A50" s="71"/>
      <c r="B50" s="239" t="str">
        <f t="shared" si="3"/>
        <v>4M</v>
      </c>
      <c r="C50" s="239">
        <v>4</v>
      </c>
      <c r="D50" s="240" t="str">
        <f t="shared" si="4"/>
        <v>x7F</v>
      </c>
      <c r="E50" s="241" t="str">
        <f t="shared" si="0"/>
        <v>HkdHibor3M</v>
      </c>
      <c r="F50" s="241" t="str">
        <f t="shared" si="1"/>
        <v>HKD4x7F_Quote</v>
      </c>
      <c r="G50" s="241" t="str">
        <f t="shared" si="2"/>
        <v>HKD_YC3MRH_4x7F</v>
      </c>
      <c r="H50" s="241" t="str">
        <f>_xll.qlFraRateHelper(G50,F50,B50,E50,Permanent,Trigger,ObjectOverwrite)</f>
        <v>HKD_YC3MRH_4x7F#0002</v>
      </c>
      <c r="I50" s="242" t="str">
        <f>_xll.ohRangeRetrieveError(H50)</f>
        <v/>
      </c>
      <c r="J50" s="74"/>
    </row>
    <row r="51" spans="1:11" s="18" customFormat="1" x14ac:dyDescent="0.2">
      <c r="A51" s="71"/>
      <c r="B51" s="239" t="str">
        <f t="shared" si="3"/>
        <v>5M</v>
      </c>
      <c r="C51" s="239">
        <v>5</v>
      </c>
      <c r="D51" s="240" t="str">
        <f t="shared" si="4"/>
        <v>x8F</v>
      </c>
      <c r="E51" s="241" t="str">
        <f t="shared" si="0"/>
        <v>HkdHibor3M</v>
      </c>
      <c r="F51" s="241" t="str">
        <f t="shared" si="1"/>
        <v>HKD5x8F_Quote</v>
      </c>
      <c r="G51" s="241" t="str">
        <f t="shared" si="2"/>
        <v>HKD_YC3MRH_5x8F</v>
      </c>
      <c r="H51" s="241" t="str">
        <f>_xll.qlFraRateHelper(G51,F51,B51,E51,Permanent,Trigger,ObjectOverwrite)</f>
        <v>HKD_YC3MRH_5x8F#0002</v>
      </c>
      <c r="I51" s="242" t="str">
        <f>_xll.ohRangeRetrieveError(H51)</f>
        <v/>
      </c>
      <c r="J51" s="74"/>
    </row>
    <row r="52" spans="1:11" s="18" customFormat="1" x14ac:dyDescent="0.2">
      <c r="A52" s="71"/>
      <c r="B52" s="239" t="str">
        <f t="shared" si="3"/>
        <v>6M</v>
      </c>
      <c r="C52" s="239">
        <v>6</v>
      </c>
      <c r="D52" s="240" t="str">
        <f t="shared" si="4"/>
        <v>x9F</v>
      </c>
      <c r="E52" s="241" t="str">
        <f t="shared" si="0"/>
        <v>HkdHibor3M</v>
      </c>
      <c r="F52" s="241" t="str">
        <f t="shared" si="1"/>
        <v>HKD6x9F_Quote</v>
      </c>
      <c r="G52" s="241" t="str">
        <f t="shared" si="2"/>
        <v>HKD_YC3MRH_6x9F</v>
      </c>
      <c r="H52" s="241" t="str">
        <f>_xll.qlFraRateHelper(G52,F52,B52,E52,Permanent,Trigger,ObjectOverwrite)</f>
        <v>HKD_YC3MRH_6x9F#0002</v>
      </c>
      <c r="I52" s="242" t="str">
        <f>_xll.ohRangeRetrieveError(H52)</f>
        <v/>
      </c>
      <c r="J52" s="74"/>
    </row>
    <row r="53" spans="1:11" s="18" customFormat="1" x14ac:dyDescent="0.2">
      <c r="A53" s="71"/>
      <c r="B53" s="239" t="str">
        <f t="shared" si="3"/>
        <v>7M</v>
      </c>
      <c r="C53" s="239">
        <v>7</v>
      </c>
      <c r="D53" s="240" t="str">
        <f t="shared" si="4"/>
        <v>x10F</v>
      </c>
      <c r="E53" s="241" t="str">
        <f t="shared" si="0"/>
        <v>HkdHibor3M</v>
      </c>
      <c r="F53" s="241" t="str">
        <f t="shared" si="1"/>
        <v>HKD7x10F_Quote</v>
      </c>
      <c r="G53" s="241" t="str">
        <f t="shared" si="2"/>
        <v>HKD_YC3MRH_7x10F</v>
      </c>
      <c r="H53" s="241" t="str">
        <f>_xll.qlFraRateHelper(G53,F53,B53,E53,Permanent,Trigger,ObjectOverwrite)</f>
        <v>HKD_YC3MRH_7x10F#0002</v>
      </c>
      <c r="I53" s="242" t="str">
        <f>_xll.ohRangeRetrieveError(H53)</f>
        <v/>
      </c>
      <c r="J53" s="74"/>
    </row>
    <row r="54" spans="1:11" s="18" customFormat="1" x14ac:dyDescent="0.2">
      <c r="A54" s="71"/>
      <c r="B54" s="239" t="str">
        <f t="shared" si="3"/>
        <v>8M</v>
      </c>
      <c r="C54" s="239">
        <v>8</v>
      </c>
      <c r="D54" s="240" t="str">
        <f t="shared" si="4"/>
        <v>x11F</v>
      </c>
      <c r="E54" s="241" t="str">
        <f t="shared" si="0"/>
        <v>HkdHibor3M</v>
      </c>
      <c r="F54" s="241" t="str">
        <f t="shared" si="1"/>
        <v>HKD8x11F_Quote</v>
      </c>
      <c r="G54" s="241" t="str">
        <f t="shared" si="2"/>
        <v>HKD_YC3MRH_8x11F</v>
      </c>
      <c r="H54" s="241" t="str">
        <f>_xll.qlFraRateHelper(G54,F54,B54,E54,Permanent,Trigger,ObjectOverwrite)</f>
        <v>HKD_YC3MRH_8x11F#0002</v>
      </c>
      <c r="I54" s="242" t="str">
        <f>_xll.ohRangeRetrieveError(H54)</f>
        <v/>
      </c>
      <c r="J54" s="74"/>
    </row>
    <row r="55" spans="1:11" s="18" customFormat="1" x14ac:dyDescent="0.2">
      <c r="A55" s="71"/>
      <c r="B55" s="237" t="str">
        <f t="shared" si="3"/>
        <v>9M</v>
      </c>
      <c r="C55" s="237">
        <v>9</v>
      </c>
      <c r="D55" s="222" t="str">
        <f t="shared" si="4"/>
        <v>x12F</v>
      </c>
      <c r="E55" s="29" t="str">
        <f t="shared" si="0"/>
        <v>HkdHibor3M</v>
      </c>
      <c r="F55" s="29" t="str">
        <f t="shared" si="1"/>
        <v>HKD9x12F_Quote</v>
      </c>
      <c r="G55" s="29" t="str">
        <f t="shared" si="2"/>
        <v>HKD_YC3MRH_9x12F</v>
      </c>
      <c r="H55" s="29" t="str">
        <f>_xll.qlFraRateHelper(G55,F55,B55,E55,Permanent,Trigger,ObjectOverwrite)</f>
        <v>HKD_YC3MRH_9x12F#0002</v>
      </c>
      <c r="I55" s="243" t="str">
        <f>_xll.ohRangeRetrieveError(H55)</f>
        <v/>
      </c>
      <c r="J55" s="74"/>
    </row>
    <row r="56" spans="1:11" s="18" customFormat="1" ht="12" thickBot="1" x14ac:dyDescent="0.25">
      <c r="A56" s="94"/>
      <c r="B56" s="95"/>
      <c r="C56" s="95"/>
      <c r="D56" s="95"/>
      <c r="E56" s="95"/>
      <c r="F56" s="95"/>
      <c r="G56" s="95"/>
      <c r="H56" s="96"/>
      <c r="I56" s="96"/>
      <c r="J56" s="97"/>
    </row>
    <row r="57" spans="1:11" ht="12" thickBot="1" x14ac:dyDescent="0.25"/>
    <row r="58" spans="1:11" s="18" customFormat="1" x14ac:dyDescent="0.2">
      <c r="A58" s="146"/>
      <c r="B58" s="175"/>
      <c r="C58" s="147"/>
      <c r="D58" s="147">
        <v>6</v>
      </c>
      <c r="E58" s="175" t="str">
        <f>_xll.qlPeriodEquivalent(D58&amp;"M")</f>
        <v>6M</v>
      </c>
      <c r="F58" s="213"/>
      <c r="H58" s="32" t="str">
        <f>Currency&amp;"_YC"&amp;$E$58&amp;"RH"</f>
        <v>HKD_YC6MRH</v>
      </c>
      <c r="I58" s="168"/>
      <c r="J58" s="100"/>
      <c r="K58" s="150"/>
    </row>
    <row r="59" spans="1:11" s="18" customFormat="1" ht="23.25" customHeight="1" x14ac:dyDescent="0.2">
      <c r="A59" s="71"/>
      <c r="B59" s="244"/>
      <c r="C59" s="75"/>
      <c r="D59" s="245"/>
      <c r="E59" s="246" t="s">
        <v>178</v>
      </c>
      <c r="F59" s="246" t="s">
        <v>188</v>
      </c>
      <c r="G59" s="246" t="s">
        <v>179</v>
      </c>
      <c r="H59" s="247" t="str">
        <f>$H$58&amp;"_FRAs.xml"</f>
        <v>HKD_YC6MRH_FRAs.xml</v>
      </c>
      <c r="I59" s="78" t="e">
        <f ca="1">IF(Serialize,_xll.ohObjectSave(I60:I79,SerializationPath&amp;H59,FileOverwrite,,Serialize),"---")</f>
        <v>#NUM!</v>
      </c>
      <c r="J59" s="236" t="str">
        <f ca="1">_xll.ohRangeRetrieveError(I59)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K59" s="74"/>
    </row>
    <row r="60" spans="1:11" s="18" customFormat="1" x14ac:dyDescent="0.2">
      <c r="A60" s="71"/>
      <c r="B60" s="233" t="s">
        <v>187</v>
      </c>
      <c r="C60" s="233" t="str">
        <f>"T"&amp;D58</f>
        <v>T6</v>
      </c>
      <c r="D60" s="234" t="s">
        <v>93</v>
      </c>
      <c r="E60" s="235" t="str">
        <f t="shared" ref="E60:E79" si="5">PROPER(Currency)&amp;FamilyName&amp;$E$58</f>
        <v>HkdHibor6M</v>
      </c>
      <c r="F60" s="248" t="b">
        <v>0</v>
      </c>
      <c r="G60" s="235" t="str">
        <f t="shared" ref="G60:G79" si="6">Currency&amp;C60&amp;D60&amp;IF(F60,"_SYNTH"&amp;$E$58,"")&amp;"_Quote"</f>
        <v>HKDT6F1_Quote</v>
      </c>
      <c r="H60" s="235" t="str">
        <f t="shared" ref="H60:H79" si="7">$H$58&amp;"_"&amp;$C60&amp;$D60</f>
        <v>HKD_YC6MRH_T6F1</v>
      </c>
      <c r="I60" s="235" t="e">
        <f>_xll.qlFraRateHelper(H60,G60,B60,E60,Permanent,Trigger,ObjectOverwrite)</f>
        <v>#NUM!</v>
      </c>
      <c r="J60" s="236" t="str">
        <f ca="1">_xll.ohRangeRetrieveError(I60)</f>
        <v>qlFraRateHelper - Error converting parameter 'Rate' : 'ObjectHandler error: attempt to retrieve object with unknown ID 'HKDT6F1_Quote'</v>
      </c>
      <c r="K60" s="74"/>
    </row>
    <row r="61" spans="1:11" s="18" customFormat="1" x14ac:dyDescent="0.2">
      <c r="A61" s="71"/>
      <c r="B61" s="237" t="s">
        <v>181</v>
      </c>
      <c r="C61" s="237" t="str">
        <f>"TOM"&amp;D58</f>
        <v>TOM6</v>
      </c>
      <c r="D61" s="222" t="s">
        <v>93</v>
      </c>
      <c r="E61" s="29" t="str">
        <f t="shared" si="5"/>
        <v>HkdHibor6M</v>
      </c>
      <c r="F61" s="28" t="b">
        <v>0</v>
      </c>
      <c r="G61" s="29" t="str">
        <f t="shared" si="6"/>
        <v>HKDTOM6F1_Quote</v>
      </c>
      <c r="H61" s="29" t="str">
        <f t="shared" si="7"/>
        <v>HKD_YC6MRH_TOM6F1</v>
      </c>
      <c r="I61" s="29" t="e">
        <f>_xll.qlFraRateHelper(H61,G61,B61,E61,Permanent,Trigger,ObjectOverwrite)</f>
        <v>#NUM!</v>
      </c>
      <c r="J61" s="238" t="str">
        <f ca="1">_xll.ohRangeRetrieveError(I61)</f>
        <v>qlFraRateHelper - Error converting parameter 'Rate' : 'ObjectHandler error: attempt to retrieve object with unknown ID 'HKDTOM6F1_Quote'</v>
      </c>
      <c r="K61" s="74"/>
    </row>
    <row r="62" spans="1:11" s="18" customFormat="1" x14ac:dyDescent="0.2">
      <c r="A62" s="71"/>
      <c r="B62" s="235" t="str">
        <f t="shared" ref="B62:B79" si="8">C62&amp;"M"</f>
        <v>1M</v>
      </c>
      <c r="C62" s="233">
        <v>1</v>
      </c>
      <c r="D62" s="234" t="str">
        <f t="shared" ref="D62:D79" si="9">"x"&amp;C62+$D$58&amp;"F"</f>
        <v>x7F</v>
      </c>
      <c r="E62" s="235" t="str">
        <f t="shared" si="5"/>
        <v>HkdHibor6M</v>
      </c>
      <c r="F62" s="248" t="b">
        <v>0</v>
      </c>
      <c r="G62" s="235" t="str">
        <f t="shared" si="6"/>
        <v>HKD1x7F_Quote</v>
      </c>
      <c r="H62" s="235" t="str">
        <f t="shared" si="7"/>
        <v>HKD_YC6MRH_1x7F</v>
      </c>
      <c r="I62" s="235" t="str">
        <f>_xll.qlFraRateHelper(H62,G62,B62,E62,Permanent,Trigger,ObjectOverwrite)</f>
        <v>HKD_YC6MRH_1x7F#0002</v>
      </c>
      <c r="J62" s="249" t="str">
        <f>_xll.ohRangeRetrieveError(I62)</f>
        <v/>
      </c>
      <c r="K62" s="74"/>
    </row>
    <row r="63" spans="1:11" s="18" customFormat="1" x14ac:dyDescent="0.2">
      <c r="A63" s="71"/>
      <c r="B63" s="241" t="str">
        <f t="shared" si="8"/>
        <v>2M</v>
      </c>
      <c r="C63" s="239">
        <v>2</v>
      </c>
      <c r="D63" s="240" t="str">
        <f t="shared" si="9"/>
        <v>x8F</v>
      </c>
      <c r="E63" s="241" t="str">
        <f t="shared" si="5"/>
        <v>HkdHibor6M</v>
      </c>
      <c r="F63" s="250" t="b">
        <v>0</v>
      </c>
      <c r="G63" s="241" t="str">
        <f t="shared" si="6"/>
        <v>HKD2x8F_Quote</v>
      </c>
      <c r="H63" s="241" t="str">
        <f t="shared" si="7"/>
        <v>HKD_YC6MRH_2x8F</v>
      </c>
      <c r="I63" s="241" t="str">
        <f>_xll.qlFraRateHelper(H63,G63,B63,E63,Permanent,Trigger,ObjectOverwrite)</f>
        <v>HKD_YC6MRH_2x8F#0002</v>
      </c>
      <c r="J63" s="242" t="str">
        <f>_xll.ohRangeRetrieveError(I63)</f>
        <v/>
      </c>
      <c r="K63" s="74"/>
    </row>
    <row r="64" spans="1:11" s="18" customFormat="1" x14ac:dyDescent="0.2">
      <c r="A64" s="71"/>
      <c r="B64" s="241" t="str">
        <f t="shared" si="8"/>
        <v>3M</v>
      </c>
      <c r="C64" s="239">
        <v>3</v>
      </c>
      <c r="D64" s="240" t="str">
        <f t="shared" si="9"/>
        <v>x9F</v>
      </c>
      <c r="E64" s="241" t="str">
        <f t="shared" si="5"/>
        <v>HkdHibor6M</v>
      </c>
      <c r="F64" s="250" t="b">
        <v>0</v>
      </c>
      <c r="G64" s="241" t="str">
        <f t="shared" si="6"/>
        <v>HKD3x9F_Quote</v>
      </c>
      <c r="H64" s="241" t="str">
        <f t="shared" si="7"/>
        <v>HKD_YC6MRH_3x9F</v>
      </c>
      <c r="I64" s="241" t="str">
        <f>_xll.qlFraRateHelper(H64,G64,B64,E64,Permanent,Trigger,ObjectOverwrite)</f>
        <v>HKD_YC6MRH_3x9F#0002</v>
      </c>
      <c r="J64" s="242" t="str">
        <f>_xll.ohRangeRetrieveError(I64)</f>
        <v/>
      </c>
      <c r="K64" s="74"/>
    </row>
    <row r="65" spans="1:11" s="18" customFormat="1" x14ac:dyDescent="0.2">
      <c r="A65" s="71"/>
      <c r="B65" s="241" t="str">
        <f t="shared" si="8"/>
        <v>4M</v>
      </c>
      <c r="C65" s="239">
        <v>4</v>
      </c>
      <c r="D65" s="240" t="str">
        <f t="shared" si="9"/>
        <v>x10F</v>
      </c>
      <c r="E65" s="241" t="str">
        <f t="shared" si="5"/>
        <v>HkdHibor6M</v>
      </c>
      <c r="F65" s="250" t="b">
        <v>0</v>
      </c>
      <c r="G65" s="241" t="str">
        <f t="shared" si="6"/>
        <v>HKD4x10F_Quote</v>
      </c>
      <c r="H65" s="241" t="str">
        <f t="shared" si="7"/>
        <v>HKD_YC6MRH_4x10F</v>
      </c>
      <c r="I65" s="241" t="str">
        <f>_xll.qlFraRateHelper(H65,G65,B65,E65,Permanent,Trigger,ObjectOverwrite)</f>
        <v>HKD_YC6MRH_4x10F#0002</v>
      </c>
      <c r="J65" s="242" t="str">
        <f>_xll.ohRangeRetrieveError(I65)</f>
        <v/>
      </c>
      <c r="K65" s="74"/>
    </row>
    <row r="66" spans="1:11" s="18" customFormat="1" x14ac:dyDescent="0.2">
      <c r="A66" s="71"/>
      <c r="B66" s="241" t="str">
        <f t="shared" si="8"/>
        <v>5M</v>
      </c>
      <c r="C66" s="239">
        <v>5</v>
      </c>
      <c r="D66" s="240" t="str">
        <f t="shared" si="9"/>
        <v>x11F</v>
      </c>
      <c r="E66" s="241" t="str">
        <f t="shared" si="5"/>
        <v>HkdHibor6M</v>
      </c>
      <c r="F66" s="250" t="b">
        <v>0</v>
      </c>
      <c r="G66" s="241" t="str">
        <f t="shared" si="6"/>
        <v>HKD5x11F_Quote</v>
      </c>
      <c r="H66" s="241" t="str">
        <f t="shared" si="7"/>
        <v>HKD_YC6MRH_5x11F</v>
      </c>
      <c r="I66" s="241" t="str">
        <f>_xll.qlFraRateHelper(H66,G66,B66,E66,Permanent,Trigger,ObjectOverwrite)</f>
        <v>HKD_YC6MRH_5x11F#0002</v>
      </c>
      <c r="J66" s="242" t="str">
        <f>_xll.ohRangeRetrieveError(I66)</f>
        <v/>
      </c>
      <c r="K66" s="74"/>
    </row>
    <row r="67" spans="1:11" s="18" customFormat="1" x14ac:dyDescent="0.2">
      <c r="A67" s="71"/>
      <c r="B67" s="241" t="str">
        <f t="shared" si="8"/>
        <v>6M</v>
      </c>
      <c r="C67" s="239">
        <v>6</v>
      </c>
      <c r="D67" s="240" t="str">
        <f t="shared" si="9"/>
        <v>x12F</v>
      </c>
      <c r="E67" s="241" t="str">
        <f t="shared" si="5"/>
        <v>HkdHibor6M</v>
      </c>
      <c r="F67" s="250" t="b">
        <v>0</v>
      </c>
      <c r="G67" s="241" t="str">
        <f t="shared" si="6"/>
        <v>HKD6x12F_Quote</v>
      </c>
      <c r="H67" s="241" t="str">
        <f t="shared" si="7"/>
        <v>HKD_YC6MRH_6x12F</v>
      </c>
      <c r="I67" s="241" t="str">
        <f>_xll.qlFraRateHelper(H67,G67,B67,E67,Permanent,Trigger,ObjectOverwrite)</f>
        <v>HKD_YC6MRH_6x12F#0002</v>
      </c>
      <c r="J67" s="242" t="str">
        <f>_xll.ohRangeRetrieveError(I67)</f>
        <v/>
      </c>
      <c r="K67" s="74"/>
    </row>
    <row r="68" spans="1:11" s="18" customFormat="1" x14ac:dyDescent="0.2">
      <c r="A68" s="71"/>
      <c r="B68" s="241" t="str">
        <f t="shared" si="8"/>
        <v>7M</v>
      </c>
      <c r="C68" s="239">
        <v>7</v>
      </c>
      <c r="D68" s="240" t="str">
        <f t="shared" si="9"/>
        <v>x13F</v>
      </c>
      <c r="E68" s="241" t="str">
        <f t="shared" si="5"/>
        <v>HkdHibor6M</v>
      </c>
      <c r="F68" s="250" t="b">
        <v>0</v>
      </c>
      <c r="G68" s="241" t="str">
        <f t="shared" si="6"/>
        <v>HKD7x13F_Quote</v>
      </c>
      <c r="H68" s="241" t="str">
        <f t="shared" si="7"/>
        <v>HKD_YC6MRH_7x13F</v>
      </c>
      <c r="I68" s="241" t="e">
        <f>_xll.qlFraRateHelper(H68,G68,B68,E68,Permanent,Trigger,ObjectOverwrite)</f>
        <v>#NUM!</v>
      </c>
      <c r="J68" s="242" t="str">
        <f ca="1">_xll.ohRangeRetrieveError(I68)</f>
        <v>qlFraRateHelper - Error converting parameter 'Rate' : 'ObjectHandler error: attempt to retrieve object with unknown ID 'HKD7x13F_Quote'</v>
      </c>
      <c r="K68" s="74"/>
    </row>
    <row r="69" spans="1:11" s="18" customFormat="1" x14ac:dyDescent="0.2">
      <c r="A69" s="71"/>
      <c r="B69" s="241" t="str">
        <f t="shared" si="8"/>
        <v>8M</v>
      </c>
      <c r="C69" s="239">
        <v>8</v>
      </c>
      <c r="D69" s="240" t="str">
        <f t="shared" si="9"/>
        <v>x14F</v>
      </c>
      <c r="E69" s="241" t="str">
        <f t="shared" si="5"/>
        <v>HkdHibor6M</v>
      </c>
      <c r="F69" s="250" t="b">
        <v>0</v>
      </c>
      <c r="G69" s="241" t="str">
        <f t="shared" si="6"/>
        <v>HKD8x14F_Quote</v>
      </c>
      <c r="H69" s="241" t="str">
        <f t="shared" si="7"/>
        <v>HKD_YC6MRH_8x14F</v>
      </c>
      <c r="I69" s="241" t="e">
        <f>_xll.qlFraRateHelper(H69,G69,B69,E69,Permanent,Trigger,ObjectOverwrite)</f>
        <v>#NUM!</v>
      </c>
      <c r="J69" s="242" t="str">
        <f ca="1">_xll.ohRangeRetrieveError(I69)</f>
        <v>qlFraRateHelper - Error converting parameter 'Rate' : 'ObjectHandler error: attempt to retrieve object with unknown ID 'HKD8x14F_Quote'</v>
      </c>
      <c r="K69" s="74"/>
    </row>
    <row r="70" spans="1:11" s="18" customFormat="1" x14ac:dyDescent="0.2">
      <c r="A70" s="71"/>
      <c r="B70" s="241" t="str">
        <f t="shared" si="8"/>
        <v>9M</v>
      </c>
      <c r="C70" s="239">
        <v>9</v>
      </c>
      <c r="D70" s="240" t="str">
        <f t="shared" si="9"/>
        <v>x15F</v>
      </c>
      <c r="E70" s="241" t="str">
        <f t="shared" si="5"/>
        <v>HkdHibor6M</v>
      </c>
      <c r="F70" s="250" t="b">
        <v>0</v>
      </c>
      <c r="G70" s="241" t="str">
        <f t="shared" si="6"/>
        <v>HKD9x15F_Quote</v>
      </c>
      <c r="H70" s="241" t="str">
        <f t="shared" si="7"/>
        <v>HKD_YC6MRH_9x15F</v>
      </c>
      <c r="I70" s="241" t="e">
        <f>_xll.qlFraRateHelper(H70,G70,B70,E70,Permanent,Trigger,ObjectOverwrite)</f>
        <v>#NUM!</v>
      </c>
      <c r="J70" s="242" t="str">
        <f ca="1">_xll.ohRangeRetrieveError(I70)</f>
        <v>qlFraRateHelper - Error converting parameter 'Rate' : 'ObjectHandler error: attempt to retrieve object with unknown ID 'HKD9x15F_Quote'</v>
      </c>
      <c r="K70" s="74"/>
    </row>
    <row r="71" spans="1:11" s="18" customFormat="1" x14ac:dyDescent="0.2">
      <c r="A71" s="71"/>
      <c r="B71" s="241" t="str">
        <f t="shared" si="8"/>
        <v>10M</v>
      </c>
      <c r="C71" s="239">
        <v>10</v>
      </c>
      <c r="D71" s="240" t="str">
        <f t="shared" si="9"/>
        <v>x16F</v>
      </c>
      <c r="E71" s="241" t="str">
        <f t="shared" si="5"/>
        <v>HkdHibor6M</v>
      </c>
      <c r="F71" s="250" t="b">
        <v>0</v>
      </c>
      <c r="G71" s="241" t="str">
        <f t="shared" si="6"/>
        <v>HKD10x16F_Quote</v>
      </c>
      <c r="H71" s="241" t="str">
        <f t="shared" si="7"/>
        <v>HKD_YC6MRH_10x16F</v>
      </c>
      <c r="I71" s="241" t="e">
        <f>_xll.qlFraRateHelper(H71,G71,B71,E71,Permanent,Trigger,ObjectOverwrite)</f>
        <v>#NUM!</v>
      </c>
      <c r="J71" s="242" t="str">
        <f ca="1">_xll.ohRangeRetrieveError(I71)</f>
        <v>qlFraRateHelper - Error converting parameter 'Rate' : 'ObjectHandler error: attempt to retrieve object with unknown ID 'HKD10x16F_Quote'</v>
      </c>
      <c r="K71" s="74"/>
    </row>
    <row r="72" spans="1:11" s="18" customFormat="1" x14ac:dyDescent="0.2">
      <c r="A72" s="71"/>
      <c r="B72" s="241" t="str">
        <f t="shared" si="8"/>
        <v>11M</v>
      </c>
      <c r="C72" s="239">
        <v>11</v>
      </c>
      <c r="D72" s="240" t="str">
        <f t="shared" si="9"/>
        <v>x17F</v>
      </c>
      <c r="E72" s="241" t="str">
        <f t="shared" si="5"/>
        <v>HkdHibor6M</v>
      </c>
      <c r="F72" s="250" t="b">
        <v>0</v>
      </c>
      <c r="G72" s="241" t="str">
        <f t="shared" si="6"/>
        <v>HKD11x17F_Quote</v>
      </c>
      <c r="H72" s="241" t="str">
        <f t="shared" si="7"/>
        <v>HKD_YC6MRH_11x17F</v>
      </c>
      <c r="I72" s="241" t="e">
        <f>_xll.qlFraRateHelper(H72,G72,B72,E72,Permanent,Trigger,ObjectOverwrite)</f>
        <v>#NUM!</v>
      </c>
      <c r="J72" s="242" t="str">
        <f ca="1">_xll.ohRangeRetrieveError(I72)</f>
        <v>qlFraRateHelper - Error converting parameter 'Rate' : 'ObjectHandler error: attempt to retrieve object with unknown ID 'HKD11x17F_Quote'</v>
      </c>
      <c r="K72" s="74"/>
    </row>
    <row r="73" spans="1:11" s="18" customFormat="1" x14ac:dyDescent="0.2">
      <c r="A73" s="71"/>
      <c r="B73" s="241" t="str">
        <f t="shared" si="8"/>
        <v>12M</v>
      </c>
      <c r="C73" s="239">
        <v>12</v>
      </c>
      <c r="D73" s="240" t="str">
        <f t="shared" si="9"/>
        <v>x18F</v>
      </c>
      <c r="E73" s="241" t="str">
        <f t="shared" si="5"/>
        <v>HkdHibor6M</v>
      </c>
      <c r="F73" s="250" t="b">
        <v>0</v>
      </c>
      <c r="G73" s="241" t="str">
        <f t="shared" si="6"/>
        <v>HKD12x18F_Quote</v>
      </c>
      <c r="H73" s="241" t="str">
        <f t="shared" si="7"/>
        <v>HKD_YC6MRH_12x18F</v>
      </c>
      <c r="I73" s="241" t="str">
        <f>_xll.qlFraRateHelper(H73,G73,B73,E73,Permanent,Trigger,ObjectOverwrite)</f>
        <v>HKD_YC6MRH_12x18F#0002</v>
      </c>
      <c r="J73" s="242" t="str">
        <f>_xll.ohRangeRetrieveError(I73)</f>
        <v/>
      </c>
      <c r="K73" s="74"/>
    </row>
    <row r="74" spans="1:11" s="18" customFormat="1" x14ac:dyDescent="0.2">
      <c r="A74" s="71"/>
      <c r="B74" s="241" t="str">
        <f t="shared" si="8"/>
        <v>13M</v>
      </c>
      <c r="C74" s="239">
        <v>13</v>
      </c>
      <c r="D74" s="240" t="str">
        <f t="shared" si="9"/>
        <v>x19F</v>
      </c>
      <c r="E74" s="241" t="str">
        <f t="shared" si="5"/>
        <v>HkdHibor6M</v>
      </c>
      <c r="F74" s="250" t="b">
        <v>0</v>
      </c>
      <c r="G74" s="241" t="str">
        <f t="shared" si="6"/>
        <v>HKD13x19F_Quote</v>
      </c>
      <c r="H74" s="241" t="str">
        <f t="shared" si="7"/>
        <v>HKD_YC6MRH_13x19F</v>
      </c>
      <c r="I74" s="241" t="e">
        <f>_xll.qlFraRateHelper(H74,G74,B74,E74,Permanent,Trigger,ObjectOverwrite)</f>
        <v>#NUM!</v>
      </c>
      <c r="J74" s="242" t="str">
        <f ca="1">_xll.ohRangeRetrieveError(I74)</f>
        <v>qlFraRateHelper - Error converting parameter 'Rate' : 'ObjectHandler error: attempt to retrieve object with unknown ID 'HKD13x19F_Quote'</v>
      </c>
      <c r="K74" s="74"/>
    </row>
    <row r="75" spans="1:11" s="18" customFormat="1" x14ac:dyDescent="0.2">
      <c r="A75" s="71"/>
      <c r="B75" s="241" t="str">
        <f t="shared" si="8"/>
        <v>14M</v>
      </c>
      <c r="C75" s="239">
        <v>14</v>
      </c>
      <c r="D75" s="240" t="str">
        <f t="shared" si="9"/>
        <v>x20F</v>
      </c>
      <c r="E75" s="241" t="str">
        <f t="shared" si="5"/>
        <v>HkdHibor6M</v>
      </c>
      <c r="F75" s="250" t="b">
        <v>0</v>
      </c>
      <c r="G75" s="241" t="str">
        <f t="shared" si="6"/>
        <v>HKD14x20F_Quote</v>
      </c>
      <c r="H75" s="241" t="str">
        <f t="shared" si="7"/>
        <v>HKD_YC6MRH_14x20F</v>
      </c>
      <c r="I75" s="241" t="e">
        <f>_xll.qlFraRateHelper(H75,G75,B75,E75,Permanent,Trigger,ObjectOverwrite)</f>
        <v>#NUM!</v>
      </c>
      <c r="J75" s="242" t="str">
        <f ca="1">_xll.ohRangeRetrieveError(I75)</f>
        <v>qlFraRateHelper - Error converting parameter 'Rate' : 'ObjectHandler error: attempt to retrieve object with unknown ID 'HKD14x20F_Quote'</v>
      </c>
      <c r="K75" s="74"/>
    </row>
    <row r="76" spans="1:11" s="18" customFormat="1" x14ac:dyDescent="0.2">
      <c r="A76" s="71"/>
      <c r="B76" s="241" t="str">
        <f t="shared" si="8"/>
        <v>15M</v>
      </c>
      <c r="C76" s="239">
        <v>15</v>
      </c>
      <c r="D76" s="240" t="str">
        <f t="shared" si="9"/>
        <v>x21F</v>
      </c>
      <c r="E76" s="241" t="str">
        <f t="shared" si="5"/>
        <v>HkdHibor6M</v>
      </c>
      <c r="F76" s="250" t="b">
        <v>0</v>
      </c>
      <c r="G76" s="241" t="str">
        <f t="shared" si="6"/>
        <v>HKD15x21F_Quote</v>
      </c>
      <c r="H76" s="241" t="str">
        <f t="shared" si="7"/>
        <v>HKD_YC6MRH_15x21F</v>
      </c>
      <c r="I76" s="241" t="e">
        <f>_xll.qlFraRateHelper(H76,G76,B76,E76,Permanent,Trigger,ObjectOverwrite)</f>
        <v>#NUM!</v>
      </c>
      <c r="J76" s="242" t="str">
        <f ca="1">_xll.ohRangeRetrieveError(I76)</f>
        <v>qlFraRateHelper - Error converting parameter 'Rate' : 'ObjectHandler error: attempt to retrieve object with unknown ID 'HKD15x21F_Quote'</v>
      </c>
      <c r="K76" s="74"/>
    </row>
    <row r="77" spans="1:11" s="18" customFormat="1" x14ac:dyDescent="0.2">
      <c r="A77" s="71"/>
      <c r="B77" s="241" t="str">
        <f t="shared" si="8"/>
        <v>16M</v>
      </c>
      <c r="C77" s="239">
        <v>16</v>
      </c>
      <c r="D77" s="240" t="str">
        <f t="shared" si="9"/>
        <v>x22F</v>
      </c>
      <c r="E77" s="241" t="str">
        <f t="shared" si="5"/>
        <v>HkdHibor6M</v>
      </c>
      <c r="F77" s="250" t="b">
        <v>0</v>
      </c>
      <c r="G77" s="241" t="str">
        <f t="shared" si="6"/>
        <v>HKD16x22F_Quote</v>
      </c>
      <c r="H77" s="241" t="str">
        <f t="shared" si="7"/>
        <v>HKD_YC6MRH_16x22F</v>
      </c>
      <c r="I77" s="241" t="e">
        <f>_xll.qlFraRateHelper(H77,G77,B77,E77,Permanent,Trigger,ObjectOverwrite)</f>
        <v>#NUM!</v>
      </c>
      <c r="J77" s="242" t="str">
        <f ca="1">_xll.ohRangeRetrieveError(I77)</f>
        <v>qlFraRateHelper - Error converting parameter 'Rate' : 'ObjectHandler error: attempt to retrieve object with unknown ID 'HKD16x22F_Quote'</v>
      </c>
      <c r="K77" s="74"/>
    </row>
    <row r="78" spans="1:11" s="18" customFormat="1" x14ac:dyDescent="0.2">
      <c r="A78" s="71"/>
      <c r="B78" s="241" t="str">
        <f t="shared" si="8"/>
        <v>17M</v>
      </c>
      <c r="C78" s="239">
        <v>17</v>
      </c>
      <c r="D78" s="240" t="str">
        <f t="shared" si="9"/>
        <v>x23F</v>
      </c>
      <c r="E78" s="241" t="str">
        <f t="shared" si="5"/>
        <v>HkdHibor6M</v>
      </c>
      <c r="F78" s="250" t="b">
        <v>0</v>
      </c>
      <c r="G78" s="241" t="str">
        <f t="shared" si="6"/>
        <v>HKD17x23F_Quote</v>
      </c>
      <c r="H78" s="241" t="str">
        <f t="shared" si="7"/>
        <v>HKD_YC6MRH_17x23F</v>
      </c>
      <c r="I78" s="241" t="e">
        <f>_xll.qlFraRateHelper(H78,G78,B78,E78,Permanent,Trigger,ObjectOverwrite)</f>
        <v>#NUM!</v>
      </c>
      <c r="J78" s="242" t="str">
        <f ca="1">_xll.ohRangeRetrieveError(I78)</f>
        <v>qlFraRateHelper - Error converting parameter 'Rate' : 'ObjectHandler error: attempt to retrieve object with unknown ID 'HKD17x23F_Quote'</v>
      </c>
      <c r="K78" s="74"/>
    </row>
    <row r="79" spans="1:11" s="18" customFormat="1" x14ac:dyDescent="0.2">
      <c r="A79" s="71"/>
      <c r="B79" s="241" t="str">
        <f t="shared" si="8"/>
        <v>18M</v>
      </c>
      <c r="C79" s="239">
        <v>18</v>
      </c>
      <c r="D79" s="240" t="str">
        <f t="shared" si="9"/>
        <v>x24F</v>
      </c>
      <c r="E79" s="241" t="str">
        <f t="shared" si="5"/>
        <v>HkdHibor6M</v>
      </c>
      <c r="F79" s="250" t="b">
        <v>0</v>
      </c>
      <c r="G79" s="241" t="str">
        <f t="shared" si="6"/>
        <v>HKD18x24F_Quote</v>
      </c>
      <c r="H79" s="241" t="str">
        <f t="shared" si="7"/>
        <v>HKD_YC6MRH_18x24F</v>
      </c>
      <c r="I79" s="241" t="str">
        <f>_xll.qlFraRateHelper(H79,G79,B79,E79,Permanent,Trigger,ObjectOverwrite)</f>
        <v>HKD_YC6MRH_18x24F#0002</v>
      </c>
      <c r="J79" s="242" t="str">
        <f>_xll.ohRangeRetrieveError(I79)</f>
        <v/>
      </c>
      <c r="K79" s="74"/>
    </row>
    <row r="80" spans="1:11" s="18" customFormat="1" ht="12" thickBot="1" x14ac:dyDescent="0.25">
      <c r="A80" s="94"/>
      <c r="B80" s="251"/>
      <c r="C80" s="251"/>
      <c r="D80" s="251"/>
      <c r="E80" s="251"/>
      <c r="F80" s="251"/>
      <c r="G80" s="251"/>
      <c r="H80" s="251"/>
      <c r="I80" s="252"/>
      <c r="J80" s="252"/>
      <c r="K80" s="97"/>
    </row>
    <row r="81" spans="1:11" ht="12" thickBot="1" x14ac:dyDescent="0.25"/>
    <row r="82" spans="1:11" s="18" customFormat="1" x14ac:dyDescent="0.2">
      <c r="A82" s="146"/>
      <c r="B82" s="175"/>
      <c r="C82" s="147"/>
      <c r="D82" s="147">
        <v>12</v>
      </c>
      <c r="E82" s="175" t="str">
        <f>_xll.qlPeriodEquivalent(D82&amp;"M")</f>
        <v>1Y</v>
      </c>
      <c r="F82" s="213"/>
      <c r="H82" s="32" t="str">
        <f>Currency&amp;"_YC"&amp;$E$82&amp;"RH"</f>
        <v>HKD_YC1YRH</v>
      </c>
      <c r="I82" s="168"/>
      <c r="J82" s="100"/>
      <c r="K82" s="150"/>
    </row>
    <row r="83" spans="1:11" s="18" customFormat="1" ht="23.25" customHeight="1" x14ac:dyDescent="0.2">
      <c r="A83" s="71"/>
      <c r="B83" s="244"/>
      <c r="C83" s="75"/>
      <c r="D83" s="245"/>
      <c r="E83" s="246" t="s">
        <v>178</v>
      </c>
      <c r="F83" s="246" t="s">
        <v>188</v>
      </c>
      <c r="G83" s="246" t="s">
        <v>179</v>
      </c>
      <c r="H83" s="247" t="str">
        <f>$H$82&amp;"_FRAs.xml"</f>
        <v>HKD_YC1YRH_FRAs.xml</v>
      </c>
      <c r="I83" s="78" t="e">
        <f ca="1">IF(Serialize,_xll.ohObjectSave(I84:I130,SerializationPath&amp;H83,FileOverwrite,,Serialize),"---")</f>
        <v>#NUM!</v>
      </c>
      <c r="J83" s="236" t="str">
        <f ca="1">_xll.ohRangeRetrieveError(I83)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K83" s="74"/>
    </row>
    <row r="84" spans="1:11" s="18" customFormat="1" x14ac:dyDescent="0.2">
      <c r="A84" s="71"/>
      <c r="B84" s="235" t="s">
        <v>187</v>
      </c>
      <c r="C84" s="233" t="str">
        <f>"T"&amp;D82</f>
        <v>T12</v>
      </c>
      <c r="D84" s="234" t="s">
        <v>93</v>
      </c>
      <c r="E84" s="235" t="str">
        <f t="shared" ref="E84:E130" si="10">PROPER(Currency)&amp;FamilyName&amp;$E$82</f>
        <v>HkdHibor1Y</v>
      </c>
      <c r="F84" s="248" t="b">
        <v>0</v>
      </c>
      <c r="G84" s="235" t="str">
        <f t="shared" ref="G84:G130" si="11">Currency&amp;C84&amp;D84&amp;IF(F84,"_SYNTH"&amp;$E$82,"")&amp;"_Quote"</f>
        <v>HKDT12F1_Quote</v>
      </c>
      <c r="H84" s="235" t="str">
        <f t="shared" ref="H84:H130" si="12">$H$82&amp;"_"&amp;$C84&amp;$D84</f>
        <v>HKD_YC1YRH_T12F1</v>
      </c>
      <c r="I84" s="235" t="e">
        <f>_xll.qlFraRateHelper(H84,G84,B84,E84,Permanent,Trigger,ObjectOverwrite)</f>
        <v>#NUM!</v>
      </c>
      <c r="J84" s="79" t="str">
        <f ca="1">_xll.ohRangeRetrieveError(I84)</f>
        <v>qlFraRateHelper - Error converting parameter 'Rate' : 'ObjectHandler error: attempt to retrieve object with unknown ID 'HKDT12F1_Quote'</v>
      </c>
      <c r="K84" s="74"/>
    </row>
    <row r="85" spans="1:11" s="18" customFormat="1" x14ac:dyDescent="0.2">
      <c r="A85" s="71"/>
      <c r="B85" s="29" t="s">
        <v>181</v>
      </c>
      <c r="C85" s="237" t="str">
        <f>"TOM"&amp;D82</f>
        <v>TOM12</v>
      </c>
      <c r="D85" s="222" t="s">
        <v>93</v>
      </c>
      <c r="E85" s="29" t="str">
        <f t="shared" si="10"/>
        <v>HkdHibor1Y</v>
      </c>
      <c r="F85" s="28" t="b">
        <v>0</v>
      </c>
      <c r="G85" s="29" t="str">
        <f t="shared" si="11"/>
        <v>HKDTOM12F1_Quote</v>
      </c>
      <c r="H85" s="29" t="str">
        <f t="shared" si="12"/>
        <v>HKD_YC1YRH_TOM12F1</v>
      </c>
      <c r="I85" s="29" t="e">
        <f>_xll.qlFraRateHelper(H85,G85,B85,E85,Permanent,Trigger,ObjectOverwrite)</f>
        <v>#NUM!</v>
      </c>
      <c r="J85" s="253" t="str">
        <f ca="1">_xll.ohRangeRetrieveError(I85)</f>
        <v>qlFraRateHelper - Error converting parameter 'Rate' : 'ObjectHandler error: attempt to retrieve object with unknown ID 'HKDTOM12F1_Quote'</v>
      </c>
      <c r="K85" s="74"/>
    </row>
    <row r="86" spans="1:11" s="18" customFormat="1" x14ac:dyDescent="0.2">
      <c r="A86" s="71"/>
      <c r="B86" s="241" t="str">
        <f t="shared" ref="B86:B130" si="13">C86&amp;"M"</f>
        <v>1M</v>
      </c>
      <c r="C86" s="239">
        <v>1</v>
      </c>
      <c r="D86" s="240" t="str">
        <f t="shared" ref="D86:D130" si="14">"x"&amp;C86+$D$82&amp;"F"</f>
        <v>x13F</v>
      </c>
      <c r="E86" s="241" t="str">
        <f t="shared" si="10"/>
        <v>HkdHibor1Y</v>
      </c>
      <c r="F86" s="250" t="b">
        <v>1</v>
      </c>
      <c r="G86" s="241" t="str">
        <f t="shared" si="11"/>
        <v>HKD1x13F_SYNTH1Y_Quote</v>
      </c>
      <c r="H86" s="241" t="str">
        <f t="shared" si="12"/>
        <v>HKD_YC1YRH_1x13F</v>
      </c>
      <c r="I86" s="241" t="str">
        <f>_xll.qlFraRateHelper(H86,G86,B86,E86,Permanent,Trigger,ObjectOverwrite)</f>
        <v>HKD_YC1YRH_1x13F#0002</v>
      </c>
      <c r="J86" s="91" t="str">
        <f>_xll.ohRangeRetrieveError(I86)</f>
        <v/>
      </c>
      <c r="K86" s="74"/>
    </row>
    <row r="87" spans="1:11" s="18" customFormat="1" x14ac:dyDescent="0.2">
      <c r="A87" s="71"/>
      <c r="B87" s="241" t="str">
        <f t="shared" si="13"/>
        <v>2M</v>
      </c>
      <c r="C87" s="239">
        <v>2</v>
      </c>
      <c r="D87" s="240" t="str">
        <f t="shared" si="14"/>
        <v>x14F</v>
      </c>
      <c r="E87" s="241" t="str">
        <f t="shared" si="10"/>
        <v>HkdHibor1Y</v>
      </c>
      <c r="F87" s="250" t="b">
        <v>1</v>
      </c>
      <c r="G87" s="241" t="str">
        <f t="shared" si="11"/>
        <v>HKD2x14F_SYNTH1Y_Quote</v>
      </c>
      <c r="H87" s="241" t="str">
        <f t="shared" si="12"/>
        <v>HKD_YC1YRH_2x14F</v>
      </c>
      <c r="I87" s="241" t="str">
        <f>_xll.qlFraRateHelper(H87,G87,B87,E87,Permanent,Trigger,ObjectOverwrite)</f>
        <v>HKD_YC1YRH_2x14F#0002</v>
      </c>
      <c r="J87" s="91" t="str">
        <f>_xll.ohRangeRetrieveError(I87)</f>
        <v/>
      </c>
      <c r="K87" s="74"/>
    </row>
    <row r="88" spans="1:11" s="18" customFormat="1" x14ac:dyDescent="0.2">
      <c r="A88" s="71"/>
      <c r="B88" s="241" t="str">
        <f t="shared" si="13"/>
        <v>3M</v>
      </c>
      <c r="C88" s="239">
        <v>3</v>
      </c>
      <c r="D88" s="240" t="str">
        <f t="shared" si="14"/>
        <v>x15F</v>
      </c>
      <c r="E88" s="241" t="str">
        <f t="shared" si="10"/>
        <v>HkdHibor1Y</v>
      </c>
      <c r="F88" s="250" t="b">
        <v>1</v>
      </c>
      <c r="G88" s="241" t="str">
        <f t="shared" si="11"/>
        <v>HKD3x15F_SYNTH1Y_Quote</v>
      </c>
      <c r="H88" s="241" t="str">
        <f t="shared" si="12"/>
        <v>HKD_YC1YRH_3x15F</v>
      </c>
      <c r="I88" s="241" t="str">
        <f>_xll.qlFraRateHelper(H88,G88,B88,E88,Permanent,Trigger,ObjectOverwrite)</f>
        <v>HKD_YC1YRH_3x15F#0002</v>
      </c>
      <c r="J88" s="91" t="str">
        <f>_xll.ohRangeRetrieveError(I88)</f>
        <v/>
      </c>
      <c r="K88" s="74"/>
    </row>
    <row r="89" spans="1:11" s="18" customFormat="1" x14ac:dyDescent="0.2">
      <c r="A89" s="71"/>
      <c r="B89" s="241" t="str">
        <f t="shared" si="13"/>
        <v>4M</v>
      </c>
      <c r="C89" s="239">
        <v>4</v>
      </c>
      <c r="D89" s="240" t="str">
        <f t="shared" si="14"/>
        <v>x16F</v>
      </c>
      <c r="E89" s="241" t="str">
        <f t="shared" si="10"/>
        <v>HkdHibor1Y</v>
      </c>
      <c r="F89" s="250" t="b">
        <v>1</v>
      </c>
      <c r="G89" s="241" t="str">
        <f t="shared" si="11"/>
        <v>HKD4x16F_SYNTH1Y_Quote</v>
      </c>
      <c r="H89" s="241" t="str">
        <f t="shared" si="12"/>
        <v>HKD_YC1YRH_4x16F</v>
      </c>
      <c r="I89" s="241" t="str">
        <f>_xll.qlFraRateHelper(H89,G89,B89,E89,Permanent,Trigger,ObjectOverwrite)</f>
        <v>HKD_YC1YRH_4x16F#0002</v>
      </c>
      <c r="J89" s="91" t="str">
        <f>_xll.ohRangeRetrieveError(I89)</f>
        <v/>
      </c>
      <c r="K89" s="74"/>
    </row>
    <row r="90" spans="1:11" s="18" customFormat="1" x14ac:dyDescent="0.2">
      <c r="A90" s="71"/>
      <c r="B90" s="241" t="str">
        <f t="shared" si="13"/>
        <v>5M</v>
      </c>
      <c r="C90" s="239">
        <v>5</v>
      </c>
      <c r="D90" s="240" t="str">
        <f t="shared" si="14"/>
        <v>x17F</v>
      </c>
      <c r="E90" s="241" t="str">
        <f t="shared" si="10"/>
        <v>HkdHibor1Y</v>
      </c>
      <c r="F90" s="250" t="b">
        <v>1</v>
      </c>
      <c r="G90" s="241" t="str">
        <f t="shared" si="11"/>
        <v>HKD5x17F_SYNTH1Y_Quote</v>
      </c>
      <c r="H90" s="241" t="str">
        <f t="shared" si="12"/>
        <v>HKD_YC1YRH_5x17F</v>
      </c>
      <c r="I90" s="241" t="str">
        <f>_xll.qlFraRateHelper(H90,G90,B90,E90,Permanent,Trigger,ObjectOverwrite)</f>
        <v>HKD_YC1YRH_5x17F#0002</v>
      </c>
      <c r="J90" s="91" t="str">
        <f>_xll.ohRangeRetrieveError(I90)</f>
        <v/>
      </c>
      <c r="K90" s="74"/>
    </row>
    <row r="91" spans="1:11" s="18" customFormat="1" x14ac:dyDescent="0.2">
      <c r="A91" s="71"/>
      <c r="B91" s="241" t="str">
        <f t="shared" si="13"/>
        <v>6M</v>
      </c>
      <c r="C91" s="239">
        <v>6</v>
      </c>
      <c r="D91" s="240" t="str">
        <f t="shared" si="14"/>
        <v>x18F</v>
      </c>
      <c r="E91" s="241" t="str">
        <f t="shared" si="10"/>
        <v>HkdHibor1Y</v>
      </c>
      <c r="F91" s="250" t="b">
        <v>1</v>
      </c>
      <c r="G91" s="241" t="str">
        <f t="shared" si="11"/>
        <v>HKD6x18F_SYNTH1Y_Quote</v>
      </c>
      <c r="H91" s="241" t="str">
        <f t="shared" si="12"/>
        <v>HKD_YC1YRH_6x18F</v>
      </c>
      <c r="I91" s="241" t="str">
        <f>_xll.qlFraRateHelper(H91,G91,B91,E91,Permanent,Trigger,ObjectOverwrite)</f>
        <v>HKD_YC1YRH_6x18F#0002</v>
      </c>
      <c r="J91" s="91" t="str">
        <f>_xll.ohRangeRetrieveError(I91)</f>
        <v/>
      </c>
      <c r="K91" s="74"/>
    </row>
    <row r="92" spans="1:11" s="18" customFormat="1" x14ac:dyDescent="0.2">
      <c r="A92" s="71"/>
      <c r="B92" s="241" t="str">
        <f t="shared" si="13"/>
        <v>7M</v>
      </c>
      <c r="C92" s="239">
        <v>7</v>
      </c>
      <c r="D92" s="240" t="str">
        <f t="shared" si="14"/>
        <v>x19F</v>
      </c>
      <c r="E92" s="241" t="str">
        <f t="shared" si="10"/>
        <v>HkdHibor1Y</v>
      </c>
      <c r="F92" s="250" t="b">
        <v>1</v>
      </c>
      <c r="G92" s="241" t="str">
        <f t="shared" si="11"/>
        <v>HKD7x19F_SYNTH1Y_Quote</v>
      </c>
      <c r="H92" s="241" t="str">
        <f t="shared" si="12"/>
        <v>HKD_YC1YRH_7x19F</v>
      </c>
      <c r="I92" s="241" t="str">
        <f>_xll.qlFraRateHelper(H92,G92,B92,E92,Permanent,Trigger,ObjectOverwrite)</f>
        <v>HKD_YC1YRH_7x19F#0002</v>
      </c>
      <c r="J92" s="91" t="str">
        <f>_xll.ohRangeRetrieveError(I92)</f>
        <v/>
      </c>
      <c r="K92" s="74"/>
    </row>
    <row r="93" spans="1:11" s="18" customFormat="1" x14ac:dyDescent="0.2">
      <c r="A93" s="71"/>
      <c r="B93" s="241" t="str">
        <f t="shared" si="13"/>
        <v>8M</v>
      </c>
      <c r="C93" s="239">
        <v>8</v>
      </c>
      <c r="D93" s="240" t="str">
        <f t="shared" si="14"/>
        <v>x20F</v>
      </c>
      <c r="E93" s="241" t="str">
        <f t="shared" si="10"/>
        <v>HkdHibor1Y</v>
      </c>
      <c r="F93" s="250" t="b">
        <v>1</v>
      </c>
      <c r="G93" s="241" t="str">
        <f t="shared" si="11"/>
        <v>HKD8x20F_SYNTH1Y_Quote</v>
      </c>
      <c r="H93" s="241" t="str">
        <f t="shared" si="12"/>
        <v>HKD_YC1YRH_8x20F</v>
      </c>
      <c r="I93" s="241" t="str">
        <f>_xll.qlFraRateHelper(H93,G93,B93,E93,Permanent,Trigger,ObjectOverwrite)</f>
        <v>HKD_YC1YRH_8x20F#0002</v>
      </c>
      <c r="J93" s="91" t="str">
        <f>_xll.ohRangeRetrieveError(I93)</f>
        <v/>
      </c>
      <c r="K93" s="74"/>
    </row>
    <row r="94" spans="1:11" s="18" customFormat="1" x14ac:dyDescent="0.2">
      <c r="A94" s="71"/>
      <c r="B94" s="241" t="str">
        <f t="shared" si="13"/>
        <v>9M</v>
      </c>
      <c r="C94" s="239">
        <v>9</v>
      </c>
      <c r="D94" s="240" t="str">
        <f t="shared" si="14"/>
        <v>x21F</v>
      </c>
      <c r="E94" s="241" t="str">
        <f t="shared" si="10"/>
        <v>HkdHibor1Y</v>
      </c>
      <c r="F94" s="250" t="b">
        <v>1</v>
      </c>
      <c r="G94" s="241" t="str">
        <f t="shared" si="11"/>
        <v>HKD9x21F_SYNTH1Y_Quote</v>
      </c>
      <c r="H94" s="241" t="str">
        <f t="shared" si="12"/>
        <v>HKD_YC1YRH_9x21F</v>
      </c>
      <c r="I94" s="241" t="str">
        <f>_xll.qlFraRateHelper(H94,G94,B94,E94,Permanent,Trigger,ObjectOverwrite)</f>
        <v>HKD_YC1YRH_9x21F#0002</v>
      </c>
      <c r="J94" s="91" t="str">
        <f>_xll.ohRangeRetrieveError(I94)</f>
        <v/>
      </c>
      <c r="K94" s="74"/>
    </row>
    <row r="95" spans="1:11" s="18" customFormat="1" x14ac:dyDescent="0.2">
      <c r="A95" s="71"/>
      <c r="B95" s="241" t="str">
        <f t="shared" si="13"/>
        <v>10M</v>
      </c>
      <c r="C95" s="239">
        <v>10</v>
      </c>
      <c r="D95" s="240" t="str">
        <f t="shared" si="14"/>
        <v>x22F</v>
      </c>
      <c r="E95" s="241" t="str">
        <f t="shared" si="10"/>
        <v>HkdHibor1Y</v>
      </c>
      <c r="F95" s="250" t="b">
        <v>1</v>
      </c>
      <c r="G95" s="241" t="str">
        <f t="shared" si="11"/>
        <v>HKD10x22F_SYNTH1Y_Quote</v>
      </c>
      <c r="H95" s="241" t="str">
        <f t="shared" si="12"/>
        <v>HKD_YC1YRH_10x22F</v>
      </c>
      <c r="I95" s="241" t="str">
        <f>_xll.qlFraRateHelper(H95,G95,B95,E95,Permanent,Trigger,ObjectOverwrite)</f>
        <v>HKD_YC1YRH_10x22F#0002</v>
      </c>
      <c r="J95" s="91" t="str">
        <f>_xll.ohRangeRetrieveError(I95)</f>
        <v/>
      </c>
      <c r="K95" s="74"/>
    </row>
    <row r="96" spans="1:11" s="18" customFormat="1" x14ac:dyDescent="0.2">
      <c r="A96" s="71"/>
      <c r="B96" s="241" t="str">
        <f t="shared" si="13"/>
        <v>11M</v>
      </c>
      <c r="C96" s="239">
        <v>11</v>
      </c>
      <c r="D96" s="240" t="str">
        <f t="shared" si="14"/>
        <v>x23F</v>
      </c>
      <c r="E96" s="241" t="str">
        <f t="shared" si="10"/>
        <v>HkdHibor1Y</v>
      </c>
      <c r="F96" s="250" t="b">
        <v>1</v>
      </c>
      <c r="G96" s="241" t="str">
        <f t="shared" si="11"/>
        <v>HKD11x23F_SYNTH1Y_Quote</v>
      </c>
      <c r="H96" s="241" t="str">
        <f t="shared" si="12"/>
        <v>HKD_YC1YRH_11x23F</v>
      </c>
      <c r="I96" s="241" t="str">
        <f>_xll.qlFraRateHelper(H96,G96,B96,E96,Permanent,Trigger,ObjectOverwrite)</f>
        <v>HKD_YC1YRH_11x23F#0002</v>
      </c>
      <c r="J96" s="91" t="str">
        <f>_xll.ohRangeRetrieveError(I96)</f>
        <v/>
      </c>
      <c r="K96" s="74"/>
    </row>
    <row r="97" spans="1:11" s="18" customFormat="1" x14ac:dyDescent="0.2">
      <c r="A97" s="71"/>
      <c r="B97" s="254" t="str">
        <f t="shared" si="13"/>
        <v>12M</v>
      </c>
      <c r="C97" s="255">
        <v>12</v>
      </c>
      <c r="D97" s="218" t="str">
        <f t="shared" si="14"/>
        <v>x24F</v>
      </c>
      <c r="E97" s="254" t="str">
        <f t="shared" si="10"/>
        <v>HkdHibor1Y</v>
      </c>
      <c r="F97" s="157" t="b">
        <v>0</v>
      </c>
      <c r="G97" s="254" t="str">
        <f t="shared" si="11"/>
        <v>HKD12x24F_Quote</v>
      </c>
      <c r="H97" s="254" t="str">
        <f t="shared" si="12"/>
        <v>HKD_YC1YRH_12x24F</v>
      </c>
      <c r="I97" s="254" t="e">
        <f>_xll.qlFraRateHelper(H97,G97,B97,E97,Permanent,Trigger,ObjectOverwrite)</f>
        <v>#NUM!</v>
      </c>
      <c r="J97" s="256" t="str">
        <f ca="1">_xll.ohRangeRetrieveError(I97)</f>
        <v>qlFraRateHelper - Error converting parameter 'Rate' : 'ObjectHandler error: attempt to retrieve object with unknown ID 'HKD12x24F_Quote'</v>
      </c>
      <c r="K97" s="74"/>
    </row>
    <row r="98" spans="1:11" s="18" customFormat="1" x14ac:dyDescent="0.2">
      <c r="A98" s="71"/>
      <c r="B98" s="235" t="str">
        <f t="shared" si="13"/>
        <v>13M</v>
      </c>
      <c r="C98" s="233">
        <v>13</v>
      </c>
      <c r="D98" s="234" t="str">
        <f t="shared" si="14"/>
        <v>x25F</v>
      </c>
      <c r="E98" s="235" t="str">
        <f t="shared" si="10"/>
        <v>HkdHibor1Y</v>
      </c>
      <c r="F98" s="248" t="b">
        <v>1</v>
      </c>
      <c r="G98" s="235" t="str">
        <f t="shared" si="11"/>
        <v>HKD13x25F_SYNTH1Y_Quote</v>
      </c>
      <c r="H98" s="235" t="str">
        <f t="shared" si="12"/>
        <v>HKD_YC1YRH_13x25F</v>
      </c>
      <c r="I98" s="235" t="str">
        <f>_xll.qlFraRateHelper(H98,G98,B98,E98,Permanent,Trigger,ObjectOverwrite)</f>
        <v>HKD_YC1YRH_13x25F#0002</v>
      </c>
      <c r="J98" s="83" t="str">
        <f>_xll.ohRangeRetrieveError(I98)</f>
        <v/>
      </c>
      <c r="K98" s="74"/>
    </row>
    <row r="99" spans="1:11" s="18" customFormat="1" x14ac:dyDescent="0.2">
      <c r="A99" s="71"/>
      <c r="B99" s="241" t="str">
        <f t="shared" si="13"/>
        <v>14M</v>
      </c>
      <c r="C99" s="239">
        <v>14</v>
      </c>
      <c r="D99" s="240" t="str">
        <f t="shared" si="14"/>
        <v>x26F</v>
      </c>
      <c r="E99" s="241" t="str">
        <f t="shared" si="10"/>
        <v>HkdHibor1Y</v>
      </c>
      <c r="F99" s="250" t="b">
        <v>1</v>
      </c>
      <c r="G99" s="241" t="str">
        <f t="shared" si="11"/>
        <v>HKD14x26F_SYNTH1Y_Quote</v>
      </c>
      <c r="H99" s="241" t="str">
        <f t="shared" si="12"/>
        <v>HKD_YC1YRH_14x26F</v>
      </c>
      <c r="I99" s="241" t="str">
        <f>_xll.qlFraRateHelper(H99,G99,B99,E99,Permanent,Trigger,ObjectOverwrite)</f>
        <v>HKD_YC1YRH_14x26F#0002</v>
      </c>
      <c r="J99" s="91" t="str">
        <f>_xll.ohRangeRetrieveError(I99)</f>
        <v/>
      </c>
      <c r="K99" s="74"/>
    </row>
    <row r="100" spans="1:11" s="18" customFormat="1" x14ac:dyDescent="0.2">
      <c r="A100" s="71"/>
      <c r="B100" s="241" t="str">
        <f t="shared" si="13"/>
        <v>15M</v>
      </c>
      <c r="C100" s="239">
        <v>15</v>
      </c>
      <c r="D100" s="240" t="str">
        <f t="shared" si="14"/>
        <v>x27F</v>
      </c>
      <c r="E100" s="241" t="str">
        <f t="shared" si="10"/>
        <v>HkdHibor1Y</v>
      </c>
      <c r="F100" s="250" t="b">
        <v>1</v>
      </c>
      <c r="G100" s="241" t="str">
        <f t="shared" si="11"/>
        <v>HKD15x27F_SYNTH1Y_Quote</v>
      </c>
      <c r="H100" s="241" t="str">
        <f t="shared" si="12"/>
        <v>HKD_YC1YRH_15x27F</v>
      </c>
      <c r="I100" s="241" t="str">
        <f>_xll.qlFraRateHelper(H100,G100,B100,E100,Permanent,Trigger,ObjectOverwrite)</f>
        <v>HKD_YC1YRH_15x27F#0002</v>
      </c>
      <c r="J100" s="91" t="str">
        <f>_xll.ohRangeRetrieveError(I100)</f>
        <v/>
      </c>
      <c r="K100" s="74"/>
    </row>
    <row r="101" spans="1:11" s="18" customFormat="1" x14ac:dyDescent="0.2">
      <c r="A101" s="71"/>
      <c r="B101" s="241" t="str">
        <f t="shared" si="13"/>
        <v>16M</v>
      </c>
      <c r="C101" s="239">
        <v>16</v>
      </c>
      <c r="D101" s="240" t="str">
        <f t="shared" si="14"/>
        <v>x28F</v>
      </c>
      <c r="E101" s="241" t="str">
        <f t="shared" si="10"/>
        <v>HkdHibor1Y</v>
      </c>
      <c r="F101" s="250" t="b">
        <v>1</v>
      </c>
      <c r="G101" s="241" t="str">
        <f t="shared" si="11"/>
        <v>HKD16x28F_SYNTH1Y_Quote</v>
      </c>
      <c r="H101" s="241" t="str">
        <f t="shared" si="12"/>
        <v>HKD_YC1YRH_16x28F</v>
      </c>
      <c r="I101" s="241" t="str">
        <f>_xll.qlFraRateHelper(H101,G101,B101,E101,Permanent,Trigger,ObjectOverwrite)</f>
        <v>HKD_YC1YRH_16x28F#0002</v>
      </c>
      <c r="J101" s="91" t="str">
        <f>_xll.ohRangeRetrieveError(I101)</f>
        <v/>
      </c>
      <c r="K101" s="74"/>
    </row>
    <row r="102" spans="1:11" s="18" customFormat="1" x14ac:dyDescent="0.2">
      <c r="A102" s="71"/>
      <c r="B102" s="241" t="str">
        <f t="shared" si="13"/>
        <v>17M</v>
      </c>
      <c r="C102" s="239">
        <v>17</v>
      </c>
      <c r="D102" s="240" t="str">
        <f t="shared" si="14"/>
        <v>x29F</v>
      </c>
      <c r="E102" s="241" t="str">
        <f t="shared" si="10"/>
        <v>HkdHibor1Y</v>
      </c>
      <c r="F102" s="250" t="b">
        <v>1</v>
      </c>
      <c r="G102" s="241" t="str">
        <f t="shared" si="11"/>
        <v>HKD17x29F_SYNTH1Y_Quote</v>
      </c>
      <c r="H102" s="241" t="str">
        <f t="shared" si="12"/>
        <v>HKD_YC1YRH_17x29F</v>
      </c>
      <c r="I102" s="241" t="str">
        <f>_xll.qlFraRateHelper(H102,G102,B102,E102,Permanent,Trigger,ObjectOverwrite)</f>
        <v>HKD_YC1YRH_17x29F#0002</v>
      </c>
      <c r="J102" s="91" t="str">
        <f>_xll.ohRangeRetrieveError(I102)</f>
        <v/>
      </c>
      <c r="K102" s="74"/>
    </row>
    <row r="103" spans="1:11" s="18" customFormat="1" x14ac:dyDescent="0.2">
      <c r="A103" s="71"/>
      <c r="B103" s="241" t="str">
        <f t="shared" si="13"/>
        <v>18M</v>
      </c>
      <c r="C103" s="239">
        <v>18</v>
      </c>
      <c r="D103" s="240" t="str">
        <f t="shared" si="14"/>
        <v>x30F</v>
      </c>
      <c r="E103" s="241" t="str">
        <f t="shared" si="10"/>
        <v>HkdHibor1Y</v>
      </c>
      <c r="F103" s="250" t="b">
        <v>1</v>
      </c>
      <c r="G103" s="241" t="str">
        <f t="shared" si="11"/>
        <v>HKD18x30F_SYNTH1Y_Quote</v>
      </c>
      <c r="H103" s="241" t="str">
        <f t="shared" si="12"/>
        <v>HKD_YC1YRH_18x30F</v>
      </c>
      <c r="I103" s="241" t="str">
        <f>_xll.qlFraRateHelper(H103,G103,B103,E103,Permanent,Trigger,ObjectOverwrite)</f>
        <v>HKD_YC1YRH_18x30F#0002</v>
      </c>
      <c r="J103" s="91" t="str">
        <f>_xll.ohRangeRetrieveError(I103)</f>
        <v/>
      </c>
      <c r="K103" s="74"/>
    </row>
    <row r="104" spans="1:11" s="18" customFormat="1" x14ac:dyDescent="0.2">
      <c r="A104" s="71"/>
      <c r="B104" s="241" t="str">
        <f t="shared" si="13"/>
        <v>19M</v>
      </c>
      <c r="C104" s="239">
        <v>19</v>
      </c>
      <c r="D104" s="240" t="str">
        <f t="shared" si="14"/>
        <v>x31F</v>
      </c>
      <c r="E104" s="241" t="str">
        <f t="shared" si="10"/>
        <v>HkdHibor1Y</v>
      </c>
      <c r="F104" s="250" t="b">
        <v>1</v>
      </c>
      <c r="G104" s="241" t="str">
        <f t="shared" si="11"/>
        <v>HKD19x31F_SYNTH1Y_Quote</v>
      </c>
      <c r="H104" s="241" t="str">
        <f t="shared" si="12"/>
        <v>HKD_YC1YRH_19x31F</v>
      </c>
      <c r="I104" s="241" t="str">
        <f>_xll.qlFraRateHelper(H104,G104,B104,E104,Permanent,Trigger,ObjectOverwrite)</f>
        <v>HKD_YC1YRH_19x31F#0002</v>
      </c>
      <c r="J104" s="91" t="str">
        <f>_xll.ohRangeRetrieveError(I104)</f>
        <v/>
      </c>
      <c r="K104" s="74"/>
    </row>
    <row r="105" spans="1:11" s="18" customFormat="1" x14ac:dyDescent="0.2">
      <c r="A105" s="71"/>
      <c r="B105" s="241" t="str">
        <f t="shared" si="13"/>
        <v>20M</v>
      </c>
      <c r="C105" s="239">
        <v>20</v>
      </c>
      <c r="D105" s="240" t="str">
        <f t="shared" si="14"/>
        <v>x32F</v>
      </c>
      <c r="E105" s="241" t="str">
        <f t="shared" si="10"/>
        <v>HkdHibor1Y</v>
      </c>
      <c r="F105" s="250" t="b">
        <v>1</v>
      </c>
      <c r="G105" s="241" t="str">
        <f t="shared" si="11"/>
        <v>HKD20x32F_SYNTH1Y_Quote</v>
      </c>
      <c r="H105" s="241" t="str">
        <f t="shared" si="12"/>
        <v>HKD_YC1YRH_20x32F</v>
      </c>
      <c r="I105" s="241" t="str">
        <f>_xll.qlFraRateHelper(H105,G105,B105,E105,Permanent,Trigger,ObjectOverwrite)</f>
        <v>HKD_YC1YRH_20x32F#0002</v>
      </c>
      <c r="J105" s="91" t="str">
        <f>_xll.ohRangeRetrieveError(I105)</f>
        <v/>
      </c>
      <c r="K105" s="74"/>
    </row>
    <row r="106" spans="1:11" s="18" customFormat="1" x14ac:dyDescent="0.2">
      <c r="A106" s="71"/>
      <c r="B106" s="241" t="str">
        <f t="shared" si="13"/>
        <v>21M</v>
      </c>
      <c r="C106" s="239">
        <v>21</v>
      </c>
      <c r="D106" s="240" t="str">
        <f t="shared" si="14"/>
        <v>x33F</v>
      </c>
      <c r="E106" s="241" t="str">
        <f t="shared" si="10"/>
        <v>HkdHibor1Y</v>
      </c>
      <c r="F106" s="250" t="b">
        <v>1</v>
      </c>
      <c r="G106" s="241" t="str">
        <f t="shared" si="11"/>
        <v>HKD21x33F_SYNTH1Y_Quote</v>
      </c>
      <c r="H106" s="241" t="str">
        <f t="shared" si="12"/>
        <v>HKD_YC1YRH_21x33F</v>
      </c>
      <c r="I106" s="241" t="str">
        <f>_xll.qlFraRateHelper(H106,G106,B106,E106,Permanent,Trigger,ObjectOverwrite)</f>
        <v>HKD_YC1YRH_21x33F#0002</v>
      </c>
      <c r="J106" s="91" t="str">
        <f>_xll.ohRangeRetrieveError(I106)</f>
        <v/>
      </c>
      <c r="K106" s="74"/>
    </row>
    <row r="107" spans="1:11" s="18" customFormat="1" x14ac:dyDescent="0.2">
      <c r="A107" s="71"/>
      <c r="B107" s="241" t="str">
        <f t="shared" si="13"/>
        <v>22M</v>
      </c>
      <c r="C107" s="239">
        <v>22</v>
      </c>
      <c r="D107" s="240" t="str">
        <f t="shared" si="14"/>
        <v>x34F</v>
      </c>
      <c r="E107" s="241" t="str">
        <f t="shared" si="10"/>
        <v>HkdHibor1Y</v>
      </c>
      <c r="F107" s="250" t="b">
        <v>1</v>
      </c>
      <c r="G107" s="241" t="str">
        <f t="shared" si="11"/>
        <v>HKD22x34F_SYNTH1Y_Quote</v>
      </c>
      <c r="H107" s="241" t="str">
        <f t="shared" si="12"/>
        <v>HKD_YC1YRH_22x34F</v>
      </c>
      <c r="I107" s="241" t="str">
        <f>_xll.qlFraRateHelper(H107,G107,B107,E107,Permanent,Trigger,ObjectOverwrite)</f>
        <v>HKD_YC1YRH_22x34F#0002</v>
      </c>
      <c r="J107" s="91" t="str">
        <f>_xll.ohRangeRetrieveError(I107)</f>
        <v/>
      </c>
      <c r="K107" s="74"/>
    </row>
    <row r="108" spans="1:11" s="18" customFormat="1" x14ac:dyDescent="0.2">
      <c r="A108" s="71"/>
      <c r="B108" s="29" t="str">
        <f t="shared" si="13"/>
        <v>23M</v>
      </c>
      <c r="C108" s="237">
        <v>23</v>
      </c>
      <c r="D108" s="222" t="str">
        <f t="shared" si="14"/>
        <v>x35F</v>
      </c>
      <c r="E108" s="29" t="str">
        <f t="shared" si="10"/>
        <v>HkdHibor1Y</v>
      </c>
      <c r="F108" s="28" t="b">
        <v>1</v>
      </c>
      <c r="G108" s="29" t="str">
        <f t="shared" si="11"/>
        <v>HKD23x35F_SYNTH1Y_Quote</v>
      </c>
      <c r="H108" s="29" t="str">
        <f t="shared" si="12"/>
        <v>HKD_YC1YRH_23x35F</v>
      </c>
      <c r="I108" s="29" t="str">
        <f>_xll.qlFraRateHelper(H108,G108,B108,E108,Permanent,Trigger,ObjectOverwrite)</f>
        <v>HKD_YC1YRH_23x35F#0002</v>
      </c>
      <c r="J108" s="87" t="str">
        <f>_xll.ohRangeRetrieveError(I108)</f>
        <v/>
      </c>
      <c r="K108" s="74"/>
    </row>
    <row r="109" spans="1:11" s="18" customFormat="1" x14ac:dyDescent="0.2">
      <c r="A109" s="71"/>
      <c r="B109" s="235" t="str">
        <f t="shared" si="13"/>
        <v>25M</v>
      </c>
      <c r="C109" s="233">
        <v>25</v>
      </c>
      <c r="D109" s="234" t="str">
        <f t="shared" si="14"/>
        <v>x37F</v>
      </c>
      <c r="E109" s="235" t="str">
        <f t="shared" si="10"/>
        <v>HkdHibor1Y</v>
      </c>
      <c r="F109" s="248" t="b">
        <v>1</v>
      </c>
      <c r="G109" s="235" t="str">
        <f t="shared" si="11"/>
        <v>HKD25x37F_SYNTH1Y_Quote</v>
      </c>
      <c r="H109" s="235" t="str">
        <f t="shared" si="12"/>
        <v>HKD_YC1YRH_25x37F</v>
      </c>
      <c r="I109" s="235" t="str">
        <f>_xll.qlFraRateHelper(H109,G109,B109,E109,Permanent,Trigger,ObjectOverwrite)</f>
        <v>HKD_YC1YRH_25x37F#0002</v>
      </c>
      <c r="J109" s="83" t="str">
        <f>_xll.ohRangeRetrieveError(I109)</f>
        <v/>
      </c>
      <c r="K109" s="74"/>
    </row>
    <row r="110" spans="1:11" s="18" customFormat="1" x14ac:dyDescent="0.2">
      <c r="A110" s="71"/>
      <c r="B110" s="241" t="str">
        <f t="shared" si="13"/>
        <v>26M</v>
      </c>
      <c r="C110" s="239">
        <v>26</v>
      </c>
      <c r="D110" s="240" t="str">
        <f t="shared" si="14"/>
        <v>x38F</v>
      </c>
      <c r="E110" s="241" t="str">
        <f t="shared" si="10"/>
        <v>HkdHibor1Y</v>
      </c>
      <c r="F110" s="250" t="b">
        <v>1</v>
      </c>
      <c r="G110" s="241" t="str">
        <f t="shared" si="11"/>
        <v>HKD26x38F_SYNTH1Y_Quote</v>
      </c>
      <c r="H110" s="241" t="str">
        <f t="shared" si="12"/>
        <v>HKD_YC1YRH_26x38F</v>
      </c>
      <c r="I110" s="241" t="str">
        <f>_xll.qlFraRateHelper(H110,G110,B110,E110,Permanent,Trigger,ObjectOverwrite)</f>
        <v>HKD_YC1YRH_26x38F#0002</v>
      </c>
      <c r="J110" s="91" t="str">
        <f>_xll.ohRangeRetrieveError(I110)</f>
        <v/>
      </c>
      <c r="K110" s="74"/>
    </row>
    <row r="111" spans="1:11" s="18" customFormat="1" x14ac:dyDescent="0.2">
      <c r="A111" s="71"/>
      <c r="B111" s="241" t="str">
        <f t="shared" si="13"/>
        <v>27M</v>
      </c>
      <c r="C111" s="239">
        <v>27</v>
      </c>
      <c r="D111" s="240" t="str">
        <f t="shared" si="14"/>
        <v>x39F</v>
      </c>
      <c r="E111" s="241" t="str">
        <f t="shared" si="10"/>
        <v>HkdHibor1Y</v>
      </c>
      <c r="F111" s="250" t="b">
        <v>1</v>
      </c>
      <c r="G111" s="241" t="str">
        <f t="shared" si="11"/>
        <v>HKD27x39F_SYNTH1Y_Quote</v>
      </c>
      <c r="H111" s="241" t="str">
        <f t="shared" si="12"/>
        <v>HKD_YC1YRH_27x39F</v>
      </c>
      <c r="I111" s="241" t="str">
        <f>_xll.qlFraRateHelper(H111,G111,B111,E111,Permanent,Trigger,ObjectOverwrite)</f>
        <v>HKD_YC1YRH_27x39F#0002</v>
      </c>
      <c r="J111" s="91" t="str">
        <f>_xll.ohRangeRetrieveError(I111)</f>
        <v/>
      </c>
      <c r="K111" s="74"/>
    </row>
    <row r="112" spans="1:11" s="18" customFormat="1" x14ac:dyDescent="0.2">
      <c r="A112" s="71"/>
      <c r="B112" s="241" t="str">
        <f t="shared" si="13"/>
        <v>28M</v>
      </c>
      <c r="C112" s="239">
        <v>28</v>
      </c>
      <c r="D112" s="240" t="str">
        <f t="shared" si="14"/>
        <v>x40F</v>
      </c>
      <c r="E112" s="241" t="str">
        <f t="shared" si="10"/>
        <v>HkdHibor1Y</v>
      </c>
      <c r="F112" s="250" t="b">
        <v>1</v>
      </c>
      <c r="G112" s="241" t="str">
        <f t="shared" si="11"/>
        <v>HKD28x40F_SYNTH1Y_Quote</v>
      </c>
      <c r="H112" s="241" t="str">
        <f t="shared" si="12"/>
        <v>HKD_YC1YRH_28x40F</v>
      </c>
      <c r="I112" s="241" t="str">
        <f>_xll.qlFraRateHelper(H112,G112,B112,E112,Permanent,Trigger,ObjectOverwrite)</f>
        <v>HKD_YC1YRH_28x40F#0002</v>
      </c>
      <c r="J112" s="91" t="str">
        <f>_xll.ohRangeRetrieveError(I112)</f>
        <v/>
      </c>
      <c r="K112" s="74"/>
    </row>
    <row r="113" spans="1:11" s="18" customFormat="1" x14ac:dyDescent="0.2">
      <c r="A113" s="71"/>
      <c r="B113" s="241" t="str">
        <f t="shared" si="13"/>
        <v>29M</v>
      </c>
      <c r="C113" s="239">
        <v>29</v>
      </c>
      <c r="D113" s="240" t="str">
        <f t="shared" si="14"/>
        <v>x41F</v>
      </c>
      <c r="E113" s="241" t="str">
        <f t="shared" si="10"/>
        <v>HkdHibor1Y</v>
      </c>
      <c r="F113" s="250" t="b">
        <v>1</v>
      </c>
      <c r="G113" s="241" t="str">
        <f t="shared" si="11"/>
        <v>HKD29x41F_SYNTH1Y_Quote</v>
      </c>
      <c r="H113" s="241" t="str">
        <f t="shared" si="12"/>
        <v>HKD_YC1YRH_29x41F</v>
      </c>
      <c r="I113" s="241" t="str">
        <f>_xll.qlFraRateHelper(H113,G113,B113,E113,Permanent,Trigger,ObjectOverwrite)</f>
        <v>HKD_YC1YRH_29x41F#0002</v>
      </c>
      <c r="J113" s="91" t="str">
        <f>_xll.ohRangeRetrieveError(I113)</f>
        <v/>
      </c>
      <c r="K113" s="74"/>
    </row>
    <row r="114" spans="1:11" s="18" customFormat="1" x14ac:dyDescent="0.2">
      <c r="A114" s="71"/>
      <c r="B114" s="241" t="str">
        <f t="shared" si="13"/>
        <v>30M</v>
      </c>
      <c r="C114" s="239">
        <v>30</v>
      </c>
      <c r="D114" s="240" t="str">
        <f t="shared" si="14"/>
        <v>x42F</v>
      </c>
      <c r="E114" s="241" t="str">
        <f t="shared" si="10"/>
        <v>HkdHibor1Y</v>
      </c>
      <c r="F114" s="250" t="b">
        <v>1</v>
      </c>
      <c r="G114" s="241" t="str">
        <f t="shared" si="11"/>
        <v>HKD30x42F_SYNTH1Y_Quote</v>
      </c>
      <c r="H114" s="241" t="str">
        <f t="shared" si="12"/>
        <v>HKD_YC1YRH_30x42F</v>
      </c>
      <c r="I114" s="241" t="str">
        <f>_xll.qlFraRateHelper(H114,G114,B114,E114,Permanent,Trigger,ObjectOverwrite)</f>
        <v>HKD_YC1YRH_30x42F#0002</v>
      </c>
      <c r="J114" s="91" t="str">
        <f>_xll.ohRangeRetrieveError(I114)</f>
        <v/>
      </c>
      <c r="K114" s="74"/>
    </row>
    <row r="115" spans="1:11" s="18" customFormat="1" x14ac:dyDescent="0.2">
      <c r="A115" s="71"/>
      <c r="B115" s="241" t="str">
        <f t="shared" si="13"/>
        <v>31M</v>
      </c>
      <c r="C115" s="239">
        <v>31</v>
      </c>
      <c r="D115" s="240" t="str">
        <f t="shared" si="14"/>
        <v>x43F</v>
      </c>
      <c r="E115" s="241" t="str">
        <f t="shared" si="10"/>
        <v>HkdHibor1Y</v>
      </c>
      <c r="F115" s="250" t="b">
        <v>1</v>
      </c>
      <c r="G115" s="241" t="str">
        <f t="shared" si="11"/>
        <v>HKD31x43F_SYNTH1Y_Quote</v>
      </c>
      <c r="H115" s="241" t="str">
        <f t="shared" si="12"/>
        <v>HKD_YC1YRH_31x43F</v>
      </c>
      <c r="I115" s="241" t="str">
        <f>_xll.qlFraRateHelper(H115,G115,B115,E115,Permanent,Trigger,ObjectOverwrite)</f>
        <v>HKD_YC1YRH_31x43F#0002</v>
      </c>
      <c r="J115" s="91" t="str">
        <f>_xll.ohRangeRetrieveError(I115)</f>
        <v/>
      </c>
      <c r="K115" s="74"/>
    </row>
    <row r="116" spans="1:11" s="18" customFormat="1" x14ac:dyDescent="0.2">
      <c r="A116" s="71"/>
      <c r="B116" s="241" t="str">
        <f t="shared" si="13"/>
        <v>32M</v>
      </c>
      <c r="C116" s="239">
        <v>32</v>
      </c>
      <c r="D116" s="240" t="str">
        <f t="shared" si="14"/>
        <v>x44F</v>
      </c>
      <c r="E116" s="241" t="str">
        <f t="shared" si="10"/>
        <v>HkdHibor1Y</v>
      </c>
      <c r="F116" s="250" t="b">
        <v>1</v>
      </c>
      <c r="G116" s="241" t="str">
        <f t="shared" si="11"/>
        <v>HKD32x44F_SYNTH1Y_Quote</v>
      </c>
      <c r="H116" s="241" t="str">
        <f t="shared" si="12"/>
        <v>HKD_YC1YRH_32x44F</v>
      </c>
      <c r="I116" s="241" t="str">
        <f>_xll.qlFraRateHelper(H116,G116,B116,E116,Permanent,Trigger,ObjectOverwrite)</f>
        <v>HKD_YC1YRH_32x44F#0002</v>
      </c>
      <c r="J116" s="91" t="str">
        <f>_xll.ohRangeRetrieveError(I116)</f>
        <v/>
      </c>
      <c r="K116" s="74"/>
    </row>
    <row r="117" spans="1:11" s="18" customFormat="1" x14ac:dyDescent="0.2">
      <c r="A117" s="71"/>
      <c r="B117" s="241" t="str">
        <f t="shared" si="13"/>
        <v>33M</v>
      </c>
      <c r="C117" s="239">
        <v>33</v>
      </c>
      <c r="D117" s="240" t="str">
        <f t="shared" si="14"/>
        <v>x45F</v>
      </c>
      <c r="E117" s="241" t="str">
        <f t="shared" si="10"/>
        <v>HkdHibor1Y</v>
      </c>
      <c r="F117" s="250" t="b">
        <v>1</v>
      </c>
      <c r="G117" s="241" t="str">
        <f t="shared" si="11"/>
        <v>HKD33x45F_SYNTH1Y_Quote</v>
      </c>
      <c r="H117" s="241" t="str">
        <f t="shared" si="12"/>
        <v>HKD_YC1YRH_33x45F</v>
      </c>
      <c r="I117" s="241" t="str">
        <f>_xll.qlFraRateHelper(H117,G117,B117,E117,Permanent,Trigger,ObjectOverwrite)</f>
        <v>HKD_YC1YRH_33x45F#0002</v>
      </c>
      <c r="J117" s="91" t="str">
        <f>_xll.ohRangeRetrieveError(I117)</f>
        <v/>
      </c>
      <c r="K117" s="74"/>
    </row>
    <row r="118" spans="1:11" s="18" customFormat="1" x14ac:dyDescent="0.2">
      <c r="A118" s="71"/>
      <c r="B118" s="241" t="str">
        <f t="shared" si="13"/>
        <v>34M</v>
      </c>
      <c r="C118" s="239">
        <v>34</v>
      </c>
      <c r="D118" s="240" t="str">
        <f t="shared" si="14"/>
        <v>x46F</v>
      </c>
      <c r="E118" s="241" t="str">
        <f t="shared" si="10"/>
        <v>HkdHibor1Y</v>
      </c>
      <c r="F118" s="250" t="b">
        <v>1</v>
      </c>
      <c r="G118" s="241" t="str">
        <f t="shared" si="11"/>
        <v>HKD34x46F_SYNTH1Y_Quote</v>
      </c>
      <c r="H118" s="241" t="str">
        <f t="shared" si="12"/>
        <v>HKD_YC1YRH_34x46F</v>
      </c>
      <c r="I118" s="241" t="str">
        <f>_xll.qlFraRateHelper(H118,G118,B118,E118,Permanent,Trigger,ObjectOverwrite)</f>
        <v>HKD_YC1YRH_34x46F#0002</v>
      </c>
      <c r="J118" s="91" t="str">
        <f>_xll.ohRangeRetrieveError(I118)</f>
        <v/>
      </c>
      <c r="K118" s="74"/>
    </row>
    <row r="119" spans="1:11" s="18" customFormat="1" x14ac:dyDescent="0.2">
      <c r="A119" s="71"/>
      <c r="B119" s="29" t="str">
        <f t="shared" si="13"/>
        <v>35M</v>
      </c>
      <c r="C119" s="237">
        <v>35</v>
      </c>
      <c r="D119" s="222" t="str">
        <f t="shared" si="14"/>
        <v>x47F</v>
      </c>
      <c r="E119" s="29" t="str">
        <f t="shared" si="10"/>
        <v>HkdHibor1Y</v>
      </c>
      <c r="F119" s="28" t="b">
        <v>1</v>
      </c>
      <c r="G119" s="29" t="str">
        <f t="shared" si="11"/>
        <v>HKD35x47F_SYNTH1Y_Quote</v>
      </c>
      <c r="H119" s="29" t="str">
        <f t="shared" si="12"/>
        <v>HKD_YC1YRH_35x47F</v>
      </c>
      <c r="I119" s="29" t="str">
        <f>_xll.qlFraRateHelper(H119,G119,B119,E119,Permanent,Trigger,ObjectOverwrite)</f>
        <v>HKD_YC1YRH_35x47F#0002</v>
      </c>
      <c r="J119" s="87" t="str">
        <f>_xll.ohRangeRetrieveError(I119)</f>
        <v/>
      </c>
      <c r="K119" s="74"/>
    </row>
    <row r="120" spans="1:11" s="18" customFormat="1" x14ac:dyDescent="0.2">
      <c r="A120" s="71"/>
      <c r="B120" s="241" t="str">
        <f t="shared" si="13"/>
        <v>37M</v>
      </c>
      <c r="C120" s="239">
        <v>37</v>
      </c>
      <c r="D120" s="240" t="str">
        <f t="shared" si="14"/>
        <v>x49F</v>
      </c>
      <c r="E120" s="241" t="str">
        <f t="shared" si="10"/>
        <v>HkdHibor1Y</v>
      </c>
      <c r="F120" s="250" t="b">
        <v>1</v>
      </c>
      <c r="G120" s="241" t="str">
        <f t="shared" si="11"/>
        <v>HKD37x49F_SYNTH1Y_Quote</v>
      </c>
      <c r="H120" s="241" t="str">
        <f t="shared" si="12"/>
        <v>HKD_YC1YRH_37x49F</v>
      </c>
      <c r="I120" s="241" t="str">
        <f>_xll.qlFraRateHelper(H120,G120,B120,E120,Permanent,Trigger,ObjectOverwrite)</f>
        <v>HKD_YC1YRH_37x49F#0002</v>
      </c>
      <c r="J120" s="91" t="str">
        <f>_xll.ohRangeRetrieveError(I120)</f>
        <v/>
      </c>
      <c r="K120" s="74"/>
    </row>
    <row r="121" spans="1:11" s="18" customFormat="1" x14ac:dyDescent="0.2">
      <c r="A121" s="71"/>
      <c r="B121" s="241" t="str">
        <f t="shared" si="13"/>
        <v>38M</v>
      </c>
      <c r="C121" s="239">
        <v>38</v>
      </c>
      <c r="D121" s="240" t="str">
        <f t="shared" si="14"/>
        <v>x50F</v>
      </c>
      <c r="E121" s="241" t="str">
        <f t="shared" si="10"/>
        <v>HkdHibor1Y</v>
      </c>
      <c r="F121" s="250" t="b">
        <v>1</v>
      </c>
      <c r="G121" s="241" t="str">
        <f t="shared" si="11"/>
        <v>HKD38x50F_SYNTH1Y_Quote</v>
      </c>
      <c r="H121" s="241" t="str">
        <f t="shared" si="12"/>
        <v>HKD_YC1YRH_38x50F</v>
      </c>
      <c r="I121" s="241" t="str">
        <f>_xll.qlFraRateHelper(H121,G121,B121,E121,Permanent,Trigger,ObjectOverwrite)</f>
        <v>HKD_YC1YRH_38x50F#0002</v>
      </c>
      <c r="J121" s="91" t="str">
        <f>_xll.ohRangeRetrieveError(I121)</f>
        <v/>
      </c>
      <c r="K121" s="74"/>
    </row>
    <row r="122" spans="1:11" s="18" customFormat="1" x14ac:dyDescent="0.2">
      <c r="A122" s="71"/>
      <c r="B122" s="241" t="str">
        <f t="shared" si="13"/>
        <v>39M</v>
      </c>
      <c r="C122" s="239">
        <v>39</v>
      </c>
      <c r="D122" s="240" t="str">
        <f t="shared" si="14"/>
        <v>x51F</v>
      </c>
      <c r="E122" s="241" t="str">
        <f t="shared" si="10"/>
        <v>HkdHibor1Y</v>
      </c>
      <c r="F122" s="250" t="b">
        <v>1</v>
      </c>
      <c r="G122" s="241" t="str">
        <f t="shared" si="11"/>
        <v>HKD39x51F_SYNTH1Y_Quote</v>
      </c>
      <c r="H122" s="241" t="str">
        <f t="shared" si="12"/>
        <v>HKD_YC1YRH_39x51F</v>
      </c>
      <c r="I122" s="241" t="str">
        <f>_xll.qlFraRateHelper(H122,G122,B122,E122,Permanent,Trigger,ObjectOverwrite)</f>
        <v>HKD_YC1YRH_39x51F#0002</v>
      </c>
      <c r="J122" s="91" t="str">
        <f>_xll.ohRangeRetrieveError(I122)</f>
        <v/>
      </c>
      <c r="K122" s="74"/>
    </row>
    <row r="123" spans="1:11" s="18" customFormat="1" x14ac:dyDescent="0.2">
      <c r="A123" s="71"/>
      <c r="B123" s="241" t="str">
        <f t="shared" si="13"/>
        <v>40M</v>
      </c>
      <c r="C123" s="239">
        <v>40</v>
      </c>
      <c r="D123" s="240" t="str">
        <f t="shared" si="14"/>
        <v>x52F</v>
      </c>
      <c r="E123" s="241" t="str">
        <f t="shared" si="10"/>
        <v>HkdHibor1Y</v>
      </c>
      <c r="F123" s="250" t="b">
        <v>1</v>
      </c>
      <c r="G123" s="241" t="str">
        <f t="shared" si="11"/>
        <v>HKD40x52F_SYNTH1Y_Quote</v>
      </c>
      <c r="H123" s="241" t="str">
        <f t="shared" si="12"/>
        <v>HKD_YC1YRH_40x52F</v>
      </c>
      <c r="I123" s="241" t="str">
        <f>_xll.qlFraRateHelper(H123,G123,B123,E123,Permanent,Trigger,ObjectOverwrite)</f>
        <v>HKD_YC1YRH_40x52F#0002</v>
      </c>
      <c r="J123" s="91" t="str">
        <f>_xll.ohRangeRetrieveError(I123)</f>
        <v/>
      </c>
      <c r="K123" s="74"/>
    </row>
    <row r="124" spans="1:11" s="18" customFormat="1" x14ac:dyDescent="0.2">
      <c r="A124" s="71"/>
      <c r="B124" s="241" t="str">
        <f t="shared" si="13"/>
        <v>41M</v>
      </c>
      <c r="C124" s="239">
        <v>41</v>
      </c>
      <c r="D124" s="240" t="str">
        <f t="shared" si="14"/>
        <v>x53F</v>
      </c>
      <c r="E124" s="241" t="str">
        <f t="shared" si="10"/>
        <v>HkdHibor1Y</v>
      </c>
      <c r="F124" s="250" t="b">
        <v>1</v>
      </c>
      <c r="G124" s="241" t="str">
        <f t="shared" si="11"/>
        <v>HKD41x53F_SYNTH1Y_Quote</v>
      </c>
      <c r="H124" s="241" t="str">
        <f t="shared" si="12"/>
        <v>HKD_YC1YRH_41x53F</v>
      </c>
      <c r="I124" s="241" t="str">
        <f>_xll.qlFraRateHelper(H124,G124,B124,E124,Permanent,Trigger,ObjectOverwrite)</f>
        <v>HKD_YC1YRH_41x53F#0002</v>
      </c>
      <c r="J124" s="91" t="str">
        <f>_xll.ohRangeRetrieveError(I124)</f>
        <v/>
      </c>
      <c r="K124" s="74"/>
    </row>
    <row r="125" spans="1:11" s="18" customFormat="1" x14ac:dyDescent="0.2">
      <c r="A125" s="71"/>
      <c r="B125" s="241" t="str">
        <f t="shared" si="13"/>
        <v>42M</v>
      </c>
      <c r="C125" s="239">
        <v>42</v>
      </c>
      <c r="D125" s="240" t="str">
        <f t="shared" si="14"/>
        <v>x54F</v>
      </c>
      <c r="E125" s="241" t="str">
        <f t="shared" si="10"/>
        <v>HkdHibor1Y</v>
      </c>
      <c r="F125" s="250" t="b">
        <v>1</v>
      </c>
      <c r="G125" s="241" t="str">
        <f t="shared" si="11"/>
        <v>HKD42x54F_SYNTH1Y_Quote</v>
      </c>
      <c r="H125" s="241" t="str">
        <f t="shared" si="12"/>
        <v>HKD_YC1YRH_42x54F</v>
      </c>
      <c r="I125" s="241" t="str">
        <f>_xll.qlFraRateHelper(H125,G125,B125,E125,Permanent,Trigger,ObjectOverwrite)</f>
        <v>HKD_YC1YRH_42x54F#0002</v>
      </c>
      <c r="J125" s="91" t="str">
        <f>_xll.ohRangeRetrieveError(I125)</f>
        <v/>
      </c>
      <c r="K125" s="74"/>
    </row>
    <row r="126" spans="1:11" s="18" customFormat="1" x14ac:dyDescent="0.2">
      <c r="A126" s="71"/>
      <c r="B126" s="241" t="str">
        <f t="shared" si="13"/>
        <v>43M</v>
      </c>
      <c r="C126" s="239">
        <v>43</v>
      </c>
      <c r="D126" s="240" t="str">
        <f t="shared" si="14"/>
        <v>x55F</v>
      </c>
      <c r="E126" s="241" t="str">
        <f t="shared" si="10"/>
        <v>HkdHibor1Y</v>
      </c>
      <c r="F126" s="250" t="b">
        <v>1</v>
      </c>
      <c r="G126" s="241" t="str">
        <f t="shared" si="11"/>
        <v>HKD43x55F_SYNTH1Y_Quote</v>
      </c>
      <c r="H126" s="241" t="str">
        <f t="shared" si="12"/>
        <v>HKD_YC1YRH_43x55F</v>
      </c>
      <c r="I126" s="241" t="str">
        <f>_xll.qlFraRateHelper(H126,G126,B126,E126,Permanent,Trigger,ObjectOverwrite)</f>
        <v>HKD_YC1YRH_43x55F#0002</v>
      </c>
      <c r="J126" s="91" t="str">
        <f>_xll.ohRangeRetrieveError(I126)</f>
        <v/>
      </c>
      <c r="K126" s="74"/>
    </row>
    <row r="127" spans="1:11" s="18" customFormat="1" x14ac:dyDescent="0.2">
      <c r="A127" s="71"/>
      <c r="B127" s="241" t="str">
        <f t="shared" si="13"/>
        <v>44M</v>
      </c>
      <c r="C127" s="239">
        <v>44</v>
      </c>
      <c r="D127" s="240" t="str">
        <f t="shared" si="14"/>
        <v>x56F</v>
      </c>
      <c r="E127" s="241" t="str">
        <f t="shared" si="10"/>
        <v>HkdHibor1Y</v>
      </c>
      <c r="F127" s="250" t="b">
        <v>1</v>
      </c>
      <c r="G127" s="241" t="str">
        <f t="shared" si="11"/>
        <v>HKD44x56F_SYNTH1Y_Quote</v>
      </c>
      <c r="H127" s="241" t="str">
        <f t="shared" si="12"/>
        <v>HKD_YC1YRH_44x56F</v>
      </c>
      <c r="I127" s="241" t="str">
        <f>_xll.qlFraRateHelper(H127,G127,B127,E127,Permanent,Trigger,ObjectOverwrite)</f>
        <v>HKD_YC1YRH_44x56F#0002</v>
      </c>
      <c r="J127" s="91" t="str">
        <f>_xll.ohRangeRetrieveError(I127)</f>
        <v/>
      </c>
      <c r="K127" s="74"/>
    </row>
    <row r="128" spans="1:11" s="18" customFormat="1" x14ac:dyDescent="0.2">
      <c r="A128" s="71"/>
      <c r="B128" s="241" t="str">
        <f t="shared" si="13"/>
        <v>45M</v>
      </c>
      <c r="C128" s="239">
        <v>45</v>
      </c>
      <c r="D128" s="240" t="str">
        <f t="shared" si="14"/>
        <v>x57F</v>
      </c>
      <c r="E128" s="241" t="str">
        <f t="shared" si="10"/>
        <v>HkdHibor1Y</v>
      </c>
      <c r="F128" s="250" t="b">
        <v>1</v>
      </c>
      <c r="G128" s="241" t="str">
        <f t="shared" si="11"/>
        <v>HKD45x57F_SYNTH1Y_Quote</v>
      </c>
      <c r="H128" s="241" t="str">
        <f t="shared" si="12"/>
        <v>HKD_YC1YRH_45x57F</v>
      </c>
      <c r="I128" s="241" t="str">
        <f>_xll.qlFraRateHelper(H128,G128,B128,E128,Permanent,Trigger,ObjectOverwrite)</f>
        <v>HKD_YC1YRH_45x57F#0002</v>
      </c>
      <c r="J128" s="91" t="str">
        <f>_xll.ohRangeRetrieveError(I128)</f>
        <v/>
      </c>
      <c r="K128" s="74"/>
    </row>
    <row r="129" spans="1:11" s="18" customFormat="1" x14ac:dyDescent="0.2">
      <c r="A129" s="71"/>
      <c r="B129" s="241" t="str">
        <f t="shared" si="13"/>
        <v>46M</v>
      </c>
      <c r="C129" s="239">
        <v>46</v>
      </c>
      <c r="D129" s="240" t="str">
        <f t="shared" si="14"/>
        <v>x58F</v>
      </c>
      <c r="E129" s="241" t="str">
        <f t="shared" si="10"/>
        <v>HkdHibor1Y</v>
      </c>
      <c r="F129" s="250" t="b">
        <v>1</v>
      </c>
      <c r="G129" s="241" t="str">
        <f t="shared" si="11"/>
        <v>HKD46x58F_SYNTH1Y_Quote</v>
      </c>
      <c r="H129" s="241" t="str">
        <f t="shared" si="12"/>
        <v>HKD_YC1YRH_46x58F</v>
      </c>
      <c r="I129" s="241" t="str">
        <f>_xll.qlFraRateHelper(H129,G129,B129,E129,Permanent,Trigger,ObjectOverwrite)</f>
        <v>HKD_YC1YRH_46x58F#0002</v>
      </c>
      <c r="J129" s="91" t="str">
        <f>_xll.ohRangeRetrieveError(I129)</f>
        <v/>
      </c>
      <c r="K129" s="74"/>
    </row>
    <row r="130" spans="1:11" s="18" customFormat="1" x14ac:dyDescent="0.2">
      <c r="A130" s="71"/>
      <c r="B130" s="29" t="str">
        <f t="shared" si="13"/>
        <v>47M</v>
      </c>
      <c r="C130" s="237">
        <v>47</v>
      </c>
      <c r="D130" s="222" t="str">
        <f t="shared" si="14"/>
        <v>x59F</v>
      </c>
      <c r="E130" s="29" t="str">
        <f t="shared" si="10"/>
        <v>HkdHibor1Y</v>
      </c>
      <c r="F130" s="28" t="b">
        <v>1</v>
      </c>
      <c r="G130" s="29" t="str">
        <f t="shared" si="11"/>
        <v>HKD47x59F_SYNTH1Y_Quote</v>
      </c>
      <c r="H130" s="29" t="str">
        <f t="shared" si="12"/>
        <v>HKD_YC1YRH_47x59F</v>
      </c>
      <c r="I130" s="29" t="str">
        <f>_xll.qlFraRateHelper(H130,G130,B130,E130,Permanent,Trigger,ObjectOverwrite)</f>
        <v>HKD_YC1YRH_47x59F#0002</v>
      </c>
      <c r="J130" s="87" t="str">
        <f>_xll.ohRangeRetrieveError(I130)</f>
        <v/>
      </c>
      <c r="K130" s="74"/>
    </row>
    <row r="131" spans="1:11" s="18" customFormat="1" ht="12" thickBot="1" x14ac:dyDescent="0.25">
      <c r="A131" s="94"/>
      <c r="B131" s="95"/>
      <c r="C131" s="95"/>
      <c r="D131" s="95"/>
      <c r="E131" s="95"/>
      <c r="F131" s="95"/>
      <c r="G131" s="95"/>
      <c r="H131" s="95"/>
      <c r="I131" s="96"/>
      <c r="J131" s="96"/>
      <c r="K131" s="97"/>
    </row>
  </sheetData>
  <mergeCells count="2">
    <mergeCell ref="B2:E2"/>
    <mergeCell ref="B12:E12"/>
  </mergeCells>
  <dataValidations count="2">
    <dataValidation type="list" showInputMessage="1" showErrorMessage="1" sqref="D15">
      <formula1>"Libor,ibor,Hibor"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3"/>
  <sheetViews>
    <sheetView workbookViewId="0"/>
  </sheetViews>
  <sheetFormatPr defaultColWidth="8" defaultRowHeight="11.25" x14ac:dyDescent="0.2"/>
  <cols>
    <col min="1" max="1" width="3.140625" style="46" customWidth="1"/>
    <col min="2" max="2" width="4.28515625" style="46" customWidth="1"/>
    <col min="3" max="3" width="18.5703125" style="46" bestFit="1" customWidth="1"/>
    <col min="4" max="4" width="98.42578125" style="46" bestFit="1" customWidth="1"/>
    <col min="5" max="5" width="9.140625" style="46" bestFit="1" customWidth="1"/>
    <col min="6" max="6" width="18.85546875" style="46" bestFit="1" customWidth="1"/>
    <col min="7" max="7" width="24.140625" style="46" bestFit="1" customWidth="1"/>
    <col min="8" max="8" width="26.28515625" style="46" bestFit="1" customWidth="1"/>
    <col min="9" max="9" width="24.140625" style="46" bestFit="1" customWidth="1"/>
    <col min="10" max="16384" width="8" style="46"/>
  </cols>
  <sheetData>
    <row r="1" spans="1:22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22" s="49" customFormat="1" ht="15.75" x14ac:dyDescent="0.25">
      <c r="A2" s="48"/>
      <c r="B2" s="399" t="s">
        <v>60</v>
      </c>
      <c r="C2" s="400"/>
      <c r="D2" s="400"/>
      <c r="E2" s="401"/>
    </row>
    <row r="3" spans="1:22" s="49" customFormat="1" ht="12.75" x14ac:dyDescent="0.2">
      <c r="A3" s="48"/>
      <c r="B3" s="50"/>
      <c r="C3" s="51"/>
      <c r="D3" s="51"/>
      <c r="E3" s="52"/>
    </row>
    <row r="4" spans="1:22" s="49" customFormat="1" ht="12.75" x14ac:dyDescent="0.2">
      <c r="A4" s="48"/>
      <c r="B4" s="50"/>
      <c r="C4" s="53" t="s">
        <v>61</v>
      </c>
      <c r="D4" s="54"/>
      <c r="E4" s="55"/>
    </row>
    <row r="5" spans="1:22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22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22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22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22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22" s="49" customFormat="1" ht="13.5" thickBot="1" x14ac:dyDescent="0.25">
      <c r="A10" s="48"/>
      <c r="B10" s="58"/>
      <c r="C10" s="59"/>
      <c r="D10" s="59"/>
      <c r="E10" s="60"/>
    </row>
    <row r="11" spans="1:22" ht="12" thickBot="1" x14ac:dyDescent="0.25"/>
    <row r="12" spans="1:22" ht="15.75" x14ac:dyDescent="0.25">
      <c r="B12" s="399" t="s">
        <v>67</v>
      </c>
      <c r="C12" s="400"/>
      <c r="D12" s="400"/>
      <c r="E12" s="401"/>
      <c r="V12" s="46" t="s">
        <v>180</v>
      </c>
    </row>
    <row r="13" spans="1:22" ht="12.75" x14ac:dyDescent="0.2">
      <c r="B13" s="224"/>
      <c r="C13" s="225"/>
      <c r="D13" s="225"/>
      <c r="E13" s="226"/>
    </row>
    <row r="14" spans="1:22" ht="12.75" x14ac:dyDescent="0.2">
      <c r="B14" s="224"/>
      <c r="C14" s="227" t="s">
        <v>68</v>
      </c>
      <c r="D14" s="54" t="s">
        <v>69</v>
      </c>
      <c r="E14" s="226"/>
      <c r="V14" s="46" t="s">
        <v>180</v>
      </c>
    </row>
    <row r="15" spans="1:22" ht="12.75" x14ac:dyDescent="0.2">
      <c r="B15" s="224"/>
      <c r="C15" s="227" t="s">
        <v>170</v>
      </c>
      <c r="D15" s="54" t="s">
        <v>171</v>
      </c>
      <c r="E15" s="226"/>
    </row>
    <row r="16" spans="1:22" ht="12.75" x14ac:dyDescent="0.2">
      <c r="B16" s="224"/>
      <c r="C16" s="227" t="s">
        <v>70</v>
      </c>
      <c r="D16" s="57" t="s">
        <v>71</v>
      </c>
      <c r="E16" s="226"/>
    </row>
    <row r="17" spans="1:12" ht="13.5" thickBot="1" x14ac:dyDescent="0.25">
      <c r="B17" s="228"/>
      <c r="C17" s="229"/>
      <c r="D17" s="229"/>
      <c r="E17" s="230"/>
    </row>
    <row r="19" spans="1:12" s="1" customFormat="1" ht="12.75" x14ac:dyDescent="0.2">
      <c r="A19" s="102"/>
      <c r="B19" s="257"/>
      <c r="C19" s="257"/>
      <c r="D19" s="257"/>
      <c r="E19" s="213" t="s">
        <v>116</v>
      </c>
      <c r="F19" s="258"/>
      <c r="G19" s="258"/>
      <c r="H19" s="259" t="str">
        <f>Currency&amp;"_YC"&amp;"STDRH"</f>
        <v>HKD_YCSTDRH</v>
      </c>
      <c r="I19" s="260"/>
      <c r="J19" s="260"/>
      <c r="K19" s="74"/>
    </row>
    <row r="20" spans="1:12" s="1" customFormat="1" ht="32.25" customHeight="1" x14ac:dyDescent="0.2">
      <c r="A20" s="102"/>
      <c r="B20" s="160" t="s">
        <v>113</v>
      </c>
      <c r="C20" s="20" t="s">
        <v>114</v>
      </c>
      <c r="D20" s="21" t="s">
        <v>115</v>
      </c>
      <c r="E20" s="20" t="s">
        <v>178</v>
      </c>
      <c r="F20" s="20" t="s">
        <v>179</v>
      </c>
      <c r="G20" s="160" t="s">
        <v>189</v>
      </c>
      <c r="H20" s="214" t="str">
        <f>$H$19&amp;"_Futures"&amp;$E$19&amp;".xml"</f>
        <v>HKD_YCSTDRH_Futures3M.xml</v>
      </c>
      <c r="I20" s="23" t="e">
        <f ca="1">IF(Serialize,_xll.ohObjectSave(I21:I140,SerializationPath&amp;H20,FileOverwrite,,Serialize),"---")</f>
        <v>#NUM!</v>
      </c>
      <c r="J20" s="215" t="str">
        <f ca="1">_xll.ohRangeRetrieveError(I20)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K20" s="74"/>
    </row>
    <row r="21" spans="1:12" s="1" customFormat="1" ht="12.75" x14ac:dyDescent="0.2">
      <c r="A21" s="103"/>
      <c r="B21" s="261">
        <v>1</v>
      </c>
      <c r="C21" s="106" t="b">
        <v>0</v>
      </c>
      <c r="D21" s="106" t="str">
        <f t="array" ref="D21:D140">_xll.qlIMMNextCodes(_xll.qlSettingsEvaluationDate(Trigger)-1,$C21:$C140)</f>
        <v>X3</v>
      </c>
      <c r="E21" s="106" t="str">
        <f t="shared" ref="E21:E52" si="0">PROPER(Currency)&amp;FamilyName&amp;$E$19</f>
        <v>HkdHibor3M</v>
      </c>
      <c r="F21" s="262" t="str">
        <f t="shared" ref="F21:F52" si="1">Currency&amp;"FUT"&amp;$E$19&amp;$D21&amp;QuoteSuffix</f>
        <v>HKDFUT3MX3_Quote</v>
      </c>
      <c r="G21" s="262" t="str">
        <f t="shared" ref="G21:G52" si="2">Currency&amp;"FUT"&amp;$E$19&amp;$D21&amp;"ConvAdj"&amp;QuoteSuffix</f>
        <v>HKDFUT3MX3ConvAdj_Quote</v>
      </c>
      <c r="H21" s="262" t="str">
        <f t="shared" ref="H21:H52" si="3">$H$19&amp;"_FUT"&amp;$E$19&amp;$D21</f>
        <v>HKD_YCSTDRH_FUT3MX3</v>
      </c>
      <c r="I21" s="196" t="str">
        <f>_xll.qlFuturesRateHelper(H21,$F21,$D21,$E21,$G21,Permanent,Trigger,ObjectOverwrite)</f>
        <v>HKD_YCSTDRH_FUT3MX3#0001</v>
      </c>
      <c r="J21" s="263" t="str">
        <f>_xll.ohRangeRetrieveError(I21)</f>
        <v/>
      </c>
      <c r="K21" s="74"/>
      <c r="L21" s="264"/>
    </row>
    <row r="22" spans="1:12" s="1" customFormat="1" ht="12.75" x14ac:dyDescent="0.2">
      <c r="A22" s="103"/>
      <c r="B22" s="216">
        <v>2</v>
      </c>
      <c r="C22" s="107" t="b">
        <v>0</v>
      </c>
      <c r="D22" s="107" t="str">
        <v>Z3</v>
      </c>
      <c r="E22" s="106" t="str">
        <f t="shared" si="0"/>
        <v>HkdHibor3M</v>
      </c>
      <c r="F22" s="262" t="str">
        <f t="shared" si="1"/>
        <v>HKDFUT3MZ3_Quote</v>
      </c>
      <c r="G22" s="262" t="str">
        <f t="shared" si="2"/>
        <v>HKDFUT3MZ3ConvAdj_Quote</v>
      </c>
      <c r="H22" s="262" t="str">
        <f t="shared" si="3"/>
        <v>HKD_YCSTDRH_FUT3MZ3</v>
      </c>
      <c r="I22" s="265" t="str">
        <f>_xll.qlFuturesRateHelper(H22,$F22,$D22,$E22,$G22,Permanent,Trigger,ObjectOverwrite)</f>
        <v>HKD_YCSTDRH_FUT3MZ3#0001</v>
      </c>
      <c r="J22" s="219" t="str">
        <f>_xll.ohRangeRetrieveError(I22)</f>
        <v/>
      </c>
      <c r="K22" s="74"/>
      <c r="L22" s="264"/>
    </row>
    <row r="23" spans="1:12" s="1" customFormat="1" ht="12.75" x14ac:dyDescent="0.2">
      <c r="A23" s="103"/>
      <c r="B23" s="216">
        <v>3</v>
      </c>
      <c r="C23" s="107" t="b">
        <v>0</v>
      </c>
      <c r="D23" s="107" t="str">
        <v>F4</v>
      </c>
      <c r="E23" s="106" t="str">
        <f t="shared" si="0"/>
        <v>HkdHibor3M</v>
      </c>
      <c r="F23" s="262" t="str">
        <f t="shared" si="1"/>
        <v>HKDFUT3MF4_Quote</v>
      </c>
      <c r="G23" s="262" t="str">
        <f t="shared" si="2"/>
        <v>HKDFUT3MF4ConvAdj_Quote</v>
      </c>
      <c r="H23" s="262" t="str">
        <f t="shared" si="3"/>
        <v>HKD_YCSTDRH_FUT3MF4</v>
      </c>
      <c r="I23" s="265" t="str">
        <f>_xll.qlFuturesRateHelper(H23,$F23,$D23,$E23,$G23,Permanent,Trigger,ObjectOverwrite)</f>
        <v>HKD_YCSTDRH_FUT3MF4#0001</v>
      </c>
      <c r="J23" s="219" t="str">
        <f>_xll.ohRangeRetrieveError(I23)</f>
        <v/>
      </c>
      <c r="K23" s="74"/>
      <c r="L23" s="264"/>
    </row>
    <row r="24" spans="1:12" s="1" customFormat="1" ht="12.75" x14ac:dyDescent="0.2">
      <c r="A24" s="103"/>
      <c r="B24" s="216">
        <v>4</v>
      </c>
      <c r="C24" s="107" t="b">
        <v>0</v>
      </c>
      <c r="D24" s="107" t="str">
        <v>G4</v>
      </c>
      <c r="E24" s="106" t="str">
        <f t="shared" si="0"/>
        <v>HkdHibor3M</v>
      </c>
      <c r="F24" s="262" t="str">
        <f t="shared" si="1"/>
        <v>HKDFUT3MG4_Quote</v>
      </c>
      <c r="G24" s="262" t="str">
        <f t="shared" si="2"/>
        <v>HKDFUT3MG4ConvAdj_Quote</v>
      </c>
      <c r="H24" s="262" t="str">
        <f t="shared" si="3"/>
        <v>HKD_YCSTDRH_FUT3MG4</v>
      </c>
      <c r="I24" s="265" t="e">
        <f>_xll.qlFuturesRateHelper(H24,$F24,$D24,$E24,$G24,Permanent,Trigger,ObjectOverwrite)</f>
        <v>#NUM!</v>
      </c>
      <c r="J24" s="219" t="str">
        <f ca="1">_xll.ohRangeRetrieveError(I24)</f>
        <v>qlFuturesRateHelper - Error converting parameter 'Price' : 'ObjectHandler error: attempt to retrieve object with unknown ID 'HKDFUT3MG4_Quote'</v>
      </c>
      <c r="K24" s="74"/>
      <c r="L24" s="264"/>
    </row>
    <row r="25" spans="1:12" s="1" customFormat="1" ht="12.75" x14ac:dyDescent="0.2">
      <c r="A25" s="103"/>
      <c r="B25" s="216">
        <v>5</v>
      </c>
      <c r="C25" s="107" t="b">
        <v>0</v>
      </c>
      <c r="D25" s="107" t="str">
        <v>H4</v>
      </c>
      <c r="E25" s="106" t="str">
        <f t="shared" si="0"/>
        <v>HkdHibor3M</v>
      </c>
      <c r="F25" s="262" t="str">
        <f t="shared" si="1"/>
        <v>HKDFUT3MH4_Quote</v>
      </c>
      <c r="G25" s="262" t="str">
        <f t="shared" si="2"/>
        <v>HKDFUT3MH4ConvAdj_Quote</v>
      </c>
      <c r="H25" s="262" t="str">
        <f t="shared" si="3"/>
        <v>HKD_YCSTDRH_FUT3MH4</v>
      </c>
      <c r="I25" s="265" t="str">
        <f>_xll.qlFuturesRateHelper(H25,$F25,$D25,$E25,$G25,Permanent,Trigger,ObjectOverwrite)</f>
        <v>HKD_YCSTDRH_FUT3MH4#0001</v>
      </c>
      <c r="J25" s="219" t="str">
        <f>_xll.ohRangeRetrieveError(I25)</f>
        <v/>
      </c>
      <c r="K25" s="74"/>
      <c r="L25" s="264"/>
    </row>
    <row r="26" spans="1:12" s="1" customFormat="1" ht="12.75" x14ac:dyDescent="0.2">
      <c r="A26" s="103"/>
      <c r="B26" s="216">
        <v>6</v>
      </c>
      <c r="C26" s="107" t="b">
        <v>0</v>
      </c>
      <c r="D26" s="107" t="str">
        <v>J4</v>
      </c>
      <c r="E26" s="106" t="str">
        <f t="shared" si="0"/>
        <v>HkdHibor3M</v>
      </c>
      <c r="F26" s="262" t="str">
        <f t="shared" si="1"/>
        <v>HKDFUT3MJ4_Quote</v>
      </c>
      <c r="G26" s="262" t="str">
        <f t="shared" si="2"/>
        <v>HKDFUT3MJ4ConvAdj_Quote</v>
      </c>
      <c r="H26" s="262" t="str">
        <f t="shared" si="3"/>
        <v>HKD_YCSTDRH_FUT3MJ4</v>
      </c>
      <c r="I26" s="265" t="e">
        <f>_xll.qlFuturesRateHelper(H26,$F26,$D26,$E26,$G26,Permanent,Trigger,ObjectOverwrite)</f>
        <v>#NUM!</v>
      </c>
      <c r="J26" s="219" t="str">
        <f ca="1">_xll.ohRangeRetrieveError(I26)</f>
        <v>qlFuturesRateHelper - Error converting parameter 'Price' : 'ObjectHandler error: attempt to retrieve object with unknown ID 'HKDFUT3MJ4_Quote'</v>
      </c>
      <c r="K26" s="74"/>
      <c r="L26" s="264"/>
    </row>
    <row r="27" spans="1:12" s="1" customFormat="1" ht="12.75" x14ac:dyDescent="0.2">
      <c r="A27" s="103"/>
      <c r="B27" s="216">
        <v>7</v>
      </c>
      <c r="C27" s="107" t="b">
        <v>0</v>
      </c>
      <c r="D27" s="107" t="str">
        <v>K4</v>
      </c>
      <c r="E27" s="106" t="str">
        <f t="shared" si="0"/>
        <v>HkdHibor3M</v>
      </c>
      <c r="F27" s="262" t="str">
        <f t="shared" si="1"/>
        <v>HKDFUT3MK4_Quote</v>
      </c>
      <c r="G27" s="262" t="str">
        <f t="shared" si="2"/>
        <v>HKDFUT3MK4ConvAdj_Quote</v>
      </c>
      <c r="H27" s="262" t="str">
        <f t="shared" si="3"/>
        <v>HKD_YCSTDRH_FUT3MK4</v>
      </c>
      <c r="I27" s="265" t="e">
        <f>_xll.qlFuturesRateHelper(H27,$F27,$D27,$E27,$G27,Permanent,Trigger,ObjectOverwrite)</f>
        <v>#NUM!</v>
      </c>
      <c r="J27" s="219" t="str">
        <f ca="1">_xll.ohRangeRetrieveError(I27)</f>
        <v>qlFuturesRateHelper - Error converting parameter 'Price' : 'ObjectHandler error: attempt to retrieve object with unknown ID 'HKDFUT3MK4_Quote'</v>
      </c>
      <c r="K27" s="74"/>
      <c r="L27" s="264"/>
    </row>
    <row r="28" spans="1:12" s="1" customFormat="1" ht="12.75" x14ac:dyDescent="0.2">
      <c r="A28" s="103"/>
      <c r="B28" s="216">
        <v>8</v>
      </c>
      <c r="C28" s="107" t="b">
        <v>0</v>
      </c>
      <c r="D28" s="107" t="str">
        <v>M4</v>
      </c>
      <c r="E28" s="106" t="str">
        <f t="shared" si="0"/>
        <v>HkdHibor3M</v>
      </c>
      <c r="F28" s="262" t="str">
        <f t="shared" si="1"/>
        <v>HKDFUT3MM4_Quote</v>
      </c>
      <c r="G28" s="262" t="str">
        <f t="shared" si="2"/>
        <v>HKDFUT3MM4ConvAdj_Quote</v>
      </c>
      <c r="H28" s="262" t="str">
        <f t="shared" si="3"/>
        <v>HKD_YCSTDRH_FUT3MM4</v>
      </c>
      <c r="I28" s="265" t="str">
        <f>_xll.qlFuturesRateHelper(H28,$F28,$D28,$E28,$G28,Permanent,Trigger,ObjectOverwrite)</f>
        <v>HKD_YCSTDRH_FUT3MM4#0001</v>
      </c>
      <c r="J28" s="219" t="str">
        <f>_xll.ohRangeRetrieveError(I28)</f>
        <v/>
      </c>
      <c r="K28" s="74"/>
      <c r="L28" s="264"/>
    </row>
    <row r="29" spans="1:12" s="1" customFormat="1" ht="12.75" x14ac:dyDescent="0.2">
      <c r="A29" s="103"/>
      <c r="B29" s="216">
        <v>9</v>
      </c>
      <c r="C29" s="107" t="b">
        <v>0</v>
      </c>
      <c r="D29" s="107" t="str">
        <v>N4</v>
      </c>
      <c r="E29" s="106" t="str">
        <f t="shared" si="0"/>
        <v>HkdHibor3M</v>
      </c>
      <c r="F29" s="262" t="str">
        <f t="shared" si="1"/>
        <v>HKDFUT3MN4_Quote</v>
      </c>
      <c r="G29" s="262" t="str">
        <f t="shared" si="2"/>
        <v>HKDFUT3MN4ConvAdj_Quote</v>
      </c>
      <c r="H29" s="262" t="str">
        <f t="shared" si="3"/>
        <v>HKD_YCSTDRH_FUT3MN4</v>
      </c>
      <c r="I29" s="265" t="e">
        <f>_xll.qlFuturesRateHelper(H29,$F29,$D29,$E29,$G29,Permanent,Trigger,ObjectOverwrite)</f>
        <v>#NUM!</v>
      </c>
      <c r="J29" s="219" t="str">
        <f ca="1">_xll.ohRangeRetrieveError(I29)</f>
        <v>qlFuturesRateHelper - Error converting parameter 'Price' : 'ObjectHandler error: attempt to retrieve object with unknown ID 'HKDFUT3MN4_Quote'</v>
      </c>
      <c r="K29" s="74"/>
      <c r="L29" s="264"/>
    </row>
    <row r="30" spans="1:12" s="1" customFormat="1" ht="12.75" x14ac:dyDescent="0.2">
      <c r="A30" s="103"/>
      <c r="B30" s="216">
        <v>10</v>
      </c>
      <c r="C30" s="107" t="b">
        <v>0</v>
      </c>
      <c r="D30" s="107" t="str">
        <v>Q4</v>
      </c>
      <c r="E30" s="106" t="str">
        <f t="shared" si="0"/>
        <v>HkdHibor3M</v>
      </c>
      <c r="F30" s="262" t="str">
        <f t="shared" si="1"/>
        <v>HKDFUT3MQ4_Quote</v>
      </c>
      <c r="G30" s="262" t="str">
        <f t="shared" si="2"/>
        <v>HKDFUT3MQ4ConvAdj_Quote</v>
      </c>
      <c r="H30" s="262" t="str">
        <f t="shared" si="3"/>
        <v>HKD_YCSTDRH_FUT3MQ4</v>
      </c>
      <c r="I30" s="265" t="e">
        <f>_xll.qlFuturesRateHelper(H30,$F30,$D30,$E30,$G30,Permanent,Trigger,ObjectOverwrite)</f>
        <v>#NUM!</v>
      </c>
      <c r="J30" s="219" t="str">
        <f ca="1">_xll.ohRangeRetrieveError(I30)</f>
        <v>qlFuturesRateHelper - Error converting parameter 'Price' : 'ObjectHandler error: attempt to retrieve object with unknown ID 'HKDFUT3MQ4_Quote'</v>
      </c>
      <c r="K30" s="74"/>
      <c r="L30" s="264"/>
    </row>
    <row r="31" spans="1:12" s="1" customFormat="1" ht="12.75" x14ac:dyDescent="0.2">
      <c r="A31" s="103"/>
      <c r="B31" s="216">
        <v>11</v>
      </c>
      <c r="C31" s="107" t="b">
        <v>0</v>
      </c>
      <c r="D31" s="107" t="str">
        <v>U4</v>
      </c>
      <c r="E31" s="106" t="str">
        <f t="shared" si="0"/>
        <v>HkdHibor3M</v>
      </c>
      <c r="F31" s="262" t="str">
        <f t="shared" si="1"/>
        <v>HKDFUT3MU4_Quote</v>
      </c>
      <c r="G31" s="262" t="str">
        <f t="shared" si="2"/>
        <v>HKDFUT3MU4ConvAdj_Quote</v>
      </c>
      <c r="H31" s="262" t="str">
        <f t="shared" si="3"/>
        <v>HKD_YCSTDRH_FUT3MU4</v>
      </c>
      <c r="I31" s="265" t="str">
        <f>_xll.qlFuturesRateHelper(H31,$F31,$D31,$E31,$G31,Permanent,Trigger,ObjectOverwrite)</f>
        <v>HKD_YCSTDRH_FUT3MU4#0001</v>
      </c>
      <c r="J31" s="219" t="str">
        <f>_xll.ohRangeRetrieveError(I31)</f>
        <v/>
      </c>
      <c r="K31" s="74"/>
      <c r="L31" s="264"/>
    </row>
    <row r="32" spans="1:12" s="1" customFormat="1" ht="12.75" x14ac:dyDescent="0.2">
      <c r="A32" s="103"/>
      <c r="B32" s="216">
        <v>12</v>
      </c>
      <c r="C32" s="107" t="b">
        <v>0</v>
      </c>
      <c r="D32" s="107" t="str">
        <v>V4</v>
      </c>
      <c r="E32" s="106" t="str">
        <f t="shared" si="0"/>
        <v>HkdHibor3M</v>
      </c>
      <c r="F32" s="262" t="str">
        <f t="shared" si="1"/>
        <v>HKDFUT3MV4_Quote</v>
      </c>
      <c r="G32" s="262" t="str">
        <f t="shared" si="2"/>
        <v>HKDFUT3MV4ConvAdj_Quote</v>
      </c>
      <c r="H32" s="262" t="str">
        <f t="shared" si="3"/>
        <v>HKD_YCSTDRH_FUT3MV4</v>
      </c>
      <c r="I32" s="265" t="e">
        <f>_xll.qlFuturesRateHelper(H32,$F32,$D32,$E32,$G32,Permanent,Trigger,ObjectOverwrite)</f>
        <v>#NUM!</v>
      </c>
      <c r="J32" s="219" t="str">
        <f ca="1">_xll.ohRangeRetrieveError(I32)</f>
        <v>qlFuturesRateHelper - Error converting parameter 'Price' : 'ObjectHandler error: attempt to retrieve object with unknown ID 'HKDFUT3MV4_Quote'</v>
      </c>
      <c r="K32" s="74"/>
      <c r="L32" s="264"/>
    </row>
    <row r="33" spans="1:12" s="1" customFormat="1" ht="12.75" x14ac:dyDescent="0.2">
      <c r="A33" s="103"/>
      <c r="B33" s="216">
        <v>13</v>
      </c>
      <c r="C33" s="107" t="b">
        <v>0</v>
      </c>
      <c r="D33" s="107" t="str">
        <v>X4</v>
      </c>
      <c r="E33" s="106" t="str">
        <f t="shared" si="0"/>
        <v>HkdHibor3M</v>
      </c>
      <c r="F33" s="262" t="str">
        <f t="shared" si="1"/>
        <v>HKDFUT3MX4_Quote</v>
      </c>
      <c r="G33" s="262" t="str">
        <f t="shared" si="2"/>
        <v>HKDFUT3MX4ConvAdj_Quote</v>
      </c>
      <c r="H33" s="262" t="str">
        <f t="shared" si="3"/>
        <v>HKD_YCSTDRH_FUT3MX4</v>
      </c>
      <c r="I33" s="265" t="e">
        <f>_xll.qlFuturesRateHelper(H33,$F33,$D33,$E33,$G33,Permanent,Trigger,ObjectOverwrite)</f>
        <v>#NUM!</v>
      </c>
      <c r="J33" s="219" t="str">
        <f ca="1">_xll.ohRangeRetrieveError(I33)</f>
        <v>qlFuturesRateHelper - Error converting parameter 'Price' : 'ObjectHandler error: attempt to retrieve object with unknown ID 'HKDFUT3MX4_Quote'</v>
      </c>
      <c r="K33" s="74"/>
      <c r="L33" s="264"/>
    </row>
    <row r="34" spans="1:12" s="1" customFormat="1" ht="12.75" x14ac:dyDescent="0.2">
      <c r="A34" s="103"/>
      <c r="B34" s="216">
        <v>14</v>
      </c>
      <c r="C34" s="107" t="b">
        <v>0</v>
      </c>
      <c r="D34" s="107" t="str">
        <v>Z4</v>
      </c>
      <c r="E34" s="106" t="str">
        <f t="shared" si="0"/>
        <v>HkdHibor3M</v>
      </c>
      <c r="F34" s="262" t="str">
        <f t="shared" si="1"/>
        <v>HKDFUT3MZ4_Quote</v>
      </c>
      <c r="G34" s="262" t="str">
        <f t="shared" si="2"/>
        <v>HKDFUT3MZ4ConvAdj_Quote</v>
      </c>
      <c r="H34" s="262" t="str">
        <f t="shared" si="3"/>
        <v>HKD_YCSTDRH_FUT3MZ4</v>
      </c>
      <c r="I34" s="265" t="e">
        <f>_xll.qlFuturesRateHelper(H34,$F34,$D34,$E34,$G34,Permanent,Trigger,ObjectOverwrite)</f>
        <v>#NUM!</v>
      </c>
      <c r="J34" s="219" t="str">
        <f ca="1">_xll.ohRangeRetrieveError(I34)</f>
        <v>qlFuturesRateHelper - Error converting parameter 'Price' : 'ObjectHandler error: attempt to retrieve object with unknown ID 'HKDFUT3MZ4_Quote'</v>
      </c>
      <c r="K34" s="74"/>
      <c r="L34" s="264"/>
    </row>
    <row r="35" spans="1:12" s="1" customFormat="1" ht="12.75" x14ac:dyDescent="0.2">
      <c r="A35" s="103"/>
      <c r="B35" s="216">
        <v>15</v>
      </c>
      <c r="C35" s="107" t="b">
        <v>0</v>
      </c>
      <c r="D35" s="107" t="str">
        <v>F5</v>
      </c>
      <c r="E35" s="106" t="str">
        <f t="shared" si="0"/>
        <v>HkdHibor3M</v>
      </c>
      <c r="F35" s="262" t="str">
        <f t="shared" si="1"/>
        <v>HKDFUT3MF5_Quote</v>
      </c>
      <c r="G35" s="262" t="str">
        <f t="shared" si="2"/>
        <v>HKDFUT3MF5ConvAdj_Quote</v>
      </c>
      <c r="H35" s="262" t="str">
        <f t="shared" si="3"/>
        <v>HKD_YCSTDRH_FUT3MF5</v>
      </c>
      <c r="I35" s="265" t="e">
        <f>_xll.qlFuturesRateHelper(H35,$F35,$D35,$E35,$G35,Permanent,Trigger,ObjectOverwrite)</f>
        <v>#NUM!</v>
      </c>
      <c r="J35" s="219" t="str">
        <f ca="1">_xll.ohRangeRetrieveError(I35)</f>
        <v>qlFuturesRateHelper - Error converting parameter 'Price' : 'ObjectHandler error: attempt to retrieve object with unknown ID 'HKDFUT3MF5_Quote'</v>
      </c>
      <c r="K35" s="74"/>
      <c r="L35" s="264"/>
    </row>
    <row r="36" spans="1:12" s="1" customFormat="1" ht="12.75" x14ac:dyDescent="0.2">
      <c r="A36" s="103"/>
      <c r="B36" s="216">
        <v>16</v>
      </c>
      <c r="C36" s="107" t="b">
        <v>0</v>
      </c>
      <c r="D36" s="107" t="str">
        <v>G5</v>
      </c>
      <c r="E36" s="106" t="str">
        <f t="shared" si="0"/>
        <v>HkdHibor3M</v>
      </c>
      <c r="F36" s="262" t="str">
        <f t="shared" si="1"/>
        <v>HKDFUT3MG5_Quote</v>
      </c>
      <c r="G36" s="262" t="str">
        <f t="shared" si="2"/>
        <v>HKDFUT3MG5ConvAdj_Quote</v>
      </c>
      <c r="H36" s="262" t="str">
        <f t="shared" si="3"/>
        <v>HKD_YCSTDRH_FUT3MG5</v>
      </c>
      <c r="I36" s="265" t="e">
        <f>_xll.qlFuturesRateHelper(H36,$F36,$D36,$E36,$G36,Permanent,Trigger,ObjectOverwrite)</f>
        <v>#NUM!</v>
      </c>
      <c r="J36" s="219" t="str">
        <f ca="1">_xll.ohRangeRetrieveError(I36)</f>
        <v>qlFuturesRateHelper - Error converting parameter 'Price' : 'ObjectHandler error: attempt to retrieve object with unknown ID 'HKDFUT3MG5_Quote'</v>
      </c>
      <c r="K36" s="74"/>
      <c r="L36" s="264"/>
    </row>
    <row r="37" spans="1:12" s="1" customFormat="1" ht="12.75" x14ac:dyDescent="0.2">
      <c r="A37" s="103"/>
      <c r="B37" s="216">
        <v>17</v>
      </c>
      <c r="C37" s="107" t="b">
        <v>0</v>
      </c>
      <c r="D37" s="107" t="str">
        <v>H5</v>
      </c>
      <c r="E37" s="106" t="str">
        <f t="shared" si="0"/>
        <v>HkdHibor3M</v>
      </c>
      <c r="F37" s="262" t="str">
        <f t="shared" si="1"/>
        <v>HKDFUT3MH5_Quote</v>
      </c>
      <c r="G37" s="262" t="str">
        <f t="shared" si="2"/>
        <v>HKDFUT3MH5ConvAdj_Quote</v>
      </c>
      <c r="H37" s="262" t="str">
        <f t="shared" si="3"/>
        <v>HKD_YCSTDRH_FUT3MH5</v>
      </c>
      <c r="I37" s="265" t="e">
        <f>_xll.qlFuturesRateHelper(H37,$F37,$D37,$E37,$G37,Permanent,Trigger,ObjectOverwrite)</f>
        <v>#NUM!</v>
      </c>
      <c r="J37" s="219" t="str">
        <f ca="1">_xll.ohRangeRetrieveError(I37)</f>
        <v>qlFuturesRateHelper - Error converting parameter 'Price' : 'ObjectHandler error: attempt to retrieve object with unknown ID 'HKDFUT3MH5_Quote'</v>
      </c>
      <c r="K37" s="74"/>
      <c r="L37" s="264"/>
    </row>
    <row r="38" spans="1:12" s="1" customFormat="1" ht="12.75" x14ac:dyDescent="0.2">
      <c r="A38" s="103"/>
      <c r="B38" s="216">
        <v>18</v>
      </c>
      <c r="C38" s="107" t="b">
        <v>0</v>
      </c>
      <c r="D38" s="107" t="str">
        <v>J5</v>
      </c>
      <c r="E38" s="106" t="str">
        <f t="shared" si="0"/>
        <v>HkdHibor3M</v>
      </c>
      <c r="F38" s="262" t="str">
        <f t="shared" si="1"/>
        <v>HKDFUT3MJ5_Quote</v>
      </c>
      <c r="G38" s="262" t="str">
        <f t="shared" si="2"/>
        <v>HKDFUT3MJ5ConvAdj_Quote</v>
      </c>
      <c r="H38" s="262" t="str">
        <f t="shared" si="3"/>
        <v>HKD_YCSTDRH_FUT3MJ5</v>
      </c>
      <c r="I38" s="265" t="e">
        <f>_xll.qlFuturesRateHelper(H38,$F38,$D38,$E38,$G38,Permanent,Trigger,ObjectOverwrite)</f>
        <v>#NUM!</v>
      </c>
      <c r="J38" s="219" t="str">
        <f ca="1">_xll.ohRangeRetrieveError(I38)</f>
        <v>qlFuturesRateHelper - Error converting parameter 'Price' : 'ObjectHandler error: attempt to retrieve object with unknown ID 'HKDFUT3MJ5_Quote'</v>
      </c>
      <c r="K38" s="74"/>
      <c r="L38" s="264"/>
    </row>
    <row r="39" spans="1:12" s="1" customFormat="1" ht="12.75" x14ac:dyDescent="0.2">
      <c r="A39" s="103"/>
      <c r="B39" s="216">
        <v>19</v>
      </c>
      <c r="C39" s="107" t="b">
        <v>0</v>
      </c>
      <c r="D39" s="107" t="str">
        <v>K5</v>
      </c>
      <c r="E39" s="106" t="str">
        <f t="shared" si="0"/>
        <v>HkdHibor3M</v>
      </c>
      <c r="F39" s="262" t="str">
        <f t="shared" si="1"/>
        <v>HKDFUT3MK5_Quote</v>
      </c>
      <c r="G39" s="262" t="str">
        <f t="shared" si="2"/>
        <v>HKDFUT3MK5ConvAdj_Quote</v>
      </c>
      <c r="H39" s="262" t="str">
        <f t="shared" si="3"/>
        <v>HKD_YCSTDRH_FUT3MK5</v>
      </c>
      <c r="I39" s="265" t="e">
        <f>_xll.qlFuturesRateHelper(H39,$F39,$D39,$E39,$G39,Permanent,Trigger,ObjectOverwrite)</f>
        <v>#NUM!</v>
      </c>
      <c r="J39" s="219" t="str">
        <f ca="1">_xll.ohRangeRetrieveError(I39)</f>
        <v>qlFuturesRateHelper - Error converting parameter 'Price' : 'ObjectHandler error: attempt to retrieve object with unknown ID 'HKDFUT3MK5_Quote'</v>
      </c>
      <c r="K39" s="74"/>
      <c r="L39" s="264"/>
    </row>
    <row r="40" spans="1:12" s="1" customFormat="1" ht="12.75" x14ac:dyDescent="0.2">
      <c r="A40" s="103"/>
      <c r="B40" s="216">
        <v>20</v>
      </c>
      <c r="C40" s="107" t="b">
        <v>0</v>
      </c>
      <c r="D40" s="107" t="str">
        <v>M5</v>
      </c>
      <c r="E40" s="106" t="str">
        <f t="shared" si="0"/>
        <v>HkdHibor3M</v>
      </c>
      <c r="F40" s="262" t="str">
        <f t="shared" si="1"/>
        <v>HKDFUT3MM5_Quote</v>
      </c>
      <c r="G40" s="262" t="str">
        <f t="shared" si="2"/>
        <v>HKDFUT3MM5ConvAdj_Quote</v>
      </c>
      <c r="H40" s="262" t="str">
        <f t="shared" si="3"/>
        <v>HKD_YCSTDRH_FUT3MM5</v>
      </c>
      <c r="I40" s="265" t="e">
        <f>_xll.qlFuturesRateHelper(H40,$F40,$D40,$E40,$G40,Permanent,Trigger,ObjectOverwrite)</f>
        <v>#NUM!</v>
      </c>
      <c r="J40" s="219" t="str">
        <f ca="1">_xll.ohRangeRetrieveError(I40)</f>
        <v>qlFuturesRateHelper - Error converting parameter 'Price' : 'ObjectHandler error: attempt to retrieve object with unknown ID 'HKDFUT3MM5_Quote'</v>
      </c>
      <c r="K40" s="74"/>
      <c r="L40" s="264"/>
    </row>
    <row r="41" spans="1:12" s="1" customFormat="1" ht="12.75" x14ac:dyDescent="0.2">
      <c r="A41" s="103"/>
      <c r="B41" s="216">
        <v>21</v>
      </c>
      <c r="C41" s="107" t="b">
        <v>0</v>
      </c>
      <c r="D41" s="107" t="str">
        <v>N5</v>
      </c>
      <c r="E41" s="106" t="str">
        <f t="shared" si="0"/>
        <v>HkdHibor3M</v>
      </c>
      <c r="F41" s="262" t="str">
        <f t="shared" si="1"/>
        <v>HKDFUT3MN5_Quote</v>
      </c>
      <c r="G41" s="262" t="str">
        <f t="shared" si="2"/>
        <v>HKDFUT3MN5ConvAdj_Quote</v>
      </c>
      <c r="H41" s="262" t="str">
        <f t="shared" si="3"/>
        <v>HKD_YCSTDRH_FUT3MN5</v>
      </c>
      <c r="I41" s="265" t="e">
        <f>_xll.qlFuturesRateHelper(H41,$F41,$D41,$E41,$G41,Permanent,Trigger,ObjectOverwrite)</f>
        <v>#NUM!</v>
      </c>
      <c r="J41" s="219" t="str">
        <f ca="1">_xll.ohRangeRetrieveError(I41)</f>
        <v>qlFuturesRateHelper - Error converting parameter 'Price' : 'ObjectHandler error: attempt to retrieve object with unknown ID 'HKDFUT3MN5_Quote'</v>
      </c>
      <c r="K41" s="74"/>
      <c r="L41" s="264"/>
    </row>
    <row r="42" spans="1:12" s="1" customFormat="1" ht="12.75" x14ac:dyDescent="0.2">
      <c r="A42" s="103"/>
      <c r="B42" s="216">
        <v>22</v>
      </c>
      <c r="C42" s="107" t="b">
        <v>0</v>
      </c>
      <c r="D42" s="107" t="str">
        <v>Q5</v>
      </c>
      <c r="E42" s="106" t="str">
        <f t="shared" si="0"/>
        <v>HkdHibor3M</v>
      </c>
      <c r="F42" s="262" t="str">
        <f t="shared" si="1"/>
        <v>HKDFUT3MQ5_Quote</v>
      </c>
      <c r="G42" s="262" t="str">
        <f t="shared" si="2"/>
        <v>HKDFUT3MQ5ConvAdj_Quote</v>
      </c>
      <c r="H42" s="262" t="str">
        <f t="shared" si="3"/>
        <v>HKD_YCSTDRH_FUT3MQ5</v>
      </c>
      <c r="I42" s="265" t="e">
        <f>_xll.qlFuturesRateHelper(H42,$F42,$D42,$E42,$G42,Permanent,Trigger,ObjectOverwrite)</f>
        <v>#NUM!</v>
      </c>
      <c r="J42" s="219" t="str">
        <f ca="1">_xll.ohRangeRetrieveError(I42)</f>
        <v>qlFuturesRateHelper - Error converting parameter 'Price' : 'ObjectHandler error: attempt to retrieve object with unknown ID 'HKDFUT3MQ5_Quote'</v>
      </c>
      <c r="K42" s="74"/>
      <c r="L42" s="264"/>
    </row>
    <row r="43" spans="1:12" s="1" customFormat="1" ht="12.75" x14ac:dyDescent="0.2">
      <c r="A43" s="103"/>
      <c r="B43" s="216">
        <v>23</v>
      </c>
      <c r="C43" s="107" t="b">
        <v>0</v>
      </c>
      <c r="D43" s="107" t="str">
        <v>U5</v>
      </c>
      <c r="E43" s="106" t="str">
        <f t="shared" si="0"/>
        <v>HkdHibor3M</v>
      </c>
      <c r="F43" s="262" t="str">
        <f t="shared" si="1"/>
        <v>HKDFUT3MU5_Quote</v>
      </c>
      <c r="G43" s="262" t="str">
        <f t="shared" si="2"/>
        <v>HKDFUT3MU5ConvAdj_Quote</v>
      </c>
      <c r="H43" s="262" t="str">
        <f t="shared" si="3"/>
        <v>HKD_YCSTDRH_FUT3MU5</v>
      </c>
      <c r="I43" s="265" t="e">
        <f>_xll.qlFuturesRateHelper(H43,$F43,$D43,$E43,$G43,Permanent,Trigger,ObjectOverwrite)</f>
        <v>#NUM!</v>
      </c>
      <c r="J43" s="219" t="str">
        <f ca="1">_xll.ohRangeRetrieveError(I43)</f>
        <v>qlFuturesRateHelper - Error converting parameter 'Price' : 'ObjectHandler error: attempt to retrieve object with unknown ID 'HKDFUT3MU5_Quote'</v>
      </c>
      <c r="K43" s="74"/>
      <c r="L43" s="264"/>
    </row>
    <row r="44" spans="1:12" s="1" customFormat="1" ht="12.75" x14ac:dyDescent="0.2">
      <c r="A44" s="103"/>
      <c r="B44" s="216">
        <v>24</v>
      </c>
      <c r="C44" s="107" t="b">
        <v>0</v>
      </c>
      <c r="D44" s="107" t="str">
        <v>V5</v>
      </c>
      <c r="E44" s="106" t="str">
        <f t="shared" si="0"/>
        <v>HkdHibor3M</v>
      </c>
      <c r="F44" s="262" t="str">
        <f t="shared" si="1"/>
        <v>HKDFUT3MV5_Quote</v>
      </c>
      <c r="G44" s="262" t="str">
        <f t="shared" si="2"/>
        <v>HKDFUT3MV5ConvAdj_Quote</v>
      </c>
      <c r="H44" s="262" t="str">
        <f t="shared" si="3"/>
        <v>HKD_YCSTDRH_FUT3MV5</v>
      </c>
      <c r="I44" s="265" t="e">
        <f>_xll.qlFuturesRateHelper(H44,$F44,$D44,$E44,$G44,Permanent,Trigger,ObjectOverwrite)</f>
        <v>#NUM!</v>
      </c>
      <c r="J44" s="219" t="str">
        <f ca="1">_xll.ohRangeRetrieveError(I44)</f>
        <v>qlFuturesRateHelper - Error converting parameter 'Price' : 'ObjectHandler error: attempt to retrieve object with unknown ID 'HKDFUT3MV5_Quote'</v>
      </c>
      <c r="K44" s="74"/>
      <c r="L44" s="264"/>
    </row>
    <row r="45" spans="1:12" s="1" customFormat="1" ht="12.75" x14ac:dyDescent="0.2">
      <c r="A45" s="103"/>
      <c r="B45" s="216">
        <v>25</v>
      </c>
      <c r="C45" s="107" t="b">
        <v>0</v>
      </c>
      <c r="D45" s="107" t="str">
        <v>X5</v>
      </c>
      <c r="E45" s="106" t="str">
        <f t="shared" si="0"/>
        <v>HkdHibor3M</v>
      </c>
      <c r="F45" s="262" t="str">
        <f t="shared" si="1"/>
        <v>HKDFUT3MX5_Quote</v>
      </c>
      <c r="G45" s="262" t="str">
        <f t="shared" si="2"/>
        <v>HKDFUT3MX5ConvAdj_Quote</v>
      </c>
      <c r="H45" s="262" t="str">
        <f t="shared" si="3"/>
        <v>HKD_YCSTDRH_FUT3MX5</v>
      </c>
      <c r="I45" s="265" t="e">
        <f>_xll.qlFuturesRateHelper(H45,$F45,$D45,$E45,$G45,Permanent,Trigger,ObjectOverwrite)</f>
        <v>#NUM!</v>
      </c>
      <c r="J45" s="219" t="str">
        <f ca="1">_xll.ohRangeRetrieveError(I45)</f>
        <v>qlFuturesRateHelper - Error converting parameter 'Price' : 'ObjectHandler error: attempt to retrieve object with unknown ID 'HKDFUT3MX5_Quote'</v>
      </c>
      <c r="K45" s="74"/>
      <c r="L45" s="264"/>
    </row>
    <row r="46" spans="1:12" s="1" customFormat="1" ht="12.75" x14ac:dyDescent="0.2">
      <c r="A46" s="103"/>
      <c r="B46" s="216">
        <v>26</v>
      </c>
      <c r="C46" s="107" t="b">
        <v>0</v>
      </c>
      <c r="D46" s="107" t="str">
        <v>Z5</v>
      </c>
      <c r="E46" s="106" t="str">
        <f t="shared" si="0"/>
        <v>HkdHibor3M</v>
      </c>
      <c r="F46" s="262" t="str">
        <f t="shared" si="1"/>
        <v>HKDFUT3MZ5_Quote</v>
      </c>
      <c r="G46" s="262" t="str">
        <f t="shared" si="2"/>
        <v>HKDFUT3MZ5ConvAdj_Quote</v>
      </c>
      <c r="H46" s="262" t="str">
        <f t="shared" si="3"/>
        <v>HKD_YCSTDRH_FUT3MZ5</v>
      </c>
      <c r="I46" s="265" t="e">
        <f>_xll.qlFuturesRateHelper(H46,$F46,$D46,$E46,$G46,Permanent,Trigger,ObjectOverwrite)</f>
        <v>#NUM!</v>
      </c>
      <c r="J46" s="219" t="str">
        <f ca="1">_xll.ohRangeRetrieveError(I46)</f>
        <v>qlFuturesRateHelper - Error converting parameter 'Price' : 'ObjectHandler error: attempt to retrieve object with unknown ID 'HKDFUT3MZ5_Quote'</v>
      </c>
      <c r="K46" s="74"/>
      <c r="L46" s="264"/>
    </row>
    <row r="47" spans="1:12" s="1" customFormat="1" ht="12.75" x14ac:dyDescent="0.2">
      <c r="A47" s="103"/>
      <c r="B47" s="216">
        <v>27</v>
      </c>
      <c r="C47" s="107" t="b">
        <v>0</v>
      </c>
      <c r="D47" s="107" t="str">
        <v>F6</v>
      </c>
      <c r="E47" s="106" t="str">
        <f t="shared" si="0"/>
        <v>HkdHibor3M</v>
      </c>
      <c r="F47" s="262" t="str">
        <f t="shared" si="1"/>
        <v>HKDFUT3MF6_Quote</v>
      </c>
      <c r="G47" s="262" t="str">
        <f t="shared" si="2"/>
        <v>HKDFUT3MF6ConvAdj_Quote</v>
      </c>
      <c r="H47" s="262" t="str">
        <f t="shared" si="3"/>
        <v>HKD_YCSTDRH_FUT3MF6</v>
      </c>
      <c r="I47" s="265" t="e">
        <f>_xll.qlFuturesRateHelper(H47,$F47,$D47,$E47,$G47,Permanent,Trigger,ObjectOverwrite)</f>
        <v>#NUM!</v>
      </c>
      <c r="J47" s="219" t="str">
        <f ca="1">_xll.ohRangeRetrieveError(I47)</f>
        <v>qlFuturesRateHelper - Error converting parameter 'Price' : 'ObjectHandler error: attempt to retrieve object with unknown ID 'HKDFUT3MF6_Quote'</v>
      </c>
      <c r="K47" s="74"/>
      <c r="L47" s="264"/>
    </row>
    <row r="48" spans="1:12" s="1" customFormat="1" ht="12.75" x14ac:dyDescent="0.2">
      <c r="A48" s="103"/>
      <c r="B48" s="216">
        <v>28</v>
      </c>
      <c r="C48" s="107" t="b">
        <v>0</v>
      </c>
      <c r="D48" s="107" t="str">
        <v>G6</v>
      </c>
      <c r="E48" s="106" t="str">
        <f t="shared" si="0"/>
        <v>HkdHibor3M</v>
      </c>
      <c r="F48" s="262" t="str">
        <f t="shared" si="1"/>
        <v>HKDFUT3MG6_Quote</v>
      </c>
      <c r="G48" s="262" t="str">
        <f t="shared" si="2"/>
        <v>HKDFUT3MG6ConvAdj_Quote</v>
      </c>
      <c r="H48" s="262" t="str">
        <f t="shared" si="3"/>
        <v>HKD_YCSTDRH_FUT3MG6</v>
      </c>
      <c r="I48" s="265" t="e">
        <f>_xll.qlFuturesRateHelper(H48,$F48,$D48,$E48,$G48,Permanent,Trigger,ObjectOverwrite)</f>
        <v>#NUM!</v>
      </c>
      <c r="J48" s="219" t="str">
        <f ca="1">_xll.ohRangeRetrieveError(I48)</f>
        <v>qlFuturesRateHelper - Error converting parameter 'Price' : 'ObjectHandler error: attempt to retrieve object with unknown ID 'HKDFUT3MG6_Quote'</v>
      </c>
      <c r="K48" s="74"/>
      <c r="L48" s="264"/>
    </row>
    <row r="49" spans="1:12" s="1" customFormat="1" ht="12.75" x14ac:dyDescent="0.2">
      <c r="A49" s="103"/>
      <c r="B49" s="216">
        <v>29</v>
      </c>
      <c r="C49" s="107" t="b">
        <v>0</v>
      </c>
      <c r="D49" s="107" t="str">
        <v>H6</v>
      </c>
      <c r="E49" s="106" t="str">
        <f t="shared" si="0"/>
        <v>HkdHibor3M</v>
      </c>
      <c r="F49" s="262" t="str">
        <f t="shared" si="1"/>
        <v>HKDFUT3MH6_Quote</v>
      </c>
      <c r="G49" s="262" t="str">
        <f t="shared" si="2"/>
        <v>HKDFUT3MH6ConvAdj_Quote</v>
      </c>
      <c r="H49" s="262" t="str">
        <f t="shared" si="3"/>
        <v>HKD_YCSTDRH_FUT3MH6</v>
      </c>
      <c r="I49" s="265" t="e">
        <f>_xll.qlFuturesRateHelper(H49,$F49,$D49,$E49,$G49,Permanent,Trigger,ObjectOverwrite)</f>
        <v>#NUM!</v>
      </c>
      <c r="J49" s="219" t="str">
        <f ca="1">_xll.ohRangeRetrieveError(I49)</f>
        <v>qlFuturesRateHelper - Error converting parameter 'Price' : 'ObjectHandler error: attempt to retrieve object with unknown ID 'HKDFUT3MH6_Quote'</v>
      </c>
      <c r="K49" s="74"/>
      <c r="L49" s="264"/>
    </row>
    <row r="50" spans="1:12" s="1" customFormat="1" ht="12.75" x14ac:dyDescent="0.2">
      <c r="A50" s="103"/>
      <c r="B50" s="216">
        <v>30</v>
      </c>
      <c r="C50" s="107" t="b">
        <v>0</v>
      </c>
      <c r="D50" s="107" t="str">
        <v>J6</v>
      </c>
      <c r="E50" s="106" t="str">
        <f t="shared" si="0"/>
        <v>HkdHibor3M</v>
      </c>
      <c r="F50" s="262" t="str">
        <f t="shared" si="1"/>
        <v>HKDFUT3MJ6_Quote</v>
      </c>
      <c r="G50" s="262" t="str">
        <f t="shared" si="2"/>
        <v>HKDFUT3MJ6ConvAdj_Quote</v>
      </c>
      <c r="H50" s="262" t="str">
        <f t="shared" si="3"/>
        <v>HKD_YCSTDRH_FUT3MJ6</v>
      </c>
      <c r="I50" s="265" t="e">
        <f>_xll.qlFuturesRateHelper(H50,$F50,$D50,$E50,$G50,Permanent,Trigger,ObjectOverwrite)</f>
        <v>#NUM!</v>
      </c>
      <c r="J50" s="219" t="str">
        <f ca="1">_xll.ohRangeRetrieveError(I50)</f>
        <v>qlFuturesRateHelper - Error converting parameter 'Price' : 'ObjectHandler error: attempt to retrieve object with unknown ID 'HKDFUT3MJ6_Quote'</v>
      </c>
      <c r="K50" s="74"/>
      <c r="L50" s="264"/>
    </row>
    <row r="51" spans="1:12" s="1" customFormat="1" ht="12.75" x14ac:dyDescent="0.2">
      <c r="A51" s="103"/>
      <c r="B51" s="216">
        <v>31</v>
      </c>
      <c r="C51" s="107" t="b">
        <v>0</v>
      </c>
      <c r="D51" s="107" t="str">
        <v>K6</v>
      </c>
      <c r="E51" s="106" t="str">
        <f t="shared" si="0"/>
        <v>HkdHibor3M</v>
      </c>
      <c r="F51" s="262" t="str">
        <f t="shared" si="1"/>
        <v>HKDFUT3MK6_Quote</v>
      </c>
      <c r="G51" s="262" t="str">
        <f t="shared" si="2"/>
        <v>HKDFUT3MK6ConvAdj_Quote</v>
      </c>
      <c r="H51" s="262" t="str">
        <f t="shared" si="3"/>
        <v>HKD_YCSTDRH_FUT3MK6</v>
      </c>
      <c r="I51" s="265" t="e">
        <f>_xll.qlFuturesRateHelper(H51,$F51,$D51,$E51,$G51,Permanent,Trigger,ObjectOverwrite)</f>
        <v>#NUM!</v>
      </c>
      <c r="J51" s="219" t="str">
        <f ca="1">_xll.ohRangeRetrieveError(I51)</f>
        <v>qlFuturesRateHelper - Error converting parameter 'Price' : 'ObjectHandler error: attempt to retrieve object with unknown ID 'HKDFUT3MK6_Quote'</v>
      </c>
      <c r="K51" s="74"/>
      <c r="L51" s="264"/>
    </row>
    <row r="52" spans="1:12" s="1" customFormat="1" ht="12.75" x14ac:dyDescent="0.2">
      <c r="A52" s="103"/>
      <c r="B52" s="216">
        <v>32</v>
      </c>
      <c r="C52" s="107" t="b">
        <v>0</v>
      </c>
      <c r="D52" s="107" t="str">
        <v>M6</v>
      </c>
      <c r="E52" s="106" t="str">
        <f t="shared" si="0"/>
        <v>HkdHibor3M</v>
      </c>
      <c r="F52" s="262" t="str">
        <f t="shared" si="1"/>
        <v>HKDFUT3MM6_Quote</v>
      </c>
      <c r="G52" s="262" t="str">
        <f t="shared" si="2"/>
        <v>HKDFUT3MM6ConvAdj_Quote</v>
      </c>
      <c r="H52" s="262" t="str">
        <f t="shared" si="3"/>
        <v>HKD_YCSTDRH_FUT3MM6</v>
      </c>
      <c r="I52" s="265" t="e">
        <f>_xll.qlFuturesRateHelper(H52,$F52,$D52,$E52,$G52,Permanent,Trigger,ObjectOverwrite)</f>
        <v>#NUM!</v>
      </c>
      <c r="J52" s="219" t="str">
        <f ca="1">_xll.ohRangeRetrieveError(I52)</f>
        <v>qlFuturesRateHelper - Error converting parameter 'Price' : 'ObjectHandler error: attempt to retrieve object with unknown ID 'HKDFUT3MM6_Quote'</v>
      </c>
      <c r="K52" s="74"/>
      <c r="L52" s="264"/>
    </row>
    <row r="53" spans="1:12" s="1" customFormat="1" ht="12.75" x14ac:dyDescent="0.2">
      <c r="A53" s="103"/>
      <c r="B53" s="216">
        <v>33</v>
      </c>
      <c r="C53" s="107" t="b">
        <v>0</v>
      </c>
      <c r="D53" s="107" t="str">
        <v>N6</v>
      </c>
      <c r="E53" s="106" t="str">
        <f t="shared" ref="E53:E84" si="4">PROPER(Currency)&amp;FamilyName&amp;$E$19</f>
        <v>HkdHibor3M</v>
      </c>
      <c r="F53" s="262" t="str">
        <f t="shared" ref="F53:F84" si="5">Currency&amp;"FUT"&amp;$E$19&amp;$D53&amp;QuoteSuffix</f>
        <v>HKDFUT3MN6_Quote</v>
      </c>
      <c r="G53" s="262" t="str">
        <f t="shared" ref="G53:G84" si="6">Currency&amp;"FUT"&amp;$E$19&amp;$D53&amp;"ConvAdj"&amp;QuoteSuffix</f>
        <v>HKDFUT3MN6ConvAdj_Quote</v>
      </c>
      <c r="H53" s="262" t="str">
        <f t="shared" ref="H53:H84" si="7">$H$19&amp;"_FUT"&amp;$E$19&amp;$D53</f>
        <v>HKD_YCSTDRH_FUT3MN6</v>
      </c>
      <c r="I53" s="265" t="e">
        <f>_xll.qlFuturesRateHelper(H53,$F53,$D53,$E53,$G53,Permanent,Trigger,ObjectOverwrite)</f>
        <v>#NUM!</v>
      </c>
      <c r="J53" s="219" t="str">
        <f ca="1">_xll.ohRangeRetrieveError(I53)</f>
        <v>qlFuturesRateHelper - Error converting parameter 'Price' : 'ObjectHandler error: attempt to retrieve object with unknown ID 'HKDFUT3MN6_Quote'</v>
      </c>
      <c r="K53" s="74"/>
      <c r="L53" s="264"/>
    </row>
    <row r="54" spans="1:12" s="1" customFormat="1" ht="12.75" x14ac:dyDescent="0.2">
      <c r="A54" s="103"/>
      <c r="B54" s="216">
        <v>34</v>
      </c>
      <c r="C54" s="107" t="b">
        <v>0</v>
      </c>
      <c r="D54" s="107" t="str">
        <v>Q6</v>
      </c>
      <c r="E54" s="106" t="str">
        <f t="shared" si="4"/>
        <v>HkdHibor3M</v>
      </c>
      <c r="F54" s="262" t="str">
        <f t="shared" si="5"/>
        <v>HKDFUT3MQ6_Quote</v>
      </c>
      <c r="G54" s="262" t="str">
        <f t="shared" si="6"/>
        <v>HKDFUT3MQ6ConvAdj_Quote</v>
      </c>
      <c r="H54" s="262" t="str">
        <f t="shared" si="7"/>
        <v>HKD_YCSTDRH_FUT3MQ6</v>
      </c>
      <c r="I54" s="265" t="e">
        <f>_xll.qlFuturesRateHelper(H54,$F54,$D54,$E54,$G54,Permanent,Trigger,ObjectOverwrite)</f>
        <v>#NUM!</v>
      </c>
      <c r="J54" s="219" t="str">
        <f ca="1">_xll.ohRangeRetrieveError(I54)</f>
        <v>qlFuturesRateHelper - Error converting parameter 'Price' : 'ObjectHandler error: attempt to retrieve object with unknown ID 'HKDFUT3MQ6_Quote'</v>
      </c>
      <c r="K54" s="74"/>
      <c r="L54" s="264"/>
    </row>
    <row r="55" spans="1:12" s="1" customFormat="1" ht="12.75" x14ac:dyDescent="0.2">
      <c r="A55" s="103"/>
      <c r="B55" s="216">
        <v>35</v>
      </c>
      <c r="C55" s="107" t="b">
        <v>0</v>
      </c>
      <c r="D55" s="107" t="str">
        <v>U6</v>
      </c>
      <c r="E55" s="106" t="str">
        <f t="shared" si="4"/>
        <v>HkdHibor3M</v>
      </c>
      <c r="F55" s="262" t="str">
        <f t="shared" si="5"/>
        <v>HKDFUT3MU6_Quote</v>
      </c>
      <c r="G55" s="262" t="str">
        <f t="shared" si="6"/>
        <v>HKDFUT3MU6ConvAdj_Quote</v>
      </c>
      <c r="H55" s="262" t="str">
        <f t="shared" si="7"/>
        <v>HKD_YCSTDRH_FUT3MU6</v>
      </c>
      <c r="I55" s="265" t="e">
        <f>_xll.qlFuturesRateHelper(H55,$F55,$D55,$E55,$G55,Permanent,Trigger,ObjectOverwrite)</f>
        <v>#NUM!</v>
      </c>
      <c r="J55" s="219" t="str">
        <f ca="1">_xll.ohRangeRetrieveError(I55)</f>
        <v>qlFuturesRateHelper - Error converting parameter 'Price' : 'ObjectHandler error: attempt to retrieve object with unknown ID 'HKDFUT3MU6_Quote'</v>
      </c>
      <c r="K55" s="74"/>
      <c r="L55" s="264"/>
    </row>
    <row r="56" spans="1:12" s="1" customFormat="1" ht="12.75" x14ac:dyDescent="0.2">
      <c r="A56" s="103"/>
      <c r="B56" s="216">
        <v>36</v>
      </c>
      <c r="C56" s="107" t="b">
        <v>0</v>
      </c>
      <c r="D56" s="107" t="str">
        <v>V6</v>
      </c>
      <c r="E56" s="106" t="str">
        <f t="shared" si="4"/>
        <v>HkdHibor3M</v>
      </c>
      <c r="F56" s="262" t="str">
        <f t="shared" si="5"/>
        <v>HKDFUT3MV6_Quote</v>
      </c>
      <c r="G56" s="262" t="str">
        <f t="shared" si="6"/>
        <v>HKDFUT3MV6ConvAdj_Quote</v>
      </c>
      <c r="H56" s="262" t="str">
        <f t="shared" si="7"/>
        <v>HKD_YCSTDRH_FUT3MV6</v>
      </c>
      <c r="I56" s="265" t="e">
        <f>_xll.qlFuturesRateHelper(H56,$F56,$D56,$E56,$G56,Permanent,Trigger,ObjectOverwrite)</f>
        <v>#NUM!</v>
      </c>
      <c r="J56" s="219" t="str">
        <f ca="1">_xll.ohRangeRetrieveError(I56)</f>
        <v>qlFuturesRateHelper - Error converting parameter 'Price' : 'ObjectHandler error: attempt to retrieve object with unknown ID 'HKDFUT3MV6_Quote'</v>
      </c>
      <c r="K56" s="74"/>
      <c r="L56" s="264"/>
    </row>
    <row r="57" spans="1:12" s="1" customFormat="1" ht="12.75" x14ac:dyDescent="0.2">
      <c r="A57" s="103"/>
      <c r="B57" s="216">
        <v>37</v>
      </c>
      <c r="C57" s="107" t="b">
        <v>0</v>
      </c>
      <c r="D57" s="107" t="str">
        <v>X6</v>
      </c>
      <c r="E57" s="106" t="str">
        <f t="shared" si="4"/>
        <v>HkdHibor3M</v>
      </c>
      <c r="F57" s="262" t="str">
        <f t="shared" si="5"/>
        <v>HKDFUT3MX6_Quote</v>
      </c>
      <c r="G57" s="262" t="str">
        <f t="shared" si="6"/>
        <v>HKDFUT3MX6ConvAdj_Quote</v>
      </c>
      <c r="H57" s="262" t="str">
        <f t="shared" si="7"/>
        <v>HKD_YCSTDRH_FUT3MX6</v>
      </c>
      <c r="I57" s="265" t="e">
        <f>_xll.qlFuturesRateHelper(H57,$F57,$D57,$E57,$G57,Permanent,Trigger,ObjectOverwrite)</f>
        <v>#NUM!</v>
      </c>
      <c r="J57" s="219" t="str">
        <f ca="1">_xll.ohRangeRetrieveError(I57)</f>
        <v>qlFuturesRateHelper - Error converting parameter 'Price' : 'ObjectHandler error: attempt to retrieve object with unknown ID 'HKDFUT3MX6_Quote'</v>
      </c>
      <c r="K57" s="74"/>
      <c r="L57" s="264"/>
    </row>
    <row r="58" spans="1:12" s="1" customFormat="1" ht="12.75" x14ac:dyDescent="0.2">
      <c r="A58" s="103"/>
      <c r="B58" s="216">
        <v>38</v>
      </c>
      <c r="C58" s="107" t="b">
        <v>0</v>
      </c>
      <c r="D58" s="107" t="str">
        <v>Z6</v>
      </c>
      <c r="E58" s="106" t="str">
        <f t="shared" si="4"/>
        <v>HkdHibor3M</v>
      </c>
      <c r="F58" s="262" t="str">
        <f t="shared" si="5"/>
        <v>HKDFUT3MZ6_Quote</v>
      </c>
      <c r="G58" s="262" t="str">
        <f t="shared" si="6"/>
        <v>HKDFUT3MZ6ConvAdj_Quote</v>
      </c>
      <c r="H58" s="262" t="str">
        <f t="shared" si="7"/>
        <v>HKD_YCSTDRH_FUT3MZ6</v>
      </c>
      <c r="I58" s="265" t="e">
        <f>_xll.qlFuturesRateHelper(H58,$F58,$D58,$E58,$G58,Permanent,Trigger,ObjectOverwrite)</f>
        <v>#NUM!</v>
      </c>
      <c r="J58" s="219" t="str">
        <f ca="1">_xll.ohRangeRetrieveError(I58)</f>
        <v>qlFuturesRateHelper - Error converting parameter 'Price' : 'ObjectHandler error: attempt to retrieve object with unknown ID 'HKDFUT3MZ6_Quote'</v>
      </c>
      <c r="K58" s="74"/>
    </row>
    <row r="59" spans="1:12" s="1" customFormat="1" ht="12.75" x14ac:dyDescent="0.2">
      <c r="A59" s="103"/>
      <c r="B59" s="216">
        <v>39</v>
      </c>
      <c r="C59" s="107" t="b">
        <v>0</v>
      </c>
      <c r="D59" s="107" t="str">
        <v>F7</v>
      </c>
      <c r="E59" s="106" t="str">
        <f t="shared" si="4"/>
        <v>HkdHibor3M</v>
      </c>
      <c r="F59" s="262" t="str">
        <f t="shared" si="5"/>
        <v>HKDFUT3MF7_Quote</v>
      </c>
      <c r="G59" s="262" t="str">
        <f t="shared" si="6"/>
        <v>HKDFUT3MF7ConvAdj_Quote</v>
      </c>
      <c r="H59" s="262" t="str">
        <f t="shared" si="7"/>
        <v>HKD_YCSTDRH_FUT3MF7</v>
      </c>
      <c r="I59" s="265" t="e">
        <f>_xll.qlFuturesRateHelper(H59,$F59,$D59,$E59,$G59,Permanent,Trigger,ObjectOverwrite)</f>
        <v>#NUM!</v>
      </c>
      <c r="J59" s="219" t="str">
        <f ca="1">_xll.ohRangeRetrieveError(I59)</f>
        <v>qlFuturesRateHelper - Error converting parameter 'Price' : 'ObjectHandler error: attempt to retrieve object with unknown ID 'HKDFUT3MF7_Quote'</v>
      </c>
      <c r="K59" s="74"/>
    </row>
    <row r="60" spans="1:12" s="1" customFormat="1" ht="12.75" x14ac:dyDescent="0.2">
      <c r="A60" s="103"/>
      <c r="B60" s="216">
        <v>40</v>
      </c>
      <c r="C60" s="107" t="b">
        <v>0</v>
      </c>
      <c r="D60" s="107" t="str">
        <v>G7</v>
      </c>
      <c r="E60" s="106" t="str">
        <f t="shared" si="4"/>
        <v>HkdHibor3M</v>
      </c>
      <c r="F60" s="262" t="str">
        <f t="shared" si="5"/>
        <v>HKDFUT3MG7_Quote</v>
      </c>
      <c r="G60" s="262" t="str">
        <f t="shared" si="6"/>
        <v>HKDFUT3MG7ConvAdj_Quote</v>
      </c>
      <c r="H60" s="262" t="str">
        <f t="shared" si="7"/>
        <v>HKD_YCSTDRH_FUT3MG7</v>
      </c>
      <c r="I60" s="265" t="e">
        <f>_xll.qlFuturesRateHelper(H60,$F60,$D60,$E60,$G60,Permanent,Trigger,ObjectOverwrite)</f>
        <v>#NUM!</v>
      </c>
      <c r="J60" s="219" t="str">
        <f ca="1">_xll.ohRangeRetrieveError(I60)</f>
        <v>qlFuturesRateHelper - Error converting parameter 'Price' : 'ObjectHandler error: attempt to retrieve object with unknown ID 'HKDFUT3MG7_Quote'</v>
      </c>
      <c r="K60" s="74"/>
    </row>
    <row r="61" spans="1:12" s="1" customFormat="1" ht="12.75" x14ac:dyDescent="0.2">
      <c r="A61" s="103"/>
      <c r="B61" s="216">
        <v>41</v>
      </c>
      <c r="C61" s="107" t="b">
        <v>0</v>
      </c>
      <c r="D61" s="107" t="str">
        <v>H7</v>
      </c>
      <c r="E61" s="106" t="str">
        <f t="shared" si="4"/>
        <v>HkdHibor3M</v>
      </c>
      <c r="F61" s="262" t="str">
        <f t="shared" si="5"/>
        <v>HKDFUT3MH7_Quote</v>
      </c>
      <c r="G61" s="262" t="str">
        <f t="shared" si="6"/>
        <v>HKDFUT3MH7ConvAdj_Quote</v>
      </c>
      <c r="H61" s="262" t="str">
        <f t="shared" si="7"/>
        <v>HKD_YCSTDRH_FUT3MH7</v>
      </c>
      <c r="I61" s="265" t="e">
        <f>_xll.qlFuturesRateHelper(H61,$F61,$D61,$E61,$G61,Permanent,Trigger,ObjectOverwrite)</f>
        <v>#NUM!</v>
      </c>
      <c r="J61" s="219" t="str">
        <f ca="1">_xll.ohRangeRetrieveError(I61)</f>
        <v>qlFuturesRateHelper - Error converting parameter 'Price' : 'ObjectHandler error: attempt to retrieve object with unknown ID 'HKDFUT3MH7_Quote'</v>
      </c>
      <c r="K61" s="74"/>
    </row>
    <row r="62" spans="1:12" s="1" customFormat="1" ht="12.75" x14ac:dyDescent="0.2">
      <c r="A62" s="103"/>
      <c r="B62" s="216">
        <v>42</v>
      </c>
      <c r="C62" s="107" t="b">
        <v>0</v>
      </c>
      <c r="D62" s="107" t="str">
        <v>J7</v>
      </c>
      <c r="E62" s="106" t="str">
        <f t="shared" si="4"/>
        <v>HkdHibor3M</v>
      </c>
      <c r="F62" s="262" t="str">
        <f t="shared" si="5"/>
        <v>HKDFUT3MJ7_Quote</v>
      </c>
      <c r="G62" s="262" t="str">
        <f t="shared" si="6"/>
        <v>HKDFUT3MJ7ConvAdj_Quote</v>
      </c>
      <c r="H62" s="262" t="str">
        <f t="shared" si="7"/>
        <v>HKD_YCSTDRH_FUT3MJ7</v>
      </c>
      <c r="I62" s="265" t="e">
        <f>_xll.qlFuturesRateHelper(H62,$F62,$D62,$E62,$G62,Permanent,Trigger,ObjectOverwrite)</f>
        <v>#NUM!</v>
      </c>
      <c r="J62" s="219" t="str">
        <f ca="1">_xll.ohRangeRetrieveError(I62)</f>
        <v>qlFuturesRateHelper - Error converting parameter 'Price' : 'ObjectHandler error: attempt to retrieve object with unknown ID 'HKDFUT3MJ7_Quote'</v>
      </c>
      <c r="K62" s="74"/>
    </row>
    <row r="63" spans="1:12" s="1" customFormat="1" ht="12.75" x14ac:dyDescent="0.2">
      <c r="A63" s="103"/>
      <c r="B63" s="216">
        <v>43</v>
      </c>
      <c r="C63" s="107" t="b">
        <v>0</v>
      </c>
      <c r="D63" s="107" t="str">
        <v>K7</v>
      </c>
      <c r="E63" s="106" t="str">
        <f t="shared" si="4"/>
        <v>HkdHibor3M</v>
      </c>
      <c r="F63" s="262" t="str">
        <f t="shared" si="5"/>
        <v>HKDFUT3MK7_Quote</v>
      </c>
      <c r="G63" s="262" t="str">
        <f t="shared" si="6"/>
        <v>HKDFUT3MK7ConvAdj_Quote</v>
      </c>
      <c r="H63" s="262" t="str">
        <f t="shared" si="7"/>
        <v>HKD_YCSTDRH_FUT3MK7</v>
      </c>
      <c r="I63" s="265" t="e">
        <f>_xll.qlFuturesRateHelper(H63,$F63,$D63,$E63,$G63,Permanent,Trigger,ObjectOverwrite)</f>
        <v>#NUM!</v>
      </c>
      <c r="J63" s="219" t="str">
        <f ca="1">_xll.ohRangeRetrieveError(I63)</f>
        <v>qlFuturesRateHelper - Error converting parameter 'Price' : 'ObjectHandler error: attempt to retrieve object with unknown ID 'HKDFUT3MK7_Quote'</v>
      </c>
      <c r="K63" s="74"/>
    </row>
    <row r="64" spans="1:12" s="1" customFormat="1" ht="12.75" x14ac:dyDescent="0.2">
      <c r="A64" s="103"/>
      <c r="B64" s="216">
        <v>44</v>
      </c>
      <c r="C64" s="107" t="b">
        <v>0</v>
      </c>
      <c r="D64" s="107" t="str">
        <v>M7</v>
      </c>
      <c r="E64" s="106" t="str">
        <f t="shared" si="4"/>
        <v>HkdHibor3M</v>
      </c>
      <c r="F64" s="262" t="str">
        <f t="shared" si="5"/>
        <v>HKDFUT3MM7_Quote</v>
      </c>
      <c r="G64" s="262" t="str">
        <f t="shared" si="6"/>
        <v>HKDFUT3MM7ConvAdj_Quote</v>
      </c>
      <c r="H64" s="262" t="str">
        <f t="shared" si="7"/>
        <v>HKD_YCSTDRH_FUT3MM7</v>
      </c>
      <c r="I64" s="265" t="e">
        <f>_xll.qlFuturesRateHelper(H64,$F64,$D64,$E64,$G64,Permanent,Trigger,ObjectOverwrite)</f>
        <v>#NUM!</v>
      </c>
      <c r="J64" s="219" t="str">
        <f ca="1">_xll.ohRangeRetrieveError(I64)</f>
        <v>qlFuturesRateHelper - Error converting parameter 'Price' : 'ObjectHandler error: attempt to retrieve object with unknown ID 'HKDFUT3MM7_Quote'</v>
      </c>
      <c r="K64" s="74"/>
    </row>
    <row r="65" spans="1:11" s="1" customFormat="1" ht="12.75" x14ac:dyDescent="0.2">
      <c r="A65" s="103"/>
      <c r="B65" s="216">
        <v>45</v>
      </c>
      <c r="C65" s="107" t="b">
        <v>0</v>
      </c>
      <c r="D65" s="107" t="str">
        <v>N7</v>
      </c>
      <c r="E65" s="106" t="str">
        <f t="shared" si="4"/>
        <v>HkdHibor3M</v>
      </c>
      <c r="F65" s="262" t="str">
        <f t="shared" si="5"/>
        <v>HKDFUT3MN7_Quote</v>
      </c>
      <c r="G65" s="262" t="str">
        <f t="shared" si="6"/>
        <v>HKDFUT3MN7ConvAdj_Quote</v>
      </c>
      <c r="H65" s="262" t="str">
        <f t="shared" si="7"/>
        <v>HKD_YCSTDRH_FUT3MN7</v>
      </c>
      <c r="I65" s="265" t="e">
        <f>_xll.qlFuturesRateHelper(H65,$F65,$D65,$E65,$G65,Permanent,Trigger,ObjectOverwrite)</f>
        <v>#NUM!</v>
      </c>
      <c r="J65" s="219" t="str">
        <f ca="1">_xll.ohRangeRetrieveError(I65)</f>
        <v>qlFuturesRateHelper - Error converting parameter 'Price' : 'ObjectHandler error: attempt to retrieve object with unknown ID 'HKDFUT3MN7_Quote'</v>
      </c>
      <c r="K65" s="74"/>
    </row>
    <row r="66" spans="1:11" s="1" customFormat="1" ht="12.75" x14ac:dyDescent="0.2">
      <c r="A66" s="103"/>
      <c r="B66" s="216">
        <v>46</v>
      </c>
      <c r="C66" s="107" t="b">
        <v>0</v>
      </c>
      <c r="D66" s="107" t="str">
        <v>Q7</v>
      </c>
      <c r="E66" s="106" t="str">
        <f t="shared" si="4"/>
        <v>HkdHibor3M</v>
      </c>
      <c r="F66" s="262" t="str">
        <f t="shared" si="5"/>
        <v>HKDFUT3MQ7_Quote</v>
      </c>
      <c r="G66" s="262" t="str">
        <f t="shared" si="6"/>
        <v>HKDFUT3MQ7ConvAdj_Quote</v>
      </c>
      <c r="H66" s="262" t="str">
        <f t="shared" si="7"/>
        <v>HKD_YCSTDRH_FUT3MQ7</v>
      </c>
      <c r="I66" s="265" t="e">
        <f>_xll.qlFuturesRateHelper(H66,$F66,$D66,$E66,$G66,Permanent,Trigger,ObjectOverwrite)</f>
        <v>#NUM!</v>
      </c>
      <c r="J66" s="219" t="str">
        <f ca="1">_xll.ohRangeRetrieveError(I66)</f>
        <v>qlFuturesRateHelper - Error converting parameter 'Price' : 'ObjectHandler error: attempt to retrieve object with unknown ID 'HKDFUT3MQ7_Quote'</v>
      </c>
      <c r="K66" s="74"/>
    </row>
    <row r="67" spans="1:11" s="1" customFormat="1" ht="12.75" x14ac:dyDescent="0.2">
      <c r="A67" s="103"/>
      <c r="B67" s="216">
        <v>47</v>
      </c>
      <c r="C67" s="107" t="b">
        <v>0</v>
      </c>
      <c r="D67" s="107" t="str">
        <v>U7</v>
      </c>
      <c r="E67" s="106" t="str">
        <f t="shared" si="4"/>
        <v>HkdHibor3M</v>
      </c>
      <c r="F67" s="262" t="str">
        <f t="shared" si="5"/>
        <v>HKDFUT3MU7_Quote</v>
      </c>
      <c r="G67" s="262" t="str">
        <f t="shared" si="6"/>
        <v>HKDFUT3MU7ConvAdj_Quote</v>
      </c>
      <c r="H67" s="262" t="str">
        <f t="shared" si="7"/>
        <v>HKD_YCSTDRH_FUT3MU7</v>
      </c>
      <c r="I67" s="265" t="e">
        <f>_xll.qlFuturesRateHelper(H67,$F67,$D67,$E67,$G67,Permanent,Trigger,ObjectOverwrite)</f>
        <v>#NUM!</v>
      </c>
      <c r="J67" s="219" t="str">
        <f ca="1">_xll.ohRangeRetrieveError(I67)</f>
        <v>qlFuturesRateHelper - Error converting parameter 'Price' : 'ObjectHandler error: attempt to retrieve object with unknown ID 'HKDFUT3MU7_Quote'</v>
      </c>
      <c r="K67" s="74"/>
    </row>
    <row r="68" spans="1:11" s="1" customFormat="1" ht="12.75" x14ac:dyDescent="0.2">
      <c r="A68" s="103"/>
      <c r="B68" s="216">
        <v>48</v>
      </c>
      <c r="C68" s="107" t="b">
        <v>0</v>
      </c>
      <c r="D68" s="107" t="str">
        <v>V7</v>
      </c>
      <c r="E68" s="106" t="str">
        <f t="shared" si="4"/>
        <v>HkdHibor3M</v>
      </c>
      <c r="F68" s="262" t="str">
        <f t="shared" si="5"/>
        <v>HKDFUT3MV7_Quote</v>
      </c>
      <c r="G68" s="262" t="str">
        <f t="shared" si="6"/>
        <v>HKDFUT3MV7ConvAdj_Quote</v>
      </c>
      <c r="H68" s="262" t="str">
        <f t="shared" si="7"/>
        <v>HKD_YCSTDRH_FUT3MV7</v>
      </c>
      <c r="I68" s="265" t="e">
        <f>_xll.qlFuturesRateHelper(H68,$F68,$D68,$E68,$G68,Permanent,Trigger,ObjectOverwrite)</f>
        <v>#NUM!</v>
      </c>
      <c r="J68" s="219" t="str">
        <f ca="1">_xll.ohRangeRetrieveError(I68)</f>
        <v>qlFuturesRateHelper - Error converting parameter 'Price' : 'ObjectHandler error: attempt to retrieve object with unknown ID 'HKDFUT3MV7_Quote'</v>
      </c>
      <c r="K68" s="74"/>
    </row>
    <row r="69" spans="1:11" s="1" customFormat="1" ht="12.75" x14ac:dyDescent="0.2">
      <c r="A69" s="103"/>
      <c r="B69" s="216">
        <v>49</v>
      </c>
      <c r="C69" s="107" t="b">
        <v>0</v>
      </c>
      <c r="D69" s="107" t="str">
        <v>X7</v>
      </c>
      <c r="E69" s="106" t="str">
        <f t="shared" si="4"/>
        <v>HkdHibor3M</v>
      </c>
      <c r="F69" s="262" t="str">
        <f t="shared" si="5"/>
        <v>HKDFUT3MX7_Quote</v>
      </c>
      <c r="G69" s="262" t="str">
        <f t="shared" si="6"/>
        <v>HKDFUT3MX7ConvAdj_Quote</v>
      </c>
      <c r="H69" s="262" t="str">
        <f t="shared" si="7"/>
        <v>HKD_YCSTDRH_FUT3MX7</v>
      </c>
      <c r="I69" s="265" t="e">
        <f>_xll.qlFuturesRateHelper(H69,$F69,$D69,$E69,$G69,Permanent,Trigger,ObjectOverwrite)</f>
        <v>#NUM!</v>
      </c>
      <c r="J69" s="219" t="str">
        <f ca="1">_xll.ohRangeRetrieveError(I69)</f>
        <v>qlFuturesRateHelper - Error converting parameter 'Price' : 'ObjectHandler error: attempt to retrieve object with unknown ID 'HKDFUT3MX7_Quote'</v>
      </c>
      <c r="K69" s="74"/>
    </row>
    <row r="70" spans="1:11" s="1" customFormat="1" ht="12.75" x14ac:dyDescent="0.2">
      <c r="A70" s="103"/>
      <c r="B70" s="216">
        <v>50</v>
      </c>
      <c r="C70" s="107" t="b">
        <v>0</v>
      </c>
      <c r="D70" s="107" t="str">
        <v>Z7</v>
      </c>
      <c r="E70" s="106" t="str">
        <f t="shared" si="4"/>
        <v>HkdHibor3M</v>
      </c>
      <c r="F70" s="262" t="str">
        <f t="shared" si="5"/>
        <v>HKDFUT3MZ7_Quote</v>
      </c>
      <c r="G70" s="262" t="str">
        <f t="shared" si="6"/>
        <v>HKDFUT3MZ7ConvAdj_Quote</v>
      </c>
      <c r="H70" s="262" t="str">
        <f t="shared" si="7"/>
        <v>HKD_YCSTDRH_FUT3MZ7</v>
      </c>
      <c r="I70" s="265" t="e">
        <f>_xll.qlFuturesRateHelper(H70,$F70,$D70,$E70,$G70,Permanent,Trigger,ObjectOverwrite)</f>
        <v>#NUM!</v>
      </c>
      <c r="J70" s="219" t="str">
        <f ca="1">_xll.ohRangeRetrieveError(I70)</f>
        <v>qlFuturesRateHelper - Error converting parameter 'Price' : 'ObjectHandler error: attempt to retrieve object with unknown ID 'HKDFUT3MZ7_Quote'</v>
      </c>
      <c r="K70" s="74"/>
    </row>
    <row r="71" spans="1:11" s="1" customFormat="1" ht="12.75" x14ac:dyDescent="0.2">
      <c r="A71" s="103"/>
      <c r="B71" s="216">
        <v>51</v>
      </c>
      <c r="C71" s="107" t="b">
        <v>0</v>
      </c>
      <c r="D71" s="107" t="str">
        <v>F8</v>
      </c>
      <c r="E71" s="106" t="str">
        <f t="shared" si="4"/>
        <v>HkdHibor3M</v>
      </c>
      <c r="F71" s="262" t="str">
        <f t="shared" si="5"/>
        <v>HKDFUT3MF8_Quote</v>
      </c>
      <c r="G71" s="262" t="str">
        <f t="shared" si="6"/>
        <v>HKDFUT3MF8ConvAdj_Quote</v>
      </c>
      <c r="H71" s="262" t="str">
        <f t="shared" si="7"/>
        <v>HKD_YCSTDRH_FUT3MF8</v>
      </c>
      <c r="I71" s="265" t="e">
        <f>_xll.qlFuturesRateHelper(H71,$F71,$D71,$E71,$G71,Permanent,Trigger,ObjectOverwrite)</f>
        <v>#NUM!</v>
      </c>
      <c r="J71" s="219" t="str">
        <f ca="1">_xll.ohRangeRetrieveError(I71)</f>
        <v>qlFuturesRateHelper - Error converting parameter 'Price' : 'ObjectHandler error: attempt to retrieve object with unknown ID 'HKDFUT3MF8_Quote'</v>
      </c>
      <c r="K71" s="74"/>
    </row>
    <row r="72" spans="1:11" s="1" customFormat="1" ht="12.75" x14ac:dyDescent="0.2">
      <c r="A72" s="103"/>
      <c r="B72" s="216">
        <v>52</v>
      </c>
      <c r="C72" s="107" t="b">
        <v>0</v>
      </c>
      <c r="D72" s="107" t="str">
        <v>G8</v>
      </c>
      <c r="E72" s="106" t="str">
        <f t="shared" si="4"/>
        <v>HkdHibor3M</v>
      </c>
      <c r="F72" s="262" t="str">
        <f t="shared" si="5"/>
        <v>HKDFUT3MG8_Quote</v>
      </c>
      <c r="G72" s="262" t="str">
        <f t="shared" si="6"/>
        <v>HKDFUT3MG8ConvAdj_Quote</v>
      </c>
      <c r="H72" s="262" t="str">
        <f t="shared" si="7"/>
        <v>HKD_YCSTDRH_FUT3MG8</v>
      </c>
      <c r="I72" s="265" t="e">
        <f>_xll.qlFuturesRateHelper(H72,$F72,$D72,$E72,$G72,Permanent,Trigger,ObjectOverwrite)</f>
        <v>#NUM!</v>
      </c>
      <c r="J72" s="219" t="str">
        <f ca="1">_xll.ohRangeRetrieveError(I72)</f>
        <v>qlFuturesRateHelper - Error converting parameter 'Price' : 'ObjectHandler error: attempt to retrieve object with unknown ID 'HKDFUT3MG8_Quote'</v>
      </c>
      <c r="K72" s="74"/>
    </row>
    <row r="73" spans="1:11" s="1" customFormat="1" ht="12.75" x14ac:dyDescent="0.2">
      <c r="A73" s="103"/>
      <c r="B73" s="216">
        <v>53</v>
      </c>
      <c r="C73" s="107" t="b">
        <v>0</v>
      </c>
      <c r="D73" s="107" t="str">
        <v>H8</v>
      </c>
      <c r="E73" s="106" t="str">
        <f t="shared" si="4"/>
        <v>HkdHibor3M</v>
      </c>
      <c r="F73" s="262" t="str">
        <f t="shared" si="5"/>
        <v>HKDFUT3MH8_Quote</v>
      </c>
      <c r="G73" s="262" t="str">
        <f t="shared" si="6"/>
        <v>HKDFUT3MH8ConvAdj_Quote</v>
      </c>
      <c r="H73" s="262" t="str">
        <f t="shared" si="7"/>
        <v>HKD_YCSTDRH_FUT3MH8</v>
      </c>
      <c r="I73" s="265" t="e">
        <f>_xll.qlFuturesRateHelper(H73,$F73,$D73,$E73,$G73,Permanent,Trigger,ObjectOverwrite)</f>
        <v>#NUM!</v>
      </c>
      <c r="J73" s="219" t="str">
        <f ca="1">_xll.ohRangeRetrieveError(I73)</f>
        <v>qlFuturesRateHelper - Error converting parameter 'Price' : 'ObjectHandler error: attempt to retrieve object with unknown ID 'HKDFUT3MH8_Quote'</v>
      </c>
      <c r="K73" s="74"/>
    </row>
    <row r="74" spans="1:11" s="1" customFormat="1" ht="12.75" x14ac:dyDescent="0.2">
      <c r="A74" s="103"/>
      <c r="B74" s="216">
        <v>54</v>
      </c>
      <c r="C74" s="107" t="b">
        <v>0</v>
      </c>
      <c r="D74" s="107" t="str">
        <v>J8</v>
      </c>
      <c r="E74" s="106" t="str">
        <f t="shared" si="4"/>
        <v>HkdHibor3M</v>
      </c>
      <c r="F74" s="262" t="str">
        <f t="shared" si="5"/>
        <v>HKDFUT3MJ8_Quote</v>
      </c>
      <c r="G74" s="262" t="str">
        <f t="shared" si="6"/>
        <v>HKDFUT3MJ8ConvAdj_Quote</v>
      </c>
      <c r="H74" s="262" t="str">
        <f t="shared" si="7"/>
        <v>HKD_YCSTDRH_FUT3MJ8</v>
      </c>
      <c r="I74" s="265" t="e">
        <f>_xll.qlFuturesRateHelper(H74,$F74,$D74,$E74,$G74,Permanent,Trigger,ObjectOverwrite)</f>
        <v>#NUM!</v>
      </c>
      <c r="J74" s="219" t="str">
        <f ca="1">_xll.ohRangeRetrieveError(I74)</f>
        <v>qlFuturesRateHelper - Error converting parameter 'Price' : 'ObjectHandler error: attempt to retrieve object with unknown ID 'HKDFUT3MJ8_Quote'</v>
      </c>
      <c r="K74" s="74"/>
    </row>
    <row r="75" spans="1:11" s="1" customFormat="1" ht="12.75" x14ac:dyDescent="0.2">
      <c r="A75" s="103"/>
      <c r="B75" s="216">
        <v>55</v>
      </c>
      <c r="C75" s="107" t="b">
        <v>0</v>
      </c>
      <c r="D75" s="107" t="str">
        <v>K8</v>
      </c>
      <c r="E75" s="106" t="str">
        <f t="shared" si="4"/>
        <v>HkdHibor3M</v>
      </c>
      <c r="F75" s="262" t="str">
        <f t="shared" si="5"/>
        <v>HKDFUT3MK8_Quote</v>
      </c>
      <c r="G75" s="262" t="str">
        <f t="shared" si="6"/>
        <v>HKDFUT3MK8ConvAdj_Quote</v>
      </c>
      <c r="H75" s="262" t="str">
        <f t="shared" si="7"/>
        <v>HKD_YCSTDRH_FUT3MK8</v>
      </c>
      <c r="I75" s="265" t="e">
        <f>_xll.qlFuturesRateHelper(H75,$F75,$D75,$E75,$G75,Permanent,Trigger,ObjectOverwrite)</f>
        <v>#NUM!</v>
      </c>
      <c r="J75" s="219" t="str">
        <f ca="1">_xll.ohRangeRetrieveError(I75)</f>
        <v>qlFuturesRateHelper - Error converting parameter 'Price' : 'ObjectHandler error: attempt to retrieve object with unknown ID 'HKDFUT3MK8_Quote'</v>
      </c>
      <c r="K75" s="74"/>
    </row>
    <row r="76" spans="1:11" s="1" customFormat="1" ht="12.75" x14ac:dyDescent="0.2">
      <c r="A76" s="103"/>
      <c r="B76" s="216">
        <v>56</v>
      </c>
      <c r="C76" s="107" t="b">
        <v>0</v>
      </c>
      <c r="D76" s="107" t="str">
        <v>M8</v>
      </c>
      <c r="E76" s="106" t="str">
        <f t="shared" si="4"/>
        <v>HkdHibor3M</v>
      </c>
      <c r="F76" s="262" t="str">
        <f t="shared" si="5"/>
        <v>HKDFUT3MM8_Quote</v>
      </c>
      <c r="G76" s="262" t="str">
        <f t="shared" si="6"/>
        <v>HKDFUT3MM8ConvAdj_Quote</v>
      </c>
      <c r="H76" s="262" t="str">
        <f t="shared" si="7"/>
        <v>HKD_YCSTDRH_FUT3MM8</v>
      </c>
      <c r="I76" s="265" t="e">
        <f>_xll.qlFuturesRateHelper(H76,$F76,$D76,$E76,$G76,Permanent,Trigger,ObjectOverwrite)</f>
        <v>#NUM!</v>
      </c>
      <c r="J76" s="219" t="str">
        <f ca="1">_xll.ohRangeRetrieveError(I76)</f>
        <v>qlFuturesRateHelper - Error converting parameter 'Price' : 'ObjectHandler error: attempt to retrieve object with unknown ID 'HKDFUT3MM8_Quote'</v>
      </c>
      <c r="K76" s="74"/>
    </row>
    <row r="77" spans="1:11" s="1" customFormat="1" ht="12.75" x14ac:dyDescent="0.2">
      <c r="A77" s="103"/>
      <c r="B77" s="216">
        <v>57</v>
      </c>
      <c r="C77" s="107" t="b">
        <v>0</v>
      </c>
      <c r="D77" s="107" t="str">
        <v>N8</v>
      </c>
      <c r="E77" s="106" t="str">
        <f t="shared" si="4"/>
        <v>HkdHibor3M</v>
      </c>
      <c r="F77" s="262" t="str">
        <f t="shared" si="5"/>
        <v>HKDFUT3MN8_Quote</v>
      </c>
      <c r="G77" s="262" t="str">
        <f t="shared" si="6"/>
        <v>HKDFUT3MN8ConvAdj_Quote</v>
      </c>
      <c r="H77" s="262" t="str">
        <f t="shared" si="7"/>
        <v>HKD_YCSTDRH_FUT3MN8</v>
      </c>
      <c r="I77" s="265" t="e">
        <f>_xll.qlFuturesRateHelper(H77,$F77,$D77,$E77,$G77,Permanent,Trigger,ObjectOverwrite)</f>
        <v>#NUM!</v>
      </c>
      <c r="J77" s="219" t="str">
        <f ca="1">_xll.ohRangeRetrieveError(I77)</f>
        <v>qlFuturesRateHelper - Error converting parameter 'Price' : 'ObjectHandler error: attempt to retrieve object with unknown ID 'HKDFUT3MN8_Quote'</v>
      </c>
      <c r="K77" s="74"/>
    </row>
    <row r="78" spans="1:11" s="1" customFormat="1" ht="12.75" x14ac:dyDescent="0.2">
      <c r="A78" s="103"/>
      <c r="B78" s="216">
        <v>58</v>
      </c>
      <c r="C78" s="107" t="b">
        <v>0</v>
      </c>
      <c r="D78" s="107" t="str">
        <v>Q8</v>
      </c>
      <c r="E78" s="106" t="str">
        <f t="shared" si="4"/>
        <v>HkdHibor3M</v>
      </c>
      <c r="F78" s="262" t="str">
        <f t="shared" si="5"/>
        <v>HKDFUT3MQ8_Quote</v>
      </c>
      <c r="G78" s="262" t="str">
        <f t="shared" si="6"/>
        <v>HKDFUT3MQ8ConvAdj_Quote</v>
      </c>
      <c r="H78" s="262" t="str">
        <f t="shared" si="7"/>
        <v>HKD_YCSTDRH_FUT3MQ8</v>
      </c>
      <c r="I78" s="265" t="e">
        <f>_xll.qlFuturesRateHelper(H78,$F78,$D78,$E78,$G78,Permanent,Trigger,ObjectOverwrite)</f>
        <v>#NUM!</v>
      </c>
      <c r="J78" s="219" t="str">
        <f ca="1">_xll.ohRangeRetrieveError(I78)</f>
        <v>qlFuturesRateHelper - Error converting parameter 'Price' : 'ObjectHandler error: attempt to retrieve object with unknown ID 'HKDFUT3MQ8_Quote'</v>
      </c>
      <c r="K78" s="74"/>
    </row>
    <row r="79" spans="1:11" s="1" customFormat="1" ht="12.75" x14ac:dyDescent="0.2">
      <c r="A79" s="103"/>
      <c r="B79" s="216">
        <v>59</v>
      </c>
      <c r="C79" s="107" t="b">
        <v>0</v>
      </c>
      <c r="D79" s="107" t="str">
        <v>U8</v>
      </c>
      <c r="E79" s="106" t="str">
        <f t="shared" si="4"/>
        <v>HkdHibor3M</v>
      </c>
      <c r="F79" s="262" t="str">
        <f t="shared" si="5"/>
        <v>HKDFUT3MU8_Quote</v>
      </c>
      <c r="G79" s="262" t="str">
        <f t="shared" si="6"/>
        <v>HKDFUT3MU8ConvAdj_Quote</v>
      </c>
      <c r="H79" s="262" t="str">
        <f t="shared" si="7"/>
        <v>HKD_YCSTDRH_FUT3MU8</v>
      </c>
      <c r="I79" s="265" t="e">
        <f>_xll.qlFuturesRateHelper(H79,$F79,$D79,$E79,$G79,Permanent,Trigger,ObjectOverwrite)</f>
        <v>#NUM!</v>
      </c>
      <c r="J79" s="219" t="str">
        <f ca="1">_xll.ohRangeRetrieveError(I79)</f>
        <v>qlFuturesRateHelper - Error converting parameter 'Price' : 'ObjectHandler error: attempt to retrieve object with unknown ID 'HKDFUT3MU8_Quote'</v>
      </c>
      <c r="K79" s="74"/>
    </row>
    <row r="80" spans="1:11" s="1" customFormat="1" ht="12.75" x14ac:dyDescent="0.2">
      <c r="A80" s="103"/>
      <c r="B80" s="216">
        <v>60</v>
      </c>
      <c r="C80" s="107" t="b">
        <v>0</v>
      </c>
      <c r="D80" s="107" t="str">
        <v>V8</v>
      </c>
      <c r="E80" s="106" t="str">
        <f t="shared" si="4"/>
        <v>HkdHibor3M</v>
      </c>
      <c r="F80" s="262" t="str">
        <f t="shared" si="5"/>
        <v>HKDFUT3MV8_Quote</v>
      </c>
      <c r="G80" s="262" t="str">
        <f t="shared" si="6"/>
        <v>HKDFUT3MV8ConvAdj_Quote</v>
      </c>
      <c r="H80" s="262" t="str">
        <f t="shared" si="7"/>
        <v>HKD_YCSTDRH_FUT3MV8</v>
      </c>
      <c r="I80" s="265" t="e">
        <f>_xll.qlFuturesRateHelper(H80,$F80,$D80,$E80,$G80,Permanent,Trigger,ObjectOverwrite)</f>
        <v>#NUM!</v>
      </c>
      <c r="J80" s="219" t="str">
        <f ca="1">_xll.ohRangeRetrieveError(I80)</f>
        <v>qlFuturesRateHelper - Error converting parameter 'Price' : 'ObjectHandler error: attempt to retrieve object with unknown ID 'HKDFUT3MV8_Quote'</v>
      </c>
      <c r="K80" s="74"/>
    </row>
    <row r="81" spans="1:11" s="1" customFormat="1" ht="12.75" x14ac:dyDescent="0.2">
      <c r="A81" s="103"/>
      <c r="B81" s="216">
        <v>61</v>
      </c>
      <c r="C81" s="107" t="b">
        <v>0</v>
      </c>
      <c r="D81" s="107" t="str">
        <v>X8</v>
      </c>
      <c r="E81" s="106" t="str">
        <f t="shared" si="4"/>
        <v>HkdHibor3M</v>
      </c>
      <c r="F81" s="262" t="str">
        <f t="shared" si="5"/>
        <v>HKDFUT3MX8_Quote</v>
      </c>
      <c r="G81" s="262" t="str">
        <f t="shared" si="6"/>
        <v>HKDFUT3MX8ConvAdj_Quote</v>
      </c>
      <c r="H81" s="262" t="str">
        <f t="shared" si="7"/>
        <v>HKD_YCSTDRH_FUT3MX8</v>
      </c>
      <c r="I81" s="265" t="e">
        <f>_xll.qlFuturesRateHelper(H81,$F81,$D81,$E81,$G81,Permanent,Trigger,ObjectOverwrite)</f>
        <v>#NUM!</v>
      </c>
      <c r="J81" s="219" t="str">
        <f ca="1">_xll.ohRangeRetrieveError(I81)</f>
        <v>qlFuturesRateHelper - Error converting parameter 'Price' : 'ObjectHandler error: attempt to retrieve object with unknown ID 'HKDFUT3MX8_Quote'</v>
      </c>
      <c r="K81" s="74"/>
    </row>
    <row r="82" spans="1:11" s="1" customFormat="1" ht="12.75" x14ac:dyDescent="0.2">
      <c r="A82" s="103"/>
      <c r="B82" s="216">
        <v>62</v>
      </c>
      <c r="C82" s="107" t="b">
        <v>0</v>
      </c>
      <c r="D82" s="107" t="str">
        <v>Z8</v>
      </c>
      <c r="E82" s="106" t="str">
        <f t="shared" si="4"/>
        <v>HkdHibor3M</v>
      </c>
      <c r="F82" s="262" t="str">
        <f t="shared" si="5"/>
        <v>HKDFUT3MZ8_Quote</v>
      </c>
      <c r="G82" s="262" t="str">
        <f t="shared" si="6"/>
        <v>HKDFUT3MZ8ConvAdj_Quote</v>
      </c>
      <c r="H82" s="262" t="str">
        <f t="shared" si="7"/>
        <v>HKD_YCSTDRH_FUT3MZ8</v>
      </c>
      <c r="I82" s="265" t="e">
        <f>_xll.qlFuturesRateHelper(H82,$F82,$D82,$E82,$G82,Permanent,Trigger,ObjectOverwrite)</f>
        <v>#NUM!</v>
      </c>
      <c r="J82" s="219" t="str">
        <f ca="1">_xll.ohRangeRetrieveError(I82)</f>
        <v>qlFuturesRateHelper - Error converting parameter 'Price' : 'ObjectHandler error: attempt to retrieve object with unknown ID 'HKDFUT3MZ8_Quote'</v>
      </c>
      <c r="K82" s="74"/>
    </row>
    <row r="83" spans="1:11" s="1" customFormat="1" ht="12.75" x14ac:dyDescent="0.2">
      <c r="A83" s="103"/>
      <c r="B83" s="216">
        <v>63</v>
      </c>
      <c r="C83" s="107" t="b">
        <v>0</v>
      </c>
      <c r="D83" s="107" t="str">
        <v>F9</v>
      </c>
      <c r="E83" s="106" t="str">
        <f t="shared" si="4"/>
        <v>HkdHibor3M</v>
      </c>
      <c r="F83" s="262" t="str">
        <f t="shared" si="5"/>
        <v>HKDFUT3MF9_Quote</v>
      </c>
      <c r="G83" s="262" t="str">
        <f t="shared" si="6"/>
        <v>HKDFUT3MF9ConvAdj_Quote</v>
      </c>
      <c r="H83" s="262" t="str">
        <f t="shared" si="7"/>
        <v>HKD_YCSTDRH_FUT3MF9</v>
      </c>
      <c r="I83" s="265" t="e">
        <f>_xll.qlFuturesRateHelper(H83,$F83,$D83,$E83,$G83,Permanent,Trigger,ObjectOverwrite)</f>
        <v>#NUM!</v>
      </c>
      <c r="J83" s="219" t="str">
        <f ca="1">_xll.ohRangeRetrieveError(I83)</f>
        <v>qlFuturesRateHelper - Error converting parameter 'Price' : 'ObjectHandler error: attempt to retrieve object with unknown ID 'HKDFUT3MF9_Quote'</v>
      </c>
      <c r="K83" s="74"/>
    </row>
    <row r="84" spans="1:11" s="1" customFormat="1" ht="12.75" x14ac:dyDescent="0.2">
      <c r="A84" s="103"/>
      <c r="B84" s="216">
        <v>64</v>
      </c>
      <c r="C84" s="107" t="b">
        <v>0</v>
      </c>
      <c r="D84" s="107" t="str">
        <v>G9</v>
      </c>
      <c r="E84" s="106" t="str">
        <f t="shared" si="4"/>
        <v>HkdHibor3M</v>
      </c>
      <c r="F84" s="262" t="str">
        <f t="shared" si="5"/>
        <v>HKDFUT3MG9_Quote</v>
      </c>
      <c r="G84" s="262" t="str">
        <f t="shared" si="6"/>
        <v>HKDFUT3MG9ConvAdj_Quote</v>
      </c>
      <c r="H84" s="262" t="str">
        <f t="shared" si="7"/>
        <v>HKD_YCSTDRH_FUT3MG9</v>
      </c>
      <c r="I84" s="265" t="e">
        <f>_xll.qlFuturesRateHelper(H84,$F84,$D84,$E84,$G84,Permanent,Trigger,ObjectOverwrite)</f>
        <v>#NUM!</v>
      </c>
      <c r="J84" s="219" t="str">
        <f ca="1">_xll.ohRangeRetrieveError(I84)</f>
        <v>qlFuturesRateHelper - Error converting parameter 'Price' : 'ObjectHandler error: attempt to retrieve object with unknown ID 'HKDFUT3MG9_Quote'</v>
      </c>
      <c r="K84" s="74"/>
    </row>
    <row r="85" spans="1:11" s="1" customFormat="1" ht="12.75" x14ac:dyDescent="0.2">
      <c r="A85" s="103"/>
      <c r="B85" s="216">
        <v>65</v>
      </c>
      <c r="C85" s="107" t="b">
        <v>0</v>
      </c>
      <c r="D85" s="107" t="str">
        <v>H9</v>
      </c>
      <c r="E85" s="106" t="str">
        <f t="shared" ref="E85:E116" si="8">PROPER(Currency)&amp;FamilyName&amp;$E$19</f>
        <v>HkdHibor3M</v>
      </c>
      <c r="F85" s="262" t="str">
        <f t="shared" ref="F85:F116" si="9">Currency&amp;"FUT"&amp;$E$19&amp;$D85&amp;QuoteSuffix</f>
        <v>HKDFUT3MH9_Quote</v>
      </c>
      <c r="G85" s="262" t="str">
        <f t="shared" ref="G85:G116" si="10">Currency&amp;"FUT"&amp;$E$19&amp;$D85&amp;"ConvAdj"&amp;QuoteSuffix</f>
        <v>HKDFUT3MH9ConvAdj_Quote</v>
      </c>
      <c r="H85" s="262" t="str">
        <f t="shared" ref="H85:H116" si="11">$H$19&amp;"_FUT"&amp;$E$19&amp;$D85</f>
        <v>HKD_YCSTDRH_FUT3MH9</v>
      </c>
      <c r="I85" s="265" t="e">
        <f>_xll.qlFuturesRateHelper(H85,$F85,$D85,$E85,$G85,Permanent,Trigger,ObjectOverwrite)</f>
        <v>#NUM!</v>
      </c>
      <c r="J85" s="219" t="str">
        <f ca="1">_xll.ohRangeRetrieveError(I85)</f>
        <v>qlFuturesRateHelper - Error converting parameter 'Price' : 'ObjectHandler error: attempt to retrieve object with unknown ID 'HKDFUT3MH9_Quote'</v>
      </c>
      <c r="K85" s="74"/>
    </row>
    <row r="86" spans="1:11" s="1" customFormat="1" ht="12.75" x14ac:dyDescent="0.2">
      <c r="A86" s="103"/>
      <c r="B86" s="216">
        <v>66</v>
      </c>
      <c r="C86" s="107" t="b">
        <v>0</v>
      </c>
      <c r="D86" s="107" t="str">
        <v>J9</v>
      </c>
      <c r="E86" s="106" t="str">
        <f t="shared" si="8"/>
        <v>HkdHibor3M</v>
      </c>
      <c r="F86" s="262" t="str">
        <f t="shared" si="9"/>
        <v>HKDFUT3MJ9_Quote</v>
      </c>
      <c r="G86" s="262" t="str">
        <f t="shared" si="10"/>
        <v>HKDFUT3MJ9ConvAdj_Quote</v>
      </c>
      <c r="H86" s="262" t="str">
        <f t="shared" si="11"/>
        <v>HKD_YCSTDRH_FUT3MJ9</v>
      </c>
      <c r="I86" s="265" t="e">
        <f>_xll.qlFuturesRateHelper(H86,$F86,$D86,$E86,$G86,Permanent,Trigger,ObjectOverwrite)</f>
        <v>#NUM!</v>
      </c>
      <c r="J86" s="219" t="str">
        <f ca="1">_xll.ohRangeRetrieveError(I86)</f>
        <v>qlFuturesRateHelper - Error converting parameter 'Price' : 'ObjectHandler error: attempt to retrieve object with unknown ID 'HKDFUT3MJ9_Quote'</v>
      </c>
      <c r="K86" s="74"/>
    </row>
    <row r="87" spans="1:11" s="1" customFormat="1" ht="12.75" x14ac:dyDescent="0.2">
      <c r="A87" s="103"/>
      <c r="B87" s="216">
        <v>67</v>
      </c>
      <c r="C87" s="107" t="b">
        <v>0</v>
      </c>
      <c r="D87" s="107" t="str">
        <v>K9</v>
      </c>
      <c r="E87" s="106" t="str">
        <f t="shared" si="8"/>
        <v>HkdHibor3M</v>
      </c>
      <c r="F87" s="262" t="str">
        <f t="shared" si="9"/>
        <v>HKDFUT3MK9_Quote</v>
      </c>
      <c r="G87" s="262" t="str">
        <f t="shared" si="10"/>
        <v>HKDFUT3MK9ConvAdj_Quote</v>
      </c>
      <c r="H87" s="262" t="str">
        <f t="shared" si="11"/>
        <v>HKD_YCSTDRH_FUT3MK9</v>
      </c>
      <c r="I87" s="265" t="e">
        <f>_xll.qlFuturesRateHelper(H87,$F87,$D87,$E87,$G87,Permanent,Trigger,ObjectOverwrite)</f>
        <v>#NUM!</v>
      </c>
      <c r="J87" s="219" t="str">
        <f ca="1">_xll.ohRangeRetrieveError(I87)</f>
        <v>qlFuturesRateHelper - Error converting parameter 'Price' : 'ObjectHandler error: attempt to retrieve object with unknown ID 'HKDFUT3MK9_Quote'</v>
      </c>
      <c r="K87" s="74"/>
    </row>
    <row r="88" spans="1:11" s="1" customFormat="1" ht="12.75" x14ac:dyDescent="0.2">
      <c r="A88" s="103"/>
      <c r="B88" s="216">
        <v>68</v>
      </c>
      <c r="C88" s="107" t="b">
        <v>0</v>
      </c>
      <c r="D88" s="107" t="str">
        <v>M9</v>
      </c>
      <c r="E88" s="106" t="str">
        <f t="shared" si="8"/>
        <v>HkdHibor3M</v>
      </c>
      <c r="F88" s="262" t="str">
        <f t="shared" si="9"/>
        <v>HKDFUT3MM9_Quote</v>
      </c>
      <c r="G88" s="262" t="str">
        <f t="shared" si="10"/>
        <v>HKDFUT3MM9ConvAdj_Quote</v>
      </c>
      <c r="H88" s="262" t="str">
        <f t="shared" si="11"/>
        <v>HKD_YCSTDRH_FUT3MM9</v>
      </c>
      <c r="I88" s="265" t="e">
        <f>_xll.qlFuturesRateHelper(H88,$F88,$D88,$E88,$G88,Permanent,Trigger,ObjectOverwrite)</f>
        <v>#NUM!</v>
      </c>
      <c r="J88" s="219" t="str">
        <f ca="1">_xll.ohRangeRetrieveError(I88)</f>
        <v>qlFuturesRateHelper - Error converting parameter 'Price' : 'ObjectHandler error: attempt to retrieve object with unknown ID 'HKDFUT3MM9_Quote'</v>
      </c>
      <c r="K88" s="74"/>
    </row>
    <row r="89" spans="1:11" s="1" customFormat="1" ht="12.75" x14ac:dyDescent="0.2">
      <c r="A89" s="103"/>
      <c r="B89" s="216">
        <v>69</v>
      </c>
      <c r="C89" s="107" t="b">
        <v>0</v>
      </c>
      <c r="D89" s="107" t="str">
        <v>N9</v>
      </c>
      <c r="E89" s="106" t="str">
        <f t="shared" si="8"/>
        <v>HkdHibor3M</v>
      </c>
      <c r="F89" s="262" t="str">
        <f t="shared" si="9"/>
        <v>HKDFUT3MN9_Quote</v>
      </c>
      <c r="G89" s="262" t="str">
        <f t="shared" si="10"/>
        <v>HKDFUT3MN9ConvAdj_Quote</v>
      </c>
      <c r="H89" s="262" t="str">
        <f t="shared" si="11"/>
        <v>HKD_YCSTDRH_FUT3MN9</v>
      </c>
      <c r="I89" s="265" t="e">
        <f>_xll.qlFuturesRateHelper(H89,$F89,$D89,$E89,$G89,Permanent,Trigger,ObjectOverwrite)</f>
        <v>#NUM!</v>
      </c>
      <c r="J89" s="219" t="str">
        <f ca="1">_xll.ohRangeRetrieveError(I89)</f>
        <v>qlFuturesRateHelper - Error converting parameter 'Price' : 'ObjectHandler error: attempt to retrieve object with unknown ID 'HKDFUT3MN9_Quote'</v>
      </c>
      <c r="K89" s="74"/>
    </row>
    <row r="90" spans="1:11" s="1" customFormat="1" ht="12.75" x14ac:dyDescent="0.2">
      <c r="A90" s="103"/>
      <c r="B90" s="216">
        <v>70</v>
      </c>
      <c r="C90" s="107" t="b">
        <v>0</v>
      </c>
      <c r="D90" s="107" t="str">
        <v>Q9</v>
      </c>
      <c r="E90" s="106" t="str">
        <f t="shared" si="8"/>
        <v>HkdHibor3M</v>
      </c>
      <c r="F90" s="262" t="str">
        <f t="shared" si="9"/>
        <v>HKDFUT3MQ9_Quote</v>
      </c>
      <c r="G90" s="262" t="str">
        <f t="shared" si="10"/>
        <v>HKDFUT3MQ9ConvAdj_Quote</v>
      </c>
      <c r="H90" s="262" t="str">
        <f t="shared" si="11"/>
        <v>HKD_YCSTDRH_FUT3MQ9</v>
      </c>
      <c r="I90" s="265" t="e">
        <f>_xll.qlFuturesRateHelper(H90,$F90,$D90,$E90,$G90,Permanent,Trigger,ObjectOverwrite)</f>
        <v>#NUM!</v>
      </c>
      <c r="J90" s="219" t="str">
        <f ca="1">_xll.ohRangeRetrieveError(I90)</f>
        <v>qlFuturesRateHelper - Error converting parameter 'Price' : 'ObjectHandler error: attempt to retrieve object with unknown ID 'HKDFUT3MQ9_Quote'</v>
      </c>
      <c r="K90" s="74"/>
    </row>
    <row r="91" spans="1:11" s="1" customFormat="1" ht="12.75" x14ac:dyDescent="0.2">
      <c r="A91" s="103"/>
      <c r="B91" s="216">
        <v>71</v>
      </c>
      <c r="C91" s="107" t="b">
        <v>0</v>
      </c>
      <c r="D91" s="107" t="str">
        <v>U9</v>
      </c>
      <c r="E91" s="106" t="str">
        <f t="shared" si="8"/>
        <v>HkdHibor3M</v>
      </c>
      <c r="F91" s="262" t="str">
        <f t="shared" si="9"/>
        <v>HKDFUT3MU9_Quote</v>
      </c>
      <c r="G91" s="262" t="str">
        <f t="shared" si="10"/>
        <v>HKDFUT3MU9ConvAdj_Quote</v>
      </c>
      <c r="H91" s="262" t="str">
        <f t="shared" si="11"/>
        <v>HKD_YCSTDRH_FUT3MU9</v>
      </c>
      <c r="I91" s="265" t="e">
        <f>_xll.qlFuturesRateHelper(H91,$F91,$D91,$E91,$G91,Permanent,Trigger,ObjectOverwrite)</f>
        <v>#NUM!</v>
      </c>
      <c r="J91" s="219" t="str">
        <f ca="1">_xll.ohRangeRetrieveError(I91)</f>
        <v>qlFuturesRateHelper - Error converting parameter 'Price' : 'ObjectHandler error: attempt to retrieve object with unknown ID 'HKDFUT3MU9_Quote'</v>
      </c>
      <c r="K91" s="74"/>
    </row>
    <row r="92" spans="1:11" s="1" customFormat="1" ht="12.75" x14ac:dyDescent="0.2">
      <c r="A92" s="103"/>
      <c r="B92" s="216">
        <v>72</v>
      </c>
      <c r="C92" s="107" t="b">
        <v>0</v>
      </c>
      <c r="D92" s="107" t="str">
        <v>V9</v>
      </c>
      <c r="E92" s="106" t="str">
        <f t="shared" si="8"/>
        <v>HkdHibor3M</v>
      </c>
      <c r="F92" s="262" t="str">
        <f t="shared" si="9"/>
        <v>HKDFUT3MV9_Quote</v>
      </c>
      <c r="G92" s="262" t="str">
        <f t="shared" si="10"/>
        <v>HKDFUT3MV9ConvAdj_Quote</v>
      </c>
      <c r="H92" s="262" t="str">
        <f t="shared" si="11"/>
        <v>HKD_YCSTDRH_FUT3MV9</v>
      </c>
      <c r="I92" s="265" t="e">
        <f>_xll.qlFuturesRateHelper(H92,$F92,$D92,$E92,$G92,Permanent,Trigger,ObjectOverwrite)</f>
        <v>#NUM!</v>
      </c>
      <c r="J92" s="219" t="str">
        <f ca="1">_xll.ohRangeRetrieveError(I92)</f>
        <v>qlFuturesRateHelper - Error converting parameter 'Price' : 'ObjectHandler error: attempt to retrieve object with unknown ID 'HKDFUT3MV9_Quote'</v>
      </c>
      <c r="K92" s="74"/>
    </row>
    <row r="93" spans="1:11" s="1" customFormat="1" ht="12.75" x14ac:dyDescent="0.2">
      <c r="A93" s="103"/>
      <c r="B93" s="216">
        <v>73</v>
      </c>
      <c r="C93" s="107" t="b">
        <v>0</v>
      </c>
      <c r="D93" s="107" t="str">
        <v>X9</v>
      </c>
      <c r="E93" s="106" t="str">
        <f t="shared" si="8"/>
        <v>HkdHibor3M</v>
      </c>
      <c r="F93" s="262" t="str">
        <f t="shared" si="9"/>
        <v>HKDFUT3MX9_Quote</v>
      </c>
      <c r="G93" s="262" t="str">
        <f t="shared" si="10"/>
        <v>HKDFUT3MX9ConvAdj_Quote</v>
      </c>
      <c r="H93" s="262" t="str">
        <f t="shared" si="11"/>
        <v>HKD_YCSTDRH_FUT3MX9</v>
      </c>
      <c r="I93" s="265" t="e">
        <f>_xll.qlFuturesRateHelper(H93,$F93,$D93,$E93,$G93,Permanent,Trigger,ObjectOverwrite)</f>
        <v>#NUM!</v>
      </c>
      <c r="J93" s="219" t="str">
        <f ca="1">_xll.ohRangeRetrieveError(I93)</f>
        <v>qlFuturesRateHelper - Error converting parameter 'Price' : 'ObjectHandler error: attempt to retrieve object with unknown ID 'HKDFUT3MX9_Quote'</v>
      </c>
      <c r="K93" s="74"/>
    </row>
    <row r="94" spans="1:11" s="1" customFormat="1" ht="12.75" x14ac:dyDescent="0.2">
      <c r="A94" s="103"/>
      <c r="B94" s="216">
        <v>74</v>
      </c>
      <c r="C94" s="107" t="b">
        <v>0</v>
      </c>
      <c r="D94" s="107" t="str">
        <v>Z9</v>
      </c>
      <c r="E94" s="106" t="str">
        <f t="shared" si="8"/>
        <v>HkdHibor3M</v>
      </c>
      <c r="F94" s="262" t="str">
        <f t="shared" si="9"/>
        <v>HKDFUT3MZ9_Quote</v>
      </c>
      <c r="G94" s="262" t="str">
        <f t="shared" si="10"/>
        <v>HKDFUT3MZ9ConvAdj_Quote</v>
      </c>
      <c r="H94" s="262" t="str">
        <f t="shared" si="11"/>
        <v>HKD_YCSTDRH_FUT3MZ9</v>
      </c>
      <c r="I94" s="265" t="e">
        <f>_xll.qlFuturesRateHelper(H94,$F94,$D94,$E94,$G94,Permanent,Trigger,ObjectOverwrite)</f>
        <v>#NUM!</v>
      </c>
      <c r="J94" s="219" t="str">
        <f ca="1">_xll.ohRangeRetrieveError(I94)</f>
        <v>qlFuturesRateHelper - Error converting parameter 'Price' : 'ObjectHandler error: attempt to retrieve object with unknown ID 'HKDFUT3MZ9_Quote'</v>
      </c>
      <c r="K94" s="74"/>
    </row>
    <row r="95" spans="1:11" s="1" customFormat="1" ht="12.75" x14ac:dyDescent="0.2">
      <c r="A95" s="103"/>
      <c r="B95" s="216">
        <v>75</v>
      </c>
      <c r="C95" s="107" t="b">
        <v>0</v>
      </c>
      <c r="D95" s="107" t="str">
        <v>F0</v>
      </c>
      <c r="E95" s="106" t="str">
        <f t="shared" si="8"/>
        <v>HkdHibor3M</v>
      </c>
      <c r="F95" s="262" t="str">
        <f t="shared" si="9"/>
        <v>HKDFUT3MF0_Quote</v>
      </c>
      <c r="G95" s="262" t="str">
        <f t="shared" si="10"/>
        <v>HKDFUT3MF0ConvAdj_Quote</v>
      </c>
      <c r="H95" s="262" t="str">
        <f t="shared" si="11"/>
        <v>HKD_YCSTDRH_FUT3MF0</v>
      </c>
      <c r="I95" s="265" t="e">
        <f>_xll.qlFuturesRateHelper(H95,$F95,$D95,$E95,$G95,Permanent,Trigger,ObjectOverwrite)</f>
        <v>#NUM!</v>
      </c>
      <c r="J95" s="219" t="str">
        <f ca="1">_xll.ohRangeRetrieveError(I95)</f>
        <v>qlFuturesRateHelper - Error converting parameter 'Price' : 'ObjectHandler error: attempt to retrieve object with unknown ID 'HKDFUT3MF0_Quote'</v>
      </c>
      <c r="K95" s="74"/>
    </row>
    <row r="96" spans="1:11" s="1" customFormat="1" ht="12.75" x14ac:dyDescent="0.2">
      <c r="A96" s="103"/>
      <c r="B96" s="216">
        <v>76</v>
      </c>
      <c r="C96" s="107" t="b">
        <v>0</v>
      </c>
      <c r="D96" s="107" t="str">
        <v>G0</v>
      </c>
      <c r="E96" s="106" t="str">
        <f t="shared" si="8"/>
        <v>HkdHibor3M</v>
      </c>
      <c r="F96" s="262" t="str">
        <f t="shared" si="9"/>
        <v>HKDFUT3MG0_Quote</v>
      </c>
      <c r="G96" s="262" t="str">
        <f t="shared" si="10"/>
        <v>HKDFUT3MG0ConvAdj_Quote</v>
      </c>
      <c r="H96" s="262" t="str">
        <f t="shared" si="11"/>
        <v>HKD_YCSTDRH_FUT3MG0</v>
      </c>
      <c r="I96" s="265" t="e">
        <f>_xll.qlFuturesRateHelper(H96,$F96,$D96,$E96,$G96,Permanent,Trigger,ObjectOverwrite)</f>
        <v>#NUM!</v>
      </c>
      <c r="J96" s="219" t="str">
        <f ca="1">_xll.ohRangeRetrieveError(I96)</f>
        <v>qlFuturesRateHelper - Error converting parameter 'Price' : 'ObjectHandler error: attempt to retrieve object with unknown ID 'HKDFUT3MG0_Quote'</v>
      </c>
      <c r="K96" s="74"/>
    </row>
    <row r="97" spans="1:11" s="1" customFormat="1" ht="12.75" x14ac:dyDescent="0.2">
      <c r="A97" s="103"/>
      <c r="B97" s="216">
        <v>77</v>
      </c>
      <c r="C97" s="107" t="b">
        <v>0</v>
      </c>
      <c r="D97" s="107" t="str">
        <v>H0</v>
      </c>
      <c r="E97" s="106" t="str">
        <f t="shared" si="8"/>
        <v>HkdHibor3M</v>
      </c>
      <c r="F97" s="262" t="str">
        <f t="shared" si="9"/>
        <v>HKDFUT3MH0_Quote</v>
      </c>
      <c r="G97" s="262" t="str">
        <f t="shared" si="10"/>
        <v>HKDFUT3MH0ConvAdj_Quote</v>
      </c>
      <c r="H97" s="262" t="str">
        <f t="shared" si="11"/>
        <v>HKD_YCSTDRH_FUT3MH0</v>
      </c>
      <c r="I97" s="265" t="e">
        <f>_xll.qlFuturesRateHelper(H97,$F97,$D97,$E97,$G97,Permanent,Trigger,ObjectOverwrite)</f>
        <v>#NUM!</v>
      </c>
      <c r="J97" s="219" t="str">
        <f ca="1">_xll.ohRangeRetrieveError(I97)</f>
        <v>qlFuturesRateHelper - Error converting parameter 'Price' : 'ObjectHandler error: attempt to retrieve object with unknown ID 'HKDFUT3MH0_Quote'</v>
      </c>
      <c r="K97" s="74"/>
    </row>
    <row r="98" spans="1:11" s="1" customFormat="1" ht="12.75" x14ac:dyDescent="0.2">
      <c r="A98" s="103"/>
      <c r="B98" s="216">
        <v>78</v>
      </c>
      <c r="C98" s="107" t="b">
        <v>0</v>
      </c>
      <c r="D98" s="107" t="str">
        <v>J0</v>
      </c>
      <c r="E98" s="106" t="str">
        <f t="shared" si="8"/>
        <v>HkdHibor3M</v>
      </c>
      <c r="F98" s="262" t="str">
        <f t="shared" si="9"/>
        <v>HKDFUT3MJ0_Quote</v>
      </c>
      <c r="G98" s="262" t="str">
        <f t="shared" si="10"/>
        <v>HKDFUT3MJ0ConvAdj_Quote</v>
      </c>
      <c r="H98" s="262" t="str">
        <f t="shared" si="11"/>
        <v>HKD_YCSTDRH_FUT3MJ0</v>
      </c>
      <c r="I98" s="265" t="e">
        <f>_xll.qlFuturesRateHelper(H98,$F98,$D98,$E98,$G98,Permanent,Trigger,ObjectOverwrite)</f>
        <v>#NUM!</v>
      </c>
      <c r="J98" s="219" t="str">
        <f ca="1">_xll.ohRangeRetrieveError(I98)</f>
        <v>qlFuturesRateHelper - Error converting parameter 'Price' : 'ObjectHandler error: attempt to retrieve object with unknown ID 'HKDFUT3MJ0_Quote'</v>
      </c>
      <c r="K98" s="74"/>
    </row>
    <row r="99" spans="1:11" s="1" customFormat="1" ht="12.75" x14ac:dyDescent="0.2">
      <c r="A99" s="103"/>
      <c r="B99" s="216">
        <v>79</v>
      </c>
      <c r="C99" s="107" t="b">
        <v>0</v>
      </c>
      <c r="D99" s="107" t="str">
        <v>K0</v>
      </c>
      <c r="E99" s="106" t="str">
        <f t="shared" si="8"/>
        <v>HkdHibor3M</v>
      </c>
      <c r="F99" s="262" t="str">
        <f t="shared" si="9"/>
        <v>HKDFUT3MK0_Quote</v>
      </c>
      <c r="G99" s="262" t="str">
        <f t="shared" si="10"/>
        <v>HKDFUT3MK0ConvAdj_Quote</v>
      </c>
      <c r="H99" s="262" t="str">
        <f t="shared" si="11"/>
        <v>HKD_YCSTDRH_FUT3MK0</v>
      </c>
      <c r="I99" s="265" t="e">
        <f>_xll.qlFuturesRateHelper(H99,$F99,$D99,$E99,$G99,Permanent,Trigger,ObjectOverwrite)</f>
        <v>#NUM!</v>
      </c>
      <c r="J99" s="219" t="str">
        <f ca="1">_xll.ohRangeRetrieveError(I99)</f>
        <v>qlFuturesRateHelper - Error converting parameter 'Price' : 'ObjectHandler error: attempt to retrieve object with unknown ID 'HKDFUT3MK0_Quote'</v>
      </c>
      <c r="K99" s="74"/>
    </row>
    <row r="100" spans="1:11" s="1" customFormat="1" ht="12.75" x14ac:dyDescent="0.2">
      <c r="A100" s="103"/>
      <c r="B100" s="216">
        <v>80</v>
      </c>
      <c r="C100" s="107" t="b">
        <v>0</v>
      </c>
      <c r="D100" s="107" t="str">
        <v>M0</v>
      </c>
      <c r="E100" s="106" t="str">
        <f t="shared" si="8"/>
        <v>HkdHibor3M</v>
      </c>
      <c r="F100" s="262" t="str">
        <f t="shared" si="9"/>
        <v>HKDFUT3MM0_Quote</v>
      </c>
      <c r="G100" s="262" t="str">
        <f t="shared" si="10"/>
        <v>HKDFUT3MM0ConvAdj_Quote</v>
      </c>
      <c r="H100" s="262" t="str">
        <f t="shared" si="11"/>
        <v>HKD_YCSTDRH_FUT3MM0</v>
      </c>
      <c r="I100" s="265" t="e">
        <f>_xll.qlFuturesRateHelper(H100,$F100,$D100,$E100,$G100,Permanent,Trigger,ObjectOverwrite)</f>
        <v>#NUM!</v>
      </c>
      <c r="J100" s="219" t="str">
        <f ca="1">_xll.ohRangeRetrieveError(I100)</f>
        <v>qlFuturesRateHelper - Error converting parameter 'Price' : 'ObjectHandler error: attempt to retrieve object with unknown ID 'HKDFUT3MM0_Quote'</v>
      </c>
      <c r="K100" s="74"/>
    </row>
    <row r="101" spans="1:11" s="1" customFormat="1" ht="12.75" x14ac:dyDescent="0.2">
      <c r="A101" s="103"/>
      <c r="B101" s="216">
        <v>81</v>
      </c>
      <c r="C101" s="107" t="b">
        <v>0</v>
      </c>
      <c r="D101" s="107" t="str">
        <v>N0</v>
      </c>
      <c r="E101" s="106" t="str">
        <f t="shared" si="8"/>
        <v>HkdHibor3M</v>
      </c>
      <c r="F101" s="262" t="str">
        <f t="shared" si="9"/>
        <v>HKDFUT3MN0_Quote</v>
      </c>
      <c r="G101" s="262" t="str">
        <f t="shared" si="10"/>
        <v>HKDFUT3MN0ConvAdj_Quote</v>
      </c>
      <c r="H101" s="262" t="str">
        <f t="shared" si="11"/>
        <v>HKD_YCSTDRH_FUT3MN0</v>
      </c>
      <c r="I101" s="265" t="e">
        <f>_xll.qlFuturesRateHelper(H101,$F101,$D101,$E101,$G101,Permanent,Trigger,ObjectOverwrite)</f>
        <v>#NUM!</v>
      </c>
      <c r="J101" s="219" t="str">
        <f ca="1">_xll.ohRangeRetrieveError(I101)</f>
        <v>qlFuturesRateHelper - Error converting parameter 'Price' : 'ObjectHandler error: attempt to retrieve object with unknown ID 'HKDFUT3MN0_Quote'</v>
      </c>
      <c r="K101" s="74"/>
    </row>
    <row r="102" spans="1:11" s="1" customFormat="1" ht="12.75" x14ac:dyDescent="0.2">
      <c r="A102" s="103"/>
      <c r="B102" s="216">
        <v>82</v>
      </c>
      <c r="C102" s="107" t="b">
        <v>0</v>
      </c>
      <c r="D102" s="107" t="str">
        <v>Q0</v>
      </c>
      <c r="E102" s="106" t="str">
        <f t="shared" si="8"/>
        <v>HkdHibor3M</v>
      </c>
      <c r="F102" s="262" t="str">
        <f t="shared" si="9"/>
        <v>HKDFUT3MQ0_Quote</v>
      </c>
      <c r="G102" s="262" t="str">
        <f t="shared" si="10"/>
        <v>HKDFUT3MQ0ConvAdj_Quote</v>
      </c>
      <c r="H102" s="262" t="str">
        <f t="shared" si="11"/>
        <v>HKD_YCSTDRH_FUT3MQ0</v>
      </c>
      <c r="I102" s="265" t="e">
        <f>_xll.qlFuturesRateHelper(H102,$F102,$D102,$E102,$G102,Permanent,Trigger,ObjectOverwrite)</f>
        <v>#NUM!</v>
      </c>
      <c r="J102" s="219" t="str">
        <f ca="1">_xll.ohRangeRetrieveError(I102)</f>
        <v>qlFuturesRateHelper - Error converting parameter 'Price' : 'ObjectHandler error: attempt to retrieve object with unknown ID 'HKDFUT3MQ0_Quote'</v>
      </c>
      <c r="K102" s="74"/>
    </row>
    <row r="103" spans="1:11" s="1" customFormat="1" ht="12.75" x14ac:dyDescent="0.2">
      <c r="A103" s="103"/>
      <c r="B103" s="216">
        <v>83</v>
      </c>
      <c r="C103" s="107" t="b">
        <v>0</v>
      </c>
      <c r="D103" s="107" t="str">
        <v>U0</v>
      </c>
      <c r="E103" s="106" t="str">
        <f t="shared" si="8"/>
        <v>HkdHibor3M</v>
      </c>
      <c r="F103" s="262" t="str">
        <f t="shared" si="9"/>
        <v>HKDFUT3MU0_Quote</v>
      </c>
      <c r="G103" s="262" t="str">
        <f t="shared" si="10"/>
        <v>HKDFUT3MU0ConvAdj_Quote</v>
      </c>
      <c r="H103" s="262" t="str">
        <f t="shared" si="11"/>
        <v>HKD_YCSTDRH_FUT3MU0</v>
      </c>
      <c r="I103" s="265" t="e">
        <f>_xll.qlFuturesRateHelper(H103,$F103,$D103,$E103,$G103,Permanent,Trigger,ObjectOverwrite)</f>
        <v>#NUM!</v>
      </c>
      <c r="J103" s="219" t="str">
        <f ca="1">_xll.ohRangeRetrieveError(I103)</f>
        <v>qlFuturesRateHelper - Error converting parameter 'Price' : 'ObjectHandler error: attempt to retrieve object with unknown ID 'HKDFUT3MU0_Quote'</v>
      </c>
      <c r="K103" s="74"/>
    </row>
    <row r="104" spans="1:11" s="1" customFormat="1" ht="12.75" x14ac:dyDescent="0.2">
      <c r="A104" s="103"/>
      <c r="B104" s="216">
        <v>84</v>
      </c>
      <c r="C104" s="107" t="b">
        <v>0</v>
      </c>
      <c r="D104" s="107" t="str">
        <v>V0</v>
      </c>
      <c r="E104" s="106" t="str">
        <f t="shared" si="8"/>
        <v>HkdHibor3M</v>
      </c>
      <c r="F104" s="262" t="str">
        <f t="shared" si="9"/>
        <v>HKDFUT3MV0_Quote</v>
      </c>
      <c r="G104" s="262" t="str">
        <f t="shared" si="10"/>
        <v>HKDFUT3MV0ConvAdj_Quote</v>
      </c>
      <c r="H104" s="262" t="str">
        <f t="shared" si="11"/>
        <v>HKD_YCSTDRH_FUT3MV0</v>
      </c>
      <c r="I104" s="265" t="e">
        <f>_xll.qlFuturesRateHelper(H104,$F104,$D104,$E104,$G104,Permanent,Trigger,ObjectOverwrite)</f>
        <v>#NUM!</v>
      </c>
      <c r="J104" s="219" t="str">
        <f ca="1">_xll.ohRangeRetrieveError(I104)</f>
        <v>qlFuturesRateHelper - Error converting parameter 'Price' : 'ObjectHandler error: attempt to retrieve object with unknown ID 'HKDFUT3MV0_Quote'</v>
      </c>
      <c r="K104" s="74"/>
    </row>
    <row r="105" spans="1:11" s="1" customFormat="1" ht="12.75" x14ac:dyDescent="0.2">
      <c r="A105" s="103"/>
      <c r="B105" s="216">
        <v>85</v>
      </c>
      <c r="C105" s="107" t="b">
        <v>0</v>
      </c>
      <c r="D105" s="107" t="str">
        <v>X0</v>
      </c>
      <c r="E105" s="106" t="str">
        <f t="shared" si="8"/>
        <v>HkdHibor3M</v>
      </c>
      <c r="F105" s="262" t="str">
        <f t="shared" si="9"/>
        <v>HKDFUT3MX0_Quote</v>
      </c>
      <c r="G105" s="262" t="str">
        <f t="shared" si="10"/>
        <v>HKDFUT3MX0ConvAdj_Quote</v>
      </c>
      <c r="H105" s="262" t="str">
        <f t="shared" si="11"/>
        <v>HKD_YCSTDRH_FUT3MX0</v>
      </c>
      <c r="I105" s="265" t="e">
        <f>_xll.qlFuturesRateHelper(H105,$F105,$D105,$E105,$G105,Permanent,Trigger,ObjectOverwrite)</f>
        <v>#NUM!</v>
      </c>
      <c r="J105" s="219" t="str">
        <f ca="1">_xll.ohRangeRetrieveError(I105)</f>
        <v>qlFuturesRateHelper - Error converting parameter 'Price' : 'ObjectHandler error: attempt to retrieve object with unknown ID 'HKDFUT3MX0_Quote'</v>
      </c>
      <c r="K105" s="74"/>
    </row>
    <row r="106" spans="1:11" s="1" customFormat="1" ht="12.75" x14ac:dyDescent="0.2">
      <c r="A106" s="103"/>
      <c r="B106" s="216">
        <v>86</v>
      </c>
      <c r="C106" s="107" t="b">
        <v>0</v>
      </c>
      <c r="D106" s="107" t="str">
        <v>Z0</v>
      </c>
      <c r="E106" s="106" t="str">
        <f t="shared" si="8"/>
        <v>HkdHibor3M</v>
      </c>
      <c r="F106" s="262" t="str">
        <f t="shared" si="9"/>
        <v>HKDFUT3MZ0_Quote</v>
      </c>
      <c r="G106" s="262" t="str">
        <f t="shared" si="10"/>
        <v>HKDFUT3MZ0ConvAdj_Quote</v>
      </c>
      <c r="H106" s="262" t="str">
        <f t="shared" si="11"/>
        <v>HKD_YCSTDRH_FUT3MZ0</v>
      </c>
      <c r="I106" s="265" t="e">
        <f>_xll.qlFuturesRateHelper(H106,$F106,$D106,$E106,$G106,Permanent,Trigger,ObjectOverwrite)</f>
        <v>#NUM!</v>
      </c>
      <c r="J106" s="219" t="str">
        <f ca="1">_xll.ohRangeRetrieveError(I106)</f>
        <v>qlFuturesRateHelper - Error converting parameter 'Price' : 'ObjectHandler error: attempt to retrieve object with unknown ID 'HKDFUT3MZ0_Quote'</v>
      </c>
      <c r="K106" s="74"/>
    </row>
    <row r="107" spans="1:11" s="1" customFormat="1" ht="12.75" x14ac:dyDescent="0.2">
      <c r="A107" s="103"/>
      <c r="B107" s="216">
        <v>87</v>
      </c>
      <c r="C107" s="107" t="b">
        <v>0</v>
      </c>
      <c r="D107" s="107" t="str">
        <v>F1</v>
      </c>
      <c r="E107" s="106" t="str">
        <f t="shared" si="8"/>
        <v>HkdHibor3M</v>
      </c>
      <c r="F107" s="262" t="str">
        <f t="shared" si="9"/>
        <v>HKDFUT3MF1_Quote</v>
      </c>
      <c r="G107" s="262" t="str">
        <f t="shared" si="10"/>
        <v>HKDFUT3MF1ConvAdj_Quote</v>
      </c>
      <c r="H107" s="262" t="str">
        <f t="shared" si="11"/>
        <v>HKD_YCSTDRH_FUT3MF1</v>
      </c>
      <c r="I107" s="265" t="e">
        <f>_xll.qlFuturesRateHelper(H107,$F107,$D107,$E107,$G107,Permanent,Trigger,ObjectOverwrite)</f>
        <v>#NUM!</v>
      </c>
      <c r="J107" s="219" t="str">
        <f ca="1">_xll.ohRangeRetrieveError(I107)</f>
        <v>qlFuturesRateHelper - Error converting parameter 'Price' : 'ObjectHandler error: attempt to retrieve object with unknown ID 'HKDFUT3MF1_Quote'</v>
      </c>
      <c r="K107" s="74"/>
    </row>
    <row r="108" spans="1:11" s="1" customFormat="1" ht="12.75" x14ac:dyDescent="0.2">
      <c r="A108" s="103"/>
      <c r="B108" s="216">
        <v>88</v>
      </c>
      <c r="C108" s="107" t="b">
        <v>0</v>
      </c>
      <c r="D108" s="107" t="str">
        <v>G1</v>
      </c>
      <c r="E108" s="106" t="str">
        <f t="shared" si="8"/>
        <v>HkdHibor3M</v>
      </c>
      <c r="F108" s="262" t="str">
        <f t="shared" si="9"/>
        <v>HKDFUT3MG1_Quote</v>
      </c>
      <c r="G108" s="262" t="str">
        <f t="shared" si="10"/>
        <v>HKDFUT3MG1ConvAdj_Quote</v>
      </c>
      <c r="H108" s="262" t="str">
        <f t="shared" si="11"/>
        <v>HKD_YCSTDRH_FUT3MG1</v>
      </c>
      <c r="I108" s="265" t="e">
        <f>_xll.qlFuturesRateHelper(H108,$F108,$D108,$E108,$G108,Permanent,Trigger,ObjectOverwrite)</f>
        <v>#NUM!</v>
      </c>
      <c r="J108" s="219" t="str">
        <f ca="1">_xll.ohRangeRetrieveError(I108)</f>
        <v>qlFuturesRateHelper - Error converting parameter 'Price' : 'ObjectHandler error: attempt to retrieve object with unknown ID 'HKDFUT3MG1_Quote'</v>
      </c>
      <c r="K108" s="74"/>
    </row>
    <row r="109" spans="1:11" s="1" customFormat="1" ht="12.75" x14ac:dyDescent="0.2">
      <c r="A109" s="103"/>
      <c r="B109" s="216">
        <v>89</v>
      </c>
      <c r="C109" s="107" t="b">
        <v>0</v>
      </c>
      <c r="D109" s="107" t="str">
        <v>H1</v>
      </c>
      <c r="E109" s="106" t="str">
        <f t="shared" si="8"/>
        <v>HkdHibor3M</v>
      </c>
      <c r="F109" s="262" t="str">
        <f t="shared" si="9"/>
        <v>HKDFUT3MH1_Quote</v>
      </c>
      <c r="G109" s="262" t="str">
        <f t="shared" si="10"/>
        <v>HKDFUT3MH1ConvAdj_Quote</v>
      </c>
      <c r="H109" s="262" t="str">
        <f t="shared" si="11"/>
        <v>HKD_YCSTDRH_FUT3MH1</v>
      </c>
      <c r="I109" s="265" t="e">
        <f>_xll.qlFuturesRateHelper(H109,$F109,$D109,$E109,$G109,Permanent,Trigger,ObjectOverwrite)</f>
        <v>#NUM!</v>
      </c>
      <c r="J109" s="219" t="str">
        <f ca="1">_xll.ohRangeRetrieveError(I109)</f>
        <v>qlFuturesRateHelper - Error converting parameter 'Price' : 'ObjectHandler error: attempt to retrieve object with unknown ID 'HKDFUT3MH1_Quote'</v>
      </c>
      <c r="K109" s="74"/>
    </row>
    <row r="110" spans="1:11" s="1" customFormat="1" ht="12.75" x14ac:dyDescent="0.2">
      <c r="A110" s="103"/>
      <c r="B110" s="216">
        <v>90</v>
      </c>
      <c r="C110" s="107" t="b">
        <v>0</v>
      </c>
      <c r="D110" s="107" t="str">
        <v>J1</v>
      </c>
      <c r="E110" s="106" t="str">
        <f t="shared" si="8"/>
        <v>HkdHibor3M</v>
      </c>
      <c r="F110" s="262" t="str">
        <f t="shared" si="9"/>
        <v>HKDFUT3MJ1_Quote</v>
      </c>
      <c r="G110" s="262" t="str">
        <f t="shared" si="10"/>
        <v>HKDFUT3MJ1ConvAdj_Quote</v>
      </c>
      <c r="H110" s="262" t="str">
        <f t="shared" si="11"/>
        <v>HKD_YCSTDRH_FUT3MJ1</v>
      </c>
      <c r="I110" s="265" t="e">
        <f>_xll.qlFuturesRateHelper(H110,$F110,$D110,$E110,$G110,Permanent,Trigger,ObjectOverwrite)</f>
        <v>#NUM!</v>
      </c>
      <c r="J110" s="219" t="str">
        <f ca="1">_xll.ohRangeRetrieveError(I110)</f>
        <v>qlFuturesRateHelper - Error converting parameter 'Price' : 'ObjectHandler error: attempt to retrieve object with unknown ID 'HKDFUT3MJ1_Quote'</v>
      </c>
      <c r="K110" s="74"/>
    </row>
    <row r="111" spans="1:11" s="1" customFormat="1" ht="12.75" x14ac:dyDescent="0.2">
      <c r="A111" s="103"/>
      <c r="B111" s="216">
        <v>91</v>
      </c>
      <c r="C111" s="107" t="b">
        <v>0</v>
      </c>
      <c r="D111" s="107" t="str">
        <v>K1</v>
      </c>
      <c r="E111" s="106" t="str">
        <f t="shared" si="8"/>
        <v>HkdHibor3M</v>
      </c>
      <c r="F111" s="262" t="str">
        <f t="shared" si="9"/>
        <v>HKDFUT3MK1_Quote</v>
      </c>
      <c r="G111" s="262" t="str">
        <f t="shared" si="10"/>
        <v>HKDFUT3MK1ConvAdj_Quote</v>
      </c>
      <c r="H111" s="262" t="str">
        <f t="shared" si="11"/>
        <v>HKD_YCSTDRH_FUT3MK1</v>
      </c>
      <c r="I111" s="265" t="e">
        <f>_xll.qlFuturesRateHelper(H111,$F111,$D111,$E111,$G111,Permanent,Trigger,ObjectOverwrite)</f>
        <v>#NUM!</v>
      </c>
      <c r="J111" s="219" t="str">
        <f ca="1">_xll.ohRangeRetrieveError(I111)</f>
        <v>qlFuturesRateHelper - Error converting parameter 'Price' : 'ObjectHandler error: attempt to retrieve object with unknown ID 'HKDFUT3MK1_Quote'</v>
      </c>
      <c r="K111" s="74"/>
    </row>
    <row r="112" spans="1:11" s="1" customFormat="1" ht="12.75" x14ac:dyDescent="0.2">
      <c r="A112" s="103"/>
      <c r="B112" s="216">
        <v>92</v>
      </c>
      <c r="C112" s="107" t="b">
        <v>0</v>
      </c>
      <c r="D112" s="107" t="str">
        <v>M1</v>
      </c>
      <c r="E112" s="106" t="str">
        <f t="shared" si="8"/>
        <v>HkdHibor3M</v>
      </c>
      <c r="F112" s="262" t="str">
        <f t="shared" si="9"/>
        <v>HKDFUT3MM1_Quote</v>
      </c>
      <c r="G112" s="262" t="str">
        <f t="shared" si="10"/>
        <v>HKDFUT3MM1ConvAdj_Quote</v>
      </c>
      <c r="H112" s="262" t="str">
        <f t="shared" si="11"/>
        <v>HKD_YCSTDRH_FUT3MM1</v>
      </c>
      <c r="I112" s="265" t="e">
        <f>_xll.qlFuturesRateHelper(H112,$F112,$D112,$E112,$G112,Permanent,Trigger,ObjectOverwrite)</f>
        <v>#NUM!</v>
      </c>
      <c r="J112" s="219" t="str">
        <f ca="1">_xll.ohRangeRetrieveError(I112)</f>
        <v>qlFuturesRateHelper - Error converting parameter 'Price' : 'ObjectHandler error: attempt to retrieve object with unknown ID 'HKDFUT3MM1_Quote'</v>
      </c>
      <c r="K112" s="74"/>
    </row>
    <row r="113" spans="1:11" s="1" customFormat="1" ht="12.75" x14ac:dyDescent="0.2">
      <c r="A113" s="103"/>
      <c r="B113" s="216">
        <v>93</v>
      </c>
      <c r="C113" s="107" t="b">
        <v>0</v>
      </c>
      <c r="D113" s="107" t="str">
        <v>N1</v>
      </c>
      <c r="E113" s="106" t="str">
        <f t="shared" si="8"/>
        <v>HkdHibor3M</v>
      </c>
      <c r="F113" s="262" t="str">
        <f t="shared" si="9"/>
        <v>HKDFUT3MN1_Quote</v>
      </c>
      <c r="G113" s="262" t="str">
        <f t="shared" si="10"/>
        <v>HKDFUT3MN1ConvAdj_Quote</v>
      </c>
      <c r="H113" s="262" t="str">
        <f t="shared" si="11"/>
        <v>HKD_YCSTDRH_FUT3MN1</v>
      </c>
      <c r="I113" s="265" t="e">
        <f>_xll.qlFuturesRateHelper(H113,$F113,$D113,$E113,$G113,Permanent,Trigger,ObjectOverwrite)</f>
        <v>#NUM!</v>
      </c>
      <c r="J113" s="219" t="str">
        <f ca="1">_xll.ohRangeRetrieveError(I113)</f>
        <v>qlFuturesRateHelper - Error converting parameter 'Price' : 'ObjectHandler error: attempt to retrieve object with unknown ID 'HKDFUT3MN1_Quote'</v>
      </c>
      <c r="K113" s="74"/>
    </row>
    <row r="114" spans="1:11" s="1" customFormat="1" ht="12.75" x14ac:dyDescent="0.2">
      <c r="A114" s="103"/>
      <c r="B114" s="216">
        <v>94</v>
      </c>
      <c r="C114" s="107" t="b">
        <v>0</v>
      </c>
      <c r="D114" s="107" t="str">
        <v>Q1</v>
      </c>
      <c r="E114" s="106" t="str">
        <f t="shared" si="8"/>
        <v>HkdHibor3M</v>
      </c>
      <c r="F114" s="262" t="str">
        <f t="shared" si="9"/>
        <v>HKDFUT3MQ1_Quote</v>
      </c>
      <c r="G114" s="262" t="str">
        <f t="shared" si="10"/>
        <v>HKDFUT3MQ1ConvAdj_Quote</v>
      </c>
      <c r="H114" s="262" t="str">
        <f t="shared" si="11"/>
        <v>HKD_YCSTDRH_FUT3MQ1</v>
      </c>
      <c r="I114" s="265" t="e">
        <f>_xll.qlFuturesRateHelper(H114,$F114,$D114,$E114,$G114,Permanent,Trigger,ObjectOverwrite)</f>
        <v>#NUM!</v>
      </c>
      <c r="J114" s="219" t="str">
        <f ca="1">_xll.ohRangeRetrieveError(I114)</f>
        <v>qlFuturesRateHelper - Error converting parameter 'Price' : 'ObjectHandler error: attempt to retrieve object with unknown ID 'HKDFUT3MQ1_Quote'</v>
      </c>
      <c r="K114" s="74"/>
    </row>
    <row r="115" spans="1:11" s="1" customFormat="1" ht="12.75" x14ac:dyDescent="0.2">
      <c r="A115" s="103"/>
      <c r="B115" s="216">
        <v>95</v>
      </c>
      <c r="C115" s="107" t="b">
        <v>0</v>
      </c>
      <c r="D115" s="107" t="str">
        <v>U1</v>
      </c>
      <c r="E115" s="106" t="str">
        <f t="shared" si="8"/>
        <v>HkdHibor3M</v>
      </c>
      <c r="F115" s="262" t="str">
        <f t="shared" si="9"/>
        <v>HKDFUT3MU1_Quote</v>
      </c>
      <c r="G115" s="262" t="str">
        <f t="shared" si="10"/>
        <v>HKDFUT3MU1ConvAdj_Quote</v>
      </c>
      <c r="H115" s="262" t="str">
        <f t="shared" si="11"/>
        <v>HKD_YCSTDRH_FUT3MU1</v>
      </c>
      <c r="I115" s="265" t="e">
        <f>_xll.qlFuturesRateHelper(H115,$F115,$D115,$E115,$G115,Permanent,Trigger,ObjectOverwrite)</f>
        <v>#NUM!</v>
      </c>
      <c r="J115" s="219" t="str">
        <f ca="1">_xll.ohRangeRetrieveError(I115)</f>
        <v>qlFuturesRateHelper - Error converting parameter 'Price' : 'ObjectHandler error: attempt to retrieve object with unknown ID 'HKDFUT3MU1_Quote'</v>
      </c>
      <c r="K115" s="74"/>
    </row>
    <row r="116" spans="1:11" s="1" customFormat="1" ht="12.75" x14ac:dyDescent="0.2">
      <c r="A116" s="103"/>
      <c r="B116" s="216">
        <v>96</v>
      </c>
      <c r="C116" s="107" t="b">
        <v>0</v>
      </c>
      <c r="D116" s="107" t="str">
        <v>V1</v>
      </c>
      <c r="E116" s="106" t="str">
        <f t="shared" si="8"/>
        <v>HkdHibor3M</v>
      </c>
      <c r="F116" s="262" t="str">
        <f t="shared" si="9"/>
        <v>HKDFUT3MV1_Quote</v>
      </c>
      <c r="G116" s="262" t="str">
        <f t="shared" si="10"/>
        <v>HKDFUT3MV1ConvAdj_Quote</v>
      </c>
      <c r="H116" s="262" t="str">
        <f t="shared" si="11"/>
        <v>HKD_YCSTDRH_FUT3MV1</v>
      </c>
      <c r="I116" s="265" t="e">
        <f>_xll.qlFuturesRateHelper(H116,$F116,$D116,$E116,$G116,Permanent,Trigger,ObjectOverwrite)</f>
        <v>#NUM!</v>
      </c>
      <c r="J116" s="219" t="str">
        <f ca="1">_xll.ohRangeRetrieveError(I116)</f>
        <v>qlFuturesRateHelper - Error converting parameter 'Price' : 'ObjectHandler error: attempt to retrieve object with unknown ID 'HKDFUT3MV1_Quote'</v>
      </c>
      <c r="K116" s="74"/>
    </row>
    <row r="117" spans="1:11" s="1" customFormat="1" ht="12.75" x14ac:dyDescent="0.2">
      <c r="A117" s="103"/>
      <c r="B117" s="216">
        <v>97</v>
      </c>
      <c r="C117" s="107" t="b">
        <v>0</v>
      </c>
      <c r="D117" s="107" t="str">
        <v>X1</v>
      </c>
      <c r="E117" s="106" t="str">
        <f t="shared" ref="E117:E140" si="12">PROPER(Currency)&amp;FamilyName&amp;$E$19</f>
        <v>HkdHibor3M</v>
      </c>
      <c r="F117" s="262" t="str">
        <f t="shared" ref="F117:F140" si="13">Currency&amp;"FUT"&amp;$E$19&amp;$D117&amp;QuoteSuffix</f>
        <v>HKDFUT3MX1_Quote</v>
      </c>
      <c r="G117" s="262" t="str">
        <f t="shared" ref="G117:G140" si="14">Currency&amp;"FUT"&amp;$E$19&amp;$D117&amp;"ConvAdj"&amp;QuoteSuffix</f>
        <v>HKDFUT3MX1ConvAdj_Quote</v>
      </c>
      <c r="H117" s="262" t="str">
        <f t="shared" ref="H117:H140" si="15">$H$19&amp;"_FUT"&amp;$E$19&amp;$D117</f>
        <v>HKD_YCSTDRH_FUT3MX1</v>
      </c>
      <c r="I117" s="265" t="e">
        <f>_xll.qlFuturesRateHelper(H117,$F117,$D117,$E117,$G117,Permanent,Trigger,ObjectOverwrite)</f>
        <v>#NUM!</v>
      </c>
      <c r="J117" s="219" t="str">
        <f ca="1">_xll.ohRangeRetrieveError(I117)</f>
        <v>qlFuturesRateHelper - Error converting parameter 'Price' : 'ObjectHandler error: attempt to retrieve object with unknown ID 'HKDFUT3MX1_Quote'</v>
      </c>
      <c r="K117" s="74"/>
    </row>
    <row r="118" spans="1:11" s="1" customFormat="1" ht="12.75" x14ac:dyDescent="0.2">
      <c r="A118" s="103"/>
      <c r="B118" s="216">
        <v>98</v>
      </c>
      <c r="C118" s="107" t="b">
        <v>0</v>
      </c>
      <c r="D118" s="107" t="str">
        <v>Z1</v>
      </c>
      <c r="E118" s="106" t="str">
        <f t="shared" si="12"/>
        <v>HkdHibor3M</v>
      </c>
      <c r="F118" s="262" t="str">
        <f t="shared" si="13"/>
        <v>HKDFUT3MZ1_Quote</v>
      </c>
      <c r="G118" s="262" t="str">
        <f t="shared" si="14"/>
        <v>HKDFUT3MZ1ConvAdj_Quote</v>
      </c>
      <c r="H118" s="262" t="str">
        <f t="shared" si="15"/>
        <v>HKD_YCSTDRH_FUT3MZ1</v>
      </c>
      <c r="I118" s="265" t="e">
        <f>_xll.qlFuturesRateHelper(H118,$F118,$D118,$E118,$G118,Permanent,Trigger,ObjectOverwrite)</f>
        <v>#NUM!</v>
      </c>
      <c r="J118" s="219" t="str">
        <f ca="1">_xll.ohRangeRetrieveError(I118)</f>
        <v>qlFuturesRateHelper - Error converting parameter 'Price' : 'ObjectHandler error: attempt to retrieve object with unknown ID 'HKDFUT3MZ1_Quote'</v>
      </c>
      <c r="K118" s="74"/>
    </row>
    <row r="119" spans="1:11" s="1" customFormat="1" ht="12.75" x14ac:dyDescent="0.2">
      <c r="A119" s="103"/>
      <c r="B119" s="216">
        <v>99</v>
      </c>
      <c r="C119" s="107" t="b">
        <v>0</v>
      </c>
      <c r="D119" s="107" t="str">
        <v>F2</v>
      </c>
      <c r="E119" s="106" t="str">
        <f t="shared" si="12"/>
        <v>HkdHibor3M</v>
      </c>
      <c r="F119" s="262" t="str">
        <f t="shared" si="13"/>
        <v>HKDFUT3MF2_Quote</v>
      </c>
      <c r="G119" s="262" t="str">
        <f t="shared" si="14"/>
        <v>HKDFUT3MF2ConvAdj_Quote</v>
      </c>
      <c r="H119" s="262" t="str">
        <f t="shared" si="15"/>
        <v>HKD_YCSTDRH_FUT3MF2</v>
      </c>
      <c r="I119" s="265" t="e">
        <f>_xll.qlFuturesRateHelper(H119,$F119,$D119,$E119,$G119,Permanent,Trigger,ObjectOverwrite)</f>
        <v>#NUM!</v>
      </c>
      <c r="J119" s="219" t="str">
        <f ca="1">_xll.ohRangeRetrieveError(I119)</f>
        <v>qlFuturesRateHelper - Error converting parameter 'Price' : 'ObjectHandler error: attempt to retrieve object with unknown ID 'HKDFUT3MF2_Quote'</v>
      </c>
      <c r="K119" s="74"/>
    </row>
    <row r="120" spans="1:11" s="1" customFormat="1" ht="12.75" x14ac:dyDescent="0.2">
      <c r="A120" s="103"/>
      <c r="B120" s="216">
        <v>100</v>
      </c>
      <c r="C120" s="107" t="b">
        <v>0</v>
      </c>
      <c r="D120" s="107" t="str">
        <v>G2</v>
      </c>
      <c r="E120" s="106" t="str">
        <f t="shared" si="12"/>
        <v>HkdHibor3M</v>
      </c>
      <c r="F120" s="262" t="str">
        <f t="shared" si="13"/>
        <v>HKDFUT3MG2_Quote</v>
      </c>
      <c r="G120" s="262" t="str">
        <f t="shared" si="14"/>
        <v>HKDFUT3MG2ConvAdj_Quote</v>
      </c>
      <c r="H120" s="262" t="str">
        <f t="shared" si="15"/>
        <v>HKD_YCSTDRH_FUT3MG2</v>
      </c>
      <c r="I120" s="265" t="e">
        <f>_xll.qlFuturesRateHelper(H120,$F120,$D120,$E120,$G120,Permanent,Trigger,ObjectOverwrite)</f>
        <v>#NUM!</v>
      </c>
      <c r="J120" s="219" t="str">
        <f ca="1">_xll.ohRangeRetrieveError(I120)</f>
        <v>qlFuturesRateHelper - Error converting parameter 'Price' : 'ObjectHandler error: attempt to retrieve object with unknown ID 'HKDFUT3MG2_Quote'</v>
      </c>
      <c r="K120" s="74"/>
    </row>
    <row r="121" spans="1:11" s="1" customFormat="1" ht="12.75" x14ac:dyDescent="0.2">
      <c r="A121" s="103"/>
      <c r="B121" s="216">
        <v>101</v>
      </c>
      <c r="C121" s="107" t="b">
        <v>0</v>
      </c>
      <c r="D121" s="107" t="str">
        <v>H2</v>
      </c>
      <c r="E121" s="106" t="str">
        <f t="shared" si="12"/>
        <v>HkdHibor3M</v>
      </c>
      <c r="F121" s="262" t="str">
        <f t="shared" si="13"/>
        <v>HKDFUT3MH2_Quote</v>
      </c>
      <c r="G121" s="262" t="str">
        <f t="shared" si="14"/>
        <v>HKDFUT3MH2ConvAdj_Quote</v>
      </c>
      <c r="H121" s="262" t="str">
        <f t="shared" si="15"/>
        <v>HKD_YCSTDRH_FUT3MH2</v>
      </c>
      <c r="I121" s="265" t="e">
        <f>_xll.qlFuturesRateHelper(H121,$F121,$D121,$E121,$G121,Permanent,Trigger,ObjectOverwrite)</f>
        <v>#NUM!</v>
      </c>
      <c r="J121" s="219" t="str">
        <f ca="1">_xll.ohRangeRetrieveError(I121)</f>
        <v>qlFuturesRateHelper - Error converting parameter 'Price' : 'ObjectHandler error: attempt to retrieve object with unknown ID 'HKDFUT3MH2_Quote'</v>
      </c>
      <c r="K121" s="74"/>
    </row>
    <row r="122" spans="1:11" s="1" customFormat="1" ht="12.75" x14ac:dyDescent="0.2">
      <c r="A122" s="103"/>
      <c r="B122" s="216">
        <v>102</v>
      </c>
      <c r="C122" s="107" t="b">
        <v>0</v>
      </c>
      <c r="D122" s="107" t="str">
        <v>J2</v>
      </c>
      <c r="E122" s="106" t="str">
        <f t="shared" si="12"/>
        <v>HkdHibor3M</v>
      </c>
      <c r="F122" s="262" t="str">
        <f t="shared" si="13"/>
        <v>HKDFUT3MJ2_Quote</v>
      </c>
      <c r="G122" s="262" t="str">
        <f t="shared" si="14"/>
        <v>HKDFUT3MJ2ConvAdj_Quote</v>
      </c>
      <c r="H122" s="262" t="str">
        <f t="shared" si="15"/>
        <v>HKD_YCSTDRH_FUT3MJ2</v>
      </c>
      <c r="I122" s="265" t="e">
        <f>_xll.qlFuturesRateHelper(H122,$F122,$D122,$E122,$G122,Permanent,Trigger,ObjectOverwrite)</f>
        <v>#NUM!</v>
      </c>
      <c r="J122" s="219" t="str">
        <f ca="1">_xll.ohRangeRetrieveError(I122)</f>
        <v>qlFuturesRateHelper - Error converting parameter 'Price' : 'ObjectHandler error: attempt to retrieve object with unknown ID 'HKDFUT3MJ2_Quote'</v>
      </c>
      <c r="K122" s="74"/>
    </row>
    <row r="123" spans="1:11" s="1" customFormat="1" ht="12.75" x14ac:dyDescent="0.2">
      <c r="A123" s="103"/>
      <c r="B123" s="216">
        <v>103</v>
      </c>
      <c r="C123" s="107" t="b">
        <v>0</v>
      </c>
      <c r="D123" s="107" t="str">
        <v>K2</v>
      </c>
      <c r="E123" s="106" t="str">
        <f t="shared" si="12"/>
        <v>HkdHibor3M</v>
      </c>
      <c r="F123" s="262" t="str">
        <f t="shared" si="13"/>
        <v>HKDFUT3MK2_Quote</v>
      </c>
      <c r="G123" s="262" t="str">
        <f t="shared" si="14"/>
        <v>HKDFUT3MK2ConvAdj_Quote</v>
      </c>
      <c r="H123" s="262" t="str">
        <f t="shared" si="15"/>
        <v>HKD_YCSTDRH_FUT3MK2</v>
      </c>
      <c r="I123" s="265" t="e">
        <f>_xll.qlFuturesRateHelper(H123,$F123,$D123,$E123,$G123,Permanent,Trigger,ObjectOverwrite)</f>
        <v>#NUM!</v>
      </c>
      <c r="J123" s="219" t="str">
        <f ca="1">_xll.ohRangeRetrieveError(I123)</f>
        <v>qlFuturesRateHelper - Error converting parameter 'Price' : 'ObjectHandler error: attempt to retrieve object with unknown ID 'HKDFUT3MK2_Quote'</v>
      </c>
      <c r="K123" s="74"/>
    </row>
    <row r="124" spans="1:11" s="1" customFormat="1" ht="12.75" x14ac:dyDescent="0.2">
      <c r="A124" s="103"/>
      <c r="B124" s="216">
        <v>104</v>
      </c>
      <c r="C124" s="107" t="b">
        <v>0</v>
      </c>
      <c r="D124" s="107" t="str">
        <v>M2</v>
      </c>
      <c r="E124" s="106" t="str">
        <f t="shared" si="12"/>
        <v>HkdHibor3M</v>
      </c>
      <c r="F124" s="262" t="str">
        <f t="shared" si="13"/>
        <v>HKDFUT3MM2_Quote</v>
      </c>
      <c r="G124" s="262" t="str">
        <f t="shared" si="14"/>
        <v>HKDFUT3MM2ConvAdj_Quote</v>
      </c>
      <c r="H124" s="262" t="str">
        <f t="shared" si="15"/>
        <v>HKD_YCSTDRH_FUT3MM2</v>
      </c>
      <c r="I124" s="265" t="e">
        <f>_xll.qlFuturesRateHelper(H124,$F124,$D124,$E124,$G124,Permanent,Trigger,ObjectOverwrite)</f>
        <v>#NUM!</v>
      </c>
      <c r="J124" s="219" t="str">
        <f ca="1">_xll.ohRangeRetrieveError(I124)</f>
        <v>qlFuturesRateHelper - Error converting parameter 'Price' : 'ObjectHandler error: attempt to retrieve object with unknown ID 'HKDFUT3MM2_Quote'</v>
      </c>
      <c r="K124" s="74"/>
    </row>
    <row r="125" spans="1:11" s="1" customFormat="1" ht="12.75" x14ac:dyDescent="0.2">
      <c r="A125" s="103"/>
      <c r="B125" s="216">
        <v>105</v>
      </c>
      <c r="C125" s="107" t="b">
        <v>0</v>
      </c>
      <c r="D125" s="107" t="str">
        <v>N2</v>
      </c>
      <c r="E125" s="106" t="str">
        <f t="shared" si="12"/>
        <v>HkdHibor3M</v>
      </c>
      <c r="F125" s="262" t="str">
        <f t="shared" si="13"/>
        <v>HKDFUT3MN2_Quote</v>
      </c>
      <c r="G125" s="262" t="str">
        <f t="shared" si="14"/>
        <v>HKDFUT3MN2ConvAdj_Quote</v>
      </c>
      <c r="H125" s="262" t="str">
        <f t="shared" si="15"/>
        <v>HKD_YCSTDRH_FUT3MN2</v>
      </c>
      <c r="I125" s="265" t="e">
        <f>_xll.qlFuturesRateHelper(H125,$F125,$D125,$E125,$G125,Permanent,Trigger,ObjectOverwrite)</f>
        <v>#NUM!</v>
      </c>
      <c r="J125" s="219" t="str">
        <f ca="1">_xll.ohRangeRetrieveError(I125)</f>
        <v>qlFuturesRateHelper - Error converting parameter 'Price' : 'ObjectHandler error: attempt to retrieve object with unknown ID 'HKDFUT3MN2_Quote'</v>
      </c>
      <c r="K125" s="74"/>
    </row>
    <row r="126" spans="1:11" s="1" customFormat="1" ht="12.75" x14ac:dyDescent="0.2">
      <c r="A126" s="103"/>
      <c r="B126" s="216">
        <v>106</v>
      </c>
      <c r="C126" s="107" t="b">
        <v>0</v>
      </c>
      <c r="D126" s="107" t="str">
        <v>Q2</v>
      </c>
      <c r="E126" s="106" t="str">
        <f t="shared" si="12"/>
        <v>HkdHibor3M</v>
      </c>
      <c r="F126" s="262" t="str">
        <f t="shared" si="13"/>
        <v>HKDFUT3MQ2_Quote</v>
      </c>
      <c r="G126" s="262" t="str">
        <f t="shared" si="14"/>
        <v>HKDFUT3MQ2ConvAdj_Quote</v>
      </c>
      <c r="H126" s="262" t="str">
        <f t="shared" si="15"/>
        <v>HKD_YCSTDRH_FUT3MQ2</v>
      </c>
      <c r="I126" s="265" t="e">
        <f>_xll.qlFuturesRateHelper(H126,$F126,$D126,$E126,$G126,Permanent,Trigger,ObjectOverwrite)</f>
        <v>#NUM!</v>
      </c>
      <c r="J126" s="219" t="str">
        <f ca="1">_xll.ohRangeRetrieveError(I126)</f>
        <v>qlFuturesRateHelper - Error converting parameter 'Price' : 'ObjectHandler error: attempt to retrieve object with unknown ID 'HKDFUT3MQ2_Quote'</v>
      </c>
      <c r="K126" s="74"/>
    </row>
    <row r="127" spans="1:11" s="1" customFormat="1" ht="12.75" x14ac:dyDescent="0.2">
      <c r="A127" s="103"/>
      <c r="B127" s="216">
        <v>107</v>
      </c>
      <c r="C127" s="107" t="b">
        <v>0</v>
      </c>
      <c r="D127" s="107" t="str">
        <v>U2</v>
      </c>
      <c r="E127" s="106" t="str">
        <f t="shared" si="12"/>
        <v>HkdHibor3M</v>
      </c>
      <c r="F127" s="262" t="str">
        <f t="shared" si="13"/>
        <v>HKDFUT3MU2_Quote</v>
      </c>
      <c r="G127" s="262" t="str">
        <f t="shared" si="14"/>
        <v>HKDFUT3MU2ConvAdj_Quote</v>
      </c>
      <c r="H127" s="262" t="str">
        <f t="shared" si="15"/>
        <v>HKD_YCSTDRH_FUT3MU2</v>
      </c>
      <c r="I127" s="265" t="e">
        <f>_xll.qlFuturesRateHelper(H127,$F127,$D127,$E127,$G127,Permanent,Trigger,ObjectOverwrite)</f>
        <v>#NUM!</v>
      </c>
      <c r="J127" s="219" t="str">
        <f ca="1">_xll.ohRangeRetrieveError(I127)</f>
        <v>qlFuturesRateHelper - Error converting parameter 'Price' : 'ObjectHandler error: attempt to retrieve object with unknown ID 'HKDFUT3MU2_Quote'</v>
      </c>
      <c r="K127" s="74"/>
    </row>
    <row r="128" spans="1:11" s="1" customFormat="1" ht="12.75" x14ac:dyDescent="0.2">
      <c r="A128" s="103"/>
      <c r="B128" s="216">
        <v>108</v>
      </c>
      <c r="C128" s="107" t="b">
        <v>0</v>
      </c>
      <c r="D128" s="107" t="str">
        <v>V2</v>
      </c>
      <c r="E128" s="106" t="str">
        <f t="shared" si="12"/>
        <v>HkdHibor3M</v>
      </c>
      <c r="F128" s="262" t="str">
        <f t="shared" si="13"/>
        <v>HKDFUT3MV2_Quote</v>
      </c>
      <c r="G128" s="262" t="str">
        <f t="shared" si="14"/>
        <v>HKDFUT3MV2ConvAdj_Quote</v>
      </c>
      <c r="H128" s="262" t="str">
        <f t="shared" si="15"/>
        <v>HKD_YCSTDRH_FUT3MV2</v>
      </c>
      <c r="I128" s="265" t="e">
        <f>_xll.qlFuturesRateHelper(H128,$F128,$D128,$E128,$G128,Permanent,Trigger,ObjectOverwrite)</f>
        <v>#NUM!</v>
      </c>
      <c r="J128" s="219" t="str">
        <f ca="1">_xll.ohRangeRetrieveError(I128)</f>
        <v>qlFuturesRateHelper - Error converting parameter 'Price' : 'ObjectHandler error: attempt to retrieve object with unknown ID 'HKDFUT3MV2_Quote'</v>
      </c>
      <c r="K128" s="74"/>
    </row>
    <row r="129" spans="1:11" s="1" customFormat="1" ht="12.75" x14ac:dyDescent="0.2">
      <c r="A129" s="103"/>
      <c r="B129" s="216">
        <v>109</v>
      </c>
      <c r="C129" s="107" t="b">
        <v>0</v>
      </c>
      <c r="D129" s="107" t="str">
        <v>X2</v>
      </c>
      <c r="E129" s="106" t="str">
        <f t="shared" si="12"/>
        <v>HkdHibor3M</v>
      </c>
      <c r="F129" s="262" t="str">
        <f t="shared" si="13"/>
        <v>HKDFUT3MX2_Quote</v>
      </c>
      <c r="G129" s="262" t="str">
        <f t="shared" si="14"/>
        <v>HKDFUT3MX2ConvAdj_Quote</v>
      </c>
      <c r="H129" s="262" t="str">
        <f t="shared" si="15"/>
        <v>HKD_YCSTDRH_FUT3MX2</v>
      </c>
      <c r="I129" s="265" t="e">
        <f>_xll.qlFuturesRateHelper(H129,$F129,$D129,$E129,$G129,Permanent,Trigger,ObjectOverwrite)</f>
        <v>#NUM!</v>
      </c>
      <c r="J129" s="219" t="str">
        <f ca="1">_xll.ohRangeRetrieveError(I129)</f>
        <v>qlFuturesRateHelper - Error converting parameter 'Price' : 'ObjectHandler error: attempt to retrieve object with unknown ID 'HKDFUT3MX2_Quote'</v>
      </c>
      <c r="K129" s="74"/>
    </row>
    <row r="130" spans="1:11" s="1" customFormat="1" ht="12.75" x14ac:dyDescent="0.2">
      <c r="A130" s="103"/>
      <c r="B130" s="216">
        <v>110</v>
      </c>
      <c r="C130" s="107" t="b">
        <v>0</v>
      </c>
      <c r="D130" s="107" t="str">
        <v>Z2</v>
      </c>
      <c r="E130" s="106" t="str">
        <f t="shared" si="12"/>
        <v>HkdHibor3M</v>
      </c>
      <c r="F130" s="262" t="str">
        <f t="shared" si="13"/>
        <v>HKDFUT3MZ2_Quote</v>
      </c>
      <c r="G130" s="262" t="str">
        <f t="shared" si="14"/>
        <v>HKDFUT3MZ2ConvAdj_Quote</v>
      </c>
      <c r="H130" s="262" t="str">
        <f t="shared" si="15"/>
        <v>HKD_YCSTDRH_FUT3MZ2</v>
      </c>
      <c r="I130" s="265" t="e">
        <f>_xll.qlFuturesRateHelper(H130,$F130,$D130,$E130,$G130,Permanent,Trigger,ObjectOverwrite)</f>
        <v>#NUM!</v>
      </c>
      <c r="J130" s="219" t="str">
        <f ca="1">_xll.ohRangeRetrieveError(I130)</f>
        <v>qlFuturesRateHelper - Error converting parameter 'Price' : 'ObjectHandler error: attempt to retrieve object with unknown ID 'HKDFUT3MZ2_Quote'</v>
      </c>
      <c r="K130" s="74"/>
    </row>
    <row r="131" spans="1:11" s="1" customFormat="1" ht="12.75" x14ac:dyDescent="0.2">
      <c r="A131" s="103"/>
      <c r="B131" s="216">
        <v>111</v>
      </c>
      <c r="C131" s="107" t="b">
        <v>0</v>
      </c>
      <c r="D131" s="107" t="str">
        <v>F3</v>
      </c>
      <c r="E131" s="106" t="str">
        <f t="shared" si="12"/>
        <v>HkdHibor3M</v>
      </c>
      <c r="F131" s="262" t="str">
        <f t="shared" si="13"/>
        <v>HKDFUT3MF3_Quote</v>
      </c>
      <c r="G131" s="262" t="str">
        <f t="shared" si="14"/>
        <v>HKDFUT3MF3ConvAdj_Quote</v>
      </c>
      <c r="H131" s="262" t="str">
        <f t="shared" si="15"/>
        <v>HKD_YCSTDRH_FUT3MF3</v>
      </c>
      <c r="I131" s="265" t="e">
        <f>_xll.qlFuturesRateHelper(H131,$F131,$D131,$E131,$G131,Permanent,Trigger,ObjectOverwrite)</f>
        <v>#NUM!</v>
      </c>
      <c r="J131" s="219" t="str">
        <f ca="1">_xll.ohRangeRetrieveError(I131)</f>
        <v>qlFuturesRateHelper - Error converting parameter 'Price' : 'ObjectHandler error: attempt to retrieve object with unknown ID 'HKDFUT3MF3_Quote'</v>
      </c>
      <c r="K131" s="74"/>
    </row>
    <row r="132" spans="1:11" s="1" customFormat="1" ht="12.75" x14ac:dyDescent="0.2">
      <c r="A132" s="103"/>
      <c r="B132" s="216">
        <v>112</v>
      </c>
      <c r="C132" s="107" t="b">
        <v>0</v>
      </c>
      <c r="D132" s="107" t="str">
        <v>G3</v>
      </c>
      <c r="E132" s="106" t="str">
        <f t="shared" si="12"/>
        <v>HkdHibor3M</v>
      </c>
      <c r="F132" s="262" t="str">
        <f t="shared" si="13"/>
        <v>HKDFUT3MG3_Quote</v>
      </c>
      <c r="G132" s="262" t="str">
        <f t="shared" si="14"/>
        <v>HKDFUT3MG3ConvAdj_Quote</v>
      </c>
      <c r="H132" s="262" t="str">
        <f t="shared" si="15"/>
        <v>HKD_YCSTDRH_FUT3MG3</v>
      </c>
      <c r="I132" s="265" t="e">
        <f>_xll.qlFuturesRateHelper(H132,$F132,$D132,$E132,$G132,Permanent,Trigger,ObjectOverwrite)</f>
        <v>#NUM!</v>
      </c>
      <c r="J132" s="219" t="str">
        <f ca="1">_xll.ohRangeRetrieveError(I132)</f>
        <v>qlFuturesRateHelper - Error converting parameter 'Price' : 'ObjectHandler error: attempt to retrieve object with unknown ID 'HKDFUT3MG3_Quote'</v>
      </c>
      <c r="K132" s="74"/>
    </row>
    <row r="133" spans="1:11" s="1" customFormat="1" ht="12.75" x14ac:dyDescent="0.2">
      <c r="A133" s="103"/>
      <c r="B133" s="216">
        <v>113</v>
      </c>
      <c r="C133" s="107" t="b">
        <v>0</v>
      </c>
      <c r="D133" s="107" t="str">
        <v>H3</v>
      </c>
      <c r="E133" s="106" t="str">
        <f t="shared" si="12"/>
        <v>HkdHibor3M</v>
      </c>
      <c r="F133" s="262" t="str">
        <f t="shared" si="13"/>
        <v>HKDFUT3MH3_Quote</v>
      </c>
      <c r="G133" s="262" t="str">
        <f t="shared" si="14"/>
        <v>HKDFUT3MH3ConvAdj_Quote</v>
      </c>
      <c r="H133" s="262" t="str">
        <f t="shared" si="15"/>
        <v>HKD_YCSTDRH_FUT3MH3</v>
      </c>
      <c r="I133" s="265" t="e">
        <f>_xll.qlFuturesRateHelper(H133,$F133,$D133,$E133,$G133,Permanent,Trigger,ObjectOverwrite)</f>
        <v>#NUM!</v>
      </c>
      <c r="J133" s="219" t="str">
        <f ca="1">_xll.ohRangeRetrieveError(I133)</f>
        <v>qlFuturesRateHelper - Error converting parameter 'Price' : 'ObjectHandler error: attempt to retrieve object with unknown ID 'HKDFUT3MH3_Quote'</v>
      </c>
      <c r="K133" s="74"/>
    </row>
    <row r="134" spans="1:11" s="1" customFormat="1" ht="12.75" x14ac:dyDescent="0.2">
      <c r="A134" s="103"/>
      <c r="B134" s="216">
        <v>114</v>
      </c>
      <c r="C134" s="107" t="b">
        <v>0</v>
      </c>
      <c r="D134" s="107" t="str">
        <v>J3</v>
      </c>
      <c r="E134" s="106" t="str">
        <f t="shared" si="12"/>
        <v>HkdHibor3M</v>
      </c>
      <c r="F134" s="262" t="str">
        <f t="shared" si="13"/>
        <v>HKDFUT3MJ3_Quote</v>
      </c>
      <c r="G134" s="262" t="str">
        <f t="shared" si="14"/>
        <v>HKDFUT3MJ3ConvAdj_Quote</v>
      </c>
      <c r="H134" s="262" t="str">
        <f t="shared" si="15"/>
        <v>HKD_YCSTDRH_FUT3MJ3</v>
      </c>
      <c r="I134" s="265" t="e">
        <f>_xll.qlFuturesRateHelper(H134,$F134,$D134,$E134,$G134,Permanent,Trigger,ObjectOverwrite)</f>
        <v>#NUM!</v>
      </c>
      <c r="J134" s="219" t="str">
        <f ca="1">_xll.ohRangeRetrieveError(I134)</f>
        <v>qlFuturesRateHelper - Error converting parameter 'Price' : 'ObjectHandler error: attempt to retrieve object with unknown ID 'HKDFUT3MJ3_Quote'</v>
      </c>
      <c r="K134" s="74"/>
    </row>
    <row r="135" spans="1:11" s="1" customFormat="1" ht="12.75" x14ac:dyDescent="0.2">
      <c r="A135" s="103"/>
      <c r="B135" s="216">
        <v>115</v>
      </c>
      <c r="C135" s="107" t="b">
        <v>0</v>
      </c>
      <c r="D135" s="107" t="str">
        <v>K3</v>
      </c>
      <c r="E135" s="106" t="str">
        <f t="shared" si="12"/>
        <v>HkdHibor3M</v>
      </c>
      <c r="F135" s="262" t="str">
        <f t="shared" si="13"/>
        <v>HKDFUT3MK3_Quote</v>
      </c>
      <c r="G135" s="262" t="str">
        <f t="shared" si="14"/>
        <v>HKDFUT3MK3ConvAdj_Quote</v>
      </c>
      <c r="H135" s="262" t="str">
        <f t="shared" si="15"/>
        <v>HKD_YCSTDRH_FUT3MK3</v>
      </c>
      <c r="I135" s="265" t="e">
        <f>_xll.qlFuturesRateHelper(H135,$F135,$D135,$E135,$G135,Permanent,Trigger,ObjectOverwrite)</f>
        <v>#NUM!</v>
      </c>
      <c r="J135" s="219" t="str">
        <f ca="1">_xll.ohRangeRetrieveError(I135)</f>
        <v>qlFuturesRateHelper - Error converting parameter 'Price' : 'ObjectHandler error: attempt to retrieve object with unknown ID 'HKDFUT3MK3_Quote'</v>
      </c>
      <c r="K135" s="74"/>
    </row>
    <row r="136" spans="1:11" s="1" customFormat="1" ht="12.75" x14ac:dyDescent="0.2">
      <c r="A136" s="103"/>
      <c r="B136" s="216">
        <v>116</v>
      </c>
      <c r="C136" s="107" t="b">
        <v>0</v>
      </c>
      <c r="D136" s="107" t="str">
        <v>M3</v>
      </c>
      <c r="E136" s="106" t="str">
        <f t="shared" si="12"/>
        <v>HkdHibor3M</v>
      </c>
      <c r="F136" s="262" t="str">
        <f t="shared" si="13"/>
        <v>HKDFUT3MM3_Quote</v>
      </c>
      <c r="G136" s="262" t="str">
        <f t="shared" si="14"/>
        <v>HKDFUT3MM3ConvAdj_Quote</v>
      </c>
      <c r="H136" s="262" t="str">
        <f t="shared" si="15"/>
        <v>HKD_YCSTDRH_FUT3MM3</v>
      </c>
      <c r="I136" s="265" t="e">
        <f>_xll.qlFuturesRateHelper(H136,$F136,$D136,$E136,$G136,Permanent,Trigger,ObjectOverwrite)</f>
        <v>#NUM!</v>
      </c>
      <c r="J136" s="219" t="str">
        <f ca="1">_xll.ohRangeRetrieveError(I136)</f>
        <v>qlFuturesRateHelper - Error converting parameter 'Price' : 'ObjectHandler error: attempt to retrieve object with unknown ID 'HKDFUT3MM3_Quote'</v>
      </c>
      <c r="K136" s="74"/>
    </row>
    <row r="137" spans="1:11" s="1" customFormat="1" ht="12.75" x14ac:dyDescent="0.2">
      <c r="A137" s="103"/>
      <c r="B137" s="216">
        <v>117</v>
      </c>
      <c r="C137" s="107" t="b">
        <v>0</v>
      </c>
      <c r="D137" s="107" t="str">
        <v>N3</v>
      </c>
      <c r="E137" s="106" t="str">
        <f t="shared" si="12"/>
        <v>HkdHibor3M</v>
      </c>
      <c r="F137" s="262" t="str">
        <f t="shared" si="13"/>
        <v>HKDFUT3MN3_Quote</v>
      </c>
      <c r="G137" s="262" t="str">
        <f t="shared" si="14"/>
        <v>HKDFUT3MN3ConvAdj_Quote</v>
      </c>
      <c r="H137" s="262" t="str">
        <f t="shared" si="15"/>
        <v>HKD_YCSTDRH_FUT3MN3</v>
      </c>
      <c r="I137" s="265" t="e">
        <f>_xll.qlFuturesRateHelper(H137,$F137,$D137,$E137,$G137,Permanent,Trigger,ObjectOverwrite)</f>
        <v>#NUM!</v>
      </c>
      <c r="J137" s="219" t="str">
        <f ca="1">_xll.ohRangeRetrieveError(I137)</f>
        <v>qlFuturesRateHelper - Error converting parameter 'Price' : 'ObjectHandler error: attempt to retrieve object with unknown ID 'HKDFUT3MN3_Quote'</v>
      </c>
      <c r="K137" s="74"/>
    </row>
    <row r="138" spans="1:11" s="1" customFormat="1" ht="12.75" x14ac:dyDescent="0.2">
      <c r="A138" s="103"/>
      <c r="B138" s="216">
        <v>118</v>
      </c>
      <c r="C138" s="107" t="b">
        <v>0</v>
      </c>
      <c r="D138" s="107" t="str">
        <v>Q3</v>
      </c>
      <c r="E138" s="106" t="str">
        <f t="shared" si="12"/>
        <v>HkdHibor3M</v>
      </c>
      <c r="F138" s="262" t="str">
        <f t="shared" si="13"/>
        <v>HKDFUT3MQ3_Quote</v>
      </c>
      <c r="G138" s="262" t="str">
        <f t="shared" si="14"/>
        <v>HKDFUT3MQ3ConvAdj_Quote</v>
      </c>
      <c r="H138" s="262" t="str">
        <f t="shared" si="15"/>
        <v>HKD_YCSTDRH_FUT3MQ3</v>
      </c>
      <c r="I138" s="265" t="e">
        <f>_xll.qlFuturesRateHelper(H138,$F138,$D138,$E138,$G138,Permanent,Trigger,ObjectOverwrite)</f>
        <v>#NUM!</v>
      </c>
      <c r="J138" s="219" t="str">
        <f ca="1">_xll.ohRangeRetrieveError(I138)</f>
        <v>qlFuturesRateHelper - Error converting parameter 'Price' : 'ObjectHandler error: attempt to retrieve object with unknown ID 'HKDFUT3MQ3_Quote'</v>
      </c>
      <c r="K138" s="74"/>
    </row>
    <row r="139" spans="1:11" s="1" customFormat="1" ht="12.75" x14ac:dyDescent="0.2">
      <c r="A139" s="103"/>
      <c r="B139" s="216">
        <v>119</v>
      </c>
      <c r="C139" s="107" t="b">
        <v>0</v>
      </c>
      <c r="D139" s="107" t="str">
        <v>U3</v>
      </c>
      <c r="E139" s="106" t="str">
        <f t="shared" si="12"/>
        <v>HkdHibor3M</v>
      </c>
      <c r="F139" s="262" t="str">
        <f t="shared" si="13"/>
        <v>HKDFUT3MU3_Quote</v>
      </c>
      <c r="G139" s="262" t="str">
        <f t="shared" si="14"/>
        <v>HKDFUT3MU3ConvAdj_Quote</v>
      </c>
      <c r="H139" s="262" t="str">
        <f t="shared" si="15"/>
        <v>HKD_YCSTDRH_FUT3MU3</v>
      </c>
      <c r="I139" s="265" t="e">
        <f>_xll.qlFuturesRateHelper(H139,$F139,$D139,$E139,$G139,Permanent,Trigger,ObjectOverwrite)</f>
        <v>#NUM!</v>
      </c>
      <c r="J139" s="219" t="str">
        <f ca="1">_xll.ohRangeRetrieveError(I139)</f>
        <v>qlFuturesRateHelper - Error converting parameter 'Price' : 'ObjectHandler error: attempt to retrieve object with unknown ID 'HKDFUT3MU3_Quote'</v>
      </c>
      <c r="K139" s="74"/>
    </row>
    <row r="140" spans="1:11" s="1" customFormat="1" ht="12.75" x14ac:dyDescent="0.2">
      <c r="A140" s="103"/>
      <c r="B140" s="216">
        <v>120</v>
      </c>
      <c r="C140" s="107" t="b">
        <v>0</v>
      </c>
      <c r="D140" s="107" t="str">
        <v>V3</v>
      </c>
      <c r="E140" s="106" t="str">
        <f t="shared" si="12"/>
        <v>HkdHibor3M</v>
      </c>
      <c r="F140" s="262" t="str">
        <f t="shared" si="13"/>
        <v>HKDFUT3MV3_Quote</v>
      </c>
      <c r="G140" s="262" t="str">
        <f t="shared" si="14"/>
        <v>HKDFUT3MV3ConvAdj_Quote</v>
      </c>
      <c r="H140" s="262" t="str">
        <f t="shared" si="15"/>
        <v>HKD_YCSTDRH_FUT3MV3</v>
      </c>
      <c r="I140" s="265" t="e">
        <f>_xll.qlFuturesRateHelper(H140,$F140,$D140,$E140,$G140,Permanent,Trigger,ObjectOverwrite)</f>
        <v>#NUM!</v>
      </c>
      <c r="J140" s="219" t="str">
        <f ca="1">_xll.ohRangeRetrieveError(I140)</f>
        <v>qlFuturesRateHelper - Error converting parameter 'Price' : 'ObjectHandler error: attempt to retrieve object with unknown ID 'HKDFUT3MV3_Quote'</v>
      </c>
      <c r="K140" s="74"/>
    </row>
    <row r="141" spans="1:11" s="1" customFormat="1" ht="13.5" thickBot="1" x14ac:dyDescent="0.25">
      <c r="A141" s="114"/>
      <c r="B141" s="266"/>
      <c r="C141" s="266"/>
      <c r="D141" s="266"/>
      <c r="E141" s="266"/>
      <c r="F141" s="266"/>
      <c r="G141" s="266"/>
      <c r="H141" s="266"/>
      <c r="I141" s="266"/>
      <c r="J141" s="266"/>
      <c r="K141" s="97"/>
    </row>
    <row r="143" spans="1:11" s="18" customFormat="1" x14ac:dyDescent="0.2">
      <c r="A143" s="102"/>
      <c r="B143" s="257"/>
      <c r="C143" s="257"/>
      <c r="D143" s="257"/>
      <c r="E143" s="213" t="s">
        <v>112</v>
      </c>
      <c r="F143" s="258"/>
      <c r="G143" s="258"/>
      <c r="H143" s="259" t="str">
        <f>Currency&amp;"_YC"&amp;$E$143&amp;"RH"</f>
        <v>HKD_YC1MRH</v>
      </c>
      <c r="I143" s="260"/>
      <c r="J143" s="260"/>
      <c r="K143" s="74"/>
    </row>
    <row r="144" spans="1:11" s="18" customFormat="1" ht="32.25" customHeight="1" x14ac:dyDescent="0.2">
      <c r="A144" s="102"/>
      <c r="B144" s="160" t="s">
        <v>113</v>
      </c>
      <c r="C144" s="20" t="s">
        <v>114</v>
      </c>
      <c r="D144" s="21" t="s">
        <v>115</v>
      </c>
      <c r="E144" s="20" t="s">
        <v>178</v>
      </c>
      <c r="F144" s="20" t="s">
        <v>179</v>
      </c>
      <c r="G144" s="160" t="s">
        <v>189</v>
      </c>
      <c r="H144" s="214" t="str">
        <f>$H$143&amp;"_Futures"&amp;$E$143&amp;".xml"</f>
        <v>HKD_YC1MRH_Futures1M.xml</v>
      </c>
      <c r="I144" s="23">
        <f ca="1">IF(Serialize,_xll.ohObjectSave(I145:I264,SerializationPath&amp;H144,FileOverwrite,,Serialize),"---")</f>
        <v>120</v>
      </c>
      <c r="J144" s="215" t="str">
        <f ca="1">_xll.ohRangeRetrieveError(I144)</f>
        <v/>
      </c>
      <c r="K144" s="74"/>
    </row>
    <row r="145" spans="1:12" s="18" customFormat="1" x14ac:dyDescent="0.2">
      <c r="A145" s="103"/>
      <c r="B145" s="261">
        <v>1</v>
      </c>
      <c r="C145" s="106" t="b">
        <v>0</v>
      </c>
      <c r="D145" s="106" t="str">
        <f t="array" ref="D145:D264">_xll.qlIMMNextCodes(_xll.qlSettingsEvaluationDate(Trigger)-1,$C145:$C264)</f>
        <v>X3</v>
      </c>
      <c r="E145" s="106" t="str">
        <f t="shared" ref="E145:E176" si="16">PROPER(Currency)&amp;FamilyName&amp;$E$143</f>
        <v>HkdHibor1M</v>
      </c>
      <c r="F145" s="262" t="str">
        <f t="shared" ref="F145:F176" si="17">Currency&amp;"FUT"&amp;$E$143&amp;$D145&amp;QuoteSuffix</f>
        <v>HKDFUT1MX3_Quote</v>
      </c>
      <c r="G145" s="262" t="str">
        <f t="shared" ref="G145:G176" si="18">Currency&amp;"FUT"&amp;$E$143&amp;$D145&amp;"ConvAdj"&amp;QuoteSuffix</f>
        <v>HKDFUT1MX3ConvAdj_Quote</v>
      </c>
      <c r="H145" s="262" t="str">
        <f t="shared" ref="H145:H176" si="19">$H$143&amp;"_FUT"&amp;$E$143&amp;$D145</f>
        <v>HKD_YC1MRH_FUT1MX3</v>
      </c>
      <c r="I145" s="196" t="str">
        <f>_xll.qlFuturesRateHelper(H145,$F145,$D145,$E145,$G145,Permanent,Trigger,ObjectOverwrite)</f>
        <v>HKD_YC1MRH_FUT1MX3#0001</v>
      </c>
      <c r="J145" s="263" t="str">
        <f>_xll.ohRangeRetrieveError(I145)</f>
        <v/>
      </c>
      <c r="K145" s="74"/>
      <c r="L145" s="267"/>
    </row>
    <row r="146" spans="1:12" s="18" customFormat="1" x14ac:dyDescent="0.2">
      <c r="A146" s="103"/>
      <c r="B146" s="216">
        <v>2</v>
      </c>
      <c r="C146" s="107" t="b">
        <v>0</v>
      </c>
      <c r="D146" s="107" t="str">
        <v>Z3</v>
      </c>
      <c r="E146" s="106" t="str">
        <f t="shared" si="16"/>
        <v>HkdHibor1M</v>
      </c>
      <c r="F146" s="262" t="str">
        <f t="shared" si="17"/>
        <v>HKDFUT1MZ3_Quote</v>
      </c>
      <c r="G146" s="262" t="str">
        <f t="shared" si="18"/>
        <v>HKDFUT1MZ3ConvAdj_Quote</v>
      </c>
      <c r="H146" s="262" t="str">
        <f t="shared" si="19"/>
        <v>HKD_YC1MRH_FUT1MZ3</v>
      </c>
      <c r="I146" s="265" t="str">
        <f>_xll.qlFuturesRateHelper(H146,$F146,$D146,$E146,$G146,Permanent,Trigger,ObjectOverwrite)</f>
        <v>HKD_YC1MRH_FUT1MZ3#0001</v>
      </c>
      <c r="J146" s="219" t="str">
        <f>_xll.ohRangeRetrieveError(I146)</f>
        <v/>
      </c>
      <c r="K146" s="74"/>
      <c r="L146" s="267"/>
    </row>
    <row r="147" spans="1:12" s="18" customFormat="1" x14ac:dyDescent="0.2">
      <c r="A147" s="103"/>
      <c r="B147" s="216">
        <v>3</v>
      </c>
      <c r="C147" s="107" t="b">
        <v>0</v>
      </c>
      <c r="D147" s="107" t="str">
        <v>F4</v>
      </c>
      <c r="E147" s="106" t="str">
        <f t="shared" si="16"/>
        <v>HkdHibor1M</v>
      </c>
      <c r="F147" s="262" t="str">
        <f t="shared" si="17"/>
        <v>HKDFUT1MF4_Quote</v>
      </c>
      <c r="G147" s="262" t="str">
        <f t="shared" si="18"/>
        <v>HKDFUT1MF4ConvAdj_Quote</v>
      </c>
      <c r="H147" s="262" t="str">
        <f t="shared" si="19"/>
        <v>HKD_YC1MRH_FUT1MF4</v>
      </c>
      <c r="I147" s="265" t="str">
        <f>_xll.qlFuturesRateHelper(H147,$F147,$D147,$E147,$G147,Permanent,Trigger,ObjectOverwrite)</f>
        <v>HKD_YC1MRH_FUT1MF4#0001</v>
      </c>
      <c r="J147" s="219" t="str">
        <f>_xll.ohRangeRetrieveError(I147)</f>
        <v/>
      </c>
      <c r="K147" s="74"/>
      <c r="L147" s="267"/>
    </row>
    <row r="148" spans="1:12" s="18" customFormat="1" x14ac:dyDescent="0.2">
      <c r="A148" s="103"/>
      <c r="B148" s="216">
        <v>4</v>
      </c>
      <c r="C148" s="107" t="b">
        <v>0</v>
      </c>
      <c r="D148" s="107" t="str">
        <v>G4</v>
      </c>
      <c r="E148" s="106" t="str">
        <f t="shared" si="16"/>
        <v>HkdHibor1M</v>
      </c>
      <c r="F148" s="262" t="str">
        <f t="shared" si="17"/>
        <v>HKDFUT1MG4_Quote</v>
      </c>
      <c r="G148" s="262" t="str">
        <f t="shared" si="18"/>
        <v>HKDFUT1MG4ConvAdj_Quote</v>
      </c>
      <c r="H148" s="262" t="str">
        <f t="shared" si="19"/>
        <v>HKD_YC1MRH_FUT1MG4</v>
      </c>
      <c r="I148" s="265" t="str">
        <f>_xll.qlFuturesRateHelper(H148,$F148,$D148,$E148,$G148,Permanent,Trigger,ObjectOverwrite)</f>
        <v>HKD_YC1MRH_FUT1MG4#0001</v>
      </c>
      <c r="J148" s="219" t="str">
        <f>_xll.ohRangeRetrieveError(I148)</f>
        <v/>
      </c>
      <c r="K148" s="74"/>
      <c r="L148" s="267"/>
    </row>
    <row r="149" spans="1:12" s="18" customFormat="1" x14ac:dyDescent="0.2">
      <c r="A149" s="103"/>
      <c r="B149" s="216">
        <v>5</v>
      </c>
      <c r="C149" s="107" t="b">
        <v>0</v>
      </c>
      <c r="D149" s="107" t="str">
        <v>H4</v>
      </c>
      <c r="E149" s="106" t="str">
        <f t="shared" si="16"/>
        <v>HkdHibor1M</v>
      </c>
      <c r="F149" s="262" t="str">
        <f t="shared" si="17"/>
        <v>HKDFUT1MH4_Quote</v>
      </c>
      <c r="G149" s="262" t="str">
        <f t="shared" si="18"/>
        <v>HKDFUT1MH4ConvAdj_Quote</v>
      </c>
      <c r="H149" s="262" t="str">
        <f t="shared" si="19"/>
        <v>HKD_YC1MRH_FUT1MH4</v>
      </c>
      <c r="I149" s="265" t="str">
        <f>_xll.qlFuturesRateHelper(H149,$F149,$D149,$E149,$G149,Permanent,Trigger,ObjectOverwrite)</f>
        <v>HKD_YC1MRH_FUT1MH4#0001</v>
      </c>
      <c r="J149" s="219" t="str">
        <f>_xll.ohRangeRetrieveError(I149)</f>
        <v/>
      </c>
      <c r="K149" s="74"/>
      <c r="L149" s="267"/>
    </row>
    <row r="150" spans="1:12" s="18" customFormat="1" x14ac:dyDescent="0.2">
      <c r="A150" s="103"/>
      <c r="B150" s="216">
        <v>6</v>
      </c>
      <c r="C150" s="107" t="b">
        <v>0</v>
      </c>
      <c r="D150" s="107" t="str">
        <v>J4</v>
      </c>
      <c r="E150" s="106" t="str">
        <f t="shared" si="16"/>
        <v>HkdHibor1M</v>
      </c>
      <c r="F150" s="262" t="str">
        <f t="shared" si="17"/>
        <v>HKDFUT1MJ4_Quote</v>
      </c>
      <c r="G150" s="262" t="str">
        <f t="shared" si="18"/>
        <v>HKDFUT1MJ4ConvAdj_Quote</v>
      </c>
      <c r="H150" s="262" t="str">
        <f t="shared" si="19"/>
        <v>HKD_YC1MRH_FUT1MJ4</v>
      </c>
      <c r="I150" s="265" t="str">
        <f>_xll.qlFuturesRateHelper(H150,$F150,$D150,$E150,$G150,Permanent,Trigger,ObjectOverwrite)</f>
        <v>HKD_YC1MRH_FUT1MJ4#0001</v>
      </c>
      <c r="J150" s="219" t="str">
        <f>_xll.ohRangeRetrieveError(I150)</f>
        <v/>
      </c>
      <c r="K150" s="74"/>
      <c r="L150" s="267"/>
    </row>
    <row r="151" spans="1:12" s="18" customFormat="1" x14ac:dyDescent="0.2">
      <c r="A151" s="103"/>
      <c r="B151" s="216">
        <v>7</v>
      </c>
      <c r="C151" s="107" t="b">
        <v>0</v>
      </c>
      <c r="D151" s="107" t="str">
        <v>K4</v>
      </c>
      <c r="E151" s="106" t="str">
        <f t="shared" si="16"/>
        <v>HkdHibor1M</v>
      </c>
      <c r="F151" s="262" t="str">
        <f t="shared" si="17"/>
        <v>HKDFUT1MK4_Quote</v>
      </c>
      <c r="G151" s="262" t="str">
        <f t="shared" si="18"/>
        <v>HKDFUT1MK4ConvAdj_Quote</v>
      </c>
      <c r="H151" s="262" t="str">
        <f t="shared" si="19"/>
        <v>HKD_YC1MRH_FUT1MK4</v>
      </c>
      <c r="I151" s="265" t="str">
        <f>_xll.qlFuturesRateHelper(H151,$F151,$D151,$E151,$G151,Permanent,Trigger,ObjectOverwrite)</f>
        <v>HKD_YC1MRH_FUT1MK4#0001</v>
      </c>
      <c r="J151" s="219" t="str">
        <f>_xll.ohRangeRetrieveError(I151)</f>
        <v/>
      </c>
      <c r="K151" s="74"/>
      <c r="L151" s="267"/>
    </row>
    <row r="152" spans="1:12" s="18" customFormat="1" x14ac:dyDescent="0.2">
      <c r="A152" s="103"/>
      <c r="B152" s="216">
        <v>8</v>
      </c>
      <c r="C152" s="107" t="b">
        <v>0</v>
      </c>
      <c r="D152" s="107" t="str">
        <v>M4</v>
      </c>
      <c r="E152" s="106" t="str">
        <f t="shared" si="16"/>
        <v>HkdHibor1M</v>
      </c>
      <c r="F152" s="262" t="str">
        <f t="shared" si="17"/>
        <v>HKDFUT1MM4_Quote</v>
      </c>
      <c r="G152" s="262" t="str">
        <f t="shared" si="18"/>
        <v>HKDFUT1MM4ConvAdj_Quote</v>
      </c>
      <c r="H152" s="262" t="str">
        <f t="shared" si="19"/>
        <v>HKD_YC1MRH_FUT1MM4</v>
      </c>
      <c r="I152" s="265" t="str">
        <f>_xll.qlFuturesRateHelper(H152,$F152,$D152,$E152,$G152,Permanent,Trigger,ObjectOverwrite)</f>
        <v>HKD_YC1MRH_FUT1MM4#0001</v>
      </c>
      <c r="J152" s="219" t="str">
        <f>_xll.ohRangeRetrieveError(I152)</f>
        <v/>
      </c>
      <c r="K152" s="74"/>
      <c r="L152" s="267"/>
    </row>
    <row r="153" spans="1:12" s="18" customFormat="1" x14ac:dyDescent="0.2">
      <c r="A153" s="103"/>
      <c r="B153" s="216">
        <v>9</v>
      </c>
      <c r="C153" s="107" t="b">
        <v>0</v>
      </c>
      <c r="D153" s="107" t="str">
        <v>N4</v>
      </c>
      <c r="E153" s="106" t="str">
        <f t="shared" si="16"/>
        <v>HkdHibor1M</v>
      </c>
      <c r="F153" s="262" t="str">
        <f t="shared" si="17"/>
        <v>HKDFUT1MN4_Quote</v>
      </c>
      <c r="G153" s="262" t="str">
        <f t="shared" si="18"/>
        <v>HKDFUT1MN4ConvAdj_Quote</v>
      </c>
      <c r="H153" s="262" t="str">
        <f t="shared" si="19"/>
        <v>HKD_YC1MRH_FUT1MN4</v>
      </c>
      <c r="I153" s="265" t="str">
        <f>_xll.qlFuturesRateHelper(H153,$F153,$D153,$E153,$G153,Permanent,Trigger,ObjectOverwrite)</f>
        <v>HKD_YC1MRH_FUT1MN4#0001</v>
      </c>
      <c r="J153" s="219" t="str">
        <f>_xll.ohRangeRetrieveError(I153)</f>
        <v/>
      </c>
      <c r="K153" s="74"/>
      <c r="L153" s="267"/>
    </row>
    <row r="154" spans="1:12" s="18" customFormat="1" x14ac:dyDescent="0.2">
      <c r="A154" s="103"/>
      <c r="B154" s="216">
        <v>10</v>
      </c>
      <c r="C154" s="107" t="b">
        <v>0</v>
      </c>
      <c r="D154" s="107" t="str">
        <v>Q4</v>
      </c>
      <c r="E154" s="106" t="str">
        <f t="shared" si="16"/>
        <v>HkdHibor1M</v>
      </c>
      <c r="F154" s="262" t="str">
        <f t="shared" si="17"/>
        <v>HKDFUT1MQ4_Quote</v>
      </c>
      <c r="G154" s="262" t="str">
        <f t="shared" si="18"/>
        <v>HKDFUT1MQ4ConvAdj_Quote</v>
      </c>
      <c r="H154" s="262" t="str">
        <f t="shared" si="19"/>
        <v>HKD_YC1MRH_FUT1MQ4</v>
      </c>
      <c r="I154" s="265" t="str">
        <f>_xll.qlFuturesRateHelper(H154,$F154,$D154,$E154,$G154,Permanent,Trigger,ObjectOverwrite)</f>
        <v>HKD_YC1MRH_FUT1MQ4#0001</v>
      </c>
      <c r="J154" s="219" t="str">
        <f>_xll.ohRangeRetrieveError(I154)</f>
        <v/>
      </c>
      <c r="K154" s="74"/>
      <c r="L154" s="267"/>
    </row>
    <row r="155" spans="1:12" s="18" customFormat="1" x14ac:dyDescent="0.2">
      <c r="A155" s="103"/>
      <c r="B155" s="216">
        <v>11</v>
      </c>
      <c r="C155" s="107" t="b">
        <v>0</v>
      </c>
      <c r="D155" s="107" t="str">
        <v>U4</v>
      </c>
      <c r="E155" s="106" t="str">
        <f t="shared" si="16"/>
        <v>HkdHibor1M</v>
      </c>
      <c r="F155" s="262" t="str">
        <f t="shared" si="17"/>
        <v>HKDFUT1MU4_Quote</v>
      </c>
      <c r="G155" s="262" t="str">
        <f t="shared" si="18"/>
        <v>HKDFUT1MU4ConvAdj_Quote</v>
      </c>
      <c r="H155" s="262" t="str">
        <f t="shared" si="19"/>
        <v>HKD_YC1MRH_FUT1MU4</v>
      </c>
      <c r="I155" s="265" t="str">
        <f>_xll.qlFuturesRateHelper(H155,$F155,$D155,$E155,$G155,Permanent,Trigger,ObjectOverwrite)</f>
        <v>HKD_YC1MRH_FUT1MU4#0001</v>
      </c>
      <c r="J155" s="219" t="str">
        <f>_xll.ohRangeRetrieveError(I155)</f>
        <v/>
      </c>
      <c r="K155" s="74"/>
      <c r="L155" s="267"/>
    </row>
    <row r="156" spans="1:12" s="18" customFormat="1" x14ac:dyDescent="0.2">
      <c r="A156" s="103"/>
      <c r="B156" s="216">
        <v>12</v>
      </c>
      <c r="C156" s="107" t="b">
        <v>0</v>
      </c>
      <c r="D156" s="107" t="str">
        <v>V4</v>
      </c>
      <c r="E156" s="106" t="str">
        <f t="shared" si="16"/>
        <v>HkdHibor1M</v>
      </c>
      <c r="F156" s="262" t="str">
        <f t="shared" si="17"/>
        <v>HKDFUT1MV4_Quote</v>
      </c>
      <c r="G156" s="262" t="str">
        <f t="shared" si="18"/>
        <v>HKDFUT1MV4ConvAdj_Quote</v>
      </c>
      <c r="H156" s="262" t="str">
        <f t="shared" si="19"/>
        <v>HKD_YC1MRH_FUT1MV4</v>
      </c>
      <c r="I156" s="265" t="str">
        <f>_xll.qlFuturesRateHelper(H156,$F156,$D156,$E156,$G156,Permanent,Trigger,ObjectOverwrite)</f>
        <v>HKD_YC1MRH_FUT1MV4#0001</v>
      </c>
      <c r="J156" s="219" t="str">
        <f>_xll.ohRangeRetrieveError(I156)</f>
        <v/>
      </c>
      <c r="K156" s="74"/>
      <c r="L156" s="267"/>
    </row>
    <row r="157" spans="1:12" s="18" customFormat="1" x14ac:dyDescent="0.2">
      <c r="A157" s="103"/>
      <c r="B157" s="216">
        <v>13</v>
      </c>
      <c r="C157" s="107" t="b">
        <v>0</v>
      </c>
      <c r="D157" s="107" t="str">
        <v>X4</v>
      </c>
      <c r="E157" s="106" t="str">
        <f t="shared" si="16"/>
        <v>HkdHibor1M</v>
      </c>
      <c r="F157" s="262" t="str">
        <f t="shared" si="17"/>
        <v>HKDFUT1MX4_Quote</v>
      </c>
      <c r="G157" s="262" t="str">
        <f t="shared" si="18"/>
        <v>HKDFUT1MX4ConvAdj_Quote</v>
      </c>
      <c r="H157" s="262" t="str">
        <f t="shared" si="19"/>
        <v>HKD_YC1MRH_FUT1MX4</v>
      </c>
      <c r="I157" s="265" t="str">
        <f>_xll.qlFuturesRateHelper(H157,$F157,$D157,$E157,$G157,Permanent,Trigger,ObjectOverwrite)</f>
        <v>HKD_YC1MRH_FUT1MX4#0001</v>
      </c>
      <c r="J157" s="219" t="str">
        <f>_xll.ohRangeRetrieveError(I157)</f>
        <v/>
      </c>
      <c r="K157" s="74"/>
      <c r="L157" s="267"/>
    </row>
    <row r="158" spans="1:12" s="18" customFormat="1" x14ac:dyDescent="0.2">
      <c r="A158" s="103"/>
      <c r="B158" s="216">
        <v>14</v>
      </c>
      <c r="C158" s="107" t="b">
        <v>0</v>
      </c>
      <c r="D158" s="107" t="str">
        <v>Z4</v>
      </c>
      <c r="E158" s="106" t="str">
        <f t="shared" si="16"/>
        <v>HkdHibor1M</v>
      </c>
      <c r="F158" s="262" t="str">
        <f t="shared" si="17"/>
        <v>HKDFUT1MZ4_Quote</v>
      </c>
      <c r="G158" s="262" t="str">
        <f t="shared" si="18"/>
        <v>HKDFUT1MZ4ConvAdj_Quote</v>
      </c>
      <c r="H158" s="262" t="str">
        <f t="shared" si="19"/>
        <v>HKD_YC1MRH_FUT1MZ4</v>
      </c>
      <c r="I158" s="265" t="str">
        <f>_xll.qlFuturesRateHelper(H158,$F158,$D158,$E158,$G158,Permanent,Trigger,ObjectOverwrite)</f>
        <v>HKD_YC1MRH_FUT1MZ4#0001</v>
      </c>
      <c r="J158" s="219" t="str">
        <f>_xll.ohRangeRetrieveError(I158)</f>
        <v/>
      </c>
      <c r="K158" s="74"/>
      <c r="L158" s="267"/>
    </row>
    <row r="159" spans="1:12" s="18" customFormat="1" x14ac:dyDescent="0.2">
      <c r="A159" s="103"/>
      <c r="B159" s="216">
        <v>15</v>
      </c>
      <c r="C159" s="107" t="b">
        <v>0</v>
      </c>
      <c r="D159" s="107" t="str">
        <v>F5</v>
      </c>
      <c r="E159" s="106" t="str">
        <f t="shared" si="16"/>
        <v>HkdHibor1M</v>
      </c>
      <c r="F159" s="262" t="str">
        <f t="shared" si="17"/>
        <v>HKDFUT1MF5_Quote</v>
      </c>
      <c r="G159" s="262" t="str">
        <f t="shared" si="18"/>
        <v>HKDFUT1MF5ConvAdj_Quote</v>
      </c>
      <c r="H159" s="262" t="str">
        <f t="shared" si="19"/>
        <v>HKD_YC1MRH_FUT1MF5</v>
      </c>
      <c r="I159" s="265" t="str">
        <f>_xll.qlFuturesRateHelper(H159,$F159,$D159,$E159,$G159,Permanent,Trigger,ObjectOverwrite)</f>
        <v>HKD_YC1MRH_FUT1MF5#0001</v>
      </c>
      <c r="J159" s="219" t="str">
        <f>_xll.ohRangeRetrieveError(I159)</f>
        <v/>
      </c>
      <c r="K159" s="74"/>
      <c r="L159" s="267"/>
    </row>
    <row r="160" spans="1:12" s="18" customFormat="1" x14ac:dyDescent="0.2">
      <c r="A160" s="103"/>
      <c r="B160" s="216">
        <v>16</v>
      </c>
      <c r="C160" s="107" t="b">
        <v>0</v>
      </c>
      <c r="D160" s="107" t="str">
        <v>G5</v>
      </c>
      <c r="E160" s="106" t="str">
        <f t="shared" si="16"/>
        <v>HkdHibor1M</v>
      </c>
      <c r="F160" s="262" t="str">
        <f t="shared" si="17"/>
        <v>HKDFUT1MG5_Quote</v>
      </c>
      <c r="G160" s="262" t="str">
        <f t="shared" si="18"/>
        <v>HKDFUT1MG5ConvAdj_Quote</v>
      </c>
      <c r="H160" s="262" t="str">
        <f t="shared" si="19"/>
        <v>HKD_YC1MRH_FUT1MG5</v>
      </c>
      <c r="I160" s="265" t="str">
        <f>_xll.qlFuturesRateHelper(H160,$F160,$D160,$E160,$G160,Permanent,Trigger,ObjectOverwrite)</f>
        <v>HKD_YC1MRH_FUT1MG5#0001</v>
      </c>
      <c r="J160" s="219" t="str">
        <f>_xll.ohRangeRetrieveError(I160)</f>
        <v/>
      </c>
      <c r="K160" s="74"/>
      <c r="L160" s="267"/>
    </row>
    <row r="161" spans="1:12" s="18" customFormat="1" x14ac:dyDescent="0.2">
      <c r="A161" s="103"/>
      <c r="B161" s="216">
        <v>17</v>
      </c>
      <c r="C161" s="107" t="b">
        <v>0</v>
      </c>
      <c r="D161" s="107" t="str">
        <v>H5</v>
      </c>
      <c r="E161" s="106" t="str">
        <f t="shared" si="16"/>
        <v>HkdHibor1M</v>
      </c>
      <c r="F161" s="262" t="str">
        <f t="shared" si="17"/>
        <v>HKDFUT1MH5_Quote</v>
      </c>
      <c r="G161" s="262" t="str">
        <f t="shared" si="18"/>
        <v>HKDFUT1MH5ConvAdj_Quote</v>
      </c>
      <c r="H161" s="262" t="str">
        <f t="shared" si="19"/>
        <v>HKD_YC1MRH_FUT1MH5</v>
      </c>
      <c r="I161" s="265" t="str">
        <f>_xll.qlFuturesRateHelper(H161,$F161,$D161,$E161,$G161,Permanent,Trigger,ObjectOverwrite)</f>
        <v>HKD_YC1MRH_FUT1MH5#0001</v>
      </c>
      <c r="J161" s="219" t="str">
        <f>_xll.ohRangeRetrieveError(I161)</f>
        <v/>
      </c>
      <c r="K161" s="74"/>
      <c r="L161" s="267"/>
    </row>
    <row r="162" spans="1:12" s="18" customFormat="1" x14ac:dyDescent="0.2">
      <c r="A162" s="103"/>
      <c r="B162" s="216">
        <v>18</v>
      </c>
      <c r="C162" s="107" t="b">
        <v>0</v>
      </c>
      <c r="D162" s="107" t="str">
        <v>J5</v>
      </c>
      <c r="E162" s="106" t="str">
        <f t="shared" si="16"/>
        <v>HkdHibor1M</v>
      </c>
      <c r="F162" s="262" t="str">
        <f t="shared" si="17"/>
        <v>HKDFUT1MJ5_Quote</v>
      </c>
      <c r="G162" s="262" t="str">
        <f t="shared" si="18"/>
        <v>HKDFUT1MJ5ConvAdj_Quote</v>
      </c>
      <c r="H162" s="262" t="str">
        <f t="shared" si="19"/>
        <v>HKD_YC1MRH_FUT1MJ5</v>
      </c>
      <c r="I162" s="265" t="str">
        <f>_xll.qlFuturesRateHelper(H162,$F162,$D162,$E162,$G162,Permanent,Trigger,ObjectOverwrite)</f>
        <v>HKD_YC1MRH_FUT1MJ5#0001</v>
      </c>
      <c r="J162" s="219" t="str">
        <f>_xll.ohRangeRetrieveError(I162)</f>
        <v/>
      </c>
      <c r="K162" s="74"/>
      <c r="L162" s="267"/>
    </row>
    <row r="163" spans="1:12" s="18" customFormat="1" x14ac:dyDescent="0.2">
      <c r="A163" s="103"/>
      <c r="B163" s="216">
        <v>19</v>
      </c>
      <c r="C163" s="107" t="b">
        <v>0</v>
      </c>
      <c r="D163" s="107" t="str">
        <v>K5</v>
      </c>
      <c r="E163" s="106" t="str">
        <f t="shared" si="16"/>
        <v>HkdHibor1M</v>
      </c>
      <c r="F163" s="262" t="str">
        <f t="shared" si="17"/>
        <v>HKDFUT1MK5_Quote</v>
      </c>
      <c r="G163" s="262" t="str">
        <f t="shared" si="18"/>
        <v>HKDFUT1MK5ConvAdj_Quote</v>
      </c>
      <c r="H163" s="262" t="str">
        <f t="shared" si="19"/>
        <v>HKD_YC1MRH_FUT1MK5</v>
      </c>
      <c r="I163" s="265" t="str">
        <f>_xll.qlFuturesRateHelper(H163,$F163,$D163,$E163,$G163,Permanent,Trigger,ObjectOverwrite)</f>
        <v>HKD_YC1MRH_FUT1MK5#0001</v>
      </c>
      <c r="J163" s="219" t="str">
        <f>_xll.ohRangeRetrieveError(I163)</f>
        <v/>
      </c>
      <c r="K163" s="74"/>
      <c r="L163" s="267"/>
    </row>
    <row r="164" spans="1:12" s="18" customFormat="1" x14ac:dyDescent="0.2">
      <c r="A164" s="103"/>
      <c r="B164" s="216">
        <v>20</v>
      </c>
      <c r="C164" s="107" t="b">
        <v>0</v>
      </c>
      <c r="D164" s="107" t="str">
        <v>M5</v>
      </c>
      <c r="E164" s="106" t="str">
        <f t="shared" si="16"/>
        <v>HkdHibor1M</v>
      </c>
      <c r="F164" s="262" t="str">
        <f t="shared" si="17"/>
        <v>HKDFUT1MM5_Quote</v>
      </c>
      <c r="G164" s="262" t="str">
        <f t="shared" si="18"/>
        <v>HKDFUT1MM5ConvAdj_Quote</v>
      </c>
      <c r="H164" s="262" t="str">
        <f t="shared" si="19"/>
        <v>HKD_YC1MRH_FUT1MM5</v>
      </c>
      <c r="I164" s="265" t="str">
        <f>_xll.qlFuturesRateHelper(H164,$F164,$D164,$E164,$G164,Permanent,Trigger,ObjectOverwrite)</f>
        <v>HKD_YC1MRH_FUT1MM5#0001</v>
      </c>
      <c r="J164" s="219" t="str">
        <f>_xll.ohRangeRetrieveError(I164)</f>
        <v/>
      </c>
      <c r="K164" s="74"/>
      <c r="L164" s="267"/>
    </row>
    <row r="165" spans="1:12" s="18" customFormat="1" x14ac:dyDescent="0.2">
      <c r="A165" s="103"/>
      <c r="B165" s="216">
        <v>21</v>
      </c>
      <c r="C165" s="107" t="b">
        <v>0</v>
      </c>
      <c r="D165" s="107" t="str">
        <v>N5</v>
      </c>
      <c r="E165" s="106" t="str">
        <f t="shared" si="16"/>
        <v>HkdHibor1M</v>
      </c>
      <c r="F165" s="262" t="str">
        <f t="shared" si="17"/>
        <v>HKDFUT1MN5_Quote</v>
      </c>
      <c r="G165" s="262" t="str">
        <f t="shared" si="18"/>
        <v>HKDFUT1MN5ConvAdj_Quote</v>
      </c>
      <c r="H165" s="262" t="str">
        <f t="shared" si="19"/>
        <v>HKD_YC1MRH_FUT1MN5</v>
      </c>
      <c r="I165" s="265" t="str">
        <f>_xll.qlFuturesRateHelper(H165,$F165,$D165,$E165,$G165,Permanent,Trigger,ObjectOverwrite)</f>
        <v>HKD_YC1MRH_FUT1MN5#0001</v>
      </c>
      <c r="J165" s="219" t="str">
        <f>_xll.ohRangeRetrieveError(I165)</f>
        <v/>
      </c>
      <c r="K165" s="74"/>
      <c r="L165" s="267"/>
    </row>
    <row r="166" spans="1:12" s="18" customFormat="1" x14ac:dyDescent="0.2">
      <c r="A166" s="103"/>
      <c r="B166" s="216">
        <v>22</v>
      </c>
      <c r="C166" s="107" t="b">
        <v>0</v>
      </c>
      <c r="D166" s="107" t="str">
        <v>Q5</v>
      </c>
      <c r="E166" s="106" t="str">
        <f t="shared" si="16"/>
        <v>HkdHibor1M</v>
      </c>
      <c r="F166" s="262" t="str">
        <f t="shared" si="17"/>
        <v>HKDFUT1MQ5_Quote</v>
      </c>
      <c r="G166" s="262" t="str">
        <f t="shared" si="18"/>
        <v>HKDFUT1MQ5ConvAdj_Quote</v>
      </c>
      <c r="H166" s="262" t="str">
        <f t="shared" si="19"/>
        <v>HKD_YC1MRH_FUT1MQ5</v>
      </c>
      <c r="I166" s="265" t="str">
        <f>_xll.qlFuturesRateHelper(H166,$F166,$D166,$E166,$G166,Permanent,Trigger,ObjectOverwrite)</f>
        <v>HKD_YC1MRH_FUT1MQ5#0001</v>
      </c>
      <c r="J166" s="219" t="str">
        <f>_xll.ohRangeRetrieveError(I166)</f>
        <v/>
      </c>
      <c r="K166" s="74"/>
      <c r="L166" s="267"/>
    </row>
    <row r="167" spans="1:12" s="18" customFormat="1" x14ac:dyDescent="0.2">
      <c r="A167" s="103"/>
      <c r="B167" s="216">
        <v>23</v>
      </c>
      <c r="C167" s="107" t="b">
        <v>0</v>
      </c>
      <c r="D167" s="107" t="str">
        <v>U5</v>
      </c>
      <c r="E167" s="106" t="str">
        <f t="shared" si="16"/>
        <v>HkdHibor1M</v>
      </c>
      <c r="F167" s="262" t="str">
        <f t="shared" si="17"/>
        <v>HKDFUT1MU5_Quote</v>
      </c>
      <c r="G167" s="262" t="str">
        <f t="shared" si="18"/>
        <v>HKDFUT1MU5ConvAdj_Quote</v>
      </c>
      <c r="H167" s="262" t="str">
        <f t="shared" si="19"/>
        <v>HKD_YC1MRH_FUT1MU5</v>
      </c>
      <c r="I167" s="265" t="str">
        <f>_xll.qlFuturesRateHelper(H167,$F167,$D167,$E167,$G167,Permanent,Trigger,ObjectOverwrite)</f>
        <v>HKD_YC1MRH_FUT1MU5#0001</v>
      </c>
      <c r="J167" s="219" t="str">
        <f>_xll.ohRangeRetrieveError(I167)</f>
        <v/>
      </c>
      <c r="K167" s="74"/>
      <c r="L167" s="267"/>
    </row>
    <row r="168" spans="1:12" s="18" customFormat="1" x14ac:dyDescent="0.2">
      <c r="A168" s="103"/>
      <c r="B168" s="216">
        <v>24</v>
      </c>
      <c r="C168" s="107" t="b">
        <v>0</v>
      </c>
      <c r="D168" s="107" t="str">
        <v>V5</v>
      </c>
      <c r="E168" s="106" t="str">
        <f t="shared" si="16"/>
        <v>HkdHibor1M</v>
      </c>
      <c r="F168" s="262" t="str">
        <f t="shared" si="17"/>
        <v>HKDFUT1MV5_Quote</v>
      </c>
      <c r="G168" s="262" t="str">
        <f t="shared" si="18"/>
        <v>HKDFUT1MV5ConvAdj_Quote</v>
      </c>
      <c r="H168" s="262" t="str">
        <f t="shared" si="19"/>
        <v>HKD_YC1MRH_FUT1MV5</v>
      </c>
      <c r="I168" s="265" t="str">
        <f>_xll.qlFuturesRateHelper(H168,$F168,$D168,$E168,$G168,Permanent,Trigger,ObjectOverwrite)</f>
        <v>HKD_YC1MRH_FUT1MV5#0001</v>
      </c>
      <c r="J168" s="219" t="str">
        <f>_xll.ohRangeRetrieveError(I168)</f>
        <v/>
      </c>
      <c r="K168" s="74"/>
      <c r="L168" s="267"/>
    </row>
    <row r="169" spans="1:12" s="18" customFormat="1" x14ac:dyDescent="0.2">
      <c r="A169" s="103"/>
      <c r="B169" s="216">
        <v>25</v>
      </c>
      <c r="C169" s="107" t="b">
        <v>0</v>
      </c>
      <c r="D169" s="107" t="str">
        <v>X5</v>
      </c>
      <c r="E169" s="106" t="str">
        <f t="shared" si="16"/>
        <v>HkdHibor1M</v>
      </c>
      <c r="F169" s="262" t="str">
        <f t="shared" si="17"/>
        <v>HKDFUT1MX5_Quote</v>
      </c>
      <c r="G169" s="262" t="str">
        <f t="shared" si="18"/>
        <v>HKDFUT1MX5ConvAdj_Quote</v>
      </c>
      <c r="H169" s="262" t="str">
        <f t="shared" si="19"/>
        <v>HKD_YC1MRH_FUT1MX5</v>
      </c>
      <c r="I169" s="265" t="str">
        <f>_xll.qlFuturesRateHelper(H169,$F169,$D169,$E169,$G169,Permanent,Trigger,ObjectOverwrite)</f>
        <v>HKD_YC1MRH_FUT1MX5#0001</v>
      </c>
      <c r="J169" s="219" t="str">
        <f>_xll.ohRangeRetrieveError(I169)</f>
        <v/>
      </c>
      <c r="K169" s="74"/>
      <c r="L169" s="267"/>
    </row>
    <row r="170" spans="1:12" s="18" customFormat="1" x14ac:dyDescent="0.2">
      <c r="A170" s="103"/>
      <c r="B170" s="216">
        <v>26</v>
      </c>
      <c r="C170" s="107" t="b">
        <v>0</v>
      </c>
      <c r="D170" s="107" t="str">
        <v>Z5</v>
      </c>
      <c r="E170" s="106" t="str">
        <f t="shared" si="16"/>
        <v>HkdHibor1M</v>
      </c>
      <c r="F170" s="262" t="str">
        <f t="shared" si="17"/>
        <v>HKDFUT1MZ5_Quote</v>
      </c>
      <c r="G170" s="262" t="str">
        <f t="shared" si="18"/>
        <v>HKDFUT1MZ5ConvAdj_Quote</v>
      </c>
      <c r="H170" s="262" t="str">
        <f t="shared" si="19"/>
        <v>HKD_YC1MRH_FUT1MZ5</v>
      </c>
      <c r="I170" s="265" t="str">
        <f>_xll.qlFuturesRateHelper(H170,$F170,$D170,$E170,$G170,Permanent,Trigger,ObjectOverwrite)</f>
        <v>HKD_YC1MRH_FUT1MZ5#0001</v>
      </c>
      <c r="J170" s="219" t="str">
        <f>_xll.ohRangeRetrieveError(I170)</f>
        <v/>
      </c>
      <c r="K170" s="74"/>
      <c r="L170" s="267"/>
    </row>
    <row r="171" spans="1:12" s="18" customFormat="1" x14ac:dyDescent="0.2">
      <c r="A171" s="103"/>
      <c r="B171" s="216">
        <v>27</v>
      </c>
      <c r="C171" s="107" t="b">
        <v>0</v>
      </c>
      <c r="D171" s="107" t="str">
        <v>F6</v>
      </c>
      <c r="E171" s="106" t="str">
        <f t="shared" si="16"/>
        <v>HkdHibor1M</v>
      </c>
      <c r="F171" s="262" t="str">
        <f t="shared" si="17"/>
        <v>HKDFUT1MF6_Quote</v>
      </c>
      <c r="G171" s="262" t="str">
        <f t="shared" si="18"/>
        <v>HKDFUT1MF6ConvAdj_Quote</v>
      </c>
      <c r="H171" s="262" t="str">
        <f t="shared" si="19"/>
        <v>HKD_YC1MRH_FUT1MF6</v>
      </c>
      <c r="I171" s="265" t="str">
        <f>_xll.qlFuturesRateHelper(H171,$F171,$D171,$E171,$G171,Permanent,Trigger,ObjectOverwrite)</f>
        <v>HKD_YC1MRH_FUT1MF6#0001</v>
      </c>
      <c r="J171" s="219" t="str">
        <f>_xll.ohRangeRetrieveError(I171)</f>
        <v/>
      </c>
      <c r="K171" s="74"/>
      <c r="L171" s="267"/>
    </row>
    <row r="172" spans="1:12" s="18" customFormat="1" x14ac:dyDescent="0.2">
      <c r="A172" s="103"/>
      <c r="B172" s="216">
        <v>28</v>
      </c>
      <c r="C172" s="107" t="b">
        <v>0</v>
      </c>
      <c r="D172" s="107" t="str">
        <v>G6</v>
      </c>
      <c r="E172" s="106" t="str">
        <f t="shared" si="16"/>
        <v>HkdHibor1M</v>
      </c>
      <c r="F172" s="262" t="str">
        <f t="shared" si="17"/>
        <v>HKDFUT1MG6_Quote</v>
      </c>
      <c r="G172" s="262" t="str">
        <f t="shared" si="18"/>
        <v>HKDFUT1MG6ConvAdj_Quote</v>
      </c>
      <c r="H172" s="262" t="str">
        <f t="shared" si="19"/>
        <v>HKD_YC1MRH_FUT1MG6</v>
      </c>
      <c r="I172" s="265" t="str">
        <f>_xll.qlFuturesRateHelper(H172,$F172,$D172,$E172,$G172,Permanent,Trigger,ObjectOverwrite)</f>
        <v>HKD_YC1MRH_FUT1MG6#0001</v>
      </c>
      <c r="J172" s="219" t="str">
        <f>_xll.ohRangeRetrieveError(I172)</f>
        <v/>
      </c>
      <c r="K172" s="74"/>
      <c r="L172" s="267"/>
    </row>
    <row r="173" spans="1:12" s="18" customFormat="1" x14ac:dyDescent="0.2">
      <c r="A173" s="103"/>
      <c r="B173" s="216">
        <v>29</v>
      </c>
      <c r="C173" s="107" t="b">
        <v>0</v>
      </c>
      <c r="D173" s="107" t="str">
        <v>H6</v>
      </c>
      <c r="E173" s="106" t="str">
        <f t="shared" si="16"/>
        <v>HkdHibor1M</v>
      </c>
      <c r="F173" s="262" t="str">
        <f t="shared" si="17"/>
        <v>HKDFUT1MH6_Quote</v>
      </c>
      <c r="G173" s="262" t="str">
        <f t="shared" si="18"/>
        <v>HKDFUT1MH6ConvAdj_Quote</v>
      </c>
      <c r="H173" s="262" t="str">
        <f t="shared" si="19"/>
        <v>HKD_YC1MRH_FUT1MH6</v>
      </c>
      <c r="I173" s="265" t="str">
        <f>_xll.qlFuturesRateHelper(H173,$F173,$D173,$E173,$G173,Permanent,Trigger,ObjectOverwrite)</f>
        <v>HKD_YC1MRH_FUT1MH6#0001</v>
      </c>
      <c r="J173" s="219" t="str">
        <f>_xll.ohRangeRetrieveError(I173)</f>
        <v/>
      </c>
      <c r="K173" s="74"/>
      <c r="L173" s="267"/>
    </row>
    <row r="174" spans="1:12" s="18" customFormat="1" x14ac:dyDescent="0.2">
      <c r="A174" s="103"/>
      <c r="B174" s="216">
        <v>30</v>
      </c>
      <c r="C174" s="107" t="b">
        <v>0</v>
      </c>
      <c r="D174" s="107" t="str">
        <v>J6</v>
      </c>
      <c r="E174" s="106" t="str">
        <f t="shared" si="16"/>
        <v>HkdHibor1M</v>
      </c>
      <c r="F174" s="262" t="str">
        <f t="shared" si="17"/>
        <v>HKDFUT1MJ6_Quote</v>
      </c>
      <c r="G174" s="262" t="str">
        <f t="shared" si="18"/>
        <v>HKDFUT1MJ6ConvAdj_Quote</v>
      </c>
      <c r="H174" s="262" t="str">
        <f t="shared" si="19"/>
        <v>HKD_YC1MRH_FUT1MJ6</v>
      </c>
      <c r="I174" s="265" t="str">
        <f>_xll.qlFuturesRateHelper(H174,$F174,$D174,$E174,$G174,Permanent,Trigger,ObjectOverwrite)</f>
        <v>HKD_YC1MRH_FUT1MJ6#0001</v>
      </c>
      <c r="J174" s="219" t="str">
        <f>_xll.ohRangeRetrieveError(I174)</f>
        <v/>
      </c>
      <c r="K174" s="74"/>
      <c r="L174" s="267"/>
    </row>
    <row r="175" spans="1:12" s="18" customFormat="1" x14ac:dyDescent="0.2">
      <c r="A175" s="103"/>
      <c r="B175" s="216">
        <v>31</v>
      </c>
      <c r="C175" s="107" t="b">
        <v>0</v>
      </c>
      <c r="D175" s="107" t="str">
        <v>K6</v>
      </c>
      <c r="E175" s="106" t="str">
        <f t="shared" si="16"/>
        <v>HkdHibor1M</v>
      </c>
      <c r="F175" s="262" t="str">
        <f t="shared" si="17"/>
        <v>HKDFUT1MK6_Quote</v>
      </c>
      <c r="G175" s="262" t="str">
        <f t="shared" si="18"/>
        <v>HKDFUT1MK6ConvAdj_Quote</v>
      </c>
      <c r="H175" s="262" t="str">
        <f t="shared" si="19"/>
        <v>HKD_YC1MRH_FUT1MK6</v>
      </c>
      <c r="I175" s="265" t="str">
        <f>_xll.qlFuturesRateHelper(H175,$F175,$D175,$E175,$G175,Permanent,Trigger,ObjectOverwrite)</f>
        <v>HKD_YC1MRH_FUT1MK6#0001</v>
      </c>
      <c r="J175" s="219" t="str">
        <f>_xll.ohRangeRetrieveError(I175)</f>
        <v/>
      </c>
      <c r="K175" s="74"/>
      <c r="L175" s="267"/>
    </row>
    <row r="176" spans="1:12" s="18" customFormat="1" x14ac:dyDescent="0.2">
      <c r="A176" s="103"/>
      <c r="B176" s="216">
        <v>32</v>
      </c>
      <c r="C176" s="107" t="b">
        <v>0</v>
      </c>
      <c r="D176" s="107" t="str">
        <v>M6</v>
      </c>
      <c r="E176" s="106" t="str">
        <f t="shared" si="16"/>
        <v>HkdHibor1M</v>
      </c>
      <c r="F176" s="262" t="str">
        <f t="shared" si="17"/>
        <v>HKDFUT1MM6_Quote</v>
      </c>
      <c r="G176" s="262" t="str">
        <f t="shared" si="18"/>
        <v>HKDFUT1MM6ConvAdj_Quote</v>
      </c>
      <c r="H176" s="262" t="str">
        <f t="shared" si="19"/>
        <v>HKD_YC1MRH_FUT1MM6</v>
      </c>
      <c r="I176" s="265" t="str">
        <f>_xll.qlFuturesRateHelper(H176,$F176,$D176,$E176,$G176,Permanent,Trigger,ObjectOverwrite)</f>
        <v>HKD_YC1MRH_FUT1MM6#0001</v>
      </c>
      <c r="J176" s="219" t="str">
        <f>_xll.ohRangeRetrieveError(I176)</f>
        <v/>
      </c>
      <c r="K176" s="74"/>
      <c r="L176" s="267"/>
    </row>
    <row r="177" spans="1:12" s="18" customFormat="1" x14ac:dyDescent="0.2">
      <c r="A177" s="103"/>
      <c r="B177" s="216">
        <v>33</v>
      </c>
      <c r="C177" s="107" t="b">
        <v>0</v>
      </c>
      <c r="D177" s="107" t="str">
        <v>N6</v>
      </c>
      <c r="E177" s="106" t="str">
        <f t="shared" ref="E177:E208" si="20">PROPER(Currency)&amp;FamilyName&amp;$E$143</f>
        <v>HkdHibor1M</v>
      </c>
      <c r="F177" s="262" t="str">
        <f t="shared" ref="F177:F208" si="21">Currency&amp;"FUT"&amp;$E$143&amp;$D177&amp;QuoteSuffix</f>
        <v>HKDFUT1MN6_Quote</v>
      </c>
      <c r="G177" s="262" t="str">
        <f t="shared" ref="G177:G208" si="22">Currency&amp;"FUT"&amp;$E$143&amp;$D177&amp;"ConvAdj"&amp;QuoteSuffix</f>
        <v>HKDFUT1MN6ConvAdj_Quote</v>
      </c>
      <c r="H177" s="262" t="str">
        <f t="shared" ref="H177:H208" si="23">$H$143&amp;"_FUT"&amp;$E$143&amp;$D177</f>
        <v>HKD_YC1MRH_FUT1MN6</v>
      </c>
      <c r="I177" s="265" t="str">
        <f>_xll.qlFuturesRateHelper(H177,$F177,$D177,$E177,$G177,Permanent,Trigger,ObjectOverwrite)</f>
        <v>HKD_YC1MRH_FUT1MN6#0001</v>
      </c>
      <c r="J177" s="219" t="str">
        <f>_xll.ohRangeRetrieveError(I177)</f>
        <v/>
      </c>
      <c r="K177" s="74"/>
      <c r="L177" s="267"/>
    </row>
    <row r="178" spans="1:12" s="18" customFormat="1" x14ac:dyDescent="0.2">
      <c r="A178" s="103"/>
      <c r="B178" s="216">
        <v>34</v>
      </c>
      <c r="C178" s="107" t="b">
        <v>0</v>
      </c>
      <c r="D178" s="107" t="str">
        <v>Q6</v>
      </c>
      <c r="E178" s="106" t="str">
        <f t="shared" si="20"/>
        <v>HkdHibor1M</v>
      </c>
      <c r="F178" s="262" t="str">
        <f t="shared" si="21"/>
        <v>HKDFUT1MQ6_Quote</v>
      </c>
      <c r="G178" s="262" t="str">
        <f t="shared" si="22"/>
        <v>HKDFUT1MQ6ConvAdj_Quote</v>
      </c>
      <c r="H178" s="262" t="str">
        <f t="shared" si="23"/>
        <v>HKD_YC1MRH_FUT1MQ6</v>
      </c>
      <c r="I178" s="265" t="str">
        <f>_xll.qlFuturesRateHelper(H178,$F178,$D178,$E178,$G178,Permanent,Trigger,ObjectOverwrite)</f>
        <v>HKD_YC1MRH_FUT1MQ6#0001</v>
      </c>
      <c r="J178" s="219" t="str">
        <f>_xll.ohRangeRetrieveError(I178)</f>
        <v/>
      </c>
      <c r="K178" s="74"/>
      <c r="L178" s="267"/>
    </row>
    <row r="179" spans="1:12" s="18" customFormat="1" x14ac:dyDescent="0.2">
      <c r="A179" s="103"/>
      <c r="B179" s="216">
        <v>35</v>
      </c>
      <c r="C179" s="107" t="b">
        <v>0</v>
      </c>
      <c r="D179" s="107" t="str">
        <v>U6</v>
      </c>
      <c r="E179" s="106" t="str">
        <f t="shared" si="20"/>
        <v>HkdHibor1M</v>
      </c>
      <c r="F179" s="262" t="str">
        <f t="shared" si="21"/>
        <v>HKDFUT1MU6_Quote</v>
      </c>
      <c r="G179" s="262" t="str">
        <f t="shared" si="22"/>
        <v>HKDFUT1MU6ConvAdj_Quote</v>
      </c>
      <c r="H179" s="262" t="str">
        <f t="shared" si="23"/>
        <v>HKD_YC1MRH_FUT1MU6</v>
      </c>
      <c r="I179" s="265" t="str">
        <f>_xll.qlFuturesRateHelper(H179,$F179,$D179,$E179,$G179,Permanent,Trigger,ObjectOverwrite)</f>
        <v>HKD_YC1MRH_FUT1MU6#0001</v>
      </c>
      <c r="J179" s="219" t="str">
        <f>_xll.ohRangeRetrieveError(I179)</f>
        <v/>
      </c>
      <c r="K179" s="74"/>
      <c r="L179" s="267"/>
    </row>
    <row r="180" spans="1:12" s="18" customFormat="1" x14ac:dyDescent="0.2">
      <c r="A180" s="103"/>
      <c r="B180" s="216">
        <v>36</v>
      </c>
      <c r="C180" s="107" t="b">
        <v>0</v>
      </c>
      <c r="D180" s="107" t="str">
        <v>V6</v>
      </c>
      <c r="E180" s="106" t="str">
        <f t="shared" si="20"/>
        <v>HkdHibor1M</v>
      </c>
      <c r="F180" s="262" t="str">
        <f t="shared" si="21"/>
        <v>HKDFUT1MV6_Quote</v>
      </c>
      <c r="G180" s="262" t="str">
        <f t="shared" si="22"/>
        <v>HKDFUT1MV6ConvAdj_Quote</v>
      </c>
      <c r="H180" s="262" t="str">
        <f t="shared" si="23"/>
        <v>HKD_YC1MRH_FUT1MV6</v>
      </c>
      <c r="I180" s="265" t="str">
        <f>_xll.qlFuturesRateHelper(H180,$F180,$D180,$E180,$G180,Permanent,Trigger,ObjectOverwrite)</f>
        <v>HKD_YC1MRH_FUT1MV6#0001</v>
      </c>
      <c r="J180" s="219" t="str">
        <f>_xll.ohRangeRetrieveError(I180)</f>
        <v/>
      </c>
      <c r="K180" s="74"/>
      <c r="L180" s="267"/>
    </row>
    <row r="181" spans="1:12" s="18" customFormat="1" x14ac:dyDescent="0.2">
      <c r="A181" s="103"/>
      <c r="B181" s="216">
        <v>37</v>
      </c>
      <c r="C181" s="107" t="b">
        <v>0</v>
      </c>
      <c r="D181" s="107" t="str">
        <v>X6</v>
      </c>
      <c r="E181" s="106" t="str">
        <f t="shared" si="20"/>
        <v>HkdHibor1M</v>
      </c>
      <c r="F181" s="262" t="str">
        <f t="shared" si="21"/>
        <v>HKDFUT1MX6_Quote</v>
      </c>
      <c r="G181" s="262" t="str">
        <f t="shared" si="22"/>
        <v>HKDFUT1MX6ConvAdj_Quote</v>
      </c>
      <c r="H181" s="262" t="str">
        <f t="shared" si="23"/>
        <v>HKD_YC1MRH_FUT1MX6</v>
      </c>
      <c r="I181" s="265" t="str">
        <f>_xll.qlFuturesRateHelper(H181,$F181,$D181,$E181,$G181,Permanent,Trigger,ObjectOverwrite)</f>
        <v>HKD_YC1MRH_FUT1MX6#0001</v>
      </c>
      <c r="J181" s="219" t="str">
        <f>_xll.ohRangeRetrieveError(I181)</f>
        <v/>
      </c>
      <c r="K181" s="74"/>
      <c r="L181" s="267"/>
    </row>
    <row r="182" spans="1:12" s="18" customFormat="1" x14ac:dyDescent="0.2">
      <c r="A182" s="103"/>
      <c r="B182" s="216">
        <v>38</v>
      </c>
      <c r="C182" s="107" t="b">
        <v>0</v>
      </c>
      <c r="D182" s="107" t="str">
        <v>Z6</v>
      </c>
      <c r="E182" s="106" t="str">
        <f t="shared" si="20"/>
        <v>HkdHibor1M</v>
      </c>
      <c r="F182" s="262" t="str">
        <f t="shared" si="21"/>
        <v>HKDFUT1MZ6_Quote</v>
      </c>
      <c r="G182" s="262" t="str">
        <f t="shared" si="22"/>
        <v>HKDFUT1MZ6ConvAdj_Quote</v>
      </c>
      <c r="H182" s="262" t="str">
        <f t="shared" si="23"/>
        <v>HKD_YC1MRH_FUT1MZ6</v>
      </c>
      <c r="I182" s="265" t="str">
        <f>_xll.qlFuturesRateHelper(H182,$F182,$D182,$E182,$G182,Permanent,Trigger,ObjectOverwrite)</f>
        <v>HKD_YC1MRH_FUT1MZ6#0001</v>
      </c>
      <c r="J182" s="219" t="str">
        <f>_xll.ohRangeRetrieveError(I182)</f>
        <v/>
      </c>
      <c r="K182" s="74"/>
    </row>
    <row r="183" spans="1:12" s="18" customFormat="1" x14ac:dyDescent="0.2">
      <c r="A183" s="103"/>
      <c r="B183" s="216">
        <v>39</v>
      </c>
      <c r="C183" s="107" t="b">
        <v>0</v>
      </c>
      <c r="D183" s="107" t="str">
        <v>F7</v>
      </c>
      <c r="E183" s="106" t="str">
        <f t="shared" si="20"/>
        <v>HkdHibor1M</v>
      </c>
      <c r="F183" s="262" t="str">
        <f t="shared" si="21"/>
        <v>HKDFUT1MF7_Quote</v>
      </c>
      <c r="G183" s="262" t="str">
        <f t="shared" si="22"/>
        <v>HKDFUT1MF7ConvAdj_Quote</v>
      </c>
      <c r="H183" s="262" t="str">
        <f t="shared" si="23"/>
        <v>HKD_YC1MRH_FUT1MF7</v>
      </c>
      <c r="I183" s="265" t="str">
        <f>_xll.qlFuturesRateHelper(H183,$F183,$D183,$E183,$G183,Permanent,Trigger,ObjectOverwrite)</f>
        <v>HKD_YC1MRH_FUT1MF7#0001</v>
      </c>
      <c r="J183" s="219" t="str">
        <f>_xll.ohRangeRetrieveError(I183)</f>
        <v/>
      </c>
      <c r="K183" s="74"/>
    </row>
    <row r="184" spans="1:12" s="18" customFormat="1" x14ac:dyDescent="0.2">
      <c r="A184" s="103"/>
      <c r="B184" s="216">
        <v>40</v>
      </c>
      <c r="C184" s="107" t="b">
        <v>0</v>
      </c>
      <c r="D184" s="107" t="str">
        <v>G7</v>
      </c>
      <c r="E184" s="106" t="str">
        <f t="shared" si="20"/>
        <v>HkdHibor1M</v>
      </c>
      <c r="F184" s="262" t="str">
        <f t="shared" si="21"/>
        <v>HKDFUT1MG7_Quote</v>
      </c>
      <c r="G184" s="262" t="str">
        <f t="shared" si="22"/>
        <v>HKDFUT1MG7ConvAdj_Quote</v>
      </c>
      <c r="H184" s="262" t="str">
        <f t="shared" si="23"/>
        <v>HKD_YC1MRH_FUT1MG7</v>
      </c>
      <c r="I184" s="265" t="str">
        <f>_xll.qlFuturesRateHelper(H184,$F184,$D184,$E184,$G184,Permanent,Trigger,ObjectOverwrite)</f>
        <v>HKD_YC1MRH_FUT1MG7#0001</v>
      </c>
      <c r="J184" s="219" t="str">
        <f>_xll.ohRangeRetrieveError(I184)</f>
        <v/>
      </c>
      <c r="K184" s="74"/>
    </row>
    <row r="185" spans="1:12" s="18" customFormat="1" x14ac:dyDescent="0.2">
      <c r="A185" s="103"/>
      <c r="B185" s="216">
        <v>41</v>
      </c>
      <c r="C185" s="107" t="b">
        <v>0</v>
      </c>
      <c r="D185" s="107" t="str">
        <v>H7</v>
      </c>
      <c r="E185" s="106" t="str">
        <f t="shared" si="20"/>
        <v>HkdHibor1M</v>
      </c>
      <c r="F185" s="262" t="str">
        <f t="shared" si="21"/>
        <v>HKDFUT1MH7_Quote</v>
      </c>
      <c r="G185" s="262" t="str">
        <f t="shared" si="22"/>
        <v>HKDFUT1MH7ConvAdj_Quote</v>
      </c>
      <c r="H185" s="262" t="str">
        <f t="shared" si="23"/>
        <v>HKD_YC1MRH_FUT1MH7</v>
      </c>
      <c r="I185" s="265" t="str">
        <f>_xll.qlFuturesRateHelper(H185,$F185,$D185,$E185,$G185,Permanent,Trigger,ObjectOverwrite)</f>
        <v>HKD_YC1MRH_FUT1MH7#0001</v>
      </c>
      <c r="J185" s="219" t="str">
        <f>_xll.ohRangeRetrieveError(I185)</f>
        <v/>
      </c>
      <c r="K185" s="74"/>
    </row>
    <row r="186" spans="1:12" s="18" customFormat="1" x14ac:dyDescent="0.2">
      <c r="A186" s="103"/>
      <c r="B186" s="216">
        <v>42</v>
      </c>
      <c r="C186" s="107" t="b">
        <v>0</v>
      </c>
      <c r="D186" s="107" t="str">
        <v>J7</v>
      </c>
      <c r="E186" s="106" t="str">
        <f t="shared" si="20"/>
        <v>HkdHibor1M</v>
      </c>
      <c r="F186" s="262" t="str">
        <f t="shared" si="21"/>
        <v>HKDFUT1MJ7_Quote</v>
      </c>
      <c r="G186" s="262" t="str">
        <f t="shared" si="22"/>
        <v>HKDFUT1MJ7ConvAdj_Quote</v>
      </c>
      <c r="H186" s="262" t="str">
        <f t="shared" si="23"/>
        <v>HKD_YC1MRH_FUT1MJ7</v>
      </c>
      <c r="I186" s="265" t="str">
        <f>_xll.qlFuturesRateHelper(H186,$F186,$D186,$E186,$G186,Permanent,Trigger,ObjectOverwrite)</f>
        <v>HKD_YC1MRH_FUT1MJ7#0001</v>
      </c>
      <c r="J186" s="219" t="str">
        <f>_xll.ohRangeRetrieveError(I186)</f>
        <v/>
      </c>
      <c r="K186" s="74"/>
    </row>
    <row r="187" spans="1:12" s="18" customFormat="1" x14ac:dyDescent="0.2">
      <c r="A187" s="103"/>
      <c r="B187" s="216">
        <v>43</v>
      </c>
      <c r="C187" s="107" t="b">
        <v>0</v>
      </c>
      <c r="D187" s="107" t="str">
        <v>K7</v>
      </c>
      <c r="E187" s="106" t="str">
        <f t="shared" si="20"/>
        <v>HkdHibor1M</v>
      </c>
      <c r="F187" s="262" t="str">
        <f t="shared" si="21"/>
        <v>HKDFUT1MK7_Quote</v>
      </c>
      <c r="G187" s="262" t="str">
        <f t="shared" si="22"/>
        <v>HKDFUT1MK7ConvAdj_Quote</v>
      </c>
      <c r="H187" s="262" t="str">
        <f t="shared" si="23"/>
        <v>HKD_YC1MRH_FUT1MK7</v>
      </c>
      <c r="I187" s="265" t="str">
        <f>_xll.qlFuturesRateHelper(H187,$F187,$D187,$E187,$G187,Permanent,Trigger,ObjectOverwrite)</f>
        <v>HKD_YC1MRH_FUT1MK7#0001</v>
      </c>
      <c r="J187" s="219" t="str">
        <f>_xll.ohRangeRetrieveError(I187)</f>
        <v/>
      </c>
      <c r="K187" s="74"/>
    </row>
    <row r="188" spans="1:12" s="18" customFormat="1" x14ac:dyDescent="0.2">
      <c r="A188" s="103"/>
      <c r="B188" s="216">
        <v>44</v>
      </c>
      <c r="C188" s="107" t="b">
        <v>0</v>
      </c>
      <c r="D188" s="107" t="str">
        <v>M7</v>
      </c>
      <c r="E188" s="106" t="str">
        <f t="shared" si="20"/>
        <v>HkdHibor1M</v>
      </c>
      <c r="F188" s="262" t="str">
        <f t="shared" si="21"/>
        <v>HKDFUT1MM7_Quote</v>
      </c>
      <c r="G188" s="262" t="str">
        <f t="shared" si="22"/>
        <v>HKDFUT1MM7ConvAdj_Quote</v>
      </c>
      <c r="H188" s="262" t="str">
        <f t="shared" si="23"/>
        <v>HKD_YC1MRH_FUT1MM7</v>
      </c>
      <c r="I188" s="265" t="str">
        <f>_xll.qlFuturesRateHelper(H188,$F188,$D188,$E188,$G188,Permanent,Trigger,ObjectOverwrite)</f>
        <v>HKD_YC1MRH_FUT1MM7#0001</v>
      </c>
      <c r="J188" s="219" t="str">
        <f>_xll.ohRangeRetrieveError(I188)</f>
        <v/>
      </c>
      <c r="K188" s="74"/>
    </row>
    <row r="189" spans="1:12" s="18" customFormat="1" x14ac:dyDescent="0.2">
      <c r="A189" s="103"/>
      <c r="B189" s="216">
        <v>45</v>
      </c>
      <c r="C189" s="107" t="b">
        <v>0</v>
      </c>
      <c r="D189" s="107" t="str">
        <v>N7</v>
      </c>
      <c r="E189" s="106" t="str">
        <f t="shared" si="20"/>
        <v>HkdHibor1M</v>
      </c>
      <c r="F189" s="262" t="str">
        <f t="shared" si="21"/>
        <v>HKDFUT1MN7_Quote</v>
      </c>
      <c r="G189" s="262" t="str">
        <f t="shared" si="22"/>
        <v>HKDFUT1MN7ConvAdj_Quote</v>
      </c>
      <c r="H189" s="262" t="str">
        <f t="shared" si="23"/>
        <v>HKD_YC1MRH_FUT1MN7</v>
      </c>
      <c r="I189" s="265" t="str">
        <f>_xll.qlFuturesRateHelper(H189,$F189,$D189,$E189,$G189,Permanent,Trigger,ObjectOverwrite)</f>
        <v>HKD_YC1MRH_FUT1MN7#0001</v>
      </c>
      <c r="J189" s="219" t="str">
        <f>_xll.ohRangeRetrieveError(I189)</f>
        <v/>
      </c>
      <c r="K189" s="74"/>
    </row>
    <row r="190" spans="1:12" s="18" customFormat="1" x14ac:dyDescent="0.2">
      <c r="A190" s="103"/>
      <c r="B190" s="216">
        <v>46</v>
      </c>
      <c r="C190" s="107" t="b">
        <v>0</v>
      </c>
      <c r="D190" s="107" t="str">
        <v>Q7</v>
      </c>
      <c r="E190" s="106" t="str">
        <f t="shared" si="20"/>
        <v>HkdHibor1M</v>
      </c>
      <c r="F190" s="262" t="str">
        <f t="shared" si="21"/>
        <v>HKDFUT1MQ7_Quote</v>
      </c>
      <c r="G190" s="262" t="str">
        <f t="shared" si="22"/>
        <v>HKDFUT1MQ7ConvAdj_Quote</v>
      </c>
      <c r="H190" s="262" t="str">
        <f t="shared" si="23"/>
        <v>HKD_YC1MRH_FUT1MQ7</v>
      </c>
      <c r="I190" s="265" t="str">
        <f>_xll.qlFuturesRateHelper(H190,$F190,$D190,$E190,$G190,Permanent,Trigger,ObjectOverwrite)</f>
        <v>HKD_YC1MRH_FUT1MQ7#0001</v>
      </c>
      <c r="J190" s="219" t="str">
        <f>_xll.ohRangeRetrieveError(I190)</f>
        <v/>
      </c>
      <c r="K190" s="74"/>
    </row>
    <row r="191" spans="1:12" s="18" customFormat="1" x14ac:dyDescent="0.2">
      <c r="A191" s="103"/>
      <c r="B191" s="216">
        <v>47</v>
      </c>
      <c r="C191" s="107" t="b">
        <v>0</v>
      </c>
      <c r="D191" s="107" t="str">
        <v>U7</v>
      </c>
      <c r="E191" s="106" t="str">
        <f t="shared" si="20"/>
        <v>HkdHibor1M</v>
      </c>
      <c r="F191" s="262" t="str">
        <f t="shared" si="21"/>
        <v>HKDFUT1MU7_Quote</v>
      </c>
      <c r="G191" s="262" t="str">
        <f t="shared" si="22"/>
        <v>HKDFUT1MU7ConvAdj_Quote</v>
      </c>
      <c r="H191" s="262" t="str">
        <f t="shared" si="23"/>
        <v>HKD_YC1MRH_FUT1MU7</v>
      </c>
      <c r="I191" s="265" t="str">
        <f>_xll.qlFuturesRateHelper(H191,$F191,$D191,$E191,$G191,Permanent,Trigger,ObjectOverwrite)</f>
        <v>HKD_YC1MRH_FUT1MU7#0001</v>
      </c>
      <c r="J191" s="219" t="str">
        <f>_xll.ohRangeRetrieveError(I191)</f>
        <v/>
      </c>
      <c r="K191" s="74"/>
    </row>
    <row r="192" spans="1:12" s="18" customFormat="1" x14ac:dyDescent="0.2">
      <c r="A192" s="103"/>
      <c r="B192" s="216">
        <v>48</v>
      </c>
      <c r="C192" s="107" t="b">
        <v>0</v>
      </c>
      <c r="D192" s="107" t="str">
        <v>V7</v>
      </c>
      <c r="E192" s="106" t="str">
        <f t="shared" si="20"/>
        <v>HkdHibor1M</v>
      </c>
      <c r="F192" s="262" t="str">
        <f t="shared" si="21"/>
        <v>HKDFUT1MV7_Quote</v>
      </c>
      <c r="G192" s="262" t="str">
        <f t="shared" si="22"/>
        <v>HKDFUT1MV7ConvAdj_Quote</v>
      </c>
      <c r="H192" s="262" t="str">
        <f t="shared" si="23"/>
        <v>HKD_YC1MRH_FUT1MV7</v>
      </c>
      <c r="I192" s="265" t="str">
        <f>_xll.qlFuturesRateHelper(H192,$F192,$D192,$E192,$G192,Permanent,Trigger,ObjectOverwrite)</f>
        <v>HKD_YC1MRH_FUT1MV7#0001</v>
      </c>
      <c r="J192" s="219" t="str">
        <f>_xll.ohRangeRetrieveError(I192)</f>
        <v/>
      </c>
      <c r="K192" s="74"/>
    </row>
    <row r="193" spans="1:11" s="18" customFormat="1" x14ac:dyDescent="0.2">
      <c r="A193" s="103"/>
      <c r="B193" s="216">
        <v>49</v>
      </c>
      <c r="C193" s="107" t="b">
        <v>0</v>
      </c>
      <c r="D193" s="107" t="str">
        <v>X7</v>
      </c>
      <c r="E193" s="106" t="str">
        <f t="shared" si="20"/>
        <v>HkdHibor1M</v>
      </c>
      <c r="F193" s="262" t="str">
        <f t="shared" si="21"/>
        <v>HKDFUT1MX7_Quote</v>
      </c>
      <c r="G193" s="262" t="str">
        <f t="shared" si="22"/>
        <v>HKDFUT1MX7ConvAdj_Quote</v>
      </c>
      <c r="H193" s="262" t="str">
        <f t="shared" si="23"/>
        <v>HKD_YC1MRH_FUT1MX7</v>
      </c>
      <c r="I193" s="265" t="str">
        <f>_xll.qlFuturesRateHelper(H193,$F193,$D193,$E193,$G193,Permanent,Trigger,ObjectOverwrite)</f>
        <v>HKD_YC1MRH_FUT1MX7#0001</v>
      </c>
      <c r="J193" s="219" t="str">
        <f>_xll.ohRangeRetrieveError(I193)</f>
        <v/>
      </c>
      <c r="K193" s="74"/>
    </row>
    <row r="194" spans="1:11" s="18" customFormat="1" x14ac:dyDescent="0.2">
      <c r="A194" s="103"/>
      <c r="B194" s="216">
        <v>50</v>
      </c>
      <c r="C194" s="107" t="b">
        <v>0</v>
      </c>
      <c r="D194" s="107" t="str">
        <v>Z7</v>
      </c>
      <c r="E194" s="106" t="str">
        <f t="shared" si="20"/>
        <v>HkdHibor1M</v>
      </c>
      <c r="F194" s="262" t="str">
        <f t="shared" si="21"/>
        <v>HKDFUT1MZ7_Quote</v>
      </c>
      <c r="G194" s="262" t="str">
        <f t="shared" si="22"/>
        <v>HKDFUT1MZ7ConvAdj_Quote</v>
      </c>
      <c r="H194" s="262" t="str">
        <f t="shared" si="23"/>
        <v>HKD_YC1MRH_FUT1MZ7</v>
      </c>
      <c r="I194" s="265" t="str">
        <f>_xll.qlFuturesRateHelper(H194,$F194,$D194,$E194,$G194,Permanent,Trigger,ObjectOverwrite)</f>
        <v>HKD_YC1MRH_FUT1MZ7#0001</v>
      </c>
      <c r="J194" s="219" t="str">
        <f>_xll.ohRangeRetrieveError(I194)</f>
        <v/>
      </c>
      <c r="K194" s="74"/>
    </row>
    <row r="195" spans="1:11" s="18" customFormat="1" x14ac:dyDescent="0.2">
      <c r="A195" s="103"/>
      <c r="B195" s="216">
        <v>51</v>
      </c>
      <c r="C195" s="107" t="b">
        <v>0</v>
      </c>
      <c r="D195" s="107" t="str">
        <v>F8</v>
      </c>
      <c r="E195" s="106" t="str">
        <f t="shared" si="20"/>
        <v>HkdHibor1M</v>
      </c>
      <c r="F195" s="262" t="str">
        <f t="shared" si="21"/>
        <v>HKDFUT1MF8_Quote</v>
      </c>
      <c r="G195" s="262" t="str">
        <f t="shared" si="22"/>
        <v>HKDFUT1MF8ConvAdj_Quote</v>
      </c>
      <c r="H195" s="262" t="str">
        <f t="shared" si="23"/>
        <v>HKD_YC1MRH_FUT1MF8</v>
      </c>
      <c r="I195" s="265" t="str">
        <f>_xll.qlFuturesRateHelper(H195,$F195,$D195,$E195,$G195,Permanent,Trigger,ObjectOverwrite)</f>
        <v>HKD_YC1MRH_FUT1MF8#0001</v>
      </c>
      <c r="J195" s="219" t="str">
        <f>_xll.ohRangeRetrieveError(I195)</f>
        <v/>
      </c>
      <c r="K195" s="74"/>
    </row>
    <row r="196" spans="1:11" s="18" customFormat="1" x14ac:dyDescent="0.2">
      <c r="A196" s="103"/>
      <c r="B196" s="216">
        <v>52</v>
      </c>
      <c r="C196" s="107" t="b">
        <v>0</v>
      </c>
      <c r="D196" s="107" t="str">
        <v>G8</v>
      </c>
      <c r="E196" s="106" t="str">
        <f t="shared" si="20"/>
        <v>HkdHibor1M</v>
      </c>
      <c r="F196" s="262" t="str">
        <f t="shared" si="21"/>
        <v>HKDFUT1MG8_Quote</v>
      </c>
      <c r="G196" s="262" t="str">
        <f t="shared" si="22"/>
        <v>HKDFUT1MG8ConvAdj_Quote</v>
      </c>
      <c r="H196" s="262" t="str">
        <f t="shared" si="23"/>
        <v>HKD_YC1MRH_FUT1MG8</v>
      </c>
      <c r="I196" s="265" t="str">
        <f>_xll.qlFuturesRateHelper(H196,$F196,$D196,$E196,$G196,Permanent,Trigger,ObjectOverwrite)</f>
        <v>HKD_YC1MRH_FUT1MG8#0001</v>
      </c>
      <c r="J196" s="219" t="str">
        <f>_xll.ohRangeRetrieveError(I196)</f>
        <v/>
      </c>
      <c r="K196" s="74"/>
    </row>
    <row r="197" spans="1:11" s="18" customFormat="1" x14ac:dyDescent="0.2">
      <c r="A197" s="103"/>
      <c r="B197" s="216">
        <v>53</v>
      </c>
      <c r="C197" s="107" t="b">
        <v>0</v>
      </c>
      <c r="D197" s="107" t="str">
        <v>H8</v>
      </c>
      <c r="E197" s="106" t="str">
        <f t="shared" si="20"/>
        <v>HkdHibor1M</v>
      </c>
      <c r="F197" s="262" t="str">
        <f t="shared" si="21"/>
        <v>HKDFUT1MH8_Quote</v>
      </c>
      <c r="G197" s="262" t="str">
        <f t="shared" si="22"/>
        <v>HKDFUT1MH8ConvAdj_Quote</v>
      </c>
      <c r="H197" s="262" t="str">
        <f t="shared" si="23"/>
        <v>HKD_YC1MRH_FUT1MH8</v>
      </c>
      <c r="I197" s="265" t="str">
        <f>_xll.qlFuturesRateHelper(H197,$F197,$D197,$E197,$G197,Permanent,Trigger,ObjectOverwrite)</f>
        <v>HKD_YC1MRH_FUT1MH8#0001</v>
      </c>
      <c r="J197" s="219" t="str">
        <f>_xll.ohRangeRetrieveError(I197)</f>
        <v/>
      </c>
      <c r="K197" s="74"/>
    </row>
    <row r="198" spans="1:11" s="18" customFormat="1" x14ac:dyDescent="0.2">
      <c r="A198" s="103"/>
      <c r="B198" s="216">
        <v>54</v>
      </c>
      <c r="C198" s="107" t="b">
        <v>0</v>
      </c>
      <c r="D198" s="107" t="str">
        <v>J8</v>
      </c>
      <c r="E198" s="106" t="str">
        <f t="shared" si="20"/>
        <v>HkdHibor1M</v>
      </c>
      <c r="F198" s="262" t="str">
        <f t="shared" si="21"/>
        <v>HKDFUT1MJ8_Quote</v>
      </c>
      <c r="G198" s="262" t="str">
        <f t="shared" si="22"/>
        <v>HKDFUT1MJ8ConvAdj_Quote</v>
      </c>
      <c r="H198" s="262" t="str">
        <f t="shared" si="23"/>
        <v>HKD_YC1MRH_FUT1MJ8</v>
      </c>
      <c r="I198" s="265" t="str">
        <f>_xll.qlFuturesRateHelper(H198,$F198,$D198,$E198,$G198,Permanent,Trigger,ObjectOverwrite)</f>
        <v>HKD_YC1MRH_FUT1MJ8#0001</v>
      </c>
      <c r="J198" s="219" t="str">
        <f>_xll.ohRangeRetrieveError(I198)</f>
        <v/>
      </c>
      <c r="K198" s="74"/>
    </row>
    <row r="199" spans="1:11" s="18" customFormat="1" x14ac:dyDescent="0.2">
      <c r="A199" s="103"/>
      <c r="B199" s="216">
        <v>55</v>
      </c>
      <c r="C199" s="107" t="b">
        <v>0</v>
      </c>
      <c r="D199" s="107" t="str">
        <v>K8</v>
      </c>
      <c r="E199" s="106" t="str">
        <f t="shared" si="20"/>
        <v>HkdHibor1M</v>
      </c>
      <c r="F199" s="262" t="str">
        <f t="shared" si="21"/>
        <v>HKDFUT1MK8_Quote</v>
      </c>
      <c r="G199" s="262" t="str">
        <f t="shared" si="22"/>
        <v>HKDFUT1MK8ConvAdj_Quote</v>
      </c>
      <c r="H199" s="262" t="str">
        <f t="shared" si="23"/>
        <v>HKD_YC1MRH_FUT1MK8</v>
      </c>
      <c r="I199" s="265" t="str">
        <f>_xll.qlFuturesRateHelper(H199,$F199,$D199,$E199,$G199,Permanent,Trigger,ObjectOverwrite)</f>
        <v>HKD_YC1MRH_FUT1MK8#0001</v>
      </c>
      <c r="J199" s="219" t="str">
        <f>_xll.ohRangeRetrieveError(I199)</f>
        <v/>
      </c>
      <c r="K199" s="74"/>
    </row>
    <row r="200" spans="1:11" s="18" customFormat="1" x14ac:dyDescent="0.2">
      <c r="A200" s="103"/>
      <c r="B200" s="216">
        <v>56</v>
      </c>
      <c r="C200" s="107" t="b">
        <v>0</v>
      </c>
      <c r="D200" s="107" t="str">
        <v>M8</v>
      </c>
      <c r="E200" s="106" t="str">
        <f t="shared" si="20"/>
        <v>HkdHibor1M</v>
      </c>
      <c r="F200" s="262" t="str">
        <f t="shared" si="21"/>
        <v>HKDFUT1MM8_Quote</v>
      </c>
      <c r="G200" s="262" t="str">
        <f t="shared" si="22"/>
        <v>HKDFUT1MM8ConvAdj_Quote</v>
      </c>
      <c r="H200" s="262" t="str">
        <f t="shared" si="23"/>
        <v>HKD_YC1MRH_FUT1MM8</v>
      </c>
      <c r="I200" s="265" t="str">
        <f>_xll.qlFuturesRateHelper(H200,$F200,$D200,$E200,$G200,Permanent,Trigger,ObjectOverwrite)</f>
        <v>HKD_YC1MRH_FUT1MM8#0001</v>
      </c>
      <c r="J200" s="219" t="str">
        <f>_xll.ohRangeRetrieveError(I200)</f>
        <v/>
      </c>
      <c r="K200" s="74"/>
    </row>
    <row r="201" spans="1:11" s="18" customFormat="1" x14ac:dyDescent="0.2">
      <c r="A201" s="103"/>
      <c r="B201" s="216">
        <v>57</v>
      </c>
      <c r="C201" s="107" t="b">
        <v>0</v>
      </c>
      <c r="D201" s="107" t="str">
        <v>N8</v>
      </c>
      <c r="E201" s="106" t="str">
        <f t="shared" si="20"/>
        <v>HkdHibor1M</v>
      </c>
      <c r="F201" s="262" t="str">
        <f t="shared" si="21"/>
        <v>HKDFUT1MN8_Quote</v>
      </c>
      <c r="G201" s="262" t="str">
        <f t="shared" si="22"/>
        <v>HKDFUT1MN8ConvAdj_Quote</v>
      </c>
      <c r="H201" s="262" t="str">
        <f t="shared" si="23"/>
        <v>HKD_YC1MRH_FUT1MN8</v>
      </c>
      <c r="I201" s="265" t="str">
        <f>_xll.qlFuturesRateHelper(H201,$F201,$D201,$E201,$G201,Permanent,Trigger,ObjectOverwrite)</f>
        <v>HKD_YC1MRH_FUT1MN8#0001</v>
      </c>
      <c r="J201" s="219" t="str">
        <f>_xll.ohRangeRetrieveError(I201)</f>
        <v/>
      </c>
      <c r="K201" s="74"/>
    </row>
    <row r="202" spans="1:11" s="18" customFormat="1" x14ac:dyDescent="0.2">
      <c r="A202" s="103"/>
      <c r="B202" s="216">
        <v>58</v>
      </c>
      <c r="C202" s="107" t="b">
        <v>0</v>
      </c>
      <c r="D202" s="107" t="str">
        <v>Q8</v>
      </c>
      <c r="E202" s="106" t="str">
        <f t="shared" si="20"/>
        <v>HkdHibor1M</v>
      </c>
      <c r="F202" s="262" t="str">
        <f t="shared" si="21"/>
        <v>HKDFUT1MQ8_Quote</v>
      </c>
      <c r="G202" s="262" t="str">
        <f t="shared" si="22"/>
        <v>HKDFUT1MQ8ConvAdj_Quote</v>
      </c>
      <c r="H202" s="262" t="str">
        <f t="shared" si="23"/>
        <v>HKD_YC1MRH_FUT1MQ8</v>
      </c>
      <c r="I202" s="265" t="str">
        <f>_xll.qlFuturesRateHelper(H202,$F202,$D202,$E202,$G202,Permanent,Trigger,ObjectOverwrite)</f>
        <v>HKD_YC1MRH_FUT1MQ8#0001</v>
      </c>
      <c r="J202" s="219" t="str">
        <f>_xll.ohRangeRetrieveError(I202)</f>
        <v/>
      </c>
      <c r="K202" s="74"/>
    </row>
    <row r="203" spans="1:11" s="18" customFormat="1" x14ac:dyDescent="0.2">
      <c r="A203" s="103"/>
      <c r="B203" s="216">
        <v>59</v>
      </c>
      <c r="C203" s="107" t="b">
        <v>0</v>
      </c>
      <c r="D203" s="107" t="str">
        <v>U8</v>
      </c>
      <c r="E203" s="106" t="str">
        <f t="shared" si="20"/>
        <v>HkdHibor1M</v>
      </c>
      <c r="F203" s="262" t="str">
        <f t="shared" si="21"/>
        <v>HKDFUT1MU8_Quote</v>
      </c>
      <c r="G203" s="262" t="str">
        <f t="shared" si="22"/>
        <v>HKDFUT1MU8ConvAdj_Quote</v>
      </c>
      <c r="H203" s="262" t="str">
        <f t="shared" si="23"/>
        <v>HKD_YC1MRH_FUT1MU8</v>
      </c>
      <c r="I203" s="265" t="str">
        <f>_xll.qlFuturesRateHelper(H203,$F203,$D203,$E203,$G203,Permanent,Trigger,ObjectOverwrite)</f>
        <v>HKD_YC1MRH_FUT1MU8#0001</v>
      </c>
      <c r="J203" s="219" t="str">
        <f>_xll.ohRangeRetrieveError(I203)</f>
        <v/>
      </c>
      <c r="K203" s="74"/>
    </row>
    <row r="204" spans="1:11" s="18" customFormat="1" x14ac:dyDescent="0.2">
      <c r="A204" s="103"/>
      <c r="B204" s="216">
        <v>60</v>
      </c>
      <c r="C204" s="107" t="b">
        <v>0</v>
      </c>
      <c r="D204" s="107" t="str">
        <v>V8</v>
      </c>
      <c r="E204" s="106" t="str">
        <f t="shared" si="20"/>
        <v>HkdHibor1M</v>
      </c>
      <c r="F204" s="262" t="str">
        <f t="shared" si="21"/>
        <v>HKDFUT1MV8_Quote</v>
      </c>
      <c r="G204" s="262" t="str">
        <f t="shared" si="22"/>
        <v>HKDFUT1MV8ConvAdj_Quote</v>
      </c>
      <c r="H204" s="262" t="str">
        <f t="shared" si="23"/>
        <v>HKD_YC1MRH_FUT1MV8</v>
      </c>
      <c r="I204" s="265" t="str">
        <f>_xll.qlFuturesRateHelper(H204,$F204,$D204,$E204,$G204,Permanent,Trigger,ObjectOverwrite)</f>
        <v>HKD_YC1MRH_FUT1MV8#0001</v>
      </c>
      <c r="J204" s="219" t="str">
        <f>_xll.ohRangeRetrieveError(I204)</f>
        <v/>
      </c>
      <c r="K204" s="74"/>
    </row>
    <row r="205" spans="1:11" s="18" customFormat="1" x14ac:dyDescent="0.2">
      <c r="A205" s="103"/>
      <c r="B205" s="216">
        <v>61</v>
      </c>
      <c r="C205" s="107" t="b">
        <v>0</v>
      </c>
      <c r="D205" s="107" t="str">
        <v>X8</v>
      </c>
      <c r="E205" s="106" t="str">
        <f t="shared" si="20"/>
        <v>HkdHibor1M</v>
      </c>
      <c r="F205" s="262" t="str">
        <f t="shared" si="21"/>
        <v>HKDFUT1MX8_Quote</v>
      </c>
      <c r="G205" s="262" t="str">
        <f t="shared" si="22"/>
        <v>HKDFUT1MX8ConvAdj_Quote</v>
      </c>
      <c r="H205" s="262" t="str">
        <f t="shared" si="23"/>
        <v>HKD_YC1MRH_FUT1MX8</v>
      </c>
      <c r="I205" s="265" t="str">
        <f>_xll.qlFuturesRateHelper(H205,$F205,$D205,$E205,$G205,Permanent,Trigger,ObjectOverwrite)</f>
        <v>HKD_YC1MRH_FUT1MX8#0001</v>
      </c>
      <c r="J205" s="219" t="str">
        <f>_xll.ohRangeRetrieveError(I205)</f>
        <v/>
      </c>
      <c r="K205" s="74"/>
    </row>
    <row r="206" spans="1:11" s="18" customFormat="1" x14ac:dyDescent="0.2">
      <c r="A206" s="103"/>
      <c r="B206" s="216">
        <v>62</v>
      </c>
      <c r="C206" s="107" t="b">
        <v>0</v>
      </c>
      <c r="D206" s="107" t="str">
        <v>Z8</v>
      </c>
      <c r="E206" s="106" t="str">
        <f t="shared" si="20"/>
        <v>HkdHibor1M</v>
      </c>
      <c r="F206" s="262" t="str">
        <f t="shared" si="21"/>
        <v>HKDFUT1MZ8_Quote</v>
      </c>
      <c r="G206" s="262" t="str">
        <f t="shared" si="22"/>
        <v>HKDFUT1MZ8ConvAdj_Quote</v>
      </c>
      <c r="H206" s="262" t="str">
        <f t="shared" si="23"/>
        <v>HKD_YC1MRH_FUT1MZ8</v>
      </c>
      <c r="I206" s="265" t="str">
        <f>_xll.qlFuturesRateHelper(H206,$F206,$D206,$E206,$G206,Permanent,Trigger,ObjectOverwrite)</f>
        <v>HKD_YC1MRH_FUT1MZ8#0001</v>
      </c>
      <c r="J206" s="219" t="str">
        <f>_xll.ohRangeRetrieveError(I206)</f>
        <v/>
      </c>
      <c r="K206" s="74"/>
    </row>
    <row r="207" spans="1:11" s="18" customFormat="1" x14ac:dyDescent="0.2">
      <c r="A207" s="103"/>
      <c r="B207" s="216">
        <v>63</v>
      </c>
      <c r="C207" s="107" t="b">
        <v>0</v>
      </c>
      <c r="D207" s="107" t="str">
        <v>F9</v>
      </c>
      <c r="E207" s="106" t="str">
        <f t="shared" si="20"/>
        <v>HkdHibor1M</v>
      </c>
      <c r="F207" s="262" t="str">
        <f t="shared" si="21"/>
        <v>HKDFUT1MF9_Quote</v>
      </c>
      <c r="G207" s="262" t="str">
        <f t="shared" si="22"/>
        <v>HKDFUT1MF9ConvAdj_Quote</v>
      </c>
      <c r="H207" s="262" t="str">
        <f t="shared" si="23"/>
        <v>HKD_YC1MRH_FUT1MF9</v>
      </c>
      <c r="I207" s="265" t="str">
        <f>_xll.qlFuturesRateHelper(H207,$F207,$D207,$E207,$G207,Permanent,Trigger,ObjectOverwrite)</f>
        <v>HKD_YC1MRH_FUT1MF9#0001</v>
      </c>
      <c r="J207" s="219" t="str">
        <f>_xll.ohRangeRetrieveError(I207)</f>
        <v/>
      </c>
      <c r="K207" s="74"/>
    </row>
    <row r="208" spans="1:11" s="18" customFormat="1" x14ac:dyDescent="0.2">
      <c r="A208" s="103"/>
      <c r="B208" s="216">
        <v>64</v>
      </c>
      <c r="C208" s="107" t="b">
        <v>0</v>
      </c>
      <c r="D208" s="107" t="str">
        <v>G9</v>
      </c>
      <c r="E208" s="106" t="str">
        <f t="shared" si="20"/>
        <v>HkdHibor1M</v>
      </c>
      <c r="F208" s="262" t="str">
        <f t="shared" si="21"/>
        <v>HKDFUT1MG9_Quote</v>
      </c>
      <c r="G208" s="262" t="str">
        <f t="shared" si="22"/>
        <v>HKDFUT1MG9ConvAdj_Quote</v>
      </c>
      <c r="H208" s="262" t="str">
        <f t="shared" si="23"/>
        <v>HKD_YC1MRH_FUT1MG9</v>
      </c>
      <c r="I208" s="265" t="str">
        <f>_xll.qlFuturesRateHelper(H208,$F208,$D208,$E208,$G208,Permanent,Trigger,ObjectOverwrite)</f>
        <v>HKD_YC1MRH_FUT1MG9#0001</v>
      </c>
      <c r="J208" s="219" t="str">
        <f>_xll.ohRangeRetrieveError(I208)</f>
        <v/>
      </c>
      <c r="K208" s="74"/>
    </row>
    <row r="209" spans="1:11" s="18" customFormat="1" x14ac:dyDescent="0.2">
      <c r="A209" s="103"/>
      <c r="B209" s="216">
        <v>65</v>
      </c>
      <c r="C209" s="107" t="b">
        <v>0</v>
      </c>
      <c r="D209" s="107" t="str">
        <v>H9</v>
      </c>
      <c r="E209" s="106" t="str">
        <f t="shared" ref="E209:E240" si="24">PROPER(Currency)&amp;FamilyName&amp;$E$143</f>
        <v>HkdHibor1M</v>
      </c>
      <c r="F209" s="262" t="str">
        <f t="shared" ref="F209:F240" si="25">Currency&amp;"FUT"&amp;$E$143&amp;$D209&amp;QuoteSuffix</f>
        <v>HKDFUT1MH9_Quote</v>
      </c>
      <c r="G209" s="262" t="str">
        <f t="shared" ref="G209:G240" si="26">Currency&amp;"FUT"&amp;$E$143&amp;$D209&amp;"ConvAdj"&amp;QuoteSuffix</f>
        <v>HKDFUT1MH9ConvAdj_Quote</v>
      </c>
      <c r="H209" s="262" t="str">
        <f t="shared" ref="H209:H240" si="27">$H$143&amp;"_FUT"&amp;$E$143&amp;$D209</f>
        <v>HKD_YC1MRH_FUT1MH9</v>
      </c>
      <c r="I209" s="265" t="str">
        <f>_xll.qlFuturesRateHelper(H209,$F209,$D209,$E209,$G209,Permanent,Trigger,ObjectOverwrite)</f>
        <v>HKD_YC1MRH_FUT1MH9#0001</v>
      </c>
      <c r="J209" s="219" t="str">
        <f>_xll.ohRangeRetrieveError(I209)</f>
        <v/>
      </c>
      <c r="K209" s="74"/>
    </row>
    <row r="210" spans="1:11" s="18" customFormat="1" x14ac:dyDescent="0.2">
      <c r="A210" s="103"/>
      <c r="B210" s="216">
        <v>66</v>
      </c>
      <c r="C210" s="107" t="b">
        <v>0</v>
      </c>
      <c r="D210" s="107" t="str">
        <v>J9</v>
      </c>
      <c r="E210" s="106" t="str">
        <f t="shared" si="24"/>
        <v>HkdHibor1M</v>
      </c>
      <c r="F210" s="262" t="str">
        <f t="shared" si="25"/>
        <v>HKDFUT1MJ9_Quote</v>
      </c>
      <c r="G210" s="262" t="str">
        <f t="shared" si="26"/>
        <v>HKDFUT1MJ9ConvAdj_Quote</v>
      </c>
      <c r="H210" s="262" t="str">
        <f t="shared" si="27"/>
        <v>HKD_YC1MRH_FUT1MJ9</v>
      </c>
      <c r="I210" s="265" t="str">
        <f>_xll.qlFuturesRateHelper(H210,$F210,$D210,$E210,$G210,Permanent,Trigger,ObjectOverwrite)</f>
        <v>HKD_YC1MRH_FUT1MJ9#0001</v>
      </c>
      <c r="J210" s="219" t="str">
        <f>_xll.ohRangeRetrieveError(I210)</f>
        <v/>
      </c>
      <c r="K210" s="74"/>
    </row>
    <row r="211" spans="1:11" s="18" customFormat="1" x14ac:dyDescent="0.2">
      <c r="A211" s="103"/>
      <c r="B211" s="216">
        <v>67</v>
      </c>
      <c r="C211" s="107" t="b">
        <v>0</v>
      </c>
      <c r="D211" s="107" t="str">
        <v>K9</v>
      </c>
      <c r="E211" s="106" t="str">
        <f t="shared" si="24"/>
        <v>HkdHibor1M</v>
      </c>
      <c r="F211" s="262" t="str">
        <f t="shared" si="25"/>
        <v>HKDFUT1MK9_Quote</v>
      </c>
      <c r="G211" s="262" t="str">
        <f t="shared" si="26"/>
        <v>HKDFUT1MK9ConvAdj_Quote</v>
      </c>
      <c r="H211" s="262" t="str">
        <f t="shared" si="27"/>
        <v>HKD_YC1MRH_FUT1MK9</v>
      </c>
      <c r="I211" s="265" t="str">
        <f>_xll.qlFuturesRateHelper(H211,$F211,$D211,$E211,$G211,Permanent,Trigger,ObjectOverwrite)</f>
        <v>HKD_YC1MRH_FUT1MK9#0001</v>
      </c>
      <c r="J211" s="219" t="str">
        <f>_xll.ohRangeRetrieveError(I211)</f>
        <v/>
      </c>
      <c r="K211" s="74"/>
    </row>
    <row r="212" spans="1:11" s="18" customFormat="1" x14ac:dyDescent="0.2">
      <c r="A212" s="103"/>
      <c r="B212" s="216">
        <v>68</v>
      </c>
      <c r="C212" s="107" t="b">
        <v>0</v>
      </c>
      <c r="D212" s="107" t="str">
        <v>M9</v>
      </c>
      <c r="E212" s="106" t="str">
        <f t="shared" si="24"/>
        <v>HkdHibor1M</v>
      </c>
      <c r="F212" s="262" t="str">
        <f t="shared" si="25"/>
        <v>HKDFUT1MM9_Quote</v>
      </c>
      <c r="G212" s="262" t="str">
        <f t="shared" si="26"/>
        <v>HKDFUT1MM9ConvAdj_Quote</v>
      </c>
      <c r="H212" s="262" t="str">
        <f t="shared" si="27"/>
        <v>HKD_YC1MRH_FUT1MM9</v>
      </c>
      <c r="I212" s="265" t="str">
        <f>_xll.qlFuturesRateHelper(H212,$F212,$D212,$E212,$G212,Permanent,Trigger,ObjectOverwrite)</f>
        <v>HKD_YC1MRH_FUT1MM9#0001</v>
      </c>
      <c r="J212" s="219" t="str">
        <f>_xll.ohRangeRetrieveError(I212)</f>
        <v/>
      </c>
      <c r="K212" s="74"/>
    </row>
    <row r="213" spans="1:11" s="18" customFormat="1" x14ac:dyDescent="0.2">
      <c r="A213" s="103"/>
      <c r="B213" s="216">
        <v>69</v>
      </c>
      <c r="C213" s="107" t="b">
        <v>0</v>
      </c>
      <c r="D213" s="107" t="str">
        <v>N9</v>
      </c>
      <c r="E213" s="106" t="str">
        <f t="shared" si="24"/>
        <v>HkdHibor1M</v>
      </c>
      <c r="F213" s="262" t="str">
        <f t="shared" si="25"/>
        <v>HKDFUT1MN9_Quote</v>
      </c>
      <c r="G213" s="262" t="str">
        <f t="shared" si="26"/>
        <v>HKDFUT1MN9ConvAdj_Quote</v>
      </c>
      <c r="H213" s="262" t="str">
        <f t="shared" si="27"/>
        <v>HKD_YC1MRH_FUT1MN9</v>
      </c>
      <c r="I213" s="265" t="str">
        <f>_xll.qlFuturesRateHelper(H213,$F213,$D213,$E213,$G213,Permanent,Trigger,ObjectOverwrite)</f>
        <v>HKD_YC1MRH_FUT1MN9#0001</v>
      </c>
      <c r="J213" s="219" t="str">
        <f>_xll.ohRangeRetrieveError(I213)</f>
        <v/>
      </c>
      <c r="K213" s="74"/>
    </row>
    <row r="214" spans="1:11" s="18" customFormat="1" x14ac:dyDescent="0.2">
      <c r="A214" s="103"/>
      <c r="B214" s="216">
        <v>70</v>
      </c>
      <c r="C214" s="107" t="b">
        <v>0</v>
      </c>
      <c r="D214" s="107" t="str">
        <v>Q9</v>
      </c>
      <c r="E214" s="106" t="str">
        <f t="shared" si="24"/>
        <v>HkdHibor1M</v>
      </c>
      <c r="F214" s="262" t="str">
        <f t="shared" si="25"/>
        <v>HKDFUT1MQ9_Quote</v>
      </c>
      <c r="G214" s="262" t="str">
        <f t="shared" si="26"/>
        <v>HKDFUT1MQ9ConvAdj_Quote</v>
      </c>
      <c r="H214" s="262" t="str">
        <f t="shared" si="27"/>
        <v>HKD_YC1MRH_FUT1MQ9</v>
      </c>
      <c r="I214" s="265" t="str">
        <f>_xll.qlFuturesRateHelper(H214,$F214,$D214,$E214,$G214,Permanent,Trigger,ObjectOverwrite)</f>
        <v>HKD_YC1MRH_FUT1MQ9#0001</v>
      </c>
      <c r="J214" s="219" t="str">
        <f>_xll.ohRangeRetrieveError(I214)</f>
        <v/>
      </c>
      <c r="K214" s="74"/>
    </row>
    <row r="215" spans="1:11" s="18" customFormat="1" x14ac:dyDescent="0.2">
      <c r="A215" s="103"/>
      <c r="B215" s="216">
        <v>71</v>
      </c>
      <c r="C215" s="107" t="b">
        <v>0</v>
      </c>
      <c r="D215" s="107" t="str">
        <v>U9</v>
      </c>
      <c r="E215" s="106" t="str">
        <f t="shared" si="24"/>
        <v>HkdHibor1M</v>
      </c>
      <c r="F215" s="262" t="str">
        <f t="shared" si="25"/>
        <v>HKDFUT1MU9_Quote</v>
      </c>
      <c r="G215" s="262" t="str">
        <f t="shared" si="26"/>
        <v>HKDFUT1MU9ConvAdj_Quote</v>
      </c>
      <c r="H215" s="262" t="str">
        <f t="shared" si="27"/>
        <v>HKD_YC1MRH_FUT1MU9</v>
      </c>
      <c r="I215" s="265" t="str">
        <f>_xll.qlFuturesRateHelper(H215,$F215,$D215,$E215,$G215,Permanent,Trigger,ObjectOverwrite)</f>
        <v>HKD_YC1MRH_FUT1MU9#0001</v>
      </c>
      <c r="J215" s="219" t="str">
        <f>_xll.ohRangeRetrieveError(I215)</f>
        <v/>
      </c>
      <c r="K215" s="74"/>
    </row>
    <row r="216" spans="1:11" s="18" customFormat="1" x14ac:dyDescent="0.2">
      <c r="A216" s="103"/>
      <c r="B216" s="216">
        <v>72</v>
      </c>
      <c r="C216" s="107" t="b">
        <v>0</v>
      </c>
      <c r="D216" s="107" t="str">
        <v>V9</v>
      </c>
      <c r="E216" s="106" t="str">
        <f t="shared" si="24"/>
        <v>HkdHibor1M</v>
      </c>
      <c r="F216" s="262" t="str">
        <f t="shared" si="25"/>
        <v>HKDFUT1MV9_Quote</v>
      </c>
      <c r="G216" s="262" t="str">
        <f t="shared" si="26"/>
        <v>HKDFUT1MV9ConvAdj_Quote</v>
      </c>
      <c r="H216" s="262" t="str">
        <f t="shared" si="27"/>
        <v>HKD_YC1MRH_FUT1MV9</v>
      </c>
      <c r="I216" s="265" t="str">
        <f>_xll.qlFuturesRateHelper(H216,$F216,$D216,$E216,$G216,Permanent,Trigger,ObjectOverwrite)</f>
        <v>HKD_YC1MRH_FUT1MV9#0001</v>
      </c>
      <c r="J216" s="219" t="str">
        <f>_xll.ohRangeRetrieveError(I216)</f>
        <v/>
      </c>
      <c r="K216" s="74"/>
    </row>
    <row r="217" spans="1:11" s="18" customFormat="1" x14ac:dyDescent="0.2">
      <c r="A217" s="103"/>
      <c r="B217" s="216">
        <v>73</v>
      </c>
      <c r="C217" s="107" t="b">
        <v>0</v>
      </c>
      <c r="D217" s="107" t="str">
        <v>X9</v>
      </c>
      <c r="E217" s="106" t="str">
        <f t="shared" si="24"/>
        <v>HkdHibor1M</v>
      </c>
      <c r="F217" s="262" t="str">
        <f t="shared" si="25"/>
        <v>HKDFUT1MX9_Quote</v>
      </c>
      <c r="G217" s="262" t="str">
        <f t="shared" si="26"/>
        <v>HKDFUT1MX9ConvAdj_Quote</v>
      </c>
      <c r="H217" s="262" t="str">
        <f t="shared" si="27"/>
        <v>HKD_YC1MRH_FUT1MX9</v>
      </c>
      <c r="I217" s="265" t="str">
        <f>_xll.qlFuturesRateHelper(H217,$F217,$D217,$E217,$G217,Permanent,Trigger,ObjectOverwrite)</f>
        <v>HKD_YC1MRH_FUT1MX9#0001</v>
      </c>
      <c r="J217" s="219" t="str">
        <f>_xll.ohRangeRetrieveError(I217)</f>
        <v/>
      </c>
      <c r="K217" s="74"/>
    </row>
    <row r="218" spans="1:11" s="18" customFormat="1" x14ac:dyDescent="0.2">
      <c r="A218" s="103"/>
      <c r="B218" s="216">
        <v>74</v>
      </c>
      <c r="C218" s="107" t="b">
        <v>0</v>
      </c>
      <c r="D218" s="107" t="str">
        <v>Z9</v>
      </c>
      <c r="E218" s="106" t="str">
        <f t="shared" si="24"/>
        <v>HkdHibor1M</v>
      </c>
      <c r="F218" s="262" t="str">
        <f t="shared" si="25"/>
        <v>HKDFUT1MZ9_Quote</v>
      </c>
      <c r="G218" s="262" t="str">
        <f t="shared" si="26"/>
        <v>HKDFUT1MZ9ConvAdj_Quote</v>
      </c>
      <c r="H218" s="262" t="str">
        <f t="shared" si="27"/>
        <v>HKD_YC1MRH_FUT1MZ9</v>
      </c>
      <c r="I218" s="265" t="str">
        <f>_xll.qlFuturesRateHelper(H218,$F218,$D218,$E218,$G218,Permanent,Trigger,ObjectOverwrite)</f>
        <v>HKD_YC1MRH_FUT1MZ9#0001</v>
      </c>
      <c r="J218" s="219" t="str">
        <f>_xll.ohRangeRetrieveError(I218)</f>
        <v/>
      </c>
      <c r="K218" s="74"/>
    </row>
    <row r="219" spans="1:11" s="18" customFormat="1" x14ac:dyDescent="0.2">
      <c r="A219" s="103"/>
      <c r="B219" s="216">
        <v>75</v>
      </c>
      <c r="C219" s="107" t="b">
        <v>0</v>
      </c>
      <c r="D219" s="107" t="str">
        <v>F0</v>
      </c>
      <c r="E219" s="106" t="str">
        <f t="shared" si="24"/>
        <v>HkdHibor1M</v>
      </c>
      <c r="F219" s="262" t="str">
        <f t="shared" si="25"/>
        <v>HKDFUT1MF0_Quote</v>
      </c>
      <c r="G219" s="262" t="str">
        <f t="shared" si="26"/>
        <v>HKDFUT1MF0ConvAdj_Quote</v>
      </c>
      <c r="H219" s="262" t="str">
        <f t="shared" si="27"/>
        <v>HKD_YC1MRH_FUT1MF0</v>
      </c>
      <c r="I219" s="265" t="str">
        <f>_xll.qlFuturesRateHelper(H219,$F219,$D219,$E219,$G219,Permanent,Trigger,ObjectOverwrite)</f>
        <v>HKD_YC1MRH_FUT1MF0#0001</v>
      </c>
      <c r="J219" s="219" t="str">
        <f>_xll.ohRangeRetrieveError(I219)</f>
        <v/>
      </c>
      <c r="K219" s="74"/>
    </row>
    <row r="220" spans="1:11" s="18" customFormat="1" x14ac:dyDescent="0.2">
      <c r="A220" s="103"/>
      <c r="B220" s="216">
        <v>76</v>
      </c>
      <c r="C220" s="107" t="b">
        <v>0</v>
      </c>
      <c r="D220" s="107" t="str">
        <v>G0</v>
      </c>
      <c r="E220" s="106" t="str">
        <f t="shared" si="24"/>
        <v>HkdHibor1M</v>
      </c>
      <c r="F220" s="262" t="str">
        <f t="shared" si="25"/>
        <v>HKDFUT1MG0_Quote</v>
      </c>
      <c r="G220" s="262" t="str">
        <f t="shared" si="26"/>
        <v>HKDFUT1MG0ConvAdj_Quote</v>
      </c>
      <c r="H220" s="262" t="str">
        <f t="shared" si="27"/>
        <v>HKD_YC1MRH_FUT1MG0</v>
      </c>
      <c r="I220" s="265" t="str">
        <f>_xll.qlFuturesRateHelper(H220,$F220,$D220,$E220,$G220,Permanent,Trigger,ObjectOverwrite)</f>
        <v>HKD_YC1MRH_FUT1MG0#0001</v>
      </c>
      <c r="J220" s="219" t="str">
        <f>_xll.ohRangeRetrieveError(I220)</f>
        <v/>
      </c>
      <c r="K220" s="74"/>
    </row>
    <row r="221" spans="1:11" s="18" customFormat="1" x14ac:dyDescent="0.2">
      <c r="A221" s="103"/>
      <c r="B221" s="216">
        <v>77</v>
      </c>
      <c r="C221" s="107" t="b">
        <v>0</v>
      </c>
      <c r="D221" s="107" t="str">
        <v>H0</v>
      </c>
      <c r="E221" s="106" t="str">
        <f t="shared" si="24"/>
        <v>HkdHibor1M</v>
      </c>
      <c r="F221" s="262" t="str">
        <f t="shared" si="25"/>
        <v>HKDFUT1MH0_Quote</v>
      </c>
      <c r="G221" s="262" t="str">
        <f t="shared" si="26"/>
        <v>HKDFUT1MH0ConvAdj_Quote</v>
      </c>
      <c r="H221" s="262" t="str">
        <f t="shared" si="27"/>
        <v>HKD_YC1MRH_FUT1MH0</v>
      </c>
      <c r="I221" s="265" t="str">
        <f>_xll.qlFuturesRateHelper(H221,$F221,$D221,$E221,$G221,Permanent,Trigger,ObjectOverwrite)</f>
        <v>HKD_YC1MRH_FUT1MH0#0001</v>
      </c>
      <c r="J221" s="219" t="str">
        <f>_xll.ohRangeRetrieveError(I221)</f>
        <v/>
      </c>
      <c r="K221" s="74"/>
    </row>
    <row r="222" spans="1:11" s="18" customFormat="1" x14ac:dyDescent="0.2">
      <c r="A222" s="103"/>
      <c r="B222" s="216">
        <v>78</v>
      </c>
      <c r="C222" s="107" t="b">
        <v>0</v>
      </c>
      <c r="D222" s="107" t="str">
        <v>J0</v>
      </c>
      <c r="E222" s="106" t="str">
        <f t="shared" si="24"/>
        <v>HkdHibor1M</v>
      </c>
      <c r="F222" s="262" t="str">
        <f t="shared" si="25"/>
        <v>HKDFUT1MJ0_Quote</v>
      </c>
      <c r="G222" s="262" t="str">
        <f t="shared" si="26"/>
        <v>HKDFUT1MJ0ConvAdj_Quote</v>
      </c>
      <c r="H222" s="262" t="str">
        <f t="shared" si="27"/>
        <v>HKD_YC1MRH_FUT1MJ0</v>
      </c>
      <c r="I222" s="265" t="str">
        <f>_xll.qlFuturesRateHelper(H222,$F222,$D222,$E222,$G222,Permanent,Trigger,ObjectOverwrite)</f>
        <v>HKD_YC1MRH_FUT1MJ0#0001</v>
      </c>
      <c r="J222" s="219" t="str">
        <f>_xll.ohRangeRetrieveError(I222)</f>
        <v/>
      </c>
      <c r="K222" s="74"/>
    </row>
    <row r="223" spans="1:11" s="18" customFormat="1" x14ac:dyDescent="0.2">
      <c r="A223" s="103"/>
      <c r="B223" s="216">
        <v>79</v>
      </c>
      <c r="C223" s="107" t="b">
        <v>0</v>
      </c>
      <c r="D223" s="107" t="str">
        <v>K0</v>
      </c>
      <c r="E223" s="106" t="str">
        <f t="shared" si="24"/>
        <v>HkdHibor1M</v>
      </c>
      <c r="F223" s="262" t="str">
        <f t="shared" si="25"/>
        <v>HKDFUT1MK0_Quote</v>
      </c>
      <c r="G223" s="262" t="str">
        <f t="shared" si="26"/>
        <v>HKDFUT1MK0ConvAdj_Quote</v>
      </c>
      <c r="H223" s="262" t="str">
        <f t="shared" si="27"/>
        <v>HKD_YC1MRH_FUT1MK0</v>
      </c>
      <c r="I223" s="265" t="str">
        <f>_xll.qlFuturesRateHelper(H223,$F223,$D223,$E223,$G223,Permanent,Trigger,ObjectOverwrite)</f>
        <v>HKD_YC1MRH_FUT1MK0#0001</v>
      </c>
      <c r="J223" s="219" t="str">
        <f>_xll.ohRangeRetrieveError(I223)</f>
        <v/>
      </c>
      <c r="K223" s="74"/>
    </row>
    <row r="224" spans="1:11" s="18" customFormat="1" x14ac:dyDescent="0.2">
      <c r="A224" s="103"/>
      <c r="B224" s="216">
        <v>80</v>
      </c>
      <c r="C224" s="107" t="b">
        <v>0</v>
      </c>
      <c r="D224" s="107" t="str">
        <v>M0</v>
      </c>
      <c r="E224" s="106" t="str">
        <f t="shared" si="24"/>
        <v>HkdHibor1M</v>
      </c>
      <c r="F224" s="262" t="str">
        <f t="shared" si="25"/>
        <v>HKDFUT1MM0_Quote</v>
      </c>
      <c r="G224" s="262" t="str">
        <f t="shared" si="26"/>
        <v>HKDFUT1MM0ConvAdj_Quote</v>
      </c>
      <c r="H224" s="262" t="str">
        <f t="shared" si="27"/>
        <v>HKD_YC1MRH_FUT1MM0</v>
      </c>
      <c r="I224" s="265" t="str">
        <f>_xll.qlFuturesRateHelper(H224,$F224,$D224,$E224,$G224,Permanent,Trigger,ObjectOverwrite)</f>
        <v>HKD_YC1MRH_FUT1MM0#0001</v>
      </c>
      <c r="J224" s="219" t="str">
        <f>_xll.ohRangeRetrieveError(I224)</f>
        <v/>
      </c>
      <c r="K224" s="74"/>
    </row>
    <row r="225" spans="1:11" s="18" customFormat="1" x14ac:dyDescent="0.2">
      <c r="A225" s="103"/>
      <c r="B225" s="216">
        <v>81</v>
      </c>
      <c r="C225" s="107" t="b">
        <v>0</v>
      </c>
      <c r="D225" s="107" t="str">
        <v>N0</v>
      </c>
      <c r="E225" s="106" t="str">
        <f t="shared" si="24"/>
        <v>HkdHibor1M</v>
      </c>
      <c r="F225" s="262" t="str">
        <f t="shared" si="25"/>
        <v>HKDFUT1MN0_Quote</v>
      </c>
      <c r="G225" s="262" t="str">
        <f t="shared" si="26"/>
        <v>HKDFUT1MN0ConvAdj_Quote</v>
      </c>
      <c r="H225" s="262" t="str">
        <f t="shared" si="27"/>
        <v>HKD_YC1MRH_FUT1MN0</v>
      </c>
      <c r="I225" s="265" t="str">
        <f>_xll.qlFuturesRateHelper(H225,$F225,$D225,$E225,$G225,Permanent,Trigger,ObjectOverwrite)</f>
        <v>HKD_YC1MRH_FUT1MN0#0001</v>
      </c>
      <c r="J225" s="219" t="str">
        <f>_xll.ohRangeRetrieveError(I225)</f>
        <v/>
      </c>
      <c r="K225" s="74"/>
    </row>
    <row r="226" spans="1:11" s="18" customFormat="1" x14ac:dyDescent="0.2">
      <c r="A226" s="103"/>
      <c r="B226" s="216">
        <v>82</v>
      </c>
      <c r="C226" s="107" t="b">
        <v>0</v>
      </c>
      <c r="D226" s="107" t="str">
        <v>Q0</v>
      </c>
      <c r="E226" s="106" t="str">
        <f t="shared" si="24"/>
        <v>HkdHibor1M</v>
      </c>
      <c r="F226" s="262" t="str">
        <f t="shared" si="25"/>
        <v>HKDFUT1MQ0_Quote</v>
      </c>
      <c r="G226" s="262" t="str">
        <f t="shared" si="26"/>
        <v>HKDFUT1MQ0ConvAdj_Quote</v>
      </c>
      <c r="H226" s="262" t="str">
        <f t="shared" si="27"/>
        <v>HKD_YC1MRH_FUT1MQ0</v>
      </c>
      <c r="I226" s="265" t="str">
        <f>_xll.qlFuturesRateHelper(H226,$F226,$D226,$E226,$G226,Permanent,Trigger,ObjectOverwrite)</f>
        <v>HKD_YC1MRH_FUT1MQ0#0001</v>
      </c>
      <c r="J226" s="219" t="str">
        <f>_xll.ohRangeRetrieveError(I226)</f>
        <v/>
      </c>
      <c r="K226" s="74"/>
    </row>
    <row r="227" spans="1:11" s="18" customFormat="1" x14ac:dyDescent="0.2">
      <c r="A227" s="103"/>
      <c r="B227" s="216">
        <v>83</v>
      </c>
      <c r="C227" s="107" t="b">
        <v>0</v>
      </c>
      <c r="D227" s="107" t="str">
        <v>U0</v>
      </c>
      <c r="E227" s="106" t="str">
        <f t="shared" si="24"/>
        <v>HkdHibor1M</v>
      </c>
      <c r="F227" s="262" t="str">
        <f t="shared" si="25"/>
        <v>HKDFUT1MU0_Quote</v>
      </c>
      <c r="G227" s="262" t="str">
        <f t="shared" si="26"/>
        <v>HKDFUT1MU0ConvAdj_Quote</v>
      </c>
      <c r="H227" s="262" t="str">
        <f t="shared" si="27"/>
        <v>HKD_YC1MRH_FUT1MU0</v>
      </c>
      <c r="I227" s="265" t="str">
        <f>_xll.qlFuturesRateHelper(H227,$F227,$D227,$E227,$G227,Permanent,Trigger,ObjectOverwrite)</f>
        <v>HKD_YC1MRH_FUT1MU0#0001</v>
      </c>
      <c r="J227" s="219" t="str">
        <f>_xll.ohRangeRetrieveError(I227)</f>
        <v/>
      </c>
      <c r="K227" s="74"/>
    </row>
    <row r="228" spans="1:11" s="18" customFormat="1" x14ac:dyDescent="0.2">
      <c r="A228" s="103"/>
      <c r="B228" s="216">
        <v>84</v>
      </c>
      <c r="C228" s="107" t="b">
        <v>0</v>
      </c>
      <c r="D228" s="107" t="str">
        <v>V0</v>
      </c>
      <c r="E228" s="106" t="str">
        <f t="shared" si="24"/>
        <v>HkdHibor1M</v>
      </c>
      <c r="F228" s="262" t="str">
        <f t="shared" si="25"/>
        <v>HKDFUT1MV0_Quote</v>
      </c>
      <c r="G228" s="262" t="str">
        <f t="shared" si="26"/>
        <v>HKDFUT1MV0ConvAdj_Quote</v>
      </c>
      <c r="H228" s="262" t="str">
        <f t="shared" si="27"/>
        <v>HKD_YC1MRH_FUT1MV0</v>
      </c>
      <c r="I228" s="265" t="str">
        <f>_xll.qlFuturesRateHelper(H228,$F228,$D228,$E228,$G228,Permanent,Trigger,ObjectOverwrite)</f>
        <v>HKD_YC1MRH_FUT1MV0#0001</v>
      </c>
      <c r="J228" s="219" t="str">
        <f>_xll.ohRangeRetrieveError(I228)</f>
        <v/>
      </c>
      <c r="K228" s="74"/>
    </row>
    <row r="229" spans="1:11" s="18" customFormat="1" x14ac:dyDescent="0.2">
      <c r="A229" s="103"/>
      <c r="B229" s="216">
        <v>85</v>
      </c>
      <c r="C229" s="107" t="b">
        <v>0</v>
      </c>
      <c r="D229" s="107" t="str">
        <v>X0</v>
      </c>
      <c r="E229" s="106" t="str">
        <f t="shared" si="24"/>
        <v>HkdHibor1M</v>
      </c>
      <c r="F229" s="262" t="str">
        <f t="shared" si="25"/>
        <v>HKDFUT1MX0_Quote</v>
      </c>
      <c r="G229" s="262" t="str">
        <f t="shared" si="26"/>
        <v>HKDFUT1MX0ConvAdj_Quote</v>
      </c>
      <c r="H229" s="262" t="str">
        <f t="shared" si="27"/>
        <v>HKD_YC1MRH_FUT1MX0</v>
      </c>
      <c r="I229" s="265" t="str">
        <f>_xll.qlFuturesRateHelper(H229,$F229,$D229,$E229,$G229,Permanent,Trigger,ObjectOverwrite)</f>
        <v>HKD_YC1MRH_FUT1MX0#0001</v>
      </c>
      <c r="J229" s="219" t="str">
        <f>_xll.ohRangeRetrieveError(I229)</f>
        <v/>
      </c>
      <c r="K229" s="74"/>
    </row>
    <row r="230" spans="1:11" s="18" customFormat="1" x14ac:dyDescent="0.2">
      <c r="A230" s="103"/>
      <c r="B230" s="216">
        <v>86</v>
      </c>
      <c r="C230" s="107" t="b">
        <v>0</v>
      </c>
      <c r="D230" s="107" t="str">
        <v>Z0</v>
      </c>
      <c r="E230" s="106" t="str">
        <f t="shared" si="24"/>
        <v>HkdHibor1M</v>
      </c>
      <c r="F230" s="262" t="str">
        <f t="shared" si="25"/>
        <v>HKDFUT1MZ0_Quote</v>
      </c>
      <c r="G230" s="262" t="str">
        <f t="shared" si="26"/>
        <v>HKDFUT1MZ0ConvAdj_Quote</v>
      </c>
      <c r="H230" s="262" t="str">
        <f t="shared" si="27"/>
        <v>HKD_YC1MRH_FUT1MZ0</v>
      </c>
      <c r="I230" s="265" t="str">
        <f>_xll.qlFuturesRateHelper(H230,$F230,$D230,$E230,$G230,Permanent,Trigger,ObjectOverwrite)</f>
        <v>HKD_YC1MRH_FUT1MZ0#0001</v>
      </c>
      <c r="J230" s="219" t="str">
        <f>_xll.ohRangeRetrieveError(I230)</f>
        <v/>
      </c>
      <c r="K230" s="74"/>
    </row>
    <row r="231" spans="1:11" s="18" customFormat="1" x14ac:dyDescent="0.2">
      <c r="A231" s="103"/>
      <c r="B231" s="216">
        <v>87</v>
      </c>
      <c r="C231" s="107" t="b">
        <v>0</v>
      </c>
      <c r="D231" s="107" t="str">
        <v>F1</v>
      </c>
      <c r="E231" s="106" t="str">
        <f t="shared" si="24"/>
        <v>HkdHibor1M</v>
      </c>
      <c r="F231" s="262" t="str">
        <f t="shared" si="25"/>
        <v>HKDFUT1MF1_Quote</v>
      </c>
      <c r="G231" s="262" t="str">
        <f t="shared" si="26"/>
        <v>HKDFUT1MF1ConvAdj_Quote</v>
      </c>
      <c r="H231" s="262" t="str">
        <f t="shared" si="27"/>
        <v>HKD_YC1MRH_FUT1MF1</v>
      </c>
      <c r="I231" s="265" t="str">
        <f>_xll.qlFuturesRateHelper(H231,$F231,$D231,$E231,$G231,Permanent,Trigger,ObjectOverwrite)</f>
        <v>HKD_YC1MRH_FUT1MF1#0001</v>
      </c>
      <c r="J231" s="219" t="str">
        <f>_xll.ohRangeRetrieveError(I231)</f>
        <v/>
      </c>
      <c r="K231" s="74"/>
    </row>
    <row r="232" spans="1:11" s="18" customFormat="1" x14ac:dyDescent="0.2">
      <c r="A232" s="103"/>
      <c r="B232" s="216">
        <v>88</v>
      </c>
      <c r="C232" s="107" t="b">
        <v>0</v>
      </c>
      <c r="D232" s="107" t="str">
        <v>G1</v>
      </c>
      <c r="E232" s="106" t="str">
        <f t="shared" si="24"/>
        <v>HkdHibor1M</v>
      </c>
      <c r="F232" s="262" t="str">
        <f t="shared" si="25"/>
        <v>HKDFUT1MG1_Quote</v>
      </c>
      <c r="G232" s="262" t="str">
        <f t="shared" si="26"/>
        <v>HKDFUT1MG1ConvAdj_Quote</v>
      </c>
      <c r="H232" s="262" t="str">
        <f t="shared" si="27"/>
        <v>HKD_YC1MRH_FUT1MG1</v>
      </c>
      <c r="I232" s="265" t="str">
        <f>_xll.qlFuturesRateHelper(H232,$F232,$D232,$E232,$G232,Permanent,Trigger,ObjectOverwrite)</f>
        <v>HKD_YC1MRH_FUT1MG1#0001</v>
      </c>
      <c r="J232" s="219" t="str">
        <f>_xll.ohRangeRetrieveError(I232)</f>
        <v/>
      </c>
      <c r="K232" s="74"/>
    </row>
    <row r="233" spans="1:11" s="18" customFormat="1" x14ac:dyDescent="0.2">
      <c r="A233" s="103"/>
      <c r="B233" s="216">
        <v>89</v>
      </c>
      <c r="C233" s="107" t="b">
        <v>0</v>
      </c>
      <c r="D233" s="107" t="str">
        <v>H1</v>
      </c>
      <c r="E233" s="106" t="str">
        <f t="shared" si="24"/>
        <v>HkdHibor1M</v>
      </c>
      <c r="F233" s="262" t="str">
        <f t="shared" si="25"/>
        <v>HKDFUT1MH1_Quote</v>
      </c>
      <c r="G233" s="262" t="str">
        <f t="shared" si="26"/>
        <v>HKDFUT1MH1ConvAdj_Quote</v>
      </c>
      <c r="H233" s="262" t="str">
        <f t="shared" si="27"/>
        <v>HKD_YC1MRH_FUT1MH1</v>
      </c>
      <c r="I233" s="265" t="str">
        <f>_xll.qlFuturesRateHelper(H233,$F233,$D233,$E233,$G233,Permanent,Trigger,ObjectOverwrite)</f>
        <v>HKD_YC1MRH_FUT1MH1#0001</v>
      </c>
      <c r="J233" s="219" t="str">
        <f>_xll.ohRangeRetrieveError(I233)</f>
        <v/>
      </c>
      <c r="K233" s="74"/>
    </row>
    <row r="234" spans="1:11" s="18" customFormat="1" x14ac:dyDescent="0.2">
      <c r="A234" s="103"/>
      <c r="B234" s="216">
        <v>90</v>
      </c>
      <c r="C234" s="107" t="b">
        <v>0</v>
      </c>
      <c r="D234" s="107" t="str">
        <v>J1</v>
      </c>
      <c r="E234" s="106" t="str">
        <f t="shared" si="24"/>
        <v>HkdHibor1M</v>
      </c>
      <c r="F234" s="262" t="str">
        <f t="shared" si="25"/>
        <v>HKDFUT1MJ1_Quote</v>
      </c>
      <c r="G234" s="262" t="str">
        <f t="shared" si="26"/>
        <v>HKDFUT1MJ1ConvAdj_Quote</v>
      </c>
      <c r="H234" s="262" t="str">
        <f t="shared" si="27"/>
        <v>HKD_YC1MRH_FUT1MJ1</v>
      </c>
      <c r="I234" s="265" t="str">
        <f>_xll.qlFuturesRateHelper(H234,$F234,$D234,$E234,$G234,Permanent,Trigger,ObjectOverwrite)</f>
        <v>HKD_YC1MRH_FUT1MJ1#0001</v>
      </c>
      <c r="J234" s="219" t="str">
        <f>_xll.ohRangeRetrieveError(I234)</f>
        <v/>
      </c>
      <c r="K234" s="74"/>
    </row>
    <row r="235" spans="1:11" s="18" customFormat="1" x14ac:dyDescent="0.2">
      <c r="A235" s="103"/>
      <c r="B235" s="216">
        <v>91</v>
      </c>
      <c r="C235" s="107" t="b">
        <v>0</v>
      </c>
      <c r="D235" s="107" t="str">
        <v>K1</v>
      </c>
      <c r="E235" s="106" t="str">
        <f t="shared" si="24"/>
        <v>HkdHibor1M</v>
      </c>
      <c r="F235" s="262" t="str">
        <f t="shared" si="25"/>
        <v>HKDFUT1MK1_Quote</v>
      </c>
      <c r="G235" s="262" t="str">
        <f t="shared" si="26"/>
        <v>HKDFUT1MK1ConvAdj_Quote</v>
      </c>
      <c r="H235" s="262" t="str">
        <f t="shared" si="27"/>
        <v>HKD_YC1MRH_FUT1MK1</v>
      </c>
      <c r="I235" s="265" t="str">
        <f>_xll.qlFuturesRateHelper(H235,$F235,$D235,$E235,$G235,Permanent,Trigger,ObjectOverwrite)</f>
        <v>HKD_YC1MRH_FUT1MK1#0001</v>
      </c>
      <c r="J235" s="219" t="str">
        <f>_xll.ohRangeRetrieveError(I235)</f>
        <v/>
      </c>
      <c r="K235" s="74"/>
    </row>
    <row r="236" spans="1:11" s="18" customFormat="1" x14ac:dyDescent="0.2">
      <c r="A236" s="103"/>
      <c r="B236" s="216">
        <v>92</v>
      </c>
      <c r="C236" s="107" t="b">
        <v>0</v>
      </c>
      <c r="D236" s="107" t="str">
        <v>M1</v>
      </c>
      <c r="E236" s="106" t="str">
        <f t="shared" si="24"/>
        <v>HkdHibor1M</v>
      </c>
      <c r="F236" s="262" t="str">
        <f t="shared" si="25"/>
        <v>HKDFUT1MM1_Quote</v>
      </c>
      <c r="G236" s="262" t="str">
        <f t="shared" si="26"/>
        <v>HKDFUT1MM1ConvAdj_Quote</v>
      </c>
      <c r="H236" s="262" t="str">
        <f t="shared" si="27"/>
        <v>HKD_YC1MRH_FUT1MM1</v>
      </c>
      <c r="I236" s="265" t="str">
        <f>_xll.qlFuturesRateHelper(H236,$F236,$D236,$E236,$G236,Permanent,Trigger,ObjectOverwrite)</f>
        <v>HKD_YC1MRH_FUT1MM1#0001</v>
      </c>
      <c r="J236" s="219" t="str">
        <f>_xll.ohRangeRetrieveError(I236)</f>
        <v/>
      </c>
      <c r="K236" s="74"/>
    </row>
    <row r="237" spans="1:11" s="18" customFormat="1" x14ac:dyDescent="0.2">
      <c r="A237" s="103"/>
      <c r="B237" s="216">
        <v>93</v>
      </c>
      <c r="C237" s="107" t="b">
        <v>0</v>
      </c>
      <c r="D237" s="107" t="str">
        <v>N1</v>
      </c>
      <c r="E237" s="106" t="str">
        <f t="shared" si="24"/>
        <v>HkdHibor1M</v>
      </c>
      <c r="F237" s="262" t="str">
        <f t="shared" si="25"/>
        <v>HKDFUT1MN1_Quote</v>
      </c>
      <c r="G237" s="262" t="str">
        <f t="shared" si="26"/>
        <v>HKDFUT1MN1ConvAdj_Quote</v>
      </c>
      <c r="H237" s="262" t="str">
        <f t="shared" si="27"/>
        <v>HKD_YC1MRH_FUT1MN1</v>
      </c>
      <c r="I237" s="265" t="str">
        <f>_xll.qlFuturesRateHelper(H237,$F237,$D237,$E237,$G237,Permanent,Trigger,ObjectOverwrite)</f>
        <v>HKD_YC1MRH_FUT1MN1#0001</v>
      </c>
      <c r="J237" s="219" t="str">
        <f>_xll.ohRangeRetrieveError(I237)</f>
        <v/>
      </c>
      <c r="K237" s="74"/>
    </row>
    <row r="238" spans="1:11" s="18" customFormat="1" x14ac:dyDescent="0.2">
      <c r="A238" s="103"/>
      <c r="B238" s="216">
        <v>94</v>
      </c>
      <c r="C238" s="107" t="b">
        <v>0</v>
      </c>
      <c r="D238" s="107" t="str">
        <v>Q1</v>
      </c>
      <c r="E238" s="106" t="str">
        <f t="shared" si="24"/>
        <v>HkdHibor1M</v>
      </c>
      <c r="F238" s="262" t="str">
        <f t="shared" si="25"/>
        <v>HKDFUT1MQ1_Quote</v>
      </c>
      <c r="G238" s="262" t="str">
        <f t="shared" si="26"/>
        <v>HKDFUT1MQ1ConvAdj_Quote</v>
      </c>
      <c r="H238" s="262" t="str">
        <f t="shared" si="27"/>
        <v>HKD_YC1MRH_FUT1MQ1</v>
      </c>
      <c r="I238" s="265" t="str">
        <f>_xll.qlFuturesRateHelper(H238,$F238,$D238,$E238,$G238,Permanent,Trigger,ObjectOverwrite)</f>
        <v>HKD_YC1MRH_FUT1MQ1#0001</v>
      </c>
      <c r="J238" s="219" t="str">
        <f>_xll.ohRangeRetrieveError(I238)</f>
        <v/>
      </c>
      <c r="K238" s="74"/>
    </row>
    <row r="239" spans="1:11" s="18" customFormat="1" x14ac:dyDescent="0.2">
      <c r="A239" s="103"/>
      <c r="B239" s="216">
        <v>95</v>
      </c>
      <c r="C239" s="107" t="b">
        <v>0</v>
      </c>
      <c r="D239" s="107" t="str">
        <v>U1</v>
      </c>
      <c r="E239" s="106" t="str">
        <f t="shared" si="24"/>
        <v>HkdHibor1M</v>
      </c>
      <c r="F239" s="262" t="str">
        <f t="shared" si="25"/>
        <v>HKDFUT1MU1_Quote</v>
      </c>
      <c r="G239" s="262" t="str">
        <f t="shared" si="26"/>
        <v>HKDFUT1MU1ConvAdj_Quote</v>
      </c>
      <c r="H239" s="262" t="str">
        <f t="shared" si="27"/>
        <v>HKD_YC1MRH_FUT1MU1</v>
      </c>
      <c r="I239" s="265" t="str">
        <f>_xll.qlFuturesRateHelper(H239,$F239,$D239,$E239,$G239,Permanent,Trigger,ObjectOverwrite)</f>
        <v>HKD_YC1MRH_FUT1MU1#0001</v>
      </c>
      <c r="J239" s="219" t="str">
        <f>_xll.ohRangeRetrieveError(I239)</f>
        <v/>
      </c>
      <c r="K239" s="74"/>
    </row>
    <row r="240" spans="1:11" s="18" customFormat="1" x14ac:dyDescent="0.2">
      <c r="A240" s="103"/>
      <c r="B240" s="216">
        <v>96</v>
      </c>
      <c r="C240" s="107" t="b">
        <v>0</v>
      </c>
      <c r="D240" s="107" t="str">
        <v>V1</v>
      </c>
      <c r="E240" s="106" t="str">
        <f t="shared" si="24"/>
        <v>HkdHibor1M</v>
      </c>
      <c r="F240" s="262" t="str">
        <f t="shared" si="25"/>
        <v>HKDFUT1MV1_Quote</v>
      </c>
      <c r="G240" s="262" t="str">
        <f t="shared" si="26"/>
        <v>HKDFUT1MV1ConvAdj_Quote</v>
      </c>
      <c r="H240" s="262" t="str">
        <f t="shared" si="27"/>
        <v>HKD_YC1MRH_FUT1MV1</v>
      </c>
      <c r="I240" s="265" t="str">
        <f>_xll.qlFuturesRateHelper(H240,$F240,$D240,$E240,$G240,Permanent,Trigger,ObjectOverwrite)</f>
        <v>HKD_YC1MRH_FUT1MV1#0001</v>
      </c>
      <c r="J240" s="219" t="str">
        <f>_xll.ohRangeRetrieveError(I240)</f>
        <v/>
      </c>
      <c r="K240" s="74"/>
    </row>
    <row r="241" spans="1:11" s="18" customFormat="1" x14ac:dyDescent="0.2">
      <c r="A241" s="103"/>
      <c r="B241" s="216">
        <v>97</v>
      </c>
      <c r="C241" s="107" t="b">
        <v>0</v>
      </c>
      <c r="D241" s="107" t="str">
        <v>X1</v>
      </c>
      <c r="E241" s="106" t="str">
        <f t="shared" ref="E241:E264" si="28">PROPER(Currency)&amp;FamilyName&amp;$E$143</f>
        <v>HkdHibor1M</v>
      </c>
      <c r="F241" s="262" t="str">
        <f t="shared" ref="F241:F264" si="29">Currency&amp;"FUT"&amp;$E$143&amp;$D241&amp;QuoteSuffix</f>
        <v>HKDFUT1MX1_Quote</v>
      </c>
      <c r="G241" s="262" t="str">
        <f t="shared" ref="G241:G264" si="30">Currency&amp;"FUT"&amp;$E$143&amp;$D241&amp;"ConvAdj"&amp;QuoteSuffix</f>
        <v>HKDFUT1MX1ConvAdj_Quote</v>
      </c>
      <c r="H241" s="262" t="str">
        <f t="shared" ref="H241:H264" si="31">$H$143&amp;"_FUT"&amp;$E$143&amp;$D241</f>
        <v>HKD_YC1MRH_FUT1MX1</v>
      </c>
      <c r="I241" s="265" t="str">
        <f>_xll.qlFuturesRateHelper(H241,$F241,$D241,$E241,$G241,Permanent,Trigger,ObjectOverwrite)</f>
        <v>HKD_YC1MRH_FUT1MX1#0001</v>
      </c>
      <c r="J241" s="219" t="str">
        <f>_xll.ohRangeRetrieveError(I241)</f>
        <v/>
      </c>
      <c r="K241" s="74"/>
    </row>
    <row r="242" spans="1:11" s="18" customFormat="1" x14ac:dyDescent="0.2">
      <c r="A242" s="103"/>
      <c r="B242" s="216">
        <v>98</v>
      </c>
      <c r="C242" s="107" t="b">
        <v>0</v>
      </c>
      <c r="D242" s="107" t="str">
        <v>Z1</v>
      </c>
      <c r="E242" s="106" t="str">
        <f t="shared" si="28"/>
        <v>HkdHibor1M</v>
      </c>
      <c r="F242" s="262" t="str">
        <f t="shared" si="29"/>
        <v>HKDFUT1MZ1_Quote</v>
      </c>
      <c r="G242" s="262" t="str">
        <f t="shared" si="30"/>
        <v>HKDFUT1MZ1ConvAdj_Quote</v>
      </c>
      <c r="H242" s="262" t="str">
        <f t="shared" si="31"/>
        <v>HKD_YC1MRH_FUT1MZ1</v>
      </c>
      <c r="I242" s="265" t="str">
        <f>_xll.qlFuturesRateHelper(H242,$F242,$D242,$E242,$G242,Permanent,Trigger,ObjectOverwrite)</f>
        <v>HKD_YC1MRH_FUT1MZ1#0001</v>
      </c>
      <c r="J242" s="219" t="str">
        <f>_xll.ohRangeRetrieveError(I242)</f>
        <v/>
      </c>
      <c r="K242" s="74"/>
    </row>
    <row r="243" spans="1:11" s="18" customFormat="1" x14ac:dyDescent="0.2">
      <c r="A243" s="103"/>
      <c r="B243" s="216">
        <v>99</v>
      </c>
      <c r="C243" s="107" t="b">
        <v>0</v>
      </c>
      <c r="D243" s="107" t="str">
        <v>F2</v>
      </c>
      <c r="E243" s="106" t="str">
        <f t="shared" si="28"/>
        <v>HkdHibor1M</v>
      </c>
      <c r="F243" s="262" t="str">
        <f t="shared" si="29"/>
        <v>HKDFUT1MF2_Quote</v>
      </c>
      <c r="G243" s="262" t="str">
        <f t="shared" si="30"/>
        <v>HKDFUT1MF2ConvAdj_Quote</v>
      </c>
      <c r="H243" s="262" t="str">
        <f t="shared" si="31"/>
        <v>HKD_YC1MRH_FUT1MF2</v>
      </c>
      <c r="I243" s="265" t="str">
        <f>_xll.qlFuturesRateHelper(H243,$F243,$D243,$E243,$G243,Permanent,Trigger,ObjectOverwrite)</f>
        <v>HKD_YC1MRH_FUT1MF2#0001</v>
      </c>
      <c r="J243" s="219" t="str">
        <f>_xll.ohRangeRetrieveError(I243)</f>
        <v/>
      </c>
      <c r="K243" s="74"/>
    </row>
    <row r="244" spans="1:11" s="18" customFormat="1" x14ac:dyDescent="0.2">
      <c r="A244" s="103"/>
      <c r="B244" s="216">
        <v>100</v>
      </c>
      <c r="C244" s="107" t="b">
        <v>0</v>
      </c>
      <c r="D244" s="107" t="str">
        <v>G2</v>
      </c>
      <c r="E244" s="106" t="str">
        <f t="shared" si="28"/>
        <v>HkdHibor1M</v>
      </c>
      <c r="F244" s="262" t="str">
        <f t="shared" si="29"/>
        <v>HKDFUT1MG2_Quote</v>
      </c>
      <c r="G244" s="262" t="str">
        <f t="shared" si="30"/>
        <v>HKDFUT1MG2ConvAdj_Quote</v>
      </c>
      <c r="H244" s="262" t="str">
        <f t="shared" si="31"/>
        <v>HKD_YC1MRH_FUT1MG2</v>
      </c>
      <c r="I244" s="265" t="str">
        <f>_xll.qlFuturesRateHelper(H244,$F244,$D244,$E244,$G244,Permanent,Trigger,ObjectOverwrite)</f>
        <v>HKD_YC1MRH_FUT1MG2#0001</v>
      </c>
      <c r="J244" s="219" t="str">
        <f>_xll.ohRangeRetrieveError(I244)</f>
        <v/>
      </c>
      <c r="K244" s="74"/>
    </row>
    <row r="245" spans="1:11" s="18" customFormat="1" x14ac:dyDescent="0.2">
      <c r="A245" s="103"/>
      <c r="B245" s="216">
        <v>101</v>
      </c>
      <c r="C245" s="107" t="b">
        <v>0</v>
      </c>
      <c r="D245" s="107" t="str">
        <v>H2</v>
      </c>
      <c r="E245" s="106" t="str">
        <f t="shared" si="28"/>
        <v>HkdHibor1M</v>
      </c>
      <c r="F245" s="262" t="str">
        <f t="shared" si="29"/>
        <v>HKDFUT1MH2_Quote</v>
      </c>
      <c r="G245" s="262" t="str">
        <f t="shared" si="30"/>
        <v>HKDFUT1MH2ConvAdj_Quote</v>
      </c>
      <c r="H245" s="262" t="str">
        <f t="shared" si="31"/>
        <v>HKD_YC1MRH_FUT1MH2</v>
      </c>
      <c r="I245" s="265" t="str">
        <f>_xll.qlFuturesRateHelper(H245,$F245,$D245,$E245,$G245,Permanent,Trigger,ObjectOverwrite)</f>
        <v>HKD_YC1MRH_FUT1MH2#0001</v>
      </c>
      <c r="J245" s="219" t="str">
        <f>_xll.ohRangeRetrieveError(I245)</f>
        <v/>
      </c>
      <c r="K245" s="74"/>
    </row>
    <row r="246" spans="1:11" s="18" customFormat="1" x14ac:dyDescent="0.2">
      <c r="A246" s="103"/>
      <c r="B246" s="216">
        <v>102</v>
      </c>
      <c r="C246" s="107" t="b">
        <v>0</v>
      </c>
      <c r="D246" s="107" t="str">
        <v>J2</v>
      </c>
      <c r="E246" s="106" t="str">
        <f t="shared" si="28"/>
        <v>HkdHibor1M</v>
      </c>
      <c r="F246" s="262" t="str">
        <f t="shared" si="29"/>
        <v>HKDFUT1MJ2_Quote</v>
      </c>
      <c r="G246" s="262" t="str">
        <f t="shared" si="30"/>
        <v>HKDFUT1MJ2ConvAdj_Quote</v>
      </c>
      <c r="H246" s="262" t="str">
        <f t="shared" si="31"/>
        <v>HKD_YC1MRH_FUT1MJ2</v>
      </c>
      <c r="I246" s="265" t="str">
        <f>_xll.qlFuturesRateHelper(H246,$F246,$D246,$E246,$G246,Permanent,Trigger,ObjectOverwrite)</f>
        <v>HKD_YC1MRH_FUT1MJ2#0001</v>
      </c>
      <c r="J246" s="219" t="str">
        <f>_xll.ohRangeRetrieveError(I246)</f>
        <v/>
      </c>
      <c r="K246" s="74"/>
    </row>
    <row r="247" spans="1:11" s="18" customFormat="1" x14ac:dyDescent="0.2">
      <c r="A247" s="103"/>
      <c r="B247" s="216">
        <v>103</v>
      </c>
      <c r="C247" s="107" t="b">
        <v>0</v>
      </c>
      <c r="D247" s="107" t="str">
        <v>K2</v>
      </c>
      <c r="E247" s="106" t="str">
        <f t="shared" si="28"/>
        <v>HkdHibor1M</v>
      </c>
      <c r="F247" s="262" t="str">
        <f t="shared" si="29"/>
        <v>HKDFUT1MK2_Quote</v>
      </c>
      <c r="G247" s="262" t="str">
        <f t="shared" si="30"/>
        <v>HKDFUT1MK2ConvAdj_Quote</v>
      </c>
      <c r="H247" s="262" t="str">
        <f t="shared" si="31"/>
        <v>HKD_YC1MRH_FUT1MK2</v>
      </c>
      <c r="I247" s="265" t="str">
        <f>_xll.qlFuturesRateHelper(H247,$F247,$D247,$E247,$G247,Permanent,Trigger,ObjectOverwrite)</f>
        <v>HKD_YC1MRH_FUT1MK2#0001</v>
      </c>
      <c r="J247" s="219" t="str">
        <f>_xll.ohRangeRetrieveError(I247)</f>
        <v/>
      </c>
      <c r="K247" s="74"/>
    </row>
    <row r="248" spans="1:11" s="18" customFormat="1" x14ac:dyDescent="0.2">
      <c r="A248" s="103"/>
      <c r="B248" s="216">
        <v>104</v>
      </c>
      <c r="C248" s="107" t="b">
        <v>0</v>
      </c>
      <c r="D248" s="107" t="str">
        <v>M2</v>
      </c>
      <c r="E248" s="106" t="str">
        <f t="shared" si="28"/>
        <v>HkdHibor1M</v>
      </c>
      <c r="F248" s="262" t="str">
        <f t="shared" si="29"/>
        <v>HKDFUT1MM2_Quote</v>
      </c>
      <c r="G248" s="262" t="str">
        <f t="shared" si="30"/>
        <v>HKDFUT1MM2ConvAdj_Quote</v>
      </c>
      <c r="H248" s="262" t="str">
        <f t="shared" si="31"/>
        <v>HKD_YC1MRH_FUT1MM2</v>
      </c>
      <c r="I248" s="265" t="str">
        <f>_xll.qlFuturesRateHelper(H248,$F248,$D248,$E248,$G248,Permanent,Trigger,ObjectOverwrite)</f>
        <v>HKD_YC1MRH_FUT1MM2#0001</v>
      </c>
      <c r="J248" s="219" t="str">
        <f>_xll.ohRangeRetrieveError(I248)</f>
        <v/>
      </c>
      <c r="K248" s="74"/>
    </row>
    <row r="249" spans="1:11" s="18" customFormat="1" x14ac:dyDescent="0.2">
      <c r="A249" s="103"/>
      <c r="B249" s="216">
        <v>105</v>
      </c>
      <c r="C249" s="107" t="b">
        <v>0</v>
      </c>
      <c r="D249" s="107" t="str">
        <v>N2</v>
      </c>
      <c r="E249" s="106" t="str">
        <f t="shared" si="28"/>
        <v>HkdHibor1M</v>
      </c>
      <c r="F249" s="262" t="str">
        <f t="shared" si="29"/>
        <v>HKDFUT1MN2_Quote</v>
      </c>
      <c r="G249" s="262" t="str">
        <f t="shared" si="30"/>
        <v>HKDFUT1MN2ConvAdj_Quote</v>
      </c>
      <c r="H249" s="262" t="str">
        <f t="shared" si="31"/>
        <v>HKD_YC1MRH_FUT1MN2</v>
      </c>
      <c r="I249" s="265" t="str">
        <f>_xll.qlFuturesRateHelper(H249,$F249,$D249,$E249,$G249,Permanent,Trigger,ObjectOverwrite)</f>
        <v>HKD_YC1MRH_FUT1MN2#0001</v>
      </c>
      <c r="J249" s="219" t="str">
        <f>_xll.ohRangeRetrieveError(I249)</f>
        <v/>
      </c>
      <c r="K249" s="74"/>
    </row>
    <row r="250" spans="1:11" s="18" customFormat="1" x14ac:dyDescent="0.2">
      <c r="A250" s="103"/>
      <c r="B250" s="216">
        <v>106</v>
      </c>
      <c r="C250" s="107" t="b">
        <v>0</v>
      </c>
      <c r="D250" s="107" t="str">
        <v>Q2</v>
      </c>
      <c r="E250" s="106" t="str">
        <f t="shared" si="28"/>
        <v>HkdHibor1M</v>
      </c>
      <c r="F250" s="262" t="str">
        <f t="shared" si="29"/>
        <v>HKDFUT1MQ2_Quote</v>
      </c>
      <c r="G250" s="262" t="str">
        <f t="shared" si="30"/>
        <v>HKDFUT1MQ2ConvAdj_Quote</v>
      </c>
      <c r="H250" s="262" t="str">
        <f t="shared" si="31"/>
        <v>HKD_YC1MRH_FUT1MQ2</v>
      </c>
      <c r="I250" s="265" t="str">
        <f>_xll.qlFuturesRateHelper(H250,$F250,$D250,$E250,$G250,Permanent,Trigger,ObjectOverwrite)</f>
        <v>HKD_YC1MRH_FUT1MQ2#0001</v>
      </c>
      <c r="J250" s="219" t="str">
        <f>_xll.ohRangeRetrieveError(I250)</f>
        <v/>
      </c>
      <c r="K250" s="74"/>
    </row>
    <row r="251" spans="1:11" s="18" customFormat="1" x14ac:dyDescent="0.2">
      <c r="A251" s="103"/>
      <c r="B251" s="216">
        <v>107</v>
      </c>
      <c r="C251" s="107" t="b">
        <v>0</v>
      </c>
      <c r="D251" s="107" t="str">
        <v>U2</v>
      </c>
      <c r="E251" s="106" t="str">
        <f t="shared" si="28"/>
        <v>HkdHibor1M</v>
      </c>
      <c r="F251" s="262" t="str">
        <f t="shared" si="29"/>
        <v>HKDFUT1MU2_Quote</v>
      </c>
      <c r="G251" s="262" t="str">
        <f t="shared" si="30"/>
        <v>HKDFUT1MU2ConvAdj_Quote</v>
      </c>
      <c r="H251" s="262" t="str">
        <f t="shared" si="31"/>
        <v>HKD_YC1MRH_FUT1MU2</v>
      </c>
      <c r="I251" s="265" t="str">
        <f>_xll.qlFuturesRateHelper(H251,$F251,$D251,$E251,$G251,Permanent,Trigger,ObjectOverwrite)</f>
        <v>HKD_YC1MRH_FUT1MU2#0001</v>
      </c>
      <c r="J251" s="219" t="str">
        <f>_xll.ohRangeRetrieveError(I251)</f>
        <v/>
      </c>
      <c r="K251" s="74"/>
    </row>
    <row r="252" spans="1:11" s="18" customFormat="1" x14ac:dyDescent="0.2">
      <c r="A252" s="103"/>
      <c r="B252" s="216">
        <v>108</v>
      </c>
      <c r="C252" s="107" t="b">
        <v>0</v>
      </c>
      <c r="D252" s="107" t="str">
        <v>V2</v>
      </c>
      <c r="E252" s="106" t="str">
        <f t="shared" si="28"/>
        <v>HkdHibor1M</v>
      </c>
      <c r="F252" s="262" t="str">
        <f t="shared" si="29"/>
        <v>HKDFUT1MV2_Quote</v>
      </c>
      <c r="G252" s="262" t="str">
        <f t="shared" si="30"/>
        <v>HKDFUT1MV2ConvAdj_Quote</v>
      </c>
      <c r="H252" s="262" t="str">
        <f t="shared" si="31"/>
        <v>HKD_YC1MRH_FUT1MV2</v>
      </c>
      <c r="I252" s="265" t="str">
        <f>_xll.qlFuturesRateHelper(H252,$F252,$D252,$E252,$G252,Permanent,Trigger,ObjectOverwrite)</f>
        <v>HKD_YC1MRH_FUT1MV2#0001</v>
      </c>
      <c r="J252" s="219" t="str">
        <f>_xll.ohRangeRetrieveError(I252)</f>
        <v/>
      </c>
      <c r="K252" s="74"/>
    </row>
    <row r="253" spans="1:11" s="18" customFormat="1" x14ac:dyDescent="0.2">
      <c r="A253" s="103"/>
      <c r="B253" s="216">
        <v>109</v>
      </c>
      <c r="C253" s="107" t="b">
        <v>0</v>
      </c>
      <c r="D253" s="107" t="str">
        <v>X2</v>
      </c>
      <c r="E253" s="106" t="str">
        <f t="shared" si="28"/>
        <v>HkdHibor1M</v>
      </c>
      <c r="F253" s="262" t="str">
        <f t="shared" si="29"/>
        <v>HKDFUT1MX2_Quote</v>
      </c>
      <c r="G253" s="262" t="str">
        <f t="shared" si="30"/>
        <v>HKDFUT1MX2ConvAdj_Quote</v>
      </c>
      <c r="H253" s="262" t="str">
        <f t="shared" si="31"/>
        <v>HKD_YC1MRH_FUT1MX2</v>
      </c>
      <c r="I253" s="265" t="str">
        <f>_xll.qlFuturesRateHelper(H253,$F253,$D253,$E253,$G253,Permanent,Trigger,ObjectOverwrite)</f>
        <v>HKD_YC1MRH_FUT1MX2#0001</v>
      </c>
      <c r="J253" s="219" t="str">
        <f>_xll.ohRangeRetrieveError(I253)</f>
        <v/>
      </c>
      <c r="K253" s="74"/>
    </row>
    <row r="254" spans="1:11" s="18" customFormat="1" x14ac:dyDescent="0.2">
      <c r="A254" s="103"/>
      <c r="B254" s="216">
        <v>110</v>
      </c>
      <c r="C254" s="107" t="b">
        <v>0</v>
      </c>
      <c r="D254" s="107" t="str">
        <v>Z2</v>
      </c>
      <c r="E254" s="106" t="str">
        <f t="shared" si="28"/>
        <v>HkdHibor1M</v>
      </c>
      <c r="F254" s="262" t="str">
        <f t="shared" si="29"/>
        <v>HKDFUT1MZ2_Quote</v>
      </c>
      <c r="G254" s="262" t="str">
        <f t="shared" si="30"/>
        <v>HKDFUT1MZ2ConvAdj_Quote</v>
      </c>
      <c r="H254" s="262" t="str">
        <f t="shared" si="31"/>
        <v>HKD_YC1MRH_FUT1MZ2</v>
      </c>
      <c r="I254" s="265" t="str">
        <f>_xll.qlFuturesRateHelper(H254,$F254,$D254,$E254,$G254,Permanent,Trigger,ObjectOverwrite)</f>
        <v>HKD_YC1MRH_FUT1MZ2#0001</v>
      </c>
      <c r="J254" s="219" t="str">
        <f>_xll.ohRangeRetrieveError(I254)</f>
        <v/>
      </c>
      <c r="K254" s="74"/>
    </row>
    <row r="255" spans="1:11" s="18" customFormat="1" x14ac:dyDescent="0.2">
      <c r="A255" s="103"/>
      <c r="B255" s="216">
        <v>111</v>
      </c>
      <c r="C255" s="107" t="b">
        <v>0</v>
      </c>
      <c r="D255" s="107" t="str">
        <v>F3</v>
      </c>
      <c r="E255" s="106" t="str">
        <f t="shared" si="28"/>
        <v>HkdHibor1M</v>
      </c>
      <c r="F255" s="262" t="str">
        <f t="shared" si="29"/>
        <v>HKDFUT1MF3_Quote</v>
      </c>
      <c r="G255" s="262" t="str">
        <f t="shared" si="30"/>
        <v>HKDFUT1MF3ConvAdj_Quote</v>
      </c>
      <c r="H255" s="262" t="str">
        <f t="shared" si="31"/>
        <v>HKD_YC1MRH_FUT1MF3</v>
      </c>
      <c r="I255" s="265" t="str">
        <f>_xll.qlFuturesRateHelper(H255,$F255,$D255,$E255,$G255,Permanent,Trigger,ObjectOverwrite)</f>
        <v>HKD_YC1MRH_FUT1MF3#0001</v>
      </c>
      <c r="J255" s="219" t="str">
        <f>_xll.ohRangeRetrieveError(I255)</f>
        <v/>
      </c>
      <c r="K255" s="74"/>
    </row>
    <row r="256" spans="1:11" s="18" customFormat="1" x14ac:dyDescent="0.2">
      <c r="A256" s="103"/>
      <c r="B256" s="216">
        <v>112</v>
      </c>
      <c r="C256" s="107" t="b">
        <v>0</v>
      </c>
      <c r="D256" s="107" t="str">
        <v>G3</v>
      </c>
      <c r="E256" s="106" t="str">
        <f t="shared" si="28"/>
        <v>HkdHibor1M</v>
      </c>
      <c r="F256" s="262" t="str">
        <f t="shared" si="29"/>
        <v>HKDFUT1MG3_Quote</v>
      </c>
      <c r="G256" s="262" t="str">
        <f t="shared" si="30"/>
        <v>HKDFUT1MG3ConvAdj_Quote</v>
      </c>
      <c r="H256" s="262" t="str">
        <f t="shared" si="31"/>
        <v>HKD_YC1MRH_FUT1MG3</v>
      </c>
      <c r="I256" s="265" t="str">
        <f>_xll.qlFuturesRateHelper(H256,$F256,$D256,$E256,$G256,Permanent,Trigger,ObjectOverwrite)</f>
        <v>HKD_YC1MRH_FUT1MG3#0001</v>
      </c>
      <c r="J256" s="219" t="str">
        <f>_xll.ohRangeRetrieveError(I256)</f>
        <v/>
      </c>
      <c r="K256" s="74"/>
    </row>
    <row r="257" spans="1:12" s="18" customFormat="1" x14ac:dyDescent="0.2">
      <c r="A257" s="103"/>
      <c r="B257" s="216">
        <v>113</v>
      </c>
      <c r="C257" s="107" t="b">
        <v>0</v>
      </c>
      <c r="D257" s="107" t="str">
        <v>H3</v>
      </c>
      <c r="E257" s="106" t="str">
        <f t="shared" si="28"/>
        <v>HkdHibor1M</v>
      </c>
      <c r="F257" s="262" t="str">
        <f t="shared" si="29"/>
        <v>HKDFUT1MH3_Quote</v>
      </c>
      <c r="G257" s="262" t="str">
        <f t="shared" si="30"/>
        <v>HKDFUT1MH3ConvAdj_Quote</v>
      </c>
      <c r="H257" s="262" t="str">
        <f t="shared" si="31"/>
        <v>HKD_YC1MRH_FUT1MH3</v>
      </c>
      <c r="I257" s="265" t="str">
        <f>_xll.qlFuturesRateHelper(H257,$F257,$D257,$E257,$G257,Permanent,Trigger,ObjectOverwrite)</f>
        <v>HKD_YC1MRH_FUT1MH3#0001</v>
      </c>
      <c r="J257" s="219" t="str">
        <f>_xll.ohRangeRetrieveError(I257)</f>
        <v/>
      </c>
      <c r="K257" s="74"/>
    </row>
    <row r="258" spans="1:12" s="18" customFormat="1" x14ac:dyDescent="0.2">
      <c r="A258" s="103"/>
      <c r="B258" s="216">
        <v>114</v>
      </c>
      <c r="C258" s="107" t="b">
        <v>0</v>
      </c>
      <c r="D258" s="107" t="str">
        <v>J3</v>
      </c>
      <c r="E258" s="106" t="str">
        <f t="shared" si="28"/>
        <v>HkdHibor1M</v>
      </c>
      <c r="F258" s="262" t="str">
        <f t="shared" si="29"/>
        <v>HKDFUT1MJ3_Quote</v>
      </c>
      <c r="G258" s="262" t="str">
        <f t="shared" si="30"/>
        <v>HKDFUT1MJ3ConvAdj_Quote</v>
      </c>
      <c r="H258" s="262" t="str">
        <f t="shared" si="31"/>
        <v>HKD_YC1MRH_FUT1MJ3</v>
      </c>
      <c r="I258" s="265" t="str">
        <f>_xll.qlFuturesRateHelper(H258,$F258,$D258,$E258,$G258,Permanent,Trigger,ObjectOverwrite)</f>
        <v>HKD_YC1MRH_FUT1MJ3#0001</v>
      </c>
      <c r="J258" s="219" t="str">
        <f>_xll.ohRangeRetrieveError(I258)</f>
        <v/>
      </c>
      <c r="K258" s="74"/>
    </row>
    <row r="259" spans="1:12" s="18" customFormat="1" x14ac:dyDescent="0.2">
      <c r="A259" s="103"/>
      <c r="B259" s="216">
        <v>115</v>
      </c>
      <c r="C259" s="107" t="b">
        <v>0</v>
      </c>
      <c r="D259" s="107" t="str">
        <v>K3</v>
      </c>
      <c r="E259" s="106" t="str">
        <f t="shared" si="28"/>
        <v>HkdHibor1M</v>
      </c>
      <c r="F259" s="262" t="str">
        <f t="shared" si="29"/>
        <v>HKDFUT1MK3_Quote</v>
      </c>
      <c r="G259" s="262" t="str">
        <f t="shared" si="30"/>
        <v>HKDFUT1MK3ConvAdj_Quote</v>
      </c>
      <c r="H259" s="262" t="str">
        <f t="shared" si="31"/>
        <v>HKD_YC1MRH_FUT1MK3</v>
      </c>
      <c r="I259" s="265" t="str">
        <f>_xll.qlFuturesRateHelper(H259,$F259,$D259,$E259,$G259,Permanent,Trigger,ObjectOverwrite)</f>
        <v>HKD_YC1MRH_FUT1MK3#0001</v>
      </c>
      <c r="J259" s="219" t="str">
        <f>_xll.ohRangeRetrieveError(I259)</f>
        <v/>
      </c>
      <c r="K259" s="74"/>
    </row>
    <row r="260" spans="1:12" s="18" customFormat="1" x14ac:dyDescent="0.2">
      <c r="A260" s="103"/>
      <c r="B260" s="216">
        <v>116</v>
      </c>
      <c r="C260" s="107" t="b">
        <v>0</v>
      </c>
      <c r="D260" s="107" t="str">
        <v>M3</v>
      </c>
      <c r="E260" s="106" t="str">
        <f t="shared" si="28"/>
        <v>HkdHibor1M</v>
      </c>
      <c r="F260" s="262" t="str">
        <f t="shared" si="29"/>
        <v>HKDFUT1MM3_Quote</v>
      </c>
      <c r="G260" s="262" t="str">
        <f t="shared" si="30"/>
        <v>HKDFUT1MM3ConvAdj_Quote</v>
      </c>
      <c r="H260" s="262" t="str">
        <f t="shared" si="31"/>
        <v>HKD_YC1MRH_FUT1MM3</v>
      </c>
      <c r="I260" s="265" t="str">
        <f>_xll.qlFuturesRateHelper(H260,$F260,$D260,$E260,$G260,Permanent,Trigger,ObjectOverwrite)</f>
        <v>HKD_YC1MRH_FUT1MM3#0001</v>
      </c>
      <c r="J260" s="219" t="str">
        <f>_xll.ohRangeRetrieveError(I260)</f>
        <v/>
      </c>
      <c r="K260" s="74"/>
    </row>
    <row r="261" spans="1:12" s="18" customFormat="1" x14ac:dyDescent="0.2">
      <c r="A261" s="103"/>
      <c r="B261" s="216">
        <v>117</v>
      </c>
      <c r="C261" s="107" t="b">
        <v>0</v>
      </c>
      <c r="D261" s="107" t="str">
        <v>N3</v>
      </c>
      <c r="E261" s="106" t="str">
        <f t="shared" si="28"/>
        <v>HkdHibor1M</v>
      </c>
      <c r="F261" s="262" t="str">
        <f t="shared" si="29"/>
        <v>HKDFUT1MN3_Quote</v>
      </c>
      <c r="G261" s="262" t="str">
        <f t="shared" si="30"/>
        <v>HKDFUT1MN3ConvAdj_Quote</v>
      </c>
      <c r="H261" s="262" t="str">
        <f t="shared" si="31"/>
        <v>HKD_YC1MRH_FUT1MN3</v>
      </c>
      <c r="I261" s="265" t="str">
        <f>_xll.qlFuturesRateHelper(H261,$F261,$D261,$E261,$G261,Permanent,Trigger,ObjectOverwrite)</f>
        <v>HKD_YC1MRH_FUT1MN3#0001</v>
      </c>
      <c r="J261" s="219" t="str">
        <f>_xll.ohRangeRetrieveError(I261)</f>
        <v/>
      </c>
      <c r="K261" s="74"/>
    </row>
    <row r="262" spans="1:12" s="18" customFormat="1" x14ac:dyDescent="0.2">
      <c r="A262" s="103"/>
      <c r="B262" s="216">
        <v>118</v>
      </c>
      <c r="C262" s="107" t="b">
        <v>0</v>
      </c>
      <c r="D262" s="107" t="str">
        <v>Q3</v>
      </c>
      <c r="E262" s="106" t="str">
        <f t="shared" si="28"/>
        <v>HkdHibor1M</v>
      </c>
      <c r="F262" s="262" t="str">
        <f t="shared" si="29"/>
        <v>HKDFUT1MQ3_Quote</v>
      </c>
      <c r="G262" s="262" t="str">
        <f t="shared" si="30"/>
        <v>HKDFUT1MQ3ConvAdj_Quote</v>
      </c>
      <c r="H262" s="262" t="str">
        <f t="shared" si="31"/>
        <v>HKD_YC1MRH_FUT1MQ3</v>
      </c>
      <c r="I262" s="265" t="str">
        <f>_xll.qlFuturesRateHelper(H262,$F262,$D262,$E262,$G262,Permanent,Trigger,ObjectOverwrite)</f>
        <v>HKD_YC1MRH_FUT1MQ3#0001</v>
      </c>
      <c r="J262" s="219" t="str">
        <f>_xll.ohRangeRetrieveError(I262)</f>
        <v/>
      </c>
      <c r="K262" s="74"/>
    </row>
    <row r="263" spans="1:12" s="18" customFormat="1" x14ac:dyDescent="0.2">
      <c r="A263" s="103"/>
      <c r="B263" s="216">
        <v>119</v>
      </c>
      <c r="C263" s="107" t="b">
        <v>0</v>
      </c>
      <c r="D263" s="107" t="str">
        <v>U3</v>
      </c>
      <c r="E263" s="106" t="str">
        <f t="shared" si="28"/>
        <v>HkdHibor1M</v>
      </c>
      <c r="F263" s="262" t="str">
        <f t="shared" si="29"/>
        <v>HKDFUT1MU3_Quote</v>
      </c>
      <c r="G263" s="262" t="str">
        <f t="shared" si="30"/>
        <v>HKDFUT1MU3ConvAdj_Quote</v>
      </c>
      <c r="H263" s="262" t="str">
        <f t="shared" si="31"/>
        <v>HKD_YC1MRH_FUT1MU3</v>
      </c>
      <c r="I263" s="265" t="str">
        <f>_xll.qlFuturesRateHelper(H263,$F263,$D263,$E263,$G263,Permanent,Trigger,ObjectOverwrite)</f>
        <v>HKD_YC1MRH_FUT1MU3#0001</v>
      </c>
      <c r="J263" s="219" t="str">
        <f>_xll.ohRangeRetrieveError(I263)</f>
        <v/>
      </c>
      <c r="K263" s="74"/>
    </row>
    <row r="264" spans="1:12" s="18" customFormat="1" x14ac:dyDescent="0.2">
      <c r="A264" s="103"/>
      <c r="B264" s="216">
        <v>120</v>
      </c>
      <c r="C264" s="107" t="b">
        <v>0</v>
      </c>
      <c r="D264" s="107" t="str">
        <v>V3</v>
      </c>
      <c r="E264" s="106" t="str">
        <f t="shared" si="28"/>
        <v>HkdHibor1M</v>
      </c>
      <c r="F264" s="262" t="str">
        <f t="shared" si="29"/>
        <v>HKDFUT1MV3_Quote</v>
      </c>
      <c r="G264" s="262" t="str">
        <f t="shared" si="30"/>
        <v>HKDFUT1MV3ConvAdj_Quote</v>
      </c>
      <c r="H264" s="262" t="str">
        <f t="shared" si="31"/>
        <v>HKD_YC1MRH_FUT1MV3</v>
      </c>
      <c r="I264" s="265" t="str">
        <f>_xll.qlFuturesRateHelper(H264,$F264,$D264,$E264,$G264,Permanent,Trigger,ObjectOverwrite)</f>
        <v>HKD_YC1MRH_FUT1MV3#0001</v>
      </c>
      <c r="J264" s="219" t="str">
        <f>_xll.ohRangeRetrieveError(I264)</f>
        <v/>
      </c>
      <c r="K264" s="74"/>
    </row>
    <row r="265" spans="1:12" s="18" customFormat="1" ht="12" thickBot="1" x14ac:dyDescent="0.25">
      <c r="A265" s="114"/>
      <c r="B265" s="266"/>
      <c r="C265" s="266"/>
      <c r="D265" s="266"/>
      <c r="E265" s="266"/>
      <c r="F265" s="266"/>
      <c r="G265" s="266"/>
      <c r="H265" s="266"/>
      <c r="I265" s="266"/>
      <c r="J265" s="266"/>
      <c r="K265" s="97"/>
    </row>
    <row r="267" spans="1:12" s="1" customFormat="1" ht="12.75" x14ac:dyDescent="0.2">
      <c r="A267" s="102"/>
      <c r="B267" s="257"/>
      <c r="C267" s="257"/>
      <c r="D267" s="257"/>
      <c r="E267" s="213" t="s">
        <v>116</v>
      </c>
      <c r="F267" s="258"/>
      <c r="G267" s="258"/>
      <c r="H267" s="259" t="str">
        <f>Currency&amp;"_YC"&amp;$E$267&amp;"RH"</f>
        <v>HKD_YC3MRH</v>
      </c>
      <c r="I267" s="260"/>
      <c r="J267" s="260"/>
      <c r="K267" s="74"/>
    </row>
    <row r="268" spans="1:12" s="1" customFormat="1" ht="32.25" customHeight="1" x14ac:dyDescent="0.2">
      <c r="A268" s="102"/>
      <c r="B268" s="160" t="s">
        <v>113</v>
      </c>
      <c r="C268" s="20" t="s">
        <v>114</v>
      </c>
      <c r="D268" s="21" t="s">
        <v>115</v>
      </c>
      <c r="E268" s="20" t="s">
        <v>178</v>
      </c>
      <c r="F268" s="20" t="s">
        <v>179</v>
      </c>
      <c r="G268" s="160" t="s">
        <v>189</v>
      </c>
      <c r="H268" s="214" t="str">
        <f>$H$267&amp;"_Futures"&amp;$E$267&amp;".xml"</f>
        <v>HKD_YC3MRH_Futures3M.xml</v>
      </c>
      <c r="I268" s="23" t="e">
        <f ca="1">IF(Serialize,_xll.ohObjectSave(I269:I388,SerializationPath&amp;H268,FileOverwrite,,Serialize),"---")</f>
        <v>#NUM!</v>
      </c>
      <c r="J268" s="215" t="str">
        <f ca="1">_xll.ohRangeRetrieveError(I268)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K268" s="74"/>
    </row>
    <row r="269" spans="1:12" s="1" customFormat="1" ht="12.75" x14ac:dyDescent="0.2">
      <c r="A269" s="103"/>
      <c r="B269" s="261">
        <v>1</v>
      </c>
      <c r="C269" s="106" t="b">
        <v>0</v>
      </c>
      <c r="D269" s="106" t="str">
        <f t="array" ref="D269:D388">_xll.qlIMMNextCodes(_xll.qlSettingsEvaluationDate(Trigger)-1,$C269:$C388)</f>
        <v>X3</v>
      </c>
      <c r="E269" s="106" t="str">
        <f t="shared" ref="E269:E300" si="32">PROPER(Currency)&amp;FamilyName&amp;$E$267</f>
        <v>HkdHibor3M</v>
      </c>
      <c r="F269" s="262" t="str">
        <f t="shared" ref="F269:F300" si="33">Currency&amp;"FUT"&amp;$E$267&amp;$D269&amp;QuoteSuffix</f>
        <v>HKDFUT3MX3_Quote</v>
      </c>
      <c r="G269" s="262" t="str">
        <f t="shared" ref="G269:G300" si="34">Currency&amp;"FUT"&amp;$E$267&amp;$D269&amp;"ConvAdj"&amp;QuoteSuffix</f>
        <v>HKDFUT3MX3ConvAdj_Quote</v>
      </c>
      <c r="H269" s="262" t="str">
        <f t="shared" ref="H269:H300" si="35">$H$267&amp;"_FUT"&amp;$E$267&amp;$D269</f>
        <v>HKD_YC3MRH_FUT3MX3</v>
      </c>
      <c r="I269" s="196" t="str">
        <f>_xll.qlFuturesRateHelper(H269,$F269,$D269,$E269,$G269,Permanent,Trigger,ObjectOverwrite)</f>
        <v>HKD_YC3MRH_FUT3MX3#0001</v>
      </c>
      <c r="J269" s="263" t="str">
        <f>_xll.ohRangeRetrieveError(I269)</f>
        <v/>
      </c>
      <c r="K269" s="74"/>
      <c r="L269" s="264"/>
    </row>
    <row r="270" spans="1:12" s="1" customFormat="1" ht="12.75" x14ac:dyDescent="0.2">
      <c r="A270" s="103"/>
      <c r="B270" s="216">
        <v>2</v>
      </c>
      <c r="C270" s="107" t="b">
        <v>0</v>
      </c>
      <c r="D270" s="107" t="str">
        <v>Z3</v>
      </c>
      <c r="E270" s="106" t="str">
        <f t="shared" si="32"/>
        <v>HkdHibor3M</v>
      </c>
      <c r="F270" s="262" t="str">
        <f t="shared" si="33"/>
        <v>HKDFUT3MZ3_Quote</v>
      </c>
      <c r="G270" s="262" t="str">
        <f t="shared" si="34"/>
        <v>HKDFUT3MZ3ConvAdj_Quote</v>
      </c>
      <c r="H270" s="262" t="str">
        <f t="shared" si="35"/>
        <v>HKD_YC3MRH_FUT3MZ3</v>
      </c>
      <c r="I270" s="265" t="str">
        <f>_xll.qlFuturesRateHelper(H270,$F270,$D270,$E270,$G270,Permanent,Trigger,ObjectOverwrite)</f>
        <v>HKD_YC3MRH_FUT3MZ3#0001</v>
      </c>
      <c r="J270" s="219" t="str">
        <f>_xll.ohRangeRetrieveError(I270)</f>
        <v/>
      </c>
      <c r="K270" s="74"/>
      <c r="L270" s="264"/>
    </row>
    <row r="271" spans="1:12" s="1" customFormat="1" ht="12.75" x14ac:dyDescent="0.2">
      <c r="A271" s="103"/>
      <c r="B271" s="216">
        <v>3</v>
      </c>
      <c r="C271" s="107" t="b">
        <v>0</v>
      </c>
      <c r="D271" s="107" t="str">
        <v>F4</v>
      </c>
      <c r="E271" s="106" t="str">
        <f t="shared" si="32"/>
        <v>HkdHibor3M</v>
      </c>
      <c r="F271" s="262" t="str">
        <f t="shared" si="33"/>
        <v>HKDFUT3MF4_Quote</v>
      </c>
      <c r="G271" s="262" t="str">
        <f t="shared" si="34"/>
        <v>HKDFUT3MF4ConvAdj_Quote</v>
      </c>
      <c r="H271" s="262" t="str">
        <f t="shared" si="35"/>
        <v>HKD_YC3MRH_FUT3MF4</v>
      </c>
      <c r="I271" s="265" t="str">
        <f>_xll.qlFuturesRateHelper(H271,$F271,$D271,$E271,$G271,Permanent,Trigger,ObjectOverwrite)</f>
        <v>HKD_YC3MRH_FUT3MF4#0001</v>
      </c>
      <c r="J271" s="219" t="str">
        <f>_xll.ohRangeRetrieveError(I271)</f>
        <v/>
      </c>
      <c r="K271" s="74"/>
      <c r="L271" s="264"/>
    </row>
    <row r="272" spans="1:12" s="1" customFormat="1" ht="12.75" x14ac:dyDescent="0.2">
      <c r="A272" s="103"/>
      <c r="B272" s="216">
        <v>4</v>
      </c>
      <c r="C272" s="107" t="b">
        <v>0</v>
      </c>
      <c r="D272" s="107" t="str">
        <v>G4</v>
      </c>
      <c r="E272" s="106" t="str">
        <f t="shared" si="32"/>
        <v>HkdHibor3M</v>
      </c>
      <c r="F272" s="262" t="str">
        <f t="shared" si="33"/>
        <v>HKDFUT3MG4_Quote</v>
      </c>
      <c r="G272" s="262" t="str">
        <f t="shared" si="34"/>
        <v>HKDFUT3MG4ConvAdj_Quote</v>
      </c>
      <c r="H272" s="262" t="str">
        <f t="shared" si="35"/>
        <v>HKD_YC3MRH_FUT3MG4</v>
      </c>
      <c r="I272" s="265" t="e">
        <f>_xll.qlFuturesRateHelper(H272,$F272,$D272,$E272,$G272,Permanent,Trigger,ObjectOverwrite)</f>
        <v>#NUM!</v>
      </c>
      <c r="J272" s="219" t="str">
        <f ca="1">_xll.ohRangeRetrieveError(I272)</f>
        <v>qlFuturesRateHelper - Error converting parameter 'Price' : 'ObjectHandler error: attempt to retrieve object with unknown ID 'HKDFUT3MG4_Quote'</v>
      </c>
      <c r="K272" s="74"/>
      <c r="L272" s="264"/>
    </row>
    <row r="273" spans="1:12" s="1" customFormat="1" ht="12.75" x14ac:dyDescent="0.2">
      <c r="A273" s="103"/>
      <c r="B273" s="216">
        <v>5</v>
      </c>
      <c r="C273" s="107" t="b">
        <v>0</v>
      </c>
      <c r="D273" s="107" t="str">
        <v>H4</v>
      </c>
      <c r="E273" s="106" t="str">
        <f t="shared" si="32"/>
        <v>HkdHibor3M</v>
      </c>
      <c r="F273" s="262" t="str">
        <f t="shared" si="33"/>
        <v>HKDFUT3MH4_Quote</v>
      </c>
      <c r="G273" s="262" t="str">
        <f t="shared" si="34"/>
        <v>HKDFUT3MH4ConvAdj_Quote</v>
      </c>
      <c r="H273" s="262" t="str">
        <f t="shared" si="35"/>
        <v>HKD_YC3MRH_FUT3MH4</v>
      </c>
      <c r="I273" s="265" t="str">
        <f>_xll.qlFuturesRateHelper(H273,$F273,$D273,$E273,$G273,Permanent,Trigger,ObjectOverwrite)</f>
        <v>HKD_YC3MRH_FUT3MH4#0001</v>
      </c>
      <c r="J273" s="219" t="str">
        <f>_xll.ohRangeRetrieveError(I273)</f>
        <v/>
      </c>
      <c r="K273" s="74"/>
      <c r="L273" s="264"/>
    </row>
    <row r="274" spans="1:12" s="1" customFormat="1" ht="12.75" x14ac:dyDescent="0.2">
      <c r="A274" s="103"/>
      <c r="B274" s="216">
        <v>6</v>
      </c>
      <c r="C274" s="107" t="b">
        <v>0</v>
      </c>
      <c r="D274" s="107" t="str">
        <v>J4</v>
      </c>
      <c r="E274" s="106" t="str">
        <f t="shared" si="32"/>
        <v>HkdHibor3M</v>
      </c>
      <c r="F274" s="262" t="str">
        <f t="shared" si="33"/>
        <v>HKDFUT3MJ4_Quote</v>
      </c>
      <c r="G274" s="262" t="str">
        <f t="shared" si="34"/>
        <v>HKDFUT3MJ4ConvAdj_Quote</v>
      </c>
      <c r="H274" s="262" t="str">
        <f t="shared" si="35"/>
        <v>HKD_YC3MRH_FUT3MJ4</v>
      </c>
      <c r="I274" s="265" t="e">
        <f>_xll.qlFuturesRateHelper(H274,$F274,$D274,$E274,$G274,Permanent,Trigger,ObjectOverwrite)</f>
        <v>#NUM!</v>
      </c>
      <c r="J274" s="219" t="str">
        <f ca="1">_xll.ohRangeRetrieveError(I274)</f>
        <v>qlFuturesRateHelper - Error converting parameter 'Price' : 'ObjectHandler error: attempt to retrieve object with unknown ID 'HKDFUT3MJ4_Quote'</v>
      </c>
      <c r="K274" s="74"/>
      <c r="L274" s="264"/>
    </row>
    <row r="275" spans="1:12" s="1" customFormat="1" ht="12.75" x14ac:dyDescent="0.2">
      <c r="A275" s="103"/>
      <c r="B275" s="216">
        <v>7</v>
      </c>
      <c r="C275" s="107" t="b">
        <v>0</v>
      </c>
      <c r="D275" s="107" t="str">
        <v>K4</v>
      </c>
      <c r="E275" s="106" t="str">
        <f t="shared" si="32"/>
        <v>HkdHibor3M</v>
      </c>
      <c r="F275" s="262" t="str">
        <f t="shared" si="33"/>
        <v>HKDFUT3MK4_Quote</v>
      </c>
      <c r="G275" s="262" t="str">
        <f t="shared" si="34"/>
        <v>HKDFUT3MK4ConvAdj_Quote</v>
      </c>
      <c r="H275" s="262" t="str">
        <f t="shared" si="35"/>
        <v>HKD_YC3MRH_FUT3MK4</v>
      </c>
      <c r="I275" s="265" t="e">
        <f>_xll.qlFuturesRateHelper(H275,$F275,$D275,$E275,$G275,Permanent,Trigger,ObjectOverwrite)</f>
        <v>#NUM!</v>
      </c>
      <c r="J275" s="219" t="str">
        <f ca="1">_xll.ohRangeRetrieveError(I275)</f>
        <v>qlFuturesRateHelper - Error converting parameter 'Price' : 'ObjectHandler error: attempt to retrieve object with unknown ID 'HKDFUT3MK4_Quote'</v>
      </c>
      <c r="K275" s="74"/>
      <c r="L275" s="264"/>
    </row>
    <row r="276" spans="1:12" s="1" customFormat="1" ht="12.75" x14ac:dyDescent="0.2">
      <c r="A276" s="103"/>
      <c r="B276" s="216">
        <v>8</v>
      </c>
      <c r="C276" s="107" t="b">
        <v>0</v>
      </c>
      <c r="D276" s="107" t="str">
        <v>M4</v>
      </c>
      <c r="E276" s="106" t="str">
        <f t="shared" si="32"/>
        <v>HkdHibor3M</v>
      </c>
      <c r="F276" s="262" t="str">
        <f t="shared" si="33"/>
        <v>HKDFUT3MM4_Quote</v>
      </c>
      <c r="G276" s="262" t="str">
        <f t="shared" si="34"/>
        <v>HKDFUT3MM4ConvAdj_Quote</v>
      </c>
      <c r="H276" s="262" t="str">
        <f t="shared" si="35"/>
        <v>HKD_YC3MRH_FUT3MM4</v>
      </c>
      <c r="I276" s="265" t="str">
        <f>_xll.qlFuturesRateHelper(H276,$F276,$D276,$E276,$G276,Permanent,Trigger,ObjectOverwrite)</f>
        <v>HKD_YC3MRH_FUT3MM4#0001</v>
      </c>
      <c r="J276" s="219" t="str">
        <f>_xll.ohRangeRetrieveError(I276)</f>
        <v/>
      </c>
      <c r="K276" s="74"/>
      <c r="L276" s="264"/>
    </row>
    <row r="277" spans="1:12" s="1" customFormat="1" ht="12.75" x14ac:dyDescent="0.2">
      <c r="A277" s="103"/>
      <c r="B277" s="216">
        <v>9</v>
      </c>
      <c r="C277" s="107" t="b">
        <v>0</v>
      </c>
      <c r="D277" s="107" t="str">
        <v>N4</v>
      </c>
      <c r="E277" s="106" t="str">
        <f t="shared" si="32"/>
        <v>HkdHibor3M</v>
      </c>
      <c r="F277" s="262" t="str">
        <f t="shared" si="33"/>
        <v>HKDFUT3MN4_Quote</v>
      </c>
      <c r="G277" s="262" t="str">
        <f t="shared" si="34"/>
        <v>HKDFUT3MN4ConvAdj_Quote</v>
      </c>
      <c r="H277" s="262" t="str">
        <f t="shared" si="35"/>
        <v>HKD_YC3MRH_FUT3MN4</v>
      </c>
      <c r="I277" s="265" t="e">
        <f>_xll.qlFuturesRateHelper(H277,$F277,$D277,$E277,$G277,Permanent,Trigger,ObjectOverwrite)</f>
        <v>#NUM!</v>
      </c>
      <c r="J277" s="219" t="str">
        <f ca="1">_xll.ohRangeRetrieveError(I277)</f>
        <v>qlFuturesRateHelper - Error converting parameter 'Price' : 'ObjectHandler error: attempt to retrieve object with unknown ID 'HKDFUT3MN4_Quote'</v>
      </c>
      <c r="K277" s="74"/>
      <c r="L277" s="264"/>
    </row>
    <row r="278" spans="1:12" s="1" customFormat="1" ht="12.75" x14ac:dyDescent="0.2">
      <c r="A278" s="103"/>
      <c r="B278" s="216">
        <v>10</v>
      </c>
      <c r="C278" s="107" t="b">
        <v>0</v>
      </c>
      <c r="D278" s="107" t="str">
        <v>Q4</v>
      </c>
      <c r="E278" s="106" t="str">
        <f t="shared" si="32"/>
        <v>HkdHibor3M</v>
      </c>
      <c r="F278" s="262" t="str">
        <f t="shared" si="33"/>
        <v>HKDFUT3MQ4_Quote</v>
      </c>
      <c r="G278" s="262" t="str">
        <f t="shared" si="34"/>
        <v>HKDFUT3MQ4ConvAdj_Quote</v>
      </c>
      <c r="H278" s="262" t="str">
        <f t="shared" si="35"/>
        <v>HKD_YC3MRH_FUT3MQ4</v>
      </c>
      <c r="I278" s="265" t="e">
        <f>_xll.qlFuturesRateHelper(H278,$F278,$D278,$E278,$G278,Permanent,Trigger,ObjectOverwrite)</f>
        <v>#NUM!</v>
      </c>
      <c r="J278" s="219" t="str">
        <f ca="1">_xll.ohRangeRetrieveError(I278)</f>
        <v>qlFuturesRateHelper - Error converting parameter 'Price' : 'ObjectHandler error: attempt to retrieve object with unknown ID 'HKDFUT3MQ4_Quote'</v>
      </c>
      <c r="K278" s="74"/>
      <c r="L278" s="264"/>
    </row>
    <row r="279" spans="1:12" s="1" customFormat="1" ht="12.75" x14ac:dyDescent="0.2">
      <c r="A279" s="103"/>
      <c r="B279" s="216">
        <v>11</v>
      </c>
      <c r="C279" s="107" t="b">
        <v>0</v>
      </c>
      <c r="D279" s="107" t="str">
        <v>U4</v>
      </c>
      <c r="E279" s="106" t="str">
        <f t="shared" si="32"/>
        <v>HkdHibor3M</v>
      </c>
      <c r="F279" s="262" t="str">
        <f t="shared" si="33"/>
        <v>HKDFUT3MU4_Quote</v>
      </c>
      <c r="G279" s="262" t="str">
        <f t="shared" si="34"/>
        <v>HKDFUT3MU4ConvAdj_Quote</v>
      </c>
      <c r="H279" s="262" t="str">
        <f t="shared" si="35"/>
        <v>HKD_YC3MRH_FUT3MU4</v>
      </c>
      <c r="I279" s="265" t="str">
        <f>_xll.qlFuturesRateHelper(H279,$F279,$D279,$E279,$G279,Permanent,Trigger,ObjectOverwrite)</f>
        <v>HKD_YC3MRH_FUT3MU4#0001</v>
      </c>
      <c r="J279" s="219" t="str">
        <f>_xll.ohRangeRetrieveError(I279)</f>
        <v/>
      </c>
      <c r="K279" s="74"/>
      <c r="L279" s="264"/>
    </row>
    <row r="280" spans="1:12" s="1" customFormat="1" ht="12.75" x14ac:dyDescent="0.2">
      <c r="A280" s="103"/>
      <c r="B280" s="216">
        <v>12</v>
      </c>
      <c r="C280" s="107" t="b">
        <v>0</v>
      </c>
      <c r="D280" s="107" t="str">
        <v>V4</v>
      </c>
      <c r="E280" s="106" t="str">
        <f t="shared" si="32"/>
        <v>HkdHibor3M</v>
      </c>
      <c r="F280" s="262" t="str">
        <f t="shared" si="33"/>
        <v>HKDFUT3MV4_Quote</v>
      </c>
      <c r="G280" s="262" t="str">
        <f t="shared" si="34"/>
        <v>HKDFUT3MV4ConvAdj_Quote</v>
      </c>
      <c r="H280" s="262" t="str">
        <f t="shared" si="35"/>
        <v>HKD_YC3MRH_FUT3MV4</v>
      </c>
      <c r="I280" s="265" t="e">
        <f>_xll.qlFuturesRateHelper(H280,$F280,$D280,$E280,$G280,Permanent,Trigger,ObjectOverwrite)</f>
        <v>#NUM!</v>
      </c>
      <c r="J280" s="219" t="str">
        <f ca="1">_xll.ohRangeRetrieveError(I280)</f>
        <v>qlFuturesRateHelper - Error converting parameter 'Price' : 'ObjectHandler error: attempt to retrieve object with unknown ID 'HKDFUT3MV4_Quote'</v>
      </c>
      <c r="K280" s="74"/>
      <c r="L280" s="264"/>
    </row>
    <row r="281" spans="1:12" s="1" customFormat="1" ht="12.75" x14ac:dyDescent="0.2">
      <c r="A281" s="103"/>
      <c r="B281" s="216">
        <v>13</v>
      </c>
      <c r="C281" s="107" t="b">
        <v>0</v>
      </c>
      <c r="D281" s="107" t="str">
        <v>X4</v>
      </c>
      <c r="E281" s="106" t="str">
        <f t="shared" si="32"/>
        <v>HkdHibor3M</v>
      </c>
      <c r="F281" s="262" t="str">
        <f t="shared" si="33"/>
        <v>HKDFUT3MX4_Quote</v>
      </c>
      <c r="G281" s="262" t="str">
        <f t="shared" si="34"/>
        <v>HKDFUT3MX4ConvAdj_Quote</v>
      </c>
      <c r="H281" s="262" t="str">
        <f t="shared" si="35"/>
        <v>HKD_YC3MRH_FUT3MX4</v>
      </c>
      <c r="I281" s="265" t="e">
        <f>_xll.qlFuturesRateHelper(H281,$F281,$D281,$E281,$G281,Permanent,Trigger,ObjectOverwrite)</f>
        <v>#NUM!</v>
      </c>
      <c r="J281" s="219" t="str">
        <f ca="1">_xll.ohRangeRetrieveError(I281)</f>
        <v>qlFuturesRateHelper - Error converting parameter 'Price' : 'ObjectHandler error: attempt to retrieve object with unknown ID 'HKDFUT3MX4_Quote'</v>
      </c>
      <c r="K281" s="74"/>
      <c r="L281" s="264"/>
    </row>
    <row r="282" spans="1:12" s="1" customFormat="1" ht="12.75" x14ac:dyDescent="0.2">
      <c r="A282" s="103"/>
      <c r="B282" s="216">
        <v>14</v>
      </c>
      <c r="C282" s="107" t="b">
        <v>0</v>
      </c>
      <c r="D282" s="107" t="str">
        <v>Z4</v>
      </c>
      <c r="E282" s="106" t="str">
        <f t="shared" si="32"/>
        <v>HkdHibor3M</v>
      </c>
      <c r="F282" s="262" t="str">
        <f t="shared" si="33"/>
        <v>HKDFUT3MZ4_Quote</v>
      </c>
      <c r="G282" s="262" t="str">
        <f t="shared" si="34"/>
        <v>HKDFUT3MZ4ConvAdj_Quote</v>
      </c>
      <c r="H282" s="262" t="str">
        <f t="shared" si="35"/>
        <v>HKD_YC3MRH_FUT3MZ4</v>
      </c>
      <c r="I282" s="265" t="e">
        <f>_xll.qlFuturesRateHelper(H282,$F282,$D282,$E282,$G282,Permanent,Trigger,ObjectOverwrite)</f>
        <v>#NUM!</v>
      </c>
      <c r="J282" s="219" t="str">
        <f ca="1">_xll.ohRangeRetrieveError(I282)</f>
        <v>qlFuturesRateHelper - Error converting parameter 'Price' : 'ObjectHandler error: attempt to retrieve object with unknown ID 'HKDFUT3MZ4_Quote'</v>
      </c>
      <c r="K282" s="74"/>
      <c r="L282" s="264"/>
    </row>
    <row r="283" spans="1:12" s="1" customFormat="1" ht="12.75" x14ac:dyDescent="0.2">
      <c r="A283" s="103"/>
      <c r="B283" s="216">
        <v>15</v>
      </c>
      <c r="C283" s="107" t="b">
        <v>0</v>
      </c>
      <c r="D283" s="107" t="str">
        <v>F5</v>
      </c>
      <c r="E283" s="106" t="str">
        <f t="shared" si="32"/>
        <v>HkdHibor3M</v>
      </c>
      <c r="F283" s="262" t="str">
        <f t="shared" si="33"/>
        <v>HKDFUT3MF5_Quote</v>
      </c>
      <c r="G283" s="262" t="str">
        <f t="shared" si="34"/>
        <v>HKDFUT3MF5ConvAdj_Quote</v>
      </c>
      <c r="H283" s="262" t="str">
        <f t="shared" si="35"/>
        <v>HKD_YC3MRH_FUT3MF5</v>
      </c>
      <c r="I283" s="265" t="e">
        <f>_xll.qlFuturesRateHelper(H283,$F283,$D283,$E283,$G283,Permanent,Trigger,ObjectOverwrite)</f>
        <v>#NUM!</v>
      </c>
      <c r="J283" s="219" t="str">
        <f ca="1">_xll.ohRangeRetrieveError(I283)</f>
        <v>qlFuturesRateHelper - Error converting parameter 'Price' : 'ObjectHandler error: attempt to retrieve object with unknown ID 'HKDFUT3MF5_Quote'</v>
      </c>
      <c r="K283" s="74"/>
      <c r="L283" s="264"/>
    </row>
    <row r="284" spans="1:12" s="1" customFormat="1" ht="12.75" x14ac:dyDescent="0.2">
      <c r="A284" s="103"/>
      <c r="B284" s="216">
        <v>16</v>
      </c>
      <c r="C284" s="107" t="b">
        <v>0</v>
      </c>
      <c r="D284" s="107" t="str">
        <v>G5</v>
      </c>
      <c r="E284" s="106" t="str">
        <f t="shared" si="32"/>
        <v>HkdHibor3M</v>
      </c>
      <c r="F284" s="262" t="str">
        <f t="shared" si="33"/>
        <v>HKDFUT3MG5_Quote</v>
      </c>
      <c r="G284" s="262" t="str">
        <f t="shared" si="34"/>
        <v>HKDFUT3MG5ConvAdj_Quote</v>
      </c>
      <c r="H284" s="262" t="str">
        <f t="shared" si="35"/>
        <v>HKD_YC3MRH_FUT3MG5</v>
      </c>
      <c r="I284" s="265" t="e">
        <f>_xll.qlFuturesRateHelper(H284,$F284,$D284,$E284,$G284,Permanent,Trigger,ObjectOverwrite)</f>
        <v>#NUM!</v>
      </c>
      <c r="J284" s="219" t="str">
        <f ca="1">_xll.ohRangeRetrieveError(I284)</f>
        <v>qlFuturesRateHelper - Error converting parameter 'Price' : 'ObjectHandler error: attempt to retrieve object with unknown ID 'HKDFUT3MG5_Quote'</v>
      </c>
      <c r="K284" s="74"/>
      <c r="L284" s="264"/>
    </row>
    <row r="285" spans="1:12" s="1" customFormat="1" ht="12.75" x14ac:dyDescent="0.2">
      <c r="A285" s="103"/>
      <c r="B285" s="216">
        <v>17</v>
      </c>
      <c r="C285" s="107" t="b">
        <v>0</v>
      </c>
      <c r="D285" s="107" t="str">
        <v>H5</v>
      </c>
      <c r="E285" s="106" t="str">
        <f t="shared" si="32"/>
        <v>HkdHibor3M</v>
      </c>
      <c r="F285" s="262" t="str">
        <f t="shared" si="33"/>
        <v>HKDFUT3MH5_Quote</v>
      </c>
      <c r="G285" s="262" t="str">
        <f t="shared" si="34"/>
        <v>HKDFUT3MH5ConvAdj_Quote</v>
      </c>
      <c r="H285" s="262" t="str">
        <f t="shared" si="35"/>
        <v>HKD_YC3MRH_FUT3MH5</v>
      </c>
      <c r="I285" s="265" t="e">
        <f>_xll.qlFuturesRateHelper(H285,$F285,$D285,$E285,$G285,Permanent,Trigger,ObjectOverwrite)</f>
        <v>#NUM!</v>
      </c>
      <c r="J285" s="219" t="str">
        <f ca="1">_xll.ohRangeRetrieveError(I285)</f>
        <v>qlFuturesRateHelper - Error converting parameter 'Price' : 'ObjectHandler error: attempt to retrieve object with unknown ID 'HKDFUT3MH5_Quote'</v>
      </c>
      <c r="K285" s="74"/>
      <c r="L285" s="264"/>
    </row>
    <row r="286" spans="1:12" s="1" customFormat="1" ht="12.75" x14ac:dyDescent="0.2">
      <c r="A286" s="103"/>
      <c r="B286" s="216">
        <v>18</v>
      </c>
      <c r="C286" s="107" t="b">
        <v>0</v>
      </c>
      <c r="D286" s="107" t="str">
        <v>J5</v>
      </c>
      <c r="E286" s="106" t="str">
        <f t="shared" si="32"/>
        <v>HkdHibor3M</v>
      </c>
      <c r="F286" s="262" t="str">
        <f t="shared" si="33"/>
        <v>HKDFUT3MJ5_Quote</v>
      </c>
      <c r="G286" s="262" t="str">
        <f t="shared" si="34"/>
        <v>HKDFUT3MJ5ConvAdj_Quote</v>
      </c>
      <c r="H286" s="262" t="str">
        <f t="shared" si="35"/>
        <v>HKD_YC3MRH_FUT3MJ5</v>
      </c>
      <c r="I286" s="265" t="e">
        <f>_xll.qlFuturesRateHelper(H286,$F286,$D286,$E286,$G286,Permanent,Trigger,ObjectOverwrite)</f>
        <v>#NUM!</v>
      </c>
      <c r="J286" s="219" t="str">
        <f ca="1">_xll.ohRangeRetrieveError(I286)</f>
        <v>qlFuturesRateHelper - Error converting parameter 'Price' : 'ObjectHandler error: attempt to retrieve object with unknown ID 'HKDFUT3MJ5_Quote'</v>
      </c>
      <c r="K286" s="74"/>
      <c r="L286" s="264"/>
    </row>
    <row r="287" spans="1:12" s="1" customFormat="1" ht="12.75" x14ac:dyDescent="0.2">
      <c r="A287" s="103"/>
      <c r="B287" s="216">
        <v>19</v>
      </c>
      <c r="C287" s="107" t="b">
        <v>0</v>
      </c>
      <c r="D287" s="107" t="str">
        <v>K5</v>
      </c>
      <c r="E287" s="106" t="str">
        <f t="shared" si="32"/>
        <v>HkdHibor3M</v>
      </c>
      <c r="F287" s="262" t="str">
        <f t="shared" si="33"/>
        <v>HKDFUT3MK5_Quote</v>
      </c>
      <c r="G287" s="262" t="str">
        <f t="shared" si="34"/>
        <v>HKDFUT3MK5ConvAdj_Quote</v>
      </c>
      <c r="H287" s="262" t="str">
        <f t="shared" si="35"/>
        <v>HKD_YC3MRH_FUT3MK5</v>
      </c>
      <c r="I287" s="265" t="e">
        <f>_xll.qlFuturesRateHelper(H287,$F287,$D287,$E287,$G287,Permanent,Trigger,ObjectOverwrite)</f>
        <v>#NUM!</v>
      </c>
      <c r="J287" s="219" t="str">
        <f ca="1">_xll.ohRangeRetrieveError(I287)</f>
        <v>qlFuturesRateHelper - Error converting parameter 'Price' : 'ObjectHandler error: attempt to retrieve object with unknown ID 'HKDFUT3MK5_Quote'</v>
      </c>
      <c r="K287" s="74"/>
      <c r="L287" s="264"/>
    </row>
    <row r="288" spans="1:12" s="1" customFormat="1" ht="12.75" x14ac:dyDescent="0.2">
      <c r="A288" s="103"/>
      <c r="B288" s="216">
        <v>20</v>
      </c>
      <c r="C288" s="107" t="b">
        <v>0</v>
      </c>
      <c r="D288" s="107" t="str">
        <v>M5</v>
      </c>
      <c r="E288" s="106" t="str">
        <f t="shared" si="32"/>
        <v>HkdHibor3M</v>
      </c>
      <c r="F288" s="262" t="str">
        <f t="shared" si="33"/>
        <v>HKDFUT3MM5_Quote</v>
      </c>
      <c r="G288" s="262" t="str">
        <f t="shared" si="34"/>
        <v>HKDFUT3MM5ConvAdj_Quote</v>
      </c>
      <c r="H288" s="262" t="str">
        <f t="shared" si="35"/>
        <v>HKD_YC3MRH_FUT3MM5</v>
      </c>
      <c r="I288" s="265" t="e">
        <f>_xll.qlFuturesRateHelper(H288,$F288,$D288,$E288,$G288,Permanent,Trigger,ObjectOverwrite)</f>
        <v>#NUM!</v>
      </c>
      <c r="J288" s="219" t="str">
        <f ca="1">_xll.ohRangeRetrieveError(I288)</f>
        <v>qlFuturesRateHelper - Error converting parameter 'Price' : 'ObjectHandler error: attempt to retrieve object with unknown ID 'HKDFUT3MM5_Quote'</v>
      </c>
      <c r="K288" s="74"/>
      <c r="L288" s="264"/>
    </row>
    <row r="289" spans="1:12" s="1" customFormat="1" ht="12.75" x14ac:dyDescent="0.2">
      <c r="A289" s="103"/>
      <c r="B289" s="216">
        <v>21</v>
      </c>
      <c r="C289" s="107" t="b">
        <v>0</v>
      </c>
      <c r="D289" s="107" t="str">
        <v>N5</v>
      </c>
      <c r="E289" s="106" t="str">
        <f t="shared" si="32"/>
        <v>HkdHibor3M</v>
      </c>
      <c r="F289" s="262" t="str">
        <f t="shared" si="33"/>
        <v>HKDFUT3MN5_Quote</v>
      </c>
      <c r="G289" s="262" t="str">
        <f t="shared" si="34"/>
        <v>HKDFUT3MN5ConvAdj_Quote</v>
      </c>
      <c r="H289" s="262" t="str">
        <f t="shared" si="35"/>
        <v>HKD_YC3MRH_FUT3MN5</v>
      </c>
      <c r="I289" s="265" t="e">
        <f>_xll.qlFuturesRateHelper(H289,$F289,$D289,$E289,$G289,Permanent,Trigger,ObjectOverwrite)</f>
        <v>#NUM!</v>
      </c>
      <c r="J289" s="219" t="str">
        <f ca="1">_xll.ohRangeRetrieveError(I289)</f>
        <v>qlFuturesRateHelper - Error converting parameter 'Price' : 'ObjectHandler error: attempt to retrieve object with unknown ID 'HKDFUT3MN5_Quote'</v>
      </c>
      <c r="K289" s="74"/>
      <c r="L289" s="264"/>
    </row>
    <row r="290" spans="1:12" s="1" customFormat="1" ht="12.75" x14ac:dyDescent="0.2">
      <c r="A290" s="103"/>
      <c r="B290" s="216">
        <v>22</v>
      </c>
      <c r="C290" s="107" t="b">
        <v>0</v>
      </c>
      <c r="D290" s="107" t="str">
        <v>Q5</v>
      </c>
      <c r="E290" s="106" t="str">
        <f t="shared" si="32"/>
        <v>HkdHibor3M</v>
      </c>
      <c r="F290" s="262" t="str">
        <f t="shared" si="33"/>
        <v>HKDFUT3MQ5_Quote</v>
      </c>
      <c r="G290" s="262" t="str">
        <f t="shared" si="34"/>
        <v>HKDFUT3MQ5ConvAdj_Quote</v>
      </c>
      <c r="H290" s="262" t="str">
        <f t="shared" si="35"/>
        <v>HKD_YC3MRH_FUT3MQ5</v>
      </c>
      <c r="I290" s="265" t="e">
        <f>_xll.qlFuturesRateHelper(H290,$F290,$D290,$E290,$G290,Permanent,Trigger,ObjectOverwrite)</f>
        <v>#NUM!</v>
      </c>
      <c r="J290" s="219" t="str">
        <f ca="1">_xll.ohRangeRetrieveError(I290)</f>
        <v>qlFuturesRateHelper - Error converting parameter 'Price' : 'ObjectHandler error: attempt to retrieve object with unknown ID 'HKDFUT3MQ5_Quote'</v>
      </c>
      <c r="K290" s="74"/>
      <c r="L290" s="264"/>
    </row>
    <row r="291" spans="1:12" s="1" customFormat="1" ht="12.75" x14ac:dyDescent="0.2">
      <c r="A291" s="103"/>
      <c r="B291" s="216">
        <v>23</v>
      </c>
      <c r="C291" s="107" t="b">
        <v>0</v>
      </c>
      <c r="D291" s="107" t="str">
        <v>U5</v>
      </c>
      <c r="E291" s="106" t="str">
        <f t="shared" si="32"/>
        <v>HkdHibor3M</v>
      </c>
      <c r="F291" s="262" t="str">
        <f t="shared" si="33"/>
        <v>HKDFUT3MU5_Quote</v>
      </c>
      <c r="G291" s="262" t="str">
        <f t="shared" si="34"/>
        <v>HKDFUT3MU5ConvAdj_Quote</v>
      </c>
      <c r="H291" s="262" t="str">
        <f t="shared" si="35"/>
        <v>HKD_YC3MRH_FUT3MU5</v>
      </c>
      <c r="I291" s="265" t="e">
        <f>_xll.qlFuturesRateHelper(H291,$F291,$D291,$E291,$G291,Permanent,Trigger,ObjectOverwrite)</f>
        <v>#NUM!</v>
      </c>
      <c r="J291" s="219" t="str">
        <f ca="1">_xll.ohRangeRetrieveError(I291)</f>
        <v>qlFuturesRateHelper - Error converting parameter 'Price' : 'ObjectHandler error: attempt to retrieve object with unknown ID 'HKDFUT3MU5_Quote'</v>
      </c>
      <c r="K291" s="74"/>
      <c r="L291" s="264"/>
    </row>
    <row r="292" spans="1:12" s="1" customFormat="1" ht="12.75" x14ac:dyDescent="0.2">
      <c r="A292" s="103"/>
      <c r="B292" s="216">
        <v>24</v>
      </c>
      <c r="C292" s="107" t="b">
        <v>0</v>
      </c>
      <c r="D292" s="107" t="str">
        <v>V5</v>
      </c>
      <c r="E292" s="106" t="str">
        <f t="shared" si="32"/>
        <v>HkdHibor3M</v>
      </c>
      <c r="F292" s="262" t="str">
        <f t="shared" si="33"/>
        <v>HKDFUT3MV5_Quote</v>
      </c>
      <c r="G292" s="262" t="str">
        <f t="shared" si="34"/>
        <v>HKDFUT3MV5ConvAdj_Quote</v>
      </c>
      <c r="H292" s="262" t="str">
        <f t="shared" si="35"/>
        <v>HKD_YC3MRH_FUT3MV5</v>
      </c>
      <c r="I292" s="265" t="e">
        <f>_xll.qlFuturesRateHelper(H292,$F292,$D292,$E292,$G292,Permanent,Trigger,ObjectOverwrite)</f>
        <v>#NUM!</v>
      </c>
      <c r="J292" s="219" t="str">
        <f ca="1">_xll.ohRangeRetrieveError(I292)</f>
        <v>qlFuturesRateHelper - Error converting parameter 'Price' : 'ObjectHandler error: attempt to retrieve object with unknown ID 'HKDFUT3MV5_Quote'</v>
      </c>
      <c r="K292" s="74"/>
      <c r="L292" s="264"/>
    </row>
    <row r="293" spans="1:12" s="1" customFormat="1" ht="12.75" x14ac:dyDescent="0.2">
      <c r="A293" s="103"/>
      <c r="B293" s="216">
        <v>25</v>
      </c>
      <c r="C293" s="107" t="b">
        <v>0</v>
      </c>
      <c r="D293" s="107" t="str">
        <v>X5</v>
      </c>
      <c r="E293" s="106" t="str">
        <f t="shared" si="32"/>
        <v>HkdHibor3M</v>
      </c>
      <c r="F293" s="262" t="str">
        <f t="shared" si="33"/>
        <v>HKDFUT3MX5_Quote</v>
      </c>
      <c r="G293" s="262" t="str">
        <f t="shared" si="34"/>
        <v>HKDFUT3MX5ConvAdj_Quote</v>
      </c>
      <c r="H293" s="262" t="str">
        <f t="shared" si="35"/>
        <v>HKD_YC3MRH_FUT3MX5</v>
      </c>
      <c r="I293" s="265" t="e">
        <f>_xll.qlFuturesRateHelper(H293,$F293,$D293,$E293,$G293,Permanent,Trigger,ObjectOverwrite)</f>
        <v>#NUM!</v>
      </c>
      <c r="J293" s="219" t="str">
        <f ca="1">_xll.ohRangeRetrieveError(I293)</f>
        <v>qlFuturesRateHelper - Error converting parameter 'Price' : 'ObjectHandler error: attempt to retrieve object with unknown ID 'HKDFUT3MX5_Quote'</v>
      </c>
      <c r="K293" s="74"/>
      <c r="L293" s="264"/>
    </row>
    <row r="294" spans="1:12" s="1" customFormat="1" ht="12.75" x14ac:dyDescent="0.2">
      <c r="A294" s="103"/>
      <c r="B294" s="216">
        <v>26</v>
      </c>
      <c r="C294" s="107" t="b">
        <v>0</v>
      </c>
      <c r="D294" s="107" t="str">
        <v>Z5</v>
      </c>
      <c r="E294" s="106" t="str">
        <f t="shared" si="32"/>
        <v>HkdHibor3M</v>
      </c>
      <c r="F294" s="262" t="str">
        <f t="shared" si="33"/>
        <v>HKDFUT3MZ5_Quote</v>
      </c>
      <c r="G294" s="262" t="str">
        <f t="shared" si="34"/>
        <v>HKDFUT3MZ5ConvAdj_Quote</v>
      </c>
      <c r="H294" s="262" t="str">
        <f t="shared" si="35"/>
        <v>HKD_YC3MRH_FUT3MZ5</v>
      </c>
      <c r="I294" s="265" t="e">
        <f>_xll.qlFuturesRateHelper(H294,$F294,$D294,$E294,$G294,Permanent,Trigger,ObjectOverwrite)</f>
        <v>#NUM!</v>
      </c>
      <c r="J294" s="219" t="str">
        <f ca="1">_xll.ohRangeRetrieveError(I294)</f>
        <v>qlFuturesRateHelper - Error converting parameter 'Price' : 'ObjectHandler error: attempt to retrieve object with unknown ID 'HKDFUT3MZ5_Quote'</v>
      </c>
      <c r="K294" s="74"/>
      <c r="L294" s="264"/>
    </row>
    <row r="295" spans="1:12" s="1" customFormat="1" ht="12.75" x14ac:dyDescent="0.2">
      <c r="A295" s="103"/>
      <c r="B295" s="216">
        <v>27</v>
      </c>
      <c r="C295" s="107" t="b">
        <v>0</v>
      </c>
      <c r="D295" s="107" t="str">
        <v>F6</v>
      </c>
      <c r="E295" s="106" t="str">
        <f t="shared" si="32"/>
        <v>HkdHibor3M</v>
      </c>
      <c r="F295" s="262" t="str">
        <f t="shared" si="33"/>
        <v>HKDFUT3MF6_Quote</v>
      </c>
      <c r="G295" s="262" t="str">
        <f t="shared" si="34"/>
        <v>HKDFUT3MF6ConvAdj_Quote</v>
      </c>
      <c r="H295" s="262" t="str">
        <f t="shared" si="35"/>
        <v>HKD_YC3MRH_FUT3MF6</v>
      </c>
      <c r="I295" s="265" t="e">
        <f>_xll.qlFuturesRateHelper(H295,$F295,$D295,$E295,$G295,Permanent,Trigger,ObjectOverwrite)</f>
        <v>#NUM!</v>
      </c>
      <c r="J295" s="219" t="str">
        <f ca="1">_xll.ohRangeRetrieveError(I295)</f>
        <v>qlFuturesRateHelper - Error converting parameter 'Price' : 'ObjectHandler error: attempt to retrieve object with unknown ID 'HKDFUT3MF6_Quote'</v>
      </c>
      <c r="K295" s="74"/>
      <c r="L295" s="264"/>
    </row>
    <row r="296" spans="1:12" s="1" customFormat="1" ht="12.75" x14ac:dyDescent="0.2">
      <c r="A296" s="103"/>
      <c r="B296" s="216">
        <v>28</v>
      </c>
      <c r="C296" s="107" t="b">
        <v>0</v>
      </c>
      <c r="D296" s="107" t="str">
        <v>G6</v>
      </c>
      <c r="E296" s="106" t="str">
        <f t="shared" si="32"/>
        <v>HkdHibor3M</v>
      </c>
      <c r="F296" s="262" t="str">
        <f t="shared" si="33"/>
        <v>HKDFUT3MG6_Quote</v>
      </c>
      <c r="G296" s="262" t="str">
        <f t="shared" si="34"/>
        <v>HKDFUT3MG6ConvAdj_Quote</v>
      </c>
      <c r="H296" s="262" t="str">
        <f t="shared" si="35"/>
        <v>HKD_YC3MRH_FUT3MG6</v>
      </c>
      <c r="I296" s="265" t="e">
        <f>_xll.qlFuturesRateHelper(H296,$F296,$D296,$E296,$G296,Permanent,Trigger,ObjectOverwrite)</f>
        <v>#NUM!</v>
      </c>
      <c r="J296" s="219" t="str">
        <f ca="1">_xll.ohRangeRetrieveError(I296)</f>
        <v>qlFuturesRateHelper - Error converting parameter 'Price' : 'ObjectHandler error: attempt to retrieve object with unknown ID 'HKDFUT3MG6_Quote'</v>
      </c>
      <c r="K296" s="74"/>
      <c r="L296" s="264"/>
    </row>
    <row r="297" spans="1:12" s="1" customFormat="1" ht="12.75" x14ac:dyDescent="0.2">
      <c r="A297" s="103"/>
      <c r="B297" s="216">
        <v>29</v>
      </c>
      <c r="C297" s="107" t="b">
        <v>0</v>
      </c>
      <c r="D297" s="107" t="str">
        <v>H6</v>
      </c>
      <c r="E297" s="106" t="str">
        <f t="shared" si="32"/>
        <v>HkdHibor3M</v>
      </c>
      <c r="F297" s="262" t="str">
        <f t="shared" si="33"/>
        <v>HKDFUT3MH6_Quote</v>
      </c>
      <c r="G297" s="262" t="str">
        <f t="shared" si="34"/>
        <v>HKDFUT3MH6ConvAdj_Quote</v>
      </c>
      <c r="H297" s="262" t="str">
        <f t="shared" si="35"/>
        <v>HKD_YC3MRH_FUT3MH6</v>
      </c>
      <c r="I297" s="265" t="e">
        <f>_xll.qlFuturesRateHelper(H297,$F297,$D297,$E297,$G297,Permanent,Trigger,ObjectOverwrite)</f>
        <v>#NUM!</v>
      </c>
      <c r="J297" s="219" t="str">
        <f ca="1">_xll.ohRangeRetrieveError(I297)</f>
        <v>qlFuturesRateHelper - Error converting parameter 'Price' : 'ObjectHandler error: attempt to retrieve object with unknown ID 'HKDFUT3MH6_Quote'</v>
      </c>
      <c r="K297" s="74"/>
      <c r="L297" s="264"/>
    </row>
    <row r="298" spans="1:12" s="1" customFormat="1" ht="12.75" x14ac:dyDescent="0.2">
      <c r="A298" s="103"/>
      <c r="B298" s="216">
        <v>30</v>
      </c>
      <c r="C298" s="107" t="b">
        <v>0</v>
      </c>
      <c r="D298" s="107" t="str">
        <v>J6</v>
      </c>
      <c r="E298" s="106" t="str">
        <f t="shared" si="32"/>
        <v>HkdHibor3M</v>
      </c>
      <c r="F298" s="262" t="str">
        <f t="shared" si="33"/>
        <v>HKDFUT3MJ6_Quote</v>
      </c>
      <c r="G298" s="262" t="str">
        <f t="shared" si="34"/>
        <v>HKDFUT3MJ6ConvAdj_Quote</v>
      </c>
      <c r="H298" s="262" t="str">
        <f t="shared" si="35"/>
        <v>HKD_YC3MRH_FUT3MJ6</v>
      </c>
      <c r="I298" s="265" t="e">
        <f>_xll.qlFuturesRateHelper(H298,$F298,$D298,$E298,$G298,Permanent,Trigger,ObjectOverwrite)</f>
        <v>#NUM!</v>
      </c>
      <c r="J298" s="219" t="str">
        <f ca="1">_xll.ohRangeRetrieveError(I298)</f>
        <v>qlFuturesRateHelper - Error converting parameter 'Price' : 'ObjectHandler error: attempt to retrieve object with unknown ID 'HKDFUT3MJ6_Quote'</v>
      </c>
      <c r="K298" s="74"/>
      <c r="L298" s="264"/>
    </row>
    <row r="299" spans="1:12" s="1" customFormat="1" ht="12.75" x14ac:dyDescent="0.2">
      <c r="A299" s="103"/>
      <c r="B299" s="216">
        <v>31</v>
      </c>
      <c r="C299" s="107" t="b">
        <v>0</v>
      </c>
      <c r="D299" s="107" t="str">
        <v>K6</v>
      </c>
      <c r="E299" s="106" t="str">
        <f t="shared" si="32"/>
        <v>HkdHibor3M</v>
      </c>
      <c r="F299" s="262" t="str">
        <f t="shared" si="33"/>
        <v>HKDFUT3MK6_Quote</v>
      </c>
      <c r="G299" s="262" t="str">
        <f t="shared" si="34"/>
        <v>HKDFUT3MK6ConvAdj_Quote</v>
      </c>
      <c r="H299" s="262" t="str">
        <f t="shared" si="35"/>
        <v>HKD_YC3MRH_FUT3MK6</v>
      </c>
      <c r="I299" s="265" t="e">
        <f>_xll.qlFuturesRateHelper(H299,$F299,$D299,$E299,$G299,Permanent,Trigger,ObjectOverwrite)</f>
        <v>#NUM!</v>
      </c>
      <c r="J299" s="219" t="str">
        <f ca="1">_xll.ohRangeRetrieveError(I299)</f>
        <v>qlFuturesRateHelper - Error converting parameter 'Price' : 'ObjectHandler error: attempt to retrieve object with unknown ID 'HKDFUT3MK6_Quote'</v>
      </c>
      <c r="K299" s="74"/>
      <c r="L299" s="264"/>
    </row>
    <row r="300" spans="1:12" s="1" customFormat="1" ht="12.75" x14ac:dyDescent="0.2">
      <c r="A300" s="103"/>
      <c r="B300" s="216">
        <v>32</v>
      </c>
      <c r="C300" s="107" t="b">
        <v>0</v>
      </c>
      <c r="D300" s="107" t="str">
        <v>M6</v>
      </c>
      <c r="E300" s="106" t="str">
        <f t="shared" si="32"/>
        <v>HkdHibor3M</v>
      </c>
      <c r="F300" s="262" t="str">
        <f t="shared" si="33"/>
        <v>HKDFUT3MM6_Quote</v>
      </c>
      <c r="G300" s="262" t="str">
        <f t="shared" si="34"/>
        <v>HKDFUT3MM6ConvAdj_Quote</v>
      </c>
      <c r="H300" s="262" t="str">
        <f t="shared" si="35"/>
        <v>HKD_YC3MRH_FUT3MM6</v>
      </c>
      <c r="I300" s="265" t="e">
        <f>_xll.qlFuturesRateHelper(H300,$F300,$D300,$E300,$G300,Permanent,Trigger,ObjectOverwrite)</f>
        <v>#NUM!</v>
      </c>
      <c r="J300" s="219" t="str">
        <f ca="1">_xll.ohRangeRetrieveError(I300)</f>
        <v>qlFuturesRateHelper - Error converting parameter 'Price' : 'ObjectHandler error: attempt to retrieve object with unknown ID 'HKDFUT3MM6_Quote'</v>
      </c>
      <c r="K300" s="74"/>
      <c r="L300" s="264"/>
    </row>
    <row r="301" spans="1:12" s="1" customFormat="1" ht="12.75" x14ac:dyDescent="0.2">
      <c r="A301" s="103"/>
      <c r="B301" s="216">
        <v>33</v>
      </c>
      <c r="C301" s="107" t="b">
        <v>0</v>
      </c>
      <c r="D301" s="107" t="str">
        <v>N6</v>
      </c>
      <c r="E301" s="106" t="str">
        <f t="shared" ref="E301:E332" si="36">PROPER(Currency)&amp;FamilyName&amp;$E$267</f>
        <v>HkdHibor3M</v>
      </c>
      <c r="F301" s="262" t="str">
        <f t="shared" ref="F301:F332" si="37">Currency&amp;"FUT"&amp;$E$267&amp;$D301&amp;QuoteSuffix</f>
        <v>HKDFUT3MN6_Quote</v>
      </c>
      <c r="G301" s="262" t="str">
        <f t="shared" ref="G301:G332" si="38">Currency&amp;"FUT"&amp;$E$267&amp;$D301&amp;"ConvAdj"&amp;QuoteSuffix</f>
        <v>HKDFUT3MN6ConvAdj_Quote</v>
      </c>
      <c r="H301" s="262" t="str">
        <f t="shared" ref="H301:H332" si="39">$H$267&amp;"_FUT"&amp;$E$267&amp;$D301</f>
        <v>HKD_YC3MRH_FUT3MN6</v>
      </c>
      <c r="I301" s="265" t="e">
        <f>_xll.qlFuturesRateHelper(H301,$F301,$D301,$E301,$G301,Permanent,Trigger,ObjectOverwrite)</f>
        <v>#NUM!</v>
      </c>
      <c r="J301" s="219" t="str">
        <f ca="1">_xll.ohRangeRetrieveError(I301)</f>
        <v>qlFuturesRateHelper - Error converting parameter 'Price' : 'ObjectHandler error: attempt to retrieve object with unknown ID 'HKDFUT3MN6_Quote'</v>
      </c>
      <c r="K301" s="74"/>
      <c r="L301" s="264"/>
    </row>
    <row r="302" spans="1:12" s="1" customFormat="1" ht="12.75" x14ac:dyDescent="0.2">
      <c r="A302" s="103"/>
      <c r="B302" s="216">
        <v>34</v>
      </c>
      <c r="C302" s="107" t="b">
        <v>0</v>
      </c>
      <c r="D302" s="107" t="str">
        <v>Q6</v>
      </c>
      <c r="E302" s="106" t="str">
        <f t="shared" si="36"/>
        <v>HkdHibor3M</v>
      </c>
      <c r="F302" s="262" t="str">
        <f t="shared" si="37"/>
        <v>HKDFUT3MQ6_Quote</v>
      </c>
      <c r="G302" s="262" t="str">
        <f t="shared" si="38"/>
        <v>HKDFUT3MQ6ConvAdj_Quote</v>
      </c>
      <c r="H302" s="262" t="str">
        <f t="shared" si="39"/>
        <v>HKD_YC3MRH_FUT3MQ6</v>
      </c>
      <c r="I302" s="265" t="e">
        <f>_xll.qlFuturesRateHelper(H302,$F302,$D302,$E302,$G302,Permanent,Trigger,ObjectOverwrite)</f>
        <v>#NUM!</v>
      </c>
      <c r="J302" s="219" t="str">
        <f ca="1">_xll.ohRangeRetrieveError(I302)</f>
        <v>qlFuturesRateHelper - Error converting parameter 'Price' : 'ObjectHandler error: attempt to retrieve object with unknown ID 'HKDFUT3MQ6_Quote'</v>
      </c>
      <c r="K302" s="74"/>
      <c r="L302" s="264"/>
    </row>
    <row r="303" spans="1:12" s="1" customFormat="1" ht="12.75" x14ac:dyDescent="0.2">
      <c r="A303" s="103"/>
      <c r="B303" s="216">
        <v>35</v>
      </c>
      <c r="C303" s="107" t="b">
        <v>0</v>
      </c>
      <c r="D303" s="107" t="str">
        <v>U6</v>
      </c>
      <c r="E303" s="106" t="str">
        <f t="shared" si="36"/>
        <v>HkdHibor3M</v>
      </c>
      <c r="F303" s="262" t="str">
        <f t="shared" si="37"/>
        <v>HKDFUT3MU6_Quote</v>
      </c>
      <c r="G303" s="262" t="str">
        <f t="shared" si="38"/>
        <v>HKDFUT3MU6ConvAdj_Quote</v>
      </c>
      <c r="H303" s="262" t="str">
        <f t="shared" si="39"/>
        <v>HKD_YC3MRH_FUT3MU6</v>
      </c>
      <c r="I303" s="265" t="e">
        <f>_xll.qlFuturesRateHelper(H303,$F303,$D303,$E303,$G303,Permanent,Trigger,ObjectOverwrite)</f>
        <v>#NUM!</v>
      </c>
      <c r="J303" s="219" t="str">
        <f ca="1">_xll.ohRangeRetrieveError(I303)</f>
        <v>qlFuturesRateHelper - Error converting parameter 'Price' : 'ObjectHandler error: attempt to retrieve object with unknown ID 'HKDFUT3MU6_Quote'</v>
      </c>
      <c r="K303" s="74"/>
      <c r="L303" s="264"/>
    </row>
    <row r="304" spans="1:12" s="1" customFormat="1" ht="12.75" x14ac:dyDescent="0.2">
      <c r="A304" s="103"/>
      <c r="B304" s="216">
        <v>36</v>
      </c>
      <c r="C304" s="107" t="b">
        <v>0</v>
      </c>
      <c r="D304" s="107" t="str">
        <v>V6</v>
      </c>
      <c r="E304" s="106" t="str">
        <f t="shared" si="36"/>
        <v>HkdHibor3M</v>
      </c>
      <c r="F304" s="262" t="str">
        <f t="shared" si="37"/>
        <v>HKDFUT3MV6_Quote</v>
      </c>
      <c r="G304" s="262" t="str">
        <f t="shared" si="38"/>
        <v>HKDFUT3MV6ConvAdj_Quote</v>
      </c>
      <c r="H304" s="262" t="str">
        <f t="shared" si="39"/>
        <v>HKD_YC3MRH_FUT3MV6</v>
      </c>
      <c r="I304" s="265" t="e">
        <f>_xll.qlFuturesRateHelper(H304,$F304,$D304,$E304,$G304,Permanent,Trigger,ObjectOverwrite)</f>
        <v>#NUM!</v>
      </c>
      <c r="J304" s="219" t="str">
        <f ca="1">_xll.ohRangeRetrieveError(I304)</f>
        <v>qlFuturesRateHelper - Error converting parameter 'Price' : 'ObjectHandler error: attempt to retrieve object with unknown ID 'HKDFUT3MV6_Quote'</v>
      </c>
      <c r="K304" s="74"/>
      <c r="L304" s="264"/>
    </row>
    <row r="305" spans="1:12" s="1" customFormat="1" ht="12.75" x14ac:dyDescent="0.2">
      <c r="A305" s="103"/>
      <c r="B305" s="216">
        <v>37</v>
      </c>
      <c r="C305" s="107" t="b">
        <v>0</v>
      </c>
      <c r="D305" s="107" t="str">
        <v>X6</v>
      </c>
      <c r="E305" s="106" t="str">
        <f t="shared" si="36"/>
        <v>HkdHibor3M</v>
      </c>
      <c r="F305" s="262" t="str">
        <f t="shared" si="37"/>
        <v>HKDFUT3MX6_Quote</v>
      </c>
      <c r="G305" s="262" t="str">
        <f t="shared" si="38"/>
        <v>HKDFUT3MX6ConvAdj_Quote</v>
      </c>
      <c r="H305" s="262" t="str">
        <f t="shared" si="39"/>
        <v>HKD_YC3MRH_FUT3MX6</v>
      </c>
      <c r="I305" s="265" t="e">
        <f>_xll.qlFuturesRateHelper(H305,$F305,$D305,$E305,$G305,Permanent,Trigger,ObjectOverwrite)</f>
        <v>#NUM!</v>
      </c>
      <c r="J305" s="219" t="str">
        <f ca="1">_xll.ohRangeRetrieveError(I305)</f>
        <v>qlFuturesRateHelper - Error converting parameter 'Price' : 'ObjectHandler error: attempt to retrieve object with unknown ID 'HKDFUT3MX6_Quote'</v>
      </c>
      <c r="K305" s="74"/>
      <c r="L305" s="264"/>
    </row>
    <row r="306" spans="1:12" s="1" customFormat="1" ht="12.75" x14ac:dyDescent="0.2">
      <c r="A306" s="103"/>
      <c r="B306" s="216">
        <v>38</v>
      </c>
      <c r="C306" s="107" t="b">
        <v>0</v>
      </c>
      <c r="D306" s="107" t="str">
        <v>Z6</v>
      </c>
      <c r="E306" s="106" t="str">
        <f t="shared" si="36"/>
        <v>HkdHibor3M</v>
      </c>
      <c r="F306" s="262" t="str">
        <f t="shared" si="37"/>
        <v>HKDFUT3MZ6_Quote</v>
      </c>
      <c r="G306" s="262" t="str">
        <f t="shared" si="38"/>
        <v>HKDFUT3MZ6ConvAdj_Quote</v>
      </c>
      <c r="H306" s="262" t="str">
        <f t="shared" si="39"/>
        <v>HKD_YC3MRH_FUT3MZ6</v>
      </c>
      <c r="I306" s="265" t="e">
        <f>_xll.qlFuturesRateHelper(H306,$F306,$D306,$E306,$G306,Permanent,Trigger,ObjectOverwrite)</f>
        <v>#NUM!</v>
      </c>
      <c r="J306" s="219" t="str">
        <f ca="1">_xll.ohRangeRetrieveError(I306)</f>
        <v>qlFuturesRateHelper - Error converting parameter 'Price' : 'ObjectHandler error: attempt to retrieve object with unknown ID 'HKDFUT3MZ6_Quote'</v>
      </c>
      <c r="K306" s="74"/>
    </row>
    <row r="307" spans="1:12" s="1" customFormat="1" ht="12.75" x14ac:dyDescent="0.2">
      <c r="A307" s="103"/>
      <c r="B307" s="216">
        <v>39</v>
      </c>
      <c r="C307" s="107" t="b">
        <v>0</v>
      </c>
      <c r="D307" s="107" t="str">
        <v>F7</v>
      </c>
      <c r="E307" s="106" t="str">
        <f t="shared" si="36"/>
        <v>HkdHibor3M</v>
      </c>
      <c r="F307" s="262" t="str">
        <f t="shared" si="37"/>
        <v>HKDFUT3MF7_Quote</v>
      </c>
      <c r="G307" s="262" t="str">
        <f t="shared" si="38"/>
        <v>HKDFUT3MF7ConvAdj_Quote</v>
      </c>
      <c r="H307" s="262" t="str">
        <f t="shared" si="39"/>
        <v>HKD_YC3MRH_FUT3MF7</v>
      </c>
      <c r="I307" s="265" t="e">
        <f>_xll.qlFuturesRateHelper(H307,$F307,$D307,$E307,$G307,Permanent,Trigger,ObjectOverwrite)</f>
        <v>#NUM!</v>
      </c>
      <c r="J307" s="219" t="str">
        <f ca="1">_xll.ohRangeRetrieveError(I307)</f>
        <v>qlFuturesRateHelper - Error converting parameter 'Price' : 'ObjectHandler error: attempt to retrieve object with unknown ID 'HKDFUT3MF7_Quote'</v>
      </c>
      <c r="K307" s="74"/>
    </row>
    <row r="308" spans="1:12" s="1" customFormat="1" ht="12.75" x14ac:dyDescent="0.2">
      <c r="A308" s="103"/>
      <c r="B308" s="216">
        <v>40</v>
      </c>
      <c r="C308" s="107" t="b">
        <v>0</v>
      </c>
      <c r="D308" s="107" t="str">
        <v>G7</v>
      </c>
      <c r="E308" s="106" t="str">
        <f t="shared" si="36"/>
        <v>HkdHibor3M</v>
      </c>
      <c r="F308" s="262" t="str">
        <f t="shared" si="37"/>
        <v>HKDFUT3MG7_Quote</v>
      </c>
      <c r="G308" s="262" t="str">
        <f t="shared" si="38"/>
        <v>HKDFUT3MG7ConvAdj_Quote</v>
      </c>
      <c r="H308" s="262" t="str">
        <f t="shared" si="39"/>
        <v>HKD_YC3MRH_FUT3MG7</v>
      </c>
      <c r="I308" s="265" t="e">
        <f>_xll.qlFuturesRateHelper(H308,$F308,$D308,$E308,$G308,Permanent,Trigger,ObjectOverwrite)</f>
        <v>#NUM!</v>
      </c>
      <c r="J308" s="219" t="str">
        <f ca="1">_xll.ohRangeRetrieveError(I308)</f>
        <v>qlFuturesRateHelper - Error converting parameter 'Price' : 'ObjectHandler error: attempt to retrieve object with unknown ID 'HKDFUT3MG7_Quote'</v>
      </c>
      <c r="K308" s="74"/>
    </row>
    <row r="309" spans="1:12" s="1" customFormat="1" ht="12.75" x14ac:dyDescent="0.2">
      <c r="A309" s="103"/>
      <c r="B309" s="216">
        <v>41</v>
      </c>
      <c r="C309" s="107" t="b">
        <v>0</v>
      </c>
      <c r="D309" s="107" t="str">
        <v>H7</v>
      </c>
      <c r="E309" s="106" t="str">
        <f t="shared" si="36"/>
        <v>HkdHibor3M</v>
      </c>
      <c r="F309" s="262" t="str">
        <f t="shared" si="37"/>
        <v>HKDFUT3MH7_Quote</v>
      </c>
      <c r="G309" s="262" t="str">
        <f t="shared" si="38"/>
        <v>HKDFUT3MH7ConvAdj_Quote</v>
      </c>
      <c r="H309" s="262" t="str">
        <f t="shared" si="39"/>
        <v>HKD_YC3MRH_FUT3MH7</v>
      </c>
      <c r="I309" s="265" t="e">
        <f>_xll.qlFuturesRateHelper(H309,$F309,$D309,$E309,$G309,Permanent,Trigger,ObjectOverwrite)</f>
        <v>#NUM!</v>
      </c>
      <c r="J309" s="219" t="str">
        <f ca="1">_xll.ohRangeRetrieveError(I309)</f>
        <v>qlFuturesRateHelper - Error converting parameter 'Price' : 'ObjectHandler error: attempt to retrieve object with unknown ID 'HKDFUT3MH7_Quote'</v>
      </c>
      <c r="K309" s="74"/>
    </row>
    <row r="310" spans="1:12" s="1" customFormat="1" ht="12.75" x14ac:dyDescent="0.2">
      <c r="A310" s="103"/>
      <c r="B310" s="216">
        <v>42</v>
      </c>
      <c r="C310" s="107" t="b">
        <v>0</v>
      </c>
      <c r="D310" s="107" t="str">
        <v>J7</v>
      </c>
      <c r="E310" s="106" t="str">
        <f t="shared" si="36"/>
        <v>HkdHibor3M</v>
      </c>
      <c r="F310" s="262" t="str">
        <f t="shared" si="37"/>
        <v>HKDFUT3MJ7_Quote</v>
      </c>
      <c r="G310" s="262" t="str">
        <f t="shared" si="38"/>
        <v>HKDFUT3MJ7ConvAdj_Quote</v>
      </c>
      <c r="H310" s="262" t="str">
        <f t="shared" si="39"/>
        <v>HKD_YC3MRH_FUT3MJ7</v>
      </c>
      <c r="I310" s="265" t="e">
        <f>_xll.qlFuturesRateHelper(H310,$F310,$D310,$E310,$G310,Permanent,Trigger,ObjectOverwrite)</f>
        <v>#NUM!</v>
      </c>
      <c r="J310" s="219" t="str">
        <f ca="1">_xll.ohRangeRetrieveError(I310)</f>
        <v>qlFuturesRateHelper - Error converting parameter 'Price' : 'ObjectHandler error: attempt to retrieve object with unknown ID 'HKDFUT3MJ7_Quote'</v>
      </c>
      <c r="K310" s="74"/>
    </row>
    <row r="311" spans="1:12" s="1" customFormat="1" ht="12.75" x14ac:dyDescent="0.2">
      <c r="A311" s="103"/>
      <c r="B311" s="216">
        <v>43</v>
      </c>
      <c r="C311" s="107" t="b">
        <v>0</v>
      </c>
      <c r="D311" s="107" t="str">
        <v>K7</v>
      </c>
      <c r="E311" s="106" t="str">
        <f t="shared" si="36"/>
        <v>HkdHibor3M</v>
      </c>
      <c r="F311" s="262" t="str">
        <f t="shared" si="37"/>
        <v>HKDFUT3MK7_Quote</v>
      </c>
      <c r="G311" s="262" t="str">
        <f t="shared" si="38"/>
        <v>HKDFUT3MK7ConvAdj_Quote</v>
      </c>
      <c r="H311" s="262" t="str">
        <f t="shared" si="39"/>
        <v>HKD_YC3MRH_FUT3MK7</v>
      </c>
      <c r="I311" s="265" t="e">
        <f>_xll.qlFuturesRateHelper(H311,$F311,$D311,$E311,$G311,Permanent,Trigger,ObjectOverwrite)</f>
        <v>#NUM!</v>
      </c>
      <c r="J311" s="219" t="str">
        <f ca="1">_xll.ohRangeRetrieveError(I311)</f>
        <v>qlFuturesRateHelper - Error converting parameter 'Price' : 'ObjectHandler error: attempt to retrieve object with unknown ID 'HKDFUT3MK7_Quote'</v>
      </c>
      <c r="K311" s="74"/>
    </row>
    <row r="312" spans="1:12" s="1" customFormat="1" ht="12.75" x14ac:dyDescent="0.2">
      <c r="A312" s="103"/>
      <c r="B312" s="216">
        <v>44</v>
      </c>
      <c r="C312" s="107" t="b">
        <v>0</v>
      </c>
      <c r="D312" s="107" t="str">
        <v>M7</v>
      </c>
      <c r="E312" s="106" t="str">
        <f t="shared" si="36"/>
        <v>HkdHibor3M</v>
      </c>
      <c r="F312" s="262" t="str">
        <f t="shared" si="37"/>
        <v>HKDFUT3MM7_Quote</v>
      </c>
      <c r="G312" s="262" t="str">
        <f t="shared" si="38"/>
        <v>HKDFUT3MM7ConvAdj_Quote</v>
      </c>
      <c r="H312" s="262" t="str">
        <f t="shared" si="39"/>
        <v>HKD_YC3MRH_FUT3MM7</v>
      </c>
      <c r="I312" s="265" t="e">
        <f>_xll.qlFuturesRateHelper(H312,$F312,$D312,$E312,$G312,Permanent,Trigger,ObjectOverwrite)</f>
        <v>#NUM!</v>
      </c>
      <c r="J312" s="219" t="str">
        <f ca="1">_xll.ohRangeRetrieveError(I312)</f>
        <v>qlFuturesRateHelper - Error converting parameter 'Price' : 'ObjectHandler error: attempt to retrieve object with unknown ID 'HKDFUT3MM7_Quote'</v>
      </c>
      <c r="K312" s="74"/>
    </row>
    <row r="313" spans="1:12" s="1" customFormat="1" ht="12.75" x14ac:dyDescent="0.2">
      <c r="A313" s="103"/>
      <c r="B313" s="216">
        <v>45</v>
      </c>
      <c r="C313" s="107" t="b">
        <v>0</v>
      </c>
      <c r="D313" s="107" t="str">
        <v>N7</v>
      </c>
      <c r="E313" s="106" t="str">
        <f t="shared" si="36"/>
        <v>HkdHibor3M</v>
      </c>
      <c r="F313" s="262" t="str">
        <f t="shared" si="37"/>
        <v>HKDFUT3MN7_Quote</v>
      </c>
      <c r="G313" s="262" t="str">
        <f t="shared" si="38"/>
        <v>HKDFUT3MN7ConvAdj_Quote</v>
      </c>
      <c r="H313" s="262" t="str">
        <f t="shared" si="39"/>
        <v>HKD_YC3MRH_FUT3MN7</v>
      </c>
      <c r="I313" s="265" t="e">
        <f>_xll.qlFuturesRateHelper(H313,$F313,$D313,$E313,$G313,Permanent,Trigger,ObjectOverwrite)</f>
        <v>#NUM!</v>
      </c>
      <c r="J313" s="219" t="str">
        <f ca="1">_xll.ohRangeRetrieveError(I313)</f>
        <v>qlFuturesRateHelper - Error converting parameter 'Price' : 'ObjectHandler error: attempt to retrieve object with unknown ID 'HKDFUT3MN7_Quote'</v>
      </c>
      <c r="K313" s="74"/>
    </row>
    <row r="314" spans="1:12" s="1" customFormat="1" ht="12.75" x14ac:dyDescent="0.2">
      <c r="A314" s="103"/>
      <c r="B314" s="216">
        <v>46</v>
      </c>
      <c r="C314" s="107" t="b">
        <v>0</v>
      </c>
      <c r="D314" s="107" t="str">
        <v>Q7</v>
      </c>
      <c r="E314" s="106" t="str">
        <f t="shared" si="36"/>
        <v>HkdHibor3M</v>
      </c>
      <c r="F314" s="262" t="str">
        <f t="shared" si="37"/>
        <v>HKDFUT3MQ7_Quote</v>
      </c>
      <c r="G314" s="262" t="str">
        <f t="shared" si="38"/>
        <v>HKDFUT3MQ7ConvAdj_Quote</v>
      </c>
      <c r="H314" s="262" t="str">
        <f t="shared" si="39"/>
        <v>HKD_YC3MRH_FUT3MQ7</v>
      </c>
      <c r="I314" s="265" t="e">
        <f>_xll.qlFuturesRateHelper(H314,$F314,$D314,$E314,$G314,Permanent,Trigger,ObjectOverwrite)</f>
        <v>#NUM!</v>
      </c>
      <c r="J314" s="219" t="str">
        <f ca="1">_xll.ohRangeRetrieveError(I314)</f>
        <v>qlFuturesRateHelper - Error converting parameter 'Price' : 'ObjectHandler error: attempt to retrieve object with unknown ID 'HKDFUT3MQ7_Quote'</v>
      </c>
      <c r="K314" s="74"/>
    </row>
    <row r="315" spans="1:12" s="1" customFormat="1" ht="12.75" x14ac:dyDescent="0.2">
      <c r="A315" s="103"/>
      <c r="B315" s="216">
        <v>47</v>
      </c>
      <c r="C315" s="107" t="b">
        <v>0</v>
      </c>
      <c r="D315" s="107" t="str">
        <v>U7</v>
      </c>
      <c r="E315" s="106" t="str">
        <f t="shared" si="36"/>
        <v>HkdHibor3M</v>
      </c>
      <c r="F315" s="262" t="str">
        <f t="shared" si="37"/>
        <v>HKDFUT3MU7_Quote</v>
      </c>
      <c r="G315" s="262" t="str">
        <f t="shared" si="38"/>
        <v>HKDFUT3MU7ConvAdj_Quote</v>
      </c>
      <c r="H315" s="262" t="str">
        <f t="shared" si="39"/>
        <v>HKD_YC3MRH_FUT3MU7</v>
      </c>
      <c r="I315" s="265" t="e">
        <f>_xll.qlFuturesRateHelper(H315,$F315,$D315,$E315,$G315,Permanent,Trigger,ObjectOverwrite)</f>
        <v>#NUM!</v>
      </c>
      <c r="J315" s="219" t="str">
        <f ca="1">_xll.ohRangeRetrieveError(I315)</f>
        <v>qlFuturesRateHelper - Error converting parameter 'Price' : 'ObjectHandler error: attempt to retrieve object with unknown ID 'HKDFUT3MU7_Quote'</v>
      </c>
      <c r="K315" s="74"/>
    </row>
    <row r="316" spans="1:12" s="1" customFormat="1" ht="12.75" x14ac:dyDescent="0.2">
      <c r="A316" s="103"/>
      <c r="B316" s="216">
        <v>48</v>
      </c>
      <c r="C316" s="107" t="b">
        <v>0</v>
      </c>
      <c r="D316" s="107" t="str">
        <v>V7</v>
      </c>
      <c r="E316" s="106" t="str">
        <f t="shared" si="36"/>
        <v>HkdHibor3M</v>
      </c>
      <c r="F316" s="262" t="str">
        <f t="shared" si="37"/>
        <v>HKDFUT3MV7_Quote</v>
      </c>
      <c r="G316" s="262" t="str">
        <f t="shared" si="38"/>
        <v>HKDFUT3MV7ConvAdj_Quote</v>
      </c>
      <c r="H316" s="262" t="str">
        <f t="shared" si="39"/>
        <v>HKD_YC3MRH_FUT3MV7</v>
      </c>
      <c r="I316" s="265" t="e">
        <f>_xll.qlFuturesRateHelper(H316,$F316,$D316,$E316,$G316,Permanent,Trigger,ObjectOverwrite)</f>
        <v>#NUM!</v>
      </c>
      <c r="J316" s="219" t="str">
        <f ca="1">_xll.ohRangeRetrieveError(I316)</f>
        <v>qlFuturesRateHelper - Error converting parameter 'Price' : 'ObjectHandler error: attempt to retrieve object with unknown ID 'HKDFUT3MV7_Quote'</v>
      </c>
      <c r="K316" s="74"/>
    </row>
    <row r="317" spans="1:12" s="1" customFormat="1" ht="12.75" x14ac:dyDescent="0.2">
      <c r="A317" s="103"/>
      <c r="B317" s="216">
        <v>49</v>
      </c>
      <c r="C317" s="107" t="b">
        <v>0</v>
      </c>
      <c r="D317" s="107" t="str">
        <v>X7</v>
      </c>
      <c r="E317" s="106" t="str">
        <f t="shared" si="36"/>
        <v>HkdHibor3M</v>
      </c>
      <c r="F317" s="262" t="str">
        <f t="shared" si="37"/>
        <v>HKDFUT3MX7_Quote</v>
      </c>
      <c r="G317" s="262" t="str">
        <f t="shared" si="38"/>
        <v>HKDFUT3MX7ConvAdj_Quote</v>
      </c>
      <c r="H317" s="262" t="str">
        <f t="shared" si="39"/>
        <v>HKD_YC3MRH_FUT3MX7</v>
      </c>
      <c r="I317" s="265" t="e">
        <f>_xll.qlFuturesRateHelper(H317,$F317,$D317,$E317,$G317,Permanent,Trigger,ObjectOverwrite)</f>
        <v>#NUM!</v>
      </c>
      <c r="J317" s="219" t="str">
        <f ca="1">_xll.ohRangeRetrieveError(I317)</f>
        <v>qlFuturesRateHelper - Error converting parameter 'Price' : 'ObjectHandler error: attempt to retrieve object with unknown ID 'HKDFUT3MX7_Quote'</v>
      </c>
      <c r="K317" s="74"/>
    </row>
    <row r="318" spans="1:12" s="1" customFormat="1" ht="12.75" x14ac:dyDescent="0.2">
      <c r="A318" s="103"/>
      <c r="B318" s="216">
        <v>50</v>
      </c>
      <c r="C318" s="107" t="b">
        <v>0</v>
      </c>
      <c r="D318" s="107" t="str">
        <v>Z7</v>
      </c>
      <c r="E318" s="106" t="str">
        <f t="shared" si="36"/>
        <v>HkdHibor3M</v>
      </c>
      <c r="F318" s="262" t="str">
        <f t="shared" si="37"/>
        <v>HKDFUT3MZ7_Quote</v>
      </c>
      <c r="G318" s="262" t="str">
        <f t="shared" si="38"/>
        <v>HKDFUT3MZ7ConvAdj_Quote</v>
      </c>
      <c r="H318" s="262" t="str">
        <f t="shared" si="39"/>
        <v>HKD_YC3MRH_FUT3MZ7</v>
      </c>
      <c r="I318" s="265" t="e">
        <f>_xll.qlFuturesRateHelper(H318,$F318,$D318,$E318,$G318,Permanent,Trigger,ObjectOverwrite)</f>
        <v>#NUM!</v>
      </c>
      <c r="J318" s="219" t="str">
        <f ca="1">_xll.ohRangeRetrieveError(I318)</f>
        <v>qlFuturesRateHelper - Error converting parameter 'Price' : 'ObjectHandler error: attempt to retrieve object with unknown ID 'HKDFUT3MZ7_Quote'</v>
      </c>
      <c r="K318" s="74"/>
    </row>
    <row r="319" spans="1:12" s="1" customFormat="1" ht="12.75" x14ac:dyDescent="0.2">
      <c r="A319" s="103"/>
      <c r="B319" s="216">
        <v>51</v>
      </c>
      <c r="C319" s="107" t="b">
        <v>0</v>
      </c>
      <c r="D319" s="107" t="str">
        <v>F8</v>
      </c>
      <c r="E319" s="106" t="str">
        <f t="shared" si="36"/>
        <v>HkdHibor3M</v>
      </c>
      <c r="F319" s="262" t="str">
        <f t="shared" si="37"/>
        <v>HKDFUT3MF8_Quote</v>
      </c>
      <c r="G319" s="262" t="str">
        <f t="shared" si="38"/>
        <v>HKDFUT3MF8ConvAdj_Quote</v>
      </c>
      <c r="H319" s="262" t="str">
        <f t="shared" si="39"/>
        <v>HKD_YC3MRH_FUT3MF8</v>
      </c>
      <c r="I319" s="265" t="e">
        <f>_xll.qlFuturesRateHelper(H319,$F319,$D319,$E319,$G319,Permanent,Trigger,ObjectOverwrite)</f>
        <v>#NUM!</v>
      </c>
      <c r="J319" s="219" t="str">
        <f ca="1">_xll.ohRangeRetrieveError(I319)</f>
        <v>qlFuturesRateHelper - Error converting parameter 'Price' : 'ObjectHandler error: attempt to retrieve object with unknown ID 'HKDFUT3MF8_Quote'</v>
      </c>
      <c r="K319" s="74"/>
    </row>
    <row r="320" spans="1:12" s="1" customFormat="1" ht="12.75" x14ac:dyDescent="0.2">
      <c r="A320" s="103"/>
      <c r="B320" s="216">
        <v>52</v>
      </c>
      <c r="C320" s="107" t="b">
        <v>0</v>
      </c>
      <c r="D320" s="107" t="str">
        <v>G8</v>
      </c>
      <c r="E320" s="106" t="str">
        <f t="shared" si="36"/>
        <v>HkdHibor3M</v>
      </c>
      <c r="F320" s="262" t="str">
        <f t="shared" si="37"/>
        <v>HKDFUT3MG8_Quote</v>
      </c>
      <c r="G320" s="262" t="str">
        <f t="shared" si="38"/>
        <v>HKDFUT3MG8ConvAdj_Quote</v>
      </c>
      <c r="H320" s="262" t="str">
        <f t="shared" si="39"/>
        <v>HKD_YC3MRH_FUT3MG8</v>
      </c>
      <c r="I320" s="265" t="e">
        <f>_xll.qlFuturesRateHelper(H320,$F320,$D320,$E320,$G320,Permanent,Trigger,ObjectOverwrite)</f>
        <v>#NUM!</v>
      </c>
      <c r="J320" s="219" t="str">
        <f ca="1">_xll.ohRangeRetrieveError(I320)</f>
        <v>qlFuturesRateHelper - Error converting parameter 'Price' : 'ObjectHandler error: attempt to retrieve object with unknown ID 'HKDFUT3MG8_Quote'</v>
      </c>
      <c r="K320" s="74"/>
    </row>
    <row r="321" spans="1:11" s="1" customFormat="1" ht="12.75" x14ac:dyDescent="0.2">
      <c r="A321" s="103"/>
      <c r="B321" s="216">
        <v>53</v>
      </c>
      <c r="C321" s="107" t="b">
        <v>0</v>
      </c>
      <c r="D321" s="107" t="str">
        <v>H8</v>
      </c>
      <c r="E321" s="106" t="str">
        <f t="shared" si="36"/>
        <v>HkdHibor3M</v>
      </c>
      <c r="F321" s="262" t="str">
        <f t="shared" si="37"/>
        <v>HKDFUT3MH8_Quote</v>
      </c>
      <c r="G321" s="262" t="str">
        <f t="shared" si="38"/>
        <v>HKDFUT3MH8ConvAdj_Quote</v>
      </c>
      <c r="H321" s="262" t="str">
        <f t="shared" si="39"/>
        <v>HKD_YC3MRH_FUT3MH8</v>
      </c>
      <c r="I321" s="265" t="e">
        <f>_xll.qlFuturesRateHelper(H321,$F321,$D321,$E321,$G321,Permanent,Trigger,ObjectOverwrite)</f>
        <v>#NUM!</v>
      </c>
      <c r="J321" s="219" t="str">
        <f ca="1">_xll.ohRangeRetrieveError(I321)</f>
        <v>qlFuturesRateHelper - Error converting parameter 'Price' : 'ObjectHandler error: attempt to retrieve object with unknown ID 'HKDFUT3MH8_Quote'</v>
      </c>
      <c r="K321" s="74"/>
    </row>
    <row r="322" spans="1:11" s="1" customFormat="1" ht="12.75" x14ac:dyDescent="0.2">
      <c r="A322" s="103"/>
      <c r="B322" s="216">
        <v>54</v>
      </c>
      <c r="C322" s="107" t="b">
        <v>0</v>
      </c>
      <c r="D322" s="107" t="str">
        <v>J8</v>
      </c>
      <c r="E322" s="106" t="str">
        <f t="shared" si="36"/>
        <v>HkdHibor3M</v>
      </c>
      <c r="F322" s="262" t="str">
        <f t="shared" si="37"/>
        <v>HKDFUT3MJ8_Quote</v>
      </c>
      <c r="G322" s="262" t="str">
        <f t="shared" si="38"/>
        <v>HKDFUT3MJ8ConvAdj_Quote</v>
      </c>
      <c r="H322" s="262" t="str">
        <f t="shared" si="39"/>
        <v>HKD_YC3MRH_FUT3MJ8</v>
      </c>
      <c r="I322" s="265" t="e">
        <f>_xll.qlFuturesRateHelper(H322,$F322,$D322,$E322,$G322,Permanent,Trigger,ObjectOverwrite)</f>
        <v>#NUM!</v>
      </c>
      <c r="J322" s="219" t="str">
        <f ca="1">_xll.ohRangeRetrieveError(I322)</f>
        <v>qlFuturesRateHelper - Error converting parameter 'Price' : 'ObjectHandler error: attempt to retrieve object with unknown ID 'HKDFUT3MJ8_Quote'</v>
      </c>
      <c r="K322" s="74"/>
    </row>
    <row r="323" spans="1:11" s="1" customFormat="1" ht="12.75" x14ac:dyDescent="0.2">
      <c r="A323" s="103"/>
      <c r="B323" s="216">
        <v>55</v>
      </c>
      <c r="C323" s="107" t="b">
        <v>0</v>
      </c>
      <c r="D323" s="107" t="str">
        <v>K8</v>
      </c>
      <c r="E323" s="106" t="str">
        <f t="shared" si="36"/>
        <v>HkdHibor3M</v>
      </c>
      <c r="F323" s="262" t="str">
        <f t="shared" si="37"/>
        <v>HKDFUT3MK8_Quote</v>
      </c>
      <c r="G323" s="262" t="str">
        <f t="shared" si="38"/>
        <v>HKDFUT3MK8ConvAdj_Quote</v>
      </c>
      <c r="H323" s="262" t="str">
        <f t="shared" si="39"/>
        <v>HKD_YC3MRH_FUT3MK8</v>
      </c>
      <c r="I323" s="265" t="e">
        <f>_xll.qlFuturesRateHelper(H323,$F323,$D323,$E323,$G323,Permanent,Trigger,ObjectOverwrite)</f>
        <v>#NUM!</v>
      </c>
      <c r="J323" s="219" t="str">
        <f ca="1">_xll.ohRangeRetrieveError(I323)</f>
        <v>qlFuturesRateHelper - Error converting parameter 'Price' : 'ObjectHandler error: attempt to retrieve object with unknown ID 'HKDFUT3MK8_Quote'</v>
      </c>
      <c r="K323" s="74"/>
    </row>
    <row r="324" spans="1:11" s="1" customFormat="1" ht="12.75" x14ac:dyDescent="0.2">
      <c r="A324" s="103"/>
      <c r="B324" s="216">
        <v>56</v>
      </c>
      <c r="C324" s="107" t="b">
        <v>0</v>
      </c>
      <c r="D324" s="107" t="str">
        <v>M8</v>
      </c>
      <c r="E324" s="106" t="str">
        <f t="shared" si="36"/>
        <v>HkdHibor3M</v>
      </c>
      <c r="F324" s="262" t="str">
        <f t="shared" si="37"/>
        <v>HKDFUT3MM8_Quote</v>
      </c>
      <c r="G324" s="262" t="str">
        <f t="shared" si="38"/>
        <v>HKDFUT3MM8ConvAdj_Quote</v>
      </c>
      <c r="H324" s="262" t="str">
        <f t="shared" si="39"/>
        <v>HKD_YC3MRH_FUT3MM8</v>
      </c>
      <c r="I324" s="265" t="e">
        <f>_xll.qlFuturesRateHelper(H324,$F324,$D324,$E324,$G324,Permanent,Trigger,ObjectOverwrite)</f>
        <v>#NUM!</v>
      </c>
      <c r="J324" s="219" t="str">
        <f ca="1">_xll.ohRangeRetrieveError(I324)</f>
        <v>qlFuturesRateHelper - Error converting parameter 'Price' : 'ObjectHandler error: attempt to retrieve object with unknown ID 'HKDFUT3MM8_Quote'</v>
      </c>
      <c r="K324" s="74"/>
    </row>
    <row r="325" spans="1:11" s="1" customFormat="1" ht="12.75" x14ac:dyDescent="0.2">
      <c r="A325" s="103"/>
      <c r="B325" s="216">
        <v>57</v>
      </c>
      <c r="C325" s="107" t="b">
        <v>0</v>
      </c>
      <c r="D325" s="107" t="str">
        <v>N8</v>
      </c>
      <c r="E325" s="106" t="str">
        <f t="shared" si="36"/>
        <v>HkdHibor3M</v>
      </c>
      <c r="F325" s="262" t="str">
        <f t="shared" si="37"/>
        <v>HKDFUT3MN8_Quote</v>
      </c>
      <c r="G325" s="262" t="str">
        <f t="shared" si="38"/>
        <v>HKDFUT3MN8ConvAdj_Quote</v>
      </c>
      <c r="H325" s="262" t="str">
        <f t="shared" si="39"/>
        <v>HKD_YC3MRH_FUT3MN8</v>
      </c>
      <c r="I325" s="265" t="e">
        <f>_xll.qlFuturesRateHelper(H325,$F325,$D325,$E325,$G325,Permanent,Trigger,ObjectOverwrite)</f>
        <v>#NUM!</v>
      </c>
      <c r="J325" s="219" t="str">
        <f ca="1">_xll.ohRangeRetrieveError(I325)</f>
        <v>qlFuturesRateHelper - Error converting parameter 'Price' : 'ObjectHandler error: attempt to retrieve object with unknown ID 'HKDFUT3MN8_Quote'</v>
      </c>
      <c r="K325" s="74"/>
    </row>
    <row r="326" spans="1:11" s="1" customFormat="1" ht="12.75" x14ac:dyDescent="0.2">
      <c r="A326" s="103"/>
      <c r="B326" s="216">
        <v>58</v>
      </c>
      <c r="C326" s="107" t="b">
        <v>0</v>
      </c>
      <c r="D326" s="107" t="str">
        <v>Q8</v>
      </c>
      <c r="E326" s="106" t="str">
        <f t="shared" si="36"/>
        <v>HkdHibor3M</v>
      </c>
      <c r="F326" s="262" t="str">
        <f t="shared" si="37"/>
        <v>HKDFUT3MQ8_Quote</v>
      </c>
      <c r="G326" s="262" t="str">
        <f t="shared" si="38"/>
        <v>HKDFUT3MQ8ConvAdj_Quote</v>
      </c>
      <c r="H326" s="262" t="str">
        <f t="shared" si="39"/>
        <v>HKD_YC3MRH_FUT3MQ8</v>
      </c>
      <c r="I326" s="265" t="e">
        <f>_xll.qlFuturesRateHelper(H326,$F326,$D326,$E326,$G326,Permanent,Trigger,ObjectOverwrite)</f>
        <v>#NUM!</v>
      </c>
      <c r="J326" s="219" t="str">
        <f ca="1">_xll.ohRangeRetrieveError(I326)</f>
        <v>qlFuturesRateHelper - Error converting parameter 'Price' : 'ObjectHandler error: attempt to retrieve object with unknown ID 'HKDFUT3MQ8_Quote'</v>
      </c>
      <c r="K326" s="74"/>
    </row>
    <row r="327" spans="1:11" s="1" customFormat="1" ht="12.75" x14ac:dyDescent="0.2">
      <c r="A327" s="103"/>
      <c r="B327" s="216">
        <v>59</v>
      </c>
      <c r="C327" s="107" t="b">
        <v>0</v>
      </c>
      <c r="D327" s="107" t="str">
        <v>U8</v>
      </c>
      <c r="E327" s="106" t="str">
        <f t="shared" si="36"/>
        <v>HkdHibor3M</v>
      </c>
      <c r="F327" s="262" t="str">
        <f t="shared" si="37"/>
        <v>HKDFUT3MU8_Quote</v>
      </c>
      <c r="G327" s="262" t="str">
        <f t="shared" si="38"/>
        <v>HKDFUT3MU8ConvAdj_Quote</v>
      </c>
      <c r="H327" s="262" t="str">
        <f t="shared" si="39"/>
        <v>HKD_YC3MRH_FUT3MU8</v>
      </c>
      <c r="I327" s="265" t="e">
        <f>_xll.qlFuturesRateHelper(H327,$F327,$D327,$E327,$G327,Permanent,Trigger,ObjectOverwrite)</f>
        <v>#NUM!</v>
      </c>
      <c r="J327" s="219" t="str">
        <f ca="1">_xll.ohRangeRetrieveError(I327)</f>
        <v>qlFuturesRateHelper - Error converting parameter 'Price' : 'ObjectHandler error: attempt to retrieve object with unknown ID 'HKDFUT3MU8_Quote'</v>
      </c>
      <c r="K327" s="74"/>
    </row>
    <row r="328" spans="1:11" s="1" customFormat="1" ht="12.75" x14ac:dyDescent="0.2">
      <c r="A328" s="103"/>
      <c r="B328" s="216">
        <v>60</v>
      </c>
      <c r="C328" s="107" t="b">
        <v>0</v>
      </c>
      <c r="D328" s="107" t="str">
        <v>V8</v>
      </c>
      <c r="E328" s="106" t="str">
        <f t="shared" si="36"/>
        <v>HkdHibor3M</v>
      </c>
      <c r="F328" s="262" t="str">
        <f t="shared" si="37"/>
        <v>HKDFUT3MV8_Quote</v>
      </c>
      <c r="G328" s="262" t="str">
        <f t="shared" si="38"/>
        <v>HKDFUT3MV8ConvAdj_Quote</v>
      </c>
      <c r="H328" s="262" t="str">
        <f t="shared" si="39"/>
        <v>HKD_YC3MRH_FUT3MV8</v>
      </c>
      <c r="I328" s="265" t="e">
        <f>_xll.qlFuturesRateHelper(H328,$F328,$D328,$E328,$G328,Permanent,Trigger,ObjectOverwrite)</f>
        <v>#NUM!</v>
      </c>
      <c r="J328" s="219" t="str">
        <f ca="1">_xll.ohRangeRetrieveError(I328)</f>
        <v>qlFuturesRateHelper - Error converting parameter 'Price' : 'ObjectHandler error: attempt to retrieve object with unknown ID 'HKDFUT3MV8_Quote'</v>
      </c>
      <c r="K328" s="74"/>
    </row>
    <row r="329" spans="1:11" s="1" customFormat="1" ht="12.75" x14ac:dyDescent="0.2">
      <c r="A329" s="103"/>
      <c r="B329" s="216">
        <v>61</v>
      </c>
      <c r="C329" s="107" t="b">
        <v>0</v>
      </c>
      <c r="D329" s="107" t="str">
        <v>X8</v>
      </c>
      <c r="E329" s="106" t="str">
        <f t="shared" si="36"/>
        <v>HkdHibor3M</v>
      </c>
      <c r="F329" s="262" t="str">
        <f t="shared" si="37"/>
        <v>HKDFUT3MX8_Quote</v>
      </c>
      <c r="G329" s="262" t="str">
        <f t="shared" si="38"/>
        <v>HKDFUT3MX8ConvAdj_Quote</v>
      </c>
      <c r="H329" s="262" t="str">
        <f t="shared" si="39"/>
        <v>HKD_YC3MRH_FUT3MX8</v>
      </c>
      <c r="I329" s="265" t="e">
        <f>_xll.qlFuturesRateHelper(H329,$F329,$D329,$E329,$G329,Permanent,Trigger,ObjectOverwrite)</f>
        <v>#NUM!</v>
      </c>
      <c r="J329" s="219" t="str">
        <f ca="1">_xll.ohRangeRetrieveError(I329)</f>
        <v>qlFuturesRateHelper - Error converting parameter 'Price' : 'ObjectHandler error: attempt to retrieve object with unknown ID 'HKDFUT3MX8_Quote'</v>
      </c>
      <c r="K329" s="74"/>
    </row>
    <row r="330" spans="1:11" s="1" customFormat="1" ht="12.75" x14ac:dyDescent="0.2">
      <c r="A330" s="103"/>
      <c r="B330" s="216">
        <v>62</v>
      </c>
      <c r="C330" s="107" t="b">
        <v>0</v>
      </c>
      <c r="D330" s="107" t="str">
        <v>Z8</v>
      </c>
      <c r="E330" s="106" t="str">
        <f t="shared" si="36"/>
        <v>HkdHibor3M</v>
      </c>
      <c r="F330" s="262" t="str">
        <f t="shared" si="37"/>
        <v>HKDFUT3MZ8_Quote</v>
      </c>
      <c r="G330" s="262" t="str">
        <f t="shared" si="38"/>
        <v>HKDFUT3MZ8ConvAdj_Quote</v>
      </c>
      <c r="H330" s="262" t="str">
        <f t="shared" si="39"/>
        <v>HKD_YC3MRH_FUT3MZ8</v>
      </c>
      <c r="I330" s="265" t="e">
        <f>_xll.qlFuturesRateHelper(H330,$F330,$D330,$E330,$G330,Permanent,Trigger,ObjectOverwrite)</f>
        <v>#NUM!</v>
      </c>
      <c r="J330" s="219" t="str">
        <f ca="1">_xll.ohRangeRetrieveError(I330)</f>
        <v>qlFuturesRateHelper - Error converting parameter 'Price' : 'ObjectHandler error: attempt to retrieve object with unknown ID 'HKDFUT3MZ8_Quote'</v>
      </c>
      <c r="K330" s="74"/>
    </row>
    <row r="331" spans="1:11" s="1" customFormat="1" ht="12.75" x14ac:dyDescent="0.2">
      <c r="A331" s="103"/>
      <c r="B331" s="216">
        <v>63</v>
      </c>
      <c r="C331" s="107" t="b">
        <v>0</v>
      </c>
      <c r="D331" s="107" t="str">
        <v>F9</v>
      </c>
      <c r="E331" s="106" t="str">
        <f t="shared" si="36"/>
        <v>HkdHibor3M</v>
      </c>
      <c r="F331" s="262" t="str">
        <f t="shared" si="37"/>
        <v>HKDFUT3MF9_Quote</v>
      </c>
      <c r="G331" s="262" t="str">
        <f t="shared" si="38"/>
        <v>HKDFUT3MF9ConvAdj_Quote</v>
      </c>
      <c r="H331" s="262" t="str">
        <f t="shared" si="39"/>
        <v>HKD_YC3MRH_FUT3MF9</v>
      </c>
      <c r="I331" s="265" t="e">
        <f>_xll.qlFuturesRateHelper(H331,$F331,$D331,$E331,$G331,Permanent,Trigger,ObjectOverwrite)</f>
        <v>#NUM!</v>
      </c>
      <c r="J331" s="219" t="str">
        <f ca="1">_xll.ohRangeRetrieveError(I331)</f>
        <v>qlFuturesRateHelper - Error converting parameter 'Price' : 'ObjectHandler error: attempt to retrieve object with unknown ID 'HKDFUT3MF9_Quote'</v>
      </c>
      <c r="K331" s="74"/>
    </row>
    <row r="332" spans="1:11" s="1" customFormat="1" ht="12.75" x14ac:dyDescent="0.2">
      <c r="A332" s="103"/>
      <c r="B332" s="216">
        <v>64</v>
      </c>
      <c r="C332" s="107" t="b">
        <v>0</v>
      </c>
      <c r="D332" s="107" t="str">
        <v>G9</v>
      </c>
      <c r="E332" s="106" t="str">
        <f t="shared" si="36"/>
        <v>HkdHibor3M</v>
      </c>
      <c r="F332" s="262" t="str">
        <f t="shared" si="37"/>
        <v>HKDFUT3MG9_Quote</v>
      </c>
      <c r="G332" s="262" t="str">
        <f t="shared" si="38"/>
        <v>HKDFUT3MG9ConvAdj_Quote</v>
      </c>
      <c r="H332" s="262" t="str">
        <f t="shared" si="39"/>
        <v>HKD_YC3MRH_FUT3MG9</v>
      </c>
      <c r="I332" s="265" t="e">
        <f>_xll.qlFuturesRateHelper(H332,$F332,$D332,$E332,$G332,Permanent,Trigger,ObjectOverwrite)</f>
        <v>#NUM!</v>
      </c>
      <c r="J332" s="219" t="str">
        <f ca="1">_xll.ohRangeRetrieveError(I332)</f>
        <v>qlFuturesRateHelper - Error converting parameter 'Price' : 'ObjectHandler error: attempt to retrieve object with unknown ID 'HKDFUT3MG9_Quote'</v>
      </c>
      <c r="K332" s="74"/>
    </row>
    <row r="333" spans="1:11" s="1" customFormat="1" ht="12.75" x14ac:dyDescent="0.2">
      <c r="A333" s="103"/>
      <c r="B333" s="216">
        <v>65</v>
      </c>
      <c r="C333" s="107" t="b">
        <v>0</v>
      </c>
      <c r="D333" s="107" t="str">
        <v>H9</v>
      </c>
      <c r="E333" s="106" t="str">
        <f t="shared" ref="E333:E364" si="40">PROPER(Currency)&amp;FamilyName&amp;$E$267</f>
        <v>HkdHibor3M</v>
      </c>
      <c r="F333" s="262" t="str">
        <f t="shared" ref="F333:F364" si="41">Currency&amp;"FUT"&amp;$E$267&amp;$D333&amp;QuoteSuffix</f>
        <v>HKDFUT3MH9_Quote</v>
      </c>
      <c r="G333" s="262" t="str">
        <f t="shared" ref="G333:G364" si="42">Currency&amp;"FUT"&amp;$E$267&amp;$D333&amp;"ConvAdj"&amp;QuoteSuffix</f>
        <v>HKDFUT3MH9ConvAdj_Quote</v>
      </c>
      <c r="H333" s="262" t="str">
        <f t="shared" ref="H333:H364" si="43">$H$267&amp;"_FUT"&amp;$E$267&amp;$D333</f>
        <v>HKD_YC3MRH_FUT3MH9</v>
      </c>
      <c r="I333" s="265" t="e">
        <f>_xll.qlFuturesRateHelper(H333,$F333,$D333,$E333,$G333,Permanent,Trigger,ObjectOverwrite)</f>
        <v>#NUM!</v>
      </c>
      <c r="J333" s="219" t="str">
        <f ca="1">_xll.ohRangeRetrieveError(I333)</f>
        <v>qlFuturesRateHelper - Error converting parameter 'Price' : 'ObjectHandler error: attempt to retrieve object with unknown ID 'HKDFUT3MH9_Quote'</v>
      </c>
      <c r="K333" s="74"/>
    </row>
    <row r="334" spans="1:11" s="1" customFormat="1" ht="12.75" x14ac:dyDescent="0.2">
      <c r="A334" s="103"/>
      <c r="B334" s="216">
        <v>66</v>
      </c>
      <c r="C334" s="107" t="b">
        <v>0</v>
      </c>
      <c r="D334" s="107" t="str">
        <v>J9</v>
      </c>
      <c r="E334" s="106" t="str">
        <f t="shared" si="40"/>
        <v>HkdHibor3M</v>
      </c>
      <c r="F334" s="262" t="str">
        <f t="shared" si="41"/>
        <v>HKDFUT3MJ9_Quote</v>
      </c>
      <c r="G334" s="262" t="str">
        <f t="shared" si="42"/>
        <v>HKDFUT3MJ9ConvAdj_Quote</v>
      </c>
      <c r="H334" s="262" t="str">
        <f t="shared" si="43"/>
        <v>HKD_YC3MRH_FUT3MJ9</v>
      </c>
      <c r="I334" s="265" t="e">
        <f>_xll.qlFuturesRateHelper(H334,$F334,$D334,$E334,$G334,Permanent,Trigger,ObjectOverwrite)</f>
        <v>#NUM!</v>
      </c>
      <c r="J334" s="219" t="str">
        <f ca="1">_xll.ohRangeRetrieveError(I334)</f>
        <v>qlFuturesRateHelper - Error converting parameter 'Price' : 'ObjectHandler error: attempt to retrieve object with unknown ID 'HKDFUT3MJ9_Quote'</v>
      </c>
      <c r="K334" s="74"/>
    </row>
    <row r="335" spans="1:11" s="1" customFormat="1" ht="12.75" x14ac:dyDescent="0.2">
      <c r="A335" s="103"/>
      <c r="B335" s="216">
        <v>67</v>
      </c>
      <c r="C335" s="107" t="b">
        <v>0</v>
      </c>
      <c r="D335" s="107" t="str">
        <v>K9</v>
      </c>
      <c r="E335" s="106" t="str">
        <f t="shared" si="40"/>
        <v>HkdHibor3M</v>
      </c>
      <c r="F335" s="262" t="str">
        <f t="shared" si="41"/>
        <v>HKDFUT3MK9_Quote</v>
      </c>
      <c r="G335" s="262" t="str">
        <f t="shared" si="42"/>
        <v>HKDFUT3MK9ConvAdj_Quote</v>
      </c>
      <c r="H335" s="262" t="str">
        <f t="shared" si="43"/>
        <v>HKD_YC3MRH_FUT3MK9</v>
      </c>
      <c r="I335" s="265" t="e">
        <f>_xll.qlFuturesRateHelper(H335,$F335,$D335,$E335,$G335,Permanent,Trigger,ObjectOverwrite)</f>
        <v>#NUM!</v>
      </c>
      <c r="J335" s="219" t="str">
        <f ca="1">_xll.ohRangeRetrieveError(I335)</f>
        <v>qlFuturesRateHelper - Error converting parameter 'Price' : 'ObjectHandler error: attempt to retrieve object with unknown ID 'HKDFUT3MK9_Quote'</v>
      </c>
      <c r="K335" s="74"/>
    </row>
    <row r="336" spans="1:11" s="1" customFormat="1" ht="12.75" x14ac:dyDescent="0.2">
      <c r="A336" s="103"/>
      <c r="B336" s="216">
        <v>68</v>
      </c>
      <c r="C336" s="107" t="b">
        <v>0</v>
      </c>
      <c r="D336" s="107" t="str">
        <v>M9</v>
      </c>
      <c r="E336" s="106" t="str">
        <f t="shared" si="40"/>
        <v>HkdHibor3M</v>
      </c>
      <c r="F336" s="262" t="str">
        <f t="shared" si="41"/>
        <v>HKDFUT3MM9_Quote</v>
      </c>
      <c r="G336" s="262" t="str">
        <f t="shared" si="42"/>
        <v>HKDFUT3MM9ConvAdj_Quote</v>
      </c>
      <c r="H336" s="262" t="str">
        <f t="shared" si="43"/>
        <v>HKD_YC3MRH_FUT3MM9</v>
      </c>
      <c r="I336" s="265" t="e">
        <f>_xll.qlFuturesRateHelper(H336,$F336,$D336,$E336,$G336,Permanent,Trigger,ObjectOverwrite)</f>
        <v>#NUM!</v>
      </c>
      <c r="J336" s="219" t="str">
        <f ca="1">_xll.ohRangeRetrieveError(I336)</f>
        <v>qlFuturesRateHelper - Error converting parameter 'Price' : 'ObjectHandler error: attempt to retrieve object with unknown ID 'HKDFUT3MM9_Quote'</v>
      </c>
      <c r="K336" s="74"/>
    </row>
    <row r="337" spans="1:11" s="1" customFormat="1" ht="12.75" x14ac:dyDescent="0.2">
      <c r="A337" s="103"/>
      <c r="B337" s="216">
        <v>69</v>
      </c>
      <c r="C337" s="107" t="b">
        <v>0</v>
      </c>
      <c r="D337" s="107" t="str">
        <v>N9</v>
      </c>
      <c r="E337" s="106" t="str">
        <f t="shared" si="40"/>
        <v>HkdHibor3M</v>
      </c>
      <c r="F337" s="262" t="str">
        <f t="shared" si="41"/>
        <v>HKDFUT3MN9_Quote</v>
      </c>
      <c r="G337" s="262" t="str">
        <f t="shared" si="42"/>
        <v>HKDFUT3MN9ConvAdj_Quote</v>
      </c>
      <c r="H337" s="262" t="str">
        <f t="shared" si="43"/>
        <v>HKD_YC3MRH_FUT3MN9</v>
      </c>
      <c r="I337" s="265" t="e">
        <f>_xll.qlFuturesRateHelper(H337,$F337,$D337,$E337,$G337,Permanent,Trigger,ObjectOverwrite)</f>
        <v>#NUM!</v>
      </c>
      <c r="J337" s="219" t="str">
        <f ca="1">_xll.ohRangeRetrieveError(I337)</f>
        <v>qlFuturesRateHelper - Error converting parameter 'Price' : 'ObjectHandler error: attempt to retrieve object with unknown ID 'HKDFUT3MN9_Quote'</v>
      </c>
      <c r="K337" s="74"/>
    </row>
    <row r="338" spans="1:11" s="1" customFormat="1" ht="12.75" x14ac:dyDescent="0.2">
      <c r="A338" s="103"/>
      <c r="B338" s="216">
        <v>70</v>
      </c>
      <c r="C338" s="107" t="b">
        <v>0</v>
      </c>
      <c r="D338" s="107" t="str">
        <v>Q9</v>
      </c>
      <c r="E338" s="106" t="str">
        <f t="shared" si="40"/>
        <v>HkdHibor3M</v>
      </c>
      <c r="F338" s="262" t="str">
        <f t="shared" si="41"/>
        <v>HKDFUT3MQ9_Quote</v>
      </c>
      <c r="G338" s="262" t="str">
        <f t="shared" si="42"/>
        <v>HKDFUT3MQ9ConvAdj_Quote</v>
      </c>
      <c r="H338" s="262" t="str">
        <f t="shared" si="43"/>
        <v>HKD_YC3MRH_FUT3MQ9</v>
      </c>
      <c r="I338" s="265" t="e">
        <f>_xll.qlFuturesRateHelper(H338,$F338,$D338,$E338,$G338,Permanent,Trigger,ObjectOverwrite)</f>
        <v>#NUM!</v>
      </c>
      <c r="J338" s="219" t="str">
        <f ca="1">_xll.ohRangeRetrieveError(I338)</f>
        <v>qlFuturesRateHelper - Error converting parameter 'Price' : 'ObjectHandler error: attempt to retrieve object with unknown ID 'HKDFUT3MQ9_Quote'</v>
      </c>
      <c r="K338" s="74"/>
    </row>
    <row r="339" spans="1:11" s="1" customFormat="1" ht="12.75" x14ac:dyDescent="0.2">
      <c r="A339" s="103"/>
      <c r="B339" s="216">
        <v>71</v>
      </c>
      <c r="C339" s="107" t="b">
        <v>0</v>
      </c>
      <c r="D339" s="107" t="str">
        <v>U9</v>
      </c>
      <c r="E339" s="106" t="str">
        <f t="shared" si="40"/>
        <v>HkdHibor3M</v>
      </c>
      <c r="F339" s="262" t="str">
        <f t="shared" si="41"/>
        <v>HKDFUT3MU9_Quote</v>
      </c>
      <c r="G339" s="262" t="str">
        <f t="shared" si="42"/>
        <v>HKDFUT3MU9ConvAdj_Quote</v>
      </c>
      <c r="H339" s="262" t="str">
        <f t="shared" si="43"/>
        <v>HKD_YC3MRH_FUT3MU9</v>
      </c>
      <c r="I339" s="265" t="e">
        <f>_xll.qlFuturesRateHelper(H339,$F339,$D339,$E339,$G339,Permanent,Trigger,ObjectOverwrite)</f>
        <v>#NUM!</v>
      </c>
      <c r="J339" s="219" t="str">
        <f ca="1">_xll.ohRangeRetrieveError(I339)</f>
        <v>qlFuturesRateHelper - Error converting parameter 'Price' : 'ObjectHandler error: attempt to retrieve object with unknown ID 'HKDFUT3MU9_Quote'</v>
      </c>
      <c r="K339" s="74"/>
    </row>
    <row r="340" spans="1:11" s="1" customFormat="1" ht="12.75" x14ac:dyDescent="0.2">
      <c r="A340" s="103"/>
      <c r="B340" s="216">
        <v>72</v>
      </c>
      <c r="C340" s="107" t="b">
        <v>0</v>
      </c>
      <c r="D340" s="107" t="str">
        <v>V9</v>
      </c>
      <c r="E340" s="106" t="str">
        <f t="shared" si="40"/>
        <v>HkdHibor3M</v>
      </c>
      <c r="F340" s="262" t="str">
        <f t="shared" si="41"/>
        <v>HKDFUT3MV9_Quote</v>
      </c>
      <c r="G340" s="262" t="str">
        <f t="shared" si="42"/>
        <v>HKDFUT3MV9ConvAdj_Quote</v>
      </c>
      <c r="H340" s="262" t="str">
        <f t="shared" si="43"/>
        <v>HKD_YC3MRH_FUT3MV9</v>
      </c>
      <c r="I340" s="265" t="e">
        <f>_xll.qlFuturesRateHelper(H340,$F340,$D340,$E340,$G340,Permanent,Trigger,ObjectOverwrite)</f>
        <v>#NUM!</v>
      </c>
      <c r="J340" s="219" t="str">
        <f ca="1">_xll.ohRangeRetrieveError(I340)</f>
        <v>qlFuturesRateHelper - Error converting parameter 'Price' : 'ObjectHandler error: attempt to retrieve object with unknown ID 'HKDFUT3MV9_Quote'</v>
      </c>
      <c r="K340" s="74"/>
    </row>
    <row r="341" spans="1:11" s="1" customFormat="1" ht="12.75" x14ac:dyDescent="0.2">
      <c r="A341" s="103"/>
      <c r="B341" s="216">
        <v>73</v>
      </c>
      <c r="C341" s="107" t="b">
        <v>0</v>
      </c>
      <c r="D341" s="107" t="str">
        <v>X9</v>
      </c>
      <c r="E341" s="106" t="str">
        <f t="shared" si="40"/>
        <v>HkdHibor3M</v>
      </c>
      <c r="F341" s="262" t="str">
        <f t="shared" si="41"/>
        <v>HKDFUT3MX9_Quote</v>
      </c>
      <c r="G341" s="262" t="str">
        <f t="shared" si="42"/>
        <v>HKDFUT3MX9ConvAdj_Quote</v>
      </c>
      <c r="H341" s="262" t="str">
        <f t="shared" si="43"/>
        <v>HKD_YC3MRH_FUT3MX9</v>
      </c>
      <c r="I341" s="265" t="e">
        <f>_xll.qlFuturesRateHelper(H341,$F341,$D341,$E341,$G341,Permanent,Trigger,ObjectOverwrite)</f>
        <v>#NUM!</v>
      </c>
      <c r="J341" s="219" t="str">
        <f ca="1">_xll.ohRangeRetrieveError(I341)</f>
        <v>qlFuturesRateHelper - Error converting parameter 'Price' : 'ObjectHandler error: attempt to retrieve object with unknown ID 'HKDFUT3MX9_Quote'</v>
      </c>
      <c r="K341" s="74"/>
    </row>
    <row r="342" spans="1:11" s="1" customFormat="1" ht="12.75" x14ac:dyDescent="0.2">
      <c r="A342" s="103"/>
      <c r="B342" s="216">
        <v>74</v>
      </c>
      <c r="C342" s="107" t="b">
        <v>0</v>
      </c>
      <c r="D342" s="107" t="str">
        <v>Z9</v>
      </c>
      <c r="E342" s="106" t="str">
        <f t="shared" si="40"/>
        <v>HkdHibor3M</v>
      </c>
      <c r="F342" s="262" t="str">
        <f t="shared" si="41"/>
        <v>HKDFUT3MZ9_Quote</v>
      </c>
      <c r="G342" s="262" t="str">
        <f t="shared" si="42"/>
        <v>HKDFUT3MZ9ConvAdj_Quote</v>
      </c>
      <c r="H342" s="262" t="str">
        <f t="shared" si="43"/>
        <v>HKD_YC3MRH_FUT3MZ9</v>
      </c>
      <c r="I342" s="265" t="e">
        <f>_xll.qlFuturesRateHelper(H342,$F342,$D342,$E342,$G342,Permanent,Trigger,ObjectOverwrite)</f>
        <v>#NUM!</v>
      </c>
      <c r="J342" s="219" t="str">
        <f ca="1">_xll.ohRangeRetrieveError(I342)</f>
        <v>qlFuturesRateHelper - Error converting parameter 'Price' : 'ObjectHandler error: attempt to retrieve object with unknown ID 'HKDFUT3MZ9_Quote'</v>
      </c>
      <c r="K342" s="74"/>
    </row>
    <row r="343" spans="1:11" s="1" customFormat="1" ht="12.75" x14ac:dyDescent="0.2">
      <c r="A343" s="103"/>
      <c r="B343" s="216">
        <v>75</v>
      </c>
      <c r="C343" s="107" t="b">
        <v>0</v>
      </c>
      <c r="D343" s="107" t="str">
        <v>F0</v>
      </c>
      <c r="E343" s="106" t="str">
        <f t="shared" si="40"/>
        <v>HkdHibor3M</v>
      </c>
      <c r="F343" s="262" t="str">
        <f t="shared" si="41"/>
        <v>HKDFUT3MF0_Quote</v>
      </c>
      <c r="G343" s="262" t="str">
        <f t="shared" si="42"/>
        <v>HKDFUT3MF0ConvAdj_Quote</v>
      </c>
      <c r="H343" s="262" t="str">
        <f t="shared" si="43"/>
        <v>HKD_YC3MRH_FUT3MF0</v>
      </c>
      <c r="I343" s="265" t="e">
        <f>_xll.qlFuturesRateHelper(H343,$F343,$D343,$E343,$G343,Permanent,Trigger,ObjectOverwrite)</f>
        <v>#NUM!</v>
      </c>
      <c r="J343" s="219" t="str">
        <f ca="1">_xll.ohRangeRetrieveError(I343)</f>
        <v>qlFuturesRateHelper - Error converting parameter 'Price' : 'ObjectHandler error: attempt to retrieve object with unknown ID 'HKDFUT3MF0_Quote'</v>
      </c>
      <c r="K343" s="74"/>
    </row>
    <row r="344" spans="1:11" s="1" customFormat="1" ht="12.75" x14ac:dyDescent="0.2">
      <c r="A344" s="103"/>
      <c r="B344" s="216">
        <v>76</v>
      </c>
      <c r="C344" s="107" t="b">
        <v>0</v>
      </c>
      <c r="D344" s="107" t="str">
        <v>G0</v>
      </c>
      <c r="E344" s="106" t="str">
        <f t="shared" si="40"/>
        <v>HkdHibor3M</v>
      </c>
      <c r="F344" s="262" t="str">
        <f t="shared" si="41"/>
        <v>HKDFUT3MG0_Quote</v>
      </c>
      <c r="G344" s="262" t="str">
        <f t="shared" si="42"/>
        <v>HKDFUT3MG0ConvAdj_Quote</v>
      </c>
      <c r="H344" s="262" t="str">
        <f t="shared" si="43"/>
        <v>HKD_YC3MRH_FUT3MG0</v>
      </c>
      <c r="I344" s="265" t="e">
        <f>_xll.qlFuturesRateHelper(H344,$F344,$D344,$E344,$G344,Permanent,Trigger,ObjectOverwrite)</f>
        <v>#NUM!</v>
      </c>
      <c r="J344" s="219" t="str">
        <f ca="1">_xll.ohRangeRetrieveError(I344)</f>
        <v>qlFuturesRateHelper - Error converting parameter 'Price' : 'ObjectHandler error: attempt to retrieve object with unknown ID 'HKDFUT3MG0_Quote'</v>
      </c>
      <c r="K344" s="74"/>
    </row>
    <row r="345" spans="1:11" s="1" customFormat="1" ht="12.75" x14ac:dyDescent="0.2">
      <c r="A345" s="103"/>
      <c r="B345" s="216">
        <v>77</v>
      </c>
      <c r="C345" s="107" t="b">
        <v>0</v>
      </c>
      <c r="D345" s="107" t="str">
        <v>H0</v>
      </c>
      <c r="E345" s="106" t="str">
        <f t="shared" si="40"/>
        <v>HkdHibor3M</v>
      </c>
      <c r="F345" s="262" t="str">
        <f t="shared" si="41"/>
        <v>HKDFUT3MH0_Quote</v>
      </c>
      <c r="G345" s="262" t="str">
        <f t="shared" si="42"/>
        <v>HKDFUT3MH0ConvAdj_Quote</v>
      </c>
      <c r="H345" s="262" t="str">
        <f t="shared" si="43"/>
        <v>HKD_YC3MRH_FUT3MH0</v>
      </c>
      <c r="I345" s="265" t="e">
        <f>_xll.qlFuturesRateHelper(H345,$F345,$D345,$E345,$G345,Permanent,Trigger,ObjectOverwrite)</f>
        <v>#NUM!</v>
      </c>
      <c r="J345" s="219" t="str">
        <f ca="1">_xll.ohRangeRetrieveError(I345)</f>
        <v>qlFuturesRateHelper - Error converting parameter 'Price' : 'ObjectHandler error: attempt to retrieve object with unknown ID 'HKDFUT3MH0_Quote'</v>
      </c>
      <c r="K345" s="74"/>
    </row>
    <row r="346" spans="1:11" s="1" customFormat="1" ht="12.75" x14ac:dyDescent="0.2">
      <c r="A346" s="103"/>
      <c r="B346" s="216">
        <v>78</v>
      </c>
      <c r="C346" s="107" t="b">
        <v>0</v>
      </c>
      <c r="D346" s="107" t="str">
        <v>J0</v>
      </c>
      <c r="E346" s="106" t="str">
        <f t="shared" si="40"/>
        <v>HkdHibor3M</v>
      </c>
      <c r="F346" s="262" t="str">
        <f t="shared" si="41"/>
        <v>HKDFUT3MJ0_Quote</v>
      </c>
      <c r="G346" s="262" t="str">
        <f t="shared" si="42"/>
        <v>HKDFUT3MJ0ConvAdj_Quote</v>
      </c>
      <c r="H346" s="262" t="str">
        <f t="shared" si="43"/>
        <v>HKD_YC3MRH_FUT3MJ0</v>
      </c>
      <c r="I346" s="265" t="e">
        <f>_xll.qlFuturesRateHelper(H346,$F346,$D346,$E346,$G346,Permanent,Trigger,ObjectOverwrite)</f>
        <v>#NUM!</v>
      </c>
      <c r="J346" s="219" t="str">
        <f ca="1">_xll.ohRangeRetrieveError(I346)</f>
        <v>qlFuturesRateHelper - Error converting parameter 'Price' : 'ObjectHandler error: attempt to retrieve object with unknown ID 'HKDFUT3MJ0_Quote'</v>
      </c>
      <c r="K346" s="74"/>
    </row>
    <row r="347" spans="1:11" s="1" customFormat="1" ht="12.75" x14ac:dyDescent="0.2">
      <c r="A347" s="103"/>
      <c r="B347" s="216">
        <v>79</v>
      </c>
      <c r="C347" s="107" t="b">
        <v>0</v>
      </c>
      <c r="D347" s="107" t="str">
        <v>K0</v>
      </c>
      <c r="E347" s="106" t="str">
        <f t="shared" si="40"/>
        <v>HkdHibor3M</v>
      </c>
      <c r="F347" s="262" t="str">
        <f t="shared" si="41"/>
        <v>HKDFUT3MK0_Quote</v>
      </c>
      <c r="G347" s="262" t="str">
        <f t="shared" si="42"/>
        <v>HKDFUT3MK0ConvAdj_Quote</v>
      </c>
      <c r="H347" s="262" t="str">
        <f t="shared" si="43"/>
        <v>HKD_YC3MRH_FUT3MK0</v>
      </c>
      <c r="I347" s="265" t="e">
        <f>_xll.qlFuturesRateHelper(H347,$F347,$D347,$E347,$G347,Permanent,Trigger,ObjectOverwrite)</f>
        <v>#NUM!</v>
      </c>
      <c r="J347" s="219" t="str">
        <f ca="1">_xll.ohRangeRetrieveError(I347)</f>
        <v>qlFuturesRateHelper - Error converting parameter 'Price' : 'ObjectHandler error: attempt to retrieve object with unknown ID 'HKDFUT3MK0_Quote'</v>
      </c>
      <c r="K347" s="74"/>
    </row>
    <row r="348" spans="1:11" s="1" customFormat="1" ht="12.75" x14ac:dyDescent="0.2">
      <c r="A348" s="103"/>
      <c r="B348" s="216">
        <v>80</v>
      </c>
      <c r="C348" s="107" t="b">
        <v>0</v>
      </c>
      <c r="D348" s="107" t="str">
        <v>M0</v>
      </c>
      <c r="E348" s="106" t="str">
        <f t="shared" si="40"/>
        <v>HkdHibor3M</v>
      </c>
      <c r="F348" s="262" t="str">
        <f t="shared" si="41"/>
        <v>HKDFUT3MM0_Quote</v>
      </c>
      <c r="G348" s="262" t="str">
        <f t="shared" si="42"/>
        <v>HKDFUT3MM0ConvAdj_Quote</v>
      </c>
      <c r="H348" s="262" t="str">
        <f t="shared" si="43"/>
        <v>HKD_YC3MRH_FUT3MM0</v>
      </c>
      <c r="I348" s="265" t="e">
        <f>_xll.qlFuturesRateHelper(H348,$F348,$D348,$E348,$G348,Permanent,Trigger,ObjectOverwrite)</f>
        <v>#NUM!</v>
      </c>
      <c r="J348" s="219" t="str">
        <f ca="1">_xll.ohRangeRetrieveError(I348)</f>
        <v>qlFuturesRateHelper - Error converting parameter 'Price' : 'ObjectHandler error: attempt to retrieve object with unknown ID 'HKDFUT3MM0_Quote'</v>
      </c>
      <c r="K348" s="74"/>
    </row>
    <row r="349" spans="1:11" s="1" customFormat="1" ht="12.75" x14ac:dyDescent="0.2">
      <c r="A349" s="103"/>
      <c r="B349" s="216">
        <v>81</v>
      </c>
      <c r="C349" s="107" t="b">
        <v>0</v>
      </c>
      <c r="D349" s="107" t="str">
        <v>N0</v>
      </c>
      <c r="E349" s="106" t="str">
        <f t="shared" si="40"/>
        <v>HkdHibor3M</v>
      </c>
      <c r="F349" s="262" t="str">
        <f t="shared" si="41"/>
        <v>HKDFUT3MN0_Quote</v>
      </c>
      <c r="G349" s="262" t="str">
        <f t="shared" si="42"/>
        <v>HKDFUT3MN0ConvAdj_Quote</v>
      </c>
      <c r="H349" s="262" t="str">
        <f t="shared" si="43"/>
        <v>HKD_YC3MRH_FUT3MN0</v>
      </c>
      <c r="I349" s="265" t="e">
        <f>_xll.qlFuturesRateHelper(H349,$F349,$D349,$E349,$G349,Permanent,Trigger,ObjectOverwrite)</f>
        <v>#NUM!</v>
      </c>
      <c r="J349" s="219" t="str">
        <f ca="1">_xll.ohRangeRetrieveError(I349)</f>
        <v>qlFuturesRateHelper - Error converting parameter 'Price' : 'ObjectHandler error: attempt to retrieve object with unknown ID 'HKDFUT3MN0_Quote'</v>
      </c>
      <c r="K349" s="74"/>
    </row>
    <row r="350" spans="1:11" s="1" customFormat="1" ht="12.75" x14ac:dyDescent="0.2">
      <c r="A350" s="103"/>
      <c r="B350" s="216">
        <v>82</v>
      </c>
      <c r="C350" s="107" t="b">
        <v>0</v>
      </c>
      <c r="D350" s="107" t="str">
        <v>Q0</v>
      </c>
      <c r="E350" s="106" t="str">
        <f t="shared" si="40"/>
        <v>HkdHibor3M</v>
      </c>
      <c r="F350" s="262" t="str">
        <f t="shared" si="41"/>
        <v>HKDFUT3MQ0_Quote</v>
      </c>
      <c r="G350" s="262" t="str">
        <f t="shared" si="42"/>
        <v>HKDFUT3MQ0ConvAdj_Quote</v>
      </c>
      <c r="H350" s="262" t="str">
        <f t="shared" si="43"/>
        <v>HKD_YC3MRH_FUT3MQ0</v>
      </c>
      <c r="I350" s="265" t="e">
        <f>_xll.qlFuturesRateHelper(H350,$F350,$D350,$E350,$G350,Permanent,Trigger,ObjectOverwrite)</f>
        <v>#NUM!</v>
      </c>
      <c r="J350" s="219" t="str">
        <f ca="1">_xll.ohRangeRetrieveError(I350)</f>
        <v>qlFuturesRateHelper - Error converting parameter 'Price' : 'ObjectHandler error: attempt to retrieve object with unknown ID 'HKDFUT3MQ0_Quote'</v>
      </c>
      <c r="K350" s="74"/>
    </row>
    <row r="351" spans="1:11" s="1" customFormat="1" ht="12.75" x14ac:dyDescent="0.2">
      <c r="A351" s="103"/>
      <c r="B351" s="216">
        <v>83</v>
      </c>
      <c r="C351" s="107" t="b">
        <v>0</v>
      </c>
      <c r="D351" s="107" t="str">
        <v>U0</v>
      </c>
      <c r="E351" s="106" t="str">
        <f t="shared" si="40"/>
        <v>HkdHibor3M</v>
      </c>
      <c r="F351" s="262" t="str">
        <f t="shared" si="41"/>
        <v>HKDFUT3MU0_Quote</v>
      </c>
      <c r="G351" s="262" t="str">
        <f t="shared" si="42"/>
        <v>HKDFUT3MU0ConvAdj_Quote</v>
      </c>
      <c r="H351" s="262" t="str">
        <f t="shared" si="43"/>
        <v>HKD_YC3MRH_FUT3MU0</v>
      </c>
      <c r="I351" s="265" t="e">
        <f>_xll.qlFuturesRateHelper(H351,$F351,$D351,$E351,$G351,Permanent,Trigger,ObjectOverwrite)</f>
        <v>#NUM!</v>
      </c>
      <c r="J351" s="219" t="str">
        <f ca="1">_xll.ohRangeRetrieveError(I351)</f>
        <v>qlFuturesRateHelper - Error converting parameter 'Price' : 'ObjectHandler error: attempt to retrieve object with unknown ID 'HKDFUT3MU0_Quote'</v>
      </c>
      <c r="K351" s="74"/>
    </row>
    <row r="352" spans="1:11" s="1" customFormat="1" ht="12.75" x14ac:dyDescent="0.2">
      <c r="A352" s="103"/>
      <c r="B352" s="216">
        <v>84</v>
      </c>
      <c r="C352" s="107" t="b">
        <v>0</v>
      </c>
      <c r="D352" s="107" t="str">
        <v>V0</v>
      </c>
      <c r="E352" s="106" t="str">
        <f t="shared" si="40"/>
        <v>HkdHibor3M</v>
      </c>
      <c r="F352" s="262" t="str">
        <f t="shared" si="41"/>
        <v>HKDFUT3MV0_Quote</v>
      </c>
      <c r="G352" s="262" t="str">
        <f t="shared" si="42"/>
        <v>HKDFUT3MV0ConvAdj_Quote</v>
      </c>
      <c r="H352" s="262" t="str">
        <f t="shared" si="43"/>
        <v>HKD_YC3MRH_FUT3MV0</v>
      </c>
      <c r="I352" s="265" t="e">
        <f>_xll.qlFuturesRateHelper(H352,$F352,$D352,$E352,$G352,Permanent,Trigger,ObjectOverwrite)</f>
        <v>#NUM!</v>
      </c>
      <c r="J352" s="219" t="str">
        <f ca="1">_xll.ohRangeRetrieveError(I352)</f>
        <v>qlFuturesRateHelper - Error converting parameter 'Price' : 'ObjectHandler error: attempt to retrieve object with unknown ID 'HKDFUT3MV0_Quote'</v>
      </c>
      <c r="K352" s="74"/>
    </row>
    <row r="353" spans="1:11" s="1" customFormat="1" ht="12.75" x14ac:dyDescent="0.2">
      <c r="A353" s="103"/>
      <c r="B353" s="216">
        <v>85</v>
      </c>
      <c r="C353" s="107" t="b">
        <v>0</v>
      </c>
      <c r="D353" s="107" t="str">
        <v>X0</v>
      </c>
      <c r="E353" s="106" t="str">
        <f t="shared" si="40"/>
        <v>HkdHibor3M</v>
      </c>
      <c r="F353" s="262" t="str">
        <f t="shared" si="41"/>
        <v>HKDFUT3MX0_Quote</v>
      </c>
      <c r="G353" s="262" t="str">
        <f t="shared" si="42"/>
        <v>HKDFUT3MX0ConvAdj_Quote</v>
      </c>
      <c r="H353" s="262" t="str">
        <f t="shared" si="43"/>
        <v>HKD_YC3MRH_FUT3MX0</v>
      </c>
      <c r="I353" s="265" t="e">
        <f>_xll.qlFuturesRateHelper(H353,$F353,$D353,$E353,$G353,Permanent,Trigger,ObjectOverwrite)</f>
        <v>#NUM!</v>
      </c>
      <c r="J353" s="219" t="str">
        <f ca="1">_xll.ohRangeRetrieveError(I353)</f>
        <v>qlFuturesRateHelper - Error converting parameter 'Price' : 'ObjectHandler error: attempt to retrieve object with unknown ID 'HKDFUT3MX0_Quote'</v>
      </c>
      <c r="K353" s="74"/>
    </row>
    <row r="354" spans="1:11" s="1" customFormat="1" ht="12.75" x14ac:dyDescent="0.2">
      <c r="A354" s="103"/>
      <c r="B354" s="216">
        <v>86</v>
      </c>
      <c r="C354" s="107" t="b">
        <v>0</v>
      </c>
      <c r="D354" s="107" t="str">
        <v>Z0</v>
      </c>
      <c r="E354" s="106" t="str">
        <f t="shared" si="40"/>
        <v>HkdHibor3M</v>
      </c>
      <c r="F354" s="262" t="str">
        <f t="shared" si="41"/>
        <v>HKDFUT3MZ0_Quote</v>
      </c>
      <c r="G354" s="262" t="str">
        <f t="shared" si="42"/>
        <v>HKDFUT3MZ0ConvAdj_Quote</v>
      </c>
      <c r="H354" s="262" t="str">
        <f t="shared" si="43"/>
        <v>HKD_YC3MRH_FUT3MZ0</v>
      </c>
      <c r="I354" s="265" t="e">
        <f>_xll.qlFuturesRateHelper(H354,$F354,$D354,$E354,$G354,Permanent,Trigger,ObjectOverwrite)</f>
        <v>#NUM!</v>
      </c>
      <c r="J354" s="219" t="str">
        <f ca="1">_xll.ohRangeRetrieveError(I354)</f>
        <v>qlFuturesRateHelper - Error converting parameter 'Price' : 'ObjectHandler error: attempt to retrieve object with unknown ID 'HKDFUT3MZ0_Quote'</v>
      </c>
      <c r="K354" s="74"/>
    </row>
    <row r="355" spans="1:11" s="1" customFormat="1" ht="12.75" x14ac:dyDescent="0.2">
      <c r="A355" s="103"/>
      <c r="B355" s="216">
        <v>87</v>
      </c>
      <c r="C355" s="107" t="b">
        <v>0</v>
      </c>
      <c r="D355" s="107" t="str">
        <v>F1</v>
      </c>
      <c r="E355" s="106" t="str">
        <f t="shared" si="40"/>
        <v>HkdHibor3M</v>
      </c>
      <c r="F355" s="262" t="str">
        <f t="shared" si="41"/>
        <v>HKDFUT3MF1_Quote</v>
      </c>
      <c r="G355" s="262" t="str">
        <f t="shared" si="42"/>
        <v>HKDFUT3MF1ConvAdj_Quote</v>
      </c>
      <c r="H355" s="262" t="str">
        <f t="shared" si="43"/>
        <v>HKD_YC3MRH_FUT3MF1</v>
      </c>
      <c r="I355" s="265" t="e">
        <f>_xll.qlFuturesRateHelper(H355,$F355,$D355,$E355,$G355,Permanent,Trigger,ObjectOverwrite)</f>
        <v>#NUM!</v>
      </c>
      <c r="J355" s="219" t="str">
        <f ca="1">_xll.ohRangeRetrieveError(I355)</f>
        <v>qlFuturesRateHelper - Error converting parameter 'Price' : 'ObjectHandler error: attempt to retrieve object with unknown ID 'HKDFUT3MF1_Quote'</v>
      </c>
      <c r="K355" s="74"/>
    </row>
    <row r="356" spans="1:11" s="1" customFormat="1" ht="12.75" x14ac:dyDescent="0.2">
      <c r="A356" s="103"/>
      <c r="B356" s="216">
        <v>88</v>
      </c>
      <c r="C356" s="107" t="b">
        <v>0</v>
      </c>
      <c r="D356" s="107" t="str">
        <v>G1</v>
      </c>
      <c r="E356" s="106" t="str">
        <f t="shared" si="40"/>
        <v>HkdHibor3M</v>
      </c>
      <c r="F356" s="262" t="str">
        <f t="shared" si="41"/>
        <v>HKDFUT3MG1_Quote</v>
      </c>
      <c r="G356" s="262" t="str">
        <f t="shared" si="42"/>
        <v>HKDFUT3MG1ConvAdj_Quote</v>
      </c>
      <c r="H356" s="262" t="str">
        <f t="shared" si="43"/>
        <v>HKD_YC3MRH_FUT3MG1</v>
      </c>
      <c r="I356" s="265" t="e">
        <f>_xll.qlFuturesRateHelper(H356,$F356,$D356,$E356,$G356,Permanent,Trigger,ObjectOverwrite)</f>
        <v>#NUM!</v>
      </c>
      <c r="J356" s="219" t="str">
        <f ca="1">_xll.ohRangeRetrieveError(I356)</f>
        <v>qlFuturesRateHelper - Error converting parameter 'Price' : 'ObjectHandler error: attempt to retrieve object with unknown ID 'HKDFUT3MG1_Quote'</v>
      </c>
      <c r="K356" s="74"/>
    </row>
    <row r="357" spans="1:11" s="1" customFormat="1" ht="12.75" x14ac:dyDescent="0.2">
      <c r="A357" s="103"/>
      <c r="B357" s="216">
        <v>89</v>
      </c>
      <c r="C357" s="107" t="b">
        <v>0</v>
      </c>
      <c r="D357" s="107" t="str">
        <v>H1</v>
      </c>
      <c r="E357" s="106" t="str">
        <f t="shared" si="40"/>
        <v>HkdHibor3M</v>
      </c>
      <c r="F357" s="262" t="str">
        <f t="shared" si="41"/>
        <v>HKDFUT3MH1_Quote</v>
      </c>
      <c r="G357" s="262" t="str">
        <f t="shared" si="42"/>
        <v>HKDFUT3MH1ConvAdj_Quote</v>
      </c>
      <c r="H357" s="262" t="str">
        <f t="shared" si="43"/>
        <v>HKD_YC3MRH_FUT3MH1</v>
      </c>
      <c r="I357" s="265" t="e">
        <f>_xll.qlFuturesRateHelper(H357,$F357,$D357,$E357,$G357,Permanent,Trigger,ObjectOverwrite)</f>
        <v>#NUM!</v>
      </c>
      <c r="J357" s="219" t="str">
        <f ca="1">_xll.ohRangeRetrieveError(I357)</f>
        <v>qlFuturesRateHelper - Error converting parameter 'Price' : 'ObjectHandler error: attempt to retrieve object with unknown ID 'HKDFUT3MH1_Quote'</v>
      </c>
      <c r="K357" s="74"/>
    </row>
    <row r="358" spans="1:11" s="1" customFormat="1" ht="12.75" x14ac:dyDescent="0.2">
      <c r="A358" s="103"/>
      <c r="B358" s="216">
        <v>90</v>
      </c>
      <c r="C358" s="107" t="b">
        <v>0</v>
      </c>
      <c r="D358" s="107" t="str">
        <v>J1</v>
      </c>
      <c r="E358" s="106" t="str">
        <f t="shared" si="40"/>
        <v>HkdHibor3M</v>
      </c>
      <c r="F358" s="262" t="str">
        <f t="shared" si="41"/>
        <v>HKDFUT3MJ1_Quote</v>
      </c>
      <c r="G358" s="262" t="str">
        <f t="shared" si="42"/>
        <v>HKDFUT3MJ1ConvAdj_Quote</v>
      </c>
      <c r="H358" s="262" t="str">
        <f t="shared" si="43"/>
        <v>HKD_YC3MRH_FUT3MJ1</v>
      </c>
      <c r="I358" s="265" t="e">
        <f>_xll.qlFuturesRateHelper(H358,$F358,$D358,$E358,$G358,Permanent,Trigger,ObjectOverwrite)</f>
        <v>#NUM!</v>
      </c>
      <c r="J358" s="219" t="str">
        <f ca="1">_xll.ohRangeRetrieveError(I358)</f>
        <v>qlFuturesRateHelper - Error converting parameter 'Price' : 'ObjectHandler error: attempt to retrieve object with unknown ID 'HKDFUT3MJ1_Quote'</v>
      </c>
      <c r="K358" s="74"/>
    </row>
    <row r="359" spans="1:11" s="1" customFormat="1" ht="12.75" x14ac:dyDescent="0.2">
      <c r="A359" s="103"/>
      <c r="B359" s="216">
        <v>91</v>
      </c>
      <c r="C359" s="107" t="b">
        <v>0</v>
      </c>
      <c r="D359" s="107" t="str">
        <v>K1</v>
      </c>
      <c r="E359" s="106" t="str">
        <f t="shared" si="40"/>
        <v>HkdHibor3M</v>
      </c>
      <c r="F359" s="262" t="str">
        <f t="shared" si="41"/>
        <v>HKDFUT3MK1_Quote</v>
      </c>
      <c r="G359" s="262" t="str">
        <f t="shared" si="42"/>
        <v>HKDFUT3MK1ConvAdj_Quote</v>
      </c>
      <c r="H359" s="262" t="str">
        <f t="shared" si="43"/>
        <v>HKD_YC3MRH_FUT3MK1</v>
      </c>
      <c r="I359" s="265" t="e">
        <f>_xll.qlFuturesRateHelper(H359,$F359,$D359,$E359,$G359,Permanent,Trigger,ObjectOverwrite)</f>
        <v>#NUM!</v>
      </c>
      <c r="J359" s="219" t="str">
        <f ca="1">_xll.ohRangeRetrieveError(I359)</f>
        <v>qlFuturesRateHelper - Error converting parameter 'Price' : 'ObjectHandler error: attempt to retrieve object with unknown ID 'HKDFUT3MK1_Quote'</v>
      </c>
      <c r="K359" s="74"/>
    </row>
    <row r="360" spans="1:11" s="1" customFormat="1" ht="12.75" x14ac:dyDescent="0.2">
      <c r="A360" s="103"/>
      <c r="B360" s="216">
        <v>92</v>
      </c>
      <c r="C360" s="107" t="b">
        <v>0</v>
      </c>
      <c r="D360" s="107" t="str">
        <v>M1</v>
      </c>
      <c r="E360" s="106" t="str">
        <f t="shared" si="40"/>
        <v>HkdHibor3M</v>
      </c>
      <c r="F360" s="262" t="str">
        <f t="shared" si="41"/>
        <v>HKDFUT3MM1_Quote</v>
      </c>
      <c r="G360" s="262" t="str">
        <f t="shared" si="42"/>
        <v>HKDFUT3MM1ConvAdj_Quote</v>
      </c>
      <c r="H360" s="262" t="str">
        <f t="shared" si="43"/>
        <v>HKD_YC3MRH_FUT3MM1</v>
      </c>
      <c r="I360" s="265" t="e">
        <f>_xll.qlFuturesRateHelper(H360,$F360,$D360,$E360,$G360,Permanent,Trigger,ObjectOverwrite)</f>
        <v>#NUM!</v>
      </c>
      <c r="J360" s="219" t="str">
        <f ca="1">_xll.ohRangeRetrieveError(I360)</f>
        <v>qlFuturesRateHelper - Error converting parameter 'Price' : 'ObjectHandler error: attempt to retrieve object with unknown ID 'HKDFUT3MM1_Quote'</v>
      </c>
      <c r="K360" s="74"/>
    </row>
    <row r="361" spans="1:11" s="1" customFormat="1" ht="12.75" x14ac:dyDescent="0.2">
      <c r="A361" s="103"/>
      <c r="B361" s="216">
        <v>93</v>
      </c>
      <c r="C361" s="107" t="b">
        <v>0</v>
      </c>
      <c r="D361" s="107" t="str">
        <v>N1</v>
      </c>
      <c r="E361" s="106" t="str">
        <f t="shared" si="40"/>
        <v>HkdHibor3M</v>
      </c>
      <c r="F361" s="262" t="str">
        <f t="shared" si="41"/>
        <v>HKDFUT3MN1_Quote</v>
      </c>
      <c r="G361" s="262" t="str">
        <f t="shared" si="42"/>
        <v>HKDFUT3MN1ConvAdj_Quote</v>
      </c>
      <c r="H361" s="262" t="str">
        <f t="shared" si="43"/>
        <v>HKD_YC3MRH_FUT3MN1</v>
      </c>
      <c r="I361" s="265" t="e">
        <f>_xll.qlFuturesRateHelper(H361,$F361,$D361,$E361,$G361,Permanent,Trigger,ObjectOverwrite)</f>
        <v>#NUM!</v>
      </c>
      <c r="J361" s="219" t="str">
        <f ca="1">_xll.ohRangeRetrieveError(I361)</f>
        <v>qlFuturesRateHelper - Error converting parameter 'Price' : 'ObjectHandler error: attempt to retrieve object with unknown ID 'HKDFUT3MN1_Quote'</v>
      </c>
      <c r="K361" s="74"/>
    </row>
    <row r="362" spans="1:11" s="1" customFormat="1" ht="12.75" x14ac:dyDescent="0.2">
      <c r="A362" s="103"/>
      <c r="B362" s="216">
        <v>94</v>
      </c>
      <c r="C362" s="107" t="b">
        <v>0</v>
      </c>
      <c r="D362" s="107" t="str">
        <v>Q1</v>
      </c>
      <c r="E362" s="106" t="str">
        <f t="shared" si="40"/>
        <v>HkdHibor3M</v>
      </c>
      <c r="F362" s="262" t="str">
        <f t="shared" si="41"/>
        <v>HKDFUT3MQ1_Quote</v>
      </c>
      <c r="G362" s="262" t="str">
        <f t="shared" si="42"/>
        <v>HKDFUT3MQ1ConvAdj_Quote</v>
      </c>
      <c r="H362" s="262" t="str">
        <f t="shared" si="43"/>
        <v>HKD_YC3MRH_FUT3MQ1</v>
      </c>
      <c r="I362" s="265" t="e">
        <f>_xll.qlFuturesRateHelper(H362,$F362,$D362,$E362,$G362,Permanent,Trigger,ObjectOverwrite)</f>
        <v>#NUM!</v>
      </c>
      <c r="J362" s="219" t="str">
        <f ca="1">_xll.ohRangeRetrieveError(I362)</f>
        <v>qlFuturesRateHelper - Error converting parameter 'Price' : 'ObjectHandler error: attempt to retrieve object with unknown ID 'HKDFUT3MQ1_Quote'</v>
      </c>
      <c r="K362" s="74"/>
    </row>
    <row r="363" spans="1:11" s="1" customFormat="1" ht="12.75" x14ac:dyDescent="0.2">
      <c r="A363" s="103"/>
      <c r="B363" s="216">
        <v>95</v>
      </c>
      <c r="C363" s="107" t="b">
        <v>0</v>
      </c>
      <c r="D363" s="107" t="str">
        <v>U1</v>
      </c>
      <c r="E363" s="106" t="str">
        <f t="shared" si="40"/>
        <v>HkdHibor3M</v>
      </c>
      <c r="F363" s="262" t="str">
        <f t="shared" si="41"/>
        <v>HKDFUT3MU1_Quote</v>
      </c>
      <c r="G363" s="262" t="str">
        <f t="shared" si="42"/>
        <v>HKDFUT3MU1ConvAdj_Quote</v>
      </c>
      <c r="H363" s="262" t="str">
        <f t="shared" si="43"/>
        <v>HKD_YC3MRH_FUT3MU1</v>
      </c>
      <c r="I363" s="265" t="e">
        <f>_xll.qlFuturesRateHelper(H363,$F363,$D363,$E363,$G363,Permanent,Trigger,ObjectOverwrite)</f>
        <v>#NUM!</v>
      </c>
      <c r="J363" s="219" t="str">
        <f ca="1">_xll.ohRangeRetrieveError(I363)</f>
        <v>qlFuturesRateHelper - Error converting parameter 'Price' : 'ObjectHandler error: attempt to retrieve object with unknown ID 'HKDFUT3MU1_Quote'</v>
      </c>
      <c r="K363" s="74"/>
    </row>
    <row r="364" spans="1:11" s="1" customFormat="1" ht="12.75" x14ac:dyDescent="0.2">
      <c r="A364" s="103"/>
      <c r="B364" s="216">
        <v>96</v>
      </c>
      <c r="C364" s="107" t="b">
        <v>0</v>
      </c>
      <c r="D364" s="107" t="str">
        <v>V1</v>
      </c>
      <c r="E364" s="106" t="str">
        <f t="shared" si="40"/>
        <v>HkdHibor3M</v>
      </c>
      <c r="F364" s="262" t="str">
        <f t="shared" si="41"/>
        <v>HKDFUT3MV1_Quote</v>
      </c>
      <c r="G364" s="262" t="str">
        <f t="shared" si="42"/>
        <v>HKDFUT3MV1ConvAdj_Quote</v>
      </c>
      <c r="H364" s="262" t="str">
        <f t="shared" si="43"/>
        <v>HKD_YC3MRH_FUT3MV1</v>
      </c>
      <c r="I364" s="265" t="e">
        <f>_xll.qlFuturesRateHelper(H364,$F364,$D364,$E364,$G364,Permanent,Trigger,ObjectOverwrite)</f>
        <v>#NUM!</v>
      </c>
      <c r="J364" s="219" t="str">
        <f ca="1">_xll.ohRangeRetrieveError(I364)</f>
        <v>qlFuturesRateHelper - Error converting parameter 'Price' : 'ObjectHandler error: attempt to retrieve object with unknown ID 'HKDFUT3MV1_Quote'</v>
      </c>
      <c r="K364" s="74"/>
    </row>
    <row r="365" spans="1:11" s="1" customFormat="1" ht="12.75" x14ac:dyDescent="0.2">
      <c r="A365" s="103"/>
      <c r="B365" s="216">
        <v>97</v>
      </c>
      <c r="C365" s="107" t="b">
        <v>0</v>
      </c>
      <c r="D365" s="107" t="str">
        <v>X1</v>
      </c>
      <c r="E365" s="106" t="str">
        <f t="shared" ref="E365:E388" si="44">PROPER(Currency)&amp;FamilyName&amp;$E$267</f>
        <v>HkdHibor3M</v>
      </c>
      <c r="F365" s="262" t="str">
        <f t="shared" ref="F365:F388" si="45">Currency&amp;"FUT"&amp;$E$267&amp;$D365&amp;QuoteSuffix</f>
        <v>HKDFUT3MX1_Quote</v>
      </c>
      <c r="G365" s="262" t="str">
        <f t="shared" ref="G365:G388" si="46">Currency&amp;"FUT"&amp;$E$267&amp;$D365&amp;"ConvAdj"&amp;QuoteSuffix</f>
        <v>HKDFUT3MX1ConvAdj_Quote</v>
      </c>
      <c r="H365" s="262" t="str">
        <f t="shared" ref="H365:H388" si="47">$H$267&amp;"_FUT"&amp;$E$267&amp;$D365</f>
        <v>HKD_YC3MRH_FUT3MX1</v>
      </c>
      <c r="I365" s="265" t="e">
        <f>_xll.qlFuturesRateHelper(H365,$F365,$D365,$E365,$G365,Permanent,Trigger,ObjectOverwrite)</f>
        <v>#NUM!</v>
      </c>
      <c r="J365" s="219" t="str">
        <f ca="1">_xll.ohRangeRetrieveError(I365)</f>
        <v>qlFuturesRateHelper - Error converting parameter 'Price' : 'ObjectHandler error: attempt to retrieve object with unknown ID 'HKDFUT3MX1_Quote'</v>
      </c>
      <c r="K365" s="74"/>
    </row>
    <row r="366" spans="1:11" s="1" customFormat="1" ht="12.75" x14ac:dyDescent="0.2">
      <c r="A366" s="103"/>
      <c r="B366" s="216">
        <v>98</v>
      </c>
      <c r="C366" s="107" t="b">
        <v>0</v>
      </c>
      <c r="D366" s="107" t="str">
        <v>Z1</v>
      </c>
      <c r="E366" s="106" t="str">
        <f t="shared" si="44"/>
        <v>HkdHibor3M</v>
      </c>
      <c r="F366" s="262" t="str">
        <f t="shared" si="45"/>
        <v>HKDFUT3MZ1_Quote</v>
      </c>
      <c r="G366" s="262" t="str">
        <f t="shared" si="46"/>
        <v>HKDFUT3MZ1ConvAdj_Quote</v>
      </c>
      <c r="H366" s="262" t="str">
        <f t="shared" si="47"/>
        <v>HKD_YC3MRH_FUT3MZ1</v>
      </c>
      <c r="I366" s="265" t="e">
        <f>_xll.qlFuturesRateHelper(H366,$F366,$D366,$E366,$G366,Permanent,Trigger,ObjectOverwrite)</f>
        <v>#NUM!</v>
      </c>
      <c r="J366" s="219" t="str">
        <f ca="1">_xll.ohRangeRetrieveError(I366)</f>
        <v>qlFuturesRateHelper - Error converting parameter 'Price' : 'ObjectHandler error: attempt to retrieve object with unknown ID 'HKDFUT3MZ1_Quote'</v>
      </c>
      <c r="K366" s="74"/>
    </row>
    <row r="367" spans="1:11" s="1" customFormat="1" ht="12.75" x14ac:dyDescent="0.2">
      <c r="A367" s="103"/>
      <c r="B367" s="216">
        <v>99</v>
      </c>
      <c r="C367" s="107" t="b">
        <v>0</v>
      </c>
      <c r="D367" s="107" t="str">
        <v>F2</v>
      </c>
      <c r="E367" s="106" t="str">
        <f t="shared" si="44"/>
        <v>HkdHibor3M</v>
      </c>
      <c r="F367" s="262" t="str">
        <f t="shared" si="45"/>
        <v>HKDFUT3MF2_Quote</v>
      </c>
      <c r="G367" s="262" t="str">
        <f t="shared" si="46"/>
        <v>HKDFUT3MF2ConvAdj_Quote</v>
      </c>
      <c r="H367" s="262" t="str">
        <f t="shared" si="47"/>
        <v>HKD_YC3MRH_FUT3MF2</v>
      </c>
      <c r="I367" s="265" t="e">
        <f>_xll.qlFuturesRateHelper(H367,$F367,$D367,$E367,$G367,Permanent,Trigger,ObjectOverwrite)</f>
        <v>#NUM!</v>
      </c>
      <c r="J367" s="219" t="str">
        <f ca="1">_xll.ohRangeRetrieveError(I367)</f>
        <v>qlFuturesRateHelper - Error converting parameter 'Price' : 'ObjectHandler error: attempt to retrieve object with unknown ID 'HKDFUT3MF2_Quote'</v>
      </c>
      <c r="K367" s="74"/>
    </row>
    <row r="368" spans="1:11" s="1" customFormat="1" ht="12.75" x14ac:dyDescent="0.2">
      <c r="A368" s="103"/>
      <c r="B368" s="216">
        <v>100</v>
      </c>
      <c r="C368" s="107" t="b">
        <v>0</v>
      </c>
      <c r="D368" s="107" t="str">
        <v>G2</v>
      </c>
      <c r="E368" s="106" t="str">
        <f t="shared" si="44"/>
        <v>HkdHibor3M</v>
      </c>
      <c r="F368" s="262" t="str">
        <f t="shared" si="45"/>
        <v>HKDFUT3MG2_Quote</v>
      </c>
      <c r="G368" s="262" t="str">
        <f t="shared" si="46"/>
        <v>HKDFUT3MG2ConvAdj_Quote</v>
      </c>
      <c r="H368" s="262" t="str">
        <f t="shared" si="47"/>
        <v>HKD_YC3MRH_FUT3MG2</v>
      </c>
      <c r="I368" s="265" t="e">
        <f>_xll.qlFuturesRateHelper(H368,$F368,$D368,$E368,$G368,Permanent,Trigger,ObjectOverwrite)</f>
        <v>#NUM!</v>
      </c>
      <c r="J368" s="219" t="str">
        <f ca="1">_xll.ohRangeRetrieveError(I368)</f>
        <v>qlFuturesRateHelper - Error converting parameter 'Price' : 'ObjectHandler error: attempt to retrieve object with unknown ID 'HKDFUT3MG2_Quote'</v>
      </c>
      <c r="K368" s="74"/>
    </row>
    <row r="369" spans="1:11" s="1" customFormat="1" ht="12.75" x14ac:dyDescent="0.2">
      <c r="A369" s="103"/>
      <c r="B369" s="216">
        <v>101</v>
      </c>
      <c r="C369" s="107" t="b">
        <v>0</v>
      </c>
      <c r="D369" s="107" t="str">
        <v>H2</v>
      </c>
      <c r="E369" s="106" t="str">
        <f t="shared" si="44"/>
        <v>HkdHibor3M</v>
      </c>
      <c r="F369" s="262" t="str">
        <f t="shared" si="45"/>
        <v>HKDFUT3MH2_Quote</v>
      </c>
      <c r="G369" s="262" t="str">
        <f t="shared" si="46"/>
        <v>HKDFUT3MH2ConvAdj_Quote</v>
      </c>
      <c r="H369" s="262" t="str">
        <f t="shared" si="47"/>
        <v>HKD_YC3MRH_FUT3MH2</v>
      </c>
      <c r="I369" s="265" t="e">
        <f>_xll.qlFuturesRateHelper(H369,$F369,$D369,$E369,$G369,Permanent,Trigger,ObjectOverwrite)</f>
        <v>#NUM!</v>
      </c>
      <c r="J369" s="219" t="str">
        <f ca="1">_xll.ohRangeRetrieveError(I369)</f>
        <v>qlFuturesRateHelper - Error converting parameter 'Price' : 'ObjectHandler error: attempt to retrieve object with unknown ID 'HKDFUT3MH2_Quote'</v>
      </c>
      <c r="K369" s="74"/>
    </row>
    <row r="370" spans="1:11" s="1" customFormat="1" ht="12.75" x14ac:dyDescent="0.2">
      <c r="A370" s="103"/>
      <c r="B370" s="216">
        <v>102</v>
      </c>
      <c r="C370" s="107" t="b">
        <v>0</v>
      </c>
      <c r="D370" s="107" t="str">
        <v>J2</v>
      </c>
      <c r="E370" s="106" t="str">
        <f t="shared" si="44"/>
        <v>HkdHibor3M</v>
      </c>
      <c r="F370" s="262" t="str">
        <f t="shared" si="45"/>
        <v>HKDFUT3MJ2_Quote</v>
      </c>
      <c r="G370" s="262" t="str">
        <f t="shared" si="46"/>
        <v>HKDFUT3MJ2ConvAdj_Quote</v>
      </c>
      <c r="H370" s="262" t="str">
        <f t="shared" si="47"/>
        <v>HKD_YC3MRH_FUT3MJ2</v>
      </c>
      <c r="I370" s="265" t="e">
        <f>_xll.qlFuturesRateHelper(H370,$F370,$D370,$E370,$G370,Permanent,Trigger,ObjectOverwrite)</f>
        <v>#NUM!</v>
      </c>
      <c r="J370" s="219" t="str">
        <f ca="1">_xll.ohRangeRetrieveError(I370)</f>
        <v>qlFuturesRateHelper - Error converting parameter 'Price' : 'ObjectHandler error: attempt to retrieve object with unknown ID 'HKDFUT3MJ2_Quote'</v>
      </c>
      <c r="K370" s="74"/>
    </row>
    <row r="371" spans="1:11" s="1" customFormat="1" ht="12.75" x14ac:dyDescent="0.2">
      <c r="A371" s="103"/>
      <c r="B371" s="216">
        <v>103</v>
      </c>
      <c r="C371" s="107" t="b">
        <v>0</v>
      </c>
      <c r="D371" s="107" t="str">
        <v>K2</v>
      </c>
      <c r="E371" s="106" t="str">
        <f t="shared" si="44"/>
        <v>HkdHibor3M</v>
      </c>
      <c r="F371" s="262" t="str">
        <f t="shared" si="45"/>
        <v>HKDFUT3MK2_Quote</v>
      </c>
      <c r="G371" s="262" t="str">
        <f t="shared" si="46"/>
        <v>HKDFUT3MK2ConvAdj_Quote</v>
      </c>
      <c r="H371" s="262" t="str">
        <f t="shared" si="47"/>
        <v>HKD_YC3MRH_FUT3MK2</v>
      </c>
      <c r="I371" s="265" t="e">
        <f>_xll.qlFuturesRateHelper(H371,$F371,$D371,$E371,$G371,Permanent,Trigger,ObjectOverwrite)</f>
        <v>#NUM!</v>
      </c>
      <c r="J371" s="219" t="str">
        <f ca="1">_xll.ohRangeRetrieveError(I371)</f>
        <v>qlFuturesRateHelper - Error converting parameter 'Price' : 'ObjectHandler error: attempt to retrieve object with unknown ID 'HKDFUT3MK2_Quote'</v>
      </c>
      <c r="K371" s="74"/>
    </row>
    <row r="372" spans="1:11" s="1" customFormat="1" ht="12.75" x14ac:dyDescent="0.2">
      <c r="A372" s="103"/>
      <c r="B372" s="216">
        <v>104</v>
      </c>
      <c r="C372" s="107" t="b">
        <v>0</v>
      </c>
      <c r="D372" s="107" t="str">
        <v>M2</v>
      </c>
      <c r="E372" s="106" t="str">
        <f t="shared" si="44"/>
        <v>HkdHibor3M</v>
      </c>
      <c r="F372" s="262" t="str">
        <f t="shared" si="45"/>
        <v>HKDFUT3MM2_Quote</v>
      </c>
      <c r="G372" s="262" t="str">
        <f t="shared" si="46"/>
        <v>HKDFUT3MM2ConvAdj_Quote</v>
      </c>
      <c r="H372" s="262" t="str">
        <f t="shared" si="47"/>
        <v>HKD_YC3MRH_FUT3MM2</v>
      </c>
      <c r="I372" s="265" t="e">
        <f>_xll.qlFuturesRateHelper(H372,$F372,$D372,$E372,$G372,Permanent,Trigger,ObjectOverwrite)</f>
        <v>#NUM!</v>
      </c>
      <c r="J372" s="219" t="str">
        <f ca="1">_xll.ohRangeRetrieveError(I372)</f>
        <v>qlFuturesRateHelper - Error converting parameter 'Price' : 'ObjectHandler error: attempt to retrieve object with unknown ID 'HKDFUT3MM2_Quote'</v>
      </c>
      <c r="K372" s="74"/>
    </row>
    <row r="373" spans="1:11" s="1" customFormat="1" ht="12.75" x14ac:dyDescent="0.2">
      <c r="A373" s="103"/>
      <c r="B373" s="216">
        <v>105</v>
      </c>
      <c r="C373" s="107" t="b">
        <v>0</v>
      </c>
      <c r="D373" s="107" t="str">
        <v>N2</v>
      </c>
      <c r="E373" s="106" t="str">
        <f t="shared" si="44"/>
        <v>HkdHibor3M</v>
      </c>
      <c r="F373" s="262" t="str">
        <f t="shared" si="45"/>
        <v>HKDFUT3MN2_Quote</v>
      </c>
      <c r="G373" s="262" t="str">
        <f t="shared" si="46"/>
        <v>HKDFUT3MN2ConvAdj_Quote</v>
      </c>
      <c r="H373" s="262" t="str">
        <f t="shared" si="47"/>
        <v>HKD_YC3MRH_FUT3MN2</v>
      </c>
      <c r="I373" s="265" t="e">
        <f>_xll.qlFuturesRateHelper(H373,$F373,$D373,$E373,$G373,Permanent,Trigger,ObjectOverwrite)</f>
        <v>#NUM!</v>
      </c>
      <c r="J373" s="219" t="str">
        <f ca="1">_xll.ohRangeRetrieveError(I373)</f>
        <v>qlFuturesRateHelper - Error converting parameter 'Price' : 'ObjectHandler error: attempt to retrieve object with unknown ID 'HKDFUT3MN2_Quote'</v>
      </c>
      <c r="K373" s="74"/>
    </row>
    <row r="374" spans="1:11" s="1" customFormat="1" ht="12.75" x14ac:dyDescent="0.2">
      <c r="A374" s="103"/>
      <c r="B374" s="216">
        <v>106</v>
      </c>
      <c r="C374" s="107" t="b">
        <v>0</v>
      </c>
      <c r="D374" s="107" t="str">
        <v>Q2</v>
      </c>
      <c r="E374" s="106" t="str">
        <f t="shared" si="44"/>
        <v>HkdHibor3M</v>
      </c>
      <c r="F374" s="262" t="str">
        <f t="shared" si="45"/>
        <v>HKDFUT3MQ2_Quote</v>
      </c>
      <c r="G374" s="262" t="str">
        <f t="shared" si="46"/>
        <v>HKDFUT3MQ2ConvAdj_Quote</v>
      </c>
      <c r="H374" s="262" t="str">
        <f t="shared" si="47"/>
        <v>HKD_YC3MRH_FUT3MQ2</v>
      </c>
      <c r="I374" s="265" t="e">
        <f>_xll.qlFuturesRateHelper(H374,$F374,$D374,$E374,$G374,Permanent,Trigger,ObjectOverwrite)</f>
        <v>#NUM!</v>
      </c>
      <c r="J374" s="219" t="str">
        <f ca="1">_xll.ohRangeRetrieveError(I374)</f>
        <v>qlFuturesRateHelper - Error converting parameter 'Price' : 'ObjectHandler error: attempt to retrieve object with unknown ID 'HKDFUT3MQ2_Quote'</v>
      </c>
      <c r="K374" s="74"/>
    </row>
    <row r="375" spans="1:11" s="1" customFormat="1" ht="12.75" x14ac:dyDescent="0.2">
      <c r="A375" s="103"/>
      <c r="B375" s="216">
        <v>107</v>
      </c>
      <c r="C375" s="107" t="b">
        <v>0</v>
      </c>
      <c r="D375" s="107" t="str">
        <v>U2</v>
      </c>
      <c r="E375" s="106" t="str">
        <f t="shared" si="44"/>
        <v>HkdHibor3M</v>
      </c>
      <c r="F375" s="262" t="str">
        <f t="shared" si="45"/>
        <v>HKDFUT3MU2_Quote</v>
      </c>
      <c r="G375" s="262" t="str">
        <f t="shared" si="46"/>
        <v>HKDFUT3MU2ConvAdj_Quote</v>
      </c>
      <c r="H375" s="262" t="str">
        <f t="shared" si="47"/>
        <v>HKD_YC3MRH_FUT3MU2</v>
      </c>
      <c r="I375" s="265" t="e">
        <f>_xll.qlFuturesRateHelper(H375,$F375,$D375,$E375,$G375,Permanent,Trigger,ObjectOverwrite)</f>
        <v>#NUM!</v>
      </c>
      <c r="J375" s="219" t="str">
        <f ca="1">_xll.ohRangeRetrieveError(I375)</f>
        <v>qlFuturesRateHelper - Error converting parameter 'Price' : 'ObjectHandler error: attempt to retrieve object with unknown ID 'HKDFUT3MU2_Quote'</v>
      </c>
      <c r="K375" s="74"/>
    </row>
    <row r="376" spans="1:11" s="1" customFormat="1" ht="12.75" x14ac:dyDescent="0.2">
      <c r="A376" s="103"/>
      <c r="B376" s="216">
        <v>108</v>
      </c>
      <c r="C376" s="107" t="b">
        <v>0</v>
      </c>
      <c r="D376" s="107" t="str">
        <v>V2</v>
      </c>
      <c r="E376" s="106" t="str">
        <f t="shared" si="44"/>
        <v>HkdHibor3M</v>
      </c>
      <c r="F376" s="262" t="str">
        <f t="shared" si="45"/>
        <v>HKDFUT3MV2_Quote</v>
      </c>
      <c r="G376" s="262" t="str">
        <f t="shared" si="46"/>
        <v>HKDFUT3MV2ConvAdj_Quote</v>
      </c>
      <c r="H376" s="262" t="str">
        <f t="shared" si="47"/>
        <v>HKD_YC3MRH_FUT3MV2</v>
      </c>
      <c r="I376" s="265" t="e">
        <f>_xll.qlFuturesRateHelper(H376,$F376,$D376,$E376,$G376,Permanent,Trigger,ObjectOverwrite)</f>
        <v>#NUM!</v>
      </c>
      <c r="J376" s="219" t="str">
        <f ca="1">_xll.ohRangeRetrieveError(I376)</f>
        <v>qlFuturesRateHelper - Error converting parameter 'Price' : 'ObjectHandler error: attempt to retrieve object with unknown ID 'HKDFUT3MV2_Quote'</v>
      </c>
      <c r="K376" s="74"/>
    </row>
    <row r="377" spans="1:11" s="1" customFormat="1" ht="12.75" x14ac:dyDescent="0.2">
      <c r="A377" s="103"/>
      <c r="B377" s="216">
        <v>109</v>
      </c>
      <c r="C377" s="107" t="b">
        <v>0</v>
      </c>
      <c r="D377" s="107" t="str">
        <v>X2</v>
      </c>
      <c r="E377" s="106" t="str">
        <f t="shared" si="44"/>
        <v>HkdHibor3M</v>
      </c>
      <c r="F377" s="262" t="str">
        <f t="shared" si="45"/>
        <v>HKDFUT3MX2_Quote</v>
      </c>
      <c r="G377" s="262" t="str">
        <f t="shared" si="46"/>
        <v>HKDFUT3MX2ConvAdj_Quote</v>
      </c>
      <c r="H377" s="262" t="str">
        <f t="shared" si="47"/>
        <v>HKD_YC3MRH_FUT3MX2</v>
      </c>
      <c r="I377" s="265" t="e">
        <f>_xll.qlFuturesRateHelper(H377,$F377,$D377,$E377,$G377,Permanent,Trigger,ObjectOverwrite)</f>
        <v>#NUM!</v>
      </c>
      <c r="J377" s="219" t="str">
        <f ca="1">_xll.ohRangeRetrieveError(I377)</f>
        <v>qlFuturesRateHelper - Error converting parameter 'Price' : 'ObjectHandler error: attempt to retrieve object with unknown ID 'HKDFUT3MX2_Quote'</v>
      </c>
      <c r="K377" s="74"/>
    </row>
    <row r="378" spans="1:11" s="1" customFormat="1" ht="12.75" x14ac:dyDescent="0.2">
      <c r="A378" s="103"/>
      <c r="B378" s="216">
        <v>110</v>
      </c>
      <c r="C378" s="107" t="b">
        <v>0</v>
      </c>
      <c r="D378" s="107" t="str">
        <v>Z2</v>
      </c>
      <c r="E378" s="106" t="str">
        <f t="shared" si="44"/>
        <v>HkdHibor3M</v>
      </c>
      <c r="F378" s="262" t="str">
        <f t="shared" si="45"/>
        <v>HKDFUT3MZ2_Quote</v>
      </c>
      <c r="G378" s="262" t="str">
        <f t="shared" si="46"/>
        <v>HKDFUT3MZ2ConvAdj_Quote</v>
      </c>
      <c r="H378" s="262" t="str">
        <f t="shared" si="47"/>
        <v>HKD_YC3MRH_FUT3MZ2</v>
      </c>
      <c r="I378" s="265" t="e">
        <f>_xll.qlFuturesRateHelper(H378,$F378,$D378,$E378,$G378,Permanent,Trigger,ObjectOverwrite)</f>
        <v>#NUM!</v>
      </c>
      <c r="J378" s="219" t="str">
        <f ca="1">_xll.ohRangeRetrieveError(I378)</f>
        <v>qlFuturesRateHelper - Error converting parameter 'Price' : 'ObjectHandler error: attempt to retrieve object with unknown ID 'HKDFUT3MZ2_Quote'</v>
      </c>
      <c r="K378" s="74"/>
    </row>
    <row r="379" spans="1:11" s="1" customFormat="1" ht="12.75" x14ac:dyDescent="0.2">
      <c r="A379" s="103"/>
      <c r="B379" s="216">
        <v>111</v>
      </c>
      <c r="C379" s="107" t="b">
        <v>0</v>
      </c>
      <c r="D379" s="107" t="str">
        <v>F3</v>
      </c>
      <c r="E379" s="106" t="str">
        <f t="shared" si="44"/>
        <v>HkdHibor3M</v>
      </c>
      <c r="F379" s="262" t="str">
        <f t="shared" si="45"/>
        <v>HKDFUT3MF3_Quote</v>
      </c>
      <c r="G379" s="262" t="str">
        <f t="shared" si="46"/>
        <v>HKDFUT3MF3ConvAdj_Quote</v>
      </c>
      <c r="H379" s="262" t="str">
        <f t="shared" si="47"/>
        <v>HKD_YC3MRH_FUT3MF3</v>
      </c>
      <c r="I379" s="265" t="e">
        <f>_xll.qlFuturesRateHelper(H379,$F379,$D379,$E379,$G379,Permanent,Trigger,ObjectOverwrite)</f>
        <v>#NUM!</v>
      </c>
      <c r="J379" s="219" t="str">
        <f ca="1">_xll.ohRangeRetrieveError(I379)</f>
        <v>qlFuturesRateHelper - Error converting parameter 'Price' : 'ObjectHandler error: attempt to retrieve object with unknown ID 'HKDFUT3MF3_Quote'</v>
      </c>
      <c r="K379" s="74"/>
    </row>
    <row r="380" spans="1:11" s="1" customFormat="1" ht="12.75" x14ac:dyDescent="0.2">
      <c r="A380" s="103"/>
      <c r="B380" s="216">
        <v>112</v>
      </c>
      <c r="C380" s="107" t="b">
        <v>0</v>
      </c>
      <c r="D380" s="107" t="str">
        <v>G3</v>
      </c>
      <c r="E380" s="106" t="str">
        <f t="shared" si="44"/>
        <v>HkdHibor3M</v>
      </c>
      <c r="F380" s="262" t="str">
        <f t="shared" si="45"/>
        <v>HKDFUT3MG3_Quote</v>
      </c>
      <c r="G380" s="262" t="str">
        <f t="shared" si="46"/>
        <v>HKDFUT3MG3ConvAdj_Quote</v>
      </c>
      <c r="H380" s="262" t="str">
        <f t="shared" si="47"/>
        <v>HKD_YC3MRH_FUT3MG3</v>
      </c>
      <c r="I380" s="265" t="e">
        <f>_xll.qlFuturesRateHelper(H380,$F380,$D380,$E380,$G380,Permanent,Trigger,ObjectOverwrite)</f>
        <v>#NUM!</v>
      </c>
      <c r="J380" s="219" t="str">
        <f ca="1">_xll.ohRangeRetrieveError(I380)</f>
        <v>qlFuturesRateHelper - Error converting parameter 'Price' : 'ObjectHandler error: attempt to retrieve object with unknown ID 'HKDFUT3MG3_Quote'</v>
      </c>
      <c r="K380" s="74"/>
    </row>
    <row r="381" spans="1:11" s="1" customFormat="1" ht="12.75" x14ac:dyDescent="0.2">
      <c r="A381" s="103"/>
      <c r="B381" s="216">
        <v>113</v>
      </c>
      <c r="C381" s="107" t="b">
        <v>0</v>
      </c>
      <c r="D381" s="107" t="str">
        <v>H3</v>
      </c>
      <c r="E381" s="106" t="str">
        <f t="shared" si="44"/>
        <v>HkdHibor3M</v>
      </c>
      <c r="F381" s="262" t="str">
        <f t="shared" si="45"/>
        <v>HKDFUT3MH3_Quote</v>
      </c>
      <c r="G381" s="262" t="str">
        <f t="shared" si="46"/>
        <v>HKDFUT3MH3ConvAdj_Quote</v>
      </c>
      <c r="H381" s="262" t="str">
        <f t="shared" si="47"/>
        <v>HKD_YC3MRH_FUT3MH3</v>
      </c>
      <c r="I381" s="265" t="e">
        <f>_xll.qlFuturesRateHelper(H381,$F381,$D381,$E381,$G381,Permanent,Trigger,ObjectOverwrite)</f>
        <v>#NUM!</v>
      </c>
      <c r="J381" s="219" t="str">
        <f ca="1">_xll.ohRangeRetrieveError(I381)</f>
        <v>qlFuturesRateHelper - Error converting parameter 'Price' : 'ObjectHandler error: attempt to retrieve object with unknown ID 'HKDFUT3MH3_Quote'</v>
      </c>
      <c r="K381" s="74"/>
    </row>
    <row r="382" spans="1:11" s="1" customFormat="1" ht="12.75" x14ac:dyDescent="0.2">
      <c r="A382" s="103"/>
      <c r="B382" s="216">
        <v>114</v>
      </c>
      <c r="C382" s="107" t="b">
        <v>0</v>
      </c>
      <c r="D382" s="107" t="str">
        <v>J3</v>
      </c>
      <c r="E382" s="106" t="str">
        <f t="shared" si="44"/>
        <v>HkdHibor3M</v>
      </c>
      <c r="F382" s="262" t="str">
        <f t="shared" si="45"/>
        <v>HKDFUT3MJ3_Quote</v>
      </c>
      <c r="G382" s="262" t="str">
        <f t="shared" si="46"/>
        <v>HKDFUT3MJ3ConvAdj_Quote</v>
      </c>
      <c r="H382" s="262" t="str">
        <f t="shared" si="47"/>
        <v>HKD_YC3MRH_FUT3MJ3</v>
      </c>
      <c r="I382" s="265" t="e">
        <f>_xll.qlFuturesRateHelper(H382,$F382,$D382,$E382,$G382,Permanent,Trigger,ObjectOverwrite)</f>
        <v>#NUM!</v>
      </c>
      <c r="J382" s="219" t="str">
        <f ca="1">_xll.ohRangeRetrieveError(I382)</f>
        <v>qlFuturesRateHelper - Error converting parameter 'Price' : 'ObjectHandler error: attempt to retrieve object with unknown ID 'HKDFUT3MJ3_Quote'</v>
      </c>
      <c r="K382" s="74"/>
    </row>
    <row r="383" spans="1:11" s="1" customFormat="1" ht="12.75" x14ac:dyDescent="0.2">
      <c r="A383" s="103"/>
      <c r="B383" s="216">
        <v>115</v>
      </c>
      <c r="C383" s="107" t="b">
        <v>0</v>
      </c>
      <c r="D383" s="107" t="str">
        <v>K3</v>
      </c>
      <c r="E383" s="106" t="str">
        <f t="shared" si="44"/>
        <v>HkdHibor3M</v>
      </c>
      <c r="F383" s="262" t="str">
        <f t="shared" si="45"/>
        <v>HKDFUT3MK3_Quote</v>
      </c>
      <c r="G383" s="262" t="str">
        <f t="shared" si="46"/>
        <v>HKDFUT3MK3ConvAdj_Quote</v>
      </c>
      <c r="H383" s="262" t="str">
        <f t="shared" si="47"/>
        <v>HKD_YC3MRH_FUT3MK3</v>
      </c>
      <c r="I383" s="265" t="e">
        <f>_xll.qlFuturesRateHelper(H383,$F383,$D383,$E383,$G383,Permanent,Trigger,ObjectOverwrite)</f>
        <v>#NUM!</v>
      </c>
      <c r="J383" s="219" t="str">
        <f ca="1">_xll.ohRangeRetrieveError(I383)</f>
        <v>qlFuturesRateHelper - Error converting parameter 'Price' : 'ObjectHandler error: attempt to retrieve object with unknown ID 'HKDFUT3MK3_Quote'</v>
      </c>
      <c r="K383" s="74"/>
    </row>
    <row r="384" spans="1:11" s="1" customFormat="1" ht="12.75" x14ac:dyDescent="0.2">
      <c r="A384" s="103"/>
      <c r="B384" s="216">
        <v>116</v>
      </c>
      <c r="C384" s="107" t="b">
        <v>0</v>
      </c>
      <c r="D384" s="107" t="str">
        <v>M3</v>
      </c>
      <c r="E384" s="106" t="str">
        <f t="shared" si="44"/>
        <v>HkdHibor3M</v>
      </c>
      <c r="F384" s="262" t="str">
        <f t="shared" si="45"/>
        <v>HKDFUT3MM3_Quote</v>
      </c>
      <c r="G384" s="262" t="str">
        <f t="shared" si="46"/>
        <v>HKDFUT3MM3ConvAdj_Quote</v>
      </c>
      <c r="H384" s="262" t="str">
        <f t="shared" si="47"/>
        <v>HKD_YC3MRH_FUT3MM3</v>
      </c>
      <c r="I384" s="265" t="e">
        <f>_xll.qlFuturesRateHelper(H384,$F384,$D384,$E384,$G384,Permanent,Trigger,ObjectOverwrite)</f>
        <v>#NUM!</v>
      </c>
      <c r="J384" s="219" t="str">
        <f ca="1">_xll.ohRangeRetrieveError(I384)</f>
        <v>qlFuturesRateHelper - Error converting parameter 'Price' : 'ObjectHandler error: attempt to retrieve object with unknown ID 'HKDFUT3MM3_Quote'</v>
      </c>
      <c r="K384" s="74"/>
    </row>
    <row r="385" spans="1:11" s="1" customFormat="1" ht="12.75" x14ac:dyDescent="0.2">
      <c r="A385" s="103"/>
      <c r="B385" s="216">
        <v>117</v>
      </c>
      <c r="C385" s="107" t="b">
        <v>0</v>
      </c>
      <c r="D385" s="107" t="str">
        <v>N3</v>
      </c>
      <c r="E385" s="106" t="str">
        <f t="shared" si="44"/>
        <v>HkdHibor3M</v>
      </c>
      <c r="F385" s="262" t="str">
        <f t="shared" si="45"/>
        <v>HKDFUT3MN3_Quote</v>
      </c>
      <c r="G385" s="262" t="str">
        <f t="shared" si="46"/>
        <v>HKDFUT3MN3ConvAdj_Quote</v>
      </c>
      <c r="H385" s="262" t="str">
        <f t="shared" si="47"/>
        <v>HKD_YC3MRH_FUT3MN3</v>
      </c>
      <c r="I385" s="265" t="e">
        <f>_xll.qlFuturesRateHelper(H385,$F385,$D385,$E385,$G385,Permanent,Trigger,ObjectOverwrite)</f>
        <v>#NUM!</v>
      </c>
      <c r="J385" s="219" t="str">
        <f ca="1">_xll.ohRangeRetrieveError(I385)</f>
        <v>qlFuturesRateHelper - Error converting parameter 'Price' : 'ObjectHandler error: attempt to retrieve object with unknown ID 'HKDFUT3MN3_Quote'</v>
      </c>
      <c r="K385" s="74"/>
    </row>
    <row r="386" spans="1:11" s="1" customFormat="1" ht="12.75" x14ac:dyDescent="0.2">
      <c r="A386" s="103"/>
      <c r="B386" s="216">
        <v>118</v>
      </c>
      <c r="C386" s="107" t="b">
        <v>0</v>
      </c>
      <c r="D386" s="107" t="str">
        <v>Q3</v>
      </c>
      <c r="E386" s="106" t="str">
        <f t="shared" si="44"/>
        <v>HkdHibor3M</v>
      </c>
      <c r="F386" s="262" t="str">
        <f t="shared" si="45"/>
        <v>HKDFUT3MQ3_Quote</v>
      </c>
      <c r="G386" s="262" t="str">
        <f t="shared" si="46"/>
        <v>HKDFUT3MQ3ConvAdj_Quote</v>
      </c>
      <c r="H386" s="262" t="str">
        <f t="shared" si="47"/>
        <v>HKD_YC3MRH_FUT3MQ3</v>
      </c>
      <c r="I386" s="265" t="e">
        <f>_xll.qlFuturesRateHelper(H386,$F386,$D386,$E386,$G386,Permanent,Trigger,ObjectOverwrite)</f>
        <v>#NUM!</v>
      </c>
      <c r="J386" s="219" t="str">
        <f ca="1">_xll.ohRangeRetrieveError(I386)</f>
        <v>qlFuturesRateHelper - Error converting parameter 'Price' : 'ObjectHandler error: attempt to retrieve object with unknown ID 'HKDFUT3MQ3_Quote'</v>
      </c>
      <c r="K386" s="74"/>
    </row>
    <row r="387" spans="1:11" s="1" customFormat="1" ht="12.75" x14ac:dyDescent="0.2">
      <c r="A387" s="103"/>
      <c r="B387" s="216">
        <v>119</v>
      </c>
      <c r="C387" s="107" t="b">
        <v>0</v>
      </c>
      <c r="D387" s="107" t="str">
        <v>U3</v>
      </c>
      <c r="E387" s="106" t="str">
        <f t="shared" si="44"/>
        <v>HkdHibor3M</v>
      </c>
      <c r="F387" s="262" t="str">
        <f t="shared" si="45"/>
        <v>HKDFUT3MU3_Quote</v>
      </c>
      <c r="G387" s="262" t="str">
        <f t="shared" si="46"/>
        <v>HKDFUT3MU3ConvAdj_Quote</v>
      </c>
      <c r="H387" s="262" t="str">
        <f t="shared" si="47"/>
        <v>HKD_YC3MRH_FUT3MU3</v>
      </c>
      <c r="I387" s="265" t="e">
        <f>_xll.qlFuturesRateHelper(H387,$F387,$D387,$E387,$G387,Permanent,Trigger,ObjectOverwrite)</f>
        <v>#NUM!</v>
      </c>
      <c r="J387" s="219" t="str">
        <f ca="1">_xll.ohRangeRetrieveError(I387)</f>
        <v>qlFuturesRateHelper - Error converting parameter 'Price' : 'ObjectHandler error: attempt to retrieve object with unknown ID 'HKDFUT3MU3_Quote'</v>
      </c>
      <c r="K387" s="74"/>
    </row>
    <row r="388" spans="1:11" s="1" customFormat="1" ht="12.75" x14ac:dyDescent="0.2">
      <c r="A388" s="103"/>
      <c r="B388" s="216">
        <v>120</v>
      </c>
      <c r="C388" s="107" t="b">
        <v>0</v>
      </c>
      <c r="D388" s="107" t="str">
        <v>V3</v>
      </c>
      <c r="E388" s="106" t="str">
        <f t="shared" si="44"/>
        <v>HkdHibor3M</v>
      </c>
      <c r="F388" s="262" t="str">
        <f t="shared" si="45"/>
        <v>HKDFUT3MV3_Quote</v>
      </c>
      <c r="G388" s="262" t="str">
        <f t="shared" si="46"/>
        <v>HKDFUT3MV3ConvAdj_Quote</v>
      </c>
      <c r="H388" s="262" t="str">
        <f t="shared" si="47"/>
        <v>HKD_YC3MRH_FUT3MV3</v>
      </c>
      <c r="I388" s="265" t="e">
        <f>_xll.qlFuturesRateHelper(H388,$F388,$D388,$E388,$G388,Permanent,Trigger,ObjectOverwrite)</f>
        <v>#NUM!</v>
      </c>
      <c r="J388" s="219" t="str">
        <f ca="1">_xll.ohRangeRetrieveError(I388)</f>
        <v>qlFuturesRateHelper - Error converting parameter 'Price' : 'ObjectHandler error: attempt to retrieve object with unknown ID 'HKDFUT3MV3_Quote'</v>
      </c>
      <c r="K388" s="74"/>
    </row>
    <row r="389" spans="1:11" s="1" customFormat="1" ht="13.5" thickBot="1" x14ac:dyDescent="0.25">
      <c r="A389" s="114"/>
      <c r="B389" s="266"/>
      <c r="C389" s="266"/>
      <c r="D389" s="266"/>
      <c r="E389" s="266"/>
      <c r="F389" s="266"/>
      <c r="G389" s="266"/>
      <c r="H389" s="266"/>
      <c r="I389" s="266"/>
      <c r="J389" s="266"/>
      <c r="K389" s="97"/>
    </row>
    <row r="391" spans="1:11" s="1" customFormat="1" ht="12.75" x14ac:dyDescent="0.2">
      <c r="A391" s="102"/>
      <c r="B391" s="257"/>
      <c r="C391" s="257"/>
      <c r="D391" s="257"/>
      <c r="E391" s="213" t="s">
        <v>9</v>
      </c>
      <c r="F391" s="258" t="s">
        <v>117</v>
      </c>
      <c r="G391" s="259" t="str">
        <f>Currency&amp;"_YC"&amp;$E$391&amp;"RH"</f>
        <v>HKD_YC6MRH</v>
      </c>
      <c r="H391" s="260"/>
      <c r="I391" s="260"/>
      <c r="J391" s="74"/>
    </row>
    <row r="392" spans="1:11" s="1" customFormat="1" ht="32.25" customHeight="1" x14ac:dyDescent="0.2">
      <c r="A392" s="102"/>
      <c r="B392" s="160" t="s">
        <v>113</v>
      </c>
      <c r="C392" s="20" t="s">
        <v>114</v>
      </c>
      <c r="D392" s="21" t="s">
        <v>115</v>
      </c>
      <c r="E392" s="20" t="s">
        <v>178</v>
      </c>
      <c r="F392" s="20" t="s">
        <v>179</v>
      </c>
      <c r="G392" s="214" t="str">
        <f>$G$391&amp;"_"&amp;$F$391&amp;$E$391&amp;".xml"</f>
        <v>HKD_YC6MRH_IMMFRA6M.xml</v>
      </c>
      <c r="H392" s="23">
        <f ca="1">IF(Serialize,_xll.ohObjectSave(H393:H512,SerializationPath&amp;G392,FileOverwrite,,Serialize),"---")</f>
        <v>120</v>
      </c>
      <c r="I392" s="215" t="str">
        <f ca="1">_xll.ohRangeRetrieveError(H392)</f>
        <v/>
      </c>
      <c r="J392" s="74"/>
    </row>
    <row r="393" spans="1:11" s="1" customFormat="1" ht="12.75" x14ac:dyDescent="0.2">
      <c r="A393" s="103"/>
      <c r="B393" s="261">
        <v>1</v>
      </c>
      <c r="C393" s="106" t="b">
        <v>0</v>
      </c>
      <c r="D393" s="106" t="str">
        <f t="array" ref="D393:D512">_xll.qlIMMNextCodes(_xll.qlSettingsEvaluationDate(Trigger)-1,$C393:$C512)</f>
        <v>X3</v>
      </c>
      <c r="E393" s="106" t="str">
        <f t="shared" ref="E393:E424" si="48">PROPER(Currency)&amp;FamilyName&amp;$E$391</f>
        <v>HkdHibor6M</v>
      </c>
      <c r="F393" s="262" t="str">
        <f t="shared" ref="F393:F424" si="49">Currency&amp;$F$391&amp;$E$391&amp;$D393&amp;QuoteSuffix</f>
        <v>HKDIMMFRA6MX3_Quote</v>
      </c>
      <c r="G393" s="262" t="str">
        <f t="shared" ref="G393:G424" si="50">$G$391&amp;"_"&amp;$F$391&amp;$E$391&amp;$D393</f>
        <v>HKD_YC6MRH_IMMFRA6MX3</v>
      </c>
      <c r="H393" s="196" t="str">
        <f>_xll.qlFuturesRateHelper(G393,$F393,$D393,$E393,0,Permanent,Trigger,ObjectOverwrite)</f>
        <v>HKD_YC6MRH_IMMFRA6MX3#0002</v>
      </c>
      <c r="I393" s="263" t="str">
        <f>_xll.ohRangeRetrieveError(H393)</f>
        <v/>
      </c>
      <c r="J393" s="74"/>
      <c r="K393" s="264"/>
    </row>
    <row r="394" spans="1:11" s="1" customFormat="1" ht="12.75" x14ac:dyDescent="0.2">
      <c r="A394" s="103"/>
      <c r="B394" s="216">
        <v>2</v>
      </c>
      <c r="C394" s="107" t="b">
        <v>0</v>
      </c>
      <c r="D394" s="107" t="str">
        <v>Z3</v>
      </c>
      <c r="E394" s="106" t="str">
        <f t="shared" si="48"/>
        <v>HkdHibor6M</v>
      </c>
      <c r="F394" s="262" t="str">
        <f t="shared" si="49"/>
        <v>HKDIMMFRA6MZ3_Quote</v>
      </c>
      <c r="G394" s="262" t="str">
        <f t="shared" si="50"/>
        <v>HKD_YC6MRH_IMMFRA6MZ3</v>
      </c>
      <c r="H394" s="196" t="str">
        <f>_xll.qlFuturesRateHelper(G394,$F394,$D394,$E394,0,Permanent,Trigger,ObjectOverwrite)</f>
        <v>HKD_YC6MRH_IMMFRA6MZ3#0002</v>
      </c>
      <c r="I394" s="219" t="str">
        <f>_xll.ohRangeRetrieveError(H394)</f>
        <v/>
      </c>
      <c r="J394" s="74"/>
      <c r="K394" s="264"/>
    </row>
    <row r="395" spans="1:11" s="1" customFormat="1" ht="12.75" x14ac:dyDescent="0.2">
      <c r="A395" s="103"/>
      <c r="B395" s="216">
        <v>3</v>
      </c>
      <c r="C395" s="107" t="b">
        <v>0</v>
      </c>
      <c r="D395" s="107" t="str">
        <v>F4</v>
      </c>
      <c r="E395" s="106" t="str">
        <f t="shared" si="48"/>
        <v>HkdHibor6M</v>
      </c>
      <c r="F395" s="262" t="str">
        <f t="shared" si="49"/>
        <v>HKDIMMFRA6MF4_Quote</v>
      </c>
      <c r="G395" s="262" t="str">
        <f t="shared" si="50"/>
        <v>HKD_YC6MRH_IMMFRA6MF4</v>
      </c>
      <c r="H395" s="196" t="str">
        <f>_xll.qlFuturesRateHelper(G395,$F395,$D395,$E395,0,Permanent,Trigger,ObjectOverwrite)</f>
        <v>HKD_YC6MRH_IMMFRA6MF4#0002</v>
      </c>
      <c r="I395" s="219" t="str">
        <f>_xll.ohRangeRetrieveError(H395)</f>
        <v/>
      </c>
      <c r="J395" s="74"/>
      <c r="K395" s="264"/>
    </row>
    <row r="396" spans="1:11" s="1" customFormat="1" ht="12.75" x14ac:dyDescent="0.2">
      <c r="A396" s="103"/>
      <c r="B396" s="216">
        <v>4</v>
      </c>
      <c r="C396" s="107" t="b">
        <v>0</v>
      </c>
      <c r="D396" s="107" t="str">
        <v>G4</v>
      </c>
      <c r="E396" s="106" t="str">
        <f t="shared" si="48"/>
        <v>HkdHibor6M</v>
      </c>
      <c r="F396" s="262" t="str">
        <f t="shared" si="49"/>
        <v>HKDIMMFRA6MG4_Quote</v>
      </c>
      <c r="G396" s="262" t="str">
        <f t="shared" si="50"/>
        <v>HKD_YC6MRH_IMMFRA6MG4</v>
      </c>
      <c r="H396" s="196" t="str">
        <f>_xll.qlFuturesRateHelper(G396,$F396,$D396,$E396,0,Permanent,Trigger,ObjectOverwrite)</f>
        <v>HKD_YC6MRH_IMMFRA6MG4#0002</v>
      </c>
      <c r="I396" s="219" t="str">
        <f>_xll.ohRangeRetrieveError(H396)</f>
        <v/>
      </c>
      <c r="J396" s="74"/>
      <c r="K396" s="264"/>
    </row>
    <row r="397" spans="1:11" s="1" customFormat="1" ht="12.75" x14ac:dyDescent="0.2">
      <c r="A397" s="103"/>
      <c r="B397" s="216">
        <v>5</v>
      </c>
      <c r="C397" s="107" t="b">
        <v>0</v>
      </c>
      <c r="D397" s="107" t="str">
        <v>H4</v>
      </c>
      <c r="E397" s="106" t="str">
        <f t="shared" si="48"/>
        <v>HkdHibor6M</v>
      </c>
      <c r="F397" s="262" t="str">
        <f t="shared" si="49"/>
        <v>HKDIMMFRA6MH4_Quote</v>
      </c>
      <c r="G397" s="262" t="str">
        <f t="shared" si="50"/>
        <v>HKD_YC6MRH_IMMFRA6MH4</v>
      </c>
      <c r="H397" s="196" t="str">
        <f>_xll.qlFuturesRateHelper(G397,$F397,$D397,$E397,0,Permanent,Trigger,ObjectOverwrite)</f>
        <v>HKD_YC6MRH_IMMFRA6MH4#0002</v>
      </c>
      <c r="I397" s="219" t="str">
        <f>_xll.ohRangeRetrieveError(H397)</f>
        <v/>
      </c>
      <c r="J397" s="74"/>
      <c r="K397" s="264"/>
    </row>
    <row r="398" spans="1:11" s="1" customFormat="1" ht="12.75" x14ac:dyDescent="0.2">
      <c r="A398" s="103"/>
      <c r="B398" s="216">
        <v>6</v>
      </c>
      <c r="C398" s="107" t="b">
        <v>0</v>
      </c>
      <c r="D398" s="107" t="str">
        <v>J4</v>
      </c>
      <c r="E398" s="106" t="str">
        <f t="shared" si="48"/>
        <v>HkdHibor6M</v>
      </c>
      <c r="F398" s="262" t="str">
        <f t="shared" si="49"/>
        <v>HKDIMMFRA6MJ4_Quote</v>
      </c>
      <c r="G398" s="262" t="str">
        <f t="shared" si="50"/>
        <v>HKD_YC6MRH_IMMFRA6MJ4</v>
      </c>
      <c r="H398" s="196" t="str">
        <f>_xll.qlFuturesRateHelper(G398,$F398,$D398,$E398,0,Permanent,Trigger,ObjectOverwrite)</f>
        <v>HKD_YC6MRH_IMMFRA6MJ4#0002</v>
      </c>
      <c r="I398" s="219" t="str">
        <f>_xll.ohRangeRetrieveError(H398)</f>
        <v/>
      </c>
      <c r="J398" s="74"/>
      <c r="K398" s="264"/>
    </row>
    <row r="399" spans="1:11" s="1" customFormat="1" ht="12.75" x14ac:dyDescent="0.2">
      <c r="A399" s="103"/>
      <c r="B399" s="216">
        <v>7</v>
      </c>
      <c r="C399" s="107" t="b">
        <v>0</v>
      </c>
      <c r="D399" s="107" t="str">
        <v>K4</v>
      </c>
      <c r="E399" s="106" t="str">
        <f t="shared" si="48"/>
        <v>HkdHibor6M</v>
      </c>
      <c r="F399" s="262" t="str">
        <f t="shared" si="49"/>
        <v>HKDIMMFRA6MK4_Quote</v>
      </c>
      <c r="G399" s="262" t="str">
        <f t="shared" si="50"/>
        <v>HKD_YC6MRH_IMMFRA6MK4</v>
      </c>
      <c r="H399" s="196" t="str">
        <f>_xll.qlFuturesRateHelper(G399,$F399,$D399,$E399,0,Permanent,Trigger,ObjectOverwrite)</f>
        <v>HKD_YC6MRH_IMMFRA6MK4#0002</v>
      </c>
      <c r="I399" s="219" t="str">
        <f>_xll.ohRangeRetrieveError(H399)</f>
        <v/>
      </c>
      <c r="J399" s="74"/>
      <c r="K399" s="264"/>
    </row>
    <row r="400" spans="1:11" s="1" customFormat="1" ht="12.75" x14ac:dyDescent="0.2">
      <c r="A400" s="103"/>
      <c r="B400" s="216">
        <v>8</v>
      </c>
      <c r="C400" s="107" t="b">
        <v>0</v>
      </c>
      <c r="D400" s="107" t="str">
        <v>M4</v>
      </c>
      <c r="E400" s="106" t="str">
        <f t="shared" si="48"/>
        <v>HkdHibor6M</v>
      </c>
      <c r="F400" s="262" t="str">
        <f t="shared" si="49"/>
        <v>HKDIMMFRA6MM4_Quote</v>
      </c>
      <c r="G400" s="262" t="str">
        <f t="shared" si="50"/>
        <v>HKD_YC6MRH_IMMFRA6MM4</v>
      </c>
      <c r="H400" s="196" t="str">
        <f>_xll.qlFuturesRateHelper(G400,$F400,$D400,$E400,0,Permanent,Trigger,ObjectOverwrite)</f>
        <v>HKD_YC6MRH_IMMFRA6MM4#0002</v>
      </c>
      <c r="I400" s="219" t="str">
        <f>_xll.ohRangeRetrieveError(H400)</f>
        <v/>
      </c>
      <c r="J400" s="74"/>
      <c r="K400" s="264"/>
    </row>
    <row r="401" spans="1:11" s="1" customFormat="1" ht="12.75" x14ac:dyDescent="0.2">
      <c r="A401" s="103"/>
      <c r="B401" s="216">
        <v>9</v>
      </c>
      <c r="C401" s="107" t="b">
        <v>0</v>
      </c>
      <c r="D401" s="107" t="str">
        <v>N4</v>
      </c>
      <c r="E401" s="106" t="str">
        <f t="shared" si="48"/>
        <v>HkdHibor6M</v>
      </c>
      <c r="F401" s="262" t="str">
        <f t="shared" si="49"/>
        <v>HKDIMMFRA6MN4_Quote</v>
      </c>
      <c r="G401" s="262" t="str">
        <f t="shared" si="50"/>
        <v>HKD_YC6MRH_IMMFRA6MN4</v>
      </c>
      <c r="H401" s="196" t="str">
        <f>_xll.qlFuturesRateHelper(G401,$F401,$D401,$E401,0,Permanent,Trigger,ObjectOverwrite)</f>
        <v>HKD_YC6MRH_IMMFRA6MN4#0002</v>
      </c>
      <c r="I401" s="219" t="str">
        <f>_xll.ohRangeRetrieveError(H401)</f>
        <v/>
      </c>
      <c r="J401" s="74"/>
      <c r="K401" s="264"/>
    </row>
    <row r="402" spans="1:11" s="1" customFormat="1" ht="12.75" x14ac:dyDescent="0.2">
      <c r="A402" s="103"/>
      <c r="B402" s="216">
        <v>10</v>
      </c>
      <c r="C402" s="107" t="b">
        <v>0</v>
      </c>
      <c r="D402" s="107" t="str">
        <v>Q4</v>
      </c>
      <c r="E402" s="106" t="str">
        <f t="shared" si="48"/>
        <v>HkdHibor6M</v>
      </c>
      <c r="F402" s="262" t="str">
        <f t="shared" si="49"/>
        <v>HKDIMMFRA6MQ4_Quote</v>
      </c>
      <c r="G402" s="262" t="str">
        <f t="shared" si="50"/>
        <v>HKD_YC6MRH_IMMFRA6MQ4</v>
      </c>
      <c r="H402" s="196" t="str">
        <f>_xll.qlFuturesRateHelper(G402,$F402,$D402,$E402,0,Permanent,Trigger,ObjectOverwrite)</f>
        <v>HKD_YC6MRH_IMMFRA6MQ4#0002</v>
      </c>
      <c r="I402" s="219" t="str">
        <f>_xll.ohRangeRetrieveError(H402)</f>
        <v/>
      </c>
      <c r="J402" s="74"/>
      <c r="K402" s="264"/>
    </row>
    <row r="403" spans="1:11" s="1" customFormat="1" ht="12.75" x14ac:dyDescent="0.2">
      <c r="A403" s="103"/>
      <c r="B403" s="216">
        <v>11</v>
      </c>
      <c r="C403" s="107" t="b">
        <v>0</v>
      </c>
      <c r="D403" s="107" t="str">
        <v>U4</v>
      </c>
      <c r="E403" s="106" t="str">
        <f t="shared" si="48"/>
        <v>HkdHibor6M</v>
      </c>
      <c r="F403" s="262" t="str">
        <f t="shared" si="49"/>
        <v>HKDIMMFRA6MU4_Quote</v>
      </c>
      <c r="G403" s="262" t="str">
        <f t="shared" si="50"/>
        <v>HKD_YC6MRH_IMMFRA6MU4</v>
      </c>
      <c r="H403" s="196" t="str">
        <f>_xll.qlFuturesRateHelper(G403,$F403,$D403,$E403,0,Permanent,Trigger,ObjectOverwrite)</f>
        <v>HKD_YC6MRH_IMMFRA6MU4#0002</v>
      </c>
      <c r="I403" s="219" t="str">
        <f>_xll.ohRangeRetrieveError(H403)</f>
        <v/>
      </c>
      <c r="J403" s="74"/>
      <c r="K403" s="264"/>
    </row>
    <row r="404" spans="1:11" s="1" customFormat="1" ht="12.75" x14ac:dyDescent="0.2">
      <c r="A404" s="103"/>
      <c r="B404" s="216">
        <v>12</v>
      </c>
      <c r="C404" s="107" t="b">
        <v>0</v>
      </c>
      <c r="D404" s="107" t="str">
        <v>V4</v>
      </c>
      <c r="E404" s="106" t="str">
        <f t="shared" si="48"/>
        <v>HkdHibor6M</v>
      </c>
      <c r="F404" s="262" t="str">
        <f t="shared" si="49"/>
        <v>HKDIMMFRA6MV4_Quote</v>
      </c>
      <c r="G404" s="262" t="str">
        <f t="shared" si="50"/>
        <v>HKD_YC6MRH_IMMFRA6MV4</v>
      </c>
      <c r="H404" s="196" t="str">
        <f>_xll.qlFuturesRateHelper(G404,$F404,$D404,$E404,0,Permanent,Trigger,ObjectOverwrite)</f>
        <v>HKD_YC6MRH_IMMFRA6MV4#0002</v>
      </c>
      <c r="I404" s="219" t="str">
        <f>_xll.ohRangeRetrieveError(H404)</f>
        <v/>
      </c>
      <c r="J404" s="74"/>
      <c r="K404" s="264"/>
    </row>
    <row r="405" spans="1:11" s="1" customFormat="1" ht="12.75" x14ac:dyDescent="0.2">
      <c r="A405" s="103"/>
      <c r="B405" s="216">
        <v>13</v>
      </c>
      <c r="C405" s="107" t="b">
        <v>0</v>
      </c>
      <c r="D405" s="107" t="str">
        <v>X4</v>
      </c>
      <c r="E405" s="106" t="str">
        <f t="shared" si="48"/>
        <v>HkdHibor6M</v>
      </c>
      <c r="F405" s="262" t="str">
        <f t="shared" si="49"/>
        <v>HKDIMMFRA6MX4_Quote</v>
      </c>
      <c r="G405" s="262" t="str">
        <f t="shared" si="50"/>
        <v>HKD_YC6MRH_IMMFRA6MX4</v>
      </c>
      <c r="H405" s="196" t="str">
        <f>_xll.qlFuturesRateHelper(G405,$F405,$D405,$E405,0,Permanent,Trigger,ObjectOverwrite)</f>
        <v>HKD_YC6MRH_IMMFRA6MX4#0002</v>
      </c>
      <c r="I405" s="219" t="str">
        <f>_xll.ohRangeRetrieveError(H405)</f>
        <v/>
      </c>
      <c r="J405" s="74"/>
      <c r="K405" s="264"/>
    </row>
    <row r="406" spans="1:11" s="1" customFormat="1" ht="12.75" x14ac:dyDescent="0.2">
      <c r="A406" s="103"/>
      <c r="B406" s="216">
        <v>14</v>
      </c>
      <c r="C406" s="107" t="b">
        <v>0</v>
      </c>
      <c r="D406" s="107" t="str">
        <v>Z4</v>
      </c>
      <c r="E406" s="106" t="str">
        <f t="shared" si="48"/>
        <v>HkdHibor6M</v>
      </c>
      <c r="F406" s="262" t="str">
        <f t="shared" si="49"/>
        <v>HKDIMMFRA6MZ4_Quote</v>
      </c>
      <c r="G406" s="262" t="str">
        <f t="shared" si="50"/>
        <v>HKD_YC6MRH_IMMFRA6MZ4</v>
      </c>
      <c r="H406" s="196" t="str">
        <f>_xll.qlFuturesRateHelper(G406,$F406,$D406,$E406,0,Permanent,Trigger,ObjectOverwrite)</f>
        <v>HKD_YC6MRH_IMMFRA6MZ4#0002</v>
      </c>
      <c r="I406" s="219" t="str">
        <f>_xll.ohRangeRetrieveError(H406)</f>
        <v/>
      </c>
      <c r="J406" s="74"/>
      <c r="K406" s="264"/>
    </row>
    <row r="407" spans="1:11" s="1" customFormat="1" ht="12.75" x14ac:dyDescent="0.2">
      <c r="A407" s="103"/>
      <c r="B407" s="216">
        <v>15</v>
      </c>
      <c r="C407" s="107" t="b">
        <v>0</v>
      </c>
      <c r="D407" s="107" t="str">
        <v>F5</v>
      </c>
      <c r="E407" s="106" t="str">
        <f t="shared" si="48"/>
        <v>HkdHibor6M</v>
      </c>
      <c r="F407" s="262" t="str">
        <f t="shared" si="49"/>
        <v>HKDIMMFRA6MF5_Quote</v>
      </c>
      <c r="G407" s="262" t="str">
        <f t="shared" si="50"/>
        <v>HKD_YC6MRH_IMMFRA6MF5</v>
      </c>
      <c r="H407" s="196" t="str">
        <f>_xll.qlFuturesRateHelper(G407,$F407,$D407,$E407,0,Permanent,Trigger,ObjectOverwrite)</f>
        <v>HKD_YC6MRH_IMMFRA6MF5#0002</v>
      </c>
      <c r="I407" s="219" t="str">
        <f>_xll.ohRangeRetrieveError(H407)</f>
        <v/>
      </c>
      <c r="J407" s="74"/>
      <c r="K407" s="264"/>
    </row>
    <row r="408" spans="1:11" s="1" customFormat="1" ht="12.75" x14ac:dyDescent="0.2">
      <c r="A408" s="103"/>
      <c r="B408" s="216">
        <v>16</v>
      </c>
      <c r="C408" s="107" t="b">
        <v>0</v>
      </c>
      <c r="D408" s="107" t="str">
        <v>G5</v>
      </c>
      <c r="E408" s="106" t="str">
        <f t="shared" si="48"/>
        <v>HkdHibor6M</v>
      </c>
      <c r="F408" s="262" t="str">
        <f t="shared" si="49"/>
        <v>HKDIMMFRA6MG5_Quote</v>
      </c>
      <c r="G408" s="262" t="str">
        <f t="shared" si="50"/>
        <v>HKD_YC6MRH_IMMFRA6MG5</v>
      </c>
      <c r="H408" s="196" t="str">
        <f>_xll.qlFuturesRateHelper(G408,$F408,$D408,$E408,0,Permanent,Trigger,ObjectOverwrite)</f>
        <v>HKD_YC6MRH_IMMFRA6MG5#0002</v>
      </c>
      <c r="I408" s="219" t="str">
        <f>_xll.ohRangeRetrieveError(H408)</f>
        <v/>
      </c>
      <c r="J408" s="74"/>
      <c r="K408" s="264"/>
    </row>
    <row r="409" spans="1:11" s="1" customFormat="1" ht="12.75" x14ac:dyDescent="0.2">
      <c r="A409" s="103"/>
      <c r="B409" s="216">
        <v>17</v>
      </c>
      <c r="C409" s="107" t="b">
        <v>0</v>
      </c>
      <c r="D409" s="107" t="str">
        <v>H5</v>
      </c>
      <c r="E409" s="106" t="str">
        <f t="shared" si="48"/>
        <v>HkdHibor6M</v>
      </c>
      <c r="F409" s="262" t="str">
        <f t="shared" si="49"/>
        <v>HKDIMMFRA6MH5_Quote</v>
      </c>
      <c r="G409" s="262" t="str">
        <f t="shared" si="50"/>
        <v>HKD_YC6MRH_IMMFRA6MH5</v>
      </c>
      <c r="H409" s="196" t="str">
        <f>_xll.qlFuturesRateHelper(G409,$F409,$D409,$E409,0,Permanent,Trigger,ObjectOverwrite)</f>
        <v>HKD_YC6MRH_IMMFRA6MH5#0002</v>
      </c>
      <c r="I409" s="219" t="str">
        <f>_xll.ohRangeRetrieveError(H409)</f>
        <v/>
      </c>
      <c r="J409" s="74"/>
      <c r="K409" s="264"/>
    </row>
    <row r="410" spans="1:11" s="1" customFormat="1" ht="12.75" x14ac:dyDescent="0.2">
      <c r="A410" s="103"/>
      <c r="B410" s="216">
        <v>18</v>
      </c>
      <c r="C410" s="107" t="b">
        <v>0</v>
      </c>
      <c r="D410" s="107" t="str">
        <v>J5</v>
      </c>
      <c r="E410" s="106" t="str">
        <f t="shared" si="48"/>
        <v>HkdHibor6M</v>
      </c>
      <c r="F410" s="262" t="str">
        <f t="shared" si="49"/>
        <v>HKDIMMFRA6MJ5_Quote</v>
      </c>
      <c r="G410" s="262" t="str">
        <f t="shared" si="50"/>
        <v>HKD_YC6MRH_IMMFRA6MJ5</v>
      </c>
      <c r="H410" s="196" t="str">
        <f>_xll.qlFuturesRateHelper(G410,$F410,$D410,$E410,0,Permanent,Trigger,ObjectOverwrite)</f>
        <v>HKD_YC6MRH_IMMFRA6MJ5#0002</v>
      </c>
      <c r="I410" s="219" t="str">
        <f>_xll.ohRangeRetrieveError(H410)</f>
        <v/>
      </c>
      <c r="J410" s="74"/>
      <c r="K410" s="264"/>
    </row>
    <row r="411" spans="1:11" s="1" customFormat="1" ht="12.75" x14ac:dyDescent="0.2">
      <c r="A411" s="103"/>
      <c r="B411" s="216">
        <v>19</v>
      </c>
      <c r="C411" s="107" t="b">
        <v>0</v>
      </c>
      <c r="D411" s="107" t="str">
        <v>K5</v>
      </c>
      <c r="E411" s="106" t="str">
        <f t="shared" si="48"/>
        <v>HkdHibor6M</v>
      </c>
      <c r="F411" s="262" t="str">
        <f t="shared" si="49"/>
        <v>HKDIMMFRA6MK5_Quote</v>
      </c>
      <c r="G411" s="262" t="str">
        <f t="shared" si="50"/>
        <v>HKD_YC6MRH_IMMFRA6MK5</v>
      </c>
      <c r="H411" s="196" t="str">
        <f>_xll.qlFuturesRateHelper(G411,$F411,$D411,$E411,0,Permanent,Trigger,ObjectOverwrite)</f>
        <v>HKD_YC6MRH_IMMFRA6MK5#0002</v>
      </c>
      <c r="I411" s="219" t="str">
        <f>_xll.ohRangeRetrieveError(H411)</f>
        <v/>
      </c>
      <c r="J411" s="74"/>
      <c r="K411" s="264"/>
    </row>
    <row r="412" spans="1:11" s="1" customFormat="1" ht="12.75" x14ac:dyDescent="0.2">
      <c r="A412" s="103"/>
      <c r="B412" s="216">
        <v>20</v>
      </c>
      <c r="C412" s="107" t="b">
        <v>0</v>
      </c>
      <c r="D412" s="107" t="str">
        <v>M5</v>
      </c>
      <c r="E412" s="106" t="str">
        <f t="shared" si="48"/>
        <v>HkdHibor6M</v>
      </c>
      <c r="F412" s="262" t="str">
        <f t="shared" si="49"/>
        <v>HKDIMMFRA6MM5_Quote</v>
      </c>
      <c r="G412" s="262" t="str">
        <f t="shared" si="50"/>
        <v>HKD_YC6MRH_IMMFRA6MM5</v>
      </c>
      <c r="H412" s="196" t="str">
        <f>_xll.qlFuturesRateHelper(G412,$F412,$D412,$E412,0,Permanent,Trigger,ObjectOverwrite)</f>
        <v>HKD_YC6MRH_IMMFRA6MM5#0002</v>
      </c>
      <c r="I412" s="219" t="str">
        <f>_xll.ohRangeRetrieveError(H412)</f>
        <v/>
      </c>
      <c r="J412" s="74"/>
      <c r="K412" s="264"/>
    </row>
    <row r="413" spans="1:11" s="1" customFormat="1" ht="12.75" x14ac:dyDescent="0.2">
      <c r="A413" s="103"/>
      <c r="B413" s="216">
        <v>21</v>
      </c>
      <c r="C413" s="107" t="b">
        <v>0</v>
      </c>
      <c r="D413" s="107" t="str">
        <v>N5</v>
      </c>
      <c r="E413" s="106" t="str">
        <f t="shared" si="48"/>
        <v>HkdHibor6M</v>
      </c>
      <c r="F413" s="262" t="str">
        <f t="shared" si="49"/>
        <v>HKDIMMFRA6MN5_Quote</v>
      </c>
      <c r="G413" s="262" t="str">
        <f t="shared" si="50"/>
        <v>HKD_YC6MRH_IMMFRA6MN5</v>
      </c>
      <c r="H413" s="196" t="str">
        <f>_xll.qlFuturesRateHelper(G413,$F413,$D413,$E413,0,Permanent,Trigger,ObjectOverwrite)</f>
        <v>HKD_YC6MRH_IMMFRA6MN5#0002</v>
      </c>
      <c r="I413" s="219" t="str">
        <f>_xll.ohRangeRetrieveError(H413)</f>
        <v/>
      </c>
      <c r="J413" s="74"/>
      <c r="K413" s="264"/>
    </row>
    <row r="414" spans="1:11" s="1" customFormat="1" ht="12.75" x14ac:dyDescent="0.2">
      <c r="A414" s="103"/>
      <c r="B414" s="216">
        <v>22</v>
      </c>
      <c r="C414" s="107" t="b">
        <v>0</v>
      </c>
      <c r="D414" s="107" t="str">
        <v>Q5</v>
      </c>
      <c r="E414" s="106" t="str">
        <f t="shared" si="48"/>
        <v>HkdHibor6M</v>
      </c>
      <c r="F414" s="262" t="str">
        <f t="shared" si="49"/>
        <v>HKDIMMFRA6MQ5_Quote</v>
      </c>
      <c r="G414" s="262" t="str">
        <f t="shared" si="50"/>
        <v>HKD_YC6MRH_IMMFRA6MQ5</v>
      </c>
      <c r="H414" s="196" t="str">
        <f>_xll.qlFuturesRateHelper(G414,$F414,$D414,$E414,0,Permanent,Trigger,ObjectOverwrite)</f>
        <v>HKD_YC6MRH_IMMFRA6MQ5#0002</v>
      </c>
      <c r="I414" s="219" t="str">
        <f>_xll.ohRangeRetrieveError(H414)</f>
        <v/>
      </c>
      <c r="J414" s="74"/>
      <c r="K414" s="264"/>
    </row>
    <row r="415" spans="1:11" s="1" customFormat="1" ht="12.75" x14ac:dyDescent="0.2">
      <c r="A415" s="103"/>
      <c r="B415" s="216">
        <v>23</v>
      </c>
      <c r="C415" s="107" t="b">
        <v>0</v>
      </c>
      <c r="D415" s="107" t="str">
        <v>U5</v>
      </c>
      <c r="E415" s="106" t="str">
        <f t="shared" si="48"/>
        <v>HkdHibor6M</v>
      </c>
      <c r="F415" s="262" t="str">
        <f t="shared" si="49"/>
        <v>HKDIMMFRA6MU5_Quote</v>
      </c>
      <c r="G415" s="262" t="str">
        <f t="shared" si="50"/>
        <v>HKD_YC6MRH_IMMFRA6MU5</v>
      </c>
      <c r="H415" s="196" t="str">
        <f>_xll.qlFuturesRateHelper(G415,$F415,$D415,$E415,0,Permanent,Trigger,ObjectOverwrite)</f>
        <v>HKD_YC6MRH_IMMFRA6MU5#0002</v>
      </c>
      <c r="I415" s="219" t="str">
        <f>_xll.ohRangeRetrieveError(H415)</f>
        <v/>
      </c>
      <c r="J415" s="74"/>
      <c r="K415" s="264"/>
    </row>
    <row r="416" spans="1:11" s="1" customFormat="1" ht="12.75" x14ac:dyDescent="0.2">
      <c r="A416" s="103"/>
      <c r="B416" s="216">
        <v>24</v>
      </c>
      <c r="C416" s="107" t="b">
        <v>0</v>
      </c>
      <c r="D416" s="107" t="str">
        <v>V5</v>
      </c>
      <c r="E416" s="106" t="str">
        <f t="shared" si="48"/>
        <v>HkdHibor6M</v>
      </c>
      <c r="F416" s="262" t="str">
        <f t="shared" si="49"/>
        <v>HKDIMMFRA6MV5_Quote</v>
      </c>
      <c r="G416" s="262" t="str">
        <f t="shared" si="50"/>
        <v>HKD_YC6MRH_IMMFRA6MV5</v>
      </c>
      <c r="H416" s="196" t="str">
        <f>_xll.qlFuturesRateHelper(G416,$F416,$D416,$E416,0,Permanent,Trigger,ObjectOverwrite)</f>
        <v>HKD_YC6MRH_IMMFRA6MV5#0002</v>
      </c>
      <c r="I416" s="219" t="str">
        <f>_xll.ohRangeRetrieveError(H416)</f>
        <v/>
      </c>
      <c r="J416" s="74"/>
      <c r="K416" s="264"/>
    </row>
    <row r="417" spans="1:11" s="1" customFormat="1" ht="12.75" x14ac:dyDescent="0.2">
      <c r="A417" s="103"/>
      <c r="B417" s="216">
        <v>25</v>
      </c>
      <c r="C417" s="107" t="b">
        <v>0</v>
      </c>
      <c r="D417" s="107" t="str">
        <v>X5</v>
      </c>
      <c r="E417" s="106" t="str">
        <f t="shared" si="48"/>
        <v>HkdHibor6M</v>
      </c>
      <c r="F417" s="262" t="str">
        <f t="shared" si="49"/>
        <v>HKDIMMFRA6MX5_Quote</v>
      </c>
      <c r="G417" s="262" t="str">
        <f t="shared" si="50"/>
        <v>HKD_YC6MRH_IMMFRA6MX5</v>
      </c>
      <c r="H417" s="196" t="str">
        <f>_xll.qlFuturesRateHelper(G417,$F417,$D417,$E417,0,Permanent,Trigger,ObjectOverwrite)</f>
        <v>HKD_YC6MRH_IMMFRA6MX5#0002</v>
      </c>
      <c r="I417" s="219" t="str">
        <f>_xll.ohRangeRetrieveError(H417)</f>
        <v/>
      </c>
      <c r="J417" s="74"/>
      <c r="K417" s="264"/>
    </row>
    <row r="418" spans="1:11" s="1" customFormat="1" ht="12.75" x14ac:dyDescent="0.2">
      <c r="A418" s="103"/>
      <c r="B418" s="216">
        <v>26</v>
      </c>
      <c r="C418" s="107" t="b">
        <v>0</v>
      </c>
      <c r="D418" s="107" t="str">
        <v>Z5</v>
      </c>
      <c r="E418" s="106" t="str">
        <f t="shared" si="48"/>
        <v>HkdHibor6M</v>
      </c>
      <c r="F418" s="262" t="str">
        <f t="shared" si="49"/>
        <v>HKDIMMFRA6MZ5_Quote</v>
      </c>
      <c r="G418" s="262" t="str">
        <f t="shared" si="50"/>
        <v>HKD_YC6MRH_IMMFRA6MZ5</v>
      </c>
      <c r="H418" s="196" t="str">
        <f>_xll.qlFuturesRateHelper(G418,$F418,$D418,$E418,0,Permanent,Trigger,ObjectOverwrite)</f>
        <v>HKD_YC6MRH_IMMFRA6MZ5#0002</v>
      </c>
      <c r="I418" s="219" t="str">
        <f>_xll.ohRangeRetrieveError(H418)</f>
        <v/>
      </c>
      <c r="J418" s="74"/>
      <c r="K418" s="264"/>
    </row>
    <row r="419" spans="1:11" s="1" customFormat="1" ht="12.75" x14ac:dyDescent="0.2">
      <c r="A419" s="103"/>
      <c r="B419" s="216">
        <v>27</v>
      </c>
      <c r="C419" s="107" t="b">
        <v>0</v>
      </c>
      <c r="D419" s="107" t="str">
        <v>F6</v>
      </c>
      <c r="E419" s="106" t="str">
        <f t="shared" si="48"/>
        <v>HkdHibor6M</v>
      </c>
      <c r="F419" s="262" t="str">
        <f t="shared" si="49"/>
        <v>HKDIMMFRA6MF6_Quote</v>
      </c>
      <c r="G419" s="262" t="str">
        <f t="shared" si="50"/>
        <v>HKD_YC6MRH_IMMFRA6MF6</v>
      </c>
      <c r="H419" s="196" t="str">
        <f>_xll.qlFuturesRateHelper(G419,$F419,$D419,$E419,0,Permanent,Trigger,ObjectOverwrite)</f>
        <v>HKD_YC6MRH_IMMFRA6MF6#0002</v>
      </c>
      <c r="I419" s="219" t="str">
        <f>_xll.ohRangeRetrieveError(H419)</f>
        <v/>
      </c>
      <c r="J419" s="74"/>
      <c r="K419" s="264"/>
    </row>
    <row r="420" spans="1:11" s="1" customFormat="1" ht="12.75" x14ac:dyDescent="0.2">
      <c r="A420" s="103"/>
      <c r="B420" s="216">
        <v>28</v>
      </c>
      <c r="C420" s="107" t="b">
        <v>0</v>
      </c>
      <c r="D420" s="107" t="str">
        <v>G6</v>
      </c>
      <c r="E420" s="106" t="str">
        <f t="shared" si="48"/>
        <v>HkdHibor6M</v>
      </c>
      <c r="F420" s="262" t="str">
        <f t="shared" si="49"/>
        <v>HKDIMMFRA6MG6_Quote</v>
      </c>
      <c r="G420" s="262" t="str">
        <f t="shared" si="50"/>
        <v>HKD_YC6MRH_IMMFRA6MG6</v>
      </c>
      <c r="H420" s="196" t="str">
        <f>_xll.qlFuturesRateHelper(G420,$F420,$D420,$E420,0,Permanent,Trigger,ObjectOverwrite)</f>
        <v>HKD_YC6MRH_IMMFRA6MG6#0002</v>
      </c>
      <c r="I420" s="219" t="str">
        <f>_xll.ohRangeRetrieveError(H420)</f>
        <v/>
      </c>
      <c r="J420" s="74"/>
      <c r="K420" s="264"/>
    </row>
    <row r="421" spans="1:11" s="1" customFormat="1" ht="12.75" x14ac:dyDescent="0.2">
      <c r="A421" s="103"/>
      <c r="B421" s="216">
        <v>29</v>
      </c>
      <c r="C421" s="107" t="b">
        <v>0</v>
      </c>
      <c r="D421" s="107" t="str">
        <v>H6</v>
      </c>
      <c r="E421" s="106" t="str">
        <f t="shared" si="48"/>
        <v>HkdHibor6M</v>
      </c>
      <c r="F421" s="262" t="str">
        <f t="shared" si="49"/>
        <v>HKDIMMFRA6MH6_Quote</v>
      </c>
      <c r="G421" s="262" t="str">
        <f t="shared" si="50"/>
        <v>HKD_YC6MRH_IMMFRA6MH6</v>
      </c>
      <c r="H421" s="196" t="str">
        <f>_xll.qlFuturesRateHelper(G421,$F421,$D421,$E421,0,Permanent,Trigger,ObjectOverwrite)</f>
        <v>HKD_YC6MRH_IMMFRA6MH6#0002</v>
      </c>
      <c r="I421" s="219" t="str">
        <f>_xll.ohRangeRetrieveError(H421)</f>
        <v/>
      </c>
      <c r="J421" s="74"/>
      <c r="K421" s="264"/>
    </row>
    <row r="422" spans="1:11" s="1" customFormat="1" ht="12.75" x14ac:dyDescent="0.2">
      <c r="A422" s="103"/>
      <c r="B422" s="216">
        <v>30</v>
      </c>
      <c r="C422" s="107" t="b">
        <v>0</v>
      </c>
      <c r="D422" s="107" t="str">
        <v>J6</v>
      </c>
      <c r="E422" s="106" t="str">
        <f t="shared" si="48"/>
        <v>HkdHibor6M</v>
      </c>
      <c r="F422" s="262" t="str">
        <f t="shared" si="49"/>
        <v>HKDIMMFRA6MJ6_Quote</v>
      </c>
      <c r="G422" s="262" t="str">
        <f t="shared" si="50"/>
        <v>HKD_YC6MRH_IMMFRA6MJ6</v>
      </c>
      <c r="H422" s="196" t="str">
        <f>_xll.qlFuturesRateHelper(G422,$F422,$D422,$E422,0,Permanent,Trigger,ObjectOverwrite)</f>
        <v>HKD_YC6MRH_IMMFRA6MJ6#0002</v>
      </c>
      <c r="I422" s="219" t="str">
        <f>_xll.ohRangeRetrieveError(H422)</f>
        <v/>
      </c>
      <c r="J422" s="74"/>
      <c r="K422" s="264"/>
    </row>
    <row r="423" spans="1:11" s="1" customFormat="1" ht="12.75" x14ac:dyDescent="0.2">
      <c r="A423" s="103"/>
      <c r="B423" s="216">
        <v>31</v>
      </c>
      <c r="C423" s="107" t="b">
        <v>0</v>
      </c>
      <c r="D423" s="107" t="str">
        <v>K6</v>
      </c>
      <c r="E423" s="106" t="str">
        <f t="shared" si="48"/>
        <v>HkdHibor6M</v>
      </c>
      <c r="F423" s="262" t="str">
        <f t="shared" si="49"/>
        <v>HKDIMMFRA6MK6_Quote</v>
      </c>
      <c r="G423" s="262" t="str">
        <f t="shared" si="50"/>
        <v>HKD_YC6MRH_IMMFRA6MK6</v>
      </c>
      <c r="H423" s="196" t="str">
        <f>_xll.qlFuturesRateHelper(G423,$F423,$D423,$E423,0,Permanent,Trigger,ObjectOverwrite)</f>
        <v>HKD_YC6MRH_IMMFRA6MK6#0002</v>
      </c>
      <c r="I423" s="219" t="str">
        <f>_xll.ohRangeRetrieveError(H423)</f>
        <v/>
      </c>
      <c r="J423" s="74"/>
      <c r="K423" s="264"/>
    </row>
    <row r="424" spans="1:11" s="1" customFormat="1" ht="12.75" x14ac:dyDescent="0.2">
      <c r="A424" s="103"/>
      <c r="B424" s="216">
        <v>32</v>
      </c>
      <c r="C424" s="107" t="b">
        <v>0</v>
      </c>
      <c r="D424" s="107" t="str">
        <v>M6</v>
      </c>
      <c r="E424" s="106" t="str">
        <f t="shared" si="48"/>
        <v>HkdHibor6M</v>
      </c>
      <c r="F424" s="262" t="str">
        <f t="shared" si="49"/>
        <v>HKDIMMFRA6MM6_Quote</v>
      </c>
      <c r="G424" s="262" t="str">
        <f t="shared" si="50"/>
        <v>HKD_YC6MRH_IMMFRA6MM6</v>
      </c>
      <c r="H424" s="196" t="str">
        <f>_xll.qlFuturesRateHelper(G424,$F424,$D424,$E424,0,Permanent,Trigger,ObjectOverwrite)</f>
        <v>HKD_YC6MRH_IMMFRA6MM6#0002</v>
      </c>
      <c r="I424" s="219" t="str">
        <f>_xll.ohRangeRetrieveError(H424)</f>
        <v/>
      </c>
      <c r="J424" s="74"/>
      <c r="K424" s="264"/>
    </row>
    <row r="425" spans="1:11" s="1" customFormat="1" ht="12.75" x14ac:dyDescent="0.2">
      <c r="A425" s="103"/>
      <c r="B425" s="216">
        <v>33</v>
      </c>
      <c r="C425" s="107" t="b">
        <v>0</v>
      </c>
      <c r="D425" s="107" t="str">
        <v>N6</v>
      </c>
      <c r="E425" s="106" t="str">
        <f t="shared" ref="E425:E456" si="51">PROPER(Currency)&amp;FamilyName&amp;$E$391</f>
        <v>HkdHibor6M</v>
      </c>
      <c r="F425" s="262" t="str">
        <f t="shared" ref="F425:F456" si="52">Currency&amp;$F$391&amp;$E$391&amp;$D425&amp;QuoteSuffix</f>
        <v>HKDIMMFRA6MN6_Quote</v>
      </c>
      <c r="G425" s="262" t="str">
        <f t="shared" ref="G425:G456" si="53">$G$391&amp;"_"&amp;$F$391&amp;$E$391&amp;$D425</f>
        <v>HKD_YC6MRH_IMMFRA6MN6</v>
      </c>
      <c r="H425" s="196" t="str">
        <f>_xll.qlFuturesRateHelper(G425,$F425,$D425,$E425,0,Permanent,Trigger,ObjectOverwrite)</f>
        <v>HKD_YC6MRH_IMMFRA6MN6#0002</v>
      </c>
      <c r="I425" s="219" t="str">
        <f>_xll.ohRangeRetrieveError(H425)</f>
        <v/>
      </c>
      <c r="J425" s="74"/>
      <c r="K425" s="264"/>
    </row>
    <row r="426" spans="1:11" s="1" customFormat="1" ht="12.75" x14ac:dyDescent="0.2">
      <c r="A426" s="103"/>
      <c r="B426" s="216">
        <v>34</v>
      </c>
      <c r="C426" s="107" t="b">
        <v>0</v>
      </c>
      <c r="D426" s="107" t="str">
        <v>Q6</v>
      </c>
      <c r="E426" s="106" t="str">
        <f t="shared" si="51"/>
        <v>HkdHibor6M</v>
      </c>
      <c r="F426" s="262" t="str">
        <f t="shared" si="52"/>
        <v>HKDIMMFRA6MQ6_Quote</v>
      </c>
      <c r="G426" s="262" t="str">
        <f t="shared" si="53"/>
        <v>HKD_YC6MRH_IMMFRA6MQ6</v>
      </c>
      <c r="H426" s="196" t="str">
        <f>_xll.qlFuturesRateHelper(G426,$F426,$D426,$E426,0,Permanent,Trigger,ObjectOverwrite)</f>
        <v>HKD_YC6MRH_IMMFRA6MQ6#0002</v>
      </c>
      <c r="I426" s="219" t="str">
        <f>_xll.ohRangeRetrieveError(H426)</f>
        <v/>
      </c>
      <c r="J426" s="74"/>
      <c r="K426" s="264"/>
    </row>
    <row r="427" spans="1:11" s="1" customFormat="1" ht="12.75" x14ac:dyDescent="0.2">
      <c r="A427" s="103"/>
      <c r="B427" s="216">
        <v>35</v>
      </c>
      <c r="C427" s="107" t="b">
        <v>0</v>
      </c>
      <c r="D427" s="107" t="str">
        <v>U6</v>
      </c>
      <c r="E427" s="106" t="str">
        <f t="shared" si="51"/>
        <v>HkdHibor6M</v>
      </c>
      <c r="F427" s="262" t="str">
        <f t="shared" si="52"/>
        <v>HKDIMMFRA6MU6_Quote</v>
      </c>
      <c r="G427" s="262" t="str">
        <f t="shared" si="53"/>
        <v>HKD_YC6MRH_IMMFRA6MU6</v>
      </c>
      <c r="H427" s="196" t="str">
        <f>_xll.qlFuturesRateHelper(G427,$F427,$D427,$E427,0,Permanent,Trigger,ObjectOverwrite)</f>
        <v>HKD_YC6MRH_IMMFRA6MU6#0002</v>
      </c>
      <c r="I427" s="219" t="str">
        <f>_xll.ohRangeRetrieveError(H427)</f>
        <v/>
      </c>
      <c r="J427" s="74"/>
      <c r="K427" s="264"/>
    </row>
    <row r="428" spans="1:11" s="1" customFormat="1" ht="12.75" x14ac:dyDescent="0.2">
      <c r="A428" s="103"/>
      <c r="B428" s="216">
        <v>36</v>
      </c>
      <c r="C428" s="107" t="b">
        <v>0</v>
      </c>
      <c r="D428" s="107" t="str">
        <v>V6</v>
      </c>
      <c r="E428" s="106" t="str">
        <f t="shared" si="51"/>
        <v>HkdHibor6M</v>
      </c>
      <c r="F428" s="262" t="str">
        <f t="shared" si="52"/>
        <v>HKDIMMFRA6MV6_Quote</v>
      </c>
      <c r="G428" s="262" t="str">
        <f t="shared" si="53"/>
        <v>HKD_YC6MRH_IMMFRA6MV6</v>
      </c>
      <c r="H428" s="196" t="str">
        <f>_xll.qlFuturesRateHelper(G428,$F428,$D428,$E428,0,Permanent,Trigger,ObjectOverwrite)</f>
        <v>HKD_YC6MRH_IMMFRA6MV6#0002</v>
      </c>
      <c r="I428" s="219" t="str">
        <f>_xll.ohRangeRetrieveError(H428)</f>
        <v/>
      </c>
      <c r="J428" s="74"/>
      <c r="K428" s="264"/>
    </row>
    <row r="429" spans="1:11" s="1" customFormat="1" ht="12.75" x14ac:dyDescent="0.2">
      <c r="A429" s="103"/>
      <c r="B429" s="216">
        <v>37</v>
      </c>
      <c r="C429" s="107" t="b">
        <v>0</v>
      </c>
      <c r="D429" s="107" t="str">
        <v>X6</v>
      </c>
      <c r="E429" s="106" t="str">
        <f t="shared" si="51"/>
        <v>HkdHibor6M</v>
      </c>
      <c r="F429" s="262" t="str">
        <f t="shared" si="52"/>
        <v>HKDIMMFRA6MX6_Quote</v>
      </c>
      <c r="G429" s="262" t="str">
        <f t="shared" si="53"/>
        <v>HKD_YC6MRH_IMMFRA6MX6</v>
      </c>
      <c r="H429" s="196" t="str">
        <f>_xll.qlFuturesRateHelper(G429,$F429,$D429,$E429,0,Permanent,Trigger,ObjectOverwrite)</f>
        <v>HKD_YC6MRH_IMMFRA6MX6#0002</v>
      </c>
      <c r="I429" s="219" t="str">
        <f>_xll.ohRangeRetrieveError(H429)</f>
        <v/>
      </c>
      <c r="J429" s="74"/>
      <c r="K429" s="264"/>
    </row>
    <row r="430" spans="1:11" s="1" customFormat="1" ht="12.75" x14ac:dyDescent="0.2">
      <c r="A430" s="103"/>
      <c r="B430" s="216">
        <v>38</v>
      </c>
      <c r="C430" s="107" t="b">
        <v>0</v>
      </c>
      <c r="D430" s="107" t="str">
        <v>Z6</v>
      </c>
      <c r="E430" s="106" t="str">
        <f t="shared" si="51"/>
        <v>HkdHibor6M</v>
      </c>
      <c r="F430" s="262" t="str">
        <f t="shared" si="52"/>
        <v>HKDIMMFRA6MZ6_Quote</v>
      </c>
      <c r="G430" s="262" t="str">
        <f t="shared" si="53"/>
        <v>HKD_YC6MRH_IMMFRA6MZ6</v>
      </c>
      <c r="H430" s="196" t="str">
        <f>_xll.qlFuturesRateHelper(G430,$F430,$D430,$E430,0,Permanent,Trigger,ObjectOverwrite)</f>
        <v>HKD_YC6MRH_IMMFRA6MZ6#0002</v>
      </c>
      <c r="I430" s="219" t="str">
        <f>_xll.ohRangeRetrieveError(H430)</f>
        <v/>
      </c>
      <c r="J430" s="74"/>
    </row>
    <row r="431" spans="1:11" s="1" customFormat="1" ht="12.75" x14ac:dyDescent="0.2">
      <c r="A431" s="103"/>
      <c r="B431" s="216">
        <v>39</v>
      </c>
      <c r="C431" s="107" t="b">
        <v>0</v>
      </c>
      <c r="D431" s="107" t="str">
        <v>F7</v>
      </c>
      <c r="E431" s="106" t="str">
        <f t="shared" si="51"/>
        <v>HkdHibor6M</v>
      </c>
      <c r="F431" s="262" t="str">
        <f t="shared" si="52"/>
        <v>HKDIMMFRA6MF7_Quote</v>
      </c>
      <c r="G431" s="262" t="str">
        <f t="shared" si="53"/>
        <v>HKD_YC6MRH_IMMFRA6MF7</v>
      </c>
      <c r="H431" s="196" t="str">
        <f>_xll.qlFuturesRateHelper(G431,$F431,$D431,$E431,0,Permanent,Trigger,ObjectOverwrite)</f>
        <v>HKD_YC6MRH_IMMFRA6MF7#0002</v>
      </c>
      <c r="I431" s="219" t="str">
        <f>_xll.ohRangeRetrieveError(H431)</f>
        <v/>
      </c>
      <c r="J431" s="74"/>
    </row>
    <row r="432" spans="1:11" s="1" customFormat="1" ht="12.75" x14ac:dyDescent="0.2">
      <c r="A432" s="103"/>
      <c r="B432" s="216">
        <v>40</v>
      </c>
      <c r="C432" s="107" t="b">
        <v>0</v>
      </c>
      <c r="D432" s="107" t="str">
        <v>G7</v>
      </c>
      <c r="E432" s="106" t="str">
        <f t="shared" si="51"/>
        <v>HkdHibor6M</v>
      </c>
      <c r="F432" s="262" t="str">
        <f t="shared" si="52"/>
        <v>HKDIMMFRA6MG7_Quote</v>
      </c>
      <c r="G432" s="262" t="str">
        <f t="shared" si="53"/>
        <v>HKD_YC6MRH_IMMFRA6MG7</v>
      </c>
      <c r="H432" s="196" t="str">
        <f>_xll.qlFuturesRateHelper(G432,$F432,$D432,$E432,0,Permanent,Trigger,ObjectOverwrite)</f>
        <v>HKD_YC6MRH_IMMFRA6MG7#0002</v>
      </c>
      <c r="I432" s="219" t="str">
        <f>_xll.ohRangeRetrieveError(H432)</f>
        <v/>
      </c>
      <c r="J432" s="74"/>
    </row>
    <row r="433" spans="1:10" s="1" customFormat="1" ht="12.75" x14ac:dyDescent="0.2">
      <c r="A433" s="103"/>
      <c r="B433" s="216">
        <v>41</v>
      </c>
      <c r="C433" s="107" t="b">
        <v>0</v>
      </c>
      <c r="D433" s="107" t="str">
        <v>H7</v>
      </c>
      <c r="E433" s="106" t="str">
        <f t="shared" si="51"/>
        <v>HkdHibor6M</v>
      </c>
      <c r="F433" s="262" t="str">
        <f t="shared" si="52"/>
        <v>HKDIMMFRA6MH7_Quote</v>
      </c>
      <c r="G433" s="262" t="str">
        <f t="shared" si="53"/>
        <v>HKD_YC6MRH_IMMFRA6MH7</v>
      </c>
      <c r="H433" s="196" t="str">
        <f>_xll.qlFuturesRateHelper(G433,$F433,$D433,$E433,0,Permanent,Trigger,ObjectOverwrite)</f>
        <v>HKD_YC6MRH_IMMFRA6MH7#0002</v>
      </c>
      <c r="I433" s="219" t="str">
        <f>_xll.ohRangeRetrieveError(H433)</f>
        <v/>
      </c>
      <c r="J433" s="74"/>
    </row>
    <row r="434" spans="1:10" s="1" customFormat="1" ht="12.75" x14ac:dyDescent="0.2">
      <c r="A434" s="103"/>
      <c r="B434" s="216">
        <v>42</v>
      </c>
      <c r="C434" s="107" t="b">
        <v>0</v>
      </c>
      <c r="D434" s="107" t="str">
        <v>J7</v>
      </c>
      <c r="E434" s="106" t="str">
        <f t="shared" si="51"/>
        <v>HkdHibor6M</v>
      </c>
      <c r="F434" s="262" t="str">
        <f t="shared" si="52"/>
        <v>HKDIMMFRA6MJ7_Quote</v>
      </c>
      <c r="G434" s="262" t="str">
        <f t="shared" si="53"/>
        <v>HKD_YC6MRH_IMMFRA6MJ7</v>
      </c>
      <c r="H434" s="196" t="str">
        <f>_xll.qlFuturesRateHelper(G434,$F434,$D434,$E434,0,Permanent,Trigger,ObjectOverwrite)</f>
        <v>HKD_YC6MRH_IMMFRA6MJ7#0002</v>
      </c>
      <c r="I434" s="219" t="str">
        <f>_xll.ohRangeRetrieveError(H434)</f>
        <v/>
      </c>
      <c r="J434" s="74"/>
    </row>
    <row r="435" spans="1:10" s="1" customFormat="1" ht="12.75" x14ac:dyDescent="0.2">
      <c r="A435" s="103"/>
      <c r="B435" s="216">
        <v>43</v>
      </c>
      <c r="C435" s="107" t="b">
        <v>0</v>
      </c>
      <c r="D435" s="107" t="str">
        <v>K7</v>
      </c>
      <c r="E435" s="106" t="str">
        <f t="shared" si="51"/>
        <v>HkdHibor6M</v>
      </c>
      <c r="F435" s="262" t="str">
        <f t="shared" si="52"/>
        <v>HKDIMMFRA6MK7_Quote</v>
      </c>
      <c r="G435" s="262" t="str">
        <f t="shared" si="53"/>
        <v>HKD_YC6MRH_IMMFRA6MK7</v>
      </c>
      <c r="H435" s="196" t="str">
        <f>_xll.qlFuturesRateHelper(G435,$F435,$D435,$E435,0,Permanent,Trigger,ObjectOverwrite)</f>
        <v>HKD_YC6MRH_IMMFRA6MK7#0002</v>
      </c>
      <c r="I435" s="219" t="str">
        <f>_xll.ohRangeRetrieveError(H435)</f>
        <v/>
      </c>
      <c r="J435" s="74"/>
    </row>
    <row r="436" spans="1:10" s="1" customFormat="1" ht="12.75" x14ac:dyDescent="0.2">
      <c r="A436" s="103"/>
      <c r="B436" s="216">
        <v>44</v>
      </c>
      <c r="C436" s="107" t="b">
        <v>0</v>
      </c>
      <c r="D436" s="107" t="str">
        <v>M7</v>
      </c>
      <c r="E436" s="106" t="str">
        <f t="shared" si="51"/>
        <v>HkdHibor6M</v>
      </c>
      <c r="F436" s="262" t="str">
        <f t="shared" si="52"/>
        <v>HKDIMMFRA6MM7_Quote</v>
      </c>
      <c r="G436" s="262" t="str">
        <f t="shared" si="53"/>
        <v>HKD_YC6MRH_IMMFRA6MM7</v>
      </c>
      <c r="H436" s="196" t="str">
        <f>_xll.qlFuturesRateHelper(G436,$F436,$D436,$E436,0,Permanent,Trigger,ObjectOverwrite)</f>
        <v>HKD_YC6MRH_IMMFRA6MM7#0002</v>
      </c>
      <c r="I436" s="219" t="str">
        <f>_xll.ohRangeRetrieveError(H436)</f>
        <v/>
      </c>
      <c r="J436" s="74"/>
    </row>
    <row r="437" spans="1:10" s="1" customFormat="1" ht="12.75" x14ac:dyDescent="0.2">
      <c r="A437" s="103"/>
      <c r="B437" s="216">
        <v>45</v>
      </c>
      <c r="C437" s="107" t="b">
        <v>0</v>
      </c>
      <c r="D437" s="107" t="str">
        <v>N7</v>
      </c>
      <c r="E437" s="106" t="str">
        <f t="shared" si="51"/>
        <v>HkdHibor6M</v>
      </c>
      <c r="F437" s="262" t="str">
        <f t="shared" si="52"/>
        <v>HKDIMMFRA6MN7_Quote</v>
      </c>
      <c r="G437" s="262" t="str">
        <f t="shared" si="53"/>
        <v>HKD_YC6MRH_IMMFRA6MN7</v>
      </c>
      <c r="H437" s="196" t="str">
        <f>_xll.qlFuturesRateHelper(G437,$F437,$D437,$E437,0,Permanent,Trigger,ObjectOverwrite)</f>
        <v>HKD_YC6MRH_IMMFRA6MN7#0002</v>
      </c>
      <c r="I437" s="219" t="str">
        <f>_xll.ohRangeRetrieveError(H437)</f>
        <v/>
      </c>
      <c r="J437" s="74"/>
    </row>
    <row r="438" spans="1:10" s="1" customFormat="1" ht="12.75" x14ac:dyDescent="0.2">
      <c r="A438" s="103"/>
      <c r="B438" s="216">
        <v>46</v>
      </c>
      <c r="C438" s="107" t="b">
        <v>0</v>
      </c>
      <c r="D438" s="107" t="str">
        <v>Q7</v>
      </c>
      <c r="E438" s="106" t="str">
        <f t="shared" si="51"/>
        <v>HkdHibor6M</v>
      </c>
      <c r="F438" s="262" t="str">
        <f t="shared" si="52"/>
        <v>HKDIMMFRA6MQ7_Quote</v>
      </c>
      <c r="G438" s="262" t="str">
        <f t="shared" si="53"/>
        <v>HKD_YC6MRH_IMMFRA6MQ7</v>
      </c>
      <c r="H438" s="196" t="str">
        <f>_xll.qlFuturesRateHelper(G438,$F438,$D438,$E438,0,Permanent,Trigger,ObjectOverwrite)</f>
        <v>HKD_YC6MRH_IMMFRA6MQ7#0002</v>
      </c>
      <c r="I438" s="219" t="str">
        <f>_xll.ohRangeRetrieveError(H438)</f>
        <v/>
      </c>
      <c r="J438" s="74"/>
    </row>
    <row r="439" spans="1:10" s="1" customFormat="1" ht="12.75" x14ac:dyDescent="0.2">
      <c r="A439" s="103"/>
      <c r="B439" s="216">
        <v>47</v>
      </c>
      <c r="C439" s="107" t="b">
        <v>0</v>
      </c>
      <c r="D439" s="107" t="str">
        <v>U7</v>
      </c>
      <c r="E439" s="106" t="str">
        <f t="shared" si="51"/>
        <v>HkdHibor6M</v>
      </c>
      <c r="F439" s="262" t="str">
        <f t="shared" si="52"/>
        <v>HKDIMMFRA6MU7_Quote</v>
      </c>
      <c r="G439" s="262" t="str">
        <f t="shared" si="53"/>
        <v>HKD_YC6MRH_IMMFRA6MU7</v>
      </c>
      <c r="H439" s="196" t="str">
        <f>_xll.qlFuturesRateHelper(G439,$F439,$D439,$E439,0,Permanent,Trigger,ObjectOverwrite)</f>
        <v>HKD_YC6MRH_IMMFRA6MU7#0002</v>
      </c>
      <c r="I439" s="219" t="str">
        <f>_xll.ohRangeRetrieveError(H439)</f>
        <v/>
      </c>
      <c r="J439" s="74"/>
    </row>
    <row r="440" spans="1:10" s="1" customFormat="1" ht="12.75" x14ac:dyDescent="0.2">
      <c r="A440" s="103"/>
      <c r="B440" s="216">
        <v>48</v>
      </c>
      <c r="C440" s="107" t="b">
        <v>0</v>
      </c>
      <c r="D440" s="107" t="str">
        <v>V7</v>
      </c>
      <c r="E440" s="106" t="str">
        <f t="shared" si="51"/>
        <v>HkdHibor6M</v>
      </c>
      <c r="F440" s="262" t="str">
        <f t="shared" si="52"/>
        <v>HKDIMMFRA6MV7_Quote</v>
      </c>
      <c r="G440" s="262" t="str">
        <f t="shared" si="53"/>
        <v>HKD_YC6MRH_IMMFRA6MV7</v>
      </c>
      <c r="H440" s="196" t="str">
        <f>_xll.qlFuturesRateHelper(G440,$F440,$D440,$E440,0,Permanent,Trigger,ObjectOverwrite)</f>
        <v>HKD_YC6MRH_IMMFRA6MV7#0002</v>
      </c>
      <c r="I440" s="219" t="str">
        <f>_xll.ohRangeRetrieveError(H440)</f>
        <v/>
      </c>
      <c r="J440" s="74"/>
    </row>
    <row r="441" spans="1:10" s="1" customFormat="1" ht="12.75" x14ac:dyDescent="0.2">
      <c r="A441" s="103"/>
      <c r="B441" s="216">
        <v>49</v>
      </c>
      <c r="C441" s="107" t="b">
        <v>0</v>
      </c>
      <c r="D441" s="107" t="str">
        <v>X7</v>
      </c>
      <c r="E441" s="106" t="str">
        <f t="shared" si="51"/>
        <v>HkdHibor6M</v>
      </c>
      <c r="F441" s="262" t="str">
        <f t="shared" si="52"/>
        <v>HKDIMMFRA6MX7_Quote</v>
      </c>
      <c r="G441" s="262" t="str">
        <f t="shared" si="53"/>
        <v>HKD_YC6MRH_IMMFRA6MX7</v>
      </c>
      <c r="H441" s="196" t="str">
        <f>_xll.qlFuturesRateHelper(G441,$F441,$D441,$E441,0,Permanent,Trigger,ObjectOverwrite)</f>
        <v>HKD_YC6MRH_IMMFRA6MX7#0002</v>
      </c>
      <c r="I441" s="219" t="str">
        <f>_xll.ohRangeRetrieveError(H441)</f>
        <v/>
      </c>
      <c r="J441" s="74"/>
    </row>
    <row r="442" spans="1:10" s="1" customFormat="1" ht="12.75" x14ac:dyDescent="0.2">
      <c r="A442" s="103"/>
      <c r="B442" s="216">
        <v>50</v>
      </c>
      <c r="C442" s="107" t="b">
        <v>0</v>
      </c>
      <c r="D442" s="107" t="str">
        <v>Z7</v>
      </c>
      <c r="E442" s="106" t="str">
        <f t="shared" si="51"/>
        <v>HkdHibor6M</v>
      </c>
      <c r="F442" s="262" t="str">
        <f t="shared" si="52"/>
        <v>HKDIMMFRA6MZ7_Quote</v>
      </c>
      <c r="G442" s="262" t="str">
        <f t="shared" si="53"/>
        <v>HKD_YC6MRH_IMMFRA6MZ7</v>
      </c>
      <c r="H442" s="196" t="str">
        <f>_xll.qlFuturesRateHelper(G442,$F442,$D442,$E442,0,Permanent,Trigger,ObjectOverwrite)</f>
        <v>HKD_YC6MRH_IMMFRA6MZ7#0002</v>
      </c>
      <c r="I442" s="219" t="str">
        <f>_xll.ohRangeRetrieveError(H442)</f>
        <v/>
      </c>
      <c r="J442" s="74"/>
    </row>
    <row r="443" spans="1:10" s="1" customFormat="1" ht="12.75" x14ac:dyDescent="0.2">
      <c r="A443" s="103"/>
      <c r="B443" s="216">
        <v>51</v>
      </c>
      <c r="C443" s="107" t="b">
        <v>0</v>
      </c>
      <c r="D443" s="107" t="str">
        <v>F8</v>
      </c>
      <c r="E443" s="106" t="str">
        <f t="shared" si="51"/>
        <v>HkdHibor6M</v>
      </c>
      <c r="F443" s="262" t="str">
        <f t="shared" si="52"/>
        <v>HKDIMMFRA6MF8_Quote</v>
      </c>
      <c r="G443" s="262" t="str">
        <f t="shared" si="53"/>
        <v>HKD_YC6MRH_IMMFRA6MF8</v>
      </c>
      <c r="H443" s="196" t="str">
        <f>_xll.qlFuturesRateHelper(G443,$F443,$D443,$E443,0,Permanent,Trigger,ObjectOverwrite)</f>
        <v>HKD_YC6MRH_IMMFRA6MF8#0002</v>
      </c>
      <c r="I443" s="219" t="str">
        <f>_xll.ohRangeRetrieveError(H443)</f>
        <v/>
      </c>
      <c r="J443" s="74"/>
    </row>
    <row r="444" spans="1:10" s="1" customFormat="1" ht="12.75" x14ac:dyDescent="0.2">
      <c r="A444" s="103"/>
      <c r="B444" s="216">
        <v>52</v>
      </c>
      <c r="C444" s="107" t="b">
        <v>0</v>
      </c>
      <c r="D444" s="107" t="str">
        <v>G8</v>
      </c>
      <c r="E444" s="106" t="str">
        <f t="shared" si="51"/>
        <v>HkdHibor6M</v>
      </c>
      <c r="F444" s="262" t="str">
        <f t="shared" si="52"/>
        <v>HKDIMMFRA6MG8_Quote</v>
      </c>
      <c r="G444" s="262" t="str">
        <f t="shared" si="53"/>
        <v>HKD_YC6MRH_IMMFRA6MG8</v>
      </c>
      <c r="H444" s="196" t="str">
        <f>_xll.qlFuturesRateHelper(G444,$F444,$D444,$E444,0,Permanent,Trigger,ObjectOverwrite)</f>
        <v>HKD_YC6MRH_IMMFRA6MG8#0002</v>
      </c>
      <c r="I444" s="219" t="str">
        <f>_xll.ohRangeRetrieveError(H444)</f>
        <v/>
      </c>
      <c r="J444" s="74"/>
    </row>
    <row r="445" spans="1:10" s="1" customFormat="1" ht="12.75" x14ac:dyDescent="0.2">
      <c r="A445" s="103"/>
      <c r="B445" s="216">
        <v>53</v>
      </c>
      <c r="C445" s="107" t="b">
        <v>0</v>
      </c>
      <c r="D445" s="107" t="str">
        <v>H8</v>
      </c>
      <c r="E445" s="106" t="str">
        <f t="shared" si="51"/>
        <v>HkdHibor6M</v>
      </c>
      <c r="F445" s="262" t="str">
        <f t="shared" si="52"/>
        <v>HKDIMMFRA6MH8_Quote</v>
      </c>
      <c r="G445" s="262" t="str">
        <f t="shared" si="53"/>
        <v>HKD_YC6MRH_IMMFRA6MH8</v>
      </c>
      <c r="H445" s="196" t="str">
        <f>_xll.qlFuturesRateHelper(G445,$F445,$D445,$E445,0,Permanent,Trigger,ObjectOverwrite)</f>
        <v>HKD_YC6MRH_IMMFRA6MH8#0002</v>
      </c>
      <c r="I445" s="219" t="str">
        <f>_xll.ohRangeRetrieveError(H445)</f>
        <v/>
      </c>
      <c r="J445" s="74"/>
    </row>
    <row r="446" spans="1:10" s="1" customFormat="1" ht="12.75" x14ac:dyDescent="0.2">
      <c r="A446" s="103"/>
      <c r="B446" s="216">
        <v>54</v>
      </c>
      <c r="C446" s="107" t="b">
        <v>0</v>
      </c>
      <c r="D446" s="107" t="str">
        <v>J8</v>
      </c>
      <c r="E446" s="106" t="str">
        <f t="shared" si="51"/>
        <v>HkdHibor6M</v>
      </c>
      <c r="F446" s="262" t="str">
        <f t="shared" si="52"/>
        <v>HKDIMMFRA6MJ8_Quote</v>
      </c>
      <c r="G446" s="262" t="str">
        <f t="shared" si="53"/>
        <v>HKD_YC6MRH_IMMFRA6MJ8</v>
      </c>
      <c r="H446" s="196" t="str">
        <f>_xll.qlFuturesRateHelper(G446,$F446,$D446,$E446,0,Permanent,Trigger,ObjectOverwrite)</f>
        <v>HKD_YC6MRH_IMMFRA6MJ8#0002</v>
      </c>
      <c r="I446" s="219" t="str">
        <f>_xll.ohRangeRetrieveError(H446)</f>
        <v/>
      </c>
      <c r="J446" s="74"/>
    </row>
    <row r="447" spans="1:10" s="1" customFormat="1" ht="12.75" x14ac:dyDescent="0.2">
      <c r="A447" s="103"/>
      <c r="B447" s="216">
        <v>55</v>
      </c>
      <c r="C447" s="107" t="b">
        <v>0</v>
      </c>
      <c r="D447" s="107" t="str">
        <v>K8</v>
      </c>
      <c r="E447" s="106" t="str">
        <f t="shared" si="51"/>
        <v>HkdHibor6M</v>
      </c>
      <c r="F447" s="262" t="str">
        <f t="shared" si="52"/>
        <v>HKDIMMFRA6MK8_Quote</v>
      </c>
      <c r="G447" s="262" t="str">
        <f t="shared" si="53"/>
        <v>HKD_YC6MRH_IMMFRA6MK8</v>
      </c>
      <c r="H447" s="196" t="str">
        <f>_xll.qlFuturesRateHelper(G447,$F447,$D447,$E447,0,Permanent,Trigger,ObjectOverwrite)</f>
        <v>HKD_YC6MRH_IMMFRA6MK8#0002</v>
      </c>
      <c r="I447" s="219" t="str">
        <f>_xll.ohRangeRetrieveError(H447)</f>
        <v/>
      </c>
      <c r="J447" s="74"/>
    </row>
    <row r="448" spans="1:10" s="1" customFormat="1" ht="12.75" x14ac:dyDescent="0.2">
      <c r="A448" s="103"/>
      <c r="B448" s="216">
        <v>56</v>
      </c>
      <c r="C448" s="107" t="b">
        <v>0</v>
      </c>
      <c r="D448" s="107" t="str">
        <v>M8</v>
      </c>
      <c r="E448" s="106" t="str">
        <f t="shared" si="51"/>
        <v>HkdHibor6M</v>
      </c>
      <c r="F448" s="262" t="str">
        <f t="shared" si="52"/>
        <v>HKDIMMFRA6MM8_Quote</v>
      </c>
      <c r="G448" s="262" t="str">
        <f t="shared" si="53"/>
        <v>HKD_YC6MRH_IMMFRA6MM8</v>
      </c>
      <c r="H448" s="196" t="str">
        <f>_xll.qlFuturesRateHelper(G448,$F448,$D448,$E448,0,Permanent,Trigger,ObjectOverwrite)</f>
        <v>HKD_YC6MRH_IMMFRA6MM8#0002</v>
      </c>
      <c r="I448" s="219" t="str">
        <f>_xll.ohRangeRetrieveError(H448)</f>
        <v/>
      </c>
      <c r="J448" s="74"/>
    </row>
    <row r="449" spans="1:10" s="1" customFormat="1" ht="12.75" x14ac:dyDescent="0.2">
      <c r="A449" s="103"/>
      <c r="B449" s="216">
        <v>57</v>
      </c>
      <c r="C449" s="107" t="b">
        <v>0</v>
      </c>
      <c r="D449" s="107" t="str">
        <v>N8</v>
      </c>
      <c r="E449" s="106" t="str">
        <f t="shared" si="51"/>
        <v>HkdHibor6M</v>
      </c>
      <c r="F449" s="262" t="str">
        <f t="shared" si="52"/>
        <v>HKDIMMFRA6MN8_Quote</v>
      </c>
      <c r="G449" s="262" t="str">
        <f t="shared" si="53"/>
        <v>HKD_YC6MRH_IMMFRA6MN8</v>
      </c>
      <c r="H449" s="196" t="str">
        <f>_xll.qlFuturesRateHelper(G449,$F449,$D449,$E449,0,Permanent,Trigger,ObjectOverwrite)</f>
        <v>HKD_YC6MRH_IMMFRA6MN8#0002</v>
      </c>
      <c r="I449" s="219" t="str">
        <f>_xll.ohRangeRetrieveError(H449)</f>
        <v/>
      </c>
      <c r="J449" s="74"/>
    </row>
    <row r="450" spans="1:10" s="1" customFormat="1" ht="12.75" x14ac:dyDescent="0.2">
      <c r="A450" s="103"/>
      <c r="B450" s="216">
        <v>58</v>
      </c>
      <c r="C450" s="107" t="b">
        <v>0</v>
      </c>
      <c r="D450" s="107" t="str">
        <v>Q8</v>
      </c>
      <c r="E450" s="106" t="str">
        <f t="shared" si="51"/>
        <v>HkdHibor6M</v>
      </c>
      <c r="F450" s="262" t="str">
        <f t="shared" si="52"/>
        <v>HKDIMMFRA6MQ8_Quote</v>
      </c>
      <c r="G450" s="262" t="str">
        <f t="shared" si="53"/>
        <v>HKD_YC6MRH_IMMFRA6MQ8</v>
      </c>
      <c r="H450" s="196" t="str">
        <f>_xll.qlFuturesRateHelper(G450,$F450,$D450,$E450,0,Permanent,Trigger,ObjectOverwrite)</f>
        <v>HKD_YC6MRH_IMMFRA6MQ8#0002</v>
      </c>
      <c r="I450" s="219" t="str">
        <f>_xll.ohRangeRetrieveError(H450)</f>
        <v/>
      </c>
      <c r="J450" s="74"/>
    </row>
    <row r="451" spans="1:10" s="1" customFormat="1" ht="12.75" x14ac:dyDescent="0.2">
      <c r="A451" s="103"/>
      <c r="B451" s="216">
        <v>59</v>
      </c>
      <c r="C451" s="107" t="b">
        <v>0</v>
      </c>
      <c r="D451" s="107" t="str">
        <v>U8</v>
      </c>
      <c r="E451" s="106" t="str">
        <f t="shared" si="51"/>
        <v>HkdHibor6M</v>
      </c>
      <c r="F451" s="262" t="str">
        <f t="shared" si="52"/>
        <v>HKDIMMFRA6MU8_Quote</v>
      </c>
      <c r="G451" s="262" t="str">
        <f t="shared" si="53"/>
        <v>HKD_YC6MRH_IMMFRA6MU8</v>
      </c>
      <c r="H451" s="196" t="str">
        <f>_xll.qlFuturesRateHelper(G451,$F451,$D451,$E451,0,Permanent,Trigger,ObjectOverwrite)</f>
        <v>HKD_YC6MRH_IMMFRA6MU8#0002</v>
      </c>
      <c r="I451" s="219" t="str">
        <f>_xll.ohRangeRetrieveError(H451)</f>
        <v/>
      </c>
      <c r="J451" s="74"/>
    </row>
    <row r="452" spans="1:10" s="1" customFormat="1" ht="12.75" x14ac:dyDescent="0.2">
      <c r="A452" s="103"/>
      <c r="B452" s="216">
        <v>60</v>
      </c>
      <c r="C452" s="107" t="b">
        <v>0</v>
      </c>
      <c r="D452" s="107" t="str">
        <v>V8</v>
      </c>
      <c r="E452" s="106" t="str">
        <f t="shared" si="51"/>
        <v>HkdHibor6M</v>
      </c>
      <c r="F452" s="262" t="str">
        <f t="shared" si="52"/>
        <v>HKDIMMFRA6MV8_Quote</v>
      </c>
      <c r="G452" s="262" t="str">
        <f t="shared" si="53"/>
        <v>HKD_YC6MRH_IMMFRA6MV8</v>
      </c>
      <c r="H452" s="196" t="str">
        <f>_xll.qlFuturesRateHelper(G452,$F452,$D452,$E452,0,Permanent,Trigger,ObjectOverwrite)</f>
        <v>HKD_YC6MRH_IMMFRA6MV8#0002</v>
      </c>
      <c r="I452" s="219" t="str">
        <f>_xll.ohRangeRetrieveError(H452)</f>
        <v/>
      </c>
      <c r="J452" s="74"/>
    </row>
    <row r="453" spans="1:10" s="1" customFormat="1" ht="12.75" x14ac:dyDescent="0.2">
      <c r="A453" s="103"/>
      <c r="B453" s="216">
        <v>61</v>
      </c>
      <c r="C453" s="107" t="b">
        <v>0</v>
      </c>
      <c r="D453" s="107" t="str">
        <v>X8</v>
      </c>
      <c r="E453" s="106" t="str">
        <f t="shared" si="51"/>
        <v>HkdHibor6M</v>
      </c>
      <c r="F453" s="262" t="str">
        <f t="shared" si="52"/>
        <v>HKDIMMFRA6MX8_Quote</v>
      </c>
      <c r="G453" s="262" t="str">
        <f t="shared" si="53"/>
        <v>HKD_YC6MRH_IMMFRA6MX8</v>
      </c>
      <c r="H453" s="196" t="str">
        <f>_xll.qlFuturesRateHelper(G453,$F453,$D453,$E453,0,Permanent,Trigger,ObjectOverwrite)</f>
        <v>HKD_YC6MRH_IMMFRA6MX8#0002</v>
      </c>
      <c r="I453" s="219" t="str">
        <f>_xll.ohRangeRetrieveError(H453)</f>
        <v/>
      </c>
      <c r="J453" s="74"/>
    </row>
    <row r="454" spans="1:10" s="1" customFormat="1" ht="12.75" x14ac:dyDescent="0.2">
      <c r="A454" s="103"/>
      <c r="B454" s="216">
        <v>62</v>
      </c>
      <c r="C454" s="107" t="b">
        <v>0</v>
      </c>
      <c r="D454" s="107" t="str">
        <v>Z8</v>
      </c>
      <c r="E454" s="106" t="str">
        <f t="shared" si="51"/>
        <v>HkdHibor6M</v>
      </c>
      <c r="F454" s="262" t="str">
        <f t="shared" si="52"/>
        <v>HKDIMMFRA6MZ8_Quote</v>
      </c>
      <c r="G454" s="262" t="str">
        <f t="shared" si="53"/>
        <v>HKD_YC6MRH_IMMFRA6MZ8</v>
      </c>
      <c r="H454" s="196" t="str">
        <f>_xll.qlFuturesRateHelper(G454,$F454,$D454,$E454,0,Permanent,Trigger,ObjectOverwrite)</f>
        <v>HKD_YC6MRH_IMMFRA6MZ8#0002</v>
      </c>
      <c r="I454" s="219" t="str">
        <f>_xll.ohRangeRetrieveError(H454)</f>
        <v/>
      </c>
      <c r="J454" s="74"/>
    </row>
    <row r="455" spans="1:10" s="1" customFormat="1" ht="12.75" x14ac:dyDescent="0.2">
      <c r="A455" s="103"/>
      <c r="B455" s="216">
        <v>63</v>
      </c>
      <c r="C455" s="107" t="b">
        <v>0</v>
      </c>
      <c r="D455" s="107" t="str">
        <v>F9</v>
      </c>
      <c r="E455" s="106" t="str">
        <f t="shared" si="51"/>
        <v>HkdHibor6M</v>
      </c>
      <c r="F455" s="262" t="str">
        <f t="shared" si="52"/>
        <v>HKDIMMFRA6MF9_Quote</v>
      </c>
      <c r="G455" s="262" t="str">
        <f t="shared" si="53"/>
        <v>HKD_YC6MRH_IMMFRA6MF9</v>
      </c>
      <c r="H455" s="196" t="str">
        <f>_xll.qlFuturesRateHelper(G455,$F455,$D455,$E455,0,Permanent,Trigger,ObjectOverwrite)</f>
        <v>HKD_YC6MRH_IMMFRA6MF9#0002</v>
      </c>
      <c r="I455" s="219" t="str">
        <f>_xll.ohRangeRetrieveError(H455)</f>
        <v/>
      </c>
      <c r="J455" s="74"/>
    </row>
    <row r="456" spans="1:10" s="1" customFormat="1" ht="12.75" x14ac:dyDescent="0.2">
      <c r="A456" s="103"/>
      <c r="B456" s="216">
        <v>64</v>
      </c>
      <c r="C456" s="107" t="b">
        <v>0</v>
      </c>
      <c r="D456" s="107" t="str">
        <v>G9</v>
      </c>
      <c r="E456" s="106" t="str">
        <f t="shared" si="51"/>
        <v>HkdHibor6M</v>
      </c>
      <c r="F456" s="262" t="str">
        <f t="shared" si="52"/>
        <v>HKDIMMFRA6MG9_Quote</v>
      </c>
      <c r="G456" s="262" t="str">
        <f t="shared" si="53"/>
        <v>HKD_YC6MRH_IMMFRA6MG9</v>
      </c>
      <c r="H456" s="196" t="str">
        <f>_xll.qlFuturesRateHelper(G456,$F456,$D456,$E456,0,Permanent,Trigger,ObjectOverwrite)</f>
        <v>HKD_YC6MRH_IMMFRA6MG9#0002</v>
      </c>
      <c r="I456" s="219" t="str">
        <f>_xll.ohRangeRetrieveError(H456)</f>
        <v/>
      </c>
      <c r="J456" s="74"/>
    </row>
    <row r="457" spans="1:10" s="1" customFormat="1" ht="12.75" x14ac:dyDescent="0.2">
      <c r="A457" s="103"/>
      <c r="B457" s="216">
        <v>65</v>
      </c>
      <c r="C457" s="107" t="b">
        <v>0</v>
      </c>
      <c r="D457" s="107" t="str">
        <v>H9</v>
      </c>
      <c r="E457" s="106" t="str">
        <f t="shared" ref="E457:E488" si="54">PROPER(Currency)&amp;FamilyName&amp;$E$391</f>
        <v>HkdHibor6M</v>
      </c>
      <c r="F457" s="262" t="str">
        <f t="shared" ref="F457:F488" si="55">Currency&amp;$F$391&amp;$E$391&amp;$D457&amp;QuoteSuffix</f>
        <v>HKDIMMFRA6MH9_Quote</v>
      </c>
      <c r="G457" s="262" t="str">
        <f t="shared" ref="G457:G488" si="56">$G$391&amp;"_"&amp;$F$391&amp;$E$391&amp;$D457</f>
        <v>HKD_YC6MRH_IMMFRA6MH9</v>
      </c>
      <c r="H457" s="196" t="str">
        <f>_xll.qlFuturesRateHelper(G457,$F457,$D457,$E457,0,Permanent,Trigger,ObjectOverwrite)</f>
        <v>HKD_YC6MRH_IMMFRA6MH9#0002</v>
      </c>
      <c r="I457" s="219" t="str">
        <f>_xll.ohRangeRetrieveError(H457)</f>
        <v/>
      </c>
      <c r="J457" s="74"/>
    </row>
    <row r="458" spans="1:10" s="1" customFormat="1" ht="12.75" x14ac:dyDescent="0.2">
      <c r="A458" s="103"/>
      <c r="B458" s="216">
        <v>66</v>
      </c>
      <c r="C458" s="107" t="b">
        <v>0</v>
      </c>
      <c r="D458" s="107" t="str">
        <v>J9</v>
      </c>
      <c r="E458" s="106" t="str">
        <f t="shared" si="54"/>
        <v>HkdHibor6M</v>
      </c>
      <c r="F458" s="262" t="str">
        <f t="shared" si="55"/>
        <v>HKDIMMFRA6MJ9_Quote</v>
      </c>
      <c r="G458" s="262" t="str">
        <f t="shared" si="56"/>
        <v>HKD_YC6MRH_IMMFRA6MJ9</v>
      </c>
      <c r="H458" s="196" t="str">
        <f>_xll.qlFuturesRateHelper(G458,$F458,$D458,$E458,0,Permanent,Trigger,ObjectOverwrite)</f>
        <v>HKD_YC6MRH_IMMFRA6MJ9#0002</v>
      </c>
      <c r="I458" s="219" t="str">
        <f>_xll.ohRangeRetrieveError(H458)</f>
        <v/>
      </c>
      <c r="J458" s="74"/>
    </row>
    <row r="459" spans="1:10" s="1" customFormat="1" ht="12.75" x14ac:dyDescent="0.2">
      <c r="A459" s="103"/>
      <c r="B459" s="216">
        <v>67</v>
      </c>
      <c r="C459" s="107" t="b">
        <v>0</v>
      </c>
      <c r="D459" s="107" t="str">
        <v>K9</v>
      </c>
      <c r="E459" s="106" t="str">
        <f t="shared" si="54"/>
        <v>HkdHibor6M</v>
      </c>
      <c r="F459" s="262" t="str">
        <f t="shared" si="55"/>
        <v>HKDIMMFRA6MK9_Quote</v>
      </c>
      <c r="G459" s="262" t="str">
        <f t="shared" si="56"/>
        <v>HKD_YC6MRH_IMMFRA6MK9</v>
      </c>
      <c r="H459" s="196" t="str">
        <f>_xll.qlFuturesRateHelper(G459,$F459,$D459,$E459,0,Permanent,Trigger,ObjectOverwrite)</f>
        <v>HKD_YC6MRH_IMMFRA6MK9#0002</v>
      </c>
      <c r="I459" s="219" t="str">
        <f>_xll.ohRangeRetrieveError(H459)</f>
        <v/>
      </c>
      <c r="J459" s="74"/>
    </row>
    <row r="460" spans="1:10" s="1" customFormat="1" ht="12.75" x14ac:dyDescent="0.2">
      <c r="A460" s="103"/>
      <c r="B460" s="216">
        <v>68</v>
      </c>
      <c r="C460" s="107" t="b">
        <v>0</v>
      </c>
      <c r="D460" s="107" t="str">
        <v>M9</v>
      </c>
      <c r="E460" s="106" t="str">
        <f t="shared" si="54"/>
        <v>HkdHibor6M</v>
      </c>
      <c r="F460" s="262" t="str">
        <f t="shared" si="55"/>
        <v>HKDIMMFRA6MM9_Quote</v>
      </c>
      <c r="G460" s="262" t="str">
        <f t="shared" si="56"/>
        <v>HKD_YC6MRH_IMMFRA6MM9</v>
      </c>
      <c r="H460" s="196" t="str">
        <f>_xll.qlFuturesRateHelper(G460,$F460,$D460,$E460,0,Permanent,Trigger,ObjectOverwrite)</f>
        <v>HKD_YC6MRH_IMMFRA6MM9#0002</v>
      </c>
      <c r="I460" s="219" t="str">
        <f>_xll.ohRangeRetrieveError(H460)</f>
        <v/>
      </c>
      <c r="J460" s="74"/>
    </row>
    <row r="461" spans="1:10" s="1" customFormat="1" ht="12.75" x14ac:dyDescent="0.2">
      <c r="A461" s="103"/>
      <c r="B461" s="216">
        <v>69</v>
      </c>
      <c r="C461" s="107" t="b">
        <v>0</v>
      </c>
      <c r="D461" s="107" t="str">
        <v>N9</v>
      </c>
      <c r="E461" s="106" t="str">
        <f t="shared" si="54"/>
        <v>HkdHibor6M</v>
      </c>
      <c r="F461" s="262" t="str">
        <f t="shared" si="55"/>
        <v>HKDIMMFRA6MN9_Quote</v>
      </c>
      <c r="G461" s="262" t="str">
        <f t="shared" si="56"/>
        <v>HKD_YC6MRH_IMMFRA6MN9</v>
      </c>
      <c r="H461" s="196" t="str">
        <f>_xll.qlFuturesRateHelper(G461,$F461,$D461,$E461,0,Permanent,Trigger,ObjectOverwrite)</f>
        <v>HKD_YC6MRH_IMMFRA6MN9#0002</v>
      </c>
      <c r="I461" s="219" t="str">
        <f>_xll.ohRangeRetrieveError(H461)</f>
        <v/>
      </c>
      <c r="J461" s="74"/>
    </row>
    <row r="462" spans="1:10" s="1" customFormat="1" ht="12.75" x14ac:dyDescent="0.2">
      <c r="A462" s="103"/>
      <c r="B462" s="216">
        <v>70</v>
      </c>
      <c r="C462" s="107" t="b">
        <v>0</v>
      </c>
      <c r="D462" s="107" t="str">
        <v>Q9</v>
      </c>
      <c r="E462" s="106" t="str">
        <f t="shared" si="54"/>
        <v>HkdHibor6M</v>
      </c>
      <c r="F462" s="262" t="str">
        <f t="shared" si="55"/>
        <v>HKDIMMFRA6MQ9_Quote</v>
      </c>
      <c r="G462" s="262" t="str">
        <f t="shared" si="56"/>
        <v>HKD_YC6MRH_IMMFRA6MQ9</v>
      </c>
      <c r="H462" s="196" t="str">
        <f>_xll.qlFuturesRateHelper(G462,$F462,$D462,$E462,0,Permanent,Trigger,ObjectOverwrite)</f>
        <v>HKD_YC6MRH_IMMFRA6MQ9#0002</v>
      </c>
      <c r="I462" s="219" t="str">
        <f>_xll.ohRangeRetrieveError(H462)</f>
        <v/>
      </c>
      <c r="J462" s="74"/>
    </row>
    <row r="463" spans="1:10" s="1" customFormat="1" ht="12.75" x14ac:dyDescent="0.2">
      <c r="A463" s="103"/>
      <c r="B463" s="216">
        <v>71</v>
      </c>
      <c r="C463" s="107" t="b">
        <v>0</v>
      </c>
      <c r="D463" s="107" t="str">
        <v>U9</v>
      </c>
      <c r="E463" s="106" t="str">
        <f t="shared" si="54"/>
        <v>HkdHibor6M</v>
      </c>
      <c r="F463" s="262" t="str">
        <f t="shared" si="55"/>
        <v>HKDIMMFRA6MU9_Quote</v>
      </c>
      <c r="G463" s="262" t="str">
        <f t="shared" si="56"/>
        <v>HKD_YC6MRH_IMMFRA6MU9</v>
      </c>
      <c r="H463" s="196" t="str">
        <f>_xll.qlFuturesRateHelper(G463,$F463,$D463,$E463,0,Permanent,Trigger,ObjectOverwrite)</f>
        <v>HKD_YC6MRH_IMMFRA6MU9#0002</v>
      </c>
      <c r="I463" s="219" t="str">
        <f>_xll.ohRangeRetrieveError(H463)</f>
        <v/>
      </c>
      <c r="J463" s="74"/>
    </row>
    <row r="464" spans="1:10" s="1" customFormat="1" ht="12.75" x14ac:dyDescent="0.2">
      <c r="A464" s="103"/>
      <c r="B464" s="216">
        <v>72</v>
      </c>
      <c r="C464" s="107" t="b">
        <v>0</v>
      </c>
      <c r="D464" s="107" t="str">
        <v>V9</v>
      </c>
      <c r="E464" s="106" t="str">
        <f t="shared" si="54"/>
        <v>HkdHibor6M</v>
      </c>
      <c r="F464" s="262" t="str">
        <f t="shared" si="55"/>
        <v>HKDIMMFRA6MV9_Quote</v>
      </c>
      <c r="G464" s="262" t="str">
        <f t="shared" si="56"/>
        <v>HKD_YC6MRH_IMMFRA6MV9</v>
      </c>
      <c r="H464" s="196" t="str">
        <f>_xll.qlFuturesRateHelper(G464,$F464,$D464,$E464,0,Permanent,Trigger,ObjectOverwrite)</f>
        <v>HKD_YC6MRH_IMMFRA6MV9#0002</v>
      </c>
      <c r="I464" s="219" t="str">
        <f>_xll.ohRangeRetrieveError(H464)</f>
        <v/>
      </c>
      <c r="J464" s="74"/>
    </row>
    <row r="465" spans="1:10" s="1" customFormat="1" ht="12.75" x14ac:dyDescent="0.2">
      <c r="A465" s="103"/>
      <c r="B465" s="216">
        <v>73</v>
      </c>
      <c r="C465" s="107" t="b">
        <v>0</v>
      </c>
      <c r="D465" s="107" t="str">
        <v>X9</v>
      </c>
      <c r="E465" s="106" t="str">
        <f t="shared" si="54"/>
        <v>HkdHibor6M</v>
      </c>
      <c r="F465" s="262" t="str">
        <f t="shared" si="55"/>
        <v>HKDIMMFRA6MX9_Quote</v>
      </c>
      <c r="G465" s="262" t="str">
        <f t="shared" si="56"/>
        <v>HKD_YC6MRH_IMMFRA6MX9</v>
      </c>
      <c r="H465" s="196" t="str">
        <f>_xll.qlFuturesRateHelper(G465,$F465,$D465,$E465,0,Permanent,Trigger,ObjectOverwrite)</f>
        <v>HKD_YC6MRH_IMMFRA6MX9#0002</v>
      </c>
      <c r="I465" s="219" t="str">
        <f>_xll.ohRangeRetrieveError(H465)</f>
        <v/>
      </c>
      <c r="J465" s="74"/>
    </row>
    <row r="466" spans="1:10" s="1" customFormat="1" ht="12.75" x14ac:dyDescent="0.2">
      <c r="A466" s="103"/>
      <c r="B466" s="216">
        <v>74</v>
      </c>
      <c r="C466" s="107" t="b">
        <v>0</v>
      </c>
      <c r="D466" s="107" t="str">
        <v>Z9</v>
      </c>
      <c r="E466" s="106" t="str">
        <f t="shared" si="54"/>
        <v>HkdHibor6M</v>
      </c>
      <c r="F466" s="262" t="str">
        <f t="shared" si="55"/>
        <v>HKDIMMFRA6MZ9_Quote</v>
      </c>
      <c r="G466" s="262" t="str">
        <f t="shared" si="56"/>
        <v>HKD_YC6MRH_IMMFRA6MZ9</v>
      </c>
      <c r="H466" s="196" t="str">
        <f>_xll.qlFuturesRateHelper(G466,$F466,$D466,$E466,0,Permanent,Trigger,ObjectOverwrite)</f>
        <v>HKD_YC6MRH_IMMFRA6MZ9#0002</v>
      </c>
      <c r="I466" s="219" t="str">
        <f>_xll.ohRangeRetrieveError(H466)</f>
        <v/>
      </c>
      <c r="J466" s="74"/>
    </row>
    <row r="467" spans="1:10" s="1" customFormat="1" ht="12.75" x14ac:dyDescent="0.2">
      <c r="A467" s="103"/>
      <c r="B467" s="216">
        <v>75</v>
      </c>
      <c r="C467" s="107" t="b">
        <v>0</v>
      </c>
      <c r="D467" s="107" t="str">
        <v>F0</v>
      </c>
      <c r="E467" s="106" t="str">
        <f t="shared" si="54"/>
        <v>HkdHibor6M</v>
      </c>
      <c r="F467" s="262" t="str">
        <f t="shared" si="55"/>
        <v>HKDIMMFRA6MF0_Quote</v>
      </c>
      <c r="G467" s="262" t="str">
        <f t="shared" si="56"/>
        <v>HKD_YC6MRH_IMMFRA6MF0</v>
      </c>
      <c r="H467" s="196" t="str">
        <f>_xll.qlFuturesRateHelper(G467,$F467,$D467,$E467,0,Permanent,Trigger,ObjectOverwrite)</f>
        <v>HKD_YC6MRH_IMMFRA6MF0#0002</v>
      </c>
      <c r="I467" s="219" t="str">
        <f>_xll.ohRangeRetrieveError(H467)</f>
        <v/>
      </c>
      <c r="J467" s="74"/>
    </row>
    <row r="468" spans="1:10" s="1" customFormat="1" ht="12.75" x14ac:dyDescent="0.2">
      <c r="A468" s="103"/>
      <c r="B468" s="216">
        <v>76</v>
      </c>
      <c r="C468" s="107" t="b">
        <v>0</v>
      </c>
      <c r="D468" s="107" t="str">
        <v>G0</v>
      </c>
      <c r="E468" s="106" t="str">
        <f t="shared" si="54"/>
        <v>HkdHibor6M</v>
      </c>
      <c r="F468" s="262" t="str">
        <f t="shared" si="55"/>
        <v>HKDIMMFRA6MG0_Quote</v>
      </c>
      <c r="G468" s="262" t="str">
        <f t="shared" si="56"/>
        <v>HKD_YC6MRH_IMMFRA6MG0</v>
      </c>
      <c r="H468" s="196" t="str">
        <f>_xll.qlFuturesRateHelper(G468,$F468,$D468,$E468,0,Permanent,Trigger,ObjectOverwrite)</f>
        <v>HKD_YC6MRH_IMMFRA6MG0#0002</v>
      </c>
      <c r="I468" s="219" t="str">
        <f>_xll.ohRangeRetrieveError(H468)</f>
        <v/>
      </c>
      <c r="J468" s="74"/>
    </row>
    <row r="469" spans="1:10" s="1" customFormat="1" ht="12.75" x14ac:dyDescent="0.2">
      <c r="A469" s="103"/>
      <c r="B469" s="216">
        <v>77</v>
      </c>
      <c r="C469" s="107" t="b">
        <v>0</v>
      </c>
      <c r="D469" s="107" t="str">
        <v>H0</v>
      </c>
      <c r="E469" s="106" t="str">
        <f t="shared" si="54"/>
        <v>HkdHibor6M</v>
      </c>
      <c r="F469" s="262" t="str">
        <f t="shared" si="55"/>
        <v>HKDIMMFRA6MH0_Quote</v>
      </c>
      <c r="G469" s="262" t="str">
        <f t="shared" si="56"/>
        <v>HKD_YC6MRH_IMMFRA6MH0</v>
      </c>
      <c r="H469" s="196" t="str">
        <f>_xll.qlFuturesRateHelper(G469,$F469,$D469,$E469,0,Permanent,Trigger,ObjectOverwrite)</f>
        <v>HKD_YC6MRH_IMMFRA6MH0#0002</v>
      </c>
      <c r="I469" s="219" t="str">
        <f>_xll.ohRangeRetrieveError(H469)</f>
        <v/>
      </c>
      <c r="J469" s="74"/>
    </row>
    <row r="470" spans="1:10" s="1" customFormat="1" ht="12.75" x14ac:dyDescent="0.2">
      <c r="A470" s="103"/>
      <c r="B470" s="216">
        <v>78</v>
      </c>
      <c r="C470" s="107" t="b">
        <v>0</v>
      </c>
      <c r="D470" s="107" t="str">
        <v>J0</v>
      </c>
      <c r="E470" s="106" t="str">
        <f t="shared" si="54"/>
        <v>HkdHibor6M</v>
      </c>
      <c r="F470" s="262" t="str">
        <f t="shared" si="55"/>
        <v>HKDIMMFRA6MJ0_Quote</v>
      </c>
      <c r="G470" s="262" t="str">
        <f t="shared" si="56"/>
        <v>HKD_YC6MRH_IMMFRA6MJ0</v>
      </c>
      <c r="H470" s="196" t="str">
        <f>_xll.qlFuturesRateHelper(G470,$F470,$D470,$E470,0,Permanent,Trigger,ObjectOverwrite)</f>
        <v>HKD_YC6MRH_IMMFRA6MJ0#0002</v>
      </c>
      <c r="I470" s="219" t="str">
        <f>_xll.ohRangeRetrieveError(H470)</f>
        <v/>
      </c>
      <c r="J470" s="74"/>
    </row>
    <row r="471" spans="1:10" s="1" customFormat="1" ht="12.75" x14ac:dyDescent="0.2">
      <c r="A471" s="103"/>
      <c r="B471" s="216">
        <v>79</v>
      </c>
      <c r="C471" s="107" t="b">
        <v>0</v>
      </c>
      <c r="D471" s="107" t="str">
        <v>K0</v>
      </c>
      <c r="E471" s="106" t="str">
        <f t="shared" si="54"/>
        <v>HkdHibor6M</v>
      </c>
      <c r="F471" s="262" t="str">
        <f t="shared" si="55"/>
        <v>HKDIMMFRA6MK0_Quote</v>
      </c>
      <c r="G471" s="262" t="str">
        <f t="shared" si="56"/>
        <v>HKD_YC6MRH_IMMFRA6MK0</v>
      </c>
      <c r="H471" s="196" t="str">
        <f>_xll.qlFuturesRateHelper(G471,$F471,$D471,$E471,0,Permanent,Trigger,ObjectOverwrite)</f>
        <v>HKD_YC6MRH_IMMFRA6MK0#0002</v>
      </c>
      <c r="I471" s="219" t="str">
        <f>_xll.ohRangeRetrieveError(H471)</f>
        <v/>
      </c>
      <c r="J471" s="74"/>
    </row>
    <row r="472" spans="1:10" s="1" customFormat="1" ht="12.75" x14ac:dyDescent="0.2">
      <c r="A472" s="103"/>
      <c r="B472" s="216">
        <v>80</v>
      </c>
      <c r="C472" s="107" t="b">
        <v>0</v>
      </c>
      <c r="D472" s="107" t="str">
        <v>M0</v>
      </c>
      <c r="E472" s="106" t="str">
        <f t="shared" si="54"/>
        <v>HkdHibor6M</v>
      </c>
      <c r="F472" s="262" t="str">
        <f t="shared" si="55"/>
        <v>HKDIMMFRA6MM0_Quote</v>
      </c>
      <c r="G472" s="262" t="str">
        <f t="shared" si="56"/>
        <v>HKD_YC6MRH_IMMFRA6MM0</v>
      </c>
      <c r="H472" s="196" t="str">
        <f>_xll.qlFuturesRateHelper(G472,$F472,$D472,$E472,0,Permanent,Trigger,ObjectOverwrite)</f>
        <v>HKD_YC6MRH_IMMFRA6MM0#0002</v>
      </c>
      <c r="I472" s="219" t="str">
        <f>_xll.ohRangeRetrieveError(H472)</f>
        <v/>
      </c>
      <c r="J472" s="74"/>
    </row>
    <row r="473" spans="1:10" s="1" customFormat="1" ht="12.75" x14ac:dyDescent="0.2">
      <c r="A473" s="103"/>
      <c r="B473" s="216">
        <v>81</v>
      </c>
      <c r="C473" s="107" t="b">
        <v>0</v>
      </c>
      <c r="D473" s="107" t="str">
        <v>N0</v>
      </c>
      <c r="E473" s="106" t="str">
        <f t="shared" si="54"/>
        <v>HkdHibor6M</v>
      </c>
      <c r="F473" s="262" t="str">
        <f t="shared" si="55"/>
        <v>HKDIMMFRA6MN0_Quote</v>
      </c>
      <c r="G473" s="262" t="str">
        <f t="shared" si="56"/>
        <v>HKD_YC6MRH_IMMFRA6MN0</v>
      </c>
      <c r="H473" s="196" t="str">
        <f>_xll.qlFuturesRateHelper(G473,$F473,$D473,$E473,0,Permanent,Trigger,ObjectOverwrite)</f>
        <v>HKD_YC6MRH_IMMFRA6MN0#0002</v>
      </c>
      <c r="I473" s="219" t="str">
        <f>_xll.ohRangeRetrieveError(H473)</f>
        <v/>
      </c>
      <c r="J473" s="74"/>
    </row>
    <row r="474" spans="1:10" s="1" customFormat="1" ht="12.75" x14ac:dyDescent="0.2">
      <c r="A474" s="103"/>
      <c r="B474" s="216">
        <v>82</v>
      </c>
      <c r="C474" s="107" t="b">
        <v>0</v>
      </c>
      <c r="D474" s="107" t="str">
        <v>Q0</v>
      </c>
      <c r="E474" s="106" t="str">
        <f t="shared" si="54"/>
        <v>HkdHibor6M</v>
      </c>
      <c r="F474" s="262" t="str">
        <f t="shared" si="55"/>
        <v>HKDIMMFRA6MQ0_Quote</v>
      </c>
      <c r="G474" s="262" t="str">
        <f t="shared" si="56"/>
        <v>HKD_YC6MRH_IMMFRA6MQ0</v>
      </c>
      <c r="H474" s="196" t="str">
        <f>_xll.qlFuturesRateHelper(G474,$F474,$D474,$E474,0,Permanent,Trigger,ObjectOverwrite)</f>
        <v>HKD_YC6MRH_IMMFRA6MQ0#0002</v>
      </c>
      <c r="I474" s="219" t="str">
        <f>_xll.ohRangeRetrieveError(H474)</f>
        <v/>
      </c>
      <c r="J474" s="74"/>
    </row>
    <row r="475" spans="1:10" s="1" customFormat="1" ht="12.75" x14ac:dyDescent="0.2">
      <c r="A475" s="103"/>
      <c r="B475" s="216">
        <v>83</v>
      </c>
      <c r="C475" s="107" t="b">
        <v>0</v>
      </c>
      <c r="D475" s="107" t="str">
        <v>U0</v>
      </c>
      <c r="E475" s="106" t="str">
        <f t="shared" si="54"/>
        <v>HkdHibor6M</v>
      </c>
      <c r="F475" s="262" t="str">
        <f t="shared" si="55"/>
        <v>HKDIMMFRA6MU0_Quote</v>
      </c>
      <c r="G475" s="262" t="str">
        <f t="shared" si="56"/>
        <v>HKD_YC6MRH_IMMFRA6MU0</v>
      </c>
      <c r="H475" s="196" t="str">
        <f>_xll.qlFuturesRateHelper(G475,$F475,$D475,$E475,0,Permanent,Trigger,ObjectOverwrite)</f>
        <v>HKD_YC6MRH_IMMFRA6MU0#0002</v>
      </c>
      <c r="I475" s="219" t="str">
        <f>_xll.ohRangeRetrieveError(H475)</f>
        <v/>
      </c>
      <c r="J475" s="74"/>
    </row>
    <row r="476" spans="1:10" s="1" customFormat="1" ht="12.75" x14ac:dyDescent="0.2">
      <c r="A476" s="103"/>
      <c r="B476" s="216">
        <v>84</v>
      </c>
      <c r="C476" s="107" t="b">
        <v>0</v>
      </c>
      <c r="D476" s="107" t="str">
        <v>V0</v>
      </c>
      <c r="E476" s="106" t="str">
        <f t="shared" si="54"/>
        <v>HkdHibor6M</v>
      </c>
      <c r="F476" s="262" t="str">
        <f t="shared" si="55"/>
        <v>HKDIMMFRA6MV0_Quote</v>
      </c>
      <c r="G476" s="262" t="str">
        <f t="shared" si="56"/>
        <v>HKD_YC6MRH_IMMFRA6MV0</v>
      </c>
      <c r="H476" s="196" t="str">
        <f>_xll.qlFuturesRateHelper(G476,$F476,$D476,$E476,0,Permanent,Trigger,ObjectOverwrite)</f>
        <v>HKD_YC6MRH_IMMFRA6MV0#0002</v>
      </c>
      <c r="I476" s="219" t="str">
        <f>_xll.ohRangeRetrieveError(H476)</f>
        <v/>
      </c>
      <c r="J476" s="74"/>
    </row>
    <row r="477" spans="1:10" s="1" customFormat="1" ht="12.75" x14ac:dyDescent="0.2">
      <c r="A477" s="103"/>
      <c r="B477" s="216">
        <v>85</v>
      </c>
      <c r="C477" s="107" t="b">
        <v>0</v>
      </c>
      <c r="D477" s="107" t="str">
        <v>X0</v>
      </c>
      <c r="E477" s="106" t="str">
        <f t="shared" si="54"/>
        <v>HkdHibor6M</v>
      </c>
      <c r="F477" s="262" t="str">
        <f t="shared" si="55"/>
        <v>HKDIMMFRA6MX0_Quote</v>
      </c>
      <c r="G477" s="262" t="str">
        <f t="shared" si="56"/>
        <v>HKD_YC6MRH_IMMFRA6MX0</v>
      </c>
      <c r="H477" s="196" t="str">
        <f>_xll.qlFuturesRateHelper(G477,$F477,$D477,$E477,0,Permanent,Trigger,ObjectOverwrite)</f>
        <v>HKD_YC6MRH_IMMFRA6MX0#0002</v>
      </c>
      <c r="I477" s="219" t="str">
        <f>_xll.ohRangeRetrieveError(H477)</f>
        <v/>
      </c>
      <c r="J477" s="74"/>
    </row>
    <row r="478" spans="1:10" s="1" customFormat="1" ht="12.75" x14ac:dyDescent="0.2">
      <c r="A478" s="103"/>
      <c r="B478" s="216">
        <v>86</v>
      </c>
      <c r="C478" s="107" t="b">
        <v>0</v>
      </c>
      <c r="D478" s="107" t="str">
        <v>Z0</v>
      </c>
      <c r="E478" s="106" t="str">
        <f t="shared" si="54"/>
        <v>HkdHibor6M</v>
      </c>
      <c r="F478" s="262" t="str">
        <f t="shared" si="55"/>
        <v>HKDIMMFRA6MZ0_Quote</v>
      </c>
      <c r="G478" s="262" t="str">
        <f t="shared" si="56"/>
        <v>HKD_YC6MRH_IMMFRA6MZ0</v>
      </c>
      <c r="H478" s="196" t="str">
        <f>_xll.qlFuturesRateHelper(G478,$F478,$D478,$E478,0,Permanent,Trigger,ObjectOverwrite)</f>
        <v>HKD_YC6MRH_IMMFRA6MZ0#0002</v>
      </c>
      <c r="I478" s="219" t="str">
        <f>_xll.ohRangeRetrieveError(H478)</f>
        <v/>
      </c>
      <c r="J478" s="74"/>
    </row>
    <row r="479" spans="1:10" s="1" customFormat="1" ht="12.75" x14ac:dyDescent="0.2">
      <c r="A479" s="103"/>
      <c r="B479" s="216">
        <v>87</v>
      </c>
      <c r="C479" s="107" t="b">
        <v>0</v>
      </c>
      <c r="D479" s="107" t="str">
        <v>F1</v>
      </c>
      <c r="E479" s="106" t="str">
        <f t="shared" si="54"/>
        <v>HkdHibor6M</v>
      </c>
      <c r="F479" s="262" t="str">
        <f t="shared" si="55"/>
        <v>HKDIMMFRA6MF1_Quote</v>
      </c>
      <c r="G479" s="262" t="str">
        <f t="shared" si="56"/>
        <v>HKD_YC6MRH_IMMFRA6MF1</v>
      </c>
      <c r="H479" s="196" t="str">
        <f>_xll.qlFuturesRateHelper(G479,$F479,$D479,$E479,0,Permanent,Trigger,ObjectOverwrite)</f>
        <v>HKD_YC6MRH_IMMFRA6MF1#0002</v>
      </c>
      <c r="I479" s="219" t="str">
        <f>_xll.ohRangeRetrieveError(H479)</f>
        <v/>
      </c>
      <c r="J479" s="74"/>
    </row>
    <row r="480" spans="1:10" s="1" customFormat="1" ht="12.75" x14ac:dyDescent="0.2">
      <c r="A480" s="103"/>
      <c r="B480" s="216">
        <v>88</v>
      </c>
      <c r="C480" s="107" t="b">
        <v>0</v>
      </c>
      <c r="D480" s="107" t="str">
        <v>G1</v>
      </c>
      <c r="E480" s="106" t="str">
        <f t="shared" si="54"/>
        <v>HkdHibor6M</v>
      </c>
      <c r="F480" s="262" t="str">
        <f t="shared" si="55"/>
        <v>HKDIMMFRA6MG1_Quote</v>
      </c>
      <c r="G480" s="262" t="str">
        <f t="shared" si="56"/>
        <v>HKD_YC6MRH_IMMFRA6MG1</v>
      </c>
      <c r="H480" s="196" t="str">
        <f>_xll.qlFuturesRateHelper(G480,$F480,$D480,$E480,0,Permanent,Trigger,ObjectOverwrite)</f>
        <v>HKD_YC6MRH_IMMFRA6MG1#0002</v>
      </c>
      <c r="I480" s="219" t="str">
        <f>_xll.ohRangeRetrieveError(H480)</f>
        <v/>
      </c>
      <c r="J480" s="74"/>
    </row>
    <row r="481" spans="1:10" s="1" customFormat="1" ht="12.75" x14ac:dyDescent="0.2">
      <c r="A481" s="103"/>
      <c r="B481" s="216">
        <v>89</v>
      </c>
      <c r="C481" s="107" t="b">
        <v>0</v>
      </c>
      <c r="D481" s="107" t="str">
        <v>H1</v>
      </c>
      <c r="E481" s="106" t="str">
        <f t="shared" si="54"/>
        <v>HkdHibor6M</v>
      </c>
      <c r="F481" s="262" t="str">
        <f t="shared" si="55"/>
        <v>HKDIMMFRA6MH1_Quote</v>
      </c>
      <c r="G481" s="262" t="str">
        <f t="shared" si="56"/>
        <v>HKD_YC6MRH_IMMFRA6MH1</v>
      </c>
      <c r="H481" s="196" t="str">
        <f>_xll.qlFuturesRateHelper(G481,$F481,$D481,$E481,0,Permanent,Trigger,ObjectOverwrite)</f>
        <v>HKD_YC6MRH_IMMFRA6MH1#0002</v>
      </c>
      <c r="I481" s="219" t="str">
        <f>_xll.ohRangeRetrieveError(H481)</f>
        <v/>
      </c>
      <c r="J481" s="74"/>
    </row>
    <row r="482" spans="1:10" s="1" customFormat="1" ht="12.75" x14ac:dyDescent="0.2">
      <c r="A482" s="103"/>
      <c r="B482" s="216">
        <v>90</v>
      </c>
      <c r="C482" s="107" t="b">
        <v>0</v>
      </c>
      <c r="D482" s="107" t="str">
        <v>J1</v>
      </c>
      <c r="E482" s="106" t="str">
        <f t="shared" si="54"/>
        <v>HkdHibor6M</v>
      </c>
      <c r="F482" s="262" t="str">
        <f t="shared" si="55"/>
        <v>HKDIMMFRA6MJ1_Quote</v>
      </c>
      <c r="G482" s="262" t="str">
        <f t="shared" si="56"/>
        <v>HKD_YC6MRH_IMMFRA6MJ1</v>
      </c>
      <c r="H482" s="196" t="str">
        <f>_xll.qlFuturesRateHelper(G482,$F482,$D482,$E482,0,Permanent,Trigger,ObjectOverwrite)</f>
        <v>HKD_YC6MRH_IMMFRA6MJ1#0002</v>
      </c>
      <c r="I482" s="219" t="str">
        <f>_xll.ohRangeRetrieveError(H482)</f>
        <v/>
      </c>
      <c r="J482" s="74"/>
    </row>
    <row r="483" spans="1:10" s="1" customFormat="1" ht="12.75" x14ac:dyDescent="0.2">
      <c r="A483" s="103"/>
      <c r="B483" s="216">
        <v>91</v>
      </c>
      <c r="C483" s="107" t="b">
        <v>0</v>
      </c>
      <c r="D483" s="107" t="str">
        <v>K1</v>
      </c>
      <c r="E483" s="106" t="str">
        <f t="shared" si="54"/>
        <v>HkdHibor6M</v>
      </c>
      <c r="F483" s="262" t="str">
        <f t="shared" si="55"/>
        <v>HKDIMMFRA6MK1_Quote</v>
      </c>
      <c r="G483" s="262" t="str">
        <f t="shared" si="56"/>
        <v>HKD_YC6MRH_IMMFRA6MK1</v>
      </c>
      <c r="H483" s="196" t="str">
        <f>_xll.qlFuturesRateHelper(G483,$F483,$D483,$E483,0,Permanent,Trigger,ObjectOverwrite)</f>
        <v>HKD_YC6MRH_IMMFRA6MK1#0002</v>
      </c>
      <c r="I483" s="219" t="str">
        <f>_xll.ohRangeRetrieveError(H483)</f>
        <v/>
      </c>
      <c r="J483" s="74"/>
    </row>
    <row r="484" spans="1:10" s="1" customFormat="1" ht="12.75" x14ac:dyDescent="0.2">
      <c r="A484" s="103"/>
      <c r="B484" s="216">
        <v>92</v>
      </c>
      <c r="C484" s="107" t="b">
        <v>0</v>
      </c>
      <c r="D484" s="107" t="str">
        <v>M1</v>
      </c>
      <c r="E484" s="106" t="str">
        <f t="shared" si="54"/>
        <v>HkdHibor6M</v>
      </c>
      <c r="F484" s="262" t="str">
        <f t="shared" si="55"/>
        <v>HKDIMMFRA6MM1_Quote</v>
      </c>
      <c r="G484" s="262" t="str">
        <f t="shared" si="56"/>
        <v>HKD_YC6MRH_IMMFRA6MM1</v>
      </c>
      <c r="H484" s="196" t="str">
        <f>_xll.qlFuturesRateHelper(G484,$F484,$D484,$E484,0,Permanent,Trigger,ObjectOverwrite)</f>
        <v>HKD_YC6MRH_IMMFRA6MM1#0002</v>
      </c>
      <c r="I484" s="219" t="str">
        <f>_xll.ohRangeRetrieveError(H484)</f>
        <v/>
      </c>
      <c r="J484" s="74"/>
    </row>
    <row r="485" spans="1:10" s="1" customFormat="1" ht="12.75" x14ac:dyDescent="0.2">
      <c r="A485" s="103"/>
      <c r="B485" s="216">
        <v>93</v>
      </c>
      <c r="C485" s="107" t="b">
        <v>0</v>
      </c>
      <c r="D485" s="107" t="str">
        <v>N1</v>
      </c>
      <c r="E485" s="106" t="str">
        <f t="shared" si="54"/>
        <v>HkdHibor6M</v>
      </c>
      <c r="F485" s="262" t="str">
        <f t="shared" si="55"/>
        <v>HKDIMMFRA6MN1_Quote</v>
      </c>
      <c r="G485" s="262" t="str">
        <f t="shared" si="56"/>
        <v>HKD_YC6MRH_IMMFRA6MN1</v>
      </c>
      <c r="H485" s="196" t="str">
        <f>_xll.qlFuturesRateHelper(G485,$F485,$D485,$E485,0,Permanent,Trigger,ObjectOverwrite)</f>
        <v>HKD_YC6MRH_IMMFRA6MN1#0002</v>
      </c>
      <c r="I485" s="219" t="str">
        <f>_xll.ohRangeRetrieveError(H485)</f>
        <v/>
      </c>
      <c r="J485" s="74"/>
    </row>
    <row r="486" spans="1:10" s="1" customFormat="1" ht="12.75" x14ac:dyDescent="0.2">
      <c r="A486" s="103"/>
      <c r="B486" s="216">
        <v>94</v>
      </c>
      <c r="C486" s="107" t="b">
        <v>0</v>
      </c>
      <c r="D486" s="107" t="str">
        <v>Q1</v>
      </c>
      <c r="E486" s="106" t="str">
        <f t="shared" si="54"/>
        <v>HkdHibor6M</v>
      </c>
      <c r="F486" s="262" t="str">
        <f t="shared" si="55"/>
        <v>HKDIMMFRA6MQ1_Quote</v>
      </c>
      <c r="G486" s="262" t="str">
        <f t="shared" si="56"/>
        <v>HKD_YC6MRH_IMMFRA6MQ1</v>
      </c>
      <c r="H486" s="196" t="str">
        <f>_xll.qlFuturesRateHelper(G486,$F486,$D486,$E486,0,Permanent,Trigger,ObjectOverwrite)</f>
        <v>HKD_YC6MRH_IMMFRA6MQ1#0002</v>
      </c>
      <c r="I486" s="219" t="str">
        <f>_xll.ohRangeRetrieveError(H486)</f>
        <v/>
      </c>
      <c r="J486" s="74"/>
    </row>
    <row r="487" spans="1:10" s="1" customFormat="1" ht="12.75" x14ac:dyDescent="0.2">
      <c r="A487" s="103"/>
      <c r="B487" s="216">
        <v>95</v>
      </c>
      <c r="C487" s="107" t="b">
        <v>0</v>
      </c>
      <c r="D487" s="107" t="str">
        <v>U1</v>
      </c>
      <c r="E487" s="106" t="str">
        <f t="shared" si="54"/>
        <v>HkdHibor6M</v>
      </c>
      <c r="F487" s="262" t="str">
        <f t="shared" si="55"/>
        <v>HKDIMMFRA6MU1_Quote</v>
      </c>
      <c r="G487" s="262" t="str">
        <f t="shared" si="56"/>
        <v>HKD_YC6MRH_IMMFRA6MU1</v>
      </c>
      <c r="H487" s="196" t="str">
        <f>_xll.qlFuturesRateHelper(G487,$F487,$D487,$E487,0,Permanent,Trigger,ObjectOverwrite)</f>
        <v>HKD_YC6MRH_IMMFRA6MU1#0002</v>
      </c>
      <c r="I487" s="219" t="str">
        <f>_xll.ohRangeRetrieveError(H487)</f>
        <v/>
      </c>
      <c r="J487" s="74"/>
    </row>
    <row r="488" spans="1:10" s="1" customFormat="1" ht="12.75" x14ac:dyDescent="0.2">
      <c r="A488" s="103"/>
      <c r="B488" s="216">
        <v>96</v>
      </c>
      <c r="C488" s="107" t="b">
        <v>0</v>
      </c>
      <c r="D488" s="107" t="str">
        <v>V1</v>
      </c>
      <c r="E488" s="106" t="str">
        <f t="shared" si="54"/>
        <v>HkdHibor6M</v>
      </c>
      <c r="F488" s="262" t="str">
        <f t="shared" si="55"/>
        <v>HKDIMMFRA6MV1_Quote</v>
      </c>
      <c r="G488" s="262" t="str">
        <f t="shared" si="56"/>
        <v>HKD_YC6MRH_IMMFRA6MV1</v>
      </c>
      <c r="H488" s="196" t="str">
        <f>_xll.qlFuturesRateHelper(G488,$F488,$D488,$E488,0,Permanent,Trigger,ObjectOverwrite)</f>
        <v>HKD_YC6MRH_IMMFRA6MV1#0002</v>
      </c>
      <c r="I488" s="219" t="str">
        <f>_xll.ohRangeRetrieveError(H488)</f>
        <v/>
      </c>
      <c r="J488" s="74"/>
    </row>
    <row r="489" spans="1:10" s="1" customFormat="1" ht="12.75" x14ac:dyDescent="0.2">
      <c r="A489" s="103"/>
      <c r="B489" s="216">
        <v>97</v>
      </c>
      <c r="C489" s="107" t="b">
        <v>0</v>
      </c>
      <c r="D489" s="107" t="str">
        <v>X1</v>
      </c>
      <c r="E489" s="106" t="str">
        <f t="shared" ref="E489:E512" si="57">PROPER(Currency)&amp;FamilyName&amp;$E$391</f>
        <v>HkdHibor6M</v>
      </c>
      <c r="F489" s="262" t="str">
        <f t="shared" ref="F489:F512" si="58">Currency&amp;$F$391&amp;$E$391&amp;$D489&amp;QuoteSuffix</f>
        <v>HKDIMMFRA6MX1_Quote</v>
      </c>
      <c r="G489" s="262" t="str">
        <f t="shared" ref="G489:G512" si="59">$G$391&amp;"_"&amp;$F$391&amp;$E$391&amp;$D489</f>
        <v>HKD_YC6MRH_IMMFRA6MX1</v>
      </c>
      <c r="H489" s="196" t="str">
        <f>_xll.qlFuturesRateHelper(G489,$F489,$D489,$E489,0,Permanent,Trigger,ObjectOverwrite)</f>
        <v>HKD_YC6MRH_IMMFRA6MX1#0002</v>
      </c>
      <c r="I489" s="219" t="str">
        <f>_xll.ohRangeRetrieveError(H489)</f>
        <v/>
      </c>
      <c r="J489" s="74"/>
    </row>
    <row r="490" spans="1:10" s="1" customFormat="1" ht="12.75" x14ac:dyDescent="0.2">
      <c r="A490" s="103"/>
      <c r="B490" s="216">
        <v>98</v>
      </c>
      <c r="C490" s="107" t="b">
        <v>0</v>
      </c>
      <c r="D490" s="107" t="str">
        <v>Z1</v>
      </c>
      <c r="E490" s="106" t="str">
        <f t="shared" si="57"/>
        <v>HkdHibor6M</v>
      </c>
      <c r="F490" s="262" t="str">
        <f t="shared" si="58"/>
        <v>HKDIMMFRA6MZ1_Quote</v>
      </c>
      <c r="G490" s="262" t="str">
        <f t="shared" si="59"/>
        <v>HKD_YC6MRH_IMMFRA6MZ1</v>
      </c>
      <c r="H490" s="196" t="str">
        <f>_xll.qlFuturesRateHelper(G490,$F490,$D490,$E490,0,Permanent,Trigger,ObjectOverwrite)</f>
        <v>HKD_YC6MRH_IMMFRA6MZ1#0002</v>
      </c>
      <c r="I490" s="219" t="str">
        <f>_xll.ohRangeRetrieveError(H490)</f>
        <v/>
      </c>
      <c r="J490" s="74"/>
    </row>
    <row r="491" spans="1:10" s="1" customFormat="1" ht="12.75" x14ac:dyDescent="0.2">
      <c r="A491" s="103"/>
      <c r="B491" s="216">
        <v>99</v>
      </c>
      <c r="C491" s="107" t="b">
        <v>0</v>
      </c>
      <c r="D491" s="107" t="str">
        <v>F2</v>
      </c>
      <c r="E491" s="106" t="str">
        <f t="shared" si="57"/>
        <v>HkdHibor6M</v>
      </c>
      <c r="F491" s="262" t="str">
        <f t="shared" si="58"/>
        <v>HKDIMMFRA6MF2_Quote</v>
      </c>
      <c r="G491" s="262" t="str">
        <f t="shared" si="59"/>
        <v>HKD_YC6MRH_IMMFRA6MF2</v>
      </c>
      <c r="H491" s="196" t="str">
        <f>_xll.qlFuturesRateHelper(G491,$F491,$D491,$E491,0,Permanent,Trigger,ObjectOverwrite)</f>
        <v>HKD_YC6MRH_IMMFRA6MF2#0002</v>
      </c>
      <c r="I491" s="219" t="str">
        <f>_xll.ohRangeRetrieveError(H491)</f>
        <v/>
      </c>
      <c r="J491" s="74"/>
    </row>
    <row r="492" spans="1:10" s="1" customFormat="1" ht="12.75" x14ac:dyDescent="0.2">
      <c r="A492" s="103"/>
      <c r="B492" s="216">
        <v>100</v>
      </c>
      <c r="C492" s="107" t="b">
        <v>0</v>
      </c>
      <c r="D492" s="107" t="str">
        <v>G2</v>
      </c>
      <c r="E492" s="106" t="str">
        <f t="shared" si="57"/>
        <v>HkdHibor6M</v>
      </c>
      <c r="F492" s="262" t="str">
        <f t="shared" si="58"/>
        <v>HKDIMMFRA6MG2_Quote</v>
      </c>
      <c r="G492" s="262" t="str">
        <f t="shared" si="59"/>
        <v>HKD_YC6MRH_IMMFRA6MG2</v>
      </c>
      <c r="H492" s="196" t="str">
        <f>_xll.qlFuturesRateHelper(G492,$F492,$D492,$E492,0,Permanent,Trigger,ObjectOverwrite)</f>
        <v>HKD_YC6MRH_IMMFRA6MG2#0002</v>
      </c>
      <c r="I492" s="219" t="str">
        <f>_xll.ohRangeRetrieveError(H492)</f>
        <v/>
      </c>
      <c r="J492" s="74"/>
    </row>
    <row r="493" spans="1:10" s="1" customFormat="1" ht="12.75" x14ac:dyDescent="0.2">
      <c r="A493" s="103"/>
      <c r="B493" s="216">
        <v>101</v>
      </c>
      <c r="C493" s="107" t="b">
        <v>0</v>
      </c>
      <c r="D493" s="107" t="str">
        <v>H2</v>
      </c>
      <c r="E493" s="106" t="str">
        <f t="shared" si="57"/>
        <v>HkdHibor6M</v>
      </c>
      <c r="F493" s="262" t="str">
        <f t="shared" si="58"/>
        <v>HKDIMMFRA6MH2_Quote</v>
      </c>
      <c r="G493" s="262" t="str">
        <f t="shared" si="59"/>
        <v>HKD_YC6MRH_IMMFRA6MH2</v>
      </c>
      <c r="H493" s="196" t="str">
        <f>_xll.qlFuturesRateHelper(G493,$F493,$D493,$E493,0,Permanent,Trigger,ObjectOverwrite)</f>
        <v>HKD_YC6MRH_IMMFRA6MH2#0002</v>
      </c>
      <c r="I493" s="219" t="str">
        <f>_xll.ohRangeRetrieveError(H493)</f>
        <v/>
      </c>
      <c r="J493" s="74"/>
    </row>
    <row r="494" spans="1:10" s="1" customFormat="1" ht="12.75" x14ac:dyDescent="0.2">
      <c r="A494" s="103"/>
      <c r="B494" s="216">
        <v>102</v>
      </c>
      <c r="C494" s="107" t="b">
        <v>0</v>
      </c>
      <c r="D494" s="107" t="str">
        <v>J2</v>
      </c>
      <c r="E494" s="106" t="str">
        <f t="shared" si="57"/>
        <v>HkdHibor6M</v>
      </c>
      <c r="F494" s="262" t="str">
        <f t="shared" si="58"/>
        <v>HKDIMMFRA6MJ2_Quote</v>
      </c>
      <c r="G494" s="262" t="str">
        <f t="shared" si="59"/>
        <v>HKD_YC6MRH_IMMFRA6MJ2</v>
      </c>
      <c r="H494" s="196" t="str">
        <f>_xll.qlFuturesRateHelper(G494,$F494,$D494,$E494,0,Permanent,Trigger,ObjectOverwrite)</f>
        <v>HKD_YC6MRH_IMMFRA6MJ2#0002</v>
      </c>
      <c r="I494" s="219" t="str">
        <f>_xll.ohRangeRetrieveError(H494)</f>
        <v/>
      </c>
      <c r="J494" s="74"/>
    </row>
    <row r="495" spans="1:10" s="1" customFormat="1" ht="12.75" x14ac:dyDescent="0.2">
      <c r="A495" s="103"/>
      <c r="B495" s="216">
        <v>103</v>
      </c>
      <c r="C495" s="107" t="b">
        <v>0</v>
      </c>
      <c r="D495" s="107" t="str">
        <v>K2</v>
      </c>
      <c r="E495" s="106" t="str">
        <f t="shared" si="57"/>
        <v>HkdHibor6M</v>
      </c>
      <c r="F495" s="262" t="str">
        <f t="shared" si="58"/>
        <v>HKDIMMFRA6MK2_Quote</v>
      </c>
      <c r="G495" s="262" t="str">
        <f t="shared" si="59"/>
        <v>HKD_YC6MRH_IMMFRA6MK2</v>
      </c>
      <c r="H495" s="196" t="str">
        <f>_xll.qlFuturesRateHelper(G495,$F495,$D495,$E495,0,Permanent,Trigger,ObjectOverwrite)</f>
        <v>HKD_YC6MRH_IMMFRA6MK2#0002</v>
      </c>
      <c r="I495" s="219" t="str">
        <f>_xll.ohRangeRetrieveError(H495)</f>
        <v/>
      </c>
      <c r="J495" s="74"/>
    </row>
    <row r="496" spans="1:10" s="1" customFormat="1" ht="12.75" x14ac:dyDescent="0.2">
      <c r="A496" s="103"/>
      <c r="B496" s="216">
        <v>104</v>
      </c>
      <c r="C496" s="107" t="b">
        <v>0</v>
      </c>
      <c r="D496" s="107" t="str">
        <v>M2</v>
      </c>
      <c r="E496" s="106" t="str">
        <f t="shared" si="57"/>
        <v>HkdHibor6M</v>
      </c>
      <c r="F496" s="262" t="str">
        <f t="shared" si="58"/>
        <v>HKDIMMFRA6MM2_Quote</v>
      </c>
      <c r="G496" s="262" t="str">
        <f t="shared" si="59"/>
        <v>HKD_YC6MRH_IMMFRA6MM2</v>
      </c>
      <c r="H496" s="196" t="str">
        <f>_xll.qlFuturesRateHelper(G496,$F496,$D496,$E496,0,Permanent,Trigger,ObjectOverwrite)</f>
        <v>HKD_YC6MRH_IMMFRA6MM2#0002</v>
      </c>
      <c r="I496" s="219" t="str">
        <f>_xll.ohRangeRetrieveError(H496)</f>
        <v/>
      </c>
      <c r="J496" s="74"/>
    </row>
    <row r="497" spans="1:10" s="1" customFormat="1" ht="12.75" x14ac:dyDescent="0.2">
      <c r="A497" s="103"/>
      <c r="B497" s="216">
        <v>105</v>
      </c>
      <c r="C497" s="107" t="b">
        <v>0</v>
      </c>
      <c r="D497" s="107" t="str">
        <v>N2</v>
      </c>
      <c r="E497" s="106" t="str">
        <f t="shared" si="57"/>
        <v>HkdHibor6M</v>
      </c>
      <c r="F497" s="262" t="str">
        <f t="shared" si="58"/>
        <v>HKDIMMFRA6MN2_Quote</v>
      </c>
      <c r="G497" s="262" t="str">
        <f t="shared" si="59"/>
        <v>HKD_YC6MRH_IMMFRA6MN2</v>
      </c>
      <c r="H497" s="196" t="str">
        <f>_xll.qlFuturesRateHelper(G497,$F497,$D497,$E497,0,Permanent,Trigger,ObjectOverwrite)</f>
        <v>HKD_YC6MRH_IMMFRA6MN2#0002</v>
      </c>
      <c r="I497" s="219" t="str">
        <f>_xll.ohRangeRetrieveError(H497)</f>
        <v/>
      </c>
      <c r="J497" s="74"/>
    </row>
    <row r="498" spans="1:10" s="1" customFormat="1" ht="12.75" x14ac:dyDescent="0.2">
      <c r="A498" s="103"/>
      <c r="B498" s="216">
        <v>106</v>
      </c>
      <c r="C498" s="107" t="b">
        <v>0</v>
      </c>
      <c r="D498" s="107" t="str">
        <v>Q2</v>
      </c>
      <c r="E498" s="106" t="str">
        <f t="shared" si="57"/>
        <v>HkdHibor6M</v>
      </c>
      <c r="F498" s="262" t="str">
        <f t="shared" si="58"/>
        <v>HKDIMMFRA6MQ2_Quote</v>
      </c>
      <c r="G498" s="262" t="str">
        <f t="shared" si="59"/>
        <v>HKD_YC6MRH_IMMFRA6MQ2</v>
      </c>
      <c r="H498" s="196" t="str">
        <f>_xll.qlFuturesRateHelper(G498,$F498,$D498,$E498,0,Permanent,Trigger,ObjectOverwrite)</f>
        <v>HKD_YC6MRH_IMMFRA6MQ2#0002</v>
      </c>
      <c r="I498" s="219" t="str">
        <f>_xll.ohRangeRetrieveError(H498)</f>
        <v/>
      </c>
      <c r="J498" s="74"/>
    </row>
    <row r="499" spans="1:10" s="1" customFormat="1" ht="12.75" x14ac:dyDescent="0.2">
      <c r="A499" s="103"/>
      <c r="B499" s="216">
        <v>107</v>
      </c>
      <c r="C499" s="107" t="b">
        <v>0</v>
      </c>
      <c r="D499" s="107" t="str">
        <v>U2</v>
      </c>
      <c r="E499" s="106" t="str">
        <f t="shared" si="57"/>
        <v>HkdHibor6M</v>
      </c>
      <c r="F499" s="262" t="str">
        <f t="shared" si="58"/>
        <v>HKDIMMFRA6MU2_Quote</v>
      </c>
      <c r="G499" s="262" t="str">
        <f t="shared" si="59"/>
        <v>HKD_YC6MRH_IMMFRA6MU2</v>
      </c>
      <c r="H499" s="196" t="str">
        <f>_xll.qlFuturesRateHelper(G499,$F499,$D499,$E499,0,Permanent,Trigger,ObjectOverwrite)</f>
        <v>HKD_YC6MRH_IMMFRA6MU2#0002</v>
      </c>
      <c r="I499" s="219" t="str">
        <f>_xll.ohRangeRetrieveError(H499)</f>
        <v/>
      </c>
      <c r="J499" s="74"/>
    </row>
    <row r="500" spans="1:10" s="1" customFormat="1" ht="12.75" x14ac:dyDescent="0.2">
      <c r="A500" s="103"/>
      <c r="B500" s="216">
        <v>108</v>
      </c>
      <c r="C500" s="107" t="b">
        <v>0</v>
      </c>
      <c r="D500" s="107" t="str">
        <v>V2</v>
      </c>
      <c r="E500" s="106" t="str">
        <f t="shared" si="57"/>
        <v>HkdHibor6M</v>
      </c>
      <c r="F500" s="262" t="str">
        <f t="shared" si="58"/>
        <v>HKDIMMFRA6MV2_Quote</v>
      </c>
      <c r="G500" s="262" t="str">
        <f t="shared" si="59"/>
        <v>HKD_YC6MRH_IMMFRA6MV2</v>
      </c>
      <c r="H500" s="196" t="str">
        <f>_xll.qlFuturesRateHelper(G500,$F500,$D500,$E500,0,Permanent,Trigger,ObjectOverwrite)</f>
        <v>HKD_YC6MRH_IMMFRA6MV2#0002</v>
      </c>
      <c r="I500" s="219" t="str">
        <f>_xll.ohRangeRetrieveError(H500)</f>
        <v/>
      </c>
      <c r="J500" s="74"/>
    </row>
    <row r="501" spans="1:10" s="1" customFormat="1" ht="12.75" x14ac:dyDescent="0.2">
      <c r="A501" s="103"/>
      <c r="B501" s="216">
        <v>109</v>
      </c>
      <c r="C501" s="107" t="b">
        <v>0</v>
      </c>
      <c r="D501" s="107" t="str">
        <v>X2</v>
      </c>
      <c r="E501" s="106" t="str">
        <f t="shared" si="57"/>
        <v>HkdHibor6M</v>
      </c>
      <c r="F501" s="262" t="str">
        <f t="shared" si="58"/>
        <v>HKDIMMFRA6MX2_Quote</v>
      </c>
      <c r="G501" s="262" t="str">
        <f t="shared" si="59"/>
        <v>HKD_YC6MRH_IMMFRA6MX2</v>
      </c>
      <c r="H501" s="196" t="str">
        <f>_xll.qlFuturesRateHelper(G501,$F501,$D501,$E501,0,Permanent,Trigger,ObjectOverwrite)</f>
        <v>HKD_YC6MRH_IMMFRA6MX2#0002</v>
      </c>
      <c r="I501" s="219" t="str">
        <f>_xll.ohRangeRetrieveError(H501)</f>
        <v/>
      </c>
      <c r="J501" s="74"/>
    </row>
    <row r="502" spans="1:10" s="1" customFormat="1" ht="12.75" x14ac:dyDescent="0.2">
      <c r="A502" s="103"/>
      <c r="B502" s="216">
        <v>110</v>
      </c>
      <c r="C502" s="107" t="b">
        <v>0</v>
      </c>
      <c r="D502" s="107" t="str">
        <v>Z2</v>
      </c>
      <c r="E502" s="106" t="str">
        <f t="shared" si="57"/>
        <v>HkdHibor6M</v>
      </c>
      <c r="F502" s="262" t="str">
        <f t="shared" si="58"/>
        <v>HKDIMMFRA6MZ2_Quote</v>
      </c>
      <c r="G502" s="262" t="str">
        <f t="shared" si="59"/>
        <v>HKD_YC6MRH_IMMFRA6MZ2</v>
      </c>
      <c r="H502" s="196" t="str">
        <f>_xll.qlFuturesRateHelper(G502,$F502,$D502,$E502,0,Permanent,Trigger,ObjectOverwrite)</f>
        <v>HKD_YC6MRH_IMMFRA6MZ2#0002</v>
      </c>
      <c r="I502" s="219" t="str">
        <f>_xll.ohRangeRetrieveError(H502)</f>
        <v/>
      </c>
      <c r="J502" s="74"/>
    </row>
    <row r="503" spans="1:10" s="1" customFormat="1" ht="12.75" x14ac:dyDescent="0.2">
      <c r="A503" s="103"/>
      <c r="B503" s="216">
        <v>111</v>
      </c>
      <c r="C503" s="107" t="b">
        <v>0</v>
      </c>
      <c r="D503" s="107" t="str">
        <v>F3</v>
      </c>
      <c r="E503" s="106" t="str">
        <f t="shared" si="57"/>
        <v>HkdHibor6M</v>
      </c>
      <c r="F503" s="262" t="str">
        <f t="shared" si="58"/>
        <v>HKDIMMFRA6MF3_Quote</v>
      </c>
      <c r="G503" s="262" t="str">
        <f t="shared" si="59"/>
        <v>HKD_YC6MRH_IMMFRA6MF3</v>
      </c>
      <c r="H503" s="196" t="str">
        <f>_xll.qlFuturesRateHelper(G503,$F503,$D503,$E503,0,Permanent,Trigger,ObjectOverwrite)</f>
        <v>HKD_YC6MRH_IMMFRA6MF3#0002</v>
      </c>
      <c r="I503" s="219" t="str">
        <f>_xll.ohRangeRetrieveError(H503)</f>
        <v/>
      </c>
      <c r="J503" s="74"/>
    </row>
    <row r="504" spans="1:10" s="1" customFormat="1" ht="12.75" x14ac:dyDescent="0.2">
      <c r="A504" s="103"/>
      <c r="B504" s="216">
        <v>112</v>
      </c>
      <c r="C504" s="107" t="b">
        <v>0</v>
      </c>
      <c r="D504" s="107" t="str">
        <v>G3</v>
      </c>
      <c r="E504" s="106" t="str">
        <f t="shared" si="57"/>
        <v>HkdHibor6M</v>
      </c>
      <c r="F504" s="262" t="str">
        <f t="shared" si="58"/>
        <v>HKDIMMFRA6MG3_Quote</v>
      </c>
      <c r="G504" s="262" t="str">
        <f t="shared" si="59"/>
        <v>HKD_YC6MRH_IMMFRA6MG3</v>
      </c>
      <c r="H504" s="196" t="str">
        <f>_xll.qlFuturesRateHelper(G504,$F504,$D504,$E504,0,Permanent,Trigger,ObjectOverwrite)</f>
        <v>HKD_YC6MRH_IMMFRA6MG3#0002</v>
      </c>
      <c r="I504" s="219" t="str">
        <f>_xll.ohRangeRetrieveError(H504)</f>
        <v/>
      </c>
      <c r="J504" s="74"/>
    </row>
    <row r="505" spans="1:10" s="1" customFormat="1" ht="12.75" x14ac:dyDescent="0.2">
      <c r="A505" s="103"/>
      <c r="B505" s="216">
        <v>113</v>
      </c>
      <c r="C505" s="107" t="b">
        <v>0</v>
      </c>
      <c r="D505" s="107" t="str">
        <v>H3</v>
      </c>
      <c r="E505" s="106" t="str">
        <f t="shared" si="57"/>
        <v>HkdHibor6M</v>
      </c>
      <c r="F505" s="262" t="str">
        <f t="shared" si="58"/>
        <v>HKDIMMFRA6MH3_Quote</v>
      </c>
      <c r="G505" s="262" t="str">
        <f t="shared" si="59"/>
        <v>HKD_YC6MRH_IMMFRA6MH3</v>
      </c>
      <c r="H505" s="196" t="str">
        <f>_xll.qlFuturesRateHelper(G505,$F505,$D505,$E505,0,Permanent,Trigger,ObjectOverwrite)</f>
        <v>HKD_YC6MRH_IMMFRA6MH3#0002</v>
      </c>
      <c r="I505" s="219" t="str">
        <f>_xll.ohRangeRetrieveError(H505)</f>
        <v/>
      </c>
      <c r="J505" s="74"/>
    </row>
    <row r="506" spans="1:10" s="1" customFormat="1" ht="12.75" x14ac:dyDescent="0.2">
      <c r="A506" s="103"/>
      <c r="B506" s="216">
        <v>114</v>
      </c>
      <c r="C506" s="107" t="b">
        <v>0</v>
      </c>
      <c r="D506" s="107" t="str">
        <v>J3</v>
      </c>
      <c r="E506" s="106" t="str">
        <f t="shared" si="57"/>
        <v>HkdHibor6M</v>
      </c>
      <c r="F506" s="262" t="str">
        <f t="shared" si="58"/>
        <v>HKDIMMFRA6MJ3_Quote</v>
      </c>
      <c r="G506" s="262" t="str">
        <f t="shared" si="59"/>
        <v>HKD_YC6MRH_IMMFRA6MJ3</v>
      </c>
      <c r="H506" s="196" t="str">
        <f>_xll.qlFuturesRateHelper(G506,$F506,$D506,$E506,0,Permanent,Trigger,ObjectOverwrite)</f>
        <v>HKD_YC6MRH_IMMFRA6MJ3#0002</v>
      </c>
      <c r="I506" s="219" t="str">
        <f>_xll.ohRangeRetrieveError(H506)</f>
        <v/>
      </c>
      <c r="J506" s="74"/>
    </row>
    <row r="507" spans="1:10" s="1" customFormat="1" ht="12.75" x14ac:dyDescent="0.2">
      <c r="A507" s="103"/>
      <c r="B507" s="216">
        <v>115</v>
      </c>
      <c r="C507" s="107" t="b">
        <v>0</v>
      </c>
      <c r="D507" s="107" t="str">
        <v>K3</v>
      </c>
      <c r="E507" s="106" t="str">
        <f t="shared" si="57"/>
        <v>HkdHibor6M</v>
      </c>
      <c r="F507" s="262" t="str">
        <f t="shared" si="58"/>
        <v>HKDIMMFRA6MK3_Quote</v>
      </c>
      <c r="G507" s="262" t="str">
        <f t="shared" si="59"/>
        <v>HKD_YC6MRH_IMMFRA6MK3</v>
      </c>
      <c r="H507" s="196" t="str">
        <f>_xll.qlFuturesRateHelper(G507,$F507,$D507,$E507,0,Permanent,Trigger,ObjectOverwrite)</f>
        <v>HKD_YC6MRH_IMMFRA6MK3#0002</v>
      </c>
      <c r="I507" s="219" t="str">
        <f>_xll.ohRangeRetrieveError(H507)</f>
        <v/>
      </c>
      <c r="J507" s="74"/>
    </row>
    <row r="508" spans="1:10" s="1" customFormat="1" ht="12.75" x14ac:dyDescent="0.2">
      <c r="A508" s="103"/>
      <c r="B508" s="216">
        <v>116</v>
      </c>
      <c r="C508" s="107" t="b">
        <v>0</v>
      </c>
      <c r="D508" s="107" t="str">
        <v>M3</v>
      </c>
      <c r="E508" s="106" t="str">
        <f t="shared" si="57"/>
        <v>HkdHibor6M</v>
      </c>
      <c r="F508" s="262" t="str">
        <f t="shared" si="58"/>
        <v>HKDIMMFRA6MM3_Quote</v>
      </c>
      <c r="G508" s="262" t="str">
        <f t="shared" si="59"/>
        <v>HKD_YC6MRH_IMMFRA6MM3</v>
      </c>
      <c r="H508" s="196" t="str">
        <f>_xll.qlFuturesRateHelper(G508,$F508,$D508,$E508,0,Permanent,Trigger,ObjectOverwrite)</f>
        <v>HKD_YC6MRH_IMMFRA6MM3#0002</v>
      </c>
      <c r="I508" s="219" t="str">
        <f>_xll.ohRangeRetrieveError(H508)</f>
        <v/>
      </c>
      <c r="J508" s="74"/>
    </row>
    <row r="509" spans="1:10" s="1" customFormat="1" ht="12.75" x14ac:dyDescent="0.2">
      <c r="A509" s="103"/>
      <c r="B509" s="216">
        <v>117</v>
      </c>
      <c r="C509" s="107" t="b">
        <v>0</v>
      </c>
      <c r="D509" s="107" t="str">
        <v>N3</v>
      </c>
      <c r="E509" s="106" t="str">
        <f t="shared" si="57"/>
        <v>HkdHibor6M</v>
      </c>
      <c r="F509" s="262" t="str">
        <f t="shared" si="58"/>
        <v>HKDIMMFRA6MN3_Quote</v>
      </c>
      <c r="G509" s="262" t="str">
        <f t="shared" si="59"/>
        <v>HKD_YC6MRH_IMMFRA6MN3</v>
      </c>
      <c r="H509" s="196" t="str">
        <f>_xll.qlFuturesRateHelper(G509,$F509,$D509,$E509,0,Permanent,Trigger,ObjectOverwrite)</f>
        <v>HKD_YC6MRH_IMMFRA6MN3#0002</v>
      </c>
      <c r="I509" s="219" t="str">
        <f>_xll.ohRangeRetrieveError(H509)</f>
        <v/>
      </c>
      <c r="J509" s="74"/>
    </row>
    <row r="510" spans="1:10" s="1" customFormat="1" ht="12.75" x14ac:dyDescent="0.2">
      <c r="A510" s="103"/>
      <c r="B510" s="216">
        <v>118</v>
      </c>
      <c r="C510" s="107" t="b">
        <v>0</v>
      </c>
      <c r="D510" s="107" t="str">
        <v>Q3</v>
      </c>
      <c r="E510" s="106" t="str">
        <f t="shared" si="57"/>
        <v>HkdHibor6M</v>
      </c>
      <c r="F510" s="262" t="str">
        <f t="shared" si="58"/>
        <v>HKDIMMFRA6MQ3_Quote</v>
      </c>
      <c r="G510" s="262" t="str">
        <f t="shared" si="59"/>
        <v>HKD_YC6MRH_IMMFRA6MQ3</v>
      </c>
      <c r="H510" s="196" t="str">
        <f>_xll.qlFuturesRateHelper(G510,$F510,$D510,$E510,0,Permanent,Trigger,ObjectOverwrite)</f>
        <v>HKD_YC6MRH_IMMFRA6MQ3#0002</v>
      </c>
      <c r="I510" s="219" t="str">
        <f>_xll.ohRangeRetrieveError(H510)</f>
        <v/>
      </c>
      <c r="J510" s="74"/>
    </row>
    <row r="511" spans="1:10" s="1" customFormat="1" ht="12.75" x14ac:dyDescent="0.2">
      <c r="A511" s="103"/>
      <c r="B511" s="216">
        <v>119</v>
      </c>
      <c r="C511" s="107" t="b">
        <v>0</v>
      </c>
      <c r="D511" s="107" t="str">
        <v>U3</v>
      </c>
      <c r="E511" s="106" t="str">
        <f t="shared" si="57"/>
        <v>HkdHibor6M</v>
      </c>
      <c r="F511" s="262" t="str">
        <f t="shared" si="58"/>
        <v>HKDIMMFRA6MU3_Quote</v>
      </c>
      <c r="G511" s="262" t="str">
        <f t="shared" si="59"/>
        <v>HKD_YC6MRH_IMMFRA6MU3</v>
      </c>
      <c r="H511" s="196" t="str">
        <f>_xll.qlFuturesRateHelper(G511,$F511,$D511,$E511,0,Permanent,Trigger,ObjectOverwrite)</f>
        <v>HKD_YC6MRH_IMMFRA6MU3#0002</v>
      </c>
      <c r="I511" s="219" t="str">
        <f>_xll.ohRangeRetrieveError(H511)</f>
        <v/>
      </c>
      <c r="J511" s="74"/>
    </row>
    <row r="512" spans="1:10" s="1" customFormat="1" ht="12.75" x14ac:dyDescent="0.2">
      <c r="A512" s="103"/>
      <c r="B512" s="216">
        <v>120</v>
      </c>
      <c r="C512" s="107" t="b">
        <v>0</v>
      </c>
      <c r="D512" s="107" t="str">
        <v>V3</v>
      </c>
      <c r="E512" s="106" t="str">
        <f t="shared" si="57"/>
        <v>HkdHibor6M</v>
      </c>
      <c r="F512" s="262" t="str">
        <f t="shared" si="58"/>
        <v>HKDIMMFRA6MV3_Quote</v>
      </c>
      <c r="G512" s="262" t="str">
        <f t="shared" si="59"/>
        <v>HKD_YC6MRH_IMMFRA6MV3</v>
      </c>
      <c r="H512" s="196" t="str">
        <f>_xll.qlFuturesRateHelper(G512,$F512,$D512,$E512,0,Permanent,Trigger,ObjectOverwrite)</f>
        <v>HKD_YC6MRH_IMMFRA6MV3#0002</v>
      </c>
      <c r="I512" s="219" t="str">
        <f>_xll.ohRangeRetrieveError(H512)</f>
        <v/>
      </c>
      <c r="J512" s="74"/>
    </row>
    <row r="513" spans="1:10" s="1" customFormat="1" ht="13.5" thickBot="1" x14ac:dyDescent="0.25">
      <c r="A513" s="114"/>
      <c r="B513" s="266"/>
      <c r="C513" s="266"/>
      <c r="D513" s="266"/>
      <c r="E513" s="266"/>
      <c r="F513" s="266"/>
      <c r="G513" s="266"/>
      <c r="H513" s="266"/>
      <c r="I513" s="266"/>
      <c r="J513" s="97"/>
    </row>
  </sheetData>
  <mergeCells count="2">
    <mergeCell ref="B2:E2"/>
    <mergeCell ref="B12:E12"/>
  </mergeCells>
  <dataValidations count="2">
    <dataValidation type="list" showInputMessage="1" showErrorMessage="1" sqref="D15">
      <formula1>"Libor,ibor,Hibor"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workbookViewId="0"/>
  </sheetViews>
  <sheetFormatPr defaultColWidth="8" defaultRowHeight="11.25" x14ac:dyDescent="0.2"/>
  <cols>
    <col min="1" max="1" width="3.140625" style="46" customWidth="1"/>
    <col min="2" max="2" width="4.28515625" style="46" customWidth="1"/>
    <col min="3" max="3" width="18.5703125" style="46" bestFit="1" customWidth="1"/>
    <col min="4" max="4" width="90.140625" style="46" bestFit="1" customWidth="1"/>
    <col min="5" max="5" width="6" style="46" bestFit="1" customWidth="1"/>
    <col min="6" max="6" width="7.42578125" style="46" bestFit="1" customWidth="1"/>
    <col min="7" max="8" width="19.28515625" style="46" bestFit="1" customWidth="1"/>
    <col min="9" max="9" width="8" style="46"/>
    <col min="10" max="10" width="21.42578125" style="46" bestFit="1" customWidth="1"/>
    <col min="11" max="11" width="23.7109375" style="46" bestFit="1" customWidth="1"/>
    <col min="12" max="12" width="28.5703125" style="46" bestFit="1" customWidth="1"/>
    <col min="13" max="16384" width="8" style="46"/>
  </cols>
  <sheetData>
    <row r="1" spans="1:22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22" s="49" customFormat="1" ht="15.75" x14ac:dyDescent="0.25">
      <c r="A2" s="48"/>
      <c r="B2" s="399" t="s">
        <v>60</v>
      </c>
      <c r="C2" s="400"/>
      <c r="D2" s="400"/>
      <c r="E2" s="401"/>
    </row>
    <row r="3" spans="1:22" s="49" customFormat="1" ht="12.75" x14ac:dyDescent="0.2">
      <c r="A3" s="48"/>
      <c r="B3" s="50"/>
      <c r="C3" s="51"/>
      <c r="D3" s="51"/>
      <c r="E3" s="52"/>
    </row>
    <row r="4" spans="1:22" s="49" customFormat="1" ht="12.75" x14ac:dyDescent="0.2">
      <c r="A4" s="48"/>
      <c r="B4" s="50"/>
      <c r="C4" s="53" t="s">
        <v>61</v>
      </c>
      <c r="D4" s="54"/>
      <c r="E4" s="55"/>
    </row>
    <row r="5" spans="1:22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22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22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22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22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22" s="49" customFormat="1" ht="13.5" thickBot="1" x14ac:dyDescent="0.25">
      <c r="A10" s="48"/>
      <c r="B10" s="58"/>
      <c r="C10" s="59"/>
      <c r="D10" s="59"/>
      <c r="E10" s="60"/>
    </row>
    <row r="11" spans="1:22" ht="12" thickBot="1" x14ac:dyDescent="0.25"/>
    <row r="12" spans="1:22" ht="15.75" x14ac:dyDescent="0.25">
      <c r="B12" s="399" t="s">
        <v>67</v>
      </c>
      <c r="C12" s="400"/>
      <c r="D12" s="400"/>
      <c r="E12" s="401"/>
      <c r="V12" s="46" t="s">
        <v>180</v>
      </c>
    </row>
    <row r="13" spans="1:22" ht="12.75" x14ac:dyDescent="0.2">
      <c r="B13" s="224"/>
      <c r="C13" s="225"/>
      <c r="D13" s="225"/>
      <c r="E13" s="226"/>
    </row>
    <row r="14" spans="1:22" ht="12.75" x14ac:dyDescent="0.2">
      <c r="B14" s="224"/>
      <c r="C14" s="227" t="s">
        <v>68</v>
      </c>
      <c r="D14" s="54" t="s">
        <v>69</v>
      </c>
      <c r="E14" s="226"/>
      <c r="V14" s="46" t="s">
        <v>180</v>
      </c>
    </row>
    <row r="15" spans="1:22" ht="12.75" x14ac:dyDescent="0.2">
      <c r="B15" s="224"/>
      <c r="C15" s="227" t="s">
        <v>170</v>
      </c>
      <c r="D15" s="54" t="s">
        <v>171</v>
      </c>
      <c r="E15" s="226"/>
    </row>
    <row r="16" spans="1:22" ht="12.75" x14ac:dyDescent="0.2">
      <c r="B16" s="224"/>
      <c r="C16" s="227" t="s">
        <v>210</v>
      </c>
      <c r="D16" s="54" t="s">
        <v>202</v>
      </c>
      <c r="E16" s="226"/>
    </row>
    <row r="17" spans="1:23" ht="12.75" x14ac:dyDescent="0.2">
      <c r="B17" s="224"/>
      <c r="C17" s="227" t="s">
        <v>211</v>
      </c>
      <c r="D17" s="54" t="s">
        <v>202</v>
      </c>
      <c r="E17" s="226"/>
    </row>
    <row r="18" spans="1:23" ht="12.75" x14ac:dyDescent="0.2">
      <c r="B18" s="224"/>
      <c r="C18" s="227" t="s">
        <v>212</v>
      </c>
      <c r="D18" s="57" t="s">
        <v>200</v>
      </c>
      <c r="E18" s="226"/>
    </row>
    <row r="19" spans="1:23" ht="12.75" x14ac:dyDescent="0.2">
      <c r="B19" s="224"/>
      <c r="C19" s="227" t="s">
        <v>70</v>
      </c>
      <c r="D19" s="57" t="s">
        <v>71</v>
      </c>
      <c r="E19" s="226"/>
    </row>
    <row r="20" spans="1:23" ht="12.75" x14ac:dyDescent="0.2">
      <c r="A20" s="303"/>
      <c r="B20" s="224"/>
      <c r="C20" s="227" t="s">
        <v>213</v>
      </c>
      <c r="D20" s="54" t="str">
        <f>PROPER(Currency)&amp;"YC"</f>
        <v>HkdYC</v>
      </c>
      <c r="E20" s="226"/>
    </row>
    <row r="21" spans="1:23" ht="12.75" x14ac:dyDescent="0.2">
      <c r="B21" s="224"/>
      <c r="C21" s="227" t="s">
        <v>214</v>
      </c>
      <c r="D21" s="54" t="str">
        <f>PROPER(Currency)&amp;"YCSTD"</f>
        <v>HkdYCSTD</v>
      </c>
      <c r="E21" s="226"/>
    </row>
    <row r="22" spans="1:23" ht="13.5" thickBot="1" x14ac:dyDescent="0.25">
      <c r="B22" s="228"/>
      <c r="C22" s="229"/>
      <c r="D22" s="229"/>
      <c r="E22" s="230"/>
    </row>
    <row r="23" spans="1:23" ht="12" thickBot="1" x14ac:dyDescent="0.25"/>
    <row r="24" spans="1:23" s="1" customFormat="1" ht="12.75" x14ac:dyDescent="0.2">
      <c r="A24" s="146"/>
      <c r="B24" s="147"/>
      <c r="C24" s="147"/>
      <c r="D24" s="147"/>
      <c r="E24" s="147"/>
      <c r="F24" s="147"/>
      <c r="G24" s="147"/>
      <c r="H24" s="147"/>
      <c r="I24" s="147"/>
      <c r="J24" s="147"/>
      <c r="K24" s="175"/>
      <c r="L24" s="147"/>
      <c r="M24" s="147"/>
      <c r="N24" s="268"/>
    </row>
    <row r="25" spans="1:23" s="1" customFormat="1" ht="12.75" x14ac:dyDescent="0.2">
      <c r="A25" s="71"/>
      <c r="B25" s="72"/>
      <c r="C25" s="72"/>
      <c r="D25" s="72"/>
      <c r="E25" s="72"/>
      <c r="F25" s="72"/>
      <c r="G25" s="72"/>
      <c r="H25" s="72"/>
      <c r="I25" s="72"/>
      <c r="J25" s="213" t="s">
        <v>116</v>
      </c>
      <c r="K25" s="213" t="str">
        <f>Currency&amp;"_YC"&amp;"STDRH"</f>
        <v>HKD_YCSTDRH</v>
      </c>
      <c r="L25" s="72" t="e">
        <f>NA()</f>
        <v>#N/A</v>
      </c>
      <c r="M25" s="72"/>
      <c r="N25" s="269"/>
      <c r="S25" s="18"/>
      <c r="T25" s="18"/>
      <c r="U25" s="18"/>
      <c r="V25" s="18"/>
      <c r="W25" s="18"/>
    </row>
    <row r="26" spans="1:23" s="1" customFormat="1" ht="45" x14ac:dyDescent="0.2">
      <c r="A26" s="71"/>
      <c r="B26" s="20" t="s">
        <v>190</v>
      </c>
      <c r="C26" s="20"/>
      <c r="D26" s="20"/>
      <c r="E26" s="20"/>
      <c r="F26" s="20" t="s">
        <v>191</v>
      </c>
      <c r="G26" s="20" t="s">
        <v>192</v>
      </c>
      <c r="H26" s="20" t="s">
        <v>193</v>
      </c>
      <c r="I26" s="20" t="s">
        <v>194</v>
      </c>
      <c r="J26" s="20" t="s">
        <v>179</v>
      </c>
      <c r="K26" s="270" t="str">
        <f>K25&amp;"_Swaps.xml"</f>
        <v>HKD_YCSTDRH_Swaps.xml</v>
      </c>
      <c r="L26" s="65" t="e">
        <f ca="1">IF(Serialize,_xll.ohObjectSave(L27:L65,SerializationPath&amp;K26,FileOverwrite,,Serialize),"---")</f>
        <v>#NUM!</v>
      </c>
      <c r="M26" s="271" t="str">
        <f ca="1">_xll.ohRangeRetrieveError(L26)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26" s="272"/>
      <c r="S26" s="273" t="s">
        <v>195</v>
      </c>
      <c r="T26" s="273" t="s">
        <v>196</v>
      </c>
      <c r="U26" s="273" t="s">
        <v>197</v>
      </c>
      <c r="V26" s="273" t="s">
        <v>198</v>
      </c>
      <c r="W26" s="273" t="s">
        <v>199</v>
      </c>
    </row>
    <row r="27" spans="1:23" s="1" customFormat="1" ht="12.75" x14ac:dyDescent="0.2">
      <c r="A27" s="102"/>
      <c r="B27" s="72"/>
      <c r="C27" s="72"/>
      <c r="D27" s="72"/>
      <c r="E27" s="72"/>
      <c r="F27" s="72"/>
      <c r="G27" s="72"/>
      <c r="H27" s="72"/>
      <c r="I27" s="72"/>
      <c r="J27" s="72"/>
      <c r="K27" s="274" t="str">
        <f>$K$25&amp;"_"&amp;$D29&amp;$E29&amp;"_"&amp;FamilyName&amp;$J$25</f>
        <v>HKD_YCSTDRH_QM3H_Hibor3M</v>
      </c>
      <c r="L27" s="118" t="str">
        <f>_xll.qlIborIndex(K27,FamilyName,J25,S27,Currency,T27,U27,V27,W27,,Permanent,Trigger,ObjectOverwrite)</f>
        <v>HKD_YCSTDRH_QM3H_Hibor3M#0003</v>
      </c>
      <c r="M27" s="275" t="str">
        <f>_xll.ohRangeRetrieveError(L27)</f>
        <v/>
      </c>
      <c r="N27" s="269"/>
      <c r="S27" s="276">
        <v>0</v>
      </c>
      <c r="T27" s="276" t="s">
        <v>200</v>
      </c>
      <c r="U27" s="276" t="s">
        <v>201</v>
      </c>
      <c r="V27" s="276" t="b">
        <v>1</v>
      </c>
      <c r="W27" s="276" t="s">
        <v>202</v>
      </c>
    </row>
    <row r="28" spans="1:23" s="18" customFormat="1" ht="12" thickBot="1" x14ac:dyDescent="0.25">
      <c r="A28" s="10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269"/>
    </row>
    <row r="29" spans="1:23" s="1" customFormat="1" ht="12.75" x14ac:dyDescent="0.2">
      <c r="A29" s="71"/>
      <c r="B29" s="157" t="s">
        <v>187</v>
      </c>
      <c r="C29" s="157" t="s">
        <v>10</v>
      </c>
      <c r="D29" s="157" t="str">
        <f t="array" ref="D29:D65">VLOOKUP(Currency,Conventions,2)</f>
        <v>QM</v>
      </c>
      <c r="E29" s="157" t="str">
        <f t="array" ref="E29:E65">VLOOKUP(Currency,Conventions,3)</f>
        <v>3H</v>
      </c>
      <c r="F29" s="107" t="s">
        <v>203</v>
      </c>
      <c r="G29" s="107" t="s">
        <v>204</v>
      </c>
      <c r="H29" s="107" t="str">
        <f t="shared" ref="H29:H65" si="0">IF(UPPER(RIGHT($D29))="B",BondBasisDayCounter,IF(UPPER(RIGHT($D29))="M",MoneyMarketDayCounter,"--"))</f>
        <v>Actual/365 (Fixed)</v>
      </c>
      <c r="I29" s="277">
        <v>0</v>
      </c>
      <c r="J29" s="176" t="str">
        <f t="shared" ref="J29:J65" si="1">Currency&amp;$D29&amp;$E29&amp;$C29&amp;QuoteSuffix</f>
        <v>HKDQM3H1Y_Quote</v>
      </c>
      <c r="K29" s="176" t="str">
        <f t="shared" ref="K29:K65" si="2">$K$25&amp;"_"&amp;$D29&amp;$E29&amp;$C29</f>
        <v>HKD_YCSTDRH_QM3H1Y</v>
      </c>
      <c r="L29" s="69" t="str">
        <f>_xll.qlSwapRateHelper2(K29,$J29,$C29,Calendar,$F29,$G29,$H29,$L$27,$I29,B29,DiscountingCurve,Permanent,,ObjectOverwrite)</f>
        <v>HKD_YCSTDRH_QM3H1Y#0002</v>
      </c>
      <c r="M29" s="271" t="str">
        <f>_xll.ohRangeRetrieveError(L29)</f>
        <v/>
      </c>
      <c r="N29" s="272"/>
      <c r="P29" s="278" t="s">
        <v>15</v>
      </c>
      <c r="Q29" s="32"/>
      <c r="R29" s="33"/>
    </row>
    <row r="30" spans="1:23" s="1" customFormat="1" ht="12.75" x14ac:dyDescent="0.2">
      <c r="A30" s="71"/>
      <c r="B30" s="157" t="s">
        <v>187</v>
      </c>
      <c r="C30" s="157" t="s">
        <v>11</v>
      </c>
      <c r="D30" s="157" t="str">
        <v>QM</v>
      </c>
      <c r="E30" s="157" t="str">
        <v>3H</v>
      </c>
      <c r="F30" s="107" t="s">
        <v>203</v>
      </c>
      <c r="G30" s="106" t="s">
        <v>204</v>
      </c>
      <c r="H30" s="106" t="str">
        <f t="shared" si="0"/>
        <v>Actual/365 (Fixed)</v>
      </c>
      <c r="I30" s="277">
        <v>0</v>
      </c>
      <c r="J30" s="279" t="str">
        <f t="shared" si="1"/>
        <v>HKDQM3H15M_Quote</v>
      </c>
      <c r="K30" s="176" t="str">
        <f t="shared" si="2"/>
        <v>HKD_YCSTDRH_QM3H15M</v>
      </c>
      <c r="L30" s="69" t="e">
        <f>_xll.qlSwapRateHelper2(K30,$J30,$C30,Calendar,$F30,$G30,$H30,$L$27,$I30,B30,DiscountingCurve,Permanent,,ObjectOverwrite)</f>
        <v>#NUM!</v>
      </c>
      <c r="M30" s="271" t="str">
        <f ca="1">_xll.ohRangeRetrieveError(L30)</f>
        <v>qlSwapRateHelper2 - Error converting parameter 'Rate' : 'ObjectHandler error: attempt to retrieve object with unknown ID 'HKDQM3H15M_Quote'</v>
      </c>
      <c r="N30" s="272"/>
      <c r="P30" s="166" t="s">
        <v>19</v>
      </c>
      <c r="Q30" s="35" t="s">
        <v>159</v>
      </c>
      <c r="R30" s="36" t="s">
        <v>21</v>
      </c>
    </row>
    <row r="31" spans="1:23" s="1" customFormat="1" ht="12.75" x14ac:dyDescent="0.2">
      <c r="A31" s="71"/>
      <c r="B31" s="157" t="s">
        <v>187</v>
      </c>
      <c r="C31" s="157" t="s">
        <v>12</v>
      </c>
      <c r="D31" s="157" t="str">
        <v>QM</v>
      </c>
      <c r="E31" s="157" t="str">
        <v>3H</v>
      </c>
      <c r="F31" s="107" t="s">
        <v>203</v>
      </c>
      <c r="G31" s="106" t="s">
        <v>204</v>
      </c>
      <c r="H31" s="106" t="str">
        <f t="shared" si="0"/>
        <v>Actual/365 (Fixed)</v>
      </c>
      <c r="I31" s="277">
        <v>0</v>
      </c>
      <c r="J31" s="279" t="str">
        <f t="shared" si="1"/>
        <v>HKDQM3H18M_Quote</v>
      </c>
      <c r="K31" s="176" t="str">
        <f t="shared" si="2"/>
        <v>HKD_YCSTDRH_QM3H18M</v>
      </c>
      <c r="L31" s="69" t="str">
        <f>_xll.qlSwapRateHelper2(K31,$J31,$C31,Calendar,$F31,$G31,$H31,$L$27,$I31,B31,DiscountingCurve,Permanent,,ObjectOverwrite)</f>
        <v>HKD_YCSTDRH_QM3H18M#0002</v>
      </c>
      <c r="M31" s="271" t="str">
        <f>_xll.ohRangeRetrieveError(L31)</f>
        <v/>
      </c>
      <c r="N31" s="272"/>
      <c r="P31" s="166" t="s">
        <v>23</v>
      </c>
      <c r="Q31" s="35" t="s">
        <v>163</v>
      </c>
      <c r="R31" s="36" t="s">
        <v>17</v>
      </c>
    </row>
    <row r="32" spans="1:23" s="1" customFormat="1" ht="12.75" x14ac:dyDescent="0.2">
      <c r="A32" s="71"/>
      <c r="B32" s="157" t="s">
        <v>187</v>
      </c>
      <c r="C32" s="157" t="s">
        <v>13</v>
      </c>
      <c r="D32" s="157" t="str">
        <v>QM</v>
      </c>
      <c r="E32" s="157" t="str">
        <v>3H</v>
      </c>
      <c r="F32" s="107" t="s">
        <v>203</v>
      </c>
      <c r="G32" s="106" t="s">
        <v>204</v>
      </c>
      <c r="H32" s="106" t="str">
        <f t="shared" si="0"/>
        <v>Actual/365 (Fixed)</v>
      </c>
      <c r="I32" s="277">
        <v>0</v>
      </c>
      <c r="J32" s="279" t="str">
        <f t="shared" si="1"/>
        <v>HKDQM3H21M_Quote</v>
      </c>
      <c r="K32" s="176" t="str">
        <f t="shared" si="2"/>
        <v>HKD_YCSTDRH_QM3H21M</v>
      </c>
      <c r="L32" s="69" t="e">
        <f>_xll.qlSwapRateHelper2(K32,$J32,$C32,Calendar,$F32,$G32,$H32,$L$27,$I32,B32,DiscountingCurve,Permanent,,ObjectOverwrite)</f>
        <v>#NUM!</v>
      </c>
      <c r="M32" s="271" t="str">
        <f ca="1">_xll.ohRangeRetrieveError(L32)</f>
        <v>qlSwapRateHelper2 - Error converting parameter 'Rate' : 'ObjectHandler error: attempt to retrieve object with unknown ID 'HKDQM3H21M_Quote'</v>
      </c>
      <c r="N32" s="272"/>
      <c r="P32" s="166" t="s">
        <v>69</v>
      </c>
      <c r="Q32" s="35" t="s">
        <v>160</v>
      </c>
      <c r="R32" s="36" t="s">
        <v>161</v>
      </c>
    </row>
    <row r="33" spans="1:18" s="1" customFormat="1" ht="12.75" x14ac:dyDescent="0.2">
      <c r="A33" s="71"/>
      <c r="B33" s="157" t="s">
        <v>187</v>
      </c>
      <c r="C33" s="157" t="s">
        <v>14</v>
      </c>
      <c r="D33" s="157" t="str">
        <v>QM</v>
      </c>
      <c r="E33" s="157" t="str">
        <v>3H</v>
      </c>
      <c r="F33" s="107" t="s">
        <v>203</v>
      </c>
      <c r="G33" s="106" t="s">
        <v>204</v>
      </c>
      <c r="H33" s="106" t="str">
        <f t="shared" si="0"/>
        <v>Actual/365 (Fixed)</v>
      </c>
      <c r="I33" s="277">
        <v>0</v>
      </c>
      <c r="J33" s="279" t="str">
        <f t="shared" si="1"/>
        <v>HKDQM3H2Y_Quote</v>
      </c>
      <c r="K33" s="176" t="str">
        <f t="shared" si="2"/>
        <v>HKD_YCSTDRH_QM3H2Y</v>
      </c>
      <c r="L33" s="69" t="str">
        <f>_xll.qlSwapRateHelper2(K33,$J33,$C33,Calendar,$F33,$G33,$H33,$L$27,$I33,B33,DiscountingCurve,Permanent,,ObjectOverwrite)</f>
        <v>HKD_YCSTDRH_QM3H2Y#0002</v>
      </c>
      <c r="M33" s="271" t="str">
        <f>_xll.ohRangeRetrieveError(L33)</f>
        <v/>
      </c>
      <c r="N33" s="272"/>
      <c r="P33" s="166" t="s">
        <v>25</v>
      </c>
      <c r="Q33" s="35"/>
      <c r="R33" s="36"/>
    </row>
    <row r="34" spans="1:18" s="1" customFormat="1" ht="13.5" thickBot="1" x14ac:dyDescent="0.25">
      <c r="A34" s="71"/>
      <c r="B34" s="157" t="s">
        <v>187</v>
      </c>
      <c r="C34" s="157" t="s">
        <v>18</v>
      </c>
      <c r="D34" s="157" t="str">
        <v>QM</v>
      </c>
      <c r="E34" s="157" t="str">
        <v>3H</v>
      </c>
      <c r="F34" s="107" t="s">
        <v>203</v>
      </c>
      <c r="G34" s="106" t="s">
        <v>204</v>
      </c>
      <c r="H34" s="106" t="str">
        <f t="shared" si="0"/>
        <v>Actual/365 (Fixed)</v>
      </c>
      <c r="I34" s="277">
        <v>0</v>
      </c>
      <c r="J34" s="279" t="str">
        <f t="shared" si="1"/>
        <v>HKDQM3H3Y_Quote</v>
      </c>
      <c r="K34" s="176" t="str">
        <f t="shared" si="2"/>
        <v>HKD_YCSTDRH_QM3H3Y</v>
      </c>
      <c r="L34" s="69" t="str">
        <f>_xll.qlSwapRateHelper2(K34,$J34,$C34,Calendar,$F34,$G34,$H34,$L$27,$I34,B34,DiscountingCurve,Permanent,,ObjectOverwrite)</f>
        <v>HKD_YCSTDRH_QM3H3Y#0002</v>
      </c>
      <c r="M34" s="271" t="str">
        <f>_xll.ohRangeRetrieveError(L34)</f>
        <v/>
      </c>
      <c r="N34" s="272"/>
      <c r="P34" s="167" t="s">
        <v>27</v>
      </c>
      <c r="Q34" s="38" t="s">
        <v>162</v>
      </c>
      <c r="R34" s="39" t="s">
        <v>28</v>
      </c>
    </row>
    <row r="35" spans="1:18" s="1" customFormat="1" ht="12.75" x14ac:dyDescent="0.2">
      <c r="A35" s="71"/>
      <c r="B35" s="157" t="s">
        <v>187</v>
      </c>
      <c r="C35" s="157" t="s">
        <v>22</v>
      </c>
      <c r="D35" s="157" t="str">
        <v>QM</v>
      </c>
      <c r="E35" s="157" t="str">
        <v>3H</v>
      </c>
      <c r="F35" s="107" t="s">
        <v>203</v>
      </c>
      <c r="G35" s="106" t="s">
        <v>204</v>
      </c>
      <c r="H35" s="106" t="str">
        <f t="shared" si="0"/>
        <v>Actual/365 (Fixed)</v>
      </c>
      <c r="I35" s="277">
        <v>0</v>
      </c>
      <c r="J35" s="279" t="str">
        <f t="shared" si="1"/>
        <v>HKDQM3H4Y_Quote</v>
      </c>
      <c r="K35" s="176" t="str">
        <f t="shared" si="2"/>
        <v>HKD_YCSTDRH_QM3H4Y</v>
      </c>
      <c r="L35" s="69" t="str">
        <f>_xll.qlSwapRateHelper2(K35,$J35,$C35,Calendar,$F35,$G35,$H35,$L$27,$I35,B35,DiscountingCurve,Permanent,,ObjectOverwrite)</f>
        <v>HKD_YCSTDRH_QM3H4Y#0002</v>
      </c>
      <c r="M35" s="271" t="str">
        <f>_xll.ohRangeRetrieveError(L35)</f>
        <v/>
      </c>
      <c r="N35" s="272"/>
    </row>
    <row r="36" spans="1:18" s="1" customFormat="1" ht="12.75" x14ac:dyDescent="0.2">
      <c r="A36" s="71"/>
      <c r="B36" s="157" t="s">
        <v>187</v>
      </c>
      <c r="C36" s="157" t="s">
        <v>24</v>
      </c>
      <c r="D36" s="157" t="str">
        <v>QM</v>
      </c>
      <c r="E36" s="157" t="str">
        <v>3H</v>
      </c>
      <c r="F36" s="107" t="s">
        <v>203</v>
      </c>
      <c r="G36" s="106" t="s">
        <v>204</v>
      </c>
      <c r="H36" s="106" t="str">
        <f t="shared" si="0"/>
        <v>Actual/365 (Fixed)</v>
      </c>
      <c r="I36" s="277">
        <v>0</v>
      </c>
      <c r="J36" s="279" t="str">
        <f t="shared" si="1"/>
        <v>HKDQM3H5Y_Quote</v>
      </c>
      <c r="K36" s="176" t="str">
        <f t="shared" si="2"/>
        <v>HKD_YCSTDRH_QM3H5Y</v>
      </c>
      <c r="L36" s="69" t="str">
        <f>_xll.qlSwapRateHelper2(K36,$J36,$C36,Calendar,$F36,$G36,$H36,$L$27,$I36,B36,DiscountingCurve,Permanent,,ObjectOverwrite)</f>
        <v>HKD_YCSTDRH_QM3H5Y#0002</v>
      </c>
      <c r="M36" s="271" t="str">
        <f>_xll.ohRangeRetrieveError(L36)</f>
        <v/>
      </c>
      <c r="N36" s="272"/>
    </row>
    <row r="37" spans="1:18" s="1" customFormat="1" ht="12.75" x14ac:dyDescent="0.2">
      <c r="A37" s="71"/>
      <c r="B37" s="157" t="s">
        <v>187</v>
      </c>
      <c r="C37" s="157" t="s">
        <v>26</v>
      </c>
      <c r="D37" s="157" t="str">
        <v>QM</v>
      </c>
      <c r="E37" s="157" t="str">
        <v>3H</v>
      </c>
      <c r="F37" s="107" t="s">
        <v>203</v>
      </c>
      <c r="G37" s="106" t="s">
        <v>204</v>
      </c>
      <c r="H37" s="106" t="str">
        <f t="shared" si="0"/>
        <v>Actual/365 (Fixed)</v>
      </c>
      <c r="I37" s="277">
        <v>0</v>
      </c>
      <c r="J37" s="279" t="str">
        <f t="shared" si="1"/>
        <v>HKDQM3H6Y_Quote</v>
      </c>
      <c r="K37" s="176" t="str">
        <f t="shared" si="2"/>
        <v>HKD_YCSTDRH_QM3H6Y</v>
      </c>
      <c r="L37" s="69" t="e">
        <f>_xll.qlSwapRateHelper2(K37,$J37,$C37,Calendar,$F37,$G37,$H37,$L$27,$I37,B37,DiscountingCurve,Permanent,,ObjectOverwrite)</f>
        <v>#NUM!</v>
      </c>
      <c r="M37" s="271" t="str">
        <f ca="1">_xll.ohRangeRetrieveError(L37)</f>
        <v>qlSwapRateHelper2 - Error converting parameter 'Rate' : 'ObjectHandler error: attempt to retrieve object with unknown ID 'HKDQM3H6Y_Quote'</v>
      </c>
      <c r="N37" s="272"/>
    </row>
    <row r="38" spans="1:18" s="1" customFormat="1" ht="12.75" x14ac:dyDescent="0.2">
      <c r="A38" s="71"/>
      <c r="B38" s="157" t="s">
        <v>187</v>
      </c>
      <c r="C38" s="157" t="s">
        <v>29</v>
      </c>
      <c r="D38" s="157" t="str">
        <v>QM</v>
      </c>
      <c r="E38" s="157" t="str">
        <v>3H</v>
      </c>
      <c r="F38" s="107" t="s">
        <v>203</v>
      </c>
      <c r="G38" s="106" t="s">
        <v>204</v>
      </c>
      <c r="H38" s="106" t="str">
        <f t="shared" si="0"/>
        <v>Actual/365 (Fixed)</v>
      </c>
      <c r="I38" s="277">
        <v>0</v>
      </c>
      <c r="J38" s="279" t="str">
        <f t="shared" si="1"/>
        <v>HKDQM3H7Y_Quote</v>
      </c>
      <c r="K38" s="176" t="str">
        <f t="shared" si="2"/>
        <v>HKD_YCSTDRH_QM3H7Y</v>
      </c>
      <c r="L38" s="69" t="str">
        <f>_xll.qlSwapRateHelper2(K38,$J38,$C38,Calendar,$F38,$G38,$H38,$L$27,$I38,B38,DiscountingCurve,Permanent,,ObjectOverwrite)</f>
        <v>HKD_YCSTDRH_QM3H7Y#0002</v>
      </c>
      <c r="M38" s="271" t="str">
        <f>_xll.ohRangeRetrieveError(L38)</f>
        <v/>
      </c>
      <c r="N38" s="272"/>
    </row>
    <row r="39" spans="1:18" s="1" customFormat="1" ht="12.75" x14ac:dyDescent="0.2">
      <c r="A39" s="71"/>
      <c r="B39" s="157" t="s">
        <v>187</v>
      </c>
      <c r="C39" s="157" t="s">
        <v>30</v>
      </c>
      <c r="D39" s="157" t="str">
        <v>QM</v>
      </c>
      <c r="E39" s="157" t="str">
        <v>3H</v>
      </c>
      <c r="F39" s="107" t="s">
        <v>203</v>
      </c>
      <c r="G39" s="106" t="s">
        <v>204</v>
      </c>
      <c r="H39" s="106" t="str">
        <f t="shared" si="0"/>
        <v>Actual/365 (Fixed)</v>
      </c>
      <c r="I39" s="277">
        <v>0</v>
      </c>
      <c r="J39" s="279" t="str">
        <f t="shared" si="1"/>
        <v>HKDQM3H8Y_Quote</v>
      </c>
      <c r="K39" s="176" t="str">
        <f t="shared" si="2"/>
        <v>HKD_YCSTDRH_QM3H8Y</v>
      </c>
      <c r="L39" s="69" t="e">
        <f>_xll.qlSwapRateHelper2(K39,$J39,$C39,Calendar,$F39,$G39,$H39,$L$27,$I39,B39,DiscountingCurve,Permanent,,ObjectOverwrite)</f>
        <v>#NUM!</v>
      </c>
      <c r="M39" s="271" t="str">
        <f ca="1">_xll.ohRangeRetrieveError(L39)</f>
        <v>qlSwapRateHelper2 - Error converting parameter 'Rate' : 'ObjectHandler error: attempt to retrieve object with unknown ID 'HKDQM3H8Y_Quote'</v>
      </c>
      <c r="N39" s="272"/>
    </row>
    <row r="40" spans="1:18" s="1" customFormat="1" ht="12.75" x14ac:dyDescent="0.2">
      <c r="A40" s="71"/>
      <c r="B40" s="157" t="s">
        <v>187</v>
      </c>
      <c r="C40" s="157" t="s">
        <v>31</v>
      </c>
      <c r="D40" s="157" t="str">
        <v>QM</v>
      </c>
      <c r="E40" s="157" t="str">
        <v>3H</v>
      </c>
      <c r="F40" s="107" t="s">
        <v>203</v>
      </c>
      <c r="G40" s="106" t="s">
        <v>204</v>
      </c>
      <c r="H40" s="106" t="str">
        <f t="shared" si="0"/>
        <v>Actual/365 (Fixed)</v>
      </c>
      <c r="I40" s="277">
        <v>0</v>
      </c>
      <c r="J40" s="279" t="str">
        <f t="shared" si="1"/>
        <v>HKDQM3H9Y_Quote</v>
      </c>
      <c r="K40" s="176" t="str">
        <f t="shared" si="2"/>
        <v>HKD_YCSTDRH_QM3H9Y</v>
      </c>
      <c r="L40" s="69" t="e">
        <f>_xll.qlSwapRateHelper2(K40,$J40,$C40,Calendar,$F40,$G40,$H40,$L$27,$I40,B40,DiscountingCurve,Permanent,,ObjectOverwrite)</f>
        <v>#NUM!</v>
      </c>
      <c r="M40" s="271" t="str">
        <f ca="1">_xll.ohRangeRetrieveError(L40)</f>
        <v>qlSwapRateHelper2 - Error converting parameter 'Rate' : 'ObjectHandler error: attempt to retrieve object with unknown ID 'HKDQM3H9Y_Quote'</v>
      </c>
      <c r="N40" s="272"/>
    </row>
    <row r="41" spans="1:18" s="1" customFormat="1" ht="12.75" x14ac:dyDescent="0.2">
      <c r="A41" s="71"/>
      <c r="B41" s="157" t="s">
        <v>187</v>
      </c>
      <c r="C41" s="157" t="s">
        <v>32</v>
      </c>
      <c r="D41" s="157" t="str">
        <v>QM</v>
      </c>
      <c r="E41" s="157" t="str">
        <v>3H</v>
      </c>
      <c r="F41" s="107" t="s">
        <v>203</v>
      </c>
      <c r="G41" s="106" t="s">
        <v>204</v>
      </c>
      <c r="H41" s="106" t="str">
        <f t="shared" si="0"/>
        <v>Actual/365 (Fixed)</v>
      </c>
      <c r="I41" s="277">
        <v>0</v>
      </c>
      <c r="J41" s="279" t="str">
        <f t="shared" si="1"/>
        <v>HKDQM3H10Y_Quote</v>
      </c>
      <c r="K41" s="176" t="str">
        <f t="shared" si="2"/>
        <v>HKD_YCSTDRH_QM3H10Y</v>
      </c>
      <c r="L41" s="69" t="str">
        <f>_xll.qlSwapRateHelper2(K41,$J41,$C41,Calendar,$F41,$G41,$H41,$L$27,$I41,B41,DiscountingCurve,Permanent,,ObjectOverwrite)</f>
        <v>HKD_YCSTDRH_QM3H10Y#0002</v>
      </c>
      <c r="M41" s="271" t="str">
        <f>_xll.ohRangeRetrieveError(L41)</f>
        <v/>
      </c>
      <c r="N41" s="272"/>
    </row>
    <row r="42" spans="1:18" s="1" customFormat="1" ht="12.75" x14ac:dyDescent="0.2">
      <c r="A42" s="71"/>
      <c r="B42" s="157" t="s">
        <v>187</v>
      </c>
      <c r="C42" s="157" t="s">
        <v>33</v>
      </c>
      <c r="D42" s="157" t="str">
        <v>QM</v>
      </c>
      <c r="E42" s="157" t="str">
        <v>3H</v>
      </c>
      <c r="F42" s="107" t="s">
        <v>203</v>
      </c>
      <c r="G42" s="106" t="s">
        <v>204</v>
      </c>
      <c r="H42" s="106" t="str">
        <f t="shared" si="0"/>
        <v>Actual/365 (Fixed)</v>
      </c>
      <c r="I42" s="277">
        <v>0</v>
      </c>
      <c r="J42" s="279" t="str">
        <f t="shared" si="1"/>
        <v>HKDQM3H11Y_Quote</v>
      </c>
      <c r="K42" s="176" t="str">
        <f t="shared" si="2"/>
        <v>HKD_YCSTDRH_QM3H11Y</v>
      </c>
      <c r="L42" s="69" t="e">
        <f>_xll.qlSwapRateHelper2(K42,$J42,$C42,Calendar,$F42,$G42,$H42,$L$27,$I42,B42,DiscountingCurve,Permanent,,ObjectOverwrite)</f>
        <v>#NUM!</v>
      </c>
      <c r="M42" s="271" t="str">
        <f ca="1">_xll.ohRangeRetrieveError(L42)</f>
        <v>qlSwapRateHelper2 - Error converting parameter 'Rate' : 'ObjectHandler error: attempt to retrieve object with unknown ID 'HKDQM3H11Y_Quote'</v>
      </c>
      <c r="N42" s="272"/>
    </row>
    <row r="43" spans="1:18" s="1" customFormat="1" ht="12.75" x14ac:dyDescent="0.2">
      <c r="A43" s="71"/>
      <c r="B43" s="157" t="s">
        <v>187</v>
      </c>
      <c r="C43" s="157" t="s">
        <v>34</v>
      </c>
      <c r="D43" s="157" t="str">
        <v>QM</v>
      </c>
      <c r="E43" s="157" t="str">
        <v>3H</v>
      </c>
      <c r="F43" s="107" t="s">
        <v>203</v>
      </c>
      <c r="G43" s="106" t="s">
        <v>204</v>
      </c>
      <c r="H43" s="106" t="str">
        <f t="shared" si="0"/>
        <v>Actual/365 (Fixed)</v>
      </c>
      <c r="I43" s="277">
        <v>0</v>
      </c>
      <c r="J43" s="279" t="str">
        <f t="shared" si="1"/>
        <v>HKDQM3H12Y_Quote</v>
      </c>
      <c r="K43" s="176" t="str">
        <f t="shared" si="2"/>
        <v>HKD_YCSTDRH_QM3H12Y</v>
      </c>
      <c r="L43" s="69" t="str">
        <f>_xll.qlSwapRateHelper2(K43,$J43,$C43,Calendar,$F43,$G43,$H43,$L$27,$I43,B43,DiscountingCurve,Permanent,,ObjectOverwrite)</f>
        <v>HKD_YCSTDRH_QM3H12Y#0002</v>
      </c>
      <c r="M43" s="271" t="str">
        <f>_xll.ohRangeRetrieveError(L43)</f>
        <v/>
      </c>
      <c r="N43" s="272"/>
    </row>
    <row r="44" spans="1:18" s="1" customFormat="1" ht="12.75" x14ac:dyDescent="0.2">
      <c r="A44" s="71"/>
      <c r="B44" s="157" t="s">
        <v>187</v>
      </c>
      <c r="C44" s="157" t="s">
        <v>35</v>
      </c>
      <c r="D44" s="157" t="str">
        <v>QM</v>
      </c>
      <c r="E44" s="157" t="str">
        <v>3H</v>
      </c>
      <c r="F44" s="107" t="s">
        <v>203</v>
      </c>
      <c r="G44" s="106" t="s">
        <v>204</v>
      </c>
      <c r="H44" s="106" t="str">
        <f t="shared" si="0"/>
        <v>Actual/365 (Fixed)</v>
      </c>
      <c r="I44" s="277">
        <v>0</v>
      </c>
      <c r="J44" s="279" t="str">
        <f t="shared" si="1"/>
        <v>HKDQM3H13Y_Quote</v>
      </c>
      <c r="K44" s="176" t="str">
        <f t="shared" si="2"/>
        <v>HKD_YCSTDRH_QM3H13Y</v>
      </c>
      <c r="L44" s="69" t="e">
        <f>_xll.qlSwapRateHelper2(K44,$J44,$C44,Calendar,$F44,$G44,$H44,$L$27,$I44,B44,DiscountingCurve,Permanent,,ObjectOverwrite)</f>
        <v>#NUM!</v>
      </c>
      <c r="M44" s="271" t="str">
        <f ca="1">_xll.ohRangeRetrieveError(L44)</f>
        <v>qlSwapRateHelper2 - Error converting parameter 'Rate' : 'ObjectHandler error: attempt to retrieve object with unknown ID 'HKDQM3H13Y_Quote'</v>
      </c>
      <c r="N44" s="272"/>
    </row>
    <row r="45" spans="1:18" s="1" customFormat="1" ht="12.75" x14ac:dyDescent="0.2">
      <c r="A45" s="71"/>
      <c r="B45" s="157" t="s">
        <v>187</v>
      </c>
      <c r="C45" s="157" t="s">
        <v>36</v>
      </c>
      <c r="D45" s="157" t="str">
        <v>QM</v>
      </c>
      <c r="E45" s="157" t="str">
        <v>3H</v>
      </c>
      <c r="F45" s="107" t="s">
        <v>203</v>
      </c>
      <c r="G45" s="106" t="s">
        <v>204</v>
      </c>
      <c r="H45" s="106" t="str">
        <f t="shared" si="0"/>
        <v>Actual/365 (Fixed)</v>
      </c>
      <c r="I45" s="277">
        <v>0</v>
      </c>
      <c r="J45" s="279" t="str">
        <f t="shared" si="1"/>
        <v>HKDQM3H14Y_Quote</v>
      </c>
      <c r="K45" s="176" t="str">
        <f t="shared" si="2"/>
        <v>HKD_YCSTDRH_QM3H14Y</v>
      </c>
      <c r="L45" s="69" t="e">
        <f>_xll.qlSwapRateHelper2(K45,$J45,$C45,Calendar,$F45,$G45,$H45,$L$27,$I45,B45,DiscountingCurve,Permanent,,ObjectOverwrite)</f>
        <v>#NUM!</v>
      </c>
      <c r="M45" s="271" t="str">
        <f ca="1">_xll.ohRangeRetrieveError(L45)</f>
        <v>qlSwapRateHelper2 - Error converting parameter 'Rate' : 'ObjectHandler error: attempt to retrieve object with unknown ID 'HKDQM3H14Y_Quote'</v>
      </c>
      <c r="N45" s="272"/>
    </row>
    <row r="46" spans="1:18" s="1" customFormat="1" ht="12.75" x14ac:dyDescent="0.2">
      <c r="A46" s="71"/>
      <c r="B46" s="157" t="s">
        <v>187</v>
      </c>
      <c r="C46" s="157" t="s">
        <v>37</v>
      </c>
      <c r="D46" s="157" t="str">
        <v>QM</v>
      </c>
      <c r="E46" s="157" t="str">
        <v>3H</v>
      </c>
      <c r="F46" s="107" t="s">
        <v>203</v>
      </c>
      <c r="G46" s="106" t="s">
        <v>204</v>
      </c>
      <c r="H46" s="106" t="str">
        <f t="shared" si="0"/>
        <v>Actual/365 (Fixed)</v>
      </c>
      <c r="I46" s="277">
        <v>0</v>
      </c>
      <c r="J46" s="279" t="str">
        <f t="shared" si="1"/>
        <v>HKDQM3H15Y_Quote</v>
      </c>
      <c r="K46" s="176" t="str">
        <f t="shared" si="2"/>
        <v>HKD_YCSTDRH_QM3H15Y</v>
      </c>
      <c r="L46" s="69" t="str">
        <f>_xll.qlSwapRateHelper2(K46,$J46,$C46,Calendar,$F46,$G46,$H46,$L$27,$I46,B46,DiscountingCurve,Permanent,,ObjectOverwrite)</f>
        <v>HKD_YCSTDRH_QM3H15Y#0002</v>
      </c>
      <c r="M46" s="271" t="str">
        <f>_xll.ohRangeRetrieveError(L46)</f>
        <v/>
      </c>
      <c r="N46" s="272"/>
    </row>
    <row r="47" spans="1:18" s="1" customFormat="1" ht="12.75" x14ac:dyDescent="0.2">
      <c r="A47" s="71"/>
      <c r="B47" s="157" t="s">
        <v>187</v>
      </c>
      <c r="C47" s="157" t="s">
        <v>38</v>
      </c>
      <c r="D47" s="157" t="str">
        <v>QM</v>
      </c>
      <c r="E47" s="157" t="str">
        <v>3H</v>
      </c>
      <c r="F47" s="107" t="s">
        <v>203</v>
      </c>
      <c r="G47" s="106" t="s">
        <v>204</v>
      </c>
      <c r="H47" s="106" t="str">
        <f t="shared" si="0"/>
        <v>Actual/365 (Fixed)</v>
      </c>
      <c r="I47" s="277">
        <v>0</v>
      </c>
      <c r="J47" s="279" t="str">
        <f t="shared" si="1"/>
        <v>HKDQM3H16Y_Quote</v>
      </c>
      <c r="K47" s="176" t="str">
        <f t="shared" si="2"/>
        <v>HKD_YCSTDRH_QM3H16Y</v>
      </c>
      <c r="L47" s="69" t="e">
        <f>_xll.qlSwapRateHelper2(K47,$J47,$C47,Calendar,$F47,$G47,$H47,$L$27,$I47,B47,DiscountingCurve,Permanent,,ObjectOverwrite)</f>
        <v>#NUM!</v>
      </c>
      <c r="M47" s="271" t="str">
        <f ca="1">_xll.ohRangeRetrieveError(L47)</f>
        <v>qlSwapRateHelper2 - Error converting parameter 'Rate' : 'ObjectHandler error: attempt to retrieve object with unknown ID 'HKDQM3H16Y_Quote'</v>
      </c>
      <c r="N47" s="272"/>
    </row>
    <row r="48" spans="1:18" s="1" customFormat="1" ht="12.75" x14ac:dyDescent="0.2">
      <c r="A48" s="71"/>
      <c r="B48" s="157" t="s">
        <v>187</v>
      </c>
      <c r="C48" s="157" t="s">
        <v>39</v>
      </c>
      <c r="D48" s="157" t="str">
        <v>QM</v>
      </c>
      <c r="E48" s="157" t="str">
        <v>3H</v>
      </c>
      <c r="F48" s="107" t="s">
        <v>203</v>
      </c>
      <c r="G48" s="106" t="s">
        <v>204</v>
      </c>
      <c r="H48" s="106" t="str">
        <f t="shared" si="0"/>
        <v>Actual/365 (Fixed)</v>
      </c>
      <c r="I48" s="277">
        <v>0</v>
      </c>
      <c r="J48" s="279" t="str">
        <f t="shared" si="1"/>
        <v>HKDQM3H17Y_Quote</v>
      </c>
      <c r="K48" s="176" t="str">
        <f t="shared" si="2"/>
        <v>HKD_YCSTDRH_QM3H17Y</v>
      </c>
      <c r="L48" s="69" t="e">
        <f>_xll.qlSwapRateHelper2(K48,$J48,$C48,Calendar,$F48,$G48,$H48,$L$27,$I48,B48,DiscountingCurve,Permanent,,ObjectOverwrite)</f>
        <v>#NUM!</v>
      </c>
      <c r="M48" s="271" t="str">
        <f ca="1">_xll.ohRangeRetrieveError(L48)</f>
        <v>qlSwapRateHelper2 - Error converting parameter 'Rate' : 'ObjectHandler error: attempt to retrieve object with unknown ID 'HKDQM3H17Y_Quote'</v>
      </c>
      <c r="N48" s="272"/>
    </row>
    <row r="49" spans="1:14" s="1" customFormat="1" ht="12.75" x14ac:dyDescent="0.2">
      <c r="A49" s="71"/>
      <c r="B49" s="157" t="s">
        <v>187</v>
      </c>
      <c r="C49" s="157" t="s">
        <v>40</v>
      </c>
      <c r="D49" s="157" t="str">
        <v>QM</v>
      </c>
      <c r="E49" s="157" t="str">
        <v>3H</v>
      </c>
      <c r="F49" s="107" t="s">
        <v>203</v>
      </c>
      <c r="G49" s="106" t="s">
        <v>204</v>
      </c>
      <c r="H49" s="106" t="str">
        <f t="shared" si="0"/>
        <v>Actual/365 (Fixed)</v>
      </c>
      <c r="I49" s="277">
        <v>0</v>
      </c>
      <c r="J49" s="279" t="str">
        <f t="shared" si="1"/>
        <v>HKDQM3H18Y_Quote</v>
      </c>
      <c r="K49" s="176" t="str">
        <f t="shared" si="2"/>
        <v>HKD_YCSTDRH_QM3H18Y</v>
      </c>
      <c r="L49" s="69" t="e">
        <f>_xll.qlSwapRateHelper2(K49,$J49,$C49,Calendar,$F49,$G49,$H49,$L$27,$I49,B49,DiscountingCurve,Permanent,,ObjectOverwrite)</f>
        <v>#NUM!</v>
      </c>
      <c r="M49" s="271" t="str">
        <f ca="1">_xll.ohRangeRetrieveError(L49)</f>
        <v>qlSwapRateHelper2 - Error converting parameter 'Rate' : 'ObjectHandler error: attempt to retrieve object with unknown ID 'HKDQM3H18Y_Quote'</v>
      </c>
      <c r="N49" s="272"/>
    </row>
    <row r="50" spans="1:14" s="1" customFormat="1" ht="12.75" x14ac:dyDescent="0.2">
      <c r="A50" s="71"/>
      <c r="B50" s="157" t="s">
        <v>187</v>
      </c>
      <c r="C50" s="157" t="s">
        <v>41</v>
      </c>
      <c r="D50" s="157" t="str">
        <v>QM</v>
      </c>
      <c r="E50" s="157" t="str">
        <v>3H</v>
      </c>
      <c r="F50" s="107" t="s">
        <v>203</v>
      </c>
      <c r="G50" s="106" t="s">
        <v>204</v>
      </c>
      <c r="H50" s="106" t="str">
        <f t="shared" si="0"/>
        <v>Actual/365 (Fixed)</v>
      </c>
      <c r="I50" s="277">
        <v>0</v>
      </c>
      <c r="J50" s="279" t="str">
        <f t="shared" si="1"/>
        <v>HKDQM3H19Y_Quote</v>
      </c>
      <c r="K50" s="176" t="str">
        <f t="shared" si="2"/>
        <v>HKD_YCSTDRH_QM3H19Y</v>
      </c>
      <c r="L50" s="69" t="e">
        <f>_xll.qlSwapRateHelper2(K50,$J50,$C50,Calendar,$F50,$G50,$H50,$L$27,$I50,B50,DiscountingCurve,Permanent,,ObjectOverwrite)</f>
        <v>#NUM!</v>
      </c>
      <c r="M50" s="271" t="str">
        <f ca="1">_xll.ohRangeRetrieveError(L50)</f>
        <v>qlSwapRateHelper2 - Error converting parameter 'Rate' : 'ObjectHandler error: attempt to retrieve object with unknown ID 'HKDQM3H19Y_Quote'</v>
      </c>
      <c r="N50" s="272"/>
    </row>
    <row r="51" spans="1:14" s="1" customFormat="1" ht="12.75" x14ac:dyDescent="0.2">
      <c r="A51" s="71"/>
      <c r="B51" s="157" t="s">
        <v>187</v>
      </c>
      <c r="C51" s="157" t="s">
        <v>42</v>
      </c>
      <c r="D51" s="157" t="str">
        <v>QM</v>
      </c>
      <c r="E51" s="157" t="str">
        <v>3H</v>
      </c>
      <c r="F51" s="107" t="s">
        <v>203</v>
      </c>
      <c r="G51" s="106" t="s">
        <v>204</v>
      </c>
      <c r="H51" s="106" t="str">
        <f t="shared" si="0"/>
        <v>Actual/365 (Fixed)</v>
      </c>
      <c r="I51" s="277">
        <v>0</v>
      </c>
      <c r="J51" s="279" t="str">
        <f t="shared" si="1"/>
        <v>HKDQM3H20Y_Quote</v>
      </c>
      <c r="K51" s="176" t="str">
        <f t="shared" si="2"/>
        <v>HKD_YCSTDRH_QM3H20Y</v>
      </c>
      <c r="L51" s="69" t="e">
        <f>_xll.qlSwapRateHelper2(K51,$J51,$C51,Calendar,$F51,$G51,$H51,$L$27,$I51,B51,DiscountingCurve,Permanent,,ObjectOverwrite)</f>
        <v>#NUM!</v>
      </c>
      <c r="M51" s="271" t="str">
        <f ca="1">_xll.ohRangeRetrieveError(L51)</f>
        <v>qlSwapRateHelper2 - Error converting parameter 'Rate' : 'ObjectHandler error: attempt to retrieve object with unknown ID 'HKDQM3H20Y_Quote'</v>
      </c>
      <c r="N51" s="272"/>
    </row>
    <row r="52" spans="1:14" s="1" customFormat="1" ht="12.75" x14ac:dyDescent="0.2">
      <c r="A52" s="71"/>
      <c r="B52" s="157" t="s">
        <v>187</v>
      </c>
      <c r="C52" s="157" t="s">
        <v>43</v>
      </c>
      <c r="D52" s="157" t="str">
        <v>QM</v>
      </c>
      <c r="E52" s="157" t="str">
        <v>3H</v>
      </c>
      <c r="F52" s="107" t="s">
        <v>203</v>
      </c>
      <c r="G52" s="106" t="s">
        <v>204</v>
      </c>
      <c r="H52" s="106" t="str">
        <f t="shared" si="0"/>
        <v>Actual/365 (Fixed)</v>
      </c>
      <c r="I52" s="277">
        <v>0</v>
      </c>
      <c r="J52" s="279" t="str">
        <f t="shared" si="1"/>
        <v>HKDQM3H21Y_Quote</v>
      </c>
      <c r="K52" s="176" t="str">
        <f t="shared" si="2"/>
        <v>HKD_YCSTDRH_QM3H21Y</v>
      </c>
      <c r="L52" s="69" t="e">
        <f>_xll.qlSwapRateHelper2(K52,$J52,$C52,Calendar,$F52,$G52,$H52,$L$27,$I52,B52,DiscountingCurve,Permanent,,ObjectOverwrite)</f>
        <v>#NUM!</v>
      </c>
      <c r="M52" s="271" t="str">
        <f ca="1">_xll.ohRangeRetrieveError(L52)</f>
        <v>qlSwapRateHelper2 - Error converting parameter 'Rate' : 'ObjectHandler error: attempt to retrieve object with unknown ID 'HKDQM3H21Y_Quote'</v>
      </c>
      <c r="N52" s="272"/>
    </row>
    <row r="53" spans="1:14" s="1" customFormat="1" ht="12.75" x14ac:dyDescent="0.2">
      <c r="A53" s="71"/>
      <c r="B53" s="157" t="s">
        <v>187</v>
      </c>
      <c r="C53" s="157" t="s">
        <v>44</v>
      </c>
      <c r="D53" s="157" t="str">
        <v>QM</v>
      </c>
      <c r="E53" s="157" t="str">
        <v>3H</v>
      </c>
      <c r="F53" s="107" t="s">
        <v>203</v>
      </c>
      <c r="G53" s="106" t="s">
        <v>204</v>
      </c>
      <c r="H53" s="106" t="str">
        <f t="shared" si="0"/>
        <v>Actual/365 (Fixed)</v>
      </c>
      <c r="I53" s="277">
        <v>0</v>
      </c>
      <c r="J53" s="279" t="str">
        <f t="shared" si="1"/>
        <v>HKDQM3H22Y_Quote</v>
      </c>
      <c r="K53" s="176" t="str">
        <f t="shared" si="2"/>
        <v>HKD_YCSTDRH_QM3H22Y</v>
      </c>
      <c r="L53" s="69" t="e">
        <f>_xll.qlSwapRateHelper2(K53,$J53,$C53,Calendar,$F53,$G53,$H53,$L$27,$I53,B53,DiscountingCurve,Permanent,,ObjectOverwrite)</f>
        <v>#NUM!</v>
      </c>
      <c r="M53" s="271" t="str">
        <f ca="1">_xll.ohRangeRetrieveError(L53)</f>
        <v>qlSwapRateHelper2 - Error converting parameter 'Rate' : 'ObjectHandler error: attempt to retrieve object with unknown ID 'HKDQM3H22Y_Quote'</v>
      </c>
      <c r="N53" s="272"/>
    </row>
    <row r="54" spans="1:14" s="1" customFormat="1" ht="12.75" x14ac:dyDescent="0.2">
      <c r="A54" s="71"/>
      <c r="B54" s="157" t="s">
        <v>187</v>
      </c>
      <c r="C54" s="157" t="s">
        <v>45</v>
      </c>
      <c r="D54" s="157" t="str">
        <v>QM</v>
      </c>
      <c r="E54" s="157" t="str">
        <v>3H</v>
      </c>
      <c r="F54" s="107" t="s">
        <v>203</v>
      </c>
      <c r="G54" s="106" t="s">
        <v>204</v>
      </c>
      <c r="H54" s="106" t="str">
        <f t="shared" si="0"/>
        <v>Actual/365 (Fixed)</v>
      </c>
      <c r="I54" s="277">
        <v>0</v>
      </c>
      <c r="J54" s="279" t="str">
        <f t="shared" si="1"/>
        <v>HKDQM3H23Y_Quote</v>
      </c>
      <c r="K54" s="176" t="str">
        <f t="shared" si="2"/>
        <v>HKD_YCSTDRH_QM3H23Y</v>
      </c>
      <c r="L54" s="69" t="e">
        <f>_xll.qlSwapRateHelper2(K54,$J54,$C54,Calendar,$F54,$G54,$H54,$L$27,$I54,B54,DiscountingCurve,Permanent,,ObjectOverwrite)</f>
        <v>#NUM!</v>
      </c>
      <c r="M54" s="271" t="str">
        <f ca="1">_xll.ohRangeRetrieveError(L54)</f>
        <v>qlSwapRateHelper2 - Error converting parameter 'Rate' : 'ObjectHandler error: attempt to retrieve object with unknown ID 'HKDQM3H23Y_Quote'</v>
      </c>
      <c r="N54" s="272"/>
    </row>
    <row r="55" spans="1:14" s="1" customFormat="1" ht="12.75" x14ac:dyDescent="0.2">
      <c r="A55" s="71"/>
      <c r="B55" s="157" t="s">
        <v>187</v>
      </c>
      <c r="C55" s="157" t="s">
        <v>46</v>
      </c>
      <c r="D55" s="157" t="str">
        <v>QM</v>
      </c>
      <c r="E55" s="157" t="str">
        <v>3H</v>
      </c>
      <c r="F55" s="107" t="s">
        <v>203</v>
      </c>
      <c r="G55" s="106" t="s">
        <v>204</v>
      </c>
      <c r="H55" s="106" t="str">
        <f t="shared" si="0"/>
        <v>Actual/365 (Fixed)</v>
      </c>
      <c r="I55" s="277">
        <v>0</v>
      </c>
      <c r="J55" s="279" t="str">
        <f t="shared" si="1"/>
        <v>HKDQM3H24Y_Quote</v>
      </c>
      <c r="K55" s="176" t="str">
        <f t="shared" si="2"/>
        <v>HKD_YCSTDRH_QM3H24Y</v>
      </c>
      <c r="L55" s="69" t="e">
        <f>_xll.qlSwapRateHelper2(K55,$J55,$C55,Calendar,$F55,$G55,$H55,$L$27,$I55,B55,DiscountingCurve,Permanent,,ObjectOverwrite)</f>
        <v>#NUM!</v>
      </c>
      <c r="M55" s="271" t="str">
        <f ca="1">_xll.ohRangeRetrieveError(L55)</f>
        <v>qlSwapRateHelper2 - Error converting parameter 'Rate' : 'ObjectHandler error: attempt to retrieve object with unknown ID 'HKDQM3H24Y_Quote'</v>
      </c>
      <c r="N55" s="272"/>
    </row>
    <row r="56" spans="1:14" s="1" customFormat="1" ht="12.75" x14ac:dyDescent="0.2">
      <c r="A56" s="71"/>
      <c r="B56" s="157" t="s">
        <v>187</v>
      </c>
      <c r="C56" s="157" t="s">
        <v>47</v>
      </c>
      <c r="D56" s="157" t="str">
        <v>QM</v>
      </c>
      <c r="E56" s="157" t="str">
        <v>3H</v>
      </c>
      <c r="F56" s="107" t="s">
        <v>203</v>
      </c>
      <c r="G56" s="106" t="s">
        <v>204</v>
      </c>
      <c r="H56" s="106" t="str">
        <f t="shared" si="0"/>
        <v>Actual/365 (Fixed)</v>
      </c>
      <c r="I56" s="277">
        <v>0</v>
      </c>
      <c r="J56" s="279" t="str">
        <f t="shared" si="1"/>
        <v>HKDQM3H25Y_Quote</v>
      </c>
      <c r="K56" s="176" t="str">
        <f t="shared" si="2"/>
        <v>HKD_YCSTDRH_QM3H25Y</v>
      </c>
      <c r="L56" s="69" t="e">
        <f>_xll.qlSwapRateHelper2(K56,$J56,$C56,Calendar,$F56,$G56,$H56,$L$27,$I56,B56,DiscountingCurve,Permanent,,ObjectOverwrite)</f>
        <v>#NUM!</v>
      </c>
      <c r="M56" s="271" t="str">
        <f ca="1">_xll.ohRangeRetrieveError(L56)</f>
        <v>qlSwapRateHelper2 - Error converting parameter 'Rate' : 'ObjectHandler error: attempt to retrieve object with unknown ID 'HKDQM3H25Y_Quote'</v>
      </c>
      <c r="N56" s="272"/>
    </row>
    <row r="57" spans="1:14" s="1" customFormat="1" ht="12.75" x14ac:dyDescent="0.2">
      <c r="A57" s="71"/>
      <c r="B57" s="157" t="s">
        <v>187</v>
      </c>
      <c r="C57" s="157" t="s">
        <v>48</v>
      </c>
      <c r="D57" s="157" t="str">
        <v>QM</v>
      </c>
      <c r="E57" s="157" t="str">
        <v>3H</v>
      </c>
      <c r="F57" s="107" t="s">
        <v>203</v>
      </c>
      <c r="G57" s="106" t="s">
        <v>204</v>
      </c>
      <c r="H57" s="106" t="str">
        <f t="shared" si="0"/>
        <v>Actual/365 (Fixed)</v>
      </c>
      <c r="I57" s="277">
        <v>0</v>
      </c>
      <c r="J57" s="279" t="str">
        <f t="shared" si="1"/>
        <v>HKDQM3H26Y_Quote</v>
      </c>
      <c r="K57" s="176" t="str">
        <f t="shared" si="2"/>
        <v>HKD_YCSTDRH_QM3H26Y</v>
      </c>
      <c r="L57" s="69" t="e">
        <f>_xll.qlSwapRateHelper2(K57,$J57,$C57,Calendar,$F57,$G57,$H57,$L$27,$I57,B57,DiscountingCurve,Permanent,,ObjectOverwrite)</f>
        <v>#NUM!</v>
      </c>
      <c r="M57" s="271" t="str">
        <f ca="1">_xll.ohRangeRetrieveError(L57)</f>
        <v>qlSwapRateHelper2 - Error converting parameter 'Rate' : 'ObjectHandler error: attempt to retrieve object with unknown ID 'HKDQM3H26Y_Quote'</v>
      </c>
      <c r="N57" s="272"/>
    </row>
    <row r="58" spans="1:14" s="1" customFormat="1" ht="12.75" x14ac:dyDescent="0.2">
      <c r="A58" s="71"/>
      <c r="B58" s="157" t="s">
        <v>187</v>
      </c>
      <c r="C58" s="157" t="s">
        <v>49</v>
      </c>
      <c r="D58" s="157" t="str">
        <v>QM</v>
      </c>
      <c r="E58" s="157" t="str">
        <v>3H</v>
      </c>
      <c r="F58" s="107" t="s">
        <v>203</v>
      </c>
      <c r="G58" s="106" t="s">
        <v>204</v>
      </c>
      <c r="H58" s="106" t="str">
        <f t="shared" si="0"/>
        <v>Actual/365 (Fixed)</v>
      </c>
      <c r="I58" s="277">
        <v>0</v>
      </c>
      <c r="J58" s="279" t="str">
        <f t="shared" si="1"/>
        <v>HKDQM3H27Y_Quote</v>
      </c>
      <c r="K58" s="176" t="str">
        <f t="shared" si="2"/>
        <v>HKD_YCSTDRH_QM3H27Y</v>
      </c>
      <c r="L58" s="69" t="e">
        <f>_xll.qlSwapRateHelper2(K58,$J58,$C58,Calendar,$F58,$G58,$H58,$L$27,$I58,B58,DiscountingCurve,Permanent,,ObjectOverwrite)</f>
        <v>#NUM!</v>
      </c>
      <c r="M58" s="271" t="str">
        <f ca="1">_xll.ohRangeRetrieveError(L58)</f>
        <v>qlSwapRateHelper2 - Error converting parameter 'Rate' : 'ObjectHandler error: attempt to retrieve object with unknown ID 'HKDQM3H27Y_Quote'</v>
      </c>
      <c r="N58" s="272"/>
    </row>
    <row r="59" spans="1:14" s="1" customFormat="1" ht="12.75" x14ac:dyDescent="0.2">
      <c r="A59" s="71"/>
      <c r="B59" s="157" t="s">
        <v>187</v>
      </c>
      <c r="C59" s="157" t="s">
        <v>50</v>
      </c>
      <c r="D59" s="157" t="str">
        <v>QM</v>
      </c>
      <c r="E59" s="157" t="str">
        <v>3H</v>
      </c>
      <c r="F59" s="107" t="s">
        <v>203</v>
      </c>
      <c r="G59" s="106" t="s">
        <v>204</v>
      </c>
      <c r="H59" s="106" t="str">
        <f t="shared" si="0"/>
        <v>Actual/365 (Fixed)</v>
      </c>
      <c r="I59" s="277">
        <v>0</v>
      </c>
      <c r="J59" s="279" t="str">
        <f t="shared" si="1"/>
        <v>HKDQM3H28Y_Quote</v>
      </c>
      <c r="K59" s="176" t="str">
        <f t="shared" si="2"/>
        <v>HKD_YCSTDRH_QM3H28Y</v>
      </c>
      <c r="L59" s="69" t="e">
        <f>_xll.qlSwapRateHelper2(K59,$J59,$C59,Calendar,$F59,$G59,$H59,$L$27,$I59,B59,DiscountingCurve,Permanent,,ObjectOverwrite)</f>
        <v>#NUM!</v>
      </c>
      <c r="M59" s="271" t="str">
        <f ca="1">_xll.ohRangeRetrieveError(L59)</f>
        <v>qlSwapRateHelper2 - Error converting parameter 'Rate' : 'ObjectHandler error: attempt to retrieve object with unknown ID 'HKDQM3H28Y_Quote'</v>
      </c>
      <c r="N59" s="272"/>
    </row>
    <row r="60" spans="1:14" s="1" customFormat="1" ht="12.75" x14ac:dyDescent="0.2">
      <c r="A60" s="71"/>
      <c r="B60" s="157" t="s">
        <v>187</v>
      </c>
      <c r="C60" s="157" t="s">
        <v>51</v>
      </c>
      <c r="D60" s="157" t="str">
        <v>QM</v>
      </c>
      <c r="E60" s="157" t="str">
        <v>3H</v>
      </c>
      <c r="F60" s="107" t="s">
        <v>203</v>
      </c>
      <c r="G60" s="106" t="s">
        <v>204</v>
      </c>
      <c r="H60" s="106" t="str">
        <f t="shared" si="0"/>
        <v>Actual/365 (Fixed)</v>
      </c>
      <c r="I60" s="277">
        <v>0</v>
      </c>
      <c r="J60" s="279" t="str">
        <f t="shared" si="1"/>
        <v>HKDQM3H29Y_Quote</v>
      </c>
      <c r="K60" s="176" t="str">
        <f t="shared" si="2"/>
        <v>HKD_YCSTDRH_QM3H29Y</v>
      </c>
      <c r="L60" s="69" t="e">
        <f>_xll.qlSwapRateHelper2(K60,$J60,$C60,Calendar,$F60,$G60,$H60,$L$27,$I60,B60,DiscountingCurve,Permanent,,ObjectOverwrite)</f>
        <v>#NUM!</v>
      </c>
      <c r="M60" s="271" t="str">
        <f ca="1">_xll.ohRangeRetrieveError(L60)</f>
        <v>qlSwapRateHelper2 - Error converting parameter 'Rate' : 'ObjectHandler error: attempt to retrieve object with unknown ID 'HKDQM3H29Y_Quote'</v>
      </c>
      <c r="N60" s="272"/>
    </row>
    <row r="61" spans="1:14" s="1" customFormat="1" ht="12.75" x14ac:dyDescent="0.2">
      <c r="A61" s="71"/>
      <c r="B61" s="157" t="s">
        <v>187</v>
      </c>
      <c r="C61" s="157" t="s">
        <v>52</v>
      </c>
      <c r="D61" s="157" t="str">
        <v>QM</v>
      </c>
      <c r="E61" s="157" t="str">
        <v>3H</v>
      </c>
      <c r="F61" s="107" t="s">
        <v>203</v>
      </c>
      <c r="G61" s="106" t="s">
        <v>204</v>
      </c>
      <c r="H61" s="106" t="str">
        <f t="shared" si="0"/>
        <v>Actual/365 (Fixed)</v>
      </c>
      <c r="I61" s="277">
        <v>0</v>
      </c>
      <c r="J61" s="279" t="str">
        <f t="shared" si="1"/>
        <v>HKDQM3H30Y_Quote</v>
      </c>
      <c r="K61" s="176" t="str">
        <f t="shared" si="2"/>
        <v>HKD_YCSTDRH_QM3H30Y</v>
      </c>
      <c r="L61" s="69" t="e">
        <f>_xll.qlSwapRateHelper2(K61,$J61,$C61,Calendar,$F61,$G61,$H61,$L$27,$I61,B61,DiscountingCurve,Permanent,,ObjectOverwrite)</f>
        <v>#NUM!</v>
      </c>
      <c r="M61" s="271" t="str">
        <f ca="1">_xll.ohRangeRetrieveError(L61)</f>
        <v>qlSwapRateHelper2 - Error converting parameter 'Rate' : 'ObjectHandler error: attempt to retrieve object with unknown ID 'HKDQM3H30Y_Quote'</v>
      </c>
      <c r="N61" s="272"/>
    </row>
    <row r="62" spans="1:14" s="1" customFormat="1" ht="12.75" x14ac:dyDescent="0.2">
      <c r="A62" s="71"/>
      <c r="B62" s="157" t="s">
        <v>187</v>
      </c>
      <c r="C62" s="157" t="s">
        <v>53</v>
      </c>
      <c r="D62" s="157" t="str">
        <v>QM</v>
      </c>
      <c r="E62" s="157" t="str">
        <v>3H</v>
      </c>
      <c r="F62" s="107" t="s">
        <v>203</v>
      </c>
      <c r="G62" s="106" t="s">
        <v>204</v>
      </c>
      <c r="H62" s="106" t="str">
        <f t="shared" si="0"/>
        <v>Actual/365 (Fixed)</v>
      </c>
      <c r="I62" s="277">
        <v>0</v>
      </c>
      <c r="J62" s="279" t="str">
        <f t="shared" si="1"/>
        <v>HKDQM3H35Y_Quote</v>
      </c>
      <c r="K62" s="176" t="str">
        <f t="shared" si="2"/>
        <v>HKD_YCSTDRH_QM3H35Y</v>
      </c>
      <c r="L62" s="69" t="e">
        <f>_xll.qlSwapRateHelper2(K62,$J62,$C62,Calendar,$F62,$G62,$H62,$L$27,$I62,B62,DiscountingCurve,Permanent,,ObjectOverwrite)</f>
        <v>#NUM!</v>
      </c>
      <c r="M62" s="271" t="str">
        <f ca="1">_xll.ohRangeRetrieveError(L62)</f>
        <v>qlSwapRateHelper2 - Error converting parameter 'Rate' : 'ObjectHandler error: attempt to retrieve object with unknown ID 'HKDQM3H35Y_Quote'</v>
      </c>
      <c r="N62" s="272"/>
    </row>
    <row r="63" spans="1:14" s="1" customFormat="1" ht="12.75" x14ac:dyDescent="0.2">
      <c r="A63" s="71"/>
      <c r="B63" s="157" t="s">
        <v>187</v>
      </c>
      <c r="C63" s="157" t="s">
        <v>54</v>
      </c>
      <c r="D63" s="157" t="str">
        <v>QM</v>
      </c>
      <c r="E63" s="157" t="str">
        <v>3H</v>
      </c>
      <c r="F63" s="107" t="s">
        <v>203</v>
      </c>
      <c r="G63" s="106" t="s">
        <v>204</v>
      </c>
      <c r="H63" s="106" t="str">
        <f t="shared" si="0"/>
        <v>Actual/365 (Fixed)</v>
      </c>
      <c r="I63" s="277">
        <v>0</v>
      </c>
      <c r="J63" s="279" t="str">
        <f t="shared" si="1"/>
        <v>HKDQM3H40Y_Quote</v>
      </c>
      <c r="K63" s="176" t="str">
        <f t="shared" si="2"/>
        <v>HKD_YCSTDRH_QM3H40Y</v>
      </c>
      <c r="L63" s="69" t="e">
        <f>_xll.qlSwapRateHelper2(K63,$J63,$C63,Calendar,$F63,$G63,$H63,$L$27,$I63,B63,DiscountingCurve,Permanent,,ObjectOverwrite)</f>
        <v>#NUM!</v>
      </c>
      <c r="M63" s="271" t="str">
        <f ca="1">_xll.ohRangeRetrieveError(L63)</f>
        <v>qlSwapRateHelper2 - Error converting parameter 'Rate' : 'ObjectHandler error: attempt to retrieve object with unknown ID 'HKDQM3H40Y_Quote'</v>
      </c>
      <c r="N63" s="272"/>
    </row>
    <row r="64" spans="1:14" s="1" customFormat="1" ht="12.75" x14ac:dyDescent="0.2">
      <c r="A64" s="71"/>
      <c r="B64" s="157" t="s">
        <v>187</v>
      </c>
      <c r="C64" s="157" t="s">
        <v>55</v>
      </c>
      <c r="D64" s="157" t="str">
        <v>QM</v>
      </c>
      <c r="E64" s="157" t="str">
        <v>3H</v>
      </c>
      <c r="F64" s="107" t="s">
        <v>203</v>
      </c>
      <c r="G64" s="106" t="s">
        <v>204</v>
      </c>
      <c r="H64" s="106" t="str">
        <f t="shared" si="0"/>
        <v>Actual/365 (Fixed)</v>
      </c>
      <c r="I64" s="277">
        <v>0</v>
      </c>
      <c r="J64" s="279" t="str">
        <f t="shared" si="1"/>
        <v>HKDQM3H50Y_Quote</v>
      </c>
      <c r="K64" s="176" t="str">
        <f t="shared" si="2"/>
        <v>HKD_YCSTDRH_QM3H50Y</v>
      </c>
      <c r="L64" s="69" t="e">
        <f>_xll.qlSwapRateHelper2(K64,$J64,$C64,Calendar,$F64,$G64,$H64,$L$27,$I64,B64,DiscountingCurve,Permanent,,ObjectOverwrite)</f>
        <v>#NUM!</v>
      </c>
      <c r="M64" s="271" t="str">
        <f ca="1">_xll.ohRangeRetrieveError(L64)</f>
        <v>qlSwapRateHelper2 - Error converting parameter 'Rate' : 'ObjectHandler error: attempt to retrieve object with unknown ID 'HKDQM3H50Y_Quote'</v>
      </c>
      <c r="N64" s="272"/>
    </row>
    <row r="65" spans="1:17" s="1" customFormat="1" ht="12.75" x14ac:dyDescent="0.2">
      <c r="A65" s="71"/>
      <c r="B65" s="157" t="s">
        <v>187</v>
      </c>
      <c r="C65" s="157" t="s">
        <v>56</v>
      </c>
      <c r="D65" s="157" t="str">
        <v>QM</v>
      </c>
      <c r="E65" s="157" t="str">
        <v>3H</v>
      </c>
      <c r="F65" s="107" t="s">
        <v>203</v>
      </c>
      <c r="G65" s="106" t="s">
        <v>204</v>
      </c>
      <c r="H65" s="106" t="str">
        <f t="shared" si="0"/>
        <v>Actual/365 (Fixed)</v>
      </c>
      <c r="I65" s="277">
        <v>0</v>
      </c>
      <c r="J65" s="279" t="str">
        <f t="shared" si="1"/>
        <v>HKDQM3H60Y_Quote</v>
      </c>
      <c r="K65" s="176" t="str">
        <f t="shared" si="2"/>
        <v>HKD_YCSTDRH_QM3H60Y</v>
      </c>
      <c r="L65" s="69" t="e">
        <f>_xll.qlSwapRateHelper2(K65,$J65,$C65,Calendar,$F65,$G65,$H65,$L$27,$I65,B65,DiscountingCurve,Permanent,,ObjectOverwrite)</f>
        <v>#NUM!</v>
      </c>
      <c r="M65" s="271" t="str">
        <f ca="1">_xll.ohRangeRetrieveError(L65)</f>
        <v>qlSwapRateHelper2 - Error converting parameter 'Rate' : 'ObjectHandler error: attempt to retrieve object with unknown ID 'HKDQM3H60Y_Quote'</v>
      </c>
      <c r="N65" s="272"/>
    </row>
    <row r="66" spans="1:17" s="1" customFormat="1" ht="13.5" thickBot="1" x14ac:dyDescent="0.25">
      <c r="A66" s="94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6"/>
      <c r="M66" s="96"/>
      <c r="N66" s="280"/>
    </row>
    <row r="67" spans="1:17" ht="12" thickBot="1" x14ac:dyDescent="0.25"/>
    <row r="68" spans="1:17" s="202" customFormat="1" x14ac:dyDescent="0.2">
      <c r="A68" s="119"/>
      <c r="B68" s="120"/>
      <c r="C68" s="120"/>
      <c r="D68" s="120"/>
      <c r="E68" s="120"/>
      <c r="F68" s="120"/>
      <c r="G68" s="120"/>
      <c r="H68" s="120"/>
      <c r="I68" s="120"/>
      <c r="J68" s="120"/>
      <c r="K68" s="281"/>
      <c r="L68" s="120"/>
      <c r="M68" s="120"/>
      <c r="N68" s="282"/>
    </row>
    <row r="69" spans="1:17" s="202" customFormat="1" x14ac:dyDescent="0.2">
      <c r="A69" s="125"/>
      <c r="B69" s="199"/>
      <c r="C69" s="199"/>
      <c r="D69" s="199"/>
      <c r="E69" s="199"/>
      <c r="F69" s="199"/>
      <c r="G69" s="199"/>
      <c r="H69" s="199"/>
      <c r="I69" s="199"/>
      <c r="J69" s="200"/>
      <c r="K69" s="200" t="str">
        <f>Currency&amp;"_YC"&amp;$J$69&amp;"RH"</f>
        <v>HKD_YCRH</v>
      </c>
      <c r="L69" s="72" t="e">
        <f>NA()</f>
        <v>#N/A</v>
      </c>
      <c r="M69" s="199"/>
      <c r="N69" s="283"/>
    </row>
    <row r="70" spans="1:17" s="202" customFormat="1" ht="36" customHeight="1" x14ac:dyDescent="0.2">
      <c r="A70" s="125"/>
      <c r="B70" s="126" t="s">
        <v>190</v>
      </c>
      <c r="C70" s="126" t="s">
        <v>8</v>
      </c>
      <c r="D70" s="126"/>
      <c r="E70" s="126"/>
      <c r="F70" s="126" t="s">
        <v>191</v>
      </c>
      <c r="G70" s="126" t="s">
        <v>192</v>
      </c>
      <c r="H70" s="126" t="s">
        <v>193</v>
      </c>
      <c r="I70" s="126" t="s">
        <v>194</v>
      </c>
      <c r="J70" s="126" t="s">
        <v>179</v>
      </c>
      <c r="K70" s="284" t="str">
        <f>K69&amp;"_Swaps.xml"</f>
        <v>HKD_YCRH_Swaps.xml</v>
      </c>
      <c r="L70" s="129" t="e">
        <f ca="1">IF(Serialize,_xll.ohObjectSave(_xll.ohPack(L71:L162),SerializationPath&amp;K70,FileOverwrite,,Serialize),"---")</f>
        <v>#NUM!</v>
      </c>
      <c r="M70" s="205" t="str">
        <f ca="1">_xll.ohRangeRetrieveError(L70)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70" s="283"/>
    </row>
    <row r="71" spans="1:17" s="202" customFormat="1" x14ac:dyDescent="0.2">
      <c r="A71" s="198"/>
      <c r="B71" s="199"/>
      <c r="C71" s="199"/>
      <c r="D71" s="199"/>
      <c r="E71" s="199"/>
      <c r="F71" s="199"/>
      <c r="G71" s="199"/>
      <c r="H71" s="199"/>
      <c r="I71" s="199"/>
      <c r="J71" s="199"/>
      <c r="K71" s="285" t="str">
        <f>$K$69&amp;"_"&amp;$D73&amp;"_"&amp;FamilyName&amp;$J$69</f>
        <v>HKD_YCRH_OIS_Hibor</v>
      </c>
      <c r="L71" s="286" t="str">
        <f>_xll.qlEonia(K71,,Permanent,Trigger,ObjectOverwrite)</f>
        <v>HKD_YCRH_OIS_Hibor#0003</v>
      </c>
      <c r="M71" s="287" t="str">
        <f>_xll.ohRangeRetrieveError(L71)</f>
        <v/>
      </c>
      <c r="N71" s="283"/>
    </row>
    <row r="72" spans="1:17" s="202" customFormat="1" x14ac:dyDescent="0.2">
      <c r="A72" s="198"/>
      <c r="B72" s="199"/>
      <c r="C72" s="199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283"/>
    </row>
    <row r="73" spans="1:17" s="202" customFormat="1" x14ac:dyDescent="0.2">
      <c r="A73" s="125"/>
      <c r="B73" s="132"/>
      <c r="C73" s="140" t="s">
        <v>205</v>
      </c>
      <c r="D73" s="132" t="s">
        <v>118</v>
      </c>
      <c r="E73" s="140" t="s">
        <v>119</v>
      </c>
      <c r="F73" s="288" t="s">
        <v>206</v>
      </c>
      <c r="G73" s="288" t="s">
        <v>201</v>
      </c>
      <c r="H73" s="288" t="str">
        <f t="shared" ref="H73:H104" si="3">MoneyMarketDayCounter</f>
        <v>Actual/365 (Fixed)</v>
      </c>
      <c r="I73" s="289">
        <v>0</v>
      </c>
      <c r="J73" s="290" t="str">
        <f t="shared" ref="J73:J104" si="4">Currency&amp;$D73&amp;$E73&amp;QuoteSuffix</f>
        <v>HKDOISSW_Quote</v>
      </c>
      <c r="K73" s="290" t="str">
        <f t="shared" ref="K73:K104" si="5">$K$69&amp;"_"&amp;$D73&amp;$E73</f>
        <v>HKD_YCRH_OISSW</v>
      </c>
      <c r="L73" s="291" t="e">
        <f>_xll.qlOISRateHelper(K73,2,C73,J73,$L$71,Permanent,,ObjectOverwrite)</f>
        <v>#NUM!</v>
      </c>
      <c r="M73" s="205" t="str">
        <f ca="1">_xll.ohRangeRetrieveError(L73)</f>
        <v>qlOISRateHelper - Error converting parameter 'FixedRate' : 'ObjectHandler error: attempt to retrieve object with unknown ID 'HKDOISSW_Quote'</v>
      </c>
      <c r="N73" s="283"/>
      <c r="P73" s="292" t="e">
        <f>_xll.qlRateHelperEarliestDate($L73)</f>
        <v>#VALUE!</v>
      </c>
      <c r="Q73" s="292" t="e">
        <f>_xll.qlRateHelperLatestDate($L73)</f>
        <v>#VALUE!</v>
      </c>
    </row>
    <row r="74" spans="1:17" s="202" customFormat="1" x14ac:dyDescent="0.2">
      <c r="A74" s="125"/>
      <c r="B74" s="132"/>
      <c r="C74" s="140" t="s">
        <v>120</v>
      </c>
      <c r="D74" s="132" t="s">
        <v>118</v>
      </c>
      <c r="E74" s="140" t="s">
        <v>120</v>
      </c>
      <c r="F74" s="288" t="s">
        <v>206</v>
      </c>
      <c r="G74" s="288" t="s">
        <v>201</v>
      </c>
      <c r="H74" s="288" t="str">
        <f t="shared" si="3"/>
        <v>Actual/365 (Fixed)</v>
      </c>
      <c r="I74" s="289">
        <v>0</v>
      </c>
      <c r="J74" s="290" t="str">
        <f t="shared" si="4"/>
        <v>HKDOIS2W_Quote</v>
      </c>
      <c r="K74" s="290" t="str">
        <f t="shared" si="5"/>
        <v>HKD_YCRH_OIS2W</v>
      </c>
      <c r="L74" s="291" t="e">
        <f>_xll.qlOISRateHelper(K74,2,C74,J74,$L$71,Permanent,,ObjectOverwrite)</f>
        <v>#NUM!</v>
      </c>
      <c r="M74" s="205" t="str">
        <f ca="1">_xll.ohRangeRetrieveError(L74)</f>
        <v>qlOISRateHelper - Error converting parameter 'FixedRate' : 'ObjectHandler error: attempt to retrieve object with unknown ID 'HKDOIS2W_Quote'</v>
      </c>
      <c r="N74" s="283"/>
      <c r="P74" s="292" t="e">
        <f>_xll.qlRateHelperEarliestDate($L74)</f>
        <v>#VALUE!</v>
      </c>
      <c r="Q74" s="292" t="e">
        <f>_xll.qlRateHelperLatestDate($L74)</f>
        <v>#VALUE!</v>
      </c>
    </row>
    <row r="75" spans="1:17" s="202" customFormat="1" x14ac:dyDescent="0.2">
      <c r="A75" s="125"/>
      <c r="B75" s="132"/>
      <c r="C75" s="140" t="s">
        <v>121</v>
      </c>
      <c r="D75" s="132" t="s">
        <v>118</v>
      </c>
      <c r="E75" s="140" t="s">
        <v>121</v>
      </c>
      <c r="F75" s="288" t="s">
        <v>206</v>
      </c>
      <c r="G75" s="288" t="s">
        <v>201</v>
      </c>
      <c r="H75" s="288" t="str">
        <f t="shared" si="3"/>
        <v>Actual/365 (Fixed)</v>
      </c>
      <c r="I75" s="289">
        <v>0</v>
      </c>
      <c r="J75" s="290" t="str">
        <f t="shared" si="4"/>
        <v>HKDOIS3W_Quote</v>
      </c>
      <c r="K75" s="290" t="str">
        <f t="shared" si="5"/>
        <v>HKD_YCRH_OIS3W</v>
      </c>
      <c r="L75" s="291" t="e">
        <f>_xll.qlOISRateHelper(K75,2,C75,J75,$L$71,Permanent,,ObjectOverwrite)</f>
        <v>#NUM!</v>
      </c>
      <c r="M75" s="205" t="str">
        <f ca="1">_xll.ohRangeRetrieveError(L75)</f>
        <v>qlOISRateHelper - Error converting parameter 'FixedRate' : 'ObjectHandler error: attempt to retrieve object with unknown ID 'HKDOIS3W_Quote'</v>
      </c>
      <c r="N75" s="283"/>
      <c r="P75" s="292" t="e">
        <f>_xll.qlRateHelperEarliestDate($L75)</f>
        <v>#VALUE!</v>
      </c>
      <c r="Q75" s="292" t="e">
        <f>_xll.qlRateHelperLatestDate($L75)</f>
        <v>#VALUE!</v>
      </c>
    </row>
    <row r="76" spans="1:17" s="202" customFormat="1" x14ac:dyDescent="0.2">
      <c r="A76" s="125"/>
      <c r="B76" s="132"/>
      <c r="C76" s="140" t="s">
        <v>112</v>
      </c>
      <c r="D76" s="132" t="s">
        <v>118</v>
      </c>
      <c r="E76" s="140" t="s">
        <v>112</v>
      </c>
      <c r="F76" s="288" t="s">
        <v>206</v>
      </c>
      <c r="G76" s="288" t="s">
        <v>204</v>
      </c>
      <c r="H76" s="288" t="str">
        <f t="shared" si="3"/>
        <v>Actual/365 (Fixed)</v>
      </c>
      <c r="I76" s="289">
        <v>0</v>
      </c>
      <c r="J76" s="290" t="str">
        <f t="shared" si="4"/>
        <v>HKDOIS1M_Quote</v>
      </c>
      <c r="K76" s="290" t="str">
        <f t="shared" si="5"/>
        <v>HKD_YCRH_OIS1M</v>
      </c>
      <c r="L76" s="291" t="str">
        <f>_xll.qlOISRateHelper(K76,2,C76,J76,$L$71,Permanent,,ObjectOverwrite)</f>
        <v>HKD_YCRH_OIS1M#0003</v>
      </c>
      <c r="M76" s="205" t="str">
        <f>_xll.ohRangeRetrieveError(L76)</f>
        <v/>
      </c>
      <c r="N76" s="283"/>
      <c r="P76" s="292">
        <f>_xll.qlRateHelperEarliestDate($L76)</f>
        <v>41597</v>
      </c>
      <c r="Q76" s="292">
        <f>_xll.qlRateHelperLatestDate($L76)</f>
        <v>41627</v>
      </c>
    </row>
    <row r="77" spans="1:17" s="202" customFormat="1" x14ac:dyDescent="0.2">
      <c r="A77" s="125"/>
      <c r="B77" s="132"/>
      <c r="C77" s="140" t="s">
        <v>122</v>
      </c>
      <c r="D77" s="132" t="s">
        <v>118</v>
      </c>
      <c r="E77" s="140" t="s">
        <v>122</v>
      </c>
      <c r="F77" s="288" t="s">
        <v>206</v>
      </c>
      <c r="G77" s="288" t="s">
        <v>204</v>
      </c>
      <c r="H77" s="288" t="str">
        <f t="shared" si="3"/>
        <v>Actual/365 (Fixed)</v>
      </c>
      <c r="I77" s="289">
        <v>0</v>
      </c>
      <c r="J77" s="290" t="str">
        <f t="shared" si="4"/>
        <v>HKDOIS2M_Quote</v>
      </c>
      <c r="K77" s="290" t="str">
        <f t="shared" si="5"/>
        <v>HKD_YCRH_OIS2M</v>
      </c>
      <c r="L77" s="291" t="str">
        <f>_xll.qlOISRateHelper(K77,2,C77,J77,$L$71,Permanent,,ObjectOverwrite)</f>
        <v>HKD_YCRH_OIS2M#0003</v>
      </c>
      <c r="M77" s="205" t="str">
        <f>_xll.ohRangeRetrieveError(L77)</f>
        <v/>
      </c>
      <c r="N77" s="283"/>
      <c r="P77" s="292">
        <f>_xll.qlRateHelperEarliestDate($L77)</f>
        <v>41597</v>
      </c>
      <c r="Q77" s="292">
        <f>_xll.qlRateHelperLatestDate($L77)</f>
        <v>41659</v>
      </c>
    </row>
    <row r="78" spans="1:17" s="202" customFormat="1" x14ac:dyDescent="0.2">
      <c r="A78" s="125"/>
      <c r="B78" s="132"/>
      <c r="C78" s="140" t="s">
        <v>116</v>
      </c>
      <c r="D78" s="132" t="s">
        <v>118</v>
      </c>
      <c r="E78" s="140" t="s">
        <v>116</v>
      </c>
      <c r="F78" s="288" t="s">
        <v>206</v>
      </c>
      <c r="G78" s="288" t="s">
        <v>204</v>
      </c>
      <c r="H78" s="288" t="str">
        <f t="shared" si="3"/>
        <v>Actual/365 (Fixed)</v>
      </c>
      <c r="I78" s="289">
        <v>0</v>
      </c>
      <c r="J78" s="290" t="str">
        <f t="shared" si="4"/>
        <v>HKDOIS3M_Quote</v>
      </c>
      <c r="K78" s="290" t="str">
        <f t="shared" si="5"/>
        <v>HKD_YCRH_OIS3M</v>
      </c>
      <c r="L78" s="291" t="str">
        <f>_xll.qlOISRateHelper(K78,2,C78,J78,$L$71,Permanent,,ObjectOverwrite)</f>
        <v>HKD_YCRH_OIS3M#0003</v>
      </c>
      <c r="M78" s="205" t="str">
        <f>_xll.ohRangeRetrieveError(L78)</f>
        <v/>
      </c>
      <c r="N78" s="283"/>
      <c r="P78" s="292">
        <f>_xll.qlRateHelperEarliestDate($L78)</f>
        <v>41597</v>
      </c>
      <c r="Q78" s="292">
        <f>_xll.qlRateHelperLatestDate($L78)</f>
        <v>41689</v>
      </c>
    </row>
    <row r="79" spans="1:17" s="202" customFormat="1" x14ac:dyDescent="0.2">
      <c r="A79" s="125"/>
      <c r="B79" s="132"/>
      <c r="C79" s="140" t="s">
        <v>123</v>
      </c>
      <c r="D79" s="132" t="s">
        <v>118</v>
      </c>
      <c r="E79" s="140" t="s">
        <v>123</v>
      </c>
      <c r="F79" s="288" t="s">
        <v>206</v>
      </c>
      <c r="G79" s="288" t="s">
        <v>204</v>
      </c>
      <c r="H79" s="288" t="str">
        <f t="shared" si="3"/>
        <v>Actual/365 (Fixed)</v>
      </c>
      <c r="I79" s="289">
        <v>0</v>
      </c>
      <c r="J79" s="290" t="str">
        <f t="shared" si="4"/>
        <v>HKDOIS4M_Quote</v>
      </c>
      <c r="K79" s="290" t="str">
        <f t="shared" si="5"/>
        <v>HKD_YCRH_OIS4M</v>
      </c>
      <c r="L79" s="291" t="str">
        <f>_xll.qlOISRateHelper(K79,2,C79,J79,$L$71,Permanent,,ObjectOverwrite)</f>
        <v>HKD_YCRH_OIS4M#0003</v>
      </c>
      <c r="M79" s="205" t="str">
        <f>_xll.ohRangeRetrieveError(L79)</f>
        <v/>
      </c>
      <c r="N79" s="283"/>
      <c r="P79" s="292">
        <f>_xll.qlRateHelperEarliestDate($L79)</f>
        <v>41597</v>
      </c>
      <c r="Q79" s="292">
        <f>_xll.qlRateHelperLatestDate($L79)</f>
        <v>41717</v>
      </c>
    </row>
    <row r="80" spans="1:17" s="202" customFormat="1" x14ac:dyDescent="0.2">
      <c r="A80" s="125"/>
      <c r="B80" s="132"/>
      <c r="C80" s="140" t="s">
        <v>124</v>
      </c>
      <c r="D80" s="132" t="s">
        <v>118</v>
      </c>
      <c r="E80" s="140" t="s">
        <v>124</v>
      </c>
      <c r="F80" s="288" t="s">
        <v>206</v>
      </c>
      <c r="G80" s="288" t="s">
        <v>204</v>
      </c>
      <c r="H80" s="288" t="str">
        <f t="shared" si="3"/>
        <v>Actual/365 (Fixed)</v>
      </c>
      <c r="I80" s="289">
        <v>0</v>
      </c>
      <c r="J80" s="290" t="str">
        <f t="shared" si="4"/>
        <v>HKDOIS5M_Quote</v>
      </c>
      <c r="K80" s="290" t="str">
        <f t="shared" si="5"/>
        <v>HKD_YCRH_OIS5M</v>
      </c>
      <c r="L80" s="291" t="str">
        <f>_xll.qlOISRateHelper(K80,2,C80,J80,$L$71,Permanent,,ObjectOverwrite)</f>
        <v>HKD_YCRH_OIS5M#0003</v>
      </c>
      <c r="M80" s="205" t="str">
        <f>_xll.ohRangeRetrieveError(L80)</f>
        <v/>
      </c>
      <c r="N80" s="283"/>
      <c r="P80" s="292">
        <f>_xll.qlRateHelperEarliestDate($L80)</f>
        <v>41597</v>
      </c>
      <c r="Q80" s="292">
        <f>_xll.qlRateHelperLatestDate($L80)</f>
        <v>41751</v>
      </c>
    </row>
    <row r="81" spans="1:17" s="202" customFormat="1" x14ac:dyDescent="0.2">
      <c r="A81" s="125"/>
      <c r="B81" s="132"/>
      <c r="C81" s="140" t="s">
        <v>9</v>
      </c>
      <c r="D81" s="132" t="s">
        <v>118</v>
      </c>
      <c r="E81" s="140" t="s">
        <v>9</v>
      </c>
      <c r="F81" s="288" t="s">
        <v>206</v>
      </c>
      <c r="G81" s="288" t="s">
        <v>204</v>
      </c>
      <c r="H81" s="288" t="str">
        <f t="shared" si="3"/>
        <v>Actual/365 (Fixed)</v>
      </c>
      <c r="I81" s="289">
        <v>0</v>
      </c>
      <c r="J81" s="290" t="str">
        <f t="shared" si="4"/>
        <v>HKDOIS6M_Quote</v>
      </c>
      <c r="K81" s="290" t="str">
        <f t="shared" si="5"/>
        <v>HKD_YCRH_OIS6M</v>
      </c>
      <c r="L81" s="291" t="str">
        <f>_xll.qlOISRateHelper(K81,2,C81,J81,$L$71,Permanent,,ObjectOverwrite)</f>
        <v>HKD_YCRH_OIS6M#0003</v>
      </c>
      <c r="M81" s="205" t="str">
        <f>_xll.ohRangeRetrieveError(L81)</f>
        <v/>
      </c>
      <c r="N81" s="283"/>
      <c r="P81" s="292">
        <f>_xll.qlRateHelperEarliestDate($L81)</f>
        <v>41597</v>
      </c>
      <c r="Q81" s="292">
        <f>_xll.qlRateHelperLatestDate($L81)</f>
        <v>41778</v>
      </c>
    </row>
    <row r="82" spans="1:17" s="202" customFormat="1" x14ac:dyDescent="0.2">
      <c r="A82" s="125"/>
      <c r="B82" s="132"/>
      <c r="C82" s="140" t="s">
        <v>125</v>
      </c>
      <c r="D82" s="132" t="s">
        <v>118</v>
      </c>
      <c r="E82" s="140" t="s">
        <v>125</v>
      </c>
      <c r="F82" s="288" t="s">
        <v>206</v>
      </c>
      <c r="G82" s="288" t="s">
        <v>204</v>
      </c>
      <c r="H82" s="288" t="str">
        <f t="shared" si="3"/>
        <v>Actual/365 (Fixed)</v>
      </c>
      <c r="I82" s="289">
        <v>0</v>
      </c>
      <c r="J82" s="290" t="str">
        <f t="shared" si="4"/>
        <v>HKDOIS7M_Quote</v>
      </c>
      <c r="K82" s="290" t="str">
        <f t="shared" si="5"/>
        <v>HKD_YCRH_OIS7M</v>
      </c>
      <c r="L82" s="291" t="e">
        <f>_xll.qlOISRateHelper(K82,2,C82,J82,$L$71,Permanent,,ObjectOverwrite)</f>
        <v>#NUM!</v>
      </c>
      <c r="M82" s="205" t="str">
        <f ca="1">_xll.ohRangeRetrieveError(L82)</f>
        <v>qlOISRateHelper - Error converting parameter 'FixedRate' : 'ObjectHandler error: attempt to retrieve object with unknown ID 'HKDOIS7M_Quote'</v>
      </c>
      <c r="N82" s="283"/>
      <c r="P82" s="292" t="e">
        <f>_xll.qlRateHelperEarliestDate($L82)</f>
        <v>#VALUE!</v>
      </c>
      <c r="Q82" s="292" t="e">
        <f>_xll.qlRateHelperLatestDate($L82)</f>
        <v>#VALUE!</v>
      </c>
    </row>
    <row r="83" spans="1:17" s="202" customFormat="1" x14ac:dyDescent="0.2">
      <c r="A83" s="125"/>
      <c r="B83" s="132"/>
      <c r="C83" s="140" t="s">
        <v>126</v>
      </c>
      <c r="D83" s="132" t="s">
        <v>118</v>
      </c>
      <c r="E83" s="140" t="s">
        <v>126</v>
      </c>
      <c r="F83" s="288" t="s">
        <v>206</v>
      </c>
      <c r="G83" s="288" t="s">
        <v>204</v>
      </c>
      <c r="H83" s="288" t="str">
        <f t="shared" si="3"/>
        <v>Actual/365 (Fixed)</v>
      </c>
      <c r="I83" s="289">
        <v>0</v>
      </c>
      <c r="J83" s="290" t="str">
        <f t="shared" si="4"/>
        <v>HKDOIS8M_Quote</v>
      </c>
      <c r="K83" s="290" t="str">
        <f t="shared" si="5"/>
        <v>HKD_YCRH_OIS8M</v>
      </c>
      <c r="L83" s="291" t="e">
        <f>_xll.qlOISRateHelper(K83,2,C83,J83,$L$71,Permanent,,ObjectOverwrite)</f>
        <v>#NUM!</v>
      </c>
      <c r="M83" s="205" t="str">
        <f ca="1">_xll.ohRangeRetrieveError(L83)</f>
        <v>qlOISRateHelper - Error converting parameter 'FixedRate' : 'ObjectHandler error: attempt to retrieve object with unknown ID 'HKDOIS8M_Quote'</v>
      </c>
      <c r="N83" s="283"/>
      <c r="P83" s="292" t="e">
        <f>_xll.qlRateHelperEarliestDate($L83)</f>
        <v>#VALUE!</v>
      </c>
      <c r="Q83" s="292" t="e">
        <f>_xll.qlRateHelperLatestDate($L83)</f>
        <v>#VALUE!</v>
      </c>
    </row>
    <row r="84" spans="1:17" s="202" customFormat="1" x14ac:dyDescent="0.2">
      <c r="A84" s="125"/>
      <c r="B84" s="132"/>
      <c r="C84" s="140" t="s">
        <v>127</v>
      </c>
      <c r="D84" s="132" t="s">
        <v>118</v>
      </c>
      <c r="E84" s="140" t="s">
        <v>127</v>
      </c>
      <c r="F84" s="288" t="s">
        <v>206</v>
      </c>
      <c r="G84" s="288" t="s">
        <v>204</v>
      </c>
      <c r="H84" s="288" t="str">
        <f t="shared" si="3"/>
        <v>Actual/365 (Fixed)</v>
      </c>
      <c r="I84" s="289">
        <v>0</v>
      </c>
      <c r="J84" s="290" t="str">
        <f t="shared" si="4"/>
        <v>HKDOIS9M_Quote</v>
      </c>
      <c r="K84" s="290" t="str">
        <f t="shared" si="5"/>
        <v>HKD_YCRH_OIS9M</v>
      </c>
      <c r="L84" s="291" t="str">
        <f>_xll.qlOISRateHelper(K84,2,C84,J84,$L$71,Permanent,,ObjectOverwrite)</f>
        <v>HKD_YCRH_OIS9M#0003</v>
      </c>
      <c r="M84" s="205" t="str">
        <f>_xll.ohRangeRetrieveError(L84)</f>
        <v/>
      </c>
      <c r="N84" s="283"/>
      <c r="P84" s="292">
        <f>_xll.qlRateHelperEarliestDate($L84)</f>
        <v>41597</v>
      </c>
      <c r="Q84" s="292">
        <f>_xll.qlRateHelperLatestDate($L84)</f>
        <v>41870</v>
      </c>
    </row>
    <row r="85" spans="1:17" s="202" customFormat="1" x14ac:dyDescent="0.2">
      <c r="A85" s="125"/>
      <c r="B85" s="132"/>
      <c r="C85" s="140" t="s">
        <v>128</v>
      </c>
      <c r="D85" s="132" t="s">
        <v>118</v>
      </c>
      <c r="E85" s="140" t="s">
        <v>128</v>
      </c>
      <c r="F85" s="288" t="s">
        <v>206</v>
      </c>
      <c r="G85" s="288" t="s">
        <v>204</v>
      </c>
      <c r="H85" s="288" t="str">
        <f t="shared" si="3"/>
        <v>Actual/365 (Fixed)</v>
      </c>
      <c r="I85" s="289">
        <v>0</v>
      </c>
      <c r="J85" s="290" t="str">
        <f t="shared" si="4"/>
        <v>HKDOIS10M_Quote</v>
      </c>
      <c r="K85" s="290" t="str">
        <f t="shared" si="5"/>
        <v>HKD_YCRH_OIS10M</v>
      </c>
      <c r="L85" s="291" t="e">
        <f>_xll.qlOISRateHelper(K85,2,C85,J85,$L$71,Permanent,,ObjectOverwrite)</f>
        <v>#NUM!</v>
      </c>
      <c r="M85" s="205" t="str">
        <f ca="1">_xll.ohRangeRetrieveError(L85)</f>
        <v>qlOISRateHelper - Error converting parameter 'FixedRate' : 'ObjectHandler error: attempt to retrieve object with unknown ID 'HKDOIS10M_Quote'</v>
      </c>
      <c r="N85" s="283"/>
      <c r="P85" s="292" t="e">
        <f>_xll.qlRateHelperEarliestDate($L85)</f>
        <v>#VALUE!</v>
      </c>
      <c r="Q85" s="292" t="e">
        <f>_xll.qlRateHelperLatestDate($L85)</f>
        <v>#VALUE!</v>
      </c>
    </row>
    <row r="86" spans="1:17" s="202" customFormat="1" x14ac:dyDescent="0.2">
      <c r="A86" s="125"/>
      <c r="B86" s="132"/>
      <c r="C86" s="140" t="s">
        <v>129</v>
      </c>
      <c r="D86" s="132" t="s">
        <v>118</v>
      </c>
      <c r="E86" s="140" t="s">
        <v>129</v>
      </c>
      <c r="F86" s="288" t="s">
        <v>206</v>
      </c>
      <c r="G86" s="288" t="s">
        <v>204</v>
      </c>
      <c r="H86" s="288" t="str">
        <f t="shared" si="3"/>
        <v>Actual/365 (Fixed)</v>
      </c>
      <c r="I86" s="289">
        <v>0</v>
      </c>
      <c r="J86" s="290" t="str">
        <f t="shared" si="4"/>
        <v>HKDOIS11M_Quote</v>
      </c>
      <c r="K86" s="290" t="str">
        <f t="shared" si="5"/>
        <v>HKD_YCRH_OIS11M</v>
      </c>
      <c r="L86" s="291" t="e">
        <f>_xll.qlOISRateHelper(K86,2,C86,J86,$L$71,Permanent,,ObjectOverwrite)</f>
        <v>#NUM!</v>
      </c>
      <c r="M86" s="205" t="str">
        <f ca="1">_xll.ohRangeRetrieveError(L86)</f>
        <v>qlOISRateHelper - Error converting parameter 'FixedRate' : 'ObjectHandler error: attempt to retrieve object with unknown ID 'HKDOIS11M_Quote'</v>
      </c>
      <c r="N86" s="283"/>
      <c r="P86" s="292" t="e">
        <f>_xll.qlRateHelperEarliestDate($L86)</f>
        <v>#VALUE!</v>
      </c>
      <c r="Q86" s="292" t="e">
        <f>_xll.qlRateHelperLatestDate($L86)</f>
        <v>#VALUE!</v>
      </c>
    </row>
    <row r="87" spans="1:17" s="202" customFormat="1" x14ac:dyDescent="0.2">
      <c r="A87" s="125"/>
      <c r="B87" s="132"/>
      <c r="C87" s="140" t="s">
        <v>10</v>
      </c>
      <c r="D87" s="132" t="s">
        <v>118</v>
      </c>
      <c r="E87" s="140" t="s">
        <v>10</v>
      </c>
      <c r="F87" s="288" t="s">
        <v>206</v>
      </c>
      <c r="G87" s="288" t="s">
        <v>204</v>
      </c>
      <c r="H87" s="288" t="str">
        <f t="shared" si="3"/>
        <v>Actual/365 (Fixed)</v>
      </c>
      <c r="I87" s="289">
        <v>0</v>
      </c>
      <c r="J87" s="290" t="str">
        <f t="shared" si="4"/>
        <v>HKDOIS1Y_Quote</v>
      </c>
      <c r="K87" s="290" t="str">
        <f t="shared" si="5"/>
        <v>HKD_YCRH_OIS1Y</v>
      </c>
      <c r="L87" s="291" t="str">
        <f>_xll.qlOISRateHelper(K87,2,C87,J87,$L$71,Permanent,,ObjectOverwrite)</f>
        <v>HKD_YCRH_OIS1Y#0003</v>
      </c>
      <c r="M87" s="205" t="str">
        <f>_xll.ohRangeRetrieveError(L87)</f>
        <v/>
      </c>
      <c r="N87" s="283"/>
      <c r="P87" s="292">
        <f>_xll.qlRateHelperEarliestDate($L87)</f>
        <v>41597</v>
      </c>
      <c r="Q87" s="292">
        <f>_xll.qlRateHelperLatestDate($L87)</f>
        <v>41962</v>
      </c>
    </row>
    <row r="88" spans="1:17" s="202" customFormat="1" x14ac:dyDescent="0.2">
      <c r="A88" s="125"/>
      <c r="B88" s="132"/>
      <c r="C88" s="140" t="s">
        <v>130</v>
      </c>
      <c r="D88" s="132" t="s">
        <v>118</v>
      </c>
      <c r="E88" s="140" t="s">
        <v>130</v>
      </c>
      <c r="F88" s="288" t="s">
        <v>206</v>
      </c>
      <c r="G88" s="288" t="s">
        <v>204</v>
      </c>
      <c r="H88" s="288" t="str">
        <f t="shared" si="3"/>
        <v>Actual/365 (Fixed)</v>
      </c>
      <c r="I88" s="289">
        <v>0</v>
      </c>
      <c r="J88" s="290" t="str">
        <f t="shared" si="4"/>
        <v>HKDOIS13M_Quote</v>
      </c>
      <c r="K88" s="290" t="str">
        <f t="shared" si="5"/>
        <v>HKD_YCRH_OIS13M</v>
      </c>
      <c r="L88" s="291" t="e">
        <f>_xll.qlOISRateHelper(K88,2,C88,J88,$L$71,Permanent,,ObjectOverwrite)</f>
        <v>#NUM!</v>
      </c>
      <c r="M88" s="205" t="str">
        <f ca="1">_xll.ohRangeRetrieveError(L88)</f>
        <v>qlOISRateHelper - Error converting parameter 'FixedRate' : 'ObjectHandler error: attempt to retrieve object with unknown ID 'HKDOIS13M_Quote'</v>
      </c>
      <c r="N88" s="283"/>
      <c r="P88" s="292" t="e">
        <f>_xll.qlRateHelperEarliestDate($L88)</f>
        <v>#VALUE!</v>
      </c>
      <c r="Q88" s="292" t="e">
        <f>_xll.qlRateHelperLatestDate($L88)</f>
        <v>#VALUE!</v>
      </c>
    </row>
    <row r="89" spans="1:17" s="202" customFormat="1" x14ac:dyDescent="0.2">
      <c r="A89" s="125"/>
      <c r="B89" s="132"/>
      <c r="C89" s="140" t="s">
        <v>131</v>
      </c>
      <c r="D89" s="132" t="s">
        <v>118</v>
      </c>
      <c r="E89" s="140" t="s">
        <v>131</v>
      </c>
      <c r="F89" s="288" t="s">
        <v>206</v>
      </c>
      <c r="G89" s="288" t="s">
        <v>204</v>
      </c>
      <c r="H89" s="288" t="str">
        <f t="shared" si="3"/>
        <v>Actual/365 (Fixed)</v>
      </c>
      <c r="I89" s="289">
        <v>0</v>
      </c>
      <c r="J89" s="290" t="str">
        <f t="shared" si="4"/>
        <v>HKDOIS14M_Quote</v>
      </c>
      <c r="K89" s="290" t="str">
        <f t="shared" si="5"/>
        <v>HKD_YCRH_OIS14M</v>
      </c>
      <c r="L89" s="291" t="e">
        <f>_xll.qlOISRateHelper(K89,2,C89,J89,$L$71,Permanent,,ObjectOverwrite)</f>
        <v>#NUM!</v>
      </c>
      <c r="M89" s="205" t="str">
        <f ca="1">_xll.ohRangeRetrieveError(L89)</f>
        <v>qlOISRateHelper - Error converting parameter 'FixedRate' : 'ObjectHandler error: attempt to retrieve object with unknown ID 'HKDOIS14M_Quote'</v>
      </c>
      <c r="N89" s="283"/>
      <c r="P89" s="292" t="e">
        <f>_xll.qlRateHelperEarliestDate($L89)</f>
        <v>#VALUE!</v>
      </c>
      <c r="Q89" s="292" t="e">
        <f>_xll.qlRateHelperLatestDate($L89)</f>
        <v>#VALUE!</v>
      </c>
    </row>
    <row r="90" spans="1:17" s="202" customFormat="1" x14ac:dyDescent="0.2">
      <c r="A90" s="125"/>
      <c r="B90" s="132"/>
      <c r="C90" s="140" t="s">
        <v>11</v>
      </c>
      <c r="D90" s="132" t="s">
        <v>118</v>
      </c>
      <c r="E90" s="140" t="s">
        <v>11</v>
      </c>
      <c r="F90" s="288" t="s">
        <v>206</v>
      </c>
      <c r="G90" s="288" t="s">
        <v>204</v>
      </c>
      <c r="H90" s="288" t="str">
        <f t="shared" si="3"/>
        <v>Actual/365 (Fixed)</v>
      </c>
      <c r="I90" s="289">
        <v>0</v>
      </c>
      <c r="J90" s="290" t="str">
        <f t="shared" si="4"/>
        <v>HKDOIS15M_Quote</v>
      </c>
      <c r="K90" s="290" t="str">
        <f t="shared" si="5"/>
        <v>HKD_YCRH_OIS15M</v>
      </c>
      <c r="L90" s="291" t="e">
        <f>_xll.qlOISRateHelper(K90,2,C90,J90,$L$71,Permanent,,ObjectOverwrite)</f>
        <v>#NUM!</v>
      </c>
      <c r="M90" s="205" t="str">
        <f ca="1">_xll.ohRangeRetrieveError(L90)</f>
        <v>qlOISRateHelper - Error converting parameter 'FixedRate' : 'ObjectHandler error: attempt to retrieve object with unknown ID 'HKDOIS15M_Quote'</v>
      </c>
      <c r="N90" s="283"/>
      <c r="P90" s="292" t="e">
        <f>_xll.qlRateHelperEarliestDate($L90)</f>
        <v>#VALUE!</v>
      </c>
      <c r="Q90" s="292" t="e">
        <f>_xll.qlRateHelperLatestDate($L90)</f>
        <v>#VALUE!</v>
      </c>
    </row>
    <row r="91" spans="1:17" s="202" customFormat="1" x14ac:dyDescent="0.2">
      <c r="A91" s="125"/>
      <c r="B91" s="132"/>
      <c r="C91" s="140" t="s">
        <v>132</v>
      </c>
      <c r="D91" s="132" t="s">
        <v>118</v>
      </c>
      <c r="E91" s="140" t="s">
        <v>132</v>
      </c>
      <c r="F91" s="288" t="s">
        <v>206</v>
      </c>
      <c r="G91" s="288" t="s">
        <v>204</v>
      </c>
      <c r="H91" s="288" t="str">
        <f t="shared" si="3"/>
        <v>Actual/365 (Fixed)</v>
      </c>
      <c r="I91" s="289">
        <v>0</v>
      </c>
      <c r="J91" s="290" t="str">
        <f t="shared" si="4"/>
        <v>HKDOIS16M_Quote</v>
      </c>
      <c r="K91" s="290" t="str">
        <f t="shared" si="5"/>
        <v>HKD_YCRH_OIS16M</v>
      </c>
      <c r="L91" s="291" t="e">
        <f>_xll.qlOISRateHelper(K91,2,C91,J91,$L$71,Permanent,,ObjectOverwrite)</f>
        <v>#NUM!</v>
      </c>
      <c r="M91" s="205" t="str">
        <f ca="1">_xll.ohRangeRetrieveError(L91)</f>
        <v>qlOISRateHelper - Error converting parameter 'FixedRate' : 'ObjectHandler error: attempt to retrieve object with unknown ID 'HKDOIS16M_Quote'</v>
      </c>
      <c r="N91" s="283"/>
      <c r="P91" s="292" t="e">
        <f>_xll.qlRateHelperEarliestDate($L91)</f>
        <v>#VALUE!</v>
      </c>
      <c r="Q91" s="292" t="e">
        <f>_xll.qlRateHelperLatestDate($L91)</f>
        <v>#VALUE!</v>
      </c>
    </row>
    <row r="92" spans="1:17" s="202" customFormat="1" x14ac:dyDescent="0.2">
      <c r="A92" s="125"/>
      <c r="B92" s="132"/>
      <c r="C92" s="140" t="s">
        <v>133</v>
      </c>
      <c r="D92" s="132" t="s">
        <v>118</v>
      </c>
      <c r="E92" s="140" t="s">
        <v>133</v>
      </c>
      <c r="F92" s="288" t="s">
        <v>206</v>
      </c>
      <c r="G92" s="288" t="s">
        <v>204</v>
      </c>
      <c r="H92" s="288" t="str">
        <f t="shared" si="3"/>
        <v>Actual/365 (Fixed)</v>
      </c>
      <c r="I92" s="289">
        <v>0</v>
      </c>
      <c r="J92" s="290" t="str">
        <f t="shared" si="4"/>
        <v>HKDOIS17M_Quote</v>
      </c>
      <c r="K92" s="290" t="str">
        <f t="shared" si="5"/>
        <v>HKD_YCRH_OIS17M</v>
      </c>
      <c r="L92" s="291" t="e">
        <f>_xll.qlOISRateHelper(K92,2,C92,J92,$L$71,Permanent,,ObjectOverwrite)</f>
        <v>#NUM!</v>
      </c>
      <c r="M92" s="205" t="str">
        <f ca="1">_xll.ohRangeRetrieveError(L92)</f>
        <v>qlOISRateHelper - Error converting parameter 'FixedRate' : 'ObjectHandler error: attempt to retrieve object with unknown ID 'HKDOIS17M_Quote'</v>
      </c>
      <c r="N92" s="283"/>
      <c r="P92" s="292" t="e">
        <f>_xll.qlRateHelperEarliestDate($L92)</f>
        <v>#VALUE!</v>
      </c>
      <c r="Q92" s="292" t="e">
        <f>_xll.qlRateHelperLatestDate($L92)</f>
        <v>#VALUE!</v>
      </c>
    </row>
    <row r="93" spans="1:17" s="202" customFormat="1" x14ac:dyDescent="0.2">
      <c r="A93" s="125"/>
      <c r="B93" s="132"/>
      <c r="C93" s="140" t="s">
        <v>12</v>
      </c>
      <c r="D93" s="132" t="s">
        <v>118</v>
      </c>
      <c r="E93" s="140" t="s">
        <v>12</v>
      </c>
      <c r="F93" s="288" t="s">
        <v>206</v>
      </c>
      <c r="G93" s="288" t="s">
        <v>204</v>
      </c>
      <c r="H93" s="288" t="str">
        <f t="shared" si="3"/>
        <v>Actual/365 (Fixed)</v>
      </c>
      <c r="I93" s="289">
        <v>0</v>
      </c>
      <c r="J93" s="290" t="str">
        <f t="shared" si="4"/>
        <v>HKDOIS18M_Quote</v>
      </c>
      <c r="K93" s="290" t="str">
        <f t="shared" si="5"/>
        <v>HKD_YCRH_OIS18M</v>
      </c>
      <c r="L93" s="291" t="e">
        <f>_xll.qlOISRateHelper(K93,2,C93,J93,$L$71,Permanent,,ObjectOverwrite)</f>
        <v>#NUM!</v>
      </c>
      <c r="M93" s="205" t="str">
        <f ca="1">_xll.ohRangeRetrieveError(L93)</f>
        <v>qlOISRateHelper - Error converting parameter 'FixedRate' : 'ObjectHandler error: attempt to retrieve object with unknown ID 'HKDOIS18M_Quote'</v>
      </c>
      <c r="N93" s="283"/>
      <c r="P93" s="292" t="e">
        <f>_xll.qlRateHelperEarliestDate($L93)</f>
        <v>#VALUE!</v>
      </c>
      <c r="Q93" s="292" t="e">
        <f>_xll.qlRateHelperLatestDate($L93)</f>
        <v>#VALUE!</v>
      </c>
    </row>
    <row r="94" spans="1:17" s="202" customFormat="1" x14ac:dyDescent="0.2">
      <c r="A94" s="125"/>
      <c r="B94" s="132"/>
      <c r="C94" s="140" t="s">
        <v>134</v>
      </c>
      <c r="D94" s="132" t="s">
        <v>118</v>
      </c>
      <c r="E94" s="140" t="s">
        <v>134</v>
      </c>
      <c r="F94" s="288" t="s">
        <v>206</v>
      </c>
      <c r="G94" s="288" t="s">
        <v>204</v>
      </c>
      <c r="H94" s="288" t="str">
        <f t="shared" si="3"/>
        <v>Actual/365 (Fixed)</v>
      </c>
      <c r="I94" s="289">
        <v>0</v>
      </c>
      <c r="J94" s="290" t="str">
        <f t="shared" si="4"/>
        <v>HKDOIS19M_Quote</v>
      </c>
      <c r="K94" s="290" t="str">
        <f t="shared" si="5"/>
        <v>HKD_YCRH_OIS19M</v>
      </c>
      <c r="L94" s="291" t="e">
        <f>_xll.qlOISRateHelper(K94,2,C94,J94,$L$71,Permanent,,ObjectOverwrite)</f>
        <v>#NUM!</v>
      </c>
      <c r="M94" s="205" t="str">
        <f ca="1">_xll.ohRangeRetrieveError(L94)</f>
        <v>qlOISRateHelper - Error converting parameter 'FixedRate' : 'ObjectHandler error: attempt to retrieve object with unknown ID 'HKDOIS19M_Quote'</v>
      </c>
      <c r="N94" s="283"/>
      <c r="P94" s="292" t="e">
        <f>_xll.qlRateHelperEarliestDate($L94)</f>
        <v>#VALUE!</v>
      </c>
      <c r="Q94" s="292" t="e">
        <f>_xll.qlRateHelperLatestDate($L94)</f>
        <v>#VALUE!</v>
      </c>
    </row>
    <row r="95" spans="1:17" s="202" customFormat="1" x14ac:dyDescent="0.2">
      <c r="A95" s="125"/>
      <c r="B95" s="132"/>
      <c r="C95" s="140" t="s">
        <v>135</v>
      </c>
      <c r="D95" s="132" t="s">
        <v>118</v>
      </c>
      <c r="E95" s="140" t="s">
        <v>135</v>
      </c>
      <c r="F95" s="288" t="s">
        <v>206</v>
      </c>
      <c r="G95" s="288" t="s">
        <v>204</v>
      </c>
      <c r="H95" s="288" t="str">
        <f t="shared" si="3"/>
        <v>Actual/365 (Fixed)</v>
      </c>
      <c r="I95" s="289">
        <v>0</v>
      </c>
      <c r="J95" s="290" t="str">
        <f t="shared" si="4"/>
        <v>HKDOIS20M_Quote</v>
      </c>
      <c r="K95" s="290" t="str">
        <f t="shared" si="5"/>
        <v>HKD_YCRH_OIS20M</v>
      </c>
      <c r="L95" s="291" t="e">
        <f>_xll.qlOISRateHelper(K95,2,C95,J95,$L$71,Permanent,,ObjectOverwrite)</f>
        <v>#NUM!</v>
      </c>
      <c r="M95" s="205" t="str">
        <f ca="1">_xll.ohRangeRetrieveError(L95)</f>
        <v>qlOISRateHelper - Error converting parameter 'FixedRate' : 'ObjectHandler error: attempt to retrieve object with unknown ID 'HKDOIS20M_Quote'</v>
      </c>
      <c r="N95" s="283"/>
      <c r="P95" s="292" t="e">
        <f>_xll.qlRateHelperEarliestDate($L95)</f>
        <v>#VALUE!</v>
      </c>
      <c r="Q95" s="292" t="e">
        <f>_xll.qlRateHelperLatestDate($L95)</f>
        <v>#VALUE!</v>
      </c>
    </row>
    <row r="96" spans="1:17" s="202" customFormat="1" x14ac:dyDescent="0.2">
      <c r="A96" s="125"/>
      <c r="B96" s="132"/>
      <c r="C96" s="140" t="s">
        <v>13</v>
      </c>
      <c r="D96" s="132" t="s">
        <v>118</v>
      </c>
      <c r="E96" s="140" t="s">
        <v>13</v>
      </c>
      <c r="F96" s="288" t="s">
        <v>206</v>
      </c>
      <c r="G96" s="288" t="s">
        <v>204</v>
      </c>
      <c r="H96" s="288" t="str">
        <f t="shared" si="3"/>
        <v>Actual/365 (Fixed)</v>
      </c>
      <c r="I96" s="289">
        <v>0</v>
      </c>
      <c r="J96" s="290" t="str">
        <f t="shared" si="4"/>
        <v>HKDOIS21M_Quote</v>
      </c>
      <c r="K96" s="290" t="str">
        <f t="shared" si="5"/>
        <v>HKD_YCRH_OIS21M</v>
      </c>
      <c r="L96" s="291" t="e">
        <f>_xll.qlOISRateHelper(K96,2,C96,J96,$L$71,Permanent,,ObjectOverwrite)</f>
        <v>#NUM!</v>
      </c>
      <c r="M96" s="205" t="str">
        <f ca="1">_xll.ohRangeRetrieveError(L96)</f>
        <v>qlOISRateHelper - Error converting parameter 'FixedRate' : 'ObjectHandler error: attempt to retrieve object with unknown ID 'HKDOIS21M_Quote'</v>
      </c>
      <c r="N96" s="283"/>
      <c r="P96" s="292" t="e">
        <f>_xll.qlRateHelperEarliestDate($L96)</f>
        <v>#VALUE!</v>
      </c>
      <c r="Q96" s="292" t="e">
        <f>_xll.qlRateHelperLatestDate($L96)</f>
        <v>#VALUE!</v>
      </c>
    </row>
    <row r="97" spans="1:17" s="202" customFormat="1" x14ac:dyDescent="0.2">
      <c r="A97" s="125"/>
      <c r="B97" s="132"/>
      <c r="C97" s="140" t="s">
        <v>136</v>
      </c>
      <c r="D97" s="132" t="s">
        <v>118</v>
      </c>
      <c r="E97" s="140" t="s">
        <v>136</v>
      </c>
      <c r="F97" s="288" t="s">
        <v>206</v>
      </c>
      <c r="G97" s="288" t="s">
        <v>204</v>
      </c>
      <c r="H97" s="288" t="str">
        <f t="shared" si="3"/>
        <v>Actual/365 (Fixed)</v>
      </c>
      <c r="I97" s="289">
        <v>0</v>
      </c>
      <c r="J97" s="290" t="str">
        <f t="shared" si="4"/>
        <v>HKDOIS22M_Quote</v>
      </c>
      <c r="K97" s="290" t="str">
        <f t="shared" si="5"/>
        <v>HKD_YCRH_OIS22M</v>
      </c>
      <c r="L97" s="291" t="e">
        <f>_xll.qlOISRateHelper(K97,2,C97,J97,$L$71,Permanent,,ObjectOverwrite)</f>
        <v>#NUM!</v>
      </c>
      <c r="M97" s="205" t="str">
        <f ca="1">_xll.ohRangeRetrieveError(L97)</f>
        <v>qlOISRateHelper - Error converting parameter 'FixedRate' : 'ObjectHandler error: attempt to retrieve object with unknown ID 'HKDOIS22M_Quote'</v>
      </c>
      <c r="N97" s="283"/>
      <c r="P97" s="292" t="e">
        <f>_xll.qlRateHelperEarliestDate($L97)</f>
        <v>#VALUE!</v>
      </c>
      <c r="Q97" s="292" t="e">
        <f>_xll.qlRateHelperLatestDate($L97)</f>
        <v>#VALUE!</v>
      </c>
    </row>
    <row r="98" spans="1:17" s="202" customFormat="1" x14ac:dyDescent="0.2">
      <c r="A98" s="125"/>
      <c r="B98" s="132"/>
      <c r="C98" s="140" t="s">
        <v>137</v>
      </c>
      <c r="D98" s="132" t="s">
        <v>118</v>
      </c>
      <c r="E98" s="140" t="s">
        <v>137</v>
      </c>
      <c r="F98" s="288" t="s">
        <v>206</v>
      </c>
      <c r="G98" s="288" t="s">
        <v>204</v>
      </c>
      <c r="H98" s="288" t="str">
        <f t="shared" si="3"/>
        <v>Actual/365 (Fixed)</v>
      </c>
      <c r="I98" s="289">
        <v>0</v>
      </c>
      <c r="J98" s="290" t="str">
        <f t="shared" si="4"/>
        <v>HKDOIS23M_Quote</v>
      </c>
      <c r="K98" s="290" t="str">
        <f t="shared" si="5"/>
        <v>HKD_YCRH_OIS23M</v>
      </c>
      <c r="L98" s="291" t="e">
        <f>_xll.qlOISRateHelper(K98,2,C98,J98,$L$71,Permanent,,ObjectOverwrite)</f>
        <v>#NUM!</v>
      </c>
      <c r="M98" s="205" t="str">
        <f ca="1">_xll.ohRangeRetrieveError(L98)</f>
        <v>qlOISRateHelper - Error converting parameter 'FixedRate' : 'ObjectHandler error: attempt to retrieve object with unknown ID 'HKDOIS23M_Quote'</v>
      </c>
      <c r="N98" s="283"/>
      <c r="P98" s="292" t="e">
        <f>_xll.qlRateHelperEarliestDate($L98)</f>
        <v>#VALUE!</v>
      </c>
      <c r="Q98" s="292" t="e">
        <f>_xll.qlRateHelperLatestDate($L98)</f>
        <v>#VALUE!</v>
      </c>
    </row>
    <row r="99" spans="1:17" s="202" customFormat="1" x14ac:dyDescent="0.2">
      <c r="A99" s="125"/>
      <c r="B99" s="132"/>
      <c r="C99" s="140" t="s">
        <v>14</v>
      </c>
      <c r="D99" s="132" t="s">
        <v>118</v>
      </c>
      <c r="E99" s="140" t="s">
        <v>14</v>
      </c>
      <c r="F99" s="288" t="s">
        <v>206</v>
      </c>
      <c r="G99" s="288" t="s">
        <v>204</v>
      </c>
      <c r="H99" s="288" t="str">
        <f t="shared" si="3"/>
        <v>Actual/365 (Fixed)</v>
      </c>
      <c r="I99" s="289">
        <v>0</v>
      </c>
      <c r="J99" s="290" t="str">
        <f t="shared" si="4"/>
        <v>HKDOIS2Y_Quote</v>
      </c>
      <c r="K99" s="290" t="str">
        <f t="shared" si="5"/>
        <v>HKD_YCRH_OIS2Y</v>
      </c>
      <c r="L99" s="291" t="e">
        <f>_xll.qlOISRateHelper(K99,2,C99,J99,$L$71,Permanent,,ObjectOverwrite)</f>
        <v>#NUM!</v>
      </c>
      <c r="M99" s="205" t="str">
        <f ca="1">_xll.ohRangeRetrieveError(L99)</f>
        <v>qlOISRateHelper - Error converting parameter 'FixedRate' : 'ObjectHandler error: attempt to retrieve object with unknown ID 'HKDOIS2Y_Quote'</v>
      </c>
      <c r="N99" s="283"/>
      <c r="P99" s="292" t="e">
        <f>_xll.qlRateHelperEarliestDate($L99)</f>
        <v>#VALUE!</v>
      </c>
      <c r="Q99" s="292" t="e">
        <f>_xll.qlRateHelperLatestDate($L99)</f>
        <v>#VALUE!</v>
      </c>
    </row>
    <row r="100" spans="1:17" s="202" customFormat="1" x14ac:dyDescent="0.2">
      <c r="A100" s="125"/>
      <c r="B100" s="132"/>
      <c r="C100" s="140" t="s">
        <v>138</v>
      </c>
      <c r="D100" s="132" t="s">
        <v>118</v>
      </c>
      <c r="E100" s="140" t="s">
        <v>138</v>
      </c>
      <c r="F100" s="288" t="s">
        <v>206</v>
      </c>
      <c r="G100" s="288" t="s">
        <v>204</v>
      </c>
      <c r="H100" s="288" t="str">
        <f t="shared" si="3"/>
        <v>Actual/365 (Fixed)</v>
      </c>
      <c r="I100" s="289">
        <v>0</v>
      </c>
      <c r="J100" s="290" t="str">
        <f t="shared" si="4"/>
        <v>HKDOIS27M_Quote</v>
      </c>
      <c r="K100" s="290" t="str">
        <f t="shared" si="5"/>
        <v>HKD_YCRH_OIS27M</v>
      </c>
      <c r="L100" s="291" t="e">
        <f>_xll.qlOISRateHelper(K100,2,C100,J100,$L$71,Permanent,,ObjectOverwrite)</f>
        <v>#NUM!</v>
      </c>
      <c r="M100" s="205" t="str">
        <f ca="1">_xll.ohRangeRetrieveError(L100)</f>
        <v>qlOISRateHelper - Error converting parameter 'FixedRate' : 'ObjectHandler error: attempt to retrieve object with unknown ID 'HKDOIS27M_Quote'</v>
      </c>
      <c r="N100" s="283"/>
      <c r="P100" s="292"/>
      <c r="Q100" s="292"/>
    </row>
    <row r="101" spans="1:17" s="202" customFormat="1" x14ac:dyDescent="0.2">
      <c r="A101" s="125"/>
      <c r="B101" s="132"/>
      <c r="C101" s="140" t="s">
        <v>139</v>
      </c>
      <c r="D101" s="132" t="s">
        <v>118</v>
      </c>
      <c r="E101" s="140" t="s">
        <v>139</v>
      </c>
      <c r="F101" s="288" t="s">
        <v>206</v>
      </c>
      <c r="G101" s="288" t="s">
        <v>204</v>
      </c>
      <c r="H101" s="288" t="str">
        <f t="shared" si="3"/>
        <v>Actual/365 (Fixed)</v>
      </c>
      <c r="I101" s="289">
        <v>0</v>
      </c>
      <c r="J101" s="290" t="str">
        <f t="shared" si="4"/>
        <v>HKDOIS30M_Quote</v>
      </c>
      <c r="K101" s="290" t="str">
        <f t="shared" si="5"/>
        <v>HKD_YCRH_OIS30M</v>
      </c>
      <c r="L101" s="291" t="e">
        <f>_xll.qlOISRateHelper(K101,2,C101,J101,$L$71,Permanent,,ObjectOverwrite)</f>
        <v>#NUM!</v>
      </c>
      <c r="M101" s="205" t="str">
        <f ca="1">_xll.ohRangeRetrieveError(L101)</f>
        <v>qlOISRateHelper - Error converting parameter 'FixedRate' : 'ObjectHandler error: attempt to retrieve object with unknown ID 'HKDOIS30M_Quote'</v>
      </c>
      <c r="N101" s="283"/>
      <c r="P101" s="292"/>
      <c r="Q101" s="292"/>
    </row>
    <row r="102" spans="1:17" s="202" customFormat="1" x14ac:dyDescent="0.2">
      <c r="A102" s="125"/>
      <c r="B102" s="132"/>
      <c r="C102" s="140" t="s">
        <v>140</v>
      </c>
      <c r="D102" s="132" t="s">
        <v>118</v>
      </c>
      <c r="E102" s="140" t="s">
        <v>140</v>
      </c>
      <c r="F102" s="288" t="s">
        <v>206</v>
      </c>
      <c r="G102" s="288" t="s">
        <v>204</v>
      </c>
      <c r="H102" s="288" t="str">
        <f t="shared" si="3"/>
        <v>Actual/365 (Fixed)</v>
      </c>
      <c r="I102" s="289">
        <v>0</v>
      </c>
      <c r="J102" s="290" t="str">
        <f t="shared" si="4"/>
        <v>HKDOIS33M_Quote</v>
      </c>
      <c r="K102" s="290" t="str">
        <f t="shared" si="5"/>
        <v>HKD_YCRH_OIS33M</v>
      </c>
      <c r="L102" s="291" t="e">
        <f>_xll.qlOISRateHelper(K102,2,C102,J102,$L$71,Permanent,,ObjectOverwrite)</f>
        <v>#NUM!</v>
      </c>
      <c r="M102" s="205" t="str">
        <f ca="1">_xll.ohRangeRetrieveError(L102)</f>
        <v>qlOISRateHelper - Error converting parameter 'FixedRate' : 'ObjectHandler error: attempt to retrieve object with unknown ID 'HKDOIS33M_Quote'</v>
      </c>
      <c r="N102" s="283"/>
      <c r="P102" s="292"/>
      <c r="Q102" s="292"/>
    </row>
    <row r="103" spans="1:17" s="202" customFormat="1" x14ac:dyDescent="0.2">
      <c r="A103" s="125"/>
      <c r="B103" s="132"/>
      <c r="C103" s="140" t="s">
        <v>18</v>
      </c>
      <c r="D103" s="132" t="s">
        <v>118</v>
      </c>
      <c r="E103" s="140" t="s">
        <v>18</v>
      </c>
      <c r="F103" s="288" t="s">
        <v>206</v>
      </c>
      <c r="G103" s="288" t="s">
        <v>204</v>
      </c>
      <c r="H103" s="288" t="str">
        <f t="shared" si="3"/>
        <v>Actual/365 (Fixed)</v>
      </c>
      <c r="I103" s="289">
        <v>0</v>
      </c>
      <c r="J103" s="290" t="str">
        <f t="shared" si="4"/>
        <v>HKDOIS3Y_Quote</v>
      </c>
      <c r="K103" s="290" t="str">
        <f t="shared" si="5"/>
        <v>HKD_YCRH_OIS3Y</v>
      </c>
      <c r="L103" s="291" t="e">
        <f>_xll.qlOISRateHelper(K103,2,C103,J103,$L$71,Permanent,,ObjectOverwrite)</f>
        <v>#NUM!</v>
      </c>
      <c r="M103" s="205" t="str">
        <f ca="1">_xll.ohRangeRetrieveError(L103)</f>
        <v>qlOISRateHelper - Error converting parameter 'FixedRate' : 'ObjectHandler error: attempt to retrieve object with unknown ID 'HKDOIS3Y_Quote'</v>
      </c>
      <c r="N103" s="283"/>
      <c r="P103" s="292"/>
      <c r="Q103" s="292"/>
    </row>
    <row r="104" spans="1:17" s="202" customFormat="1" x14ac:dyDescent="0.2">
      <c r="A104" s="125"/>
      <c r="B104" s="132"/>
      <c r="C104" s="140" t="s">
        <v>141</v>
      </c>
      <c r="D104" s="132" t="s">
        <v>118</v>
      </c>
      <c r="E104" s="140" t="s">
        <v>141</v>
      </c>
      <c r="F104" s="288" t="s">
        <v>206</v>
      </c>
      <c r="G104" s="288" t="s">
        <v>204</v>
      </c>
      <c r="H104" s="288" t="str">
        <f t="shared" si="3"/>
        <v>Actual/365 (Fixed)</v>
      </c>
      <c r="I104" s="289">
        <v>0</v>
      </c>
      <c r="J104" s="290" t="str">
        <f t="shared" si="4"/>
        <v>HKDOIS39M_Quote</v>
      </c>
      <c r="K104" s="290" t="str">
        <f t="shared" si="5"/>
        <v>HKD_YCRH_OIS39M</v>
      </c>
      <c r="L104" s="291" t="e">
        <f>_xll.qlOISRateHelper(K104,2,C104,J104,$L$71,Permanent,,ObjectOverwrite)</f>
        <v>#NUM!</v>
      </c>
      <c r="M104" s="205" t="str">
        <f ca="1">_xll.ohRangeRetrieveError(L104)</f>
        <v>qlOISRateHelper - Error converting parameter 'FixedRate' : 'ObjectHandler error: attempt to retrieve object with unknown ID 'HKDOIS39M_Quote'</v>
      </c>
      <c r="N104" s="283"/>
      <c r="P104" s="292"/>
      <c r="Q104" s="292"/>
    </row>
    <row r="105" spans="1:17" s="202" customFormat="1" x14ac:dyDescent="0.2">
      <c r="A105" s="125"/>
      <c r="B105" s="132"/>
      <c r="C105" s="140" t="s">
        <v>142</v>
      </c>
      <c r="D105" s="132" t="s">
        <v>118</v>
      </c>
      <c r="E105" s="140" t="s">
        <v>142</v>
      </c>
      <c r="F105" s="288" t="s">
        <v>206</v>
      </c>
      <c r="G105" s="288" t="s">
        <v>204</v>
      </c>
      <c r="H105" s="288" t="str">
        <f t="shared" ref="H105:H126" si="6">MoneyMarketDayCounter</f>
        <v>Actual/365 (Fixed)</v>
      </c>
      <c r="I105" s="289">
        <v>0</v>
      </c>
      <c r="J105" s="290" t="str">
        <f t="shared" ref="J105:J126" si="7">Currency&amp;$D105&amp;$E105&amp;QuoteSuffix</f>
        <v>HKDOIS42M_Quote</v>
      </c>
      <c r="K105" s="290" t="str">
        <f t="shared" ref="K105:K126" si="8">$K$69&amp;"_"&amp;$D105&amp;$E105</f>
        <v>HKD_YCRH_OIS42M</v>
      </c>
      <c r="L105" s="291" t="e">
        <f>_xll.qlOISRateHelper(K105,2,C105,J105,$L$71,Permanent,,ObjectOverwrite)</f>
        <v>#NUM!</v>
      </c>
      <c r="M105" s="205" t="str">
        <f ca="1">_xll.ohRangeRetrieveError(L105)</f>
        <v>qlOISRateHelper - Error converting parameter 'FixedRate' : 'ObjectHandler error: attempt to retrieve object with unknown ID 'HKDOIS42M_Quote'</v>
      </c>
      <c r="N105" s="283"/>
      <c r="P105" s="292"/>
      <c r="Q105" s="292"/>
    </row>
    <row r="106" spans="1:17" s="202" customFormat="1" x14ac:dyDescent="0.2">
      <c r="A106" s="125"/>
      <c r="B106" s="132"/>
      <c r="C106" s="140" t="s">
        <v>143</v>
      </c>
      <c r="D106" s="132" t="s">
        <v>118</v>
      </c>
      <c r="E106" s="140" t="s">
        <v>143</v>
      </c>
      <c r="F106" s="288" t="s">
        <v>206</v>
      </c>
      <c r="G106" s="288" t="s">
        <v>204</v>
      </c>
      <c r="H106" s="288" t="str">
        <f t="shared" si="6"/>
        <v>Actual/365 (Fixed)</v>
      </c>
      <c r="I106" s="289">
        <v>0</v>
      </c>
      <c r="J106" s="290" t="str">
        <f t="shared" si="7"/>
        <v>HKDOIS45M_Quote</v>
      </c>
      <c r="K106" s="290" t="str">
        <f t="shared" si="8"/>
        <v>HKD_YCRH_OIS45M</v>
      </c>
      <c r="L106" s="291" t="e">
        <f>_xll.qlOISRateHelper(K106,2,C106,J106,$L$71,Permanent,,ObjectOverwrite)</f>
        <v>#NUM!</v>
      </c>
      <c r="M106" s="205" t="str">
        <f ca="1">_xll.ohRangeRetrieveError(L106)</f>
        <v>qlOISRateHelper - Error converting parameter 'FixedRate' : 'ObjectHandler error: attempt to retrieve object with unknown ID 'HKDOIS45M_Quote'</v>
      </c>
      <c r="N106" s="283"/>
      <c r="P106" s="292"/>
      <c r="Q106" s="292"/>
    </row>
    <row r="107" spans="1:17" s="202" customFormat="1" x14ac:dyDescent="0.2">
      <c r="A107" s="125"/>
      <c r="B107" s="132"/>
      <c r="C107" s="140" t="s">
        <v>22</v>
      </c>
      <c r="D107" s="132" t="s">
        <v>118</v>
      </c>
      <c r="E107" s="140" t="s">
        <v>22</v>
      </c>
      <c r="F107" s="288" t="s">
        <v>206</v>
      </c>
      <c r="G107" s="288" t="s">
        <v>204</v>
      </c>
      <c r="H107" s="288" t="str">
        <f t="shared" si="6"/>
        <v>Actual/365 (Fixed)</v>
      </c>
      <c r="I107" s="289">
        <v>0</v>
      </c>
      <c r="J107" s="290" t="str">
        <f t="shared" si="7"/>
        <v>HKDOIS4Y_Quote</v>
      </c>
      <c r="K107" s="290" t="str">
        <f t="shared" si="8"/>
        <v>HKD_YCRH_OIS4Y</v>
      </c>
      <c r="L107" s="291" t="e">
        <f>_xll.qlOISRateHelper(K107,2,C107,J107,$L$71,Permanent,,ObjectOverwrite)</f>
        <v>#NUM!</v>
      </c>
      <c r="M107" s="205" t="str">
        <f ca="1">_xll.ohRangeRetrieveError(L107)</f>
        <v>qlOISRateHelper - Error converting parameter 'FixedRate' : 'ObjectHandler error: attempt to retrieve object with unknown ID 'HKDOIS4Y_Quote'</v>
      </c>
      <c r="N107" s="283"/>
      <c r="P107" s="292"/>
      <c r="Q107" s="292"/>
    </row>
    <row r="108" spans="1:17" s="202" customFormat="1" x14ac:dyDescent="0.2">
      <c r="A108" s="125"/>
      <c r="B108" s="132"/>
      <c r="C108" s="140" t="s">
        <v>144</v>
      </c>
      <c r="D108" s="132" t="s">
        <v>118</v>
      </c>
      <c r="E108" s="140" t="s">
        <v>144</v>
      </c>
      <c r="F108" s="288" t="s">
        <v>206</v>
      </c>
      <c r="G108" s="288" t="s">
        <v>204</v>
      </c>
      <c r="H108" s="288" t="str">
        <f t="shared" si="6"/>
        <v>Actual/365 (Fixed)</v>
      </c>
      <c r="I108" s="289">
        <v>0</v>
      </c>
      <c r="J108" s="290" t="str">
        <f t="shared" si="7"/>
        <v>HKDOIS51M_Quote</v>
      </c>
      <c r="K108" s="290" t="str">
        <f t="shared" si="8"/>
        <v>HKD_YCRH_OIS51M</v>
      </c>
      <c r="L108" s="291" t="e">
        <f>_xll.qlOISRateHelper(K108,2,C108,J108,$L$71,Permanent,,ObjectOverwrite)</f>
        <v>#NUM!</v>
      </c>
      <c r="M108" s="205" t="str">
        <f ca="1">_xll.ohRangeRetrieveError(L108)</f>
        <v>qlOISRateHelper - Error converting parameter 'FixedRate' : 'ObjectHandler error: attempt to retrieve object with unknown ID 'HKDOIS51M_Quote'</v>
      </c>
      <c r="N108" s="283"/>
      <c r="P108" s="292"/>
      <c r="Q108" s="292"/>
    </row>
    <row r="109" spans="1:17" s="202" customFormat="1" x14ac:dyDescent="0.2">
      <c r="A109" s="125"/>
      <c r="B109" s="132"/>
      <c r="C109" s="140" t="s">
        <v>145</v>
      </c>
      <c r="D109" s="132" t="s">
        <v>118</v>
      </c>
      <c r="E109" s="140" t="s">
        <v>145</v>
      </c>
      <c r="F109" s="288" t="s">
        <v>206</v>
      </c>
      <c r="G109" s="288" t="s">
        <v>204</v>
      </c>
      <c r="H109" s="288" t="str">
        <f t="shared" si="6"/>
        <v>Actual/365 (Fixed)</v>
      </c>
      <c r="I109" s="289">
        <v>0</v>
      </c>
      <c r="J109" s="290" t="str">
        <f t="shared" si="7"/>
        <v>HKDOIS54M_Quote</v>
      </c>
      <c r="K109" s="290" t="str">
        <f t="shared" si="8"/>
        <v>HKD_YCRH_OIS54M</v>
      </c>
      <c r="L109" s="291" t="e">
        <f>_xll.qlOISRateHelper(K109,2,C109,J109,$L$71,Permanent,,ObjectOverwrite)</f>
        <v>#NUM!</v>
      </c>
      <c r="M109" s="205" t="str">
        <f ca="1">_xll.ohRangeRetrieveError(L109)</f>
        <v>qlOISRateHelper - Error converting parameter 'FixedRate' : 'ObjectHandler error: attempt to retrieve object with unknown ID 'HKDOIS54M_Quote'</v>
      </c>
      <c r="N109" s="283"/>
      <c r="P109" s="292"/>
      <c r="Q109" s="292"/>
    </row>
    <row r="110" spans="1:17" s="202" customFormat="1" x14ac:dyDescent="0.2">
      <c r="A110" s="125"/>
      <c r="B110" s="132"/>
      <c r="C110" s="140" t="s">
        <v>146</v>
      </c>
      <c r="D110" s="132" t="s">
        <v>118</v>
      </c>
      <c r="E110" s="140" t="s">
        <v>146</v>
      </c>
      <c r="F110" s="288" t="s">
        <v>206</v>
      </c>
      <c r="G110" s="288" t="s">
        <v>204</v>
      </c>
      <c r="H110" s="288" t="str">
        <f t="shared" si="6"/>
        <v>Actual/365 (Fixed)</v>
      </c>
      <c r="I110" s="289">
        <v>0</v>
      </c>
      <c r="J110" s="290" t="str">
        <f t="shared" si="7"/>
        <v>HKDOIS57M_Quote</v>
      </c>
      <c r="K110" s="290" t="str">
        <f t="shared" si="8"/>
        <v>HKD_YCRH_OIS57M</v>
      </c>
      <c r="L110" s="291" t="e">
        <f>_xll.qlOISRateHelper(K110,2,C110,J110,$L$71,Permanent,,ObjectOverwrite)</f>
        <v>#NUM!</v>
      </c>
      <c r="M110" s="205" t="str">
        <f ca="1">_xll.ohRangeRetrieveError(L110)</f>
        <v>qlOISRateHelper - Error converting parameter 'FixedRate' : 'ObjectHandler error: attempt to retrieve object with unknown ID 'HKDOIS57M_Quote'</v>
      </c>
      <c r="N110" s="283"/>
      <c r="P110" s="292"/>
      <c r="Q110" s="292"/>
    </row>
    <row r="111" spans="1:17" s="202" customFormat="1" x14ac:dyDescent="0.2">
      <c r="A111" s="125"/>
      <c r="B111" s="132"/>
      <c r="C111" s="140" t="s">
        <v>24</v>
      </c>
      <c r="D111" s="132" t="s">
        <v>118</v>
      </c>
      <c r="E111" s="140" t="s">
        <v>24</v>
      </c>
      <c r="F111" s="288" t="s">
        <v>206</v>
      </c>
      <c r="G111" s="288" t="s">
        <v>204</v>
      </c>
      <c r="H111" s="288" t="str">
        <f t="shared" si="6"/>
        <v>Actual/365 (Fixed)</v>
      </c>
      <c r="I111" s="289">
        <v>0</v>
      </c>
      <c r="J111" s="290" t="str">
        <f t="shared" si="7"/>
        <v>HKDOIS5Y_Quote</v>
      </c>
      <c r="K111" s="290" t="str">
        <f t="shared" si="8"/>
        <v>HKD_YCRH_OIS5Y</v>
      </c>
      <c r="L111" s="291" t="e">
        <f>_xll.qlOISRateHelper(K111,2,C111,J111,$L$71,Permanent,,ObjectOverwrite)</f>
        <v>#NUM!</v>
      </c>
      <c r="M111" s="205" t="str">
        <f ca="1">_xll.ohRangeRetrieveError(L111)</f>
        <v>qlOISRateHelper - Error converting parameter 'FixedRate' : 'ObjectHandler error: attempt to retrieve object with unknown ID 'HKDOIS5Y_Quote'</v>
      </c>
      <c r="N111" s="283"/>
      <c r="P111" s="292"/>
      <c r="Q111" s="292"/>
    </row>
    <row r="112" spans="1:17" s="202" customFormat="1" x14ac:dyDescent="0.2">
      <c r="A112" s="125"/>
      <c r="B112" s="132"/>
      <c r="C112" s="140" t="s">
        <v>26</v>
      </c>
      <c r="D112" s="132" t="s">
        <v>118</v>
      </c>
      <c r="E112" s="140" t="s">
        <v>26</v>
      </c>
      <c r="F112" s="288" t="s">
        <v>206</v>
      </c>
      <c r="G112" s="288" t="s">
        <v>204</v>
      </c>
      <c r="H112" s="288" t="str">
        <f t="shared" si="6"/>
        <v>Actual/365 (Fixed)</v>
      </c>
      <c r="I112" s="289">
        <v>0</v>
      </c>
      <c r="J112" s="290" t="str">
        <f t="shared" si="7"/>
        <v>HKDOIS6Y_Quote</v>
      </c>
      <c r="K112" s="290" t="str">
        <f t="shared" si="8"/>
        <v>HKD_YCRH_OIS6Y</v>
      </c>
      <c r="L112" s="291" t="e">
        <f>_xll.qlOISRateHelper(K112,2,C112,J112,$L$71,Permanent,,ObjectOverwrite)</f>
        <v>#NUM!</v>
      </c>
      <c r="M112" s="205" t="str">
        <f ca="1">_xll.ohRangeRetrieveError(L112)</f>
        <v>qlOISRateHelper - Error converting parameter 'FixedRate' : 'ObjectHandler error: attempt to retrieve object with unknown ID 'HKDOIS6Y_Quote'</v>
      </c>
      <c r="N112" s="283"/>
      <c r="P112" s="292"/>
      <c r="Q112" s="292"/>
    </row>
    <row r="113" spans="1:17" s="202" customFormat="1" x14ac:dyDescent="0.2">
      <c r="A113" s="125"/>
      <c r="B113" s="132"/>
      <c r="C113" s="140" t="s">
        <v>29</v>
      </c>
      <c r="D113" s="132" t="s">
        <v>118</v>
      </c>
      <c r="E113" s="140" t="s">
        <v>29</v>
      </c>
      <c r="F113" s="288" t="s">
        <v>206</v>
      </c>
      <c r="G113" s="288" t="s">
        <v>204</v>
      </c>
      <c r="H113" s="288" t="str">
        <f t="shared" si="6"/>
        <v>Actual/365 (Fixed)</v>
      </c>
      <c r="I113" s="289">
        <v>0</v>
      </c>
      <c r="J113" s="290" t="str">
        <f t="shared" si="7"/>
        <v>HKDOIS7Y_Quote</v>
      </c>
      <c r="K113" s="290" t="str">
        <f t="shared" si="8"/>
        <v>HKD_YCRH_OIS7Y</v>
      </c>
      <c r="L113" s="291" t="e">
        <f>_xll.qlOISRateHelper(K113,2,C113,J113,$L$71,Permanent,,ObjectOverwrite)</f>
        <v>#NUM!</v>
      </c>
      <c r="M113" s="205" t="str">
        <f ca="1">_xll.ohRangeRetrieveError(L113)</f>
        <v>qlOISRateHelper - Error converting parameter 'FixedRate' : 'ObjectHandler error: attempt to retrieve object with unknown ID 'HKDOIS7Y_Quote'</v>
      </c>
      <c r="N113" s="283"/>
      <c r="P113" s="292"/>
      <c r="Q113" s="292"/>
    </row>
    <row r="114" spans="1:17" s="202" customFormat="1" x14ac:dyDescent="0.2">
      <c r="A114" s="125"/>
      <c r="B114" s="132"/>
      <c r="C114" s="140" t="s">
        <v>30</v>
      </c>
      <c r="D114" s="132" t="s">
        <v>118</v>
      </c>
      <c r="E114" s="140" t="s">
        <v>30</v>
      </c>
      <c r="F114" s="288" t="s">
        <v>206</v>
      </c>
      <c r="G114" s="288" t="s">
        <v>204</v>
      </c>
      <c r="H114" s="288" t="str">
        <f t="shared" si="6"/>
        <v>Actual/365 (Fixed)</v>
      </c>
      <c r="I114" s="289">
        <v>0</v>
      </c>
      <c r="J114" s="290" t="str">
        <f t="shared" si="7"/>
        <v>HKDOIS8Y_Quote</v>
      </c>
      <c r="K114" s="290" t="str">
        <f t="shared" si="8"/>
        <v>HKD_YCRH_OIS8Y</v>
      </c>
      <c r="L114" s="291" t="e">
        <f>_xll.qlOISRateHelper(K114,2,C114,J114,$L$71,Permanent,,ObjectOverwrite)</f>
        <v>#NUM!</v>
      </c>
      <c r="M114" s="205" t="str">
        <f ca="1">_xll.ohRangeRetrieveError(L114)</f>
        <v>qlOISRateHelper - Error converting parameter 'FixedRate' : 'ObjectHandler error: attempt to retrieve object with unknown ID 'HKDOIS8Y_Quote'</v>
      </c>
      <c r="N114" s="283"/>
      <c r="P114" s="292"/>
      <c r="Q114" s="292"/>
    </row>
    <row r="115" spans="1:17" s="202" customFormat="1" x14ac:dyDescent="0.2">
      <c r="A115" s="125"/>
      <c r="B115" s="132"/>
      <c r="C115" s="140" t="s">
        <v>31</v>
      </c>
      <c r="D115" s="132" t="s">
        <v>118</v>
      </c>
      <c r="E115" s="140" t="s">
        <v>31</v>
      </c>
      <c r="F115" s="288" t="s">
        <v>206</v>
      </c>
      <c r="G115" s="288" t="s">
        <v>204</v>
      </c>
      <c r="H115" s="288" t="str">
        <f t="shared" si="6"/>
        <v>Actual/365 (Fixed)</v>
      </c>
      <c r="I115" s="289">
        <v>0</v>
      </c>
      <c r="J115" s="290" t="str">
        <f t="shared" si="7"/>
        <v>HKDOIS9Y_Quote</v>
      </c>
      <c r="K115" s="290" t="str">
        <f t="shared" si="8"/>
        <v>HKD_YCRH_OIS9Y</v>
      </c>
      <c r="L115" s="291" t="e">
        <f>_xll.qlOISRateHelper(K115,2,C115,J115,$L$71,Permanent,,ObjectOverwrite)</f>
        <v>#NUM!</v>
      </c>
      <c r="M115" s="205" t="str">
        <f ca="1">_xll.ohRangeRetrieveError(L115)</f>
        <v>qlOISRateHelper - Error converting parameter 'FixedRate' : 'ObjectHandler error: attempt to retrieve object with unknown ID 'HKDOIS9Y_Quote'</v>
      </c>
      <c r="N115" s="283"/>
      <c r="P115" s="292"/>
      <c r="Q115" s="292"/>
    </row>
    <row r="116" spans="1:17" s="202" customFormat="1" x14ac:dyDescent="0.2">
      <c r="A116" s="125"/>
      <c r="B116" s="132"/>
      <c r="C116" s="140" t="s">
        <v>32</v>
      </c>
      <c r="D116" s="132" t="s">
        <v>118</v>
      </c>
      <c r="E116" s="140" t="s">
        <v>32</v>
      </c>
      <c r="F116" s="288" t="s">
        <v>206</v>
      </c>
      <c r="G116" s="288" t="s">
        <v>204</v>
      </c>
      <c r="H116" s="288" t="str">
        <f t="shared" si="6"/>
        <v>Actual/365 (Fixed)</v>
      </c>
      <c r="I116" s="289">
        <v>0</v>
      </c>
      <c r="J116" s="290" t="str">
        <f t="shared" si="7"/>
        <v>HKDOIS10Y_Quote</v>
      </c>
      <c r="K116" s="290" t="str">
        <f t="shared" si="8"/>
        <v>HKD_YCRH_OIS10Y</v>
      </c>
      <c r="L116" s="291" t="e">
        <f>_xll.qlOISRateHelper(K116,2,C116,J116,$L$71,Permanent,,ObjectOverwrite)</f>
        <v>#NUM!</v>
      </c>
      <c r="M116" s="205" t="str">
        <f ca="1">_xll.ohRangeRetrieveError(L116)</f>
        <v>qlOISRateHelper - Error converting parameter 'FixedRate' : 'ObjectHandler error: attempt to retrieve object with unknown ID 'HKDOIS10Y_Quote'</v>
      </c>
      <c r="N116" s="283"/>
      <c r="P116" s="292"/>
      <c r="Q116" s="292"/>
    </row>
    <row r="117" spans="1:17" s="202" customFormat="1" x14ac:dyDescent="0.2">
      <c r="A117" s="125"/>
      <c r="B117" s="132"/>
      <c r="C117" s="140" t="s">
        <v>34</v>
      </c>
      <c r="D117" s="132" t="s">
        <v>118</v>
      </c>
      <c r="E117" s="140" t="s">
        <v>34</v>
      </c>
      <c r="F117" s="288" t="s">
        <v>206</v>
      </c>
      <c r="G117" s="288" t="s">
        <v>204</v>
      </c>
      <c r="H117" s="288" t="str">
        <f t="shared" si="6"/>
        <v>Actual/365 (Fixed)</v>
      </c>
      <c r="I117" s="289">
        <v>0</v>
      </c>
      <c r="J117" s="290" t="str">
        <f t="shared" si="7"/>
        <v>HKDOIS12Y_Quote</v>
      </c>
      <c r="K117" s="290" t="str">
        <f t="shared" si="8"/>
        <v>HKD_YCRH_OIS12Y</v>
      </c>
      <c r="L117" s="291" t="e">
        <f>_xll.qlOISRateHelper(K117,2,C117,J117,$L$71,Permanent,,ObjectOverwrite)</f>
        <v>#NUM!</v>
      </c>
      <c r="M117" s="205" t="str">
        <f ca="1">_xll.ohRangeRetrieveError(L117)</f>
        <v>qlOISRateHelper - Error converting parameter 'FixedRate' : 'ObjectHandler error: attempt to retrieve object with unknown ID 'HKDOIS12Y_Quote'</v>
      </c>
      <c r="N117" s="283"/>
      <c r="P117" s="292"/>
      <c r="Q117" s="292"/>
    </row>
    <row r="118" spans="1:17" s="202" customFormat="1" x14ac:dyDescent="0.2">
      <c r="A118" s="125"/>
      <c r="B118" s="132"/>
      <c r="C118" s="140" t="s">
        <v>37</v>
      </c>
      <c r="D118" s="132" t="s">
        <v>118</v>
      </c>
      <c r="E118" s="140" t="s">
        <v>37</v>
      </c>
      <c r="F118" s="288" t="s">
        <v>206</v>
      </c>
      <c r="G118" s="288" t="s">
        <v>204</v>
      </c>
      <c r="H118" s="288" t="str">
        <f t="shared" si="6"/>
        <v>Actual/365 (Fixed)</v>
      </c>
      <c r="I118" s="289">
        <v>0</v>
      </c>
      <c r="J118" s="290" t="str">
        <f t="shared" si="7"/>
        <v>HKDOIS15Y_Quote</v>
      </c>
      <c r="K118" s="290" t="str">
        <f t="shared" si="8"/>
        <v>HKD_YCRH_OIS15Y</v>
      </c>
      <c r="L118" s="291" t="e">
        <f>_xll.qlOISRateHelper(K118,2,C118,J118,$L$71,Permanent,,ObjectOverwrite)</f>
        <v>#NUM!</v>
      </c>
      <c r="M118" s="205" t="str">
        <f ca="1">_xll.ohRangeRetrieveError(L118)</f>
        <v>qlOISRateHelper - Error converting parameter 'FixedRate' : 'ObjectHandler error: attempt to retrieve object with unknown ID 'HKDOIS15Y_Quote'</v>
      </c>
      <c r="N118" s="283"/>
      <c r="P118" s="292"/>
      <c r="Q118" s="292"/>
    </row>
    <row r="119" spans="1:17" s="202" customFormat="1" x14ac:dyDescent="0.2">
      <c r="A119" s="125"/>
      <c r="B119" s="132"/>
      <c r="C119" s="140" t="s">
        <v>42</v>
      </c>
      <c r="D119" s="132" t="s">
        <v>118</v>
      </c>
      <c r="E119" s="140" t="s">
        <v>42</v>
      </c>
      <c r="F119" s="288" t="s">
        <v>206</v>
      </c>
      <c r="G119" s="288" t="s">
        <v>204</v>
      </c>
      <c r="H119" s="288" t="str">
        <f t="shared" si="6"/>
        <v>Actual/365 (Fixed)</v>
      </c>
      <c r="I119" s="289">
        <v>0</v>
      </c>
      <c r="J119" s="290" t="str">
        <f t="shared" si="7"/>
        <v>HKDOIS20Y_Quote</v>
      </c>
      <c r="K119" s="290" t="str">
        <f t="shared" si="8"/>
        <v>HKD_YCRH_OIS20Y</v>
      </c>
      <c r="L119" s="291" t="e">
        <f>_xll.qlOISRateHelper(K119,2,C119,J119,$L$71,Permanent,,ObjectOverwrite)</f>
        <v>#NUM!</v>
      </c>
      <c r="M119" s="205" t="str">
        <f ca="1">_xll.ohRangeRetrieveError(L119)</f>
        <v>qlOISRateHelper - Error converting parameter 'FixedRate' : 'ObjectHandler error: attempt to retrieve object with unknown ID 'HKDOIS20Y_Quote'</v>
      </c>
      <c r="N119" s="283"/>
      <c r="P119" s="292"/>
      <c r="Q119" s="292"/>
    </row>
    <row r="120" spans="1:17" s="202" customFormat="1" x14ac:dyDescent="0.2">
      <c r="A120" s="125"/>
      <c r="B120" s="132"/>
      <c r="C120" s="140" t="s">
        <v>47</v>
      </c>
      <c r="D120" s="132" t="s">
        <v>118</v>
      </c>
      <c r="E120" s="140" t="s">
        <v>47</v>
      </c>
      <c r="F120" s="288" t="s">
        <v>206</v>
      </c>
      <c r="G120" s="288" t="s">
        <v>204</v>
      </c>
      <c r="H120" s="288" t="str">
        <f t="shared" si="6"/>
        <v>Actual/365 (Fixed)</v>
      </c>
      <c r="I120" s="289">
        <v>0</v>
      </c>
      <c r="J120" s="290" t="str">
        <f t="shared" si="7"/>
        <v>HKDOIS25Y_Quote</v>
      </c>
      <c r="K120" s="290" t="str">
        <f t="shared" si="8"/>
        <v>HKD_YCRH_OIS25Y</v>
      </c>
      <c r="L120" s="291" t="e">
        <f>_xll.qlOISRateHelper(K120,2,C120,J120,$L$71,Permanent,,ObjectOverwrite)</f>
        <v>#NUM!</v>
      </c>
      <c r="M120" s="205" t="str">
        <f ca="1">_xll.ohRangeRetrieveError(L120)</f>
        <v>qlOISRateHelper - Error converting parameter 'FixedRate' : 'ObjectHandler error: attempt to retrieve object with unknown ID 'HKDOIS25Y_Quote'</v>
      </c>
      <c r="N120" s="283"/>
      <c r="P120" s="292"/>
      <c r="Q120" s="292"/>
    </row>
    <row r="121" spans="1:17" s="202" customFormat="1" x14ac:dyDescent="0.2">
      <c r="A121" s="125"/>
      <c r="B121" s="132"/>
      <c r="C121" s="140" t="s">
        <v>49</v>
      </c>
      <c r="D121" s="132" t="s">
        <v>118</v>
      </c>
      <c r="E121" s="140" t="s">
        <v>49</v>
      </c>
      <c r="F121" s="288" t="s">
        <v>206</v>
      </c>
      <c r="G121" s="288" t="s">
        <v>204</v>
      </c>
      <c r="H121" s="288" t="str">
        <f t="shared" si="6"/>
        <v>Actual/365 (Fixed)</v>
      </c>
      <c r="I121" s="289">
        <v>0</v>
      </c>
      <c r="J121" s="290" t="str">
        <f t="shared" si="7"/>
        <v>HKDOIS27Y_Quote</v>
      </c>
      <c r="K121" s="290" t="str">
        <f t="shared" si="8"/>
        <v>HKD_YCRH_OIS27Y</v>
      </c>
      <c r="L121" s="291" t="e">
        <f>_xll.qlOISRateHelper(K121,2,C121,J121,$L$71,Permanent,,ObjectOverwrite)</f>
        <v>#NUM!</v>
      </c>
      <c r="M121" s="205" t="str">
        <f ca="1">_xll.ohRangeRetrieveError(L121)</f>
        <v>qlOISRateHelper - Error converting parameter 'FixedRate' : 'ObjectHandler error: attempt to retrieve object with unknown ID 'HKDOIS27Y_Quote'</v>
      </c>
      <c r="N121" s="283"/>
      <c r="P121" s="292" t="e">
        <f>_xll.qlRateHelperEarliestDate($L121)</f>
        <v>#VALUE!</v>
      </c>
      <c r="Q121" s="292" t="e">
        <f>_xll.qlRateHelperLatestDate($L121)</f>
        <v>#VALUE!</v>
      </c>
    </row>
    <row r="122" spans="1:17" s="202" customFormat="1" x14ac:dyDescent="0.2">
      <c r="A122" s="125"/>
      <c r="B122" s="132"/>
      <c r="C122" s="140" t="s">
        <v>52</v>
      </c>
      <c r="D122" s="132" t="s">
        <v>118</v>
      </c>
      <c r="E122" s="140" t="s">
        <v>52</v>
      </c>
      <c r="F122" s="288" t="s">
        <v>206</v>
      </c>
      <c r="G122" s="288" t="s">
        <v>204</v>
      </c>
      <c r="H122" s="288" t="str">
        <f t="shared" si="6"/>
        <v>Actual/365 (Fixed)</v>
      </c>
      <c r="I122" s="289">
        <v>0</v>
      </c>
      <c r="J122" s="290" t="str">
        <f t="shared" si="7"/>
        <v>HKDOIS30Y_Quote</v>
      </c>
      <c r="K122" s="290" t="str">
        <f t="shared" si="8"/>
        <v>HKD_YCRH_OIS30Y</v>
      </c>
      <c r="L122" s="291" t="e">
        <f>_xll.qlOISRateHelper(K122,2,C122,J122,$L$71,Permanent,,ObjectOverwrite)</f>
        <v>#NUM!</v>
      </c>
      <c r="M122" s="205" t="str">
        <f ca="1">_xll.ohRangeRetrieveError(L122)</f>
        <v>qlOISRateHelper - Error converting parameter 'FixedRate' : 'ObjectHandler error: attempt to retrieve object with unknown ID 'HKDOIS30Y_Quote'</v>
      </c>
      <c r="N122" s="283"/>
      <c r="P122" s="292" t="e">
        <f>_xll.qlRateHelperEarliestDate($L122)</f>
        <v>#VALUE!</v>
      </c>
      <c r="Q122" s="292" t="e">
        <f>_xll.qlRateHelperLatestDate($L122)</f>
        <v>#VALUE!</v>
      </c>
    </row>
    <row r="123" spans="1:17" s="202" customFormat="1" x14ac:dyDescent="0.2">
      <c r="A123" s="125"/>
      <c r="B123" s="132"/>
      <c r="C123" s="140" t="s">
        <v>53</v>
      </c>
      <c r="D123" s="132" t="s">
        <v>118</v>
      </c>
      <c r="E123" s="140" t="s">
        <v>53</v>
      </c>
      <c r="F123" s="288" t="s">
        <v>206</v>
      </c>
      <c r="G123" s="288" t="s">
        <v>204</v>
      </c>
      <c r="H123" s="288" t="str">
        <f t="shared" si="6"/>
        <v>Actual/365 (Fixed)</v>
      </c>
      <c r="I123" s="289">
        <v>0</v>
      </c>
      <c r="J123" s="290" t="str">
        <f t="shared" si="7"/>
        <v>HKDOIS35Y_Quote</v>
      </c>
      <c r="K123" s="290" t="str">
        <f t="shared" si="8"/>
        <v>HKD_YCRH_OIS35Y</v>
      </c>
      <c r="L123" s="291" t="e">
        <f>_xll.qlOISRateHelper(K123,2,C123,J123,$L$71,Permanent,,ObjectOverwrite)</f>
        <v>#NUM!</v>
      </c>
      <c r="M123" s="205" t="str">
        <f ca="1">_xll.ohRangeRetrieveError(L123)</f>
        <v>qlOISRateHelper - Error converting parameter 'FixedRate' : 'ObjectHandler error: attempt to retrieve object with unknown ID 'HKDOIS35Y_Quote'</v>
      </c>
      <c r="N123" s="283"/>
      <c r="P123" s="292" t="e">
        <f>_xll.qlRateHelperEarliestDate($L123)</f>
        <v>#VALUE!</v>
      </c>
      <c r="Q123" s="292" t="e">
        <f>_xll.qlRateHelperLatestDate($L123)</f>
        <v>#VALUE!</v>
      </c>
    </row>
    <row r="124" spans="1:17" s="202" customFormat="1" x14ac:dyDescent="0.2">
      <c r="A124" s="125"/>
      <c r="B124" s="132"/>
      <c r="C124" s="140" t="s">
        <v>54</v>
      </c>
      <c r="D124" s="132" t="s">
        <v>118</v>
      </c>
      <c r="E124" s="140" t="s">
        <v>54</v>
      </c>
      <c r="F124" s="288" t="s">
        <v>206</v>
      </c>
      <c r="G124" s="288" t="s">
        <v>204</v>
      </c>
      <c r="H124" s="288" t="str">
        <f t="shared" si="6"/>
        <v>Actual/365 (Fixed)</v>
      </c>
      <c r="I124" s="289">
        <v>0</v>
      </c>
      <c r="J124" s="290" t="str">
        <f t="shared" si="7"/>
        <v>HKDOIS40Y_Quote</v>
      </c>
      <c r="K124" s="290" t="str">
        <f t="shared" si="8"/>
        <v>HKD_YCRH_OIS40Y</v>
      </c>
      <c r="L124" s="291" t="e">
        <f>_xll.qlOISRateHelper(K124,2,C124,J124,$L$71,Permanent,,ObjectOverwrite)</f>
        <v>#NUM!</v>
      </c>
      <c r="M124" s="205" t="str">
        <f ca="1">_xll.ohRangeRetrieveError(L124)</f>
        <v>qlOISRateHelper - Error converting parameter 'FixedRate' : 'ObjectHandler error: attempt to retrieve object with unknown ID 'HKDOIS40Y_Quote'</v>
      </c>
      <c r="N124" s="283"/>
      <c r="P124" s="292" t="e">
        <f>_xll.qlRateHelperEarliestDate($L124)</f>
        <v>#VALUE!</v>
      </c>
      <c r="Q124" s="292" t="e">
        <f>_xll.qlRateHelperLatestDate($L124)</f>
        <v>#VALUE!</v>
      </c>
    </row>
    <row r="125" spans="1:17" s="202" customFormat="1" x14ac:dyDescent="0.2">
      <c r="A125" s="125"/>
      <c r="B125" s="132"/>
      <c r="C125" s="140" t="s">
        <v>147</v>
      </c>
      <c r="D125" s="132" t="s">
        <v>118</v>
      </c>
      <c r="E125" s="140" t="s">
        <v>147</v>
      </c>
      <c r="F125" s="288" t="s">
        <v>206</v>
      </c>
      <c r="G125" s="288" t="s">
        <v>204</v>
      </c>
      <c r="H125" s="288" t="str">
        <f t="shared" si="6"/>
        <v>Actual/365 (Fixed)</v>
      </c>
      <c r="I125" s="289">
        <v>0</v>
      </c>
      <c r="J125" s="290" t="str">
        <f t="shared" si="7"/>
        <v>HKDOIS45Y_Quote</v>
      </c>
      <c r="K125" s="290" t="str">
        <f t="shared" si="8"/>
        <v>HKD_YCRH_OIS45Y</v>
      </c>
      <c r="L125" s="291" t="e">
        <f>_xll.qlOISRateHelper(K125,2,C125,J125,$L$71,Permanent,,ObjectOverwrite)</f>
        <v>#NUM!</v>
      </c>
      <c r="M125" s="205" t="str">
        <f ca="1">_xll.ohRangeRetrieveError(L125)</f>
        <v>qlOISRateHelper - Error converting parameter 'FixedRate' : 'ObjectHandler error: attempt to retrieve object with unknown ID 'HKDOIS45Y_Quote'</v>
      </c>
      <c r="N125" s="283"/>
      <c r="P125" s="292" t="e">
        <f>_xll.qlRateHelperEarliestDate($L125)</f>
        <v>#VALUE!</v>
      </c>
      <c r="Q125" s="292" t="e">
        <f>_xll.qlRateHelperLatestDate($L125)</f>
        <v>#VALUE!</v>
      </c>
    </row>
    <row r="126" spans="1:17" s="202" customFormat="1" x14ac:dyDescent="0.2">
      <c r="A126" s="125"/>
      <c r="B126" s="132"/>
      <c r="C126" s="140" t="s">
        <v>55</v>
      </c>
      <c r="D126" s="132" t="s">
        <v>118</v>
      </c>
      <c r="E126" s="140" t="s">
        <v>55</v>
      </c>
      <c r="F126" s="288" t="s">
        <v>206</v>
      </c>
      <c r="G126" s="288" t="s">
        <v>204</v>
      </c>
      <c r="H126" s="288" t="str">
        <f t="shared" si="6"/>
        <v>Actual/365 (Fixed)</v>
      </c>
      <c r="I126" s="289">
        <v>0</v>
      </c>
      <c r="J126" s="290" t="str">
        <f t="shared" si="7"/>
        <v>HKDOIS50Y_Quote</v>
      </c>
      <c r="K126" s="290" t="str">
        <f t="shared" si="8"/>
        <v>HKD_YCRH_OIS50Y</v>
      </c>
      <c r="L126" s="291" t="e">
        <f>_xll.qlOISRateHelper(K126,2,C126,J126,$L$71,Permanent,,ObjectOverwrite)</f>
        <v>#NUM!</v>
      </c>
      <c r="M126" s="205" t="str">
        <f ca="1">_xll.ohRangeRetrieveError(L126)</f>
        <v>qlOISRateHelper - Error converting parameter 'FixedRate' : 'ObjectHandler error: attempt to retrieve object with unknown ID 'HKDOIS50Y_Quote'</v>
      </c>
      <c r="N126" s="283"/>
      <c r="P126" s="292" t="e">
        <f>_xll.qlRateHelperEarliestDate($L126)</f>
        <v>#VALUE!</v>
      </c>
      <c r="Q126" s="292" t="e">
        <f>_xll.qlRateHelperLatestDate($L126)</f>
        <v>#VALUE!</v>
      </c>
    </row>
    <row r="127" spans="1:17" s="202" customFormat="1" x14ac:dyDescent="0.2">
      <c r="A127" s="125"/>
      <c r="B127" s="136"/>
      <c r="C127" s="136"/>
      <c r="D127" s="136"/>
      <c r="E127" s="136"/>
      <c r="F127" s="200"/>
      <c r="G127" s="200"/>
      <c r="H127" s="200"/>
      <c r="I127" s="293"/>
      <c r="J127" s="294"/>
      <c r="K127" s="294"/>
      <c r="L127" s="294"/>
      <c r="M127" s="294"/>
      <c r="N127" s="283"/>
      <c r="P127" s="292"/>
      <c r="Q127" s="292"/>
    </row>
    <row r="128" spans="1:17" s="202" customFormat="1" x14ac:dyDescent="0.2">
      <c r="A128" s="125"/>
      <c r="B128" s="295">
        <f>_xll.qlECBdate(E128,,Trigger)</f>
        <v>41255</v>
      </c>
      <c r="C128" s="140"/>
      <c r="D128" s="132" t="s">
        <v>207</v>
      </c>
      <c r="E128" s="140" t="str">
        <f>_xll.qlECBNextCode(_xll.qlSettingsEvaluationDate(Trigger)-365)</f>
        <v>DEC12</v>
      </c>
      <c r="F128" s="288" t="s">
        <v>206</v>
      </c>
      <c r="G128" s="288" t="s">
        <v>201</v>
      </c>
      <c r="H128" s="288" t="str">
        <f t="shared" ref="H128:H162" si="9">MoneyMarketDayCounter</f>
        <v>Actual/365 (Fixed)</v>
      </c>
      <c r="I128" s="289">
        <v>0</v>
      </c>
      <c r="J128" s="290" t="str">
        <f t="shared" ref="J128:J162" si="10">Currency&amp;$D128&amp;$E128&amp;QuoteSuffix</f>
        <v>HKDECBOISDEC12_Quote</v>
      </c>
      <c r="K128" s="290" t="str">
        <f t="shared" ref="K128:K162" si="11">$K$69&amp;"_"&amp;$D128&amp;$E128</f>
        <v>HKD_YCRH_ECBOISDEC12</v>
      </c>
      <c r="L128" s="291" t="e">
        <f>_xll.qlDatedOISRateHelper(K128,B128,B129,J128,$L$71,Permanent,,ObjectOverwrite)</f>
        <v>#NUM!</v>
      </c>
      <c r="M128" s="205" t="str">
        <f ca="1">_xll.ohRangeRetrieveError(L128)</f>
        <v>qlDatedOISRateHelper - Error converting parameter 'FixedRate' : 'ObjectHandler error: attempt to retrieve object with unknown ID 'HKDECBOISDEC12_Quote'</v>
      </c>
      <c r="N128" s="283"/>
      <c r="P128" s="292" t="e">
        <f>_xll.qlRateHelperEarliestDate($L128)</f>
        <v>#VALUE!</v>
      </c>
      <c r="Q128" s="292" t="e">
        <f>_xll.qlRateHelperLatestDate($L128)</f>
        <v>#VALUE!</v>
      </c>
    </row>
    <row r="129" spans="1:17" s="202" customFormat="1" x14ac:dyDescent="0.2">
      <c r="A129" s="125"/>
      <c r="B129" s="295">
        <f>_xll.qlECBdate(E129,,Trigger)</f>
        <v>41290</v>
      </c>
      <c r="C129" s="140"/>
      <c r="D129" s="132" t="s">
        <v>207</v>
      </c>
      <c r="E129" s="140" t="str">
        <f>_xll.qlECBNextCode(B128)</f>
        <v>JAN13</v>
      </c>
      <c r="F129" s="288" t="s">
        <v>206</v>
      </c>
      <c r="G129" s="288" t="s">
        <v>201</v>
      </c>
      <c r="H129" s="288" t="str">
        <f t="shared" si="9"/>
        <v>Actual/365 (Fixed)</v>
      </c>
      <c r="I129" s="289">
        <v>0</v>
      </c>
      <c r="J129" s="290" t="str">
        <f t="shared" si="10"/>
        <v>HKDECBOISJAN13_Quote</v>
      </c>
      <c r="K129" s="290" t="str">
        <f t="shared" si="11"/>
        <v>HKD_YCRH_ECBOISJAN13</v>
      </c>
      <c r="L129" s="291" t="e">
        <f>_xll.qlDatedOISRateHelper(K129,B129,B130,J129,$L$71,Permanent,,ObjectOverwrite)</f>
        <v>#NUM!</v>
      </c>
      <c r="M129" s="205" t="str">
        <f ca="1">_xll.ohRangeRetrieveError(L129)</f>
        <v>qlDatedOISRateHelper - Error converting parameter 'FixedRate' : 'ObjectHandler error: attempt to retrieve object with unknown ID 'HKDECBOISJAN13_Quote'</v>
      </c>
      <c r="N129" s="283"/>
      <c r="P129" s="292" t="e">
        <f>_xll.qlRateHelperEarliestDate($L129)</f>
        <v>#VALUE!</v>
      </c>
      <c r="Q129" s="292" t="e">
        <f>_xll.qlRateHelperLatestDate($L129)</f>
        <v>#VALUE!</v>
      </c>
    </row>
    <row r="130" spans="1:17" s="202" customFormat="1" x14ac:dyDescent="0.2">
      <c r="A130" s="125"/>
      <c r="B130" s="295">
        <f>_xll.qlECBdate(E130,,Trigger)</f>
        <v>41318</v>
      </c>
      <c r="C130" s="140"/>
      <c r="D130" s="132" t="s">
        <v>207</v>
      </c>
      <c r="E130" s="140" t="str">
        <f>_xll.qlECBNextCode(B129)</f>
        <v>FEB13</v>
      </c>
      <c r="F130" s="288" t="s">
        <v>206</v>
      </c>
      <c r="G130" s="288" t="s">
        <v>201</v>
      </c>
      <c r="H130" s="288" t="str">
        <f t="shared" si="9"/>
        <v>Actual/365 (Fixed)</v>
      </c>
      <c r="I130" s="289">
        <v>0</v>
      </c>
      <c r="J130" s="290" t="str">
        <f t="shared" si="10"/>
        <v>HKDECBOISFEB13_Quote</v>
      </c>
      <c r="K130" s="290" t="str">
        <f t="shared" si="11"/>
        <v>HKD_YCRH_ECBOISFEB13</v>
      </c>
      <c r="L130" s="291" t="e">
        <f>_xll.qlDatedOISRateHelper(K130,B130,B131,J130,$L$71,Permanent,,ObjectOverwrite)</f>
        <v>#NUM!</v>
      </c>
      <c r="M130" s="205" t="str">
        <f ca="1">_xll.ohRangeRetrieveError(L130)</f>
        <v>qlDatedOISRateHelper - Error converting parameter 'FixedRate' : 'ObjectHandler error: attempt to retrieve object with unknown ID 'HKDECBOISFEB13_Quote'</v>
      </c>
      <c r="N130" s="283"/>
      <c r="P130" s="292" t="e">
        <f>_xll.qlRateHelperEarliestDate($L130)</f>
        <v>#VALUE!</v>
      </c>
      <c r="Q130" s="292" t="e">
        <f>_xll.qlRateHelperLatestDate($L130)</f>
        <v>#VALUE!</v>
      </c>
    </row>
    <row r="131" spans="1:17" s="202" customFormat="1" x14ac:dyDescent="0.2">
      <c r="A131" s="125"/>
      <c r="B131" s="295">
        <f>_xll.qlECBdate(E131,,Trigger)</f>
        <v>41346</v>
      </c>
      <c r="C131" s="140"/>
      <c r="D131" s="132" t="s">
        <v>207</v>
      </c>
      <c r="E131" s="140" t="str">
        <f>_xll.qlECBNextCode(B130)</f>
        <v>MAR13</v>
      </c>
      <c r="F131" s="288" t="s">
        <v>206</v>
      </c>
      <c r="G131" s="288" t="s">
        <v>201</v>
      </c>
      <c r="H131" s="288" t="str">
        <f t="shared" si="9"/>
        <v>Actual/365 (Fixed)</v>
      </c>
      <c r="I131" s="289">
        <v>0</v>
      </c>
      <c r="J131" s="290" t="str">
        <f t="shared" si="10"/>
        <v>HKDECBOISMAR13_Quote</v>
      </c>
      <c r="K131" s="290" t="str">
        <f t="shared" si="11"/>
        <v>HKD_YCRH_ECBOISMAR13</v>
      </c>
      <c r="L131" s="291" t="e">
        <f>_xll.qlDatedOISRateHelper(K131,B131,B132,J131,$L$71,Permanent,,ObjectOverwrite)</f>
        <v>#NUM!</v>
      </c>
      <c r="M131" s="205" t="str">
        <f ca="1">_xll.ohRangeRetrieveError(L131)</f>
        <v>qlDatedOISRateHelper - Error converting parameter 'FixedRate' : 'ObjectHandler error: attempt to retrieve object with unknown ID 'HKDECBOISMAR13_Quote'</v>
      </c>
      <c r="N131" s="283"/>
      <c r="P131" s="292" t="e">
        <f>_xll.qlRateHelperEarliestDate($L131)</f>
        <v>#VALUE!</v>
      </c>
      <c r="Q131" s="292" t="e">
        <f>_xll.qlRateHelperLatestDate($L131)</f>
        <v>#VALUE!</v>
      </c>
    </row>
    <row r="132" spans="1:17" s="202" customFormat="1" x14ac:dyDescent="0.2">
      <c r="A132" s="125"/>
      <c r="B132" s="295">
        <f>_xll.qlECBdate(E132,,Trigger)</f>
        <v>41374</v>
      </c>
      <c r="C132" s="140"/>
      <c r="D132" s="132" t="s">
        <v>207</v>
      </c>
      <c r="E132" s="140" t="str">
        <f>_xll.qlECBNextCode(B131)</f>
        <v>APR13</v>
      </c>
      <c r="F132" s="288" t="s">
        <v>206</v>
      </c>
      <c r="G132" s="288" t="s">
        <v>201</v>
      </c>
      <c r="H132" s="288" t="str">
        <f t="shared" si="9"/>
        <v>Actual/365 (Fixed)</v>
      </c>
      <c r="I132" s="289">
        <v>0</v>
      </c>
      <c r="J132" s="290" t="str">
        <f t="shared" si="10"/>
        <v>HKDECBOISAPR13_Quote</v>
      </c>
      <c r="K132" s="290" t="str">
        <f t="shared" si="11"/>
        <v>HKD_YCRH_ECBOISAPR13</v>
      </c>
      <c r="L132" s="291" t="e">
        <f>_xll.qlDatedOISRateHelper(K132,B132,B133,J132,$L$71,Permanent,,ObjectOverwrite)</f>
        <v>#NUM!</v>
      </c>
      <c r="M132" s="205" t="str">
        <f ca="1">_xll.ohRangeRetrieveError(L132)</f>
        <v>qlDatedOISRateHelper - Error converting parameter 'FixedRate' : 'ObjectHandler error: attempt to retrieve object with unknown ID 'HKDECBOISAPR13_Quote'</v>
      </c>
      <c r="N132" s="283"/>
      <c r="P132" s="292" t="e">
        <f>_xll.qlRateHelperEarliestDate($L132)</f>
        <v>#VALUE!</v>
      </c>
      <c r="Q132" s="292" t="e">
        <f>_xll.qlRateHelperLatestDate($L132)</f>
        <v>#VALUE!</v>
      </c>
    </row>
    <row r="133" spans="1:17" s="202" customFormat="1" x14ac:dyDescent="0.2">
      <c r="A133" s="125"/>
      <c r="B133" s="295">
        <f>_xll.qlECBdate(E133,,Trigger)</f>
        <v>41402</v>
      </c>
      <c r="C133" s="140"/>
      <c r="D133" s="132" t="s">
        <v>207</v>
      </c>
      <c r="E133" s="140" t="str">
        <f>_xll.qlECBNextCode(B132)</f>
        <v>MAY13</v>
      </c>
      <c r="F133" s="288" t="s">
        <v>206</v>
      </c>
      <c r="G133" s="288" t="s">
        <v>201</v>
      </c>
      <c r="H133" s="288" t="str">
        <f t="shared" si="9"/>
        <v>Actual/365 (Fixed)</v>
      </c>
      <c r="I133" s="289">
        <v>0</v>
      </c>
      <c r="J133" s="290" t="str">
        <f t="shared" si="10"/>
        <v>HKDECBOISMAY13_Quote</v>
      </c>
      <c r="K133" s="290" t="str">
        <f t="shared" si="11"/>
        <v>HKD_YCRH_ECBOISMAY13</v>
      </c>
      <c r="L133" s="291" t="e">
        <f>_xll.qlDatedOISRateHelper(K133,B133,B134,J133,$L$71,Permanent,,ObjectOverwrite)</f>
        <v>#NUM!</v>
      </c>
      <c r="M133" s="205" t="str">
        <f ca="1">_xll.ohRangeRetrieveError(L133)</f>
        <v>qlDatedOISRateHelper - Error converting parameter 'FixedRate' : 'ObjectHandler error: attempt to retrieve object with unknown ID 'HKDECBOISMAY13_Quote'</v>
      </c>
      <c r="N133" s="283"/>
      <c r="P133" s="292" t="e">
        <f>_xll.qlRateHelperEarliestDate($L133)</f>
        <v>#VALUE!</v>
      </c>
      <c r="Q133" s="292" t="e">
        <f>_xll.qlRateHelperLatestDate($L133)</f>
        <v>#VALUE!</v>
      </c>
    </row>
    <row r="134" spans="1:17" s="202" customFormat="1" x14ac:dyDescent="0.2">
      <c r="A134" s="125"/>
      <c r="B134" s="295">
        <f>_xll.qlECBdate(E134,,Trigger)</f>
        <v>41437</v>
      </c>
      <c r="C134" s="140"/>
      <c r="D134" s="132" t="s">
        <v>207</v>
      </c>
      <c r="E134" s="140" t="str">
        <f>_xll.qlECBNextCode(B133)</f>
        <v>JUN13</v>
      </c>
      <c r="F134" s="288" t="s">
        <v>206</v>
      </c>
      <c r="G134" s="288" t="s">
        <v>201</v>
      </c>
      <c r="H134" s="288" t="str">
        <f t="shared" si="9"/>
        <v>Actual/365 (Fixed)</v>
      </c>
      <c r="I134" s="289">
        <v>0</v>
      </c>
      <c r="J134" s="290" t="str">
        <f t="shared" si="10"/>
        <v>HKDECBOISJUN13_Quote</v>
      </c>
      <c r="K134" s="290" t="str">
        <f t="shared" si="11"/>
        <v>HKD_YCRH_ECBOISJUN13</v>
      </c>
      <c r="L134" s="291" t="e">
        <f>_xll.qlDatedOISRateHelper(K134,B134,B135,J134,$L$71,Permanent,,ObjectOverwrite)</f>
        <v>#NUM!</v>
      </c>
      <c r="M134" s="205" t="str">
        <f ca="1">_xll.ohRangeRetrieveError(L134)</f>
        <v>qlDatedOISRateHelper - Error converting parameter 'FixedRate' : 'ObjectHandler error: attempt to retrieve object with unknown ID 'HKDECBOISJUN13_Quote'</v>
      </c>
      <c r="N134" s="283"/>
      <c r="P134" s="292" t="e">
        <f>_xll.qlRateHelperEarliestDate($L134)</f>
        <v>#VALUE!</v>
      </c>
      <c r="Q134" s="292" t="e">
        <f>_xll.qlRateHelperLatestDate($L134)</f>
        <v>#VALUE!</v>
      </c>
    </row>
    <row r="135" spans="1:17" s="202" customFormat="1" x14ac:dyDescent="0.2">
      <c r="A135" s="125"/>
      <c r="B135" s="295">
        <f>_xll.qlECBdate(E135,,Trigger)</f>
        <v>41465</v>
      </c>
      <c r="C135" s="140"/>
      <c r="D135" s="132" t="s">
        <v>207</v>
      </c>
      <c r="E135" s="140" t="str">
        <f>_xll.qlECBNextCode(B134)</f>
        <v>JUL13</v>
      </c>
      <c r="F135" s="288" t="s">
        <v>206</v>
      </c>
      <c r="G135" s="288" t="s">
        <v>201</v>
      </c>
      <c r="H135" s="288" t="str">
        <f t="shared" si="9"/>
        <v>Actual/365 (Fixed)</v>
      </c>
      <c r="I135" s="289">
        <v>0</v>
      </c>
      <c r="J135" s="290" t="str">
        <f t="shared" si="10"/>
        <v>HKDECBOISJUL13_Quote</v>
      </c>
      <c r="K135" s="290" t="str">
        <f t="shared" si="11"/>
        <v>HKD_YCRH_ECBOISJUL13</v>
      </c>
      <c r="L135" s="291" t="e">
        <f>_xll.qlDatedOISRateHelper(K135,B135,B136,J135,$L$71,Permanent,,ObjectOverwrite)</f>
        <v>#NUM!</v>
      </c>
      <c r="M135" s="205" t="str">
        <f ca="1">_xll.ohRangeRetrieveError(L135)</f>
        <v>qlDatedOISRateHelper - Error converting parameter 'FixedRate' : 'ObjectHandler error: attempt to retrieve object with unknown ID 'HKDECBOISJUL13_Quote'</v>
      </c>
      <c r="N135" s="283"/>
      <c r="P135" s="292" t="e">
        <f>_xll.qlRateHelperEarliestDate($L135)</f>
        <v>#VALUE!</v>
      </c>
      <c r="Q135" s="292" t="e">
        <f>_xll.qlRateHelperLatestDate($L135)</f>
        <v>#VALUE!</v>
      </c>
    </row>
    <row r="136" spans="1:17" s="202" customFormat="1" x14ac:dyDescent="0.2">
      <c r="A136" s="125"/>
      <c r="B136" s="295">
        <f>_xll.qlECBdate(E136,,Trigger)</f>
        <v>41493</v>
      </c>
      <c r="C136" s="140"/>
      <c r="D136" s="132" t="s">
        <v>207</v>
      </c>
      <c r="E136" s="140" t="str">
        <f>_xll.qlECBNextCode(B135)</f>
        <v>AUG13</v>
      </c>
      <c r="F136" s="288" t="s">
        <v>206</v>
      </c>
      <c r="G136" s="288" t="s">
        <v>201</v>
      </c>
      <c r="H136" s="288" t="str">
        <f t="shared" si="9"/>
        <v>Actual/365 (Fixed)</v>
      </c>
      <c r="I136" s="289">
        <v>0</v>
      </c>
      <c r="J136" s="290" t="str">
        <f t="shared" si="10"/>
        <v>HKDECBOISAUG13_Quote</v>
      </c>
      <c r="K136" s="290" t="str">
        <f t="shared" si="11"/>
        <v>HKD_YCRH_ECBOISAUG13</v>
      </c>
      <c r="L136" s="291" t="e">
        <f>_xll.qlDatedOISRateHelper(K136,B136,B137,J136,$L$71,Permanent,,ObjectOverwrite)</f>
        <v>#NUM!</v>
      </c>
      <c r="M136" s="205" t="str">
        <f ca="1">_xll.ohRangeRetrieveError(L136)</f>
        <v>qlDatedOISRateHelper - Error converting parameter 'FixedRate' : 'ObjectHandler error: attempt to retrieve object with unknown ID 'HKDECBOISAUG13_Quote'</v>
      </c>
      <c r="N136" s="283"/>
      <c r="P136" s="292" t="e">
        <f>_xll.qlRateHelperEarliestDate($L136)</f>
        <v>#VALUE!</v>
      </c>
      <c r="Q136" s="292" t="e">
        <f>_xll.qlRateHelperLatestDate($L136)</f>
        <v>#VALUE!</v>
      </c>
    </row>
    <row r="137" spans="1:17" s="202" customFormat="1" x14ac:dyDescent="0.2">
      <c r="A137" s="125"/>
      <c r="B137" s="295">
        <f>_xll.qlECBdate(E137,,Trigger)</f>
        <v>41528</v>
      </c>
      <c r="C137" s="140"/>
      <c r="D137" s="132" t="s">
        <v>207</v>
      </c>
      <c r="E137" s="140" t="str">
        <f>_xll.qlECBNextCode(B136)</f>
        <v>SEP13</v>
      </c>
      <c r="F137" s="288" t="s">
        <v>206</v>
      </c>
      <c r="G137" s="288" t="s">
        <v>201</v>
      </c>
      <c r="H137" s="288" t="str">
        <f t="shared" si="9"/>
        <v>Actual/365 (Fixed)</v>
      </c>
      <c r="I137" s="289">
        <v>0</v>
      </c>
      <c r="J137" s="290" t="str">
        <f t="shared" si="10"/>
        <v>HKDECBOISSEP13_Quote</v>
      </c>
      <c r="K137" s="290" t="str">
        <f t="shared" si="11"/>
        <v>HKD_YCRH_ECBOISSEP13</v>
      </c>
      <c r="L137" s="291" t="e">
        <f>_xll.qlDatedOISRateHelper(K137,B137,B138,J137,$L$71,Permanent,,ObjectOverwrite)</f>
        <v>#NUM!</v>
      </c>
      <c r="M137" s="205" t="str">
        <f ca="1">_xll.ohRangeRetrieveError(L137)</f>
        <v>qlDatedOISRateHelper - Error converting parameter 'FixedRate' : 'ObjectHandler error: attempt to retrieve object with unknown ID 'HKDECBOISSEP13_Quote'</v>
      </c>
      <c r="N137" s="283"/>
      <c r="P137" s="292" t="e">
        <f>_xll.qlRateHelperEarliestDate($L137)</f>
        <v>#VALUE!</v>
      </c>
      <c r="Q137" s="292" t="e">
        <f>_xll.qlRateHelperLatestDate($L137)</f>
        <v>#VALUE!</v>
      </c>
    </row>
    <row r="138" spans="1:17" s="202" customFormat="1" x14ac:dyDescent="0.2">
      <c r="A138" s="125"/>
      <c r="B138" s="295">
        <f>_xll.qlECBdate(E138,,Trigger)</f>
        <v>41556</v>
      </c>
      <c r="C138" s="140"/>
      <c r="D138" s="132" t="s">
        <v>207</v>
      </c>
      <c r="E138" s="140" t="str">
        <f>_xll.qlECBNextCode(B137)</f>
        <v>OCT13</v>
      </c>
      <c r="F138" s="288" t="s">
        <v>206</v>
      </c>
      <c r="G138" s="288" t="s">
        <v>201</v>
      </c>
      <c r="H138" s="288" t="str">
        <f t="shared" si="9"/>
        <v>Actual/365 (Fixed)</v>
      </c>
      <c r="I138" s="289">
        <v>0</v>
      </c>
      <c r="J138" s="290" t="str">
        <f t="shared" si="10"/>
        <v>HKDECBOISOCT13_Quote</v>
      </c>
      <c r="K138" s="290" t="str">
        <f t="shared" si="11"/>
        <v>HKD_YCRH_ECBOISOCT13</v>
      </c>
      <c r="L138" s="291" t="e">
        <f>_xll.qlDatedOISRateHelper(K138,B138,B139,J138,$L$71,Permanent,,ObjectOverwrite)</f>
        <v>#NUM!</v>
      </c>
      <c r="M138" s="205" t="str">
        <f ca="1">_xll.ohRangeRetrieveError(L138)</f>
        <v>qlDatedOISRateHelper - Error converting parameter 'FixedRate' : 'ObjectHandler error: attempt to retrieve object with unknown ID 'HKDECBOISOCT13_Quote'</v>
      </c>
      <c r="N138" s="283"/>
      <c r="P138" s="292" t="e">
        <f>_xll.qlRateHelperEarliestDate($L138)</f>
        <v>#VALUE!</v>
      </c>
      <c r="Q138" s="292" t="e">
        <f>_xll.qlRateHelperLatestDate($L138)</f>
        <v>#VALUE!</v>
      </c>
    </row>
    <row r="139" spans="1:17" s="202" customFormat="1" x14ac:dyDescent="0.2">
      <c r="A139" s="125"/>
      <c r="B139" s="295">
        <f>_xll.qlECBdate(E139,,Trigger)</f>
        <v>41591</v>
      </c>
      <c r="C139" s="140"/>
      <c r="D139" s="132" t="s">
        <v>207</v>
      </c>
      <c r="E139" s="140" t="str">
        <f>_xll.qlECBNextCode(B138)</f>
        <v>NOV13</v>
      </c>
      <c r="F139" s="288" t="s">
        <v>206</v>
      </c>
      <c r="G139" s="288" t="s">
        <v>201</v>
      </c>
      <c r="H139" s="288" t="str">
        <f t="shared" si="9"/>
        <v>Actual/365 (Fixed)</v>
      </c>
      <c r="I139" s="289">
        <v>0</v>
      </c>
      <c r="J139" s="290" t="str">
        <f t="shared" si="10"/>
        <v>HKDECBOISNOV13_Quote</v>
      </c>
      <c r="K139" s="290" t="str">
        <f t="shared" si="11"/>
        <v>HKD_YCRH_ECBOISNOV13</v>
      </c>
      <c r="L139" s="291" t="e">
        <f>_xll.qlDatedOISRateHelper(K139,B139,B140,J139,$L$71,Permanent,,ObjectOverwrite)</f>
        <v>#NUM!</v>
      </c>
      <c r="M139" s="205" t="str">
        <f ca="1">_xll.ohRangeRetrieveError(L139)</f>
        <v>qlDatedOISRateHelper - Error converting parameter 'FixedRate' : 'ObjectHandler error: attempt to retrieve object with unknown ID 'HKDECBOISNOV13_Quote'</v>
      </c>
      <c r="N139" s="283"/>
      <c r="P139" s="292" t="e">
        <f>_xll.qlRateHelperEarliestDate($L139)</f>
        <v>#VALUE!</v>
      </c>
      <c r="Q139" s="292" t="e">
        <f>_xll.qlRateHelperLatestDate($L139)</f>
        <v>#VALUE!</v>
      </c>
    </row>
    <row r="140" spans="1:17" s="202" customFormat="1" x14ac:dyDescent="0.2">
      <c r="A140" s="125"/>
      <c r="B140" s="295">
        <f>_xll.qlECBdate(E140,,Trigger)</f>
        <v>41619</v>
      </c>
      <c r="C140" s="140"/>
      <c r="D140" s="132" t="s">
        <v>207</v>
      </c>
      <c r="E140" s="140" t="str">
        <f>_xll.qlECBNextCode(B139)</f>
        <v>DEC13</v>
      </c>
      <c r="F140" s="288" t="s">
        <v>206</v>
      </c>
      <c r="G140" s="288" t="s">
        <v>201</v>
      </c>
      <c r="H140" s="288" t="str">
        <f t="shared" si="9"/>
        <v>Actual/365 (Fixed)</v>
      </c>
      <c r="I140" s="289">
        <v>0</v>
      </c>
      <c r="J140" s="290" t="str">
        <f t="shared" si="10"/>
        <v>HKDECBOISDEC13_Quote</v>
      </c>
      <c r="K140" s="290" t="str">
        <f t="shared" si="11"/>
        <v>HKD_YCRH_ECBOISDEC13</v>
      </c>
      <c r="L140" s="291" t="e">
        <f>_xll.qlDatedOISRateHelper(K140,B140,B141,J140,$L$71,Permanent,,ObjectOverwrite)</f>
        <v>#NUM!</v>
      </c>
      <c r="M140" s="205" t="str">
        <f ca="1">_xll.ohRangeRetrieveError(L140)</f>
        <v>qlDatedOISRateHelper - Error converting parameter 'EndDate' : 'unable to convert type 'struct ObjectHandler::empty_property_tag' to type 'QuantLib::Date'</v>
      </c>
      <c r="N140" s="283"/>
      <c r="P140" s="292" t="e">
        <f>_xll.qlRateHelperEarliestDate($L140)</f>
        <v>#VALUE!</v>
      </c>
      <c r="Q140" s="292" t="e">
        <f>_xll.qlRateHelperLatestDate($L140)</f>
        <v>#VALUE!</v>
      </c>
    </row>
    <row r="141" spans="1:17" s="202" customFormat="1" x14ac:dyDescent="0.2">
      <c r="A141" s="125"/>
      <c r="B141" s="295" t="e">
        <f>_xll.qlECBdate(E141,,Trigger)</f>
        <v>#VALUE!</v>
      </c>
      <c r="C141" s="140"/>
      <c r="D141" s="132" t="s">
        <v>207</v>
      </c>
      <c r="E141" s="140" t="e">
        <f>_xll.qlECBNextCode(B140)</f>
        <v>#NUM!</v>
      </c>
      <c r="F141" s="288" t="s">
        <v>206</v>
      </c>
      <c r="G141" s="288" t="s">
        <v>201</v>
      </c>
      <c r="H141" s="288" t="str">
        <f t="shared" si="9"/>
        <v>Actual/365 (Fixed)</v>
      </c>
      <c r="I141" s="289">
        <v>0</v>
      </c>
      <c r="J141" s="290" t="e">
        <f t="shared" si="10"/>
        <v>#NUM!</v>
      </c>
      <c r="K141" s="290" t="e">
        <f t="shared" si="11"/>
        <v>#NUM!</v>
      </c>
      <c r="L141" s="291" t="e">
        <f>_xll.qlDatedOISRateHelper(K141,B141,B142,J141,$L$71,Permanent,,ObjectOverwrite)</f>
        <v>#VALUE!</v>
      </c>
      <c r="M141" s="205" t="str">
        <f ca="1">_xll.ohRangeRetrieveError(L141)</f>
        <v/>
      </c>
      <c r="N141" s="283"/>
      <c r="P141" s="292" t="e">
        <f>_xll.qlRateHelperEarliestDate($L141)</f>
        <v>#VALUE!</v>
      </c>
      <c r="Q141" s="292" t="e">
        <f>_xll.qlRateHelperLatestDate($L141)</f>
        <v>#VALUE!</v>
      </c>
    </row>
    <row r="142" spans="1:17" s="202" customFormat="1" x14ac:dyDescent="0.2">
      <c r="A142" s="125"/>
      <c r="B142" s="295" t="e">
        <f>_xll.qlECBdate(E142,,Trigger)</f>
        <v>#VALUE!</v>
      </c>
      <c r="C142" s="140"/>
      <c r="D142" s="132" t="s">
        <v>207</v>
      </c>
      <c r="E142" s="140" t="e">
        <f>_xll.qlECBNextCode(B141)</f>
        <v>#NUM!</v>
      </c>
      <c r="F142" s="288" t="s">
        <v>206</v>
      </c>
      <c r="G142" s="288" t="s">
        <v>201</v>
      </c>
      <c r="H142" s="288" t="str">
        <f t="shared" si="9"/>
        <v>Actual/365 (Fixed)</v>
      </c>
      <c r="I142" s="289">
        <v>0</v>
      </c>
      <c r="J142" s="290" t="e">
        <f t="shared" si="10"/>
        <v>#NUM!</v>
      </c>
      <c r="K142" s="290" t="e">
        <f t="shared" si="11"/>
        <v>#NUM!</v>
      </c>
      <c r="L142" s="291" t="e">
        <f>_xll.qlDatedOISRateHelper(K142,B142,B143,J142,$L$71,Permanent,,ObjectOverwrite)</f>
        <v>#VALUE!</v>
      </c>
      <c r="M142" s="205" t="str">
        <f ca="1">_xll.ohRangeRetrieveError(L142)</f>
        <v/>
      </c>
      <c r="N142" s="283"/>
      <c r="P142" s="292" t="e">
        <f>_xll.qlRateHelperEarliestDate($L142)</f>
        <v>#VALUE!</v>
      </c>
      <c r="Q142" s="292" t="e">
        <f>_xll.qlRateHelperLatestDate($L142)</f>
        <v>#VALUE!</v>
      </c>
    </row>
    <row r="143" spans="1:17" s="202" customFormat="1" x14ac:dyDescent="0.2">
      <c r="A143" s="125"/>
      <c r="B143" s="295" t="e">
        <f>_xll.qlECBdate(E143,,Trigger)</f>
        <v>#VALUE!</v>
      </c>
      <c r="C143" s="140"/>
      <c r="D143" s="132" t="s">
        <v>207</v>
      </c>
      <c r="E143" s="140" t="e">
        <f>_xll.qlECBNextCode(B142)</f>
        <v>#NUM!</v>
      </c>
      <c r="F143" s="288" t="s">
        <v>206</v>
      </c>
      <c r="G143" s="288" t="s">
        <v>201</v>
      </c>
      <c r="H143" s="288" t="str">
        <f t="shared" si="9"/>
        <v>Actual/365 (Fixed)</v>
      </c>
      <c r="I143" s="289">
        <v>0</v>
      </c>
      <c r="J143" s="290" t="e">
        <f t="shared" si="10"/>
        <v>#NUM!</v>
      </c>
      <c r="K143" s="290" t="e">
        <f t="shared" si="11"/>
        <v>#NUM!</v>
      </c>
      <c r="L143" s="291" t="e">
        <f>_xll.qlDatedOISRateHelper(K143,B143,B144,J143,$L$71,Permanent,,ObjectOverwrite)</f>
        <v>#VALUE!</v>
      </c>
      <c r="M143" s="205" t="str">
        <f ca="1">_xll.ohRangeRetrieveError(L143)</f>
        <v/>
      </c>
      <c r="N143" s="283"/>
      <c r="P143" s="292" t="e">
        <f>_xll.qlRateHelperEarliestDate($L143)</f>
        <v>#VALUE!</v>
      </c>
      <c r="Q143" s="292" t="e">
        <f>_xll.qlRateHelperLatestDate($L143)</f>
        <v>#VALUE!</v>
      </c>
    </row>
    <row r="144" spans="1:17" s="202" customFormat="1" x14ac:dyDescent="0.2">
      <c r="A144" s="125"/>
      <c r="B144" s="295" t="e">
        <f>_xll.qlECBdate(E144,,Trigger)</f>
        <v>#VALUE!</v>
      </c>
      <c r="C144" s="140"/>
      <c r="D144" s="132" t="s">
        <v>207</v>
      </c>
      <c r="E144" s="140" t="e">
        <f>_xll.qlECBNextCode(B143)</f>
        <v>#NUM!</v>
      </c>
      <c r="F144" s="288" t="s">
        <v>206</v>
      </c>
      <c r="G144" s="288" t="s">
        <v>201</v>
      </c>
      <c r="H144" s="288" t="str">
        <f t="shared" si="9"/>
        <v>Actual/365 (Fixed)</v>
      </c>
      <c r="I144" s="289">
        <v>0</v>
      </c>
      <c r="J144" s="290" t="e">
        <f t="shared" si="10"/>
        <v>#NUM!</v>
      </c>
      <c r="K144" s="290" t="e">
        <f t="shared" si="11"/>
        <v>#NUM!</v>
      </c>
      <c r="L144" s="291" t="e">
        <f>_xll.qlDatedOISRateHelper(K144,B144,B145,J144,$L$71,Permanent,,ObjectOverwrite)</f>
        <v>#VALUE!</v>
      </c>
      <c r="M144" s="205" t="str">
        <f ca="1">_xll.ohRangeRetrieveError(L144)</f>
        <v/>
      </c>
      <c r="N144" s="283"/>
      <c r="P144" s="292" t="e">
        <f>_xll.qlRateHelperEarliestDate($L144)</f>
        <v>#VALUE!</v>
      </c>
      <c r="Q144" s="292" t="e">
        <f>_xll.qlRateHelperLatestDate($L144)</f>
        <v>#VALUE!</v>
      </c>
    </row>
    <row r="145" spans="1:17" s="202" customFormat="1" x14ac:dyDescent="0.2">
      <c r="A145" s="125"/>
      <c r="B145" s="295" t="e">
        <f>_xll.qlECBdate(E145,,Trigger)</f>
        <v>#VALUE!</v>
      </c>
      <c r="C145" s="140"/>
      <c r="D145" s="132" t="s">
        <v>207</v>
      </c>
      <c r="E145" s="140" t="e">
        <f>_xll.qlECBNextCode(B144)</f>
        <v>#NUM!</v>
      </c>
      <c r="F145" s="288" t="s">
        <v>206</v>
      </c>
      <c r="G145" s="288" t="s">
        <v>201</v>
      </c>
      <c r="H145" s="288" t="str">
        <f t="shared" si="9"/>
        <v>Actual/365 (Fixed)</v>
      </c>
      <c r="I145" s="289">
        <v>0</v>
      </c>
      <c r="J145" s="290" t="e">
        <f t="shared" si="10"/>
        <v>#NUM!</v>
      </c>
      <c r="K145" s="290" t="e">
        <f t="shared" si="11"/>
        <v>#NUM!</v>
      </c>
      <c r="L145" s="291" t="e">
        <f>_xll.qlDatedOISRateHelper(K145,B145,B146,J145,$L$71,Permanent,,ObjectOverwrite)</f>
        <v>#VALUE!</v>
      </c>
      <c r="M145" s="205" t="str">
        <f ca="1">_xll.ohRangeRetrieveError(L145)</f>
        <v/>
      </c>
      <c r="N145" s="283"/>
      <c r="P145" s="292" t="e">
        <f>_xll.qlRateHelperEarliestDate($L145)</f>
        <v>#VALUE!</v>
      </c>
      <c r="Q145" s="292" t="e">
        <f>_xll.qlRateHelperLatestDate($L145)</f>
        <v>#VALUE!</v>
      </c>
    </row>
    <row r="146" spans="1:17" s="202" customFormat="1" x14ac:dyDescent="0.2">
      <c r="A146" s="125"/>
      <c r="B146" s="295" t="e">
        <f>_xll.qlECBdate(E146,,Trigger)</f>
        <v>#VALUE!</v>
      </c>
      <c r="C146" s="140"/>
      <c r="D146" s="132" t="s">
        <v>207</v>
      </c>
      <c r="E146" s="140" t="e">
        <f>_xll.qlECBNextCode(B145)</f>
        <v>#NUM!</v>
      </c>
      <c r="F146" s="288" t="s">
        <v>206</v>
      </c>
      <c r="G146" s="288" t="s">
        <v>201</v>
      </c>
      <c r="H146" s="288" t="str">
        <f t="shared" si="9"/>
        <v>Actual/365 (Fixed)</v>
      </c>
      <c r="I146" s="289">
        <v>0</v>
      </c>
      <c r="J146" s="290" t="e">
        <f t="shared" si="10"/>
        <v>#NUM!</v>
      </c>
      <c r="K146" s="290" t="e">
        <f t="shared" si="11"/>
        <v>#NUM!</v>
      </c>
      <c r="L146" s="291" t="e">
        <f>_xll.qlDatedOISRateHelper(K146,B146,B147,J146,$L$71,Permanent,,ObjectOverwrite)</f>
        <v>#VALUE!</v>
      </c>
      <c r="M146" s="205" t="str">
        <f ca="1">_xll.ohRangeRetrieveError(L146)</f>
        <v/>
      </c>
      <c r="N146" s="283"/>
      <c r="P146" s="292" t="e">
        <f>_xll.qlRateHelperEarliestDate($L146)</f>
        <v>#VALUE!</v>
      </c>
      <c r="Q146" s="292" t="e">
        <f>_xll.qlRateHelperLatestDate($L146)</f>
        <v>#VALUE!</v>
      </c>
    </row>
    <row r="147" spans="1:17" s="202" customFormat="1" x14ac:dyDescent="0.2">
      <c r="A147" s="125"/>
      <c r="B147" s="295" t="e">
        <f>_xll.qlECBdate(E147,,Trigger)</f>
        <v>#VALUE!</v>
      </c>
      <c r="C147" s="140"/>
      <c r="D147" s="132" t="s">
        <v>207</v>
      </c>
      <c r="E147" s="140" t="e">
        <f>_xll.qlECBNextCode(B146)</f>
        <v>#NUM!</v>
      </c>
      <c r="F147" s="288" t="s">
        <v>206</v>
      </c>
      <c r="G147" s="288" t="s">
        <v>201</v>
      </c>
      <c r="H147" s="288" t="str">
        <f t="shared" si="9"/>
        <v>Actual/365 (Fixed)</v>
      </c>
      <c r="I147" s="289">
        <v>0</v>
      </c>
      <c r="J147" s="290" t="e">
        <f t="shared" si="10"/>
        <v>#NUM!</v>
      </c>
      <c r="K147" s="290" t="e">
        <f t="shared" si="11"/>
        <v>#NUM!</v>
      </c>
      <c r="L147" s="291" t="e">
        <f>_xll.qlDatedOISRateHelper(K147,B147,B148,J147,$L$71,Permanent,,ObjectOverwrite)</f>
        <v>#VALUE!</v>
      </c>
      <c r="M147" s="205" t="str">
        <f ca="1">_xll.ohRangeRetrieveError(L147)</f>
        <v/>
      </c>
      <c r="N147" s="283"/>
      <c r="P147" s="292" t="e">
        <f>_xll.qlRateHelperEarliestDate($L147)</f>
        <v>#VALUE!</v>
      </c>
      <c r="Q147" s="292" t="e">
        <f>_xll.qlRateHelperLatestDate($L147)</f>
        <v>#VALUE!</v>
      </c>
    </row>
    <row r="148" spans="1:17" s="202" customFormat="1" x14ac:dyDescent="0.2">
      <c r="A148" s="125"/>
      <c r="B148" s="295" t="e">
        <f>_xll.qlECBdate(E148,,Trigger)</f>
        <v>#VALUE!</v>
      </c>
      <c r="C148" s="140"/>
      <c r="D148" s="132" t="s">
        <v>207</v>
      </c>
      <c r="E148" s="140" t="e">
        <f>_xll.qlECBNextCode(B147)</f>
        <v>#NUM!</v>
      </c>
      <c r="F148" s="288" t="s">
        <v>206</v>
      </c>
      <c r="G148" s="288" t="s">
        <v>201</v>
      </c>
      <c r="H148" s="288" t="str">
        <f t="shared" si="9"/>
        <v>Actual/365 (Fixed)</v>
      </c>
      <c r="I148" s="289">
        <v>0</v>
      </c>
      <c r="J148" s="290" t="e">
        <f t="shared" si="10"/>
        <v>#NUM!</v>
      </c>
      <c r="K148" s="290" t="e">
        <f t="shared" si="11"/>
        <v>#NUM!</v>
      </c>
      <c r="L148" s="291" t="e">
        <f>_xll.qlDatedOISRateHelper(K148,B148,B149,J148,$L$71,Permanent,,ObjectOverwrite)</f>
        <v>#VALUE!</v>
      </c>
      <c r="M148" s="205" t="str">
        <f ca="1">_xll.ohRangeRetrieveError(L148)</f>
        <v/>
      </c>
      <c r="N148" s="283"/>
      <c r="P148" s="292" t="e">
        <f>_xll.qlRateHelperEarliestDate($L148)</f>
        <v>#VALUE!</v>
      </c>
      <c r="Q148" s="292" t="e">
        <f>_xll.qlRateHelperLatestDate($L148)</f>
        <v>#VALUE!</v>
      </c>
    </row>
    <row r="149" spans="1:17" s="202" customFormat="1" x14ac:dyDescent="0.2">
      <c r="A149" s="125"/>
      <c r="B149" s="295" t="e">
        <f>_xll.qlECBdate(E149,,Trigger)</f>
        <v>#VALUE!</v>
      </c>
      <c r="C149" s="140"/>
      <c r="D149" s="132" t="s">
        <v>207</v>
      </c>
      <c r="E149" s="140" t="e">
        <f>_xll.qlECBNextCode(B148)</f>
        <v>#NUM!</v>
      </c>
      <c r="F149" s="288" t="s">
        <v>206</v>
      </c>
      <c r="G149" s="288" t="s">
        <v>201</v>
      </c>
      <c r="H149" s="288" t="str">
        <f t="shared" si="9"/>
        <v>Actual/365 (Fixed)</v>
      </c>
      <c r="I149" s="289">
        <v>0</v>
      </c>
      <c r="J149" s="290" t="e">
        <f t="shared" si="10"/>
        <v>#NUM!</v>
      </c>
      <c r="K149" s="290" t="e">
        <f t="shared" si="11"/>
        <v>#NUM!</v>
      </c>
      <c r="L149" s="291" t="e">
        <f>_xll.qlDatedOISRateHelper(K149,B149,B150,J149,$L$71,Permanent,,ObjectOverwrite)</f>
        <v>#VALUE!</v>
      </c>
      <c r="M149" s="205" t="str">
        <f ca="1">_xll.ohRangeRetrieveError(L149)</f>
        <v/>
      </c>
      <c r="N149" s="283"/>
      <c r="P149" s="292" t="e">
        <f>_xll.qlRateHelperEarliestDate($L149)</f>
        <v>#VALUE!</v>
      </c>
      <c r="Q149" s="292" t="e">
        <f>_xll.qlRateHelperLatestDate($L149)</f>
        <v>#VALUE!</v>
      </c>
    </row>
    <row r="150" spans="1:17" s="202" customFormat="1" x14ac:dyDescent="0.2">
      <c r="A150" s="125"/>
      <c r="B150" s="295" t="e">
        <f>_xll.qlECBdate(E150,,Trigger)</f>
        <v>#VALUE!</v>
      </c>
      <c r="C150" s="140"/>
      <c r="D150" s="132" t="s">
        <v>207</v>
      </c>
      <c r="E150" s="140" t="e">
        <f>_xll.qlECBNextCode(B149)</f>
        <v>#NUM!</v>
      </c>
      <c r="F150" s="288" t="s">
        <v>206</v>
      </c>
      <c r="G150" s="288" t="s">
        <v>201</v>
      </c>
      <c r="H150" s="288" t="str">
        <f t="shared" si="9"/>
        <v>Actual/365 (Fixed)</v>
      </c>
      <c r="I150" s="289">
        <v>0</v>
      </c>
      <c r="J150" s="290" t="e">
        <f t="shared" si="10"/>
        <v>#NUM!</v>
      </c>
      <c r="K150" s="290" t="e">
        <f t="shared" si="11"/>
        <v>#NUM!</v>
      </c>
      <c r="L150" s="291" t="e">
        <f>_xll.qlDatedOISRateHelper(K150,B150,B151,J150,$L$71,Permanent,,ObjectOverwrite)</f>
        <v>#VALUE!</v>
      </c>
      <c r="M150" s="205" t="str">
        <f ca="1">_xll.ohRangeRetrieveError(L150)</f>
        <v/>
      </c>
      <c r="N150" s="283"/>
      <c r="P150" s="292" t="e">
        <f>_xll.qlRateHelperEarliestDate($L150)</f>
        <v>#VALUE!</v>
      </c>
      <c r="Q150" s="292" t="e">
        <f>_xll.qlRateHelperLatestDate($L150)</f>
        <v>#VALUE!</v>
      </c>
    </row>
    <row r="151" spans="1:17" s="202" customFormat="1" x14ac:dyDescent="0.2">
      <c r="A151" s="125"/>
      <c r="B151" s="295" t="e">
        <f>_xll.qlECBdate(E151,,Trigger)</f>
        <v>#VALUE!</v>
      </c>
      <c r="C151" s="140"/>
      <c r="D151" s="132" t="s">
        <v>207</v>
      </c>
      <c r="E151" s="140" t="e">
        <f>_xll.qlECBNextCode(B150)</f>
        <v>#NUM!</v>
      </c>
      <c r="F151" s="288" t="s">
        <v>206</v>
      </c>
      <c r="G151" s="288" t="s">
        <v>201</v>
      </c>
      <c r="H151" s="288" t="str">
        <f t="shared" si="9"/>
        <v>Actual/365 (Fixed)</v>
      </c>
      <c r="I151" s="289">
        <v>0</v>
      </c>
      <c r="J151" s="290" t="e">
        <f t="shared" si="10"/>
        <v>#NUM!</v>
      </c>
      <c r="K151" s="290" t="e">
        <f t="shared" si="11"/>
        <v>#NUM!</v>
      </c>
      <c r="L151" s="291" t="e">
        <f>_xll.qlDatedOISRateHelper(K151,B151,B152,J151,$L$71,Permanent,,ObjectOverwrite)</f>
        <v>#VALUE!</v>
      </c>
      <c r="M151" s="205" t="str">
        <f ca="1">_xll.ohRangeRetrieveError(L151)</f>
        <v/>
      </c>
      <c r="N151" s="283"/>
      <c r="P151" s="292" t="e">
        <f>_xll.qlRateHelperEarliestDate($L151)</f>
        <v>#VALUE!</v>
      </c>
      <c r="Q151" s="292" t="e">
        <f>_xll.qlRateHelperLatestDate($L151)</f>
        <v>#VALUE!</v>
      </c>
    </row>
    <row r="152" spans="1:17" s="202" customFormat="1" x14ac:dyDescent="0.2">
      <c r="A152" s="125"/>
      <c r="B152" s="295" t="e">
        <f>_xll.qlECBdate(E152,,Trigger)</f>
        <v>#VALUE!</v>
      </c>
      <c r="C152" s="140"/>
      <c r="D152" s="132" t="s">
        <v>207</v>
      </c>
      <c r="E152" s="140" t="e">
        <f>_xll.qlECBNextCode(B151)</f>
        <v>#NUM!</v>
      </c>
      <c r="F152" s="288" t="s">
        <v>206</v>
      </c>
      <c r="G152" s="288" t="s">
        <v>201</v>
      </c>
      <c r="H152" s="288" t="str">
        <f t="shared" si="9"/>
        <v>Actual/365 (Fixed)</v>
      </c>
      <c r="I152" s="289">
        <v>0</v>
      </c>
      <c r="J152" s="290" t="e">
        <f t="shared" si="10"/>
        <v>#NUM!</v>
      </c>
      <c r="K152" s="290" t="e">
        <f t="shared" si="11"/>
        <v>#NUM!</v>
      </c>
      <c r="L152" s="291" t="e">
        <f>_xll.qlDatedOISRateHelper(K152,B152,B153,J152,$L$71,Permanent,,ObjectOverwrite)</f>
        <v>#VALUE!</v>
      </c>
      <c r="M152" s="205" t="str">
        <f ca="1">_xll.ohRangeRetrieveError(L152)</f>
        <v/>
      </c>
      <c r="N152" s="283"/>
      <c r="P152" s="292" t="e">
        <f>_xll.qlRateHelperEarliestDate($L152)</f>
        <v>#VALUE!</v>
      </c>
      <c r="Q152" s="292" t="e">
        <f>_xll.qlRateHelperLatestDate($L152)</f>
        <v>#VALUE!</v>
      </c>
    </row>
    <row r="153" spans="1:17" s="202" customFormat="1" x14ac:dyDescent="0.2">
      <c r="A153" s="125"/>
      <c r="B153" s="295" t="e">
        <f>_xll.qlECBdate(E153,,Trigger)</f>
        <v>#VALUE!</v>
      </c>
      <c r="C153" s="140"/>
      <c r="D153" s="132" t="s">
        <v>207</v>
      </c>
      <c r="E153" s="140" t="e">
        <f>_xll.qlECBNextCode(B152)</f>
        <v>#NUM!</v>
      </c>
      <c r="F153" s="288" t="s">
        <v>206</v>
      </c>
      <c r="G153" s="288" t="s">
        <v>201</v>
      </c>
      <c r="H153" s="288" t="str">
        <f t="shared" si="9"/>
        <v>Actual/365 (Fixed)</v>
      </c>
      <c r="I153" s="289">
        <v>0</v>
      </c>
      <c r="J153" s="290" t="e">
        <f t="shared" si="10"/>
        <v>#NUM!</v>
      </c>
      <c r="K153" s="290" t="e">
        <f t="shared" si="11"/>
        <v>#NUM!</v>
      </c>
      <c r="L153" s="291" t="e">
        <f>_xll.qlDatedOISRateHelper(K153,B153,B154,J153,$L$71,Permanent,,ObjectOverwrite)</f>
        <v>#VALUE!</v>
      </c>
      <c r="M153" s="296"/>
      <c r="N153" s="283"/>
      <c r="P153" s="292" t="e">
        <f>_xll.qlRateHelperEarliestDate($L153)</f>
        <v>#VALUE!</v>
      </c>
      <c r="Q153" s="292" t="e">
        <f>_xll.qlRateHelperLatestDate($L153)</f>
        <v>#VALUE!</v>
      </c>
    </row>
    <row r="154" spans="1:17" s="202" customFormat="1" x14ac:dyDescent="0.2">
      <c r="A154" s="125"/>
      <c r="B154" s="295" t="e">
        <f>_xll.qlECBdate(E154,,Trigger)</f>
        <v>#VALUE!</v>
      </c>
      <c r="C154" s="140"/>
      <c r="D154" s="132" t="s">
        <v>207</v>
      </c>
      <c r="E154" s="140" t="e">
        <f>_xll.qlECBNextCode(B153)</f>
        <v>#NUM!</v>
      </c>
      <c r="F154" s="288" t="s">
        <v>206</v>
      </c>
      <c r="G154" s="288" t="s">
        <v>201</v>
      </c>
      <c r="H154" s="288" t="str">
        <f t="shared" si="9"/>
        <v>Actual/365 (Fixed)</v>
      </c>
      <c r="I154" s="289">
        <v>0</v>
      </c>
      <c r="J154" s="290" t="e">
        <f t="shared" si="10"/>
        <v>#NUM!</v>
      </c>
      <c r="K154" s="290" t="e">
        <f t="shared" si="11"/>
        <v>#NUM!</v>
      </c>
      <c r="L154" s="291" t="e">
        <f>_xll.qlDatedOISRateHelper(K154,B154,B155,J154,$L$71,Permanent,,ObjectOverwrite)</f>
        <v>#VALUE!</v>
      </c>
      <c r="M154" s="296"/>
      <c r="N154" s="283"/>
      <c r="P154" s="292" t="e">
        <f>_xll.qlRateHelperEarliestDate($L154)</f>
        <v>#VALUE!</v>
      </c>
      <c r="Q154" s="292" t="e">
        <f>_xll.qlRateHelperLatestDate($L154)</f>
        <v>#VALUE!</v>
      </c>
    </row>
    <row r="155" spans="1:17" s="202" customFormat="1" x14ac:dyDescent="0.2">
      <c r="A155" s="125"/>
      <c r="B155" s="295" t="e">
        <f>_xll.qlECBdate(E155,,Trigger)</f>
        <v>#VALUE!</v>
      </c>
      <c r="C155" s="140"/>
      <c r="D155" s="132" t="s">
        <v>207</v>
      </c>
      <c r="E155" s="140" t="e">
        <f>_xll.qlECBNextCode(B154)</f>
        <v>#NUM!</v>
      </c>
      <c r="F155" s="288" t="s">
        <v>206</v>
      </c>
      <c r="G155" s="288" t="s">
        <v>201</v>
      </c>
      <c r="H155" s="288" t="str">
        <f t="shared" si="9"/>
        <v>Actual/365 (Fixed)</v>
      </c>
      <c r="I155" s="289">
        <v>0</v>
      </c>
      <c r="J155" s="290" t="e">
        <f t="shared" si="10"/>
        <v>#NUM!</v>
      </c>
      <c r="K155" s="290" t="e">
        <f t="shared" si="11"/>
        <v>#NUM!</v>
      </c>
      <c r="L155" s="291" t="e">
        <f>_xll.qlDatedOISRateHelper(K155,B155,B156,J155,$L$71,Permanent,,ObjectOverwrite)</f>
        <v>#VALUE!</v>
      </c>
      <c r="M155" s="296"/>
      <c r="N155" s="283"/>
      <c r="P155" s="292" t="e">
        <f>_xll.qlRateHelperEarliestDate($L155)</f>
        <v>#VALUE!</v>
      </c>
      <c r="Q155" s="292" t="e">
        <f>_xll.qlRateHelperLatestDate($L155)</f>
        <v>#VALUE!</v>
      </c>
    </row>
    <row r="156" spans="1:17" s="202" customFormat="1" x14ac:dyDescent="0.2">
      <c r="A156" s="125"/>
      <c r="B156" s="295" t="e">
        <f>_xll.qlECBdate(E156,,Trigger)</f>
        <v>#VALUE!</v>
      </c>
      <c r="C156" s="140"/>
      <c r="D156" s="132" t="s">
        <v>207</v>
      </c>
      <c r="E156" s="140" t="e">
        <f>_xll.qlECBNextCode(B155)</f>
        <v>#NUM!</v>
      </c>
      <c r="F156" s="288" t="s">
        <v>206</v>
      </c>
      <c r="G156" s="288" t="s">
        <v>201</v>
      </c>
      <c r="H156" s="288" t="str">
        <f t="shared" si="9"/>
        <v>Actual/365 (Fixed)</v>
      </c>
      <c r="I156" s="289">
        <v>0</v>
      </c>
      <c r="J156" s="290" t="e">
        <f t="shared" si="10"/>
        <v>#NUM!</v>
      </c>
      <c r="K156" s="290" t="e">
        <f t="shared" si="11"/>
        <v>#NUM!</v>
      </c>
      <c r="L156" s="291" t="e">
        <f>_xll.qlDatedOISRateHelper(K156,B156,B157,J156,$L$71,Permanent,,ObjectOverwrite)</f>
        <v>#VALUE!</v>
      </c>
      <c r="M156" s="296"/>
      <c r="N156" s="283"/>
      <c r="P156" s="292" t="e">
        <f>_xll.qlRateHelperEarliestDate($L156)</f>
        <v>#VALUE!</v>
      </c>
      <c r="Q156" s="292" t="e">
        <f>_xll.qlRateHelperLatestDate($L156)</f>
        <v>#VALUE!</v>
      </c>
    </row>
    <row r="157" spans="1:17" s="202" customFormat="1" x14ac:dyDescent="0.2">
      <c r="A157" s="125"/>
      <c r="B157" s="295" t="e">
        <f>_xll.qlECBdate(E157,,Trigger)</f>
        <v>#VALUE!</v>
      </c>
      <c r="C157" s="140"/>
      <c r="D157" s="132" t="s">
        <v>207</v>
      </c>
      <c r="E157" s="140" t="e">
        <f>_xll.qlECBNextCode(B156)</f>
        <v>#NUM!</v>
      </c>
      <c r="F157" s="288" t="s">
        <v>206</v>
      </c>
      <c r="G157" s="288" t="s">
        <v>201</v>
      </c>
      <c r="H157" s="288" t="str">
        <f t="shared" si="9"/>
        <v>Actual/365 (Fixed)</v>
      </c>
      <c r="I157" s="289">
        <v>0</v>
      </c>
      <c r="J157" s="290" t="e">
        <f t="shared" si="10"/>
        <v>#NUM!</v>
      </c>
      <c r="K157" s="290" t="e">
        <f t="shared" si="11"/>
        <v>#NUM!</v>
      </c>
      <c r="L157" s="291" t="e">
        <f>_xll.qlDatedOISRateHelper(K157,B157,B158,J157,$L$71,Permanent,,ObjectOverwrite)</f>
        <v>#VALUE!</v>
      </c>
      <c r="M157" s="296"/>
      <c r="N157" s="283"/>
      <c r="P157" s="292" t="e">
        <f>_xll.qlRateHelperEarliestDate($L157)</f>
        <v>#VALUE!</v>
      </c>
      <c r="Q157" s="292" t="e">
        <f>_xll.qlRateHelperLatestDate($L157)</f>
        <v>#VALUE!</v>
      </c>
    </row>
    <row r="158" spans="1:17" s="202" customFormat="1" x14ac:dyDescent="0.2">
      <c r="A158" s="125"/>
      <c r="B158" s="295" t="e">
        <f>_xll.qlECBdate(E158,,Trigger)</f>
        <v>#VALUE!</v>
      </c>
      <c r="C158" s="140"/>
      <c r="D158" s="132" t="s">
        <v>207</v>
      </c>
      <c r="E158" s="140" t="e">
        <f>_xll.qlECBNextCode(B157)</f>
        <v>#NUM!</v>
      </c>
      <c r="F158" s="288" t="s">
        <v>206</v>
      </c>
      <c r="G158" s="288" t="s">
        <v>201</v>
      </c>
      <c r="H158" s="288" t="str">
        <f t="shared" si="9"/>
        <v>Actual/365 (Fixed)</v>
      </c>
      <c r="I158" s="289">
        <v>0</v>
      </c>
      <c r="J158" s="290" t="e">
        <f t="shared" si="10"/>
        <v>#NUM!</v>
      </c>
      <c r="K158" s="290" t="e">
        <f t="shared" si="11"/>
        <v>#NUM!</v>
      </c>
      <c r="L158" s="291" t="e">
        <f>_xll.qlDatedOISRateHelper(K158,B158,B159,J158,$L$71,Permanent,,ObjectOverwrite)</f>
        <v>#VALUE!</v>
      </c>
      <c r="M158" s="296"/>
      <c r="N158" s="283"/>
      <c r="P158" s="292" t="e">
        <f>_xll.qlRateHelperEarliestDate($L158)</f>
        <v>#VALUE!</v>
      </c>
      <c r="Q158" s="292" t="e">
        <f>_xll.qlRateHelperLatestDate($L158)</f>
        <v>#VALUE!</v>
      </c>
    </row>
    <row r="159" spans="1:17" s="202" customFormat="1" x14ac:dyDescent="0.2">
      <c r="A159" s="125"/>
      <c r="B159" s="295" t="e">
        <f>_xll.qlECBdate(E159,,Trigger)</f>
        <v>#VALUE!</v>
      </c>
      <c r="C159" s="140"/>
      <c r="D159" s="132" t="s">
        <v>207</v>
      </c>
      <c r="E159" s="140" t="e">
        <f>_xll.qlECBNextCode(B158)</f>
        <v>#NUM!</v>
      </c>
      <c r="F159" s="288" t="s">
        <v>206</v>
      </c>
      <c r="G159" s="288" t="s">
        <v>201</v>
      </c>
      <c r="H159" s="288" t="str">
        <f t="shared" si="9"/>
        <v>Actual/365 (Fixed)</v>
      </c>
      <c r="I159" s="289">
        <v>0</v>
      </c>
      <c r="J159" s="290" t="e">
        <f t="shared" si="10"/>
        <v>#NUM!</v>
      </c>
      <c r="K159" s="290" t="e">
        <f t="shared" si="11"/>
        <v>#NUM!</v>
      </c>
      <c r="L159" s="291" t="e">
        <f>_xll.qlDatedOISRateHelper(K159,B159,B160,J159,$L$71,Permanent,,ObjectOverwrite)</f>
        <v>#VALUE!</v>
      </c>
      <c r="M159" s="296"/>
      <c r="N159" s="283"/>
      <c r="P159" s="292" t="e">
        <f>_xll.qlRateHelperEarliestDate($L159)</f>
        <v>#VALUE!</v>
      </c>
      <c r="Q159" s="292" t="e">
        <f>_xll.qlRateHelperLatestDate($L159)</f>
        <v>#VALUE!</v>
      </c>
    </row>
    <row r="160" spans="1:17" s="202" customFormat="1" x14ac:dyDescent="0.2">
      <c r="A160" s="125"/>
      <c r="B160" s="295" t="e">
        <f>_xll.qlECBdate(E160,,Trigger)</f>
        <v>#VALUE!</v>
      </c>
      <c r="C160" s="140"/>
      <c r="D160" s="132" t="s">
        <v>207</v>
      </c>
      <c r="E160" s="140" t="e">
        <f>_xll.qlECBNextCode(B159)</f>
        <v>#NUM!</v>
      </c>
      <c r="F160" s="288" t="s">
        <v>206</v>
      </c>
      <c r="G160" s="288" t="s">
        <v>201</v>
      </c>
      <c r="H160" s="288" t="str">
        <f t="shared" si="9"/>
        <v>Actual/365 (Fixed)</v>
      </c>
      <c r="I160" s="289">
        <v>0</v>
      </c>
      <c r="J160" s="290" t="e">
        <f t="shared" si="10"/>
        <v>#NUM!</v>
      </c>
      <c r="K160" s="290" t="e">
        <f t="shared" si="11"/>
        <v>#NUM!</v>
      </c>
      <c r="L160" s="291" t="e">
        <f>_xll.qlDatedOISRateHelper(K160,B160,B161,J160,$L$71,Permanent,,ObjectOverwrite)</f>
        <v>#VALUE!</v>
      </c>
      <c r="M160" s="296"/>
      <c r="N160" s="283"/>
      <c r="P160" s="292" t="e">
        <f>_xll.qlRateHelperEarliestDate($L160)</f>
        <v>#VALUE!</v>
      </c>
      <c r="Q160" s="292" t="e">
        <f>_xll.qlRateHelperLatestDate($L160)</f>
        <v>#VALUE!</v>
      </c>
    </row>
    <row r="161" spans="1:17" s="202" customFormat="1" x14ac:dyDescent="0.2">
      <c r="A161" s="125"/>
      <c r="B161" s="295" t="e">
        <f>_xll.qlECBdate(E161,,Trigger)</f>
        <v>#VALUE!</v>
      </c>
      <c r="C161" s="140"/>
      <c r="D161" s="132" t="s">
        <v>207</v>
      </c>
      <c r="E161" s="140" t="e">
        <f>_xll.qlECBNextCode(B160)</f>
        <v>#NUM!</v>
      </c>
      <c r="F161" s="288" t="s">
        <v>206</v>
      </c>
      <c r="G161" s="288" t="s">
        <v>201</v>
      </c>
      <c r="H161" s="288" t="str">
        <f t="shared" si="9"/>
        <v>Actual/365 (Fixed)</v>
      </c>
      <c r="I161" s="289">
        <v>0</v>
      </c>
      <c r="J161" s="290" t="e">
        <f t="shared" si="10"/>
        <v>#NUM!</v>
      </c>
      <c r="K161" s="290" t="e">
        <f t="shared" si="11"/>
        <v>#NUM!</v>
      </c>
      <c r="L161" s="291" t="e">
        <f>_xll.qlDatedOISRateHelper(K161,B161,B162,J161,$L$71,Permanent,,ObjectOverwrite)</f>
        <v>#VALUE!</v>
      </c>
      <c r="M161" s="296"/>
      <c r="N161" s="283"/>
      <c r="P161" s="292" t="e">
        <f>_xll.qlRateHelperEarliestDate($L161)</f>
        <v>#VALUE!</v>
      </c>
      <c r="Q161" s="292" t="e">
        <f>_xll.qlRateHelperLatestDate($L161)</f>
        <v>#VALUE!</v>
      </c>
    </row>
    <row r="162" spans="1:17" s="202" customFormat="1" x14ac:dyDescent="0.2">
      <c r="A162" s="125"/>
      <c r="B162" s="295" t="e">
        <f>_xll.qlECBdate(E162,,Trigger)</f>
        <v>#VALUE!</v>
      </c>
      <c r="C162" s="140"/>
      <c r="D162" s="132" t="s">
        <v>207</v>
      </c>
      <c r="E162" s="140" t="e">
        <f>_xll.qlECBNextCode(B161)</f>
        <v>#NUM!</v>
      </c>
      <c r="F162" s="288" t="s">
        <v>206</v>
      </c>
      <c r="G162" s="288" t="s">
        <v>201</v>
      </c>
      <c r="H162" s="288" t="str">
        <f t="shared" si="9"/>
        <v>Actual/365 (Fixed)</v>
      </c>
      <c r="I162" s="289">
        <v>0</v>
      </c>
      <c r="J162" s="290" t="e">
        <f t="shared" si="10"/>
        <v>#NUM!</v>
      </c>
      <c r="K162" s="290" t="e">
        <f t="shared" si="11"/>
        <v>#NUM!</v>
      </c>
      <c r="L162" s="291" t="e">
        <f>_xll.qlDatedOISRateHelper(K162,B162,B163,J162,$L$71,Permanent,,ObjectOverwrite)</f>
        <v>#VALUE!</v>
      </c>
      <c r="M162" s="296"/>
      <c r="N162" s="283"/>
      <c r="P162" s="292" t="e">
        <f>_xll.qlRateHelperEarliestDate($L162)</f>
        <v>#VALUE!</v>
      </c>
      <c r="Q162" s="292" t="e">
        <f>_xll.qlRateHelperLatestDate($L162)</f>
        <v>#VALUE!</v>
      </c>
    </row>
    <row r="163" spans="1:17" s="202" customFormat="1" x14ac:dyDescent="0.2">
      <c r="A163" s="125"/>
      <c r="B163" s="136"/>
      <c r="C163" s="136"/>
      <c r="D163" s="136"/>
      <c r="E163" s="136"/>
      <c r="F163" s="200"/>
      <c r="G163" s="200"/>
      <c r="H163" s="200"/>
      <c r="I163" s="293"/>
      <c r="J163" s="294"/>
      <c r="K163" s="294"/>
      <c r="L163" s="294"/>
      <c r="M163" s="294"/>
      <c r="N163" s="283"/>
    </row>
    <row r="164" spans="1:17" s="202" customFormat="1" ht="12" thickBot="1" x14ac:dyDescent="0.25">
      <c r="A164" s="141"/>
      <c r="B164" s="142"/>
      <c r="C164" s="142"/>
      <c r="D164" s="142"/>
      <c r="E164" s="142"/>
      <c r="F164" s="142"/>
      <c r="G164" s="142"/>
      <c r="H164" s="142"/>
      <c r="I164" s="142"/>
      <c r="J164" s="142"/>
      <c r="K164" s="142"/>
      <c r="L164" s="143"/>
      <c r="M164" s="143"/>
      <c r="N164" s="297"/>
    </row>
    <row r="165" spans="1:17" ht="12" thickBot="1" x14ac:dyDescent="0.25"/>
    <row r="166" spans="1:17" s="202" customFormat="1" x14ac:dyDescent="0.2">
      <c r="A166" s="119"/>
      <c r="B166" s="120"/>
      <c r="C166" s="120"/>
      <c r="D166" s="120"/>
      <c r="E166" s="120"/>
      <c r="F166" s="120"/>
      <c r="G166" s="120"/>
      <c r="H166" s="120"/>
      <c r="I166" s="120"/>
      <c r="J166" s="120"/>
      <c r="K166" s="281"/>
      <c r="L166" s="120"/>
      <c r="M166" s="120"/>
      <c r="N166" s="282"/>
    </row>
    <row r="167" spans="1:17" s="202" customFormat="1" x14ac:dyDescent="0.2">
      <c r="A167" s="125"/>
      <c r="B167" s="199"/>
      <c r="C167" s="199"/>
      <c r="D167" s="199"/>
      <c r="E167" s="199"/>
      <c r="F167" s="199"/>
      <c r="G167" s="199"/>
      <c r="H167" s="199"/>
      <c r="I167" s="199"/>
      <c r="J167" s="200" t="s">
        <v>165</v>
      </c>
      <c r="K167" s="200" t="str">
        <f>Currency&amp;"_YC"&amp;$J$167&amp;"RH"</f>
        <v>HKD_YCONRH</v>
      </c>
      <c r="L167" s="72" t="e">
        <f>NA()</f>
        <v>#N/A</v>
      </c>
      <c r="M167" s="199"/>
      <c r="N167" s="283"/>
    </row>
    <row r="168" spans="1:17" s="202" customFormat="1" ht="36" customHeight="1" x14ac:dyDescent="0.2">
      <c r="A168" s="125"/>
      <c r="B168" s="126" t="s">
        <v>190</v>
      </c>
      <c r="C168" s="126" t="s">
        <v>8</v>
      </c>
      <c r="D168" s="126"/>
      <c r="E168" s="126"/>
      <c r="F168" s="126" t="s">
        <v>191</v>
      </c>
      <c r="G168" s="126" t="s">
        <v>192</v>
      </c>
      <c r="H168" s="126" t="s">
        <v>193</v>
      </c>
      <c r="I168" s="126" t="s">
        <v>194</v>
      </c>
      <c r="J168" s="126" t="s">
        <v>179</v>
      </c>
      <c r="K168" s="284" t="str">
        <f>K167&amp;"_Swaps.xml"</f>
        <v>HKD_YCONRH_Swaps.xml</v>
      </c>
      <c r="L168" s="129" t="e">
        <f ca="1">IF(Serialize,_xll.ohObjectSave(_xll.ohPack(L169:L260),SerializationPath&amp;K168,FileOverwrite,,Serialize),"---")</f>
        <v>#NUM!</v>
      </c>
      <c r="M168" s="205" t="str">
        <f ca="1">_xll.ohRangeRetrieveError(L168)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168" s="283"/>
    </row>
    <row r="169" spans="1:17" s="202" customFormat="1" x14ac:dyDescent="0.2">
      <c r="A169" s="198"/>
      <c r="B169" s="199"/>
      <c r="C169" s="199"/>
      <c r="D169" s="199"/>
      <c r="E169" s="199"/>
      <c r="F169" s="199"/>
      <c r="G169" s="199"/>
      <c r="H169" s="199"/>
      <c r="I169" s="199"/>
      <c r="J169" s="199"/>
      <c r="K169" s="285" t="str">
        <f>$K$167&amp;"_"&amp;$D171&amp;"_"&amp;FamilyName&amp;$J$167</f>
        <v>HKD_YCONRH_OIS_HiborON</v>
      </c>
      <c r="L169" s="286" t="str">
        <f>_xll.qlEonia(K169,,Permanent,Trigger,ObjectOverwrite)</f>
        <v>HKD_YCONRH_OIS_HiborON#0003</v>
      </c>
      <c r="M169" s="287" t="str">
        <f>_xll.ohRangeRetrieveError(L169)</f>
        <v/>
      </c>
      <c r="N169" s="283"/>
    </row>
    <row r="170" spans="1:17" s="202" customFormat="1" x14ac:dyDescent="0.2">
      <c r="A170" s="198"/>
      <c r="B170" s="199"/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283"/>
    </row>
    <row r="171" spans="1:17" s="202" customFormat="1" x14ac:dyDescent="0.2">
      <c r="A171" s="125"/>
      <c r="B171" s="132"/>
      <c r="C171" s="140" t="s">
        <v>205</v>
      </c>
      <c r="D171" s="132" t="s">
        <v>118</v>
      </c>
      <c r="E171" s="140" t="s">
        <v>119</v>
      </c>
      <c r="F171" s="288" t="s">
        <v>206</v>
      </c>
      <c r="G171" s="288" t="s">
        <v>201</v>
      </c>
      <c r="H171" s="288" t="str">
        <f t="shared" ref="H171:H202" si="12">MoneyMarketDayCounter</f>
        <v>Actual/365 (Fixed)</v>
      </c>
      <c r="I171" s="289">
        <v>0</v>
      </c>
      <c r="J171" s="290" t="str">
        <f t="shared" ref="J171:J202" si="13">Currency&amp;$D171&amp;$E171&amp;QuoteSuffix</f>
        <v>HKDOISSW_Quote</v>
      </c>
      <c r="K171" s="290" t="str">
        <f t="shared" ref="K171:K202" si="14">$K$167&amp;"_"&amp;$D171&amp;$E171</f>
        <v>HKD_YCONRH_OISSW</v>
      </c>
      <c r="L171" s="291" t="e">
        <f>_xll.qlOISRateHelper(K171,2,C171,J171,$L$169,Permanent,,ObjectOverwrite)</f>
        <v>#NUM!</v>
      </c>
      <c r="M171" s="205" t="str">
        <f ca="1">_xll.ohRangeRetrieveError(L171)</f>
        <v>qlOISRateHelper - Error converting parameter 'FixedRate' : 'ObjectHandler error: attempt to retrieve object with unknown ID 'HKDOISSW_Quote'</v>
      </c>
      <c r="N171" s="283"/>
      <c r="P171" s="292" t="e">
        <f>_xll.qlRateHelperEarliestDate($L171)</f>
        <v>#VALUE!</v>
      </c>
      <c r="Q171" s="292" t="e">
        <f>_xll.qlRateHelperLatestDate($L171)</f>
        <v>#VALUE!</v>
      </c>
    </row>
    <row r="172" spans="1:17" s="202" customFormat="1" x14ac:dyDescent="0.2">
      <c r="A172" s="125"/>
      <c r="B172" s="132"/>
      <c r="C172" s="140" t="s">
        <v>120</v>
      </c>
      <c r="D172" s="132" t="s">
        <v>118</v>
      </c>
      <c r="E172" s="140" t="str">
        <f t="shared" ref="E172:E203" si="15">C172</f>
        <v>2W</v>
      </c>
      <c r="F172" s="288" t="s">
        <v>206</v>
      </c>
      <c r="G172" s="288" t="s">
        <v>201</v>
      </c>
      <c r="H172" s="288" t="str">
        <f t="shared" si="12"/>
        <v>Actual/365 (Fixed)</v>
      </c>
      <c r="I172" s="289">
        <v>0</v>
      </c>
      <c r="J172" s="290" t="str">
        <f t="shared" si="13"/>
        <v>HKDOIS2W_Quote</v>
      </c>
      <c r="K172" s="290" t="str">
        <f t="shared" si="14"/>
        <v>HKD_YCONRH_OIS2W</v>
      </c>
      <c r="L172" s="291" t="e">
        <f>_xll.qlOISRateHelper(K172,2,C172,J172,$L$169,Permanent,,ObjectOverwrite)</f>
        <v>#NUM!</v>
      </c>
      <c r="M172" s="205" t="str">
        <f ca="1">_xll.ohRangeRetrieveError(L172)</f>
        <v>qlOISRateHelper - Error converting parameter 'FixedRate' : 'ObjectHandler error: attempt to retrieve object with unknown ID 'HKDOIS2W_Quote'</v>
      </c>
      <c r="N172" s="283"/>
      <c r="P172" s="292" t="e">
        <f>_xll.qlRateHelperEarliestDate(L172)</f>
        <v>#VALUE!</v>
      </c>
      <c r="Q172" s="292" t="e">
        <f>_xll.qlRateHelperLatestDate($L172)</f>
        <v>#VALUE!</v>
      </c>
    </row>
    <row r="173" spans="1:17" s="202" customFormat="1" x14ac:dyDescent="0.2">
      <c r="A173" s="125"/>
      <c r="B173" s="132"/>
      <c r="C173" s="140" t="s">
        <v>121</v>
      </c>
      <c r="D173" s="132" t="s">
        <v>118</v>
      </c>
      <c r="E173" s="140" t="str">
        <f t="shared" si="15"/>
        <v>3W</v>
      </c>
      <c r="F173" s="288" t="s">
        <v>206</v>
      </c>
      <c r="G173" s="288" t="s">
        <v>201</v>
      </c>
      <c r="H173" s="288" t="str">
        <f t="shared" si="12"/>
        <v>Actual/365 (Fixed)</v>
      </c>
      <c r="I173" s="289">
        <v>0</v>
      </c>
      <c r="J173" s="290" t="str">
        <f t="shared" si="13"/>
        <v>HKDOIS3W_Quote</v>
      </c>
      <c r="K173" s="290" t="str">
        <f t="shared" si="14"/>
        <v>HKD_YCONRH_OIS3W</v>
      </c>
      <c r="L173" s="291" t="e">
        <f>_xll.qlOISRateHelper(K173,2,C173,J173,$L$169,Permanent,,ObjectOverwrite)</f>
        <v>#NUM!</v>
      </c>
      <c r="M173" s="205" t="str">
        <f ca="1">_xll.ohRangeRetrieveError(L173)</f>
        <v>qlOISRateHelper - Error converting parameter 'FixedRate' : 'ObjectHandler error: attempt to retrieve object with unknown ID 'HKDOIS3W_Quote'</v>
      </c>
      <c r="N173" s="283"/>
      <c r="P173" s="292" t="e">
        <f>_xll.qlRateHelperEarliestDate(L173)</f>
        <v>#VALUE!</v>
      </c>
      <c r="Q173" s="292" t="e">
        <f>_xll.qlRateHelperLatestDate($L173)</f>
        <v>#VALUE!</v>
      </c>
    </row>
    <row r="174" spans="1:17" s="202" customFormat="1" x14ac:dyDescent="0.2">
      <c r="A174" s="125"/>
      <c r="B174" s="132"/>
      <c r="C174" s="140" t="s">
        <v>112</v>
      </c>
      <c r="D174" s="132" t="s">
        <v>118</v>
      </c>
      <c r="E174" s="140" t="str">
        <f t="shared" si="15"/>
        <v>1M</v>
      </c>
      <c r="F174" s="288" t="s">
        <v>206</v>
      </c>
      <c r="G174" s="288" t="s">
        <v>204</v>
      </c>
      <c r="H174" s="288" t="str">
        <f t="shared" si="12"/>
        <v>Actual/365 (Fixed)</v>
      </c>
      <c r="I174" s="289">
        <v>0</v>
      </c>
      <c r="J174" s="290" t="str">
        <f t="shared" si="13"/>
        <v>HKDOIS1M_Quote</v>
      </c>
      <c r="K174" s="290" t="str">
        <f t="shared" si="14"/>
        <v>HKD_YCONRH_OIS1M</v>
      </c>
      <c r="L174" s="291" t="str">
        <f>_xll.qlOISRateHelper(K174,2,C174,J174,$L$169,Permanent,,ObjectOverwrite)</f>
        <v>HKD_YCONRH_OIS1M#0003</v>
      </c>
      <c r="M174" s="205" t="str">
        <f>_xll.ohRangeRetrieveError(L174)</f>
        <v/>
      </c>
      <c r="N174" s="283"/>
      <c r="P174" s="292">
        <f>_xll.qlRateHelperEarliestDate(L174)</f>
        <v>41597</v>
      </c>
      <c r="Q174" s="292">
        <f>_xll.qlRateHelperLatestDate($L174)</f>
        <v>41627</v>
      </c>
    </row>
    <row r="175" spans="1:17" s="202" customFormat="1" x14ac:dyDescent="0.2">
      <c r="A175" s="125"/>
      <c r="B175" s="132"/>
      <c r="C175" s="140" t="s">
        <v>122</v>
      </c>
      <c r="D175" s="132" t="s">
        <v>118</v>
      </c>
      <c r="E175" s="140" t="str">
        <f t="shared" si="15"/>
        <v>2M</v>
      </c>
      <c r="F175" s="288" t="s">
        <v>206</v>
      </c>
      <c r="G175" s="288" t="s">
        <v>204</v>
      </c>
      <c r="H175" s="288" t="str">
        <f t="shared" si="12"/>
        <v>Actual/365 (Fixed)</v>
      </c>
      <c r="I175" s="289">
        <v>0</v>
      </c>
      <c r="J175" s="290" t="str">
        <f t="shared" si="13"/>
        <v>HKDOIS2M_Quote</v>
      </c>
      <c r="K175" s="290" t="str">
        <f t="shared" si="14"/>
        <v>HKD_YCONRH_OIS2M</v>
      </c>
      <c r="L175" s="291" t="str">
        <f>_xll.qlOISRateHelper(K175,2,C175,J175,$L$169,Permanent,,ObjectOverwrite)</f>
        <v>HKD_YCONRH_OIS2M#0003</v>
      </c>
      <c r="M175" s="205" t="str">
        <f>_xll.ohRangeRetrieveError(L175)</f>
        <v/>
      </c>
      <c r="N175" s="283"/>
      <c r="P175" s="292">
        <f>_xll.qlRateHelperEarliestDate(L175)</f>
        <v>41597</v>
      </c>
      <c r="Q175" s="292">
        <f>_xll.qlRateHelperLatestDate($L175)</f>
        <v>41659</v>
      </c>
    </row>
    <row r="176" spans="1:17" s="202" customFormat="1" x14ac:dyDescent="0.2">
      <c r="A176" s="125"/>
      <c r="B176" s="132"/>
      <c r="C176" s="140" t="s">
        <v>116</v>
      </c>
      <c r="D176" s="132" t="s">
        <v>118</v>
      </c>
      <c r="E176" s="140" t="str">
        <f t="shared" si="15"/>
        <v>3M</v>
      </c>
      <c r="F176" s="288" t="s">
        <v>206</v>
      </c>
      <c r="G176" s="288" t="s">
        <v>204</v>
      </c>
      <c r="H176" s="288" t="str">
        <f t="shared" si="12"/>
        <v>Actual/365 (Fixed)</v>
      </c>
      <c r="I176" s="289">
        <v>0</v>
      </c>
      <c r="J176" s="290" t="str">
        <f t="shared" si="13"/>
        <v>HKDOIS3M_Quote</v>
      </c>
      <c r="K176" s="290" t="str">
        <f t="shared" si="14"/>
        <v>HKD_YCONRH_OIS3M</v>
      </c>
      <c r="L176" s="291" t="str">
        <f>_xll.qlOISRateHelper(K176,2,C176,J176,$L$169,Permanent,,ObjectOverwrite)</f>
        <v>HKD_YCONRH_OIS3M#0003</v>
      </c>
      <c r="M176" s="205" t="str">
        <f>_xll.ohRangeRetrieveError(L176)</f>
        <v/>
      </c>
      <c r="N176" s="283"/>
      <c r="P176" s="292">
        <f>_xll.qlRateHelperEarliestDate(L176)</f>
        <v>41597</v>
      </c>
      <c r="Q176" s="292">
        <f>_xll.qlRateHelperLatestDate($L176)</f>
        <v>41689</v>
      </c>
    </row>
    <row r="177" spans="1:17" s="202" customFormat="1" x14ac:dyDescent="0.2">
      <c r="A177" s="125"/>
      <c r="B177" s="132"/>
      <c r="C177" s="140" t="s">
        <v>123</v>
      </c>
      <c r="D177" s="132" t="s">
        <v>118</v>
      </c>
      <c r="E177" s="140" t="str">
        <f t="shared" si="15"/>
        <v>4M</v>
      </c>
      <c r="F177" s="288" t="s">
        <v>206</v>
      </c>
      <c r="G177" s="288" t="s">
        <v>204</v>
      </c>
      <c r="H177" s="288" t="str">
        <f t="shared" si="12"/>
        <v>Actual/365 (Fixed)</v>
      </c>
      <c r="I177" s="289">
        <v>0</v>
      </c>
      <c r="J177" s="290" t="str">
        <f t="shared" si="13"/>
        <v>HKDOIS4M_Quote</v>
      </c>
      <c r="K177" s="290" t="str">
        <f t="shared" si="14"/>
        <v>HKD_YCONRH_OIS4M</v>
      </c>
      <c r="L177" s="291" t="str">
        <f>_xll.qlOISRateHelper(K177,2,C177,J177,$L$169,Permanent,,ObjectOverwrite)</f>
        <v>HKD_YCONRH_OIS4M#0003</v>
      </c>
      <c r="M177" s="205" t="str">
        <f>_xll.ohRangeRetrieveError(L177)</f>
        <v/>
      </c>
      <c r="N177" s="283"/>
      <c r="P177" s="292">
        <f>_xll.qlRateHelperEarliestDate(L177)</f>
        <v>41597</v>
      </c>
      <c r="Q177" s="292">
        <f>_xll.qlRateHelperLatestDate($L177)</f>
        <v>41717</v>
      </c>
    </row>
    <row r="178" spans="1:17" s="202" customFormat="1" x14ac:dyDescent="0.2">
      <c r="A178" s="125"/>
      <c r="B178" s="132"/>
      <c r="C178" s="140" t="s">
        <v>124</v>
      </c>
      <c r="D178" s="132" t="s">
        <v>118</v>
      </c>
      <c r="E178" s="140" t="str">
        <f t="shared" si="15"/>
        <v>5M</v>
      </c>
      <c r="F178" s="288" t="s">
        <v>206</v>
      </c>
      <c r="G178" s="288" t="s">
        <v>204</v>
      </c>
      <c r="H178" s="288" t="str">
        <f t="shared" si="12"/>
        <v>Actual/365 (Fixed)</v>
      </c>
      <c r="I178" s="289">
        <v>0</v>
      </c>
      <c r="J178" s="290" t="str">
        <f t="shared" si="13"/>
        <v>HKDOIS5M_Quote</v>
      </c>
      <c r="K178" s="290" t="str">
        <f t="shared" si="14"/>
        <v>HKD_YCONRH_OIS5M</v>
      </c>
      <c r="L178" s="291" t="str">
        <f>_xll.qlOISRateHelper(K178,2,C178,J178,$L$169,Permanent,,ObjectOverwrite)</f>
        <v>HKD_YCONRH_OIS5M#0003</v>
      </c>
      <c r="M178" s="205" t="str">
        <f>_xll.ohRangeRetrieveError(L178)</f>
        <v/>
      </c>
      <c r="N178" s="283"/>
      <c r="P178" s="292">
        <f>_xll.qlRateHelperEarliestDate(L178)</f>
        <v>41597</v>
      </c>
      <c r="Q178" s="292">
        <f>_xll.qlRateHelperLatestDate($L178)</f>
        <v>41751</v>
      </c>
    </row>
    <row r="179" spans="1:17" s="202" customFormat="1" x14ac:dyDescent="0.2">
      <c r="A179" s="125"/>
      <c r="B179" s="132"/>
      <c r="C179" s="140" t="s">
        <v>9</v>
      </c>
      <c r="D179" s="132" t="s">
        <v>118</v>
      </c>
      <c r="E179" s="140" t="str">
        <f t="shared" si="15"/>
        <v>6M</v>
      </c>
      <c r="F179" s="288" t="s">
        <v>206</v>
      </c>
      <c r="G179" s="288" t="s">
        <v>204</v>
      </c>
      <c r="H179" s="288" t="str">
        <f t="shared" si="12"/>
        <v>Actual/365 (Fixed)</v>
      </c>
      <c r="I179" s="289">
        <v>0</v>
      </c>
      <c r="J179" s="290" t="str">
        <f t="shared" si="13"/>
        <v>HKDOIS6M_Quote</v>
      </c>
      <c r="K179" s="290" t="str">
        <f t="shared" si="14"/>
        <v>HKD_YCONRH_OIS6M</v>
      </c>
      <c r="L179" s="291" t="str">
        <f>_xll.qlOISRateHelper(K179,2,C179,J179,$L$169,Permanent,,ObjectOverwrite)</f>
        <v>HKD_YCONRH_OIS6M#0003</v>
      </c>
      <c r="M179" s="205" t="str">
        <f>_xll.ohRangeRetrieveError(L179)</f>
        <v/>
      </c>
      <c r="N179" s="283"/>
      <c r="P179" s="292">
        <f>_xll.qlRateHelperEarliestDate(L179)</f>
        <v>41597</v>
      </c>
      <c r="Q179" s="292">
        <f>_xll.qlRateHelperLatestDate($L179)</f>
        <v>41778</v>
      </c>
    </row>
    <row r="180" spans="1:17" s="202" customFormat="1" x14ac:dyDescent="0.2">
      <c r="A180" s="125"/>
      <c r="B180" s="132"/>
      <c r="C180" s="140" t="s">
        <v>125</v>
      </c>
      <c r="D180" s="132" t="s">
        <v>118</v>
      </c>
      <c r="E180" s="140" t="str">
        <f t="shared" si="15"/>
        <v>7M</v>
      </c>
      <c r="F180" s="288" t="s">
        <v>206</v>
      </c>
      <c r="G180" s="288" t="s">
        <v>204</v>
      </c>
      <c r="H180" s="288" t="str">
        <f t="shared" si="12"/>
        <v>Actual/365 (Fixed)</v>
      </c>
      <c r="I180" s="289">
        <v>0</v>
      </c>
      <c r="J180" s="290" t="str">
        <f t="shared" si="13"/>
        <v>HKDOIS7M_Quote</v>
      </c>
      <c r="K180" s="290" t="str">
        <f t="shared" si="14"/>
        <v>HKD_YCONRH_OIS7M</v>
      </c>
      <c r="L180" s="291" t="e">
        <f>_xll.qlOISRateHelper(K180,2,C180,J180,$L$169,Permanent,,ObjectOverwrite)</f>
        <v>#NUM!</v>
      </c>
      <c r="M180" s="205" t="str">
        <f ca="1">_xll.ohRangeRetrieveError(L180)</f>
        <v>qlOISRateHelper - Error converting parameter 'FixedRate' : 'ObjectHandler error: attempt to retrieve object with unknown ID 'HKDOIS7M_Quote'</v>
      </c>
      <c r="N180" s="283"/>
      <c r="P180" s="292" t="e">
        <f>_xll.qlRateHelperEarliestDate(L180)</f>
        <v>#VALUE!</v>
      </c>
      <c r="Q180" s="292" t="e">
        <f>_xll.qlRateHelperLatestDate($L180)</f>
        <v>#VALUE!</v>
      </c>
    </row>
    <row r="181" spans="1:17" s="202" customFormat="1" x14ac:dyDescent="0.2">
      <c r="A181" s="125"/>
      <c r="B181" s="132"/>
      <c r="C181" s="140" t="s">
        <v>126</v>
      </c>
      <c r="D181" s="132" t="s">
        <v>118</v>
      </c>
      <c r="E181" s="140" t="str">
        <f t="shared" si="15"/>
        <v>8M</v>
      </c>
      <c r="F181" s="288" t="s">
        <v>206</v>
      </c>
      <c r="G181" s="288" t="s">
        <v>204</v>
      </c>
      <c r="H181" s="288" t="str">
        <f t="shared" si="12"/>
        <v>Actual/365 (Fixed)</v>
      </c>
      <c r="I181" s="289">
        <v>0</v>
      </c>
      <c r="J181" s="290" t="str">
        <f t="shared" si="13"/>
        <v>HKDOIS8M_Quote</v>
      </c>
      <c r="K181" s="290" t="str">
        <f t="shared" si="14"/>
        <v>HKD_YCONRH_OIS8M</v>
      </c>
      <c r="L181" s="291" t="e">
        <f>_xll.qlOISRateHelper(K181,2,C181,J181,$L$169,Permanent,,ObjectOverwrite)</f>
        <v>#NUM!</v>
      </c>
      <c r="M181" s="205" t="str">
        <f ca="1">_xll.ohRangeRetrieveError(L181)</f>
        <v>qlOISRateHelper - Error converting parameter 'FixedRate' : 'ObjectHandler error: attempt to retrieve object with unknown ID 'HKDOIS8M_Quote'</v>
      </c>
      <c r="N181" s="283"/>
      <c r="P181" s="292" t="e">
        <f>_xll.qlRateHelperEarliestDate(L181)</f>
        <v>#VALUE!</v>
      </c>
      <c r="Q181" s="292" t="e">
        <f>_xll.qlRateHelperLatestDate($L181)</f>
        <v>#VALUE!</v>
      </c>
    </row>
    <row r="182" spans="1:17" s="202" customFormat="1" x14ac:dyDescent="0.2">
      <c r="A182" s="125"/>
      <c r="B182" s="132"/>
      <c r="C182" s="140" t="s">
        <v>127</v>
      </c>
      <c r="D182" s="132" t="s">
        <v>118</v>
      </c>
      <c r="E182" s="140" t="str">
        <f t="shared" si="15"/>
        <v>9M</v>
      </c>
      <c r="F182" s="288" t="s">
        <v>206</v>
      </c>
      <c r="G182" s="288" t="s">
        <v>204</v>
      </c>
      <c r="H182" s="288" t="str">
        <f t="shared" si="12"/>
        <v>Actual/365 (Fixed)</v>
      </c>
      <c r="I182" s="289">
        <v>0</v>
      </c>
      <c r="J182" s="290" t="str">
        <f t="shared" si="13"/>
        <v>HKDOIS9M_Quote</v>
      </c>
      <c r="K182" s="290" t="str">
        <f t="shared" si="14"/>
        <v>HKD_YCONRH_OIS9M</v>
      </c>
      <c r="L182" s="291" t="str">
        <f>_xll.qlOISRateHelper(K182,2,C182,J182,$L$169,Permanent,,ObjectOverwrite)</f>
        <v>HKD_YCONRH_OIS9M#0003</v>
      </c>
      <c r="M182" s="205" t="str">
        <f>_xll.ohRangeRetrieveError(L182)</f>
        <v/>
      </c>
      <c r="N182" s="283"/>
      <c r="P182" s="292">
        <f>_xll.qlRateHelperEarliestDate(L182)</f>
        <v>41597</v>
      </c>
      <c r="Q182" s="292">
        <f>_xll.qlRateHelperLatestDate($L182)</f>
        <v>41870</v>
      </c>
    </row>
    <row r="183" spans="1:17" s="202" customFormat="1" x14ac:dyDescent="0.2">
      <c r="A183" s="125"/>
      <c r="B183" s="132"/>
      <c r="C183" s="140" t="s">
        <v>128</v>
      </c>
      <c r="D183" s="132" t="s">
        <v>118</v>
      </c>
      <c r="E183" s="140" t="str">
        <f t="shared" si="15"/>
        <v>10M</v>
      </c>
      <c r="F183" s="288" t="s">
        <v>206</v>
      </c>
      <c r="G183" s="288" t="s">
        <v>204</v>
      </c>
      <c r="H183" s="288" t="str">
        <f t="shared" si="12"/>
        <v>Actual/365 (Fixed)</v>
      </c>
      <c r="I183" s="289">
        <v>0</v>
      </c>
      <c r="J183" s="290" t="str">
        <f t="shared" si="13"/>
        <v>HKDOIS10M_Quote</v>
      </c>
      <c r="K183" s="290" t="str">
        <f t="shared" si="14"/>
        <v>HKD_YCONRH_OIS10M</v>
      </c>
      <c r="L183" s="291" t="e">
        <f>_xll.qlOISRateHelper(K183,2,C183,J183,$L$169,Permanent,,ObjectOverwrite)</f>
        <v>#NUM!</v>
      </c>
      <c r="M183" s="205" t="str">
        <f ca="1">_xll.ohRangeRetrieveError(L183)</f>
        <v>qlOISRateHelper - Error converting parameter 'FixedRate' : 'ObjectHandler error: attempt to retrieve object with unknown ID 'HKDOIS10M_Quote'</v>
      </c>
      <c r="N183" s="283"/>
      <c r="P183" s="292" t="e">
        <f>_xll.qlRateHelperEarliestDate(L183)</f>
        <v>#VALUE!</v>
      </c>
      <c r="Q183" s="292" t="e">
        <f>_xll.qlRateHelperLatestDate($L183)</f>
        <v>#VALUE!</v>
      </c>
    </row>
    <row r="184" spans="1:17" s="202" customFormat="1" x14ac:dyDescent="0.2">
      <c r="A184" s="125"/>
      <c r="B184" s="132"/>
      <c r="C184" s="140" t="s">
        <v>129</v>
      </c>
      <c r="D184" s="132" t="s">
        <v>118</v>
      </c>
      <c r="E184" s="140" t="str">
        <f t="shared" si="15"/>
        <v>11M</v>
      </c>
      <c r="F184" s="288" t="s">
        <v>206</v>
      </c>
      <c r="G184" s="288" t="s">
        <v>204</v>
      </c>
      <c r="H184" s="288" t="str">
        <f t="shared" si="12"/>
        <v>Actual/365 (Fixed)</v>
      </c>
      <c r="I184" s="289">
        <v>0</v>
      </c>
      <c r="J184" s="290" t="str">
        <f t="shared" si="13"/>
        <v>HKDOIS11M_Quote</v>
      </c>
      <c r="K184" s="290" t="str">
        <f t="shared" si="14"/>
        <v>HKD_YCONRH_OIS11M</v>
      </c>
      <c r="L184" s="291" t="e">
        <f>_xll.qlOISRateHelper(K184,2,C184,J184,$L$169,Permanent,,ObjectOverwrite)</f>
        <v>#NUM!</v>
      </c>
      <c r="M184" s="205" t="str">
        <f ca="1">_xll.ohRangeRetrieveError(L184)</f>
        <v>qlOISRateHelper - Error converting parameter 'FixedRate' : 'ObjectHandler error: attempt to retrieve object with unknown ID 'HKDOIS11M_Quote'</v>
      </c>
      <c r="N184" s="283"/>
      <c r="P184" s="292" t="e">
        <f>_xll.qlRateHelperEarliestDate(L184)</f>
        <v>#VALUE!</v>
      </c>
      <c r="Q184" s="292" t="e">
        <f>_xll.qlRateHelperLatestDate($L184)</f>
        <v>#VALUE!</v>
      </c>
    </row>
    <row r="185" spans="1:17" s="202" customFormat="1" x14ac:dyDescent="0.2">
      <c r="A185" s="125"/>
      <c r="B185" s="132"/>
      <c r="C185" s="140" t="s">
        <v>10</v>
      </c>
      <c r="D185" s="132" t="s">
        <v>118</v>
      </c>
      <c r="E185" s="140" t="str">
        <f t="shared" si="15"/>
        <v>1Y</v>
      </c>
      <c r="F185" s="288" t="s">
        <v>206</v>
      </c>
      <c r="G185" s="288" t="s">
        <v>204</v>
      </c>
      <c r="H185" s="288" t="str">
        <f t="shared" si="12"/>
        <v>Actual/365 (Fixed)</v>
      </c>
      <c r="I185" s="289">
        <v>0</v>
      </c>
      <c r="J185" s="290" t="str">
        <f t="shared" si="13"/>
        <v>HKDOIS1Y_Quote</v>
      </c>
      <c r="K185" s="290" t="str">
        <f t="shared" si="14"/>
        <v>HKD_YCONRH_OIS1Y</v>
      </c>
      <c r="L185" s="291" t="str">
        <f>_xll.qlOISRateHelper(K185,2,C185,J185,$L$169,Permanent,,ObjectOverwrite)</f>
        <v>HKD_YCONRH_OIS1Y#0003</v>
      </c>
      <c r="M185" s="205" t="str">
        <f>_xll.ohRangeRetrieveError(L185)</f>
        <v/>
      </c>
      <c r="N185" s="283"/>
      <c r="P185" s="292">
        <f>_xll.qlRateHelperEarliestDate(L185)</f>
        <v>41597</v>
      </c>
      <c r="Q185" s="292">
        <f>_xll.qlRateHelperLatestDate($L185)</f>
        <v>41962</v>
      </c>
    </row>
    <row r="186" spans="1:17" s="202" customFormat="1" x14ac:dyDescent="0.2">
      <c r="A186" s="125"/>
      <c r="B186" s="132"/>
      <c r="C186" s="140" t="s">
        <v>130</v>
      </c>
      <c r="D186" s="132" t="s">
        <v>118</v>
      </c>
      <c r="E186" s="140" t="str">
        <f t="shared" si="15"/>
        <v>13M</v>
      </c>
      <c r="F186" s="288" t="s">
        <v>206</v>
      </c>
      <c r="G186" s="288" t="s">
        <v>204</v>
      </c>
      <c r="H186" s="288" t="str">
        <f t="shared" si="12"/>
        <v>Actual/365 (Fixed)</v>
      </c>
      <c r="I186" s="289">
        <v>0</v>
      </c>
      <c r="J186" s="290" t="str">
        <f t="shared" si="13"/>
        <v>HKDOIS13M_Quote</v>
      </c>
      <c r="K186" s="290" t="str">
        <f t="shared" si="14"/>
        <v>HKD_YCONRH_OIS13M</v>
      </c>
      <c r="L186" s="291" t="e">
        <f>_xll.qlOISRateHelper(K186,2,C186,J186,$L$169,Permanent,,ObjectOverwrite)</f>
        <v>#NUM!</v>
      </c>
      <c r="M186" s="205" t="str">
        <f ca="1">_xll.ohRangeRetrieveError(L186)</f>
        <v>qlOISRateHelper - Error converting parameter 'FixedRate' : 'ObjectHandler error: attempt to retrieve object with unknown ID 'HKDOIS13M_Quote'</v>
      </c>
      <c r="N186" s="283"/>
      <c r="P186" s="292" t="e">
        <f>_xll.qlRateHelperEarliestDate(L186)</f>
        <v>#VALUE!</v>
      </c>
      <c r="Q186" s="292" t="e">
        <f>_xll.qlRateHelperLatestDate($L186)</f>
        <v>#VALUE!</v>
      </c>
    </row>
    <row r="187" spans="1:17" s="202" customFormat="1" x14ac:dyDescent="0.2">
      <c r="A187" s="125"/>
      <c r="B187" s="132"/>
      <c r="C187" s="140" t="s">
        <v>131</v>
      </c>
      <c r="D187" s="132" t="s">
        <v>118</v>
      </c>
      <c r="E187" s="140" t="str">
        <f t="shared" si="15"/>
        <v>14M</v>
      </c>
      <c r="F187" s="288" t="s">
        <v>206</v>
      </c>
      <c r="G187" s="288" t="s">
        <v>204</v>
      </c>
      <c r="H187" s="288" t="str">
        <f t="shared" si="12"/>
        <v>Actual/365 (Fixed)</v>
      </c>
      <c r="I187" s="289">
        <v>0</v>
      </c>
      <c r="J187" s="290" t="str">
        <f t="shared" si="13"/>
        <v>HKDOIS14M_Quote</v>
      </c>
      <c r="K187" s="290" t="str">
        <f t="shared" si="14"/>
        <v>HKD_YCONRH_OIS14M</v>
      </c>
      <c r="L187" s="291" t="e">
        <f>_xll.qlOISRateHelper(K187,2,C187,J187,$L$169,Permanent,,ObjectOverwrite)</f>
        <v>#NUM!</v>
      </c>
      <c r="M187" s="205" t="str">
        <f ca="1">_xll.ohRangeRetrieveError(L187)</f>
        <v>qlOISRateHelper - Error converting parameter 'FixedRate' : 'ObjectHandler error: attempt to retrieve object with unknown ID 'HKDOIS14M_Quote'</v>
      </c>
      <c r="N187" s="283"/>
      <c r="P187" s="292" t="e">
        <f>_xll.qlRateHelperEarliestDate(L187)</f>
        <v>#VALUE!</v>
      </c>
      <c r="Q187" s="292" t="e">
        <f>_xll.qlRateHelperLatestDate($L187)</f>
        <v>#VALUE!</v>
      </c>
    </row>
    <row r="188" spans="1:17" s="202" customFormat="1" x14ac:dyDescent="0.2">
      <c r="A188" s="125"/>
      <c r="B188" s="132"/>
      <c r="C188" s="140" t="s">
        <v>11</v>
      </c>
      <c r="D188" s="132" t="s">
        <v>118</v>
      </c>
      <c r="E188" s="140" t="str">
        <f t="shared" si="15"/>
        <v>15M</v>
      </c>
      <c r="F188" s="288" t="s">
        <v>206</v>
      </c>
      <c r="G188" s="288" t="s">
        <v>204</v>
      </c>
      <c r="H188" s="288" t="str">
        <f t="shared" si="12"/>
        <v>Actual/365 (Fixed)</v>
      </c>
      <c r="I188" s="289">
        <v>0</v>
      </c>
      <c r="J188" s="290" t="str">
        <f t="shared" si="13"/>
        <v>HKDOIS15M_Quote</v>
      </c>
      <c r="K188" s="290" t="str">
        <f t="shared" si="14"/>
        <v>HKD_YCONRH_OIS15M</v>
      </c>
      <c r="L188" s="291" t="e">
        <f>_xll.qlOISRateHelper(K188,2,C188,J188,$L$169,Permanent,,ObjectOverwrite)</f>
        <v>#NUM!</v>
      </c>
      <c r="M188" s="205" t="str">
        <f ca="1">_xll.ohRangeRetrieveError(L188)</f>
        <v>qlOISRateHelper - Error converting parameter 'FixedRate' : 'ObjectHandler error: attempt to retrieve object with unknown ID 'HKDOIS15M_Quote'</v>
      </c>
      <c r="N188" s="283"/>
      <c r="P188" s="292" t="e">
        <f>_xll.qlRateHelperEarliestDate(L188)</f>
        <v>#VALUE!</v>
      </c>
      <c r="Q188" s="292" t="e">
        <f>_xll.qlRateHelperLatestDate($L188)</f>
        <v>#VALUE!</v>
      </c>
    </row>
    <row r="189" spans="1:17" s="202" customFormat="1" x14ac:dyDescent="0.2">
      <c r="A189" s="125"/>
      <c r="B189" s="132"/>
      <c r="C189" s="140" t="s">
        <v>132</v>
      </c>
      <c r="D189" s="132" t="s">
        <v>118</v>
      </c>
      <c r="E189" s="140" t="str">
        <f t="shared" si="15"/>
        <v>16M</v>
      </c>
      <c r="F189" s="288" t="s">
        <v>206</v>
      </c>
      <c r="G189" s="288" t="s">
        <v>204</v>
      </c>
      <c r="H189" s="288" t="str">
        <f t="shared" si="12"/>
        <v>Actual/365 (Fixed)</v>
      </c>
      <c r="I189" s="289">
        <v>0</v>
      </c>
      <c r="J189" s="290" t="str">
        <f t="shared" si="13"/>
        <v>HKDOIS16M_Quote</v>
      </c>
      <c r="K189" s="290" t="str">
        <f t="shared" si="14"/>
        <v>HKD_YCONRH_OIS16M</v>
      </c>
      <c r="L189" s="291" t="e">
        <f>_xll.qlOISRateHelper(K189,2,C189,J189,$L$169,Permanent,,ObjectOverwrite)</f>
        <v>#NUM!</v>
      </c>
      <c r="M189" s="205" t="str">
        <f ca="1">_xll.ohRangeRetrieveError(L189)</f>
        <v>qlOISRateHelper - Error converting parameter 'FixedRate' : 'ObjectHandler error: attempt to retrieve object with unknown ID 'HKDOIS16M_Quote'</v>
      </c>
      <c r="N189" s="283"/>
      <c r="P189" s="292" t="e">
        <f>_xll.qlRateHelperEarliestDate(L189)</f>
        <v>#VALUE!</v>
      </c>
      <c r="Q189" s="292" t="e">
        <f>_xll.qlRateHelperLatestDate($L189)</f>
        <v>#VALUE!</v>
      </c>
    </row>
    <row r="190" spans="1:17" s="202" customFormat="1" x14ac:dyDescent="0.2">
      <c r="A190" s="125"/>
      <c r="B190" s="132"/>
      <c r="C190" s="140" t="s">
        <v>133</v>
      </c>
      <c r="D190" s="132" t="s">
        <v>118</v>
      </c>
      <c r="E190" s="140" t="str">
        <f t="shared" si="15"/>
        <v>17M</v>
      </c>
      <c r="F190" s="288" t="s">
        <v>206</v>
      </c>
      <c r="G190" s="288" t="s">
        <v>204</v>
      </c>
      <c r="H190" s="288" t="str">
        <f t="shared" si="12"/>
        <v>Actual/365 (Fixed)</v>
      </c>
      <c r="I190" s="289">
        <v>0</v>
      </c>
      <c r="J190" s="290" t="str">
        <f t="shared" si="13"/>
        <v>HKDOIS17M_Quote</v>
      </c>
      <c r="K190" s="290" t="str">
        <f t="shared" si="14"/>
        <v>HKD_YCONRH_OIS17M</v>
      </c>
      <c r="L190" s="291" t="e">
        <f>_xll.qlOISRateHelper(K190,2,C190,J190,$L$169,Permanent,,ObjectOverwrite)</f>
        <v>#NUM!</v>
      </c>
      <c r="M190" s="205" t="str">
        <f ca="1">_xll.ohRangeRetrieveError(L190)</f>
        <v>qlOISRateHelper - Error converting parameter 'FixedRate' : 'ObjectHandler error: attempt to retrieve object with unknown ID 'HKDOIS17M_Quote'</v>
      </c>
      <c r="N190" s="283"/>
      <c r="P190" s="292" t="e">
        <f>_xll.qlRateHelperEarliestDate(L190)</f>
        <v>#VALUE!</v>
      </c>
      <c r="Q190" s="292" t="e">
        <f>_xll.qlRateHelperLatestDate($L190)</f>
        <v>#VALUE!</v>
      </c>
    </row>
    <row r="191" spans="1:17" s="202" customFormat="1" x14ac:dyDescent="0.2">
      <c r="A191" s="125"/>
      <c r="B191" s="132"/>
      <c r="C191" s="140" t="s">
        <v>12</v>
      </c>
      <c r="D191" s="132" t="s">
        <v>118</v>
      </c>
      <c r="E191" s="140" t="str">
        <f t="shared" si="15"/>
        <v>18M</v>
      </c>
      <c r="F191" s="288" t="s">
        <v>206</v>
      </c>
      <c r="G191" s="288" t="s">
        <v>204</v>
      </c>
      <c r="H191" s="288" t="str">
        <f t="shared" si="12"/>
        <v>Actual/365 (Fixed)</v>
      </c>
      <c r="I191" s="289">
        <v>0</v>
      </c>
      <c r="J191" s="290" t="str">
        <f t="shared" si="13"/>
        <v>HKDOIS18M_Quote</v>
      </c>
      <c r="K191" s="290" t="str">
        <f t="shared" si="14"/>
        <v>HKD_YCONRH_OIS18M</v>
      </c>
      <c r="L191" s="291" t="e">
        <f>_xll.qlOISRateHelper(K191,2,C191,J191,$L$169,Permanent,,ObjectOverwrite)</f>
        <v>#NUM!</v>
      </c>
      <c r="M191" s="205" t="str">
        <f ca="1">_xll.ohRangeRetrieveError(L191)</f>
        <v>qlOISRateHelper - Error converting parameter 'FixedRate' : 'ObjectHandler error: attempt to retrieve object with unknown ID 'HKDOIS18M_Quote'</v>
      </c>
      <c r="N191" s="283"/>
      <c r="P191" s="292" t="e">
        <f>_xll.qlRateHelperEarliestDate(L191)</f>
        <v>#VALUE!</v>
      </c>
      <c r="Q191" s="292" t="e">
        <f>_xll.qlRateHelperLatestDate($L191)</f>
        <v>#VALUE!</v>
      </c>
    </row>
    <row r="192" spans="1:17" s="202" customFormat="1" x14ac:dyDescent="0.2">
      <c r="A192" s="125"/>
      <c r="B192" s="132"/>
      <c r="C192" s="140" t="s">
        <v>134</v>
      </c>
      <c r="D192" s="132" t="s">
        <v>118</v>
      </c>
      <c r="E192" s="140" t="str">
        <f t="shared" si="15"/>
        <v>19M</v>
      </c>
      <c r="F192" s="288" t="s">
        <v>206</v>
      </c>
      <c r="G192" s="288" t="s">
        <v>204</v>
      </c>
      <c r="H192" s="288" t="str">
        <f t="shared" si="12"/>
        <v>Actual/365 (Fixed)</v>
      </c>
      <c r="I192" s="289">
        <v>0</v>
      </c>
      <c r="J192" s="290" t="str">
        <f t="shared" si="13"/>
        <v>HKDOIS19M_Quote</v>
      </c>
      <c r="K192" s="290" t="str">
        <f t="shared" si="14"/>
        <v>HKD_YCONRH_OIS19M</v>
      </c>
      <c r="L192" s="291" t="e">
        <f>_xll.qlOISRateHelper(K192,2,C192,J192,$L$169,Permanent,,ObjectOverwrite)</f>
        <v>#NUM!</v>
      </c>
      <c r="M192" s="205" t="str">
        <f ca="1">_xll.ohRangeRetrieveError(L192)</f>
        <v>qlOISRateHelper - Error converting parameter 'FixedRate' : 'ObjectHandler error: attempt to retrieve object with unknown ID 'HKDOIS19M_Quote'</v>
      </c>
      <c r="N192" s="283"/>
      <c r="P192" s="292" t="e">
        <f>_xll.qlRateHelperEarliestDate(L192)</f>
        <v>#VALUE!</v>
      </c>
      <c r="Q192" s="292" t="e">
        <f>_xll.qlRateHelperLatestDate($L192)</f>
        <v>#VALUE!</v>
      </c>
    </row>
    <row r="193" spans="1:17" s="202" customFormat="1" x14ac:dyDescent="0.2">
      <c r="A193" s="125"/>
      <c r="B193" s="132"/>
      <c r="C193" s="140" t="s">
        <v>135</v>
      </c>
      <c r="D193" s="132" t="s">
        <v>118</v>
      </c>
      <c r="E193" s="140" t="str">
        <f t="shared" si="15"/>
        <v>20M</v>
      </c>
      <c r="F193" s="288" t="s">
        <v>206</v>
      </c>
      <c r="G193" s="288" t="s">
        <v>204</v>
      </c>
      <c r="H193" s="288" t="str">
        <f t="shared" si="12"/>
        <v>Actual/365 (Fixed)</v>
      </c>
      <c r="I193" s="289">
        <v>0</v>
      </c>
      <c r="J193" s="290" t="str">
        <f t="shared" si="13"/>
        <v>HKDOIS20M_Quote</v>
      </c>
      <c r="K193" s="290" t="str">
        <f t="shared" si="14"/>
        <v>HKD_YCONRH_OIS20M</v>
      </c>
      <c r="L193" s="291" t="e">
        <f>_xll.qlOISRateHelper(K193,2,C193,J193,$L$169,Permanent,,ObjectOverwrite)</f>
        <v>#NUM!</v>
      </c>
      <c r="M193" s="205" t="str">
        <f ca="1">_xll.ohRangeRetrieveError(L193)</f>
        <v>qlOISRateHelper - Error converting parameter 'FixedRate' : 'ObjectHandler error: attempt to retrieve object with unknown ID 'HKDOIS20M_Quote'</v>
      </c>
      <c r="N193" s="283"/>
      <c r="P193" s="292" t="e">
        <f>_xll.qlRateHelperEarliestDate(L193)</f>
        <v>#VALUE!</v>
      </c>
      <c r="Q193" s="292" t="e">
        <f>_xll.qlRateHelperLatestDate($L193)</f>
        <v>#VALUE!</v>
      </c>
    </row>
    <row r="194" spans="1:17" s="202" customFormat="1" x14ac:dyDescent="0.2">
      <c r="A194" s="125"/>
      <c r="B194" s="132"/>
      <c r="C194" s="140" t="s">
        <v>13</v>
      </c>
      <c r="D194" s="132" t="s">
        <v>118</v>
      </c>
      <c r="E194" s="140" t="str">
        <f t="shared" si="15"/>
        <v>21M</v>
      </c>
      <c r="F194" s="288" t="s">
        <v>206</v>
      </c>
      <c r="G194" s="288" t="s">
        <v>204</v>
      </c>
      <c r="H194" s="288" t="str">
        <f t="shared" si="12"/>
        <v>Actual/365 (Fixed)</v>
      </c>
      <c r="I194" s="289">
        <v>0</v>
      </c>
      <c r="J194" s="290" t="str">
        <f t="shared" si="13"/>
        <v>HKDOIS21M_Quote</v>
      </c>
      <c r="K194" s="290" t="str">
        <f t="shared" si="14"/>
        <v>HKD_YCONRH_OIS21M</v>
      </c>
      <c r="L194" s="291" t="e">
        <f>_xll.qlOISRateHelper(K194,2,C194,J194,$L$169,Permanent,,ObjectOverwrite)</f>
        <v>#NUM!</v>
      </c>
      <c r="M194" s="205" t="str">
        <f ca="1">_xll.ohRangeRetrieveError(L194)</f>
        <v>qlOISRateHelper - Error converting parameter 'FixedRate' : 'ObjectHandler error: attempt to retrieve object with unknown ID 'HKDOIS21M_Quote'</v>
      </c>
      <c r="N194" s="283"/>
      <c r="P194" s="292" t="e">
        <f>_xll.qlRateHelperEarliestDate(L194)</f>
        <v>#VALUE!</v>
      </c>
      <c r="Q194" s="292" t="e">
        <f>_xll.qlRateHelperLatestDate($L194)</f>
        <v>#VALUE!</v>
      </c>
    </row>
    <row r="195" spans="1:17" s="202" customFormat="1" x14ac:dyDescent="0.2">
      <c r="A195" s="125"/>
      <c r="B195" s="132"/>
      <c r="C195" s="140" t="s">
        <v>136</v>
      </c>
      <c r="D195" s="132" t="s">
        <v>118</v>
      </c>
      <c r="E195" s="140" t="str">
        <f t="shared" si="15"/>
        <v>22M</v>
      </c>
      <c r="F195" s="288" t="s">
        <v>206</v>
      </c>
      <c r="G195" s="288" t="s">
        <v>204</v>
      </c>
      <c r="H195" s="288" t="str">
        <f t="shared" si="12"/>
        <v>Actual/365 (Fixed)</v>
      </c>
      <c r="I195" s="289">
        <v>0</v>
      </c>
      <c r="J195" s="290" t="str">
        <f t="shared" si="13"/>
        <v>HKDOIS22M_Quote</v>
      </c>
      <c r="K195" s="290" t="str">
        <f t="shared" si="14"/>
        <v>HKD_YCONRH_OIS22M</v>
      </c>
      <c r="L195" s="291" t="e">
        <f>_xll.qlOISRateHelper(K195,2,C195,J195,$L$169,Permanent,,ObjectOverwrite)</f>
        <v>#NUM!</v>
      </c>
      <c r="M195" s="205" t="str">
        <f ca="1">_xll.ohRangeRetrieveError(L195)</f>
        <v>qlOISRateHelper - Error converting parameter 'FixedRate' : 'ObjectHandler error: attempt to retrieve object with unknown ID 'HKDOIS22M_Quote'</v>
      </c>
      <c r="N195" s="283"/>
      <c r="P195" s="292" t="e">
        <f>_xll.qlRateHelperEarliestDate(L195)</f>
        <v>#VALUE!</v>
      </c>
      <c r="Q195" s="292" t="e">
        <f>_xll.qlRateHelperLatestDate($L195)</f>
        <v>#VALUE!</v>
      </c>
    </row>
    <row r="196" spans="1:17" s="202" customFormat="1" x14ac:dyDescent="0.2">
      <c r="A196" s="125"/>
      <c r="B196" s="132"/>
      <c r="C196" s="140" t="s">
        <v>137</v>
      </c>
      <c r="D196" s="132" t="s">
        <v>118</v>
      </c>
      <c r="E196" s="140" t="str">
        <f t="shared" si="15"/>
        <v>23M</v>
      </c>
      <c r="F196" s="288" t="s">
        <v>206</v>
      </c>
      <c r="G196" s="288" t="s">
        <v>204</v>
      </c>
      <c r="H196" s="288" t="str">
        <f t="shared" si="12"/>
        <v>Actual/365 (Fixed)</v>
      </c>
      <c r="I196" s="289">
        <v>0</v>
      </c>
      <c r="J196" s="290" t="str">
        <f t="shared" si="13"/>
        <v>HKDOIS23M_Quote</v>
      </c>
      <c r="K196" s="290" t="str">
        <f t="shared" si="14"/>
        <v>HKD_YCONRH_OIS23M</v>
      </c>
      <c r="L196" s="291" t="e">
        <f>_xll.qlOISRateHelper(K196,2,C196,J196,$L$169,Permanent,,ObjectOverwrite)</f>
        <v>#NUM!</v>
      </c>
      <c r="M196" s="205" t="str">
        <f ca="1">_xll.ohRangeRetrieveError(L196)</f>
        <v>qlOISRateHelper - Error converting parameter 'FixedRate' : 'ObjectHandler error: attempt to retrieve object with unknown ID 'HKDOIS23M_Quote'</v>
      </c>
      <c r="N196" s="283"/>
      <c r="P196" s="292" t="e">
        <f>_xll.qlRateHelperEarliestDate(L196)</f>
        <v>#VALUE!</v>
      </c>
      <c r="Q196" s="292" t="e">
        <f>_xll.qlRateHelperLatestDate($L196)</f>
        <v>#VALUE!</v>
      </c>
    </row>
    <row r="197" spans="1:17" s="202" customFormat="1" x14ac:dyDescent="0.2">
      <c r="A197" s="125"/>
      <c r="B197" s="132"/>
      <c r="C197" s="140" t="s">
        <v>14</v>
      </c>
      <c r="D197" s="132" t="s">
        <v>118</v>
      </c>
      <c r="E197" s="140" t="str">
        <f t="shared" si="15"/>
        <v>2Y</v>
      </c>
      <c r="F197" s="288" t="s">
        <v>206</v>
      </c>
      <c r="G197" s="288" t="s">
        <v>204</v>
      </c>
      <c r="H197" s="288" t="str">
        <f t="shared" si="12"/>
        <v>Actual/365 (Fixed)</v>
      </c>
      <c r="I197" s="289">
        <v>0</v>
      </c>
      <c r="J197" s="290" t="str">
        <f t="shared" si="13"/>
        <v>HKDOIS2Y_Quote</v>
      </c>
      <c r="K197" s="290" t="str">
        <f t="shared" si="14"/>
        <v>HKD_YCONRH_OIS2Y</v>
      </c>
      <c r="L197" s="291" t="e">
        <f>_xll.qlOISRateHelper(K197,2,C197,J197,$L$169,Permanent,,ObjectOverwrite)</f>
        <v>#NUM!</v>
      </c>
      <c r="M197" s="205" t="str">
        <f ca="1">_xll.ohRangeRetrieveError(L197)</f>
        <v>qlOISRateHelper - Error converting parameter 'FixedRate' : 'ObjectHandler error: attempt to retrieve object with unknown ID 'HKDOIS2Y_Quote'</v>
      </c>
      <c r="N197" s="283"/>
      <c r="P197" s="292" t="e">
        <f>_xll.qlRateHelperEarliestDate(L197)</f>
        <v>#VALUE!</v>
      </c>
      <c r="Q197" s="292" t="e">
        <f>_xll.qlRateHelperLatestDate($L197)</f>
        <v>#VALUE!</v>
      </c>
    </row>
    <row r="198" spans="1:17" s="202" customFormat="1" x14ac:dyDescent="0.2">
      <c r="A198" s="125"/>
      <c r="B198" s="132"/>
      <c r="C198" s="140" t="s">
        <v>138</v>
      </c>
      <c r="D198" s="132" t="s">
        <v>118</v>
      </c>
      <c r="E198" s="140" t="str">
        <f t="shared" si="15"/>
        <v>27M</v>
      </c>
      <c r="F198" s="288" t="s">
        <v>206</v>
      </c>
      <c r="G198" s="288" t="s">
        <v>204</v>
      </c>
      <c r="H198" s="288" t="str">
        <f t="shared" si="12"/>
        <v>Actual/365 (Fixed)</v>
      </c>
      <c r="I198" s="289">
        <v>0</v>
      </c>
      <c r="J198" s="290" t="str">
        <f t="shared" si="13"/>
        <v>HKDOIS27M_Quote</v>
      </c>
      <c r="K198" s="290" t="str">
        <f t="shared" si="14"/>
        <v>HKD_YCONRH_OIS27M</v>
      </c>
      <c r="L198" s="291" t="e">
        <f>_xll.qlOISRateHelper(K198,2,C198,J198,$L$169,Permanent,,ObjectOverwrite)</f>
        <v>#NUM!</v>
      </c>
      <c r="M198" s="205" t="str">
        <f ca="1">_xll.ohRangeRetrieveError(L198)</f>
        <v>qlOISRateHelper - Error converting parameter 'FixedRate' : 'ObjectHandler error: attempt to retrieve object with unknown ID 'HKDOIS27M_Quote'</v>
      </c>
      <c r="N198" s="283"/>
      <c r="P198" s="292" t="e">
        <f>_xll.qlRateHelperEarliestDate(L198)</f>
        <v>#VALUE!</v>
      </c>
      <c r="Q198" s="292" t="e">
        <f>_xll.qlRateHelperLatestDate($L198)</f>
        <v>#VALUE!</v>
      </c>
    </row>
    <row r="199" spans="1:17" s="202" customFormat="1" x14ac:dyDescent="0.2">
      <c r="A199" s="125"/>
      <c r="B199" s="132"/>
      <c r="C199" s="140" t="s">
        <v>139</v>
      </c>
      <c r="D199" s="132" t="s">
        <v>118</v>
      </c>
      <c r="E199" s="140" t="str">
        <f t="shared" si="15"/>
        <v>30M</v>
      </c>
      <c r="F199" s="288" t="s">
        <v>206</v>
      </c>
      <c r="G199" s="288" t="s">
        <v>204</v>
      </c>
      <c r="H199" s="288" t="str">
        <f t="shared" si="12"/>
        <v>Actual/365 (Fixed)</v>
      </c>
      <c r="I199" s="289">
        <v>0</v>
      </c>
      <c r="J199" s="290" t="str">
        <f t="shared" si="13"/>
        <v>HKDOIS30M_Quote</v>
      </c>
      <c r="K199" s="290" t="str">
        <f t="shared" si="14"/>
        <v>HKD_YCONRH_OIS30M</v>
      </c>
      <c r="L199" s="291" t="e">
        <f>_xll.qlOISRateHelper(K199,2,C199,J199,$L$169,Permanent,,ObjectOverwrite)</f>
        <v>#NUM!</v>
      </c>
      <c r="M199" s="205" t="str">
        <f ca="1">_xll.ohRangeRetrieveError(L199)</f>
        <v>qlOISRateHelper - Error converting parameter 'FixedRate' : 'ObjectHandler error: attempt to retrieve object with unknown ID 'HKDOIS30M_Quote'</v>
      </c>
      <c r="N199" s="283"/>
      <c r="P199" s="292" t="e">
        <f>_xll.qlRateHelperEarliestDate(L199)</f>
        <v>#VALUE!</v>
      </c>
      <c r="Q199" s="292" t="e">
        <f>_xll.qlRateHelperLatestDate($L199)</f>
        <v>#VALUE!</v>
      </c>
    </row>
    <row r="200" spans="1:17" s="202" customFormat="1" x14ac:dyDescent="0.2">
      <c r="A200" s="125"/>
      <c r="B200" s="132"/>
      <c r="C200" s="140" t="s">
        <v>140</v>
      </c>
      <c r="D200" s="132" t="s">
        <v>118</v>
      </c>
      <c r="E200" s="140" t="str">
        <f t="shared" si="15"/>
        <v>33M</v>
      </c>
      <c r="F200" s="288" t="s">
        <v>206</v>
      </c>
      <c r="G200" s="288" t="s">
        <v>204</v>
      </c>
      <c r="H200" s="288" t="str">
        <f t="shared" si="12"/>
        <v>Actual/365 (Fixed)</v>
      </c>
      <c r="I200" s="289">
        <v>0</v>
      </c>
      <c r="J200" s="290" t="str">
        <f t="shared" si="13"/>
        <v>HKDOIS33M_Quote</v>
      </c>
      <c r="K200" s="290" t="str">
        <f t="shared" si="14"/>
        <v>HKD_YCONRH_OIS33M</v>
      </c>
      <c r="L200" s="291" t="e">
        <f>_xll.qlOISRateHelper(K200,2,C200,J200,$L$169,Permanent,,ObjectOverwrite)</f>
        <v>#NUM!</v>
      </c>
      <c r="M200" s="205" t="str">
        <f ca="1">_xll.ohRangeRetrieveError(L200)</f>
        <v>qlOISRateHelper - Error converting parameter 'FixedRate' : 'ObjectHandler error: attempt to retrieve object with unknown ID 'HKDOIS33M_Quote'</v>
      </c>
      <c r="N200" s="283"/>
      <c r="P200" s="292" t="e">
        <f>_xll.qlRateHelperEarliestDate(L200)</f>
        <v>#VALUE!</v>
      </c>
      <c r="Q200" s="292" t="e">
        <f>_xll.qlRateHelperLatestDate($L200)</f>
        <v>#VALUE!</v>
      </c>
    </row>
    <row r="201" spans="1:17" s="202" customFormat="1" x14ac:dyDescent="0.2">
      <c r="A201" s="125"/>
      <c r="B201" s="132"/>
      <c r="C201" s="140" t="s">
        <v>18</v>
      </c>
      <c r="D201" s="132" t="s">
        <v>118</v>
      </c>
      <c r="E201" s="140" t="str">
        <f t="shared" si="15"/>
        <v>3Y</v>
      </c>
      <c r="F201" s="288" t="s">
        <v>206</v>
      </c>
      <c r="G201" s="288" t="s">
        <v>204</v>
      </c>
      <c r="H201" s="288" t="str">
        <f t="shared" si="12"/>
        <v>Actual/365 (Fixed)</v>
      </c>
      <c r="I201" s="289">
        <v>0</v>
      </c>
      <c r="J201" s="290" t="str">
        <f t="shared" si="13"/>
        <v>HKDOIS3Y_Quote</v>
      </c>
      <c r="K201" s="290" t="str">
        <f t="shared" si="14"/>
        <v>HKD_YCONRH_OIS3Y</v>
      </c>
      <c r="L201" s="291" t="e">
        <f>_xll.qlOISRateHelper(K201,2,C201,J201,$L$169,Permanent,,ObjectOverwrite)</f>
        <v>#NUM!</v>
      </c>
      <c r="M201" s="205" t="str">
        <f ca="1">_xll.ohRangeRetrieveError(L201)</f>
        <v>qlOISRateHelper - Error converting parameter 'FixedRate' : 'ObjectHandler error: attempt to retrieve object with unknown ID 'HKDOIS3Y_Quote'</v>
      </c>
      <c r="N201" s="283"/>
      <c r="P201" s="292" t="e">
        <f>_xll.qlRateHelperEarliestDate(L201)</f>
        <v>#VALUE!</v>
      </c>
      <c r="Q201" s="292" t="e">
        <f>_xll.qlRateHelperLatestDate($L201)</f>
        <v>#VALUE!</v>
      </c>
    </row>
    <row r="202" spans="1:17" s="202" customFormat="1" x14ac:dyDescent="0.2">
      <c r="A202" s="125"/>
      <c r="B202" s="132"/>
      <c r="C202" s="140" t="s">
        <v>141</v>
      </c>
      <c r="D202" s="132" t="s">
        <v>118</v>
      </c>
      <c r="E202" s="140" t="str">
        <f t="shared" si="15"/>
        <v>39M</v>
      </c>
      <c r="F202" s="288" t="s">
        <v>206</v>
      </c>
      <c r="G202" s="288" t="s">
        <v>204</v>
      </c>
      <c r="H202" s="288" t="str">
        <f t="shared" si="12"/>
        <v>Actual/365 (Fixed)</v>
      </c>
      <c r="I202" s="289">
        <v>0</v>
      </c>
      <c r="J202" s="290" t="str">
        <f t="shared" si="13"/>
        <v>HKDOIS39M_Quote</v>
      </c>
      <c r="K202" s="290" t="str">
        <f t="shared" si="14"/>
        <v>HKD_YCONRH_OIS39M</v>
      </c>
      <c r="L202" s="291" t="e">
        <f>_xll.qlOISRateHelper(K202,2,C202,J202,$L$169,Permanent,,ObjectOverwrite)</f>
        <v>#NUM!</v>
      </c>
      <c r="M202" s="205" t="str">
        <f ca="1">_xll.ohRangeRetrieveError(L202)</f>
        <v>qlOISRateHelper - Error converting parameter 'FixedRate' : 'ObjectHandler error: attempt to retrieve object with unknown ID 'HKDOIS39M_Quote'</v>
      </c>
      <c r="N202" s="283"/>
      <c r="P202" s="292" t="e">
        <f>_xll.qlRateHelperEarliestDate(L202)</f>
        <v>#VALUE!</v>
      </c>
      <c r="Q202" s="292" t="e">
        <f>_xll.qlRateHelperLatestDate($L202)</f>
        <v>#VALUE!</v>
      </c>
    </row>
    <row r="203" spans="1:17" s="202" customFormat="1" x14ac:dyDescent="0.2">
      <c r="A203" s="125"/>
      <c r="B203" s="132"/>
      <c r="C203" s="140" t="s">
        <v>142</v>
      </c>
      <c r="D203" s="132" t="s">
        <v>118</v>
      </c>
      <c r="E203" s="140" t="str">
        <f t="shared" si="15"/>
        <v>42M</v>
      </c>
      <c r="F203" s="288" t="s">
        <v>206</v>
      </c>
      <c r="G203" s="288" t="s">
        <v>204</v>
      </c>
      <c r="H203" s="288" t="str">
        <f t="shared" ref="H203:H224" si="16">MoneyMarketDayCounter</f>
        <v>Actual/365 (Fixed)</v>
      </c>
      <c r="I203" s="289">
        <v>0</v>
      </c>
      <c r="J203" s="290" t="str">
        <f t="shared" ref="J203:J224" si="17">Currency&amp;$D203&amp;$E203&amp;QuoteSuffix</f>
        <v>HKDOIS42M_Quote</v>
      </c>
      <c r="K203" s="290" t="str">
        <f t="shared" ref="K203:K224" si="18">$K$167&amp;"_"&amp;$D203&amp;$E203</f>
        <v>HKD_YCONRH_OIS42M</v>
      </c>
      <c r="L203" s="291" t="e">
        <f>_xll.qlOISRateHelper(K203,2,C203,J203,$L$169,Permanent,,ObjectOverwrite)</f>
        <v>#NUM!</v>
      </c>
      <c r="M203" s="205" t="str">
        <f ca="1">_xll.ohRangeRetrieveError(L203)</f>
        <v>qlOISRateHelper - Error converting parameter 'FixedRate' : 'ObjectHandler error: attempt to retrieve object with unknown ID 'HKDOIS42M_Quote'</v>
      </c>
      <c r="N203" s="283"/>
      <c r="P203" s="292"/>
      <c r="Q203" s="292"/>
    </row>
    <row r="204" spans="1:17" s="202" customFormat="1" x14ac:dyDescent="0.2">
      <c r="A204" s="125"/>
      <c r="B204" s="132"/>
      <c r="C204" s="140" t="s">
        <v>143</v>
      </c>
      <c r="D204" s="132" t="s">
        <v>118</v>
      </c>
      <c r="E204" s="140" t="str">
        <f t="shared" ref="E204:E224" si="19">C204</f>
        <v>45M</v>
      </c>
      <c r="F204" s="288" t="s">
        <v>206</v>
      </c>
      <c r="G204" s="288" t="s">
        <v>204</v>
      </c>
      <c r="H204" s="288" t="str">
        <f t="shared" si="16"/>
        <v>Actual/365 (Fixed)</v>
      </c>
      <c r="I204" s="289">
        <v>0</v>
      </c>
      <c r="J204" s="290" t="str">
        <f t="shared" si="17"/>
        <v>HKDOIS45M_Quote</v>
      </c>
      <c r="K204" s="290" t="str">
        <f t="shared" si="18"/>
        <v>HKD_YCONRH_OIS45M</v>
      </c>
      <c r="L204" s="291" t="e">
        <f>_xll.qlOISRateHelper(K204,2,C204,J204,$L$169,Permanent,,ObjectOverwrite)</f>
        <v>#NUM!</v>
      </c>
      <c r="M204" s="205" t="str">
        <f ca="1">_xll.ohRangeRetrieveError(L204)</f>
        <v>qlOISRateHelper - Error converting parameter 'FixedRate' : 'ObjectHandler error: attempt to retrieve object with unknown ID 'HKDOIS45M_Quote'</v>
      </c>
      <c r="N204" s="283"/>
      <c r="P204" s="292"/>
      <c r="Q204" s="292"/>
    </row>
    <row r="205" spans="1:17" s="202" customFormat="1" x14ac:dyDescent="0.2">
      <c r="A205" s="125"/>
      <c r="B205" s="132"/>
      <c r="C205" s="140" t="s">
        <v>22</v>
      </c>
      <c r="D205" s="132" t="s">
        <v>118</v>
      </c>
      <c r="E205" s="140" t="str">
        <f t="shared" si="19"/>
        <v>4Y</v>
      </c>
      <c r="F205" s="288" t="s">
        <v>206</v>
      </c>
      <c r="G205" s="288" t="s">
        <v>204</v>
      </c>
      <c r="H205" s="288" t="str">
        <f t="shared" si="16"/>
        <v>Actual/365 (Fixed)</v>
      </c>
      <c r="I205" s="289">
        <v>0</v>
      </c>
      <c r="J205" s="290" t="str">
        <f t="shared" si="17"/>
        <v>HKDOIS4Y_Quote</v>
      </c>
      <c r="K205" s="290" t="str">
        <f t="shared" si="18"/>
        <v>HKD_YCONRH_OIS4Y</v>
      </c>
      <c r="L205" s="291" t="e">
        <f>_xll.qlOISRateHelper(K205,2,C205,J205,$L$169,Permanent,,ObjectOverwrite)</f>
        <v>#NUM!</v>
      </c>
      <c r="M205" s="205" t="str">
        <f ca="1">_xll.ohRangeRetrieveError(L205)</f>
        <v>qlOISRateHelper - Error converting parameter 'FixedRate' : 'ObjectHandler error: attempt to retrieve object with unknown ID 'HKDOIS4Y_Quote'</v>
      </c>
      <c r="N205" s="283"/>
      <c r="P205" s="292"/>
      <c r="Q205" s="292"/>
    </row>
    <row r="206" spans="1:17" s="202" customFormat="1" x14ac:dyDescent="0.2">
      <c r="A206" s="125"/>
      <c r="B206" s="132"/>
      <c r="C206" s="140" t="s">
        <v>144</v>
      </c>
      <c r="D206" s="132" t="s">
        <v>118</v>
      </c>
      <c r="E206" s="140" t="str">
        <f t="shared" si="19"/>
        <v>51M</v>
      </c>
      <c r="F206" s="288" t="s">
        <v>206</v>
      </c>
      <c r="G206" s="288" t="s">
        <v>204</v>
      </c>
      <c r="H206" s="288" t="str">
        <f t="shared" si="16"/>
        <v>Actual/365 (Fixed)</v>
      </c>
      <c r="I206" s="289">
        <v>0</v>
      </c>
      <c r="J206" s="290" t="str">
        <f t="shared" si="17"/>
        <v>HKDOIS51M_Quote</v>
      </c>
      <c r="K206" s="290" t="str">
        <f t="shared" si="18"/>
        <v>HKD_YCONRH_OIS51M</v>
      </c>
      <c r="L206" s="291" t="e">
        <f>_xll.qlOISRateHelper(K206,2,C206,J206,$L$169,Permanent,,ObjectOverwrite)</f>
        <v>#NUM!</v>
      </c>
      <c r="M206" s="205" t="str">
        <f ca="1">_xll.ohRangeRetrieveError(L206)</f>
        <v>qlOISRateHelper - Error converting parameter 'FixedRate' : 'ObjectHandler error: attempt to retrieve object with unknown ID 'HKDOIS51M_Quote'</v>
      </c>
      <c r="N206" s="283"/>
      <c r="P206" s="292"/>
      <c r="Q206" s="292"/>
    </row>
    <row r="207" spans="1:17" s="202" customFormat="1" x14ac:dyDescent="0.2">
      <c r="A207" s="125"/>
      <c r="B207" s="132"/>
      <c r="C207" s="140" t="s">
        <v>145</v>
      </c>
      <c r="D207" s="132" t="s">
        <v>118</v>
      </c>
      <c r="E207" s="140" t="str">
        <f t="shared" si="19"/>
        <v>54M</v>
      </c>
      <c r="F207" s="288" t="s">
        <v>206</v>
      </c>
      <c r="G207" s="288" t="s">
        <v>204</v>
      </c>
      <c r="H207" s="288" t="str">
        <f t="shared" si="16"/>
        <v>Actual/365 (Fixed)</v>
      </c>
      <c r="I207" s="289">
        <v>0</v>
      </c>
      <c r="J207" s="290" t="str">
        <f t="shared" si="17"/>
        <v>HKDOIS54M_Quote</v>
      </c>
      <c r="K207" s="290" t="str">
        <f t="shared" si="18"/>
        <v>HKD_YCONRH_OIS54M</v>
      </c>
      <c r="L207" s="291" t="e">
        <f>_xll.qlOISRateHelper(K207,2,C207,J207,$L$169,Permanent,,ObjectOverwrite)</f>
        <v>#NUM!</v>
      </c>
      <c r="M207" s="205" t="str">
        <f ca="1">_xll.ohRangeRetrieveError(L207)</f>
        <v>qlOISRateHelper - Error converting parameter 'FixedRate' : 'ObjectHandler error: attempt to retrieve object with unknown ID 'HKDOIS54M_Quote'</v>
      </c>
      <c r="N207" s="283"/>
      <c r="P207" s="292"/>
      <c r="Q207" s="292"/>
    </row>
    <row r="208" spans="1:17" s="202" customFormat="1" x14ac:dyDescent="0.2">
      <c r="A208" s="125"/>
      <c r="B208" s="132"/>
      <c r="C208" s="140" t="s">
        <v>146</v>
      </c>
      <c r="D208" s="132" t="s">
        <v>118</v>
      </c>
      <c r="E208" s="140" t="str">
        <f t="shared" si="19"/>
        <v>57M</v>
      </c>
      <c r="F208" s="288" t="s">
        <v>206</v>
      </c>
      <c r="G208" s="288" t="s">
        <v>204</v>
      </c>
      <c r="H208" s="288" t="str">
        <f t="shared" si="16"/>
        <v>Actual/365 (Fixed)</v>
      </c>
      <c r="I208" s="289">
        <v>0</v>
      </c>
      <c r="J208" s="290" t="str">
        <f t="shared" si="17"/>
        <v>HKDOIS57M_Quote</v>
      </c>
      <c r="K208" s="290" t="str">
        <f t="shared" si="18"/>
        <v>HKD_YCONRH_OIS57M</v>
      </c>
      <c r="L208" s="291" t="e">
        <f>_xll.qlOISRateHelper(K208,2,C208,J208,$L$169,Permanent,,ObjectOverwrite)</f>
        <v>#NUM!</v>
      </c>
      <c r="M208" s="205" t="str">
        <f ca="1">_xll.ohRangeRetrieveError(L208)</f>
        <v>qlOISRateHelper - Error converting parameter 'FixedRate' : 'ObjectHandler error: attempt to retrieve object with unknown ID 'HKDOIS57M_Quote'</v>
      </c>
      <c r="N208" s="283"/>
      <c r="P208" s="292"/>
      <c r="Q208" s="292"/>
    </row>
    <row r="209" spans="1:17" s="202" customFormat="1" x14ac:dyDescent="0.2">
      <c r="A209" s="125"/>
      <c r="B209" s="132"/>
      <c r="C209" s="140" t="s">
        <v>24</v>
      </c>
      <c r="D209" s="132" t="s">
        <v>118</v>
      </c>
      <c r="E209" s="140" t="str">
        <f t="shared" si="19"/>
        <v>5Y</v>
      </c>
      <c r="F209" s="288" t="s">
        <v>206</v>
      </c>
      <c r="G209" s="288" t="s">
        <v>204</v>
      </c>
      <c r="H209" s="288" t="str">
        <f t="shared" si="16"/>
        <v>Actual/365 (Fixed)</v>
      </c>
      <c r="I209" s="289">
        <v>0</v>
      </c>
      <c r="J209" s="290" t="str">
        <f t="shared" si="17"/>
        <v>HKDOIS5Y_Quote</v>
      </c>
      <c r="K209" s="290" t="str">
        <f t="shared" si="18"/>
        <v>HKD_YCONRH_OIS5Y</v>
      </c>
      <c r="L209" s="291" t="e">
        <f>_xll.qlOISRateHelper(K209,2,C209,J209,$L$169,Permanent,,ObjectOverwrite)</f>
        <v>#NUM!</v>
      </c>
      <c r="M209" s="205" t="str">
        <f ca="1">_xll.ohRangeRetrieveError(L209)</f>
        <v>qlOISRateHelper - Error converting parameter 'FixedRate' : 'ObjectHandler error: attempt to retrieve object with unknown ID 'HKDOIS5Y_Quote'</v>
      </c>
      <c r="N209" s="283"/>
      <c r="P209" s="292"/>
      <c r="Q209" s="292"/>
    </row>
    <row r="210" spans="1:17" s="202" customFormat="1" x14ac:dyDescent="0.2">
      <c r="A210" s="125"/>
      <c r="B210" s="132"/>
      <c r="C210" s="140" t="s">
        <v>26</v>
      </c>
      <c r="D210" s="132" t="s">
        <v>118</v>
      </c>
      <c r="E210" s="140" t="str">
        <f t="shared" si="19"/>
        <v>6Y</v>
      </c>
      <c r="F210" s="288" t="s">
        <v>206</v>
      </c>
      <c r="G210" s="288" t="s">
        <v>204</v>
      </c>
      <c r="H210" s="288" t="str">
        <f t="shared" si="16"/>
        <v>Actual/365 (Fixed)</v>
      </c>
      <c r="I210" s="289">
        <v>0</v>
      </c>
      <c r="J210" s="290" t="str">
        <f t="shared" si="17"/>
        <v>HKDOIS6Y_Quote</v>
      </c>
      <c r="K210" s="290" t="str">
        <f t="shared" si="18"/>
        <v>HKD_YCONRH_OIS6Y</v>
      </c>
      <c r="L210" s="291" t="e">
        <f>_xll.qlOISRateHelper(K210,2,C210,J210,$L$169,Permanent,,ObjectOverwrite)</f>
        <v>#NUM!</v>
      </c>
      <c r="M210" s="205" t="str">
        <f ca="1">_xll.ohRangeRetrieveError(L210)</f>
        <v>qlOISRateHelper - Error converting parameter 'FixedRate' : 'ObjectHandler error: attempt to retrieve object with unknown ID 'HKDOIS6Y_Quote'</v>
      </c>
      <c r="N210" s="283"/>
      <c r="P210" s="292"/>
      <c r="Q210" s="292"/>
    </row>
    <row r="211" spans="1:17" s="202" customFormat="1" x14ac:dyDescent="0.2">
      <c r="A211" s="125"/>
      <c r="B211" s="132"/>
      <c r="C211" s="140" t="s">
        <v>29</v>
      </c>
      <c r="D211" s="132" t="s">
        <v>118</v>
      </c>
      <c r="E211" s="140" t="str">
        <f t="shared" si="19"/>
        <v>7Y</v>
      </c>
      <c r="F211" s="288" t="s">
        <v>206</v>
      </c>
      <c r="G211" s="288" t="s">
        <v>204</v>
      </c>
      <c r="H211" s="288" t="str">
        <f t="shared" si="16"/>
        <v>Actual/365 (Fixed)</v>
      </c>
      <c r="I211" s="289">
        <v>0</v>
      </c>
      <c r="J211" s="290" t="str">
        <f t="shared" si="17"/>
        <v>HKDOIS7Y_Quote</v>
      </c>
      <c r="K211" s="290" t="str">
        <f t="shared" si="18"/>
        <v>HKD_YCONRH_OIS7Y</v>
      </c>
      <c r="L211" s="291" t="e">
        <f>_xll.qlOISRateHelper(K211,2,C211,J211,$L$169,Permanent,,ObjectOverwrite)</f>
        <v>#NUM!</v>
      </c>
      <c r="M211" s="205" t="str">
        <f ca="1">_xll.ohRangeRetrieveError(L211)</f>
        <v>qlOISRateHelper - Error converting parameter 'FixedRate' : 'ObjectHandler error: attempt to retrieve object with unknown ID 'HKDOIS7Y_Quote'</v>
      </c>
      <c r="N211" s="283"/>
      <c r="P211" s="292"/>
      <c r="Q211" s="292"/>
    </row>
    <row r="212" spans="1:17" s="202" customFormat="1" x14ac:dyDescent="0.2">
      <c r="A212" s="125"/>
      <c r="B212" s="132"/>
      <c r="C212" s="140" t="s">
        <v>30</v>
      </c>
      <c r="D212" s="132" t="s">
        <v>118</v>
      </c>
      <c r="E212" s="140" t="str">
        <f t="shared" si="19"/>
        <v>8Y</v>
      </c>
      <c r="F212" s="288" t="s">
        <v>206</v>
      </c>
      <c r="G212" s="288" t="s">
        <v>204</v>
      </c>
      <c r="H212" s="288" t="str">
        <f t="shared" si="16"/>
        <v>Actual/365 (Fixed)</v>
      </c>
      <c r="I212" s="289">
        <v>0</v>
      </c>
      <c r="J212" s="290" t="str">
        <f t="shared" si="17"/>
        <v>HKDOIS8Y_Quote</v>
      </c>
      <c r="K212" s="290" t="str">
        <f t="shared" si="18"/>
        <v>HKD_YCONRH_OIS8Y</v>
      </c>
      <c r="L212" s="291" t="e">
        <f>_xll.qlOISRateHelper(K212,2,C212,J212,$L$169,Permanent,,ObjectOverwrite)</f>
        <v>#NUM!</v>
      </c>
      <c r="M212" s="205" t="str">
        <f ca="1">_xll.ohRangeRetrieveError(L212)</f>
        <v>qlOISRateHelper - Error converting parameter 'FixedRate' : 'ObjectHandler error: attempt to retrieve object with unknown ID 'HKDOIS8Y_Quote'</v>
      </c>
      <c r="N212" s="283"/>
      <c r="P212" s="292"/>
      <c r="Q212" s="292"/>
    </row>
    <row r="213" spans="1:17" s="202" customFormat="1" x14ac:dyDescent="0.2">
      <c r="A213" s="125"/>
      <c r="B213" s="132"/>
      <c r="C213" s="140" t="s">
        <v>31</v>
      </c>
      <c r="D213" s="132" t="s">
        <v>118</v>
      </c>
      <c r="E213" s="140" t="str">
        <f t="shared" si="19"/>
        <v>9Y</v>
      </c>
      <c r="F213" s="288" t="s">
        <v>206</v>
      </c>
      <c r="G213" s="288" t="s">
        <v>204</v>
      </c>
      <c r="H213" s="288" t="str">
        <f t="shared" si="16"/>
        <v>Actual/365 (Fixed)</v>
      </c>
      <c r="I213" s="289">
        <v>0</v>
      </c>
      <c r="J213" s="290" t="str">
        <f t="shared" si="17"/>
        <v>HKDOIS9Y_Quote</v>
      </c>
      <c r="K213" s="290" t="str">
        <f t="shared" si="18"/>
        <v>HKD_YCONRH_OIS9Y</v>
      </c>
      <c r="L213" s="291" t="e">
        <f>_xll.qlOISRateHelper(K213,2,C213,J213,$L$169,Permanent,,ObjectOverwrite)</f>
        <v>#NUM!</v>
      </c>
      <c r="M213" s="205" t="str">
        <f ca="1">_xll.ohRangeRetrieveError(L213)</f>
        <v>qlOISRateHelper - Error converting parameter 'FixedRate' : 'ObjectHandler error: attempt to retrieve object with unknown ID 'HKDOIS9Y_Quote'</v>
      </c>
      <c r="N213" s="283"/>
      <c r="P213" s="292"/>
      <c r="Q213" s="292"/>
    </row>
    <row r="214" spans="1:17" s="202" customFormat="1" x14ac:dyDescent="0.2">
      <c r="A214" s="125"/>
      <c r="B214" s="132"/>
      <c r="C214" s="140" t="s">
        <v>32</v>
      </c>
      <c r="D214" s="132" t="s">
        <v>118</v>
      </c>
      <c r="E214" s="140" t="str">
        <f t="shared" si="19"/>
        <v>10Y</v>
      </c>
      <c r="F214" s="288" t="s">
        <v>206</v>
      </c>
      <c r="G214" s="288" t="s">
        <v>204</v>
      </c>
      <c r="H214" s="288" t="str">
        <f t="shared" si="16"/>
        <v>Actual/365 (Fixed)</v>
      </c>
      <c r="I214" s="289">
        <v>0</v>
      </c>
      <c r="J214" s="290" t="str">
        <f t="shared" si="17"/>
        <v>HKDOIS10Y_Quote</v>
      </c>
      <c r="K214" s="290" t="str">
        <f t="shared" si="18"/>
        <v>HKD_YCONRH_OIS10Y</v>
      </c>
      <c r="L214" s="291" t="e">
        <f>_xll.qlOISRateHelper(K214,2,C214,J214,$L$169,Permanent,,ObjectOverwrite)</f>
        <v>#NUM!</v>
      </c>
      <c r="M214" s="205" t="str">
        <f ca="1">_xll.ohRangeRetrieveError(L214)</f>
        <v>qlOISRateHelper - Error converting parameter 'FixedRate' : 'ObjectHandler error: attempt to retrieve object with unknown ID 'HKDOIS10Y_Quote'</v>
      </c>
      <c r="N214" s="283"/>
      <c r="P214" s="292"/>
      <c r="Q214" s="292"/>
    </row>
    <row r="215" spans="1:17" s="202" customFormat="1" x14ac:dyDescent="0.2">
      <c r="A215" s="125"/>
      <c r="B215" s="132"/>
      <c r="C215" s="140" t="s">
        <v>34</v>
      </c>
      <c r="D215" s="132" t="s">
        <v>118</v>
      </c>
      <c r="E215" s="140" t="str">
        <f t="shared" si="19"/>
        <v>12Y</v>
      </c>
      <c r="F215" s="288" t="s">
        <v>206</v>
      </c>
      <c r="G215" s="288" t="s">
        <v>204</v>
      </c>
      <c r="H215" s="288" t="str">
        <f t="shared" si="16"/>
        <v>Actual/365 (Fixed)</v>
      </c>
      <c r="I215" s="289">
        <v>0</v>
      </c>
      <c r="J215" s="290" t="str">
        <f t="shared" si="17"/>
        <v>HKDOIS12Y_Quote</v>
      </c>
      <c r="K215" s="290" t="str">
        <f t="shared" si="18"/>
        <v>HKD_YCONRH_OIS12Y</v>
      </c>
      <c r="L215" s="291" t="e">
        <f>_xll.qlOISRateHelper(K215,2,C215,J215,$L$169,Permanent,,ObjectOverwrite)</f>
        <v>#NUM!</v>
      </c>
      <c r="M215" s="205" t="str">
        <f ca="1">_xll.ohRangeRetrieveError(L215)</f>
        <v>qlOISRateHelper - Error converting parameter 'FixedRate' : 'ObjectHandler error: attempt to retrieve object with unknown ID 'HKDOIS12Y_Quote'</v>
      </c>
      <c r="N215" s="283"/>
      <c r="P215" s="292"/>
      <c r="Q215" s="292"/>
    </row>
    <row r="216" spans="1:17" s="202" customFormat="1" x14ac:dyDescent="0.2">
      <c r="A216" s="125"/>
      <c r="B216" s="132"/>
      <c r="C216" s="140" t="s">
        <v>37</v>
      </c>
      <c r="D216" s="132" t="s">
        <v>118</v>
      </c>
      <c r="E216" s="140" t="str">
        <f t="shared" si="19"/>
        <v>15Y</v>
      </c>
      <c r="F216" s="288" t="s">
        <v>206</v>
      </c>
      <c r="G216" s="288" t="s">
        <v>204</v>
      </c>
      <c r="H216" s="288" t="str">
        <f t="shared" si="16"/>
        <v>Actual/365 (Fixed)</v>
      </c>
      <c r="I216" s="289">
        <v>0</v>
      </c>
      <c r="J216" s="290" t="str">
        <f t="shared" si="17"/>
        <v>HKDOIS15Y_Quote</v>
      </c>
      <c r="K216" s="290" t="str">
        <f t="shared" si="18"/>
        <v>HKD_YCONRH_OIS15Y</v>
      </c>
      <c r="L216" s="291" t="e">
        <f>_xll.qlOISRateHelper(K216,2,C216,J216,$L$169,Permanent,,ObjectOverwrite)</f>
        <v>#NUM!</v>
      </c>
      <c r="M216" s="205" t="str">
        <f ca="1">_xll.ohRangeRetrieveError(L216)</f>
        <v>qlOISRateHelper - Error converting parameter 'FixedRate' : 'ObjectHandler error: attempt to retrieve object with unknown ID 'HKDOIS15Y_Quote'</v>
      </c>
      <c r="N216" s="283"/>
      <c r="P216" s="292"/>
      <c r="Q216" s="292"/>
    </row>
    <row r="217" spans="1:17" s="202" customFormat="1" x14ac:dyDescent="0.2">
      <c r="A217" s="125"/>
      <c r="B217" s="132"/>
      <c r="C217" s="140" t="s">
        <v>42</v>
      </c>
      <c r="D217" s="132" t="s">
        <v>118</v>
      </c>
      <c r="E217" s="140" t="str">
        <f t="shared" si="19"/>
        <v>20Y</v>
      </c>
      <c r="F217" s="288" t="s">
        <v>206</v>
      </c>
      <c r="G217" s="288" t="s">
        <v>204</v>
      </c>
      <c r="H217" s="288" t="str">
        <f t="shared" si="16"/>
        <v>Actual/365 (Fixed)</v>
      </c>
      <c r="I217" s="289">
        <v>0</v>
      </c>
      <c r="J217" s="290" t="str">
        <f t="shared" si="17"/>
        <v>HKDOIS20Y_Quote</v>
      </c>
      <c r="K217" s="290" t="str">
        <f t="shared" si="18"/>
        <v>HKD_YCONRH_OIS20Y</v>
      </c>
      <c r="L217" s="291" t="e">
        <f>_xll.qlOISRateHelper(K217,2,C217,J217,$L$169,Permanent,,ObjectOverwrite)</f>
        <v>#NUM!</v>
      </c>
      <c r="M217" s="205" t="str">
        <f ca="1">_xll.ohRangeRetrieveError(L217)</f>
        <v>qlOISRateHelper - Error converting parameter 'FixedRate' : 'ObjectHandler error: attempt to retrieve object with unknown ID 'HKDOIS20Y_Quote'</v>
      </c>
      <c r="N217" s="283"/>
      <c r="P217" s="292"/>
      <c r="Q217" s="292"/>
    </row>
    <row r="218" spans="1:17" s="202" customFormat="1" x14ac:dyDescent="0.2">
      <c r="A218" s="125"/>
      <c r="B218" s="132"/>
      <c r="C218" s="140" t="s">
        <v>47</v>
      </c>
      <c r="D218" s="132" t="s">
        <v>118</v>
      </c>
      <c r="E218" s="140" t="str">
        <f t="shared" si="19"/>
        <v>25Y</v>
      </c>
      <c r="F218" s="288" t="s">
        <v>206</v>
      </c>
      <c r="G218" s="288" t="s">
        <v>204</v>
      </c>
      <c r="H218" s="288" t="str">
        <f t="shared" si="16"/>
        <v>Actual/365 (Fixed)</v>
      </c>
      <c r="I218" s="289">
        <v>0</v>
      </c>
      <c r="J218" s="290" t="str">
        <f t="shared" si="17"/>
        <v>HKDOIS25Y_Quote</v>
      </c>
      <c r="K218" s="290" t="str">
        <f t="shared" si="18"/>
        <v>HKD_YCONRH_OIS25Y</v>
      </c>
      <c r="L218" s="291" t="e">
        <f>_xll.qlOISRateHelper(K218,2,C218,J218,$L$169,Permanent,,ObjectOverwrite)</f>
        <v>#NUM!</v>
      </c>
      <c r="M218" s="205" t="str">
        <f ca="1">_xll.ohRangeRetrieveError(L218)</f>
        <v>qlOISRateHelper - Error converting parameter 'FixedRate' : 'ObjectHandler error: attempt to retrieve object with unknown ID 'HKDOIS25Y_Quote'</v>
      </c>
      <c r="N218" s="283"/>
      <c r="P218" s="292"/>
      <c r="Q218" s="292"/>
    </row>
    <row r="219" spans="1:17" s="202" customFormat="1" x14ac:dyDescent="0.2">
      <c r="A219" s="125"/>
      <c r="B219" s="132"/>
      <c r="C219" s="140" t="s">
        <v>49</v>
      </c>
      <c r="D219" s="132" t="s">
        <v>118</v>
      </c>
      <c r="E219" s="140" t="str">
        <f t="shared" si="19"/>
        <v>27Y</v>
      </c>
      <c r="F219" s="288" t="s">
        <v>206</v>
      </c>
      <c r="G219" s="288" t="s">
        <v>204</v>
      </c>
      <c r="H219" s="288" t="str">
        <f t="shared" si="16"/>
        <v>Actual/365 (Fixed)</v>
      </c>
      <c r="I219" s="289">
        <v>0</v>
      </c>
      <c r="J219" s="290" t="str">
        <f t="shared" si="17"/>
        <v>HKDOIS27Y_Quote</v>
      </c>
      <c r="K219" s="290" t="str">
        <f t="shared" si="18"/>
        <v>HKD_YCONRH_OIS27Y</v>
      </c>
      <c r="L219" s="291" t="e">
        <f>_xll.qlOISRateHelper(K219,2,C219,J219,$L$169,Permanent,,ObjectOverwrite)</f>
        <v>#NUM!</v>
      </c>
      <c r="M219" s="205" t="str">
        <f ca="1">_xll.ohRangeRetrieveError(L219)</f>
        <v>qlOISRateHelper - Error converting parameter 'FixedRate' : 'ObjectHandler error: attempt to retrieve object with unknown ID 'HKDOIS27Y_Quote'</v>
      </c>
      <c r="N219" s="283"/>
      <c r="P219" s="292"/>
      <c r="Q219" s="292"/>
    </row>
    <row r="220" spans="1:17" s="202" customFormat="1" x14ac:dyDescent="0.2">
      <c r="A220" s="125"/>
      <c r="B220" s="132"/>
      <c r="C220" s="140" t="s">
        <v>52</v>
      </c>
      <c r="D220" s="132" t="s">
        <v>118</v>
      </c>
      <c r="E220" s="140" t="str">
        <f t="shared" si="19"/>
        <v>30Y</v>
      </c>
      <c r="F220" s="288" t="s">
        <v>206</v>
      </c>
      <c r="G220" s="288" t="s">
        <v>204</v>
      </c>
      <c r="H220" s="288" t="str">
        <f t="shared" si="16"/>
        <v>Actual/365 (Fixed)</v>
      </c>
      <c r="I220" s="289">
        <v>0</v>
      </c>
      <c r="J220" s="290" t="str">
        <f t="shared" si="17"/>
        <v>HKDOIS30Y_Quote</v>
      </c>
      <c r="K220" s="290" t="str">
        <f t="shared" si="18"/>
        <v>HKD_YCONRH_OIS30Y</v>
      </c>
      <c r="L220" s="291" t="e">
        <f>_xll.qlOISRateHelper(K220,2,C220,J220,$L$169,Permanent,,ObjectOverwrite)</f>
        <v>#NUM!</v>
      </c>
      <c r="M220" s="205" t="str">
        <f ca="1">_xll.ohRangeRetrieveError(L220)</f>
        <v>qlOISRateHelper - Error converting parameter 'FixedRate' : 'ObjectHandler error: attempt to retrieve object with unknown ID 'HKDOIS30Y_Quote'</v>
      </c>
      <c r="N220" s="283"/>
      <c r="P220" s="292"/>
      <c r="Q220" s="292"/>
    </row>
    <row r="221" spans="1:17" s="202" customFormat="1" x14ac:dyDescent="0.2">
      <c r="A221" s="125"/>
      <c r="B221" s="132"/>
      <c r="C221" s="140" t="s">
        <v>53</v>
      </c>
      <c r="D221" s="132" t="s">
        <v>118</v>
      </c>
      <c r="E221" s="140" t="str">
        <f t="shared" si="19"/>
        <v>35Y</v>
      </c>
      <c r="F221" s="288" t="s">
        <v>206</v>
      </c>
      <c r="G221" s="288" t="s">
        <v>204</v>
      </c>
      <c r="H221" s="288" t="str">
        <f t="shared" si="16"/>
        <v>Actual/365 (Fixed)</v>
      </c>
      <c r="I221" s="289">
        <v>0</v>
      </c>
      <c r="J221" s="290" t="str">
        <f t="shared" si="17"/>
        <v>HKDOIS35Y_Quote</v>
      </c>
      <c r="K221" s="290" t="str">
        <f t="shared" si="18"/>
        <v>HKD_YCONRH_OIS35Y</v>
      </c>
      <c r="L221" s="291" t="e">
        <f>_xll.qlOISRateHelper(K221,2,C221,J221,$L$169,Permanent,,ObjectOverwrite)</f>
        <v>#NUM!</v>
      </c>
      <c r="M221" s="205" t="str">
        <f ca="1">_xll.ohRangeRetrieveError(L221)</f>
        <v>qlOISRateHelper - Error converting parameter 'FixedRate' : 'ObjectHandler error: attempt to retrieve object with unknown ID 'HKDOIS35Y_Quote'</v>
      </c>
      <c r="N221" s="283"/>
      <c r="P221" s="292"/>
      <c r="Q221" s="292"/>
    </row>
    <row r="222" spans="1:17" s="202" customFormat="1" x14ac:dyDescent="0.2">
      <c r="A222" s="125"/>
      <c r="B222" s="132"/>
      <c r="C222" s="140" t="s">
        <v>54</v>
      </c>
      <c r="D222" s="132" t="s">
        <v>118</v>
      </c>
      <c r="E222" s="140" t="str">
        <f t="shared" si="19"/>
        <v>40Y</v>
      </c>
      <c r="F222" s="288" t="s">
        <v>206</v>
      </c>
      <c r="G222" s="288" t="s">
        <v>204</v>
      </c>
      <c r="H222" s="288" t="str">
        <f t="shared" si="16"/>
        <v>Actual/365 (Fixed)</v>
      </c>
      <c r="I222" s="289">
        <v>0</v>
      </c>
      <c r="J222" s="290" t="str">
        <f t="shared" si="17"/>
        <v>HKDOIS40Y_Quote</v>
      </c>
      <c r="K222" s="290" t="str">
        <f t="shared" si="18"/>
        <v>HKD_YCONRH_OIS40Y</v>
      </c>
      <c r="L222" s="291" t="e">
        <f>_xll.qlOISRateHelper(K222,2,C222,J222,$L$169,Permanent,,ObjectOverwrite)</f>
        <v>#NUM!</v>
      </c>
      <c r="M222" s="205" t="str">
        <f ca="1">_xll.ohRangeRetrieveError(L222)</f>
        <v>qlOISRateHelper - Error converting parameter 'FixedRate' : 'ObjectHandler error: attempt to retrieve object with unknown ID 'HKDOIS40Y_Quote'</v>
      </c>
      <c r="N222" s="283"/>
      <c r="P222" s="292"/>
      <c r="Q222" s="292"/>
    </row>
    <row r="223" spans="1:17" s="202" customFormat="1" x14ac:dyDescent="0.2">
      <c r="A223" s="125"/>
      <c r="B223" s="132"/>
      <c r="C223" s="140" t="s">
        <v>147</v>
      </c>
      <c r="D223" s="132" t="s">
        <v>118</v>
      </c>
      <c r="E223" s="140" t="str">
        <f t="shared" si="19"/>
        <v>45Y</v>
      </c>
      <c r="F223" s="288" t="s">
        <v>206</v>
      </c>
      <c r="G223" s="288" t="s">
        <v>204</v>
      </c>
      <c r="H223" s="288" t="str">
        <f t="shared" si="16"/>
        <v>Actual/365 (Fixed)</v>
      </c>
      <c r="I223" s="289">
        <v>0</v>
      </c>
      <c r="J223" s="290" t="str">
        <f t="shared" si="17"/>
        <v>HKDOIS45Y_Quote</v>
      </c>
      <c r="K223" s="290" t="str">
        <f t="shared" si="18"/>
        <v>HKD_YCONRH_OIS45Y</v>
      </c>
      <c r="L223" s="291" t="e">
        <f>_xll.qlOISRateHelper(K223,2,C223,J223,$L$169,Permanent,,ObjectOverwrite)</f>
        <v>#NUM!</v>
      </c>
      <c r="M223" s="205" t="str">
        <f ca="1">_xll.ohRangeRetrieveError(L223)</f>
        <v>qlOISRateHelper - Error converting parameter 'FixedRate' : 'ObjectHandler error: attempt to retrieve object with unknown ID 'HKDOIS45Y_Quote'</v>
      </c>
      <c r="N223" s="283"/>
      <c r="P223" s="292"/>
      <c r="Q223" s="292"/>
    </row>
    <row r="224" spans="1:17" s="202" customFormat="1" x14ac:dyDescent="0.2">
      <c r="A224" s="125"/>
      <c r="B224" s="132"/>
      <c r="C224" s="140" t="s">
        <v>55</v>
      </c>
      <c r="D224" s="132" t="s">
        <v>118</v>
      </c>
      <c r="E224" s="140" t="str">
        <f t="shared" si="19"/>
        <v>50Y</v>
      </c>
      <c r="F224" s="288" t="s">
        <v>206</v>
      </c>
      <c r="G224" s="288" t="s">
        <v>204</v>
      </c>
      <c r="H224" s="288" t="str">
        <f t="shared" si="16"/>
        <v>Actual/365 (Fixed)</v>
      </c>
      <c r="I224" s="289">
        <v>0</v>
      </c>
      <c r="J224" s="290" t="str">
        <f t="shared" si="17"/>
        <v>HKDOIS50Y_Quote</v>
      </c>
      <c r="K224" s="290" t="str">
        <f t="shared" si="18"/>
        <v>HKD_YCONRH_OIS50Y</v>
      </c>
      <c r="L224" s="291" t="e">
        <f>_xll.qlOISRateHelper(K224,2,C224,J224,$L$169,Permanent,,ObjectOverwrite)</f>
        <v>#NUM!</v>
      </c>
      <c r="M224" s="205" t="str">
        <f ca="1">_xll.ohRangeRetrieveError(L224)</f>
        <v>qlOISRateHelper - Error converting parameter 'FixedRate' : 'ObjectHandler error: attempt to retrieve object with unknown ID 'HKDOIS50Y_Quote'</v>
      </c>
      <c r="N224" s="283"/>
      <c r="P224" s="292" t="e">
        <f>_xll.qlRateHelperEarliestDate(L224)</f>
        <v>#VALUE!</v>
      </c>
      <c r="Q224" s="292" t="e">
        <f>_xll.qlRateHelperLatestDate($L224)</f>
        <v>#VALUE!</v>
      </c>
    </row>
    <row r="225" spans="1:17" s="202" customFormat="1" x14ac:dyDescent="0.2">
      <c r="A225" s="125"/>
      <c r="B225" s="136"/>
      <c r="C225" s="136"/>
      <c r="D225" s="136"/>
      <c r="E225" s="136"/>
      <c r="F225" s="200"/>
      <c r="G225" s="200"/>
      <c r="H225" s="200"/>
      <c r="I225" s="293"/>
      <c r="J225" s="294"/>
      <c r="K225" s="294"/>
      <c r="L225" s="294"/>
      <c r="M225" s="294"/>
      <c r="N225" s="283"/>
      <c r="P225" s="292"/>
      <c r="Q225" s="292"/>
    </row>
    <row r="226" spans="1:17" s="202" customFormat="1" x14ac:dyDescent="0.2">
      <c r="A226" s="125"/>
      <c r="B226" s="295">
        <f>_xll.qlECBdate(E226,,Trigger)</f>
        <v>41255</v>
      </c>
      <c r="C226" s="140"/>
      <c r="D226" s="132" t="s">
        <v>207</v>
      </c>
      <c r="E226" s="140" t="str">
        <f>_xll.qlECBNextCode(_xll.qlSettingsEvaluationDate(Trigger)-365)</f>
        <v>DEC12</v>
      </c>
      <c r="F226" s="288" t="s">
        <v>206</v>
      </c>
      <c r="G226" s="288" t="s">
        <v>201</v>
      </c>
      <c r="H226" s="288" t="str">
        <f t="shared" ref="H226:H260" si="20">MoneyMarketDayCounter</f>
        <v>Actual/365 (Fixed)</v>
      </c>
      <c r="I226" s="289">
        <v>0</v>
      </c>
      <c r="J226" s="290" t="str">
        <f t="shared" ref="J226:J260" si="21">Currency&amp;$D226&amp;$E226&amp;QuoteSuffix</f>
        <v>HKDECBOISDEC12_Quote</v>
      </c>
      <c r="K226" s="290" t="str">
        <f t="shared" ref="K226:K260" si="22">$K$167&amp;"_"&amp;$D226&amp;$E226</f>
        <v>HKD_YCONRH_ECBOISDEC12</v>
      </c>
      <c r="L226" s="291" t="e">
        <f>_xll.qlDatedOISRateHelper(K226,B226,B227,J226,$L$169,Permanent,,ObjectOverwrite)</f>
        <v>#NUM!</v>
      </c>
      <c r="M226" s="205" t="str">
        <f ca="1">_xll.ohRangeRetrieveError(L226)</f>
        <v>qlDatedOISRateHelper - Error converting parameter 'FixedRate' : 'ObjectHandler error: attempt to retrieve object with unknown ID 'HKDECBOISDEC12_Quote'</v>
      </c>
      <c r="N226" s="283"/>
      <c r="P226" s="292" t="e">
        <f>_xll.qlRateHelperEarliestDate(L226)</f>
        <v>#VALUE!</v>
      </c>
      <c r="Q226" s="292" t="e">
        <f>_xll.qlRateHelperLatestDate($L226)</f>
        <v>#VALUE!</v>
      </c>
    </row>
    <row r="227" spans="1:17" s="202" customFormat="1" x14ac:dyDescent="0.2">
      <c r="A227" s="125"/>
      <c r="B227" s="295">
        <f>_xll.qlECBdate(E227,,Trigger)</f>
        <v>41290</v>
      </c>
      <c r="C227" s="140"/>
      <c r="D227" s="132" t="s">
        <v>207</v>
      </c>
      <c r="E227" s="140" t="str">
        <f>_xll.qlECBNextCode(B226)</f>
        <v>JAN13</v>
      </c>
      <c r="F227" s="288" t="s">
        <v>206</v>
      </c>
      <c r="G227" s="288" t="s">
        <v>201</v>
      </c>
      <c r="H227" s="288" t="str">
        <f t="shared" si="20"/>
        <v>Actual/365 (Fixed)</v>
      </c>
      <c r="I227" s="289">
        <v>0</v>
      </c>
      <c r="J227" s="290" t="str">
        <f t="shared" si="21"/>
        <v>HKDECBOISJAN13_Quote</v>
      </c>
      <c r="K227" s="290" t="str">
        <f t="shared" si="22"/>
        <v>HKD_YCONRH_ECBOISJAN13</v>
      </c>
      <c r="L227" s="291" t="e">
        <f>_xll.qlDatedOISRateHelper(K227,B227,B228,J227,$L$169,Permanent,,ObjectOverwrite)</f>
        <v>#NUM!</v>
      </c>
      <c r="M227" s="205" t="str">
        <f ca="1">_xll.ohRangeRetrieveError(L227)</f>
        <v>qlDatedOISRateHelper - Error converting parameter 'FixedRate' : 'ObjectHandler error: attempt to retrieve object with unknown ID 'HKDECBOISJAN13_Quote'</v>
      </c>
      <c r="N227" s="283"/>
      <c r="P227" s="292" t="e">
        <f>_xll.qlRateHelperEarliestDate(L227)</f>
        <v>#VALUE!</v>
      </c>
      <c r="Q227" s="292" t="e">
        <f>_xll.qlRateHelperLatestDate($L227)</f>
        <v>#VALUE!</v>
      </c>
    </row>
    <row r="228" spans="1:17" s="202" customFormat="1" x14ac:dyDescent="0.2">
      <c r="A228" s="125"/>
      <c r="B228" s="295">
        <f>_xll.qlECBdate(E228,,Trigger)</f>
        <v>41318</v>
      </c>
      <c r="C228" s="140"/>
      <c r="D228" s="132" t="s">
        <v>207</v>
      </c>
      <c r="E228" s="140" t="str">
        <f>_xll.qlECBNextCode(B227)</f>
        <v>FEB13</v>
      </c>
      <c r="F228" s="288" t="s">
        <v>206</v>
      </c>
      <c r="G228" s="288" t="s">
        <v>201</v>
      </c>
      <c r="H228" s="288" t="str">
        <f t="shared" si="20"/>
        <v>Actual/365 (Fixed)</v>
      </c>
      <c r="I228" s="289">
        <v>0</v>
      </c>
      <c r="J228" s="290" t="str">
        <f t="shared" si="21"/>
        <v>HKDECBOISFEB13_Quote</v>
      </c>
      <c r="K228" s="290" t="str">
        <f t="shared" si="22"/>
        <v>HKD_YCONRH_ECBOISFEB13</v>
      </c>
      <c r="L228" s="291" t="e">
        <f>_xll.qlDatedOISRateHelper(K228,B228,B229,J228,$L$169,Permanent,,ObjectOverwrite)</f>
        <v>#NUM!</v>
      </c>
      <c r="M228" s="205" t="str">
        <f ca="1">_xll.ohRangeRetrieveError(L228)</f>
        <v>qlDatedOISRateHelper - Error converting parameter 'FixedRate' : 'ObjectHandler error: attempt to retrieve object with unknown ID 'HKDECBOISFEB13_Quote'</v>
      </c>
      <c r="N228" s="283"/>
      <c r="P228" s="292" t="e">
        <f>_xll.qlRateHelperEarliestDate(L228)</f>
        <v>#VALUE!</v>
      </c>
      <c r="Q228" s="292" t="e">
        <f>_xll.qlRateHelperLatestDate($L228)</f>
        <v>#VALUE!</v>
      </c>
    </row>
    <row r="229" spans="1:17" s="202" customFormat="1" x14ac:dyDescent="0.2">
      <c r="A229" s="125"/>
      <c r="B229" s="295">
        <f>_xll.qlECBdate(E229,,Trigger)</f>
        <v>41346</v>
      </c>
      <c r="C229" s="140"/>
      <c r="D229" s="132" t="s">
        <v>207</v>
      </c>
      <c r="E229" s="140" t="str">
        <f>_xll.qlECBNextCode(B228)</f>
        <v>MAR13</v>
      </c>
      <c r="F229" s="288" t="s">
        <v>206</v>
      </c>
      <c r="G229" s="288" t="s">
        <v>201</v>
      </c>
      <c r="H229" s="288" t="str">
        <f t="shared" si="20"/>
        <v>Actual/365 (Fixed)</v>
      </c>
      <c r="I229" s="289">
        <v>0</v>
      </c>
      <c r="J229" s="290" t="str">
        <f t="shared" si="21"/>
        <v>HKDECBOISMAR13_Quote</v>
      </c>
      <c r="K229" s="290" t="str">
        <f t="shared" si="22"/>
        <v>HKD_YCONRH_ECBOISMAR13</v>
      </c>
      <c r="L229" s="291" t="e">
        <f>_xll.qlDatedOISRateHelper(K229,B229,B230,J229,$L$169,Permanent,,ObjectOverwrite)</f>
        <v>#NUM!</v>
      </c>
      <c r="M229" s="205" t="str">
        <f ca="1">_xll.ohRangeRetrieveError(L229)</f>
        <v>qlDatedOISRateHelper - Error converting parameter 'FixedRate' : 'ObjectHandler error: attempt to retrieve object with unknown ID 'HKDECBOISMAR13_Quote'</v>
      </c>
      <c r="N229" s="283"/>
      <c r="P229" s="292" t="e">
        <f>_xll.qlRateHelperEarliestDate(L229)</f>
        <v>#VALUE!</v>
      </c>
      <c r="Q229" s="292" t="e">
        <f>_xll.qlRateHelperLatestDate($L229)</f>
        <v>#VALUE!</v>
      </c>
    </row>
    <row r="230" spans="1:17" s="202" customFormat="1" x14ac:dyDescent="0.2">
      <c r="A230" s="125"/>
      <c r="B230" s="295">
        <f>_xll.qlECBdate(E230,,Trigger)</f>
        <v>41374</v>
      </c>
      <c r="C230" s="140"/>
      <c r="D230" s="132" t="s">
        <v>207</v>
      </c>
      <c r="E230" s="140" t="str">
        <f>_xll.qlECBNextCode(B229)</f>
        <v>APR13</v>
      </c>
      <c r="F230" s="288" t="s">
        <v>206</v>
      </c>
      <c r="G230" s="288" t="s">
        <v>201</v>
      </c>
      <c r="H230" s="288" t="str">
        <f t="shared" si="20"/>
        <v>Actual/365 (Fixed)</v>
      </c>
      <c r="I230" s="289">
        <v>0</v>
      </c>
      <c r="J230" s="290" t="str">
        <f t="shared" si="21"/>
        <v>HKDECBOISAPR13_Quote</v>
      </c>
      <c r="K230" s="290" t="str">
        <f t="shared" si="22"/>
        <v>HKD_YCONRH_ECBOISAPR13</v>
      </c>
      <c r="L230" s="291" t="e">
        <f>_xll.qlDatedOISRateHelper(K230,B230,B231,J230,$L$169,Permanent,,ObjectOverwrite)</f>
        <v>#NUM!</v>
      </c>
      <c r="M230" s="205" t="str">
        <f ca="1">_xll.ohRangeRetrieveError(L230)</f>
        <v>qlDatedOISRateHelper - Error converting parameter 'FixedRate' : 'ObjectHandler error: attempt to retrieve object with unknown ID 'HKDECBOISAPR13_Quote'</v>
      </c>
      <c r="N230" s="283"/>
      <c r="P230" s="292" t="e">
        <f>_xll.qlRateHelperEarliestDate(L230)</f>
        <v>#VALUE!</v>
      </c>
      <c r="Q230" s="292" t="e">
        <f>_xll.qlRateHelperLatestDate($L230)</f>
        <v>#VALUE!</v>
      </c>
    </row>
    <row r="231" spans="1:17" s="202" customFormat="1" x14ac:dyDescent="0.2">
      <c r="A231" s="125"/>
      <c r="B231" s="295">
        <f>_xll.qlECBdate(E231,,Trigger)</f>
        <v>41402</v>
      </c>
      <c r="C231" s="140"/>
      <c r="D231" s="132" t="s">
        <v>207</v>
      </c>
      <c r="E231" s="140" t="str">
        <f>_xll.qlECBNextCode(B230)</f>
        <v>MAY13</v>
      </c>
      <c r="F231" s="288" t="s">
        <v>206</v>
      </c>
      <c r="G231" s="288" t="s">
        <v>201</v>
      </c>
      <c r="H231" s="288" t="str">
        <f t="shared" si="20"/>
        <v>Actual/365 (Fixed)</v>
      </c>
      <c r="I231" s="289">
        <v>0</v>
      </c>
      <c r="J231" s="290" t="str">
        <f t="shared" si="21"/>
        <v>HKDECBOISMAY13_Quote</v>
      </c>
      <c r="K231" s="290" t="str">
        <f t="shared" si="22"/>
        <v>HKD_YCONRH_ECBOISMAY13</v>
      </c>
      <c r="L231" s="291" t="e">
        <f>_xll.qlDatedOISRateHelper(K231,B231,B232,J231,$L$169,Permanent,,ObjectOverwrite)</f>
        <v>#NUM!</v>
      </c>
      <c r="M231" s="205" t="str">
        <f ca="1">_xll.ohRangeRetrieveError(L231)</f>
        <v>qlDatedOISRateHelper - Error converting parameter 'FixedRate' : 'ObjectHandler error: attempt to retrieve object with unknown ID 'HKDECBOISMAY13_Quote'</v>
      </c>
      <c r="N231" s="283"/>
      <c r="P231" s="292" t="e">
        <f>_xll.qlRateHelperEarliestDate(L231)</f>
        <v>#VALUE!</v>
      </c>
      <c r="Q231" s="292" t="e">
        <f>_xll.qlRateHelperLatestDate($L231)</f>
        <v>#VALUE!</v>
      </c>
    </row>
    <row r="232" spans="1:17" s="202" customFormat="1" x14ac:dyDescent="0.2">
      <c r="A232" s="125"/>
      <c r="B232" s="295">
        <f>_xll.qlECBdate(E232,,Trigger)</f>
        <v>41437</v>
      </c>
      <c r="C232" s="140"/>
      <c r="D232" s="132" t="s">
        <v>207</v>
      </c>
      <c r="E232" s="140" t="str">
        <f>_xll.qlECBNextCode(B231)</f>
        <v>JUN13</v>
      </c>
      <c r="F232" s="288" t="s">
        <v>206</v>
      </c>
      <c r="G232" s="288" t="s">
        <v>201</v>
      </c>
      <c r="H232" s="288" t="str">
        <f t="shared" si="20"/>
        <v>Actual/365 (Fixed)</v>
      </c>
      <c r="I232" s="289">
        <v>0</v>
      </c>
      <c r="J232" s="290" t="str">
        <f t="shared" si="21"/>
        <v>HKDECBOISJUN13_Quote</v>
      </c>
      <c r="K232" s="290" t="str">
        <f t="shared" si="22"/>
        <v>HKD_YCONRH_ECBOISJUN13</v>
      </c>
      <c r="L232" s="291" t="e">
        <f>_xll.qlDatedOISRateHelper(K232,B232,B233,J232,$L$169,Permanent,,ObjectOverwrite)</f>
        <v>#NUM!</v>
      </c>
      <c r="M232" s="205" t="str">
        <f ca="1">_xll.ohRangeRetrieveError(L232)</f>
        <v>qlDatedOISRateHelper - Error converting parameter 'FixedRate' : 'ObjectHandler error: attempt to retrieve object with unknown ID 'HKDECBOISJUN13_Quote'</v>
      </c>
      <c r="N232" s="283"/>
      <c r="P232" s="292" t="e">
        <f>_xll.qlRateHelperEarliestDate(L232)</f>
        <v>#VALUE!</v>
      </c>
      <c r="Q232" s="292" t="e">
        <f>_xll.qlRateHelperLatestDate($L232)</f>
        <v>#VALUE!</v>
      </c>
    </row>
    <row r="233" spans="1:17" s="202" customFormat="1" x14ac:dyDescent="0.2">
      <c r="A233" s="125"/>
      <c r="B233" s="295">
        <f>_xll.qlECBdate(E233,,Trigger)</f>
        <v>41465</v>
      </c>
      <c r="C233" s="140"/>
      <c r="D233" s="132" t="s">
        <v>207</v>
      </c>
      <c r="E233" s="140" t="str">
        <f>_xll.qlECBNextCode(B232)</f>
        <v>JUL13</v>
      </c>
      <c r="F233" s="288" t="s">
        <v>206</v>
      </c>
      <c r="G233" s="288" t="s">
        <v>201</v>
      </c>
      <c r="H233" s="288" t="str">
        <f t="shared" si="20"/>
        <v>Actual/365 (Fixed)</v>
      </c>
      <c r="I233" s="289">
        <v>0</v>
      </c>
      <c r="J233" s="290" t="str">
        <f t="shared" si="21"/>
        <v>HKDECBOISJUL13_Quote</v>
      </c>
      <c r="K233" s="290" t="str">
        <f t="shared" si="22"/>
        <v>HKD_YCONRH_ECBOISJUL13</v>
      </c>
      <c r="L233" s="291" t="e">
        <f>_xll.qlDatedOISRateHelper(K233,B233,B234,J233,$L$169,Permanent,,ObjectOverwrite)</f>
        <v>#NUM!</v>
      </c>
      <c r="M233" s="205" t="str">
        <f ca="1">_xll.ohRangeRetrieveError(L233)</f>
        <v>qlDatedOISRateHelper - Error converting parameter 'FixedRate' : 'ObjectHandler error: attempt to retrieve object with unknown ID 'HKDECBOISJUL13_Quote'</v>
      </c>
      <c r="N233" s="283"/>
      <c r="P233" s="292" t="e">
        <f>_xll.qlRateHelperEarliestDate(L233)</f>
        <v>#VALUE!</v>
      </c>
      <c r="Q233" s="292" t="e">
        <f>_xll.qlRateHelperLatestDate($L233)</f>
        <v>#VALUE!</v>
      </c>
    </row>
    <row r="234" spans="1:17" s="202" customFormat="1" x14ac:dyDescent="0.2">
      <c r="A234" s="125"/>
      <c r="B234" s="295">
        <f>_xll.qlECBdate(E234,,Trigger)</f>
        <v>41493</v>
      </c>
      <c r="C234" s="140"/>
      <c r="D234" s="132" t="s">
        <v>207</v>
      </c>
      <c r="E234" s="140" t="str">
        <f>_xll.qlECBNextCode(B233)</f>
        <v>AUG13</v>
      </c>
      <c r="F234" s="288" t="s">
        <v>206</v>
      </c>
      <c r="G234" s="288" t="s">
        <v>201</v>
      </c>
      <c r="H234" s="288" t="str">
        <f t="shared" si="20"/>
        <v>Actual/365 (Fixed)</v>
      </c>
      <c r="I234" s="289">
        <v>0</v>
      </c>
      <c r="J234" s="290" t="str">
        <f t="shared" si="21"/>
        <v>HKDECBOISAUG13_Quote</v>
      </c>
      <c r="K234" s="290" t="str">
        <f t="shared" si="22"/>
        <v>HKD_YCONRH_ECBOISAUG13</v>
      </c>
      <c r="L234" s="291" t="e">
        <f>_xll.qlDatedOISRateHelper(K234,B234,B235,J234,$L$169,Permanent,,ObjectOverwrite)</f>
        <v>#NUM!</v>
      </c>
      <c r="M234" s="205" t="str">
        <f ca="1">_xll.ohRangeRetrieveError(L234)</f>
        <v>qlDatedOISRateHelper - Error converting parameter 'FixedRate' : 'ObjectHandler error: attempt to retrieve object with unknown ID 'HKDECBOISAUG13_Quote'</v>
      </c>
      <c r="N234" s="283"/>
      <c r="P234" s="292" t="e">
        <f>_xll.qlRateHelperEarliestDate(L234)</f>
        <v>#VALUE!</v>
      </c>
      <c r="Q234" s="292" t="e">
        <f>_xll.qlRateHelperLatestDate($L234)</f>
        <v>#VALUE!</v>
      </c>
    </row>
    <row r="235" spans="1:17" s="202" customFormat="1" x14ac:dyDescent="0.2">
      <c r="A235" s="125"/>
      <c r="B235" s="295">
        <f>_xll.qlECBdate(E235,,Trigger)</f>
        <v>41528</v>
      </c>
      <c r="C235" s="140"/>
      <c r="D235" s="132" t="s">
        <v>207</v>
      </c>
      <c r="E235" s="140" t="str">
        <f>_xll.qlECBNextCode(B234)</f>
        <v>SEP13</v>
      </c>
      <c r="F235" s="288" t="s">
        <v>206</v>
      </c>
      <c r="G235" s="288" t="s">
        <v>201</v>
      </c>
      <c r="H235" s="288" t="str">
        <f t="shared" si="20"/>
        <v>Actual/365 (Fixed)</v>
      </c>
      <c r="I235" s="289">
        <v>0</v>
      </c>
      <c r="J235" s="290" t="str">
        <f t="shared" si="21"/>
        <v>HKDECBOISSEP13_Quote</v>
      </c>
      <c r="K235" s="290" t="str">
        <f t="shared" si="22"/>
        <v>HKD_YCONRH_ECBOISSEP13</v>
      </c>
      <c r="L235" s="291" t="e">
        <f>_xll.qlDatedOISRateHelper(K235,B235,B236,J235,$L$169,Permanent,,ObjectOverwrite)</f>
        <v>#NUM!</v>
      </c>
      <c r="M235" s="205" t="str">
        <f ca="1">_xll.ohRangeRetrieveError(L235)</f>
        <v>qlDatedOISRateHelper - Error converting parameter 'FixedRate' : 'ObjectHandler error: attempt to retrieve object with unknown ID 'HKDECBOISSEP13_Quote'</v>
      </c>
      <c r="N235" s="283"/>
      <c r="P235" s="292" t="e">
        <f>_xll.qlRateHelperEarliestDate(L235)</f>
        <v>#VALUE!</v>
      </c>
      <c r="Q235" s="292" t="e">
        <f>_xll.qlRateHelperLatestDate($L235)</f>
        <v>#VALUE!</v>
      </c>
    </row>
    <row r="236" spans="1:17" s="202" customFormat="1" x14ac:dyDescent="0.2">
      <c r="A236" s="125"/>
      <c r="B236" s="295">
        <f>_xll.qlECBdate(E236,,Trigger)</f>
        <v>41556</v>
      </c>
      <c r="C236" s="140"/>
      <c r="D236" s="132" t="s">
        <v>207</v>
      </c>
      <c r="E236" s="140" t="str">
        <f>_xll.qlECBNextCode(B235)</f>
        <v>OCT13</v>
      </c>
      <c r="F236" s="288" t="s">
        <v>206</v>
      </c>
      <c r="G236" s="288" t="s">
        <v>201</v>
      </c>
      <c r="H236" s="288" t="str">
        <f t="shared" si="20"/>
        <v>Actual/365 (Fixed)</v>
      </c>
      <c r="I236" s="289">
        <v>0</v>
      </c>
      <c r="J236" s="290" t="str">
        <f t="shared" si="21"/>
        <v>HKDECBOISOCT13_Quote</v>
      </c>
      <c r="K236" s="290" t="str">
        <f t="shared" si="22"/>
        <v>HKD_YCONRH_ECBOISOCT13</v>
      </c>
      <c r="L236" s="291" t="e">
        <f>_xll.qlDatedOISRateHelper(K236,B236,B237,J236,$L$169,Permanent,,ObjectOverwrite)</f>
        <v>#NUM!</v>
      </c>
      <c r="M236" s="205" t="str">
        <f ca="1">_xll.ohRangeRetrieveError(L236)</f>
        <v>qlDatedOISRateHelper - Error converting parameter 'FixedRate' : 'ObjectHandler error: attempt to retrieve object with unknown ID 'HKDECBOISOCT13_Quote'</v>
      </c>
      <c r="N236" s="283"/>
      <c r="P236" s="292" t="e">
        <f>_xll.qlRateHelperEarliestDate(L236)</f>
        <v>#VALUE!</v>
      </c>
      <c r="Q236" s="292" t="e">
        <f>_xll.qlRateHelperLatestDate($L236)</f>
        <v>#VALUE!</v>
      </c>
    </row>
    <row r="237" spans="1:17" s="202" customFormat="1" x14ac:dyDescent="0.2">
      <c r="A237" s="125"/>
      <c r="B237" s="295">
        <f>_xll.qlECBdate(E237,,Trigger)</f>
        <v>41591</v>
      </c>
      <c r="C237" s="140"/>
      <c r="D237" s="132" t="s">
        <v>207</v>
      </c>
      <c r="E237" s="140" t="str">
        <f>_xll.qlECBNextCode(B236)</f>
        <v>NOV13</v>
      </c>
      <c r="F237" s="288" t="s">
        <v>206</v>
      </c>
      <c r="G237" s="288" t="s">
        <v>201</v>
      </c>
      <c r="H237" s="288" t="str">
        <f t="shared" si="20"/>
        <v>Actual/365 (Fixed)</v>
      </c>
      <c r="I237" s="289">
        <v>0</v>
      </c>
      <c r="J237" s="290" t="str">
        <f t="shared" si="21"/>
        <v>HKDECBOISNOV13_Quote</v>
      </c>
      <c r="K237" s="290" t="str">
        <f t="shared" si="22"/>
        <v>HKD_YCONRH_ECBOISNOV13</v>
      </c>
      <c r="L237" s="291" t="e">
        <f>_xll.qlDatedOISRateHelper(K237,B237,B238,J237,$L$169,Permanent,,ObjectOverwrite)</f>
        <v>#NUM!</v>
      </c>
      <c r="M237" s="205" t="str">
        <f ca="1">_xll.ohRangeRetrieveError(L237)</f>
        <v>qlDatedOISRateHelper - Error converting parameter 'FixedRate' : 'ObjectHandler error: attempt to retrieve object with unknown ID 'HKDECBOISNOV13_Quote'</v>
      </c>
      <c r="N237" s="283"/>
      <c r="P237" s="292" t="e">
        <f>_xll.qlRateHelperEarliestDate(L237)</f>
        <v>#VALUE!</v>
      </c>
      <c r="Q237" s="292" t="e">
        <f>_xll.qlRateHelperLatestDate($L237)</f>
        <v>#VALUE!</v>
      </c>
    </row>
    <row r="238" spans="1:17" s="202" customFormat="1" x14ac:dyDescent="0.2">
      <c r="A238" s="125"/>
      <c r="B238" s="295">
        <f>_xll.qlECBdate(E238,,Trigger)</f>
        <v>41619</v>
      </c>
      <c r="C238" s="140"/>
      <c r="D238" s="132" t="s">
        <v>207</v>
      </c>
      <c r="E238" s="140" t="str">
        <f>_xll.qlECBNextCode(B237)</f>
        <v>DEC13</v>
      </c>
      <c r="F238" s="288" t="s">
        <v>206</v>
      </c>
      <c r="G238" s="288" t="s">
        <v>201</v>
      </c>
      <c r="H238" s="288" t="str">
        <f t="shared" si="20"/>
        <v>Actual/365 (Fixed)</v>
      </c>
      <c r="I238" s="289">
        <v>0</v>
      </c>
      <c r="J238" s="290" t="str">
        <f t="shared" si="21"/>
        <v>HKDECBOISDEC13_Quote</v>
      </c>
      <c r="K238" s="290" t="str">
        <f t="shared" si="22"/>
        <v>HKD_YCONRH_ECBOISDEC13</v>
      </c>
      <c r="L238" s="291" t="e">
        <f>_xll.qlDatedOISRateHelper(K238,B238,B239,J238,$L$169,Permanent,,ObjectOverwrite)</f>
        <v>#NUM!</v>
      </c>
      <c r="M238" s="205" t="str">
        <f ca="1">_xll.ohRangeRetrieveError(L238)</f>
        <v>qlDatedOISRateHelper - Error converting parameter 'EndDate' : 'unable to convert type 'struct ObjectHandler::empty_property_tag' to type 'QuantLib::Date'</v>
      </c>
      <c r="N238" s="283"/>
      <c r="P238" s="292" t="e">
        <f>_xll.qlRateHelperEarliestDate(L238)</f>
        <v>#VALUE!</v>
      </c>
      <c r="Q238" s="292" t="e">
        <f>_xll.qlRateHelperLatestDate($L238)</f>
        <v>#VALUE!</v>
      </c>
    </row>
    <row r="239" spans="1:17" s="202" customFormat="1" x14ac:dyDescent="0.2">
      <c r="A239" s="125"/>
      <c r="B239" s="295" t="e">
        <f>_xll.qlECBdate(E239,,Trigger)</f>
        <v>#VALUE!</v>
      </c>
      <c r="C239" s="140"/>
      <c r="D239" s="132" t="s">
        <v>207</v>
      </c>
      <c r="E239" s="140" t="e">
        <f>_xll.qlECBNextCode(B238)</f>
        <v>#NUM!</v>
      </c>
      <c r="F239" s="288" t="s">
        <v>206</v>
      </c>
      <c r="G239" s="288" t="s">
        <v>201</v>
      </c>
      <c r="H239" s="288" t="str">
        <f t="shared" si="20"/>
        <v>Actual/365 (Fixed)</v>
      </c>
      <c r="I239" s="289">
        <v>0</v>
      </c>
      <c r="J239" s="290" t="e">
        <f t="shared" si="21"/>
        <v>#NUM!</v>
      </c>
      <c r="K239" s="290" t="e">
        <f t="shared" si="22"/>
        <v>#NUM!</v>
      </c>
      <c r="L239" s="291" t="e">
        <f>_xll.qlDatedOISRateHelper(K239,B239,B240,J239,$L$169,Permanent,,ObjectOverwrite)</f>
        <v>#VALUE!</v>
      </c>
      <c r="M239" s="205" t="str">
        <f ca="1">_xll.ohRangeRetrieveError(L239)</f>
        <v/>
      </c>
      <c r="N239" s="283"/>
      <c r="P239" s="292" t="e">
        <f>_xll.qlRateHelperEarliestDate(L239)</f>
        <v>#VALUE!</v>
      </c>
      <c r="Q239" s="292" t="e">
        <f>_xll.qlRateHelperLatestDate($L239)</f>
        <v>#VALUE!</v>
      </c>
    </row>
    <row r="240" spans="1:17" s="202" customFormat="1" x14ac:dyDescent="0.2">
      <c r="A240" s="125"/>
      <c r="B240" s="295" t="e">
        <f>_xll.qlECBdate(E240,,Trigger)</f>
        <v>#VALUE!</v>
      </c>
      <c r="C240" s="140"/>
      <c r="D240" s="132" t="s">
        <v>207</v>
      </c>
      <c r="E240" s="140" t="e">
        <f>_xll.qlECBNextCode(B239)</f>
        <v>#NUM!</v>
      </c>
      <c r="F240" s="288" t="s">
        <v>206</v>
      </c>
      <c r="G240" s="288" t="s">
        <v>201</v>
      </c>
      <c r="H240" s="288" t="str">
        <f t="shared" si="20"/>
        <v>Actual/365 (Fixed)</v>
      </c>
      <c r="I240" s="289">
        <v>0</v>
      </c>
      <c r="J240" s="290" t="e">
        <f t="shared" si="21"/>
        <v>#NUM!</v>
      </c>
      <c r="K240" s="290" t="e">
        <f t="shared" si="22"/>
        <v>#NUM!</v>
      </c>
      <c r="L240" s="291" t="e">
        <f>_xll.qlDatedOISRateHelper(K240,B240,B241,J240,$L$169,Permanent,,ObjectOverwrite)</f>
        <v>#VALUE!</v>
      </c>
      <c r="M240" s="205" t="str">
        <f ca="1">_xll.ohRangeRetrieveError(L240)</f>
        <v/>
      </c>
      <c r="N240" s="283"/>
      <c r="P240" s="292" t="e">
        <f>_xll.qlRateHelperEarliestDate(L240)</f>
        <v>#VALUE!</v>
      </c>
      <c r="Q240" s="292" t="e">
        <f>_xll.qlRateHelperLatestDate($L240)</f>
        <v>#VALUE!</v>
      </c>
    </row>
    <row r="241" spans="1:17" s="202" customFormat="1" x14ac:dyDescent="0.2">
      <c r="A241" s="125"/>
      <c r="B241" s="295" t="e">
        <f>_xll.qlECBdate(E241,,Trigger)</f>
        <v>#VALUE!</v>
      </c>
      <c r="C241" s="140"/>
      <c r="D241" s="132" t="s">
        <v>207</v>
      </c>
      <c r="E241" s="140" t="e">
        <f>_xll.qlECBNextCode(B240)</f>
        <v>#NUM!</v>
      </c>
      <c r="F241" s="288" t="s">
        <v>206</v>
      </c>
      <c r="G241" s="288" t="s">
        <v>201</v>
      </c>
      <c r="H241" s="288" t="str">
        <f t="shared" si="20"/>
        <v>Actual/365 (Fixed)</v>
      </c>
      <c r="I241" s="289">
        <v>0</v>
      </c>
      <c r="J241" s="290" t="e">
        <f t="shared" si="21"/>
        <v>#NUM!</v>
      </c>
      <c r="K241" s="290" t="e">
        <f t="shared" si="22"/>
        <v>#NUM!</v>
      </c>
      <c r="L241" s="291" t="e">
        <f>_xll.qlDatedOISRateHelper(K241,B241,B242,J241,$L$169,Permanent,,ObjectOverwrite)</f>
        <v>#VALUE!</v>
      </c>
      <c r="M241" s="205" t="str">
        <f ca="1">_xll.ohRangeRetrieveError(L241)</f>
        <v/>
      </c>
      <c r="N241" s="283"/>
      <c r="P241" s="292" t="e">
        <f>_xll.qlRateHelperEarliestDate(L241)</f>
        <v>#VALUE!</v>
      </c>
      <c r="Q241" s="292" t="e">
        <f>_xll.qlRateHelperLatestDate($L241)</f>
        <v>#VALUE!</v>
      </c>
    </row>
    <row r="242" spans="1:17" s="202" customFormat="1" x14ac:dyDescent="0.2">
      <c r="A242" s="125"/>
      <c r="B242" s="295" t="e">
        <f>_xll.qlECBdate(E242,,Trigger)</f>
        <v>#VALUE!</v>
      </c>
      <c r="C242" s="140"/>
      <c r="D242" s="132" t="s">
        <v>207</v>
      </c>
      <c r="E242" s="140" t="e">
        <f>_xll.qlECBNextCode(B241)</f>
        <v>#NUM!</v>
      </c>
      <c r="F242" s="288" t="s">
        <v>206</v>
      </c>
      <c r="G242" s="288" t="s">
        <v>201</v>
      </c>
      <c r="H242" s="288" t="str">
        <f t="shared" si="20"/>
        <v>Actual/365 (Fixed)</v>
      </c>
      <c r="I242" s="289">
        <v>0</v>
      </c>
      <c r="J242" s="290" t="e">
        <f t="shared" si="21"/>
        <v>#NUM!</v>
      </c>
      <c r="K242" s="290" t="e">
        <f t="shared" si="22"/>
        <v>#NUM!</v>
      </c>
      <c r="L242" s="291" t="e">
        <f>_xll.qlDatedOISRateHelper(K242,B242,B243,J242,$L$169,Permanent,,ObjectOverwrite)</f>
        <v>#VALUE!</v>
      </c>
      <c r="M242" s="205" t="str">
        <f ca="1">_xll.ohRangeRetrieveError(L242)</f>
        <v/>
      </c>
      <c r="N242" s="283"/>
      <c r="P242" s="292" t="e">
        <f>_xll.qlRateHelperEarliestDate(L242)</f>
        <v>#VALUE!</v>
      </c>
      <c r="Q242" s="292" t="e">
        <f>_xll.qlRateHelperLatestDate($L242)</f>
        <v>#VALUE!</v>
      </c>
    </row>
    <row r="243" spans="1:17" s="202" customFormat="1" x14ac:dyDescent="0.2">
      <c r="A243" s="125"/>
      <c r="B243" s="295" t="e">
        <f>_xll.qlECBdate(E243,,Trigger)</f>
        <v>#VALUE!</v>
      </c>
      <c r="C243" s="140"/>
      <c r="D243" s="132" t="s">
        <v>207</v>
      </c>
      <c r="E243" s="140" t="e">
        <f>_xll.qlECBNextCode(B242)</f>
        <v>#NUM!</v>
      </c>
      <c r="F243" s="288" t="s">
        <v>206</v>
      </c>
      <c r="G243" s="288" t="s">
        <v>201</v>
      </c>
      <c r="H243" s="288" t="str">
        <f t="shared" si="20"/>
        <v>Actual/365 (Fixed)</v>
      </c>
      <c r="I243" s="289">
        <v>0</v>
      </c>
      <c r="J243" s="290" t="e">
        <f t="shared" si="21"/>
        <v>#NUM!</v>
      </c>
      <c r="K243" s="290" t="e">
        <f t="shared" si="22"/>
        <v>#NUM!</v>
      </c>
      <c r="L243" s="291" t="e">
        <f>_xll.qlDatedOISRateHelper(K243,B243,B244,J243,$L$169,Permanent,,ObjectOverwrite)</f>
        <v>#VALUE!</v>
      </c>
      <c r="M243" s="205" t="str">
        <f ca="1">_xll.ohRangeRetrieveError(L243)</f>
        <v/>
      </c>
      <c r="N243" s="283"/>
      <c r="P243" s="292" t="e">
        <f>_xll.qlRateHelperEarliestDate(L243)</f>
        <v>#VALUE!</v>
      </c>
      <c r="Q243" s="292" t="e">
        <f>_xll.qlRateHelperLatestDate($L243)</f>
        <v>#VALUE!</v>
      </c>
    </row>
    <row r="244" spans="1:17" s="202" customFormat="1" x14ac:dyDescent="0.2">
      <c r="A244" s="125"/>
      <c r="B244" s="295" t="e">
        <f>_xll.qlECBdate(E244,,Trigger)</f>
        <v>#VALUE!</v>
      </c>
      <c r="C244" s="140"/>
      <c r="D244" s="132" t="s">
        <v>207</v>
      </c>
      <c r="E244" s="140" t="e">
        <f>_xll.qlECBNextCode(B243)</f>
        <v>#NUM!</v>
      </c>
      <c r="F244" s="288" t="s">
        <v>206</v>
      </c>
      <c r="G244" s="288" t="s">
        <v>201</v>
      </c>
      <c r="H244" s="288" t="str">
        <f t="shared" si="20"/>
        <v>Actual/365 (Fixed)</v>
      </c>
      <c r="I244" s="289">
        <v>0</v>
      </c>
      <c r="J244" s="290" t="e">
        <f t="shared" si="21"/>
        <v>#NUM!</v>
      </c>
      <c r="K244" s="290" t="e">
        <f t="shared" si="22"/>
        <v>#NUM!</v>
      </c>
      <c r="L244" s="291" t="e">
        <f>_xll.qlDatedOISRateHelper(K244,B244,B245,J244,$L$169,Permanent,,ObjectOverwrite)</f>
        <v>#VALUE!</v>
      </c>
      <c r="M244" s="205" t="str">
        <f ca="1">_xll.ohRangeRetrieveError(L244)</f>
        <v/>
      </c>
      <c r="N244" s="283"/>
      <c r="P244" s="292" t="e">
        <f>_xll.qlRateHelperEarliestDate(L244)</f>
        <v>#VALUE!</v>
      </c>
      <c r="Q244" s="292" t="e">
        <f>_xll.qlRateHelperLatestDate($L244)</f>
        <v>#VALUE!</v>
      </c>
    </row>
    <row r="245" spans="1:17" s="202" customFormat="1" x14ac:dyDescent="0.2">
      <c r="A245" s="125"/>
      <c r="B245" s="295" t="e">
        <f>_xll.qlECBdate(E245,,Trigger)</f>
        <v>#VALUE!</v>
      </c>
      <c r="C245" s="140"/>
      <c r="D245" s="132" t="s">
        <v>207</v>
      </c>
      <c r="E245" s="140" t="e">
        <f>_xll.qlECBNextCode(B244)</f>
        <v>#NUM!</v>
      </c>
      <c r="F245" s="288" t="s">
        <v>206</v>
      </c>
      <c r="G245" s="288" t="s">
        <v>201</v>
      </c>
      <c r="H245" s="288" t="str">
        <f t="shared" si="20"/>
        <v>Actual/365 (Fixed)</v>
      </c>
      <c r="I245" s="289">
        <v>0</v>
      </c>
      <c r="J245" s="290" t="e">
        <f t="shared" si="21"/>
        <v>#NUM!</v>
      </c>
      <c r="K245" s="290" t="e">
        <f t="shared" si="22"/>
        <v>#NUM!</v>
      </c>
      <c r="L245" s="291" t="e">
        <f>_xll.qlDatedOISRateHelper(K245,B245,B246,J245,$L$169,Permanent,,ObjectOverwrite)</f>
        <v>#VALUE!</v>
      </c>
      <c r="M245" s="205" t="str">
        <f ca="1">_xll.ohRangeRetrieveError(L245)</f>
        <v/>
      </c>
      <c r="N245" s="283"/>
      <c r="P245" s="292" t="e">
        <f>_xll.qlRateHelperEarliestDate(L245)</f>
        <v>#VALUE!</v>
      </c>
      <c r="Q245" s="292" t="e">
        <f>_xll.qlRateHelperLatestDate($L245)</f>
        <v>#VALUE!</v>
      </c>
    </row>
    <row r="246" spans="1:17" s="202" customFormat="1" x14ac:dyDescent="0.2">
      <c r="A246" s="125"/>
      <c r="B246" s="295" t="e">
        <f>_xll.qlECBdate(E246,,Trigger)</f>
        <v>#VALUE!</v>
      </c>
      <c r="C246" s="140"/>
      <c r="D246" s="132" t="s">
        <v>207</v>
      </c>
      <c r="E246" s="140" t="e">
        <f>_xll.qlECBNextCode(B245)</f>
        <v>#NUM!</v>
      </c>
      <c r="F246" s="288" t="s">
        <v>206</v>
      </c>
      <c r="G246" s="288" t="s">
        <v>201</v>
      </c>
      <c r="H246" s="288" t="str">
        <f t="shared" si="20"/>
        <v>Actual/365 (Fixed)</v>
      </c>
      <c r="I246" s="289">
        <v>0</v>
      </c>
      <c r="J246" s="290" t="e">
        <f t="shared" si="21"/>
        <v>#NUM!</v>
      </c>
      <c r="K246" s="290" t="e">
        <f t="shared" si="22"/>
        <v>#NUM!</v>
      </c>
      <c r="L246" s="291" t="e">
        <f>_xll.qlDatedOISRateHelper(K246,B246,B247,J246,$L$169,Permanent,,ObjectOverwrite)</f>
        <v>#VALUE!</v>
      </c>
      <c r="M246" s="205" t="str">
        <f ca="1">_xll.ohRangeRetrieveError(L246)</f>
        <v/>
      </c>
      <c r="N246" s="283"/>
      <c r="P246" s="292" t="e">
        <f>_xll.qlRateHelperEarliestDate(L246)</f>
        <v>#VALUE!</v>
      </c>
      <c r="Q246" s="292" t="e">
        <f>_xll.qlRateHelperLatestDate($L246)</f>
        <v>#VALUE!</v>
      </c>
    </row>
    <row r="247" spans="1:17" s="202" customFormat="1" x14ac:dyDescent="0.2">
      <c r="A247" s="125"/>
      <c r="B247" s="295" t="e">
        <f>_xll.qlECBdate(E247,,Trigger)</f>
        <v>#VALUE!</v>
      </c>
      <c r="C247" s="140"/>
      <c r="D247" s="132" t="s">
        <v>207</v>
      </c>
      <c r="E247" s="140" t="e">
        <f>_xll.qlECBNextCode(B246)</f>
        <v>#NUM!</v>
      </c>
      <c r="F247" s="288" t="s">
        <v>206</v>
      </c>
      <c r="G247" s="288" t="s">
        <v>201</v>
      </c>
      <c r="H247" s="288" t="str">
        <f t="shared" si="20"/>
        <v>Actual/365 (Fixed)</v>
      </c>
      <c r="I247" s="289">
        <v>0</v>
      </c>
      <c r="J247" s="290" t="e">
        <f t="shared" si="21"/>
        <v>#NUM!</v>
      </c>
      <c r="K247" s="290" t="e">
        <f t="shared" si="22"/>
        <v>#NUM!</v>
      </c>
      <c r="L247" s="291" t="e">
        <f>_xll.qlDatedOISRateHelper(K247,B247,B248,J247,$L$169,Permanent,,ObjectOverwrite)</f>
        <v>#VALUE!</v>
      </c>
      <c r="M247" s="205" t="str">
        <f ca="1">_xll.ohRangeRetrieveError(L247)</f>
        <v/>
      </c>
      <c r="N247" s="283"/>
      <c r="P247" s="292" t="e">
        <f>_xll.qlRateHelperEarliestDate(L247)</f>
        <v>#VALUE!</v>
      </c>
      <c r="Q247" s="292" t="e">
        <f>_xll.qlRateHelperLatestDate($L247)</f>
        <v>#VALUE!</v>
      </c>
    </row>
    <row r="248" spans="1:17" s="202" customFormat="1" x14ac:dyDescent="0.2">
      <c r="A248" s="125"/>
      <c r="B248" s="295" t="e">
        <f>_xll.qlECBdate(E248,,Trigger)</f>
        <v>#VALUE!</v>
      </c>
      <c r="C248" s="140"/>
      <c r="D248" s="132" t="s">
        <v>207</v>
      </c>
      <c r="E248" s="140" t="e">
        <f>_xll.qlECBNextCode(B247)</f>
        <v>#NUM!</v>
      </c>
      <c r="F248" s="288" t="s">
        <v>206</v>
      </c>
      <c r="G248" s="288" t="s">
        <v>201</v>
      </c>
      <c r="H248" s="288" t="str">
        <f t="shared" si="20"/>
        <v>Actual/365 (Fixed)</v>
      </c>
      <c r="I248" s="289">
        <v>0</v>
      </c>
      <c r="J248" s="290" t="e">
        <f t="shared" si="21"/>
        <v>#NUM!</v>
      </c>
      <c r="K248" s="290" t="e">
        <f t="shared" si="22"/>
        <v>#NUM!</v>
      </c>
      <c r="L248" s="291" t="e">
        <f>_xll.qlDatedOISRateHelper(K248,B248,B249,J248,$L$169,Permanent,,ObjectOverwrite)</f>
        <v>#VALUE!</v>
      </c>
      <c r="M248" s="205" t="str">
        <f ca="1">_xll.ohRangeRetrieveError(L248)</f>
        <v/>
      </c>
      <c r="N248" s="283"/>
      <c r="P248" s="292" t="e">
        <f>_xll.qlRateHelperEarliestDate(L248)</f>
        <v>#VALUE!</v>
      </c>
      <c r="Q248" s="292" t="e">
        <f>_xll.qlRateHelperLatestDate($L248)</f>
        <v>#VALUE!</v>
      </c>
    </row>
    <row r="249" spans="1:17" s="202" customFormat="1" x14ac:dyDescent="0.2">
      <c r="A249" s="125"/>
      <c r="B249" s="295" t="e">
        <f>_xll.qlECBdate(E249,,Trigger)</f>
        <v>#VALUE!</v>
      </c>
      <c r="C249" s="140"/>
      <c r="D249" s="132" t="s">
        <v>207</v>
      </c>
      <c r="E249" s="140" t="e">
        <f>_xll.qlECBNextCode(B248)</f>
        <v>#NUM!</v>
      </c>
      <c r="F249" s="288" t="s">
        <v>206</v>
      </c>
      <c r="G249" s="288" t="s">
        <v>201</v>
      </c>
      <c r="H249" s="288" t="str">
        <f t="shared" si="20"/>
        <v>Actual/365 (Fixed)</v>
      </c>
      <c r="I249" s="289">
        <v>0</v>
      </c>
      <c r="J249" s="290" t="e">
        <f t="shared" si="21"/>
        <v>#NUM!</v>
      </c>
      <c r="K249" s="290" t="e">
        <f t="shared" si="22"/>
        <v>#NUM!</v>
      </c>
      <c r="L249" s="291" t="e">
        <f>_xll.qlDatedOISRateHelper(K249,B249,B250,J249,$L$169,Permanent,,ObjectOverwrite)</f>
        <v>#VALUE!</v>
      </c>
      <c r="M249" s="205" t="str">
        <f ca="1">_xll.ohRangeRetrieveError(L249)</f>
        <v/>
      </c>
      <c r="N249" s="283"/>
      <c r="P249" s="292" t="e">
        <f>_xll.qlRateHelperEarliestDate(L249)</f>
        <v>#VALUE!</v>
      </c>
      <c r="Q249" s="292" t="e">
        <f>_xll.qlRateHelperLatestDate($L249)</f>
        <v>#VALUE!</v>
      </c>
    </row>
    <row r="250" spans="1:17" s="202" customFormat="1" x14ac:dyDescent="0.2">
      <c r="A250" s="125"/>
      <c r="B250" s="295" t="e">
        <f>_xll.qlECBdate(E250,,Trigger)</f>
        <v>#VALUE!</v>
      </c>
      <c r="C250" s="140"/>
      <c r="D250" s="132" t="s">
        <v>207</v>
      </c>
      <c r="E250" s="140" t="e">
        <f>_xll.qlECBNextCode(B249)</f>
        <v>#NUM!</v>
      </c>
      <c r="F250" s="288" t="s">
        <v>206</v>
      </c>
      <c r="G250" s="288" t="s">
        <v>201</v>
      </c>
      <c r="H250" s="288" t="str">
        <f t="shared" si="20"/>
        <v>Actual/365 (Fixed)</v>
      </c>
      <c r="I250" s="289">
        <v>0</v>
      </c>
      <c r="J250" s="290" t="e">
        <f t="shared" si="21"/>
        <v>#NUM!</v>
      </c>
      <c r="K250" s="290" t="e">
        <f t="shared" si="22"/>
        <v>#NUM!</v>
      </c>
      <c r="L250" s="291" t="e">
        <f>_xll.qlDatedOISRateHelper(K250,B250,B251,J250,$L$169,Permanent,,ObjectOverwrite)</f>
        <v>#VALUE!</v>
      </c>
      <c r="M250" s="205" t="str">
        <f ca="1">_xll.ohRangeRetrieveError(L250)</f>
        <v/>
      </c>
      <c r="N250" s="283"/>
      <c r="P250" s="292" t="e">
        <f>_xll.qlRateHelperEarliestDate(L250)</f>
        <v>#VALUE!</v>
      </c>
      <c r="Q250" s="292" t="e">
        <f>_xll.qlRateHelperLatestDate($L250)</f>
        <v>#VALUE!</v>
      </c>
    </row>
    <row r="251" spans="1:17" s="202" customFormat="1" x14ac:dyDescent="0.2">
      <c r="A251" s="125"/>
      <c r="B251" s="295" t="e">
        <f>_xll.qlECBdate(E251,,Trigger)</f>
        <v>#VALUE!</v>
      </c>
      <c r="C251" s="140"/>
      <c r="D251" s="132" t="s">
        <v>207</v>
      </c>
      <c r="E251" s="140" t="e">
        <f>_xll.qlECBNextCode(B250)</f>
        <v>#NUM!</v>
      </c>
      <c r="F251" s="288" t="s">
        <v>206</v>
      </c>
      <c r="G251" s="288" t="s">
        <v>201</v>
      </c>
      <c r="H251" s="288" t="str">
        <f t="shared" si="20"/>
        <v>Actual/365 (Fixed)</v>
      </c>
      <c r="I251" s="289">
        <v>0</v>
      </c>
      <c r="J251" s="290" t="e">
        <f t="shared" si="21"/>
        <v>#NUM!</v>
      </c>
      <c r="K251" s="290" t="e">
        <f t="shared" si="22"/>
        <v>#NUM!</v>
      </c>
      <c r="L251" s="291" t="e">
        <f>_xll.qlDatedOISRateHelper(K251,B251,B252,J251,$L$169,Permanent,,ObjectOverwrite)</f>
        <v>#VALUE!</v>
      </c>
      <c r="M251" s="205" t="str">
        <f ca="1">_xll.ohRangeRetrieveError(L251)</f>
        <v/>
      </c>
      <c r="N251" s="283"/>
      <c r="P251" s="292" t="e">
        <f>_xll.qlRateHelperEarliestDate(L251)</f>
        <v>#VALUE!</v>
      </c>
      <c r="Q251" s="292" t="e">
        <f>_xll.qlRateHelperLatestDate($L251)</f>
        <v>#VALUE!</v>
      </c>
    </row>
    <row r="252" spans="1:17" s="202" customFormat="1" x14ac:dyDescent="0.2">
      <c r="A252" s="125"/>
      <c r="B252" s="295" t="e">
        <f>_xll.qlECBdate(E252,,Trigger)</f>
        <v>#VALUE!</v>
      </c>
      <c r="C252" s="140"/>
      <c r="D252" s="132" t="s">
        <v>207</v>
      </c>
      <c r="E252" s="140" t="e">
        <f>_xll.qlECBNextCode(B251)</f>
        <v>#NUM!</v>
      </c>
      <c r="F252" s="288" t="s">
        <v>206</v>
      </c>
      <c r="G252" s="288" t="s">
        <v>201</v>
      </c>
      <c r="H252" s="288" t="str">
        <f t="shared" si="20"/>
        <v>Actual/365 (Fixed)</v>
      </c>
      <c r="I252" s="289">
        <v>0</v>
      </c>
      <c r="J252" s="290" t="e">
        <f t="shared" si="21"/>
        <v>#NUM!</v>
      </c>
      <c r="K252" s="290" t="e">
        <f t="shared" si="22"/>
        <v>#NUM!</v>
      </c>
      <c r="L252" s="291" t="e">
        <f>_xll.qlDatedOISRateHelper(K252,B252,B253,J252,$L$169,Permanent,,ObjectOverwrite)</f>
        <v>#VALUE!</v>
      </c>
      <c r="M252" s="205" t="str">
        <f ca="1">_xll.ohRangeRetrieveError(L252)</f>
        <v/>
      </c>
      <c r="N252" s="283"/>
      <c r="P252" s="292" t="e">
        <f>_xll.qlRateHelperEarliestDate(L252)</f>
        <v>#VALUE!</v>
      </c>
      <c r="Q252" s="292" t="e">
        <f>_xll.qlRateHelperLatestDate($L252)</f>
        <v>#VALUE!</v>
      </c>
    </row>
    <row r="253" spans="1:17" s="202" customFormat="1" x14ac:dyDescent="0.2">
      <c r="A253" s="125"/>
      <c r="B253" s="295" t="e">
        <f>_xll.qlECBdate(E253,,Trigger)</f>
        <v>#VALUE!</v>
      </c>
      <c r="C253" s="140"/>
      <c r="D253" s="132" t="s">
        <v>207</v>
      </c>
      <c r="E253" s="140" t="e">
        <f>_xll.qlECBNextCode(B252)</f>
        <v>#NUM!</v>
      </c>
      <c r="F253" s="288" t="s">
        <v>206</v>
      </c>
      <c r="G253" s="288" t="s">
        <v>201</v>
      </c>
      <c r="H253" s="288" t="str">
        <f t="shared" si="20"/>
        <v>Actual/365 (Fixed)</v>
      </c>
      <c r="I253" s="289">
        <v>0</v>
      </c>
      <c r="J253" s="290" t="e">
        <f t="shared" si="21"/>
        <v>#NUM!</v>
      </c>
      <c r="K253" s="290" t="e">
        <f t="shared" si="22"/>
        <v>#NUM!</v>
      </c>
      <c r="L253" s="291" t="e">
        <f>_xll.qlDatedOISRateHelper(K253,B253,B254,J253,$L$169,Permanent,,ObjectOverwrite)</f>
        <v>#VALUE!</v>
      </c>
      <c r="M253" s="205" t="str">
        <f ca="1">_xll.ohRangeRetrieveError(L253)</f>
        <v/>
      </c>
      <c r="N253" s="283"/>
      <c r="P253" s="292" t="e">
        <f>_xll.qlRateHelperEarliestDate(L253)</f>
        <v>#VALUE!</v>
      </c>
      <c r="Q253" s="292" t="e">
        <f>_xll.qlRateHelperLatestDate($L253)</f>
        <v>#VALUE!</v>
      </c>
    </row>
    <row r="254" spans="1:17" s="202" customFormat="1" x14ac:dyDescent="0.2">
      <c r="A254" s="125"/>
      <c r="B254" s="295" t="e">
        <f>_xll.qlECBdate(E254,,Trigger)</f>
        <v>#VALUE!</v>
      </c>
      <c r="C254" s="140"/>
      <c r="D254" s="132" t="s">
        <v>207</v>
      </c>
      <c r="E254" s="140" t="e">
        <f>_xll.qlECBNextCode(B253)</f>
        <v>#NUM!</v>
      </c>
      <c r="F254" s="288" t="s">
        <v>206</v>
      </c>
      <c r="G254" s="288" t="s">
        <v>201</v>
      </c>
      <c r="H254" s="288" t="str">
        <f t="shared" si="20"/>
        <v>Actual/365 (Fixed)</v>
      </c>
      <c r="I254" s="289">
        <v>0</v>
      </c>
      <c r="J254" s="290" t="e">
        <f t="shared" si="21"/>
        <v>#NUM!</v>
      </c>
      <c r="K254" s="290" t="e">
        <f t="shared" si="22"/>
        <v>#NUM!</v>
      </c>
      <c r="L254" s="291" t="e">
        <f>_xll.qlDatedOISRateHelper(K254,B254,B255,J254,$L$169,Permanent,,ObjectOverwrite)</f>
        <v>#VALUE!</v>
      </c>
      <c r="M254" s="205" t="str">
        <f ca="1">_xll.ohRangeRetrieveError(L254)</f>
        <v/>
      </c>
      <c r="N254" s="283"/>
      <c r="P254" s="292" t="e">
        <f>_xll.qlRateHelperEarliestDate(L254)</f>
        <v>#VALUE!</v>
      </c>
      <c r="Q254" s="292" t="e">
        <f>_xll.qlRateHelperLatestDate($L254)</f>
        <v>#VALUE!</v>
      </c>
    </row>
    <row r="255" spans="1:17" s="202" customFormat="1" x14ac:dyDescent="0.2">
      <c r="A255" s="125"/>
      <c r="B255" s="295" t="e">
        <f>_xll.qlECBdate(E255,,Trigger)</f>
        <v>#VALUE!</v>
      </c>
      <c r="C255" s="140"/>
      <c r="D255" s="132" t="s">
        <v>207</v>
      </c>
      <c r="E255" s="140" t="e">
        <f>_xll.qlECBNextCode(B254)</f>
        <v>#NUM!</v>
      </c>
      <c r="F255" s="288" t="s">
        <v>206</v>
      </c>
      <c r="G255" s="288" t="s">
        <v>201</v>
      </c>
      <c r="H255" s="288" t="str">
        <f t="shared" si="20"/>
        <v>Actual/365 (Fixed)</v>
      </c>
      <c r="I255" s="289">
        <v>0</v>
      </c>
      <c r="J255" s="290" t="e">
        <f t="shared" si="21"/>
        <v>#NUM!</v>
      </c>
      <c r="K255" s="290" t="e">
        <f t="shared" si="22"/>
        <v>#NUM!</v>
      </c>
      <c r="L255" s="291" t="e">
        <f>_xll.qlDatedOISRateHelper(K255,B255,B256,J255,$L$169,Permanent,,ObjectOverwrite)</f>
        <v>#VALUE!</v>
      </c>
      <c r="M255" s="205" t="str">
        <f ca="1">_xll.ohRangeRetrieveError(L255)</f>
        <v/>
      </c>
      <c r="N255" s="283"/>
      <c r="P255" s="292" t="e">
        <f>_xll.qlRateHelperEarliestDate(L255)</f>
        <v>#VALUE!</v>
      </c>
      <c r="Q255" s="292" t="e">
        <f>_xll.qlRateHelperLatestDate($L255)</f>
        <v>#VALUE!</v>
      </c>
    </row>
    <row r="256" spans="1:17" s="202" customFormat="1" x14ac:dyDescent="0.2">
      <c r="A256" s="125"/>
      <c r="B256" s="295" t="e">
        <f>_xll.qlECBdate(E256,,Trigger)</f>
        <v>#VALUE!</v>
      </c>
      <c r="C256" s="140"/>
      <c r="D256" s="132" t="s">
        <v>207</v>
      </c>
      <c r="E256" s="140" t="e">
        <f>_xll.qlECBNextCode(B255)</f>
        <v>#NUM!</v>
      </c>
      <c r="F256" s="288" t="s">
        <v>206</v>
      </c>
      <c r="G256" s="288" t="s">
        <v>201</v>
      </c>
      <c r="H256" s="288" t="str">
        <f t="shared" si="20"/>
        <v>Actual/365 (Fixed)</v>
      </c>
      <c r="I256" s="289">
        <v>0</v>
      </c>
      <c r="J256" s="290" t="e">
        <f t="shared" si="21"/>
        <v>#NUM!</v>
      </c>
      <c r="K256" s="290" t="e">
        <f t="shared" si="22"/>
        <v>#NUM!</v>
      </c>
      <c r="L256" s="291" t="e">
        <f>_xll.qlDatedOISRateHelper(K256,B256,B257,J256,$L$169,Permanent,,ObjectOverwrite)</f>
        <v>#VALUE!</v>
      </c>
      <c r="M256" s="205" t="str">
        <f ca="1">_xll.ohRangeRetrieveError(L256)</f>
        <v/>
      </c>
      <c r="N256" s="283"/>
      <c r="P256" s="292" t="e">
        <f>_xll.qlRateHelperEarliestDate(L256)</f>
        <v>#VALUE!</v>
      </c>
      <c r="Q256" s="292" t="e">
        <f>_xll.qlRateHelperLatestDate($L256)</f>
        <v>#VALUE!</v>
      </c>
    </row>
    <row r="257" spans="1:23" s="202" customFormat="1" x14ac:dyDescent="0.2">
      <c r="A257" s="125"/>
      <c r="B257" s="295" t="e">
        <f>_xll.qlECBdate(E257,,Trigger)</f>
        <v>#VALUE!</v>
      </c>
      <c r="C257" s="140"/>
      <c r="D257" s="132" t="s">
        <v>207</v>
      </c>
      <c r="E257" s="140" t="e">
        <f>_xll.qlECBNextCode(B256)</f>
        <v>#NUM!</v>
      </c>
      <c r="F257" s="288" t="s">
        <v>206</v>
      </c>
      <c r="G257" s="288" t="s">
        <v>201</v>
      </c>
      <c r="H257" s="288" t="str">
        <f t="shared" si="20"/>
        <v>Actual/365 (Fixed)</v>
      </c>
      <c r="I257" s="289">
        <v>0</v>
      </c>
      <c r="J257" s="290" t="e">
        <f t="shared" si="21"/>
        <v>#NUM!</v>
      </c>
      <c r="K257" s="290" t="e">
        <f t="shared" si="22"/>
        <v>#NUM!</v>
      </c>
      <c r="L257" s="291" t="e">
        <f>_xll.qlDatedOISRateHelper(K257,B257,B258,J257,$L$169,Permanent,,ObjectOverwrite)</f>
        <v>#VALUE!</v>
      </c>
      <c r="M257" s="205" t="str">
        <f ca="1">_xll.ohRangeRetrieveError(L257)</f>
        <v/>
      </c>
      <c r="N257" s="283"/>
      <c r="P257" s="292" t="e">
        <f>_xll.qlRateHelperEarliestDate(L257)</f>
        <v>#VALUE!</v>
      </c>
      <c r="Q257" s="292" t="e">
        <f>_xll.qlRateHelperLatestDate($L257)</f>
        <v>#VALUE!</v>
      </c>
    </row>
    <row r="258" spans="1:23" s="202" customFormat="1" x14ac:dyDescent="0.2">
      <c r="A258" s="125"/>
      <c r="B258" s="295" t="e">
        <f>_xll.qlECBdate(E258,,Trigger)</f>
        <v>#VALUE!</v>
      </c>
      <c r="C258" s="140"/>
      <c r="D258" s="132" t="s">
        <v>207</v>
      </c>
      <c r="E258" s="140" t="e">
        <f>_xll.qlECBNextCode(B257)</f>
        <v>#NUM!</v>
      </c>
      <c r="F258" s="288" t="s">
        <v>206</v>
      </c>
      <c r="G258" s="288" t="s">
        <v>201</v>
      </c>
      <c r="H258" s="288" t="str">
        <f t="shared" si="20"/>
        <v>Actual/365 (Fixed)</v>
      </c>
      <c r="I258" s="289">
        <v>0</v>
      </c>
      <c r="J258" s="290" t="e">
        <f t="shared" si="21"/>
        <v>#NUM!</v>
      </c>
      <c r="K258" s="290" t="e">
        <f t="shared" si="22"/>
        <v>#NUM!</v>
      </c>
      <c r="L258" s="291" t="e">
        <f>_xll.qlDatedOISRateHelper(K258,B258,B259,J258,$L$169,Permanent,,ObjectOverwrite)</f>
        <v>#VALUE!</v>
      </c>
      <c r="M258" s="205" t="str">
        <f ca="1">_xll.ohRangeRetrieveError(L258)</f>
        <v/>
      </c>
      <c r="N258" s="283"/>
      <c r="P258" s="292" t="e">
        <f>_xll.qlRateHelperEarliestDate(L258)</f>
        <v>#VALUE!</v>
      </c>
      <c r="Q258" s="292" t="e">
        <f>_xll.qlRateHelperLatestDate($L258)</f>
        <v>#VALUE!</v>
      </c>
    </row>
    <row r="259" spans="1:23" s="202" customFormat="1" x14ac:dyDescent="0.2">
      <c r="A259" s="125"/>
      <c r="B259" s="295" t="e">
        <f>_xll.qlECBdate(E259,,Trigger)</f>
        <v>#VALUE!</v>
      </c>
      <c r="C259" s="140"/>
      <c r="D259" s="132" t="s">
        <v>207</v>
      </c>
      <c r="E259" s="140" t="e">
        <f>_xll.qlECBNextCode(B258)</f>
        <v>#NUM!</v>
      </c>
      <c r="F259" s="288" t="s">
        <v>206</v>
      </c>
      <c r="G259" s="288" t="s">
        <v>201</v>
      </c>
      <c r="H259" s="288" t="str">
        <f t="shared" si="20"/>
        <v>Actual/365 (Fixed)</v>
      </c>
      <c r="I259" s="289">
        <v>0</v>
      </c>
      <c r="J259" s="290" t="e">
        <f t="shared" si="21"/>
        <v>#NUM!</v>
      </c>
      <c r="K259" s="290" t="e">
        <f t="shared" si="22"/>
        <v>#NUM!</v>
      </c>
      <c r="L259" s="291" t="e">
        <f>_xll.qlDatedOISRateHelper(K259,B259,B260,J259,$L$169,Permanent,,ObjectOverwrite)</f>
        <v>#VALUE!</v>
      </c>
      <c r="M259" s="205" t="str">
        <f ca="1">_xll.ohRangeRetrieveError(L259)</f>
        <v/>
      </c>
      <c r="N259" s="283"/>
      <c r="P259" s="292" t="e">
        <f>_xll.qlRateHelperEarliestDate(L259)</f>
        <v>#VALUE!</v>
      </c>
      <c r="Q259" s="292" t="e">
        <f>_xll.qlRateHelperLatestDate($L259)</f>
        <v>#VALUE!</v>
      </c>
    </row>
    <row r="260" spans="1:23" s="202" customFormat="1" x14ac:dyDescent="0.2">
      <c r="A260" s="125"/>
      <c r="B260" s="295" t="e">
        <f>_xll.qlECBdate(E260,,Trigger)</f>
        <v>#VALUE!</v>
      </c>
      <c r="C260" s="140"/>
      <c r="D260" s="132" t="s">
        <v>207</v>
      </c>
      <c r="E260" s="140" t="e">
        <f>_xll.qlECBNextCode(B259)</f>
        <v>#NUM!</v>
      </c>
      <c r="F260" s="288" t="s">
        <v>206</v>
      </c>
      <c r="G260" s="288" t="s">
        <v>201</v>
      </c>
      <c r="H260" s="288" t="str">
        <f t="shared" si="20"/>
        <v>Actual/365 (Fixed)</v>
      </c>
      <c r="I260" s="289">
        <v>0</v>
      </c>
      <c r="J260" s="290" t="e">
        <f t="shared" si="21"/>
        <v>#NUM!</v>
      </c>
      <c r="K260" s="290" t="e">
        <f t="shared" si="22"/>
        <v>#NUM!</v>
      </c>
      <c r="L260" s="291" t="e">
        <f>_xll.qlDatedOISRateHelper(K260,B260,#REF!,J260,$L$169,Permanent,,ObjectOverwrite)</f>
        <v>#VALUE!</v>
      </c>
      <c r="M260" s="205" t="str">
        <f ca="1">_xll.ohRangeRetrieveError(L260)</f>
        <v/>
      </c>
      <c r="N260" s="283"/>
      <c r="P260" s="292" t="e">
        <f>_xll.qlRateHelperEarliestDate(L260)</f>
        <v>#VALUE!</v>
      </c>
      <c r="Q260" s="292" t="e">
        <f>_xll.qlRateHelperLatestDate($L260)</f>
        <v>#VALUE!</v>
      </c>
    </row>
    <row r="261" spans="1:23" s="202" customFormat="1" ht="12" thickBot="1" x14ac:dyDescent="0.25">
      <c r="A261" s="141"/>
      <c r="B261" s="142"/>
      <c r="C261" s="142"/>
      <c r="D261" s="142"/>
      <c r="E261" s="142"/>
      <c r="F261" s="142"/>
      <c r="G261" s="142"/>
      <c r="H261" s="142"/>
      <c r="I261" s="142"/>
      <c r="J261" s="142"/>
      <c r="K261" s="142"/>
      <c r="L261" s="143"/>
      <c r="M261" s="143"/>
      <c r="N261" s="297"/>
      <c r="P261" s="292" t="e">
        <f>_xll.qlRateHelperEarliestDate(L261)</f>
        <v>#NUM!</v>
      </c>
      <c r="Q261" s="292" t="e">
        <f>_xll.qlRateHelperLatestDate($L261)</f>
        <v>#NUM!</v>
      </c>
    </row>
    <row r="262" spans="1:23" ht="12" thickBot="1" x14ac:dyDescent="0.25"/>
    <row r="263" spans="1:23" s="18" customFormat="1" x14ac:dyDescent="0.2">
      <c r="A263" s="146"/>
      <c r="B263" s="147"/>
      <c r="C263" s="147"/>
      <c r="D263" s="147"/>
      <c r="E263" s="147"/>
      <c r="F263" s="147"/>
      <c r="G263" s="147"/>
      <c r="H263" s="147"/>
      <c r="I263" s="147"/>
      <c r="J263" s="147"/>
      <c r="K263" s="175"/>
      <c r="L263" s="147"/>
      <c r="M263" s="147"/>
      <c r="N263" s="268"/>
    </row>
    <row r="264" spans="1:23" s="18" customFormat="1" x14ac:dyDescent="0.2">
      <c r="A264" s="71"/>
      <c r="B264" s="72"/>
      <c r="C264" s="72"/>
      <c r="D264" s="72"/>
      <c r="E264" s="72"/>
      <c r="F264" s="72"/>
      <c r="G264" s="72"/>
      <c r="H264" s="72"/>
      <c r="I264" s="72"/>
      <c r="J264" s="213" t="s">
        <v>112</v>
      </c>
      <c r="K264" s="213" t="str">
        <f>Currency&amp;"_YC"&amp;$J$264&amp;"RH"</f>
        <v>HKD_YC1MRH</v>
      </c>
      <c r="L264" s="213" t="e">
        <f>NA()</f>
        <v>#N/A</v>
      </c>
      <c r="M264" s="72"/>
      <c r="N264" s="269"/>
    </row>
    <row r="265" spans="1:23" s="18" customFormat="1" ht="36" customHeight="1" x14ac:dyDescent="0.2">
      <c r="A265" s="71"/>
      <c r="B265" s="20" t="s">
        <v>190</v>
      </c>
      <c r="C265" s="20" t="s">
        <v>8</v>
      </c>
      <c r="D265" s="20"/>
      <c r="E265" s="20"/>
      <c r="F265" s="20" t="s">
        <v>191</v>
      </c>
      <c r="G265" s="20" t="s">
        <v>192</v>
      </c>
      <c r="H265" s="20" t="s">
        <v>193</v>
      </c>
      <c r="I265" s="20" t="s">
        <v>194</v>
      </c>
      <c r="J265" s="20" t="s">
        <v>179</v>
      </c>
      <c r="K265" s="270" t="str">
        <f>K264&amp;"_Swaps.xml"</f>
        <v>HKD_YC1MRH_Swaps.xml</v>
      </c>
      <c r="L265" s="65" t="e">
        <f ca="1">IF(Serialize,_xll.ohObjectSave(L266:L278,SerializationPath&amp;K265,FileOverwrite,,Serialize),"---")</f>
        <v>#NUM!</v>
      </c>
      <c r="M265" s="215" t="str">
        <f ca="1">_xll.ohRangeRetrieveError(L265)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265" s="269"/>
      <c r="S265" s="273" t="s">
        <v>195</v>
      </c>
      <c r="T265" s="273" t="s">
        <v>196</v>
      </c>
      <c r="U265" s="273" t="s">
        <v>197</v>
      </c>
      <c r="V265" s="273" t="s">
        <v>198</v>
      </c>
      <c r="W265" s="273" t="s">
        <v>199</v>
      </c>
    </row>
    <row r="266" spans="1:23" s="18" customFormat="1" x14ac:dyDescent="0.2">
      <c r="A266" s="102"/>
      <c r="B266" s="72"/>
      <c r="C266" s="72"/>
      <c r="D266" s="72"/>
      <c r="E266" s="72"/>
      <c r="F266" s="72"/>
      <c r="G266" s="72"/>
      <c r="H266" s="72"/>
      <c r="I266" s="72"/>
      <c r="J266" s="72"/>
      <c r="K266" s="274" t="str">
        <f>$K$264&amp;"_x"&amp;$E268&amp;"_"&amp;FamilyName&amp;$J$264</f>
        <v>HKD_YC1MRH_xAM1H_Hibor1M</v>
      </c>
      <c r="L266" s="118" t="str">
        <f>_xll.qlIborIndex(K266,FamilyName,J264,S266,Currency,T266,U266,V266,W266,,Permanent,Trigger,ObjectOverwrite)</f>
        <v>HKD_YC1MRH_xAM1H_Hibor1M#0003</v>
      </c>
      <c r="M266" s="275" t="str">
        <f>_xll.ohRangeRetrieveError(L266)</f>
        <v/>
      </c>
      <c r="N266" s="269"/>
      <c r="S266" s="276">
        <v>2</v>
      </c>
      <c r="T266" s="276" t="s">
        <v>208</v>
      </c>
      <c r="U266" s="276" t="s">
        <v>201</v>
      </c>
      <c r="V266" s="276" t="b">
        <v>1</v>
      </c>
      <c r="W266" s="276" t="s">
        <v>209</v>
      </c>
    </row>
    <row r="267" spans="1:23" s="18" customFormat="1" x14ac:dyDescent="0.2">
      <c r="A267" s="10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269"/>
    </row>
    <row r="268" spans="1:23" s="18" customFormat="1" x14ac:dyDescent="0.2">
      <c r="A268" s="71"/>
      <c r="B268" s="157" t="s">
        <v>187</v>
      </c>
      <c r="C268" s="157" t="s">
        <v>122</v>
      </c>
      <c r="D268" s="157">
        <v>2</v>
      </c>
      <c r="E268" s="157" t="s">
        <v>150</v>
      </c>
      <c r="F268" s="107" t="s">
        <v>206</v>
      </c>
      <c r="G268" s="107" t="s">
        <v>204</v>
      </c>
      <c r="H268" s="107" t="str">
        <f t="shared" ref="H268:H278" si="23">MoneyMarketDayCounter</f>
        <v>Actual/365 (Fixed)</v>
      </c>
      <c r="I268" s="277">
        <v>0</v>
      </c>
      <c r="J268" s="176" t="str">
        <f t="shared" ref="J268:J278" si="24">Currency&amp;$E268&amp;$C268&amp;QuoteSuffix</f>
        <v>HKDAM1H2M_Quote</v>
      </c>
      <c r="K268" s="176" t="str">
        <f t="shared" ref="K268:K278" si="25">$K$264&amp;"_"&amp;$E268&amp;$C268</f>
        <v>HKD_YC1MRH_AM1H2M</v>
      </c>
      <c r="L268" s="69" t="e">
        <f>_xll.qlSwapRateHelper2(K268,$J268,$C268,Calendar,$F268,$G268,$H268,$L$266,$I268,B268,DiscountingCurve,Permanent,,ObjectOverwrite)</f>
        <v>#NUM!</v>
      </c>
      <c r="M268" s="215" t="str">
        <f ca="1">_xll.ohRangeRetrieveError(L268)</f>
        <v>qlSwapRateHelper2 - Error converting parameter 'Rate' : 'ObjectHandler error: attempt to retrieve object with unknown ID 'HKDAM1H2M_Quote'</v>
      </c>
      <c r="N268" s="269"/>
    </row>
    <row r="269" spans="1:23" s="18" customFormat="1" x14ac:dyDescent="0.2">
      <c r="A269" s="71"/>
      <c r="B269" s="157" t="s">
        <v>187</v>
      </c>
      <c r="C269" s="157" t="s">
        <v>116</v>
      </c>
      <c r="D269" s="157">
        <v>3</v>
      </c>
      <c r="E269" s="157" t="s">
        <v>150</v>
      </c>
      <c r="F269" s="107" t="s">
        <v>206</v>
      </c>
      <c r="G269" s="107" t="s">
        <v>204</v>
      </c>
      <c r="H269" s="106" t="str">
        <f t="shared" si="23"/>
        <v>Actual/365 (Fixed)</v>
      </c>
      <c r="I269" s="277">
        <v>0</v>
      </c>
      <c r="J269" s="176" t="str">
        <f t="shared" si="24"/>
        <v>HKDAM1H3M_Quote</v>
      </c>
      <c r="K269" s="176" t="str">
        <f t="shared" si="25"/>
        <v>HKD_YC1MRH_AM1H3M</v>
      </c>
      <c r="L269" s="69" t="str">
        <f>_xll.qlSwapRateHelper2(K269,$J269,$C269,Calendar,$F269,$G269,$H269,$L$266,$I269,B269,DiscountingCurve,Permanent,,ObjectOverwrite)</f>
        <v>HKD_YC1MRH_AM1H3M#0003</v>
      </c>
      <c r="M269" s="215" t="str">
        <f>_xll.ohRangeRetrieveError(L269)</f>
        <v/>
      </c>
      <c r="N269" s="269"/>
    </row>
    <row r="270" spans="1:23" s="18" customFormat="1" x14ac:dyDescent="0.2">
      <c r="A270" s="71"/>
      <c r="B270" s="157" t="s">
        <v>187</v>
      </c>
      <c r="C270" s="157" t="s">
        <v>123</v>
      </c>
      <c r="D270" s="157">
        <v>4</v>
      </c>
      <c r="E270" s="157" t="s">
        <v>150</v>
      </c>
      <c r="F270" s="107" t="s">
        <v>206</v>
      </c>
      <c r="G270" s="107" t="s">
        <v>204</v>
      </c>
      <c r="H270" s="106" t="str">
        <f t="shared" si="23"/>
        <v>Actual/365 (Fixed)</v>
      </c>
      <c r="I270" s="277">
        <v>0</v>
      </c>
      <c r="J270" s="176" t="str">
        <f t="shared" si="24"/>
        <v>HKDAM1H4M_Quote</v>
      </c>
      <c r="K270" s="176" t="str">
        <f t="shared" si="25"/>
        <v>HKD_YC1MRH_AM1H4M</v>
      </c>
      <c r="L270" s="69" t="e">
        <f>_xll.qlSwapRateHelper2(K270,$J270,$C270,Calendar,$F270,$G270,$H270,$L$266,$I270,B270,DiscountingCurve,Permanent,,ObjectOverwrite)</f>
        <v>#NUM!</v>
      </c>
      <c r="M270" s="215" t="str">
        <f ca="1">_xll.ohRangeRetrieveError(L270)</f>
        <v>qlSwapRateHelper2 - Error converting parameter 'Rate' : 'ObjectHandler error: attempt to retrieve object with unknown ID 'HKDAM1H4M_Quote'</v>
      </c>
      <c r="N270" s="269"/>
    </row>
    <row r="271" spans="1:23" s="18" customFormat="1" x14ac:dyDescent="0.2">
      <c r="A271" s="71"/>
      <c r="B271" s="157" t="s">
        <v>187</v>
      </c>
      <c r="C271" s="157" t="s">
        <v>124</v>
      </c>
      <c r="D271" s="157">
        <v>5</v>
      </c>
      <c r="E271" s="157" t="s">
        <v>150</v>
      </c>
      <c r="F271" s="107" t="s">
        <v>206</v>
      </c>
      <c r="G271" s="107" t="s">
        <v>204</v>
      </c>
      <c r="H271" s="106" t="str">
        <f t="shared" si="23"/>
        <v>Actual/365 (Fixed)</v>
      </c>
      <c r="I271" s="277">
        <v>0</v>
      </c>
      <c r="J271" s="176" t="str">
        <f t="shared" si="24"/>
        <v>HKDAM1H5M_Quote</v>
      </c>
      <c r="K271" s="176" t="str">
        <f t="shared" si="25"/>
        <v>HKD_YC1MRH_AM1H5M</v>
      </c>
      <c r="L271" s="69" t="e">
        <f>_xll.qlSwapRateHelper2(K271,$J271,$C271,Calendar,$F271,$G271,$H271,$L$266,$I271,B271,DiscountingCurve,Permanent,,ObjectOverwrite)</f>
        <v>#NUM!</v>
      </c>
      <c r="M271" s="215" t="str">
        <f ca="1">_xll.ohRangeRetrieveError(L271)</f>
        <v>qlSwapRateHelper2 - Error converting parameter 'Rate' : 'ObjectHandler error: attempt to retrieve object with unknown ID 'HKDAM1H5M_Quote'</v>
      </c>
      <c r="N271" s="269"/>
    </row>
    <row r="272" spans="1:23" s="18" customFormat="1" x14ac:dyDescent="0.2">
      <c r="A272" s="71"/>
      <c r="B272" s="157" t="s">
        <v>187</v>
      </c>
      <c r="C272" s="157" t="s">
        <v>9</v>
      </c>
      <c r="D272" s="157">
        <v>6</v>
      </c>
      <c r="E272" s="157" t="s">
        <v>150</v>
      </c>
      <c r="F272" s="107" t="s">
        <v>206</v>
      </c>
      <c r="G272" s="107" t="s">
        <v>204</v>
      </c>
      <c r="H272" s="106" t="str">
        <f t="shared" si="23"/>
        <v>Actual/365 (Fixed)</v>
      </c>
      <c r="I272" s="277">
        <v>0</v>
      </c>
      <c r="J272" s="176" t="str">
        <f t="shared" si="24"/>
        <v>HKDAM1H6M_Quote</v>
      </c>
      <c r="K272" s="176" t="str">
        <f t="shared" si="25"/>
        <v>HKD_YC1MRH_AM1H6M</v>
      </c>
      <c r="L272" s="69" t="str">
        <f>_xll.qlSwapRateHelper2(K272,$J272,$C272,Calendar,$F272,$G272,$H272,$L$266,$I272,B272,DiscountingCurve,Permanent,,ObjectOverwrite)</f>
        <v>HKD_YC1MRH_AM1H6M#0003</v>
      </c>
      <c r="M272" s="215" t="str">
        <f>_xll.ohRangeRetrieveError(L272)</f>
        <v/>
      </c>
      <c r="N272" s="269"/>
    </row>
    <row r="273" spans="1:23" s="18" customFormat="1" x14ac:dyDescent="0.2">
      <c r="A273" s="71"/>
      <c r="B273" s="157" t="s">
        <v>187</v>
      </c>
      <c r="C273" s="157" t="s">
        <v>125</v>
      </c>
      <c r="D273" s="157">
        <v>7</v>
      </c>
      <c r="E273" s="157" t="s">
        <v>150</v>
      </c>
      <c r="F273" s="107" t="s">
        <v>206</v>
      </c>
      <c r="G273" s="107" t="s">
        <v>204</v>
      </c>
      <c r="H273" s="106" t="str">
        <f t="shared" si="23"/>
        <v>Actual/365 (Fixed)</v>
      </c>
      <c r="I273" s="277">
        <v>0</v>
      </c>
      <c r="J273" s="176" t="str">
        <f t="shared" si="24"/>
        <v>HKDAM1H7M_Quote</v>
      </c>
      <c r="K273" s="176" t="str">
        <f t="shared" si="25"/>
        <v>HKD_YC1MRH_AM1H7M</v>
      </c>
      <c r="L273" s="69" t="e">
        <f>_xll.qlSwapRateHelper2(K273,$J273,$C273,Calendar,$F273,$G273,$H273,$L$266,$I273,B273,DiscountingCurve,Permanent,,ObjectOverwrite)</f>
        <v>#NUM!</v>
      </c>
      <c r="M273" s="215" t="str">
        <f ca="1">_xll.ohRangeRetrieveError(L273)</f>
        <v>qlSwapRateHelper2 - Error converting parameter 'Rate' : 'ObjectHandler error: attempt to retrieve object with unknown ID 'HKDAM1H7M_Quote'</v>
      </c>
      <c r="N273" s="269"/>
    </row>
    <row r="274" spans="1:23" s="18" customFormat="1" x14ac:dyDescent="0.2">
      <c r="A274" s="71"/>
      <c r="B274" s="157" t="s">
        <v>187</v>
      </c>
      <c r="C274" s="157" t="s">
        <v>126</v>
      </c>
      <c r="D274" s="157">
        <v>8</v>
      </c>
      <c r="E274" s="157" t="s">
        <v>150</v>
      </c>
      <c r="F274" s="107" t="s">
        <v>206</v>
      </c>
      <c r="G274" s="107" t="s">
        <v>204</v>
      </c>
      <c r="H274" s="106" t="str">
        <f t="shared" si="23"/>
        <v>Actual/365 (Fixed)</v>
      </c>
      <c r="I274" s="277">
        <v>0</v>
      </c>
      <c r="J274" s="176" t="str">
        <f t="shared" si="24"/>
        <v>HKDAM1H8M_Quote</v>
      </c>
      <c r="K274" s="176" t="str">
        <f t="shared" si="25"/>
        <v>HKD_YC1MRH_AM1H8M</v>
      </c>
      <c r="L274" s="69" t="e">
        <f>_xll.qlSwapRateHelper2(K274,$J274,$C274,Calendar,$F274,$G274,$H274,$L$266,$I274,B274,DiscountingCurve,Permanent,,ObjectOverwrite)</f>
        <v>#NUM!</v>
      </c>
      <c r="M274" s="215" t="str">
        <f ca="1">_xll.ohRangeRetrieveError(L274)</f>
        <v>qlSwapRateHelper2 - Error converting parameter 'Rate' : 'ObjectHandler error: attempt to retrieve object with unknown ID 'HKDAM1H8M_Quote'</v>
      </c>
      <c r="N274" s="269"/>
    </row>
    <row r="275" spans="1:23" s="18" customFormat="1" x14ac:dyDescent="0.2">
      <c r="A275" s="71"/>
      <c r="B275" s="157" t="s">
        <v>187</v>
      </c>
      <c r="C275" s="157" t="s">
        <v>127</v>
      </c>
      <c r="D275" s="157">
        <v>9</v>
      </c>
      <c r="E275" s="157" t="s">
        <v>150</v>
      </c>
      <c r="F275" s="107" t="s">
        <v>206</v>
      </c>
      <c r="G275" s="107" t="s">
        <v>204</v>
      </c>
      <c r="H275" s="106" t="str">
        <f t="shared" si="23"/>
        <v>Actual/365 (Fixed)</v>
      </c>
      <c r="I275" s="277">
        <v>0</v>
      </c>
      <c r="J275" s="176" t="str">
        <f t="shared" si="24"/>
        <v>HKDAM1H9M_Quote</v>
      </c>
      <c r="K275" s="176" t="str">
        <f t="shared" si="25"/>
        <v>HKD_YC1MRH_AM1H9M</v>
      </c>
      <c r="L275" s="69" t="str">
        <f>_xll.qlSwapRateHelper2(K275,$J275,$C275,Calendar,$F275,$G275,$H275,$L$266,$I275,B275,DiscountingCurve,Permanent,,ObjectOverwrite)</f>
        <v>HKD_YC1MRH_AM1H9M#0003</v>
      </c>
      <c r="M275" s="215" t="str">
        <f>_xll.ohRangeRetrieveError(L275)</f>
        <v/>
      </c>
      <c r="N275" s="269"/>
    </row>
    <row r="276" spans="1:23" s="18" customFormat="1" x14ac:dyDescent="0.2">
      <c r="A276" s="71"/>
      <c r="B276" s="157" t="s">
        <v>187</v>
      </c>
      <c r="C276" s="157" t="s">
        <v>128</v>
      </c>
      <c r="D276" s="157">
        <v>10</v>
      </c>
      <c r="E276" s="157" t="s">
        <v>150</v>
      </c>
      <c r="F276" s="107" t="s">
        <v>206</v>
      </c>
      <c r="G276" s="107" t="s">
        <v>204</v>
      </c>
      <c r="H276" s="106" t="str">
        <f t="shared" si="23"/>
        <v>Actual/365 (Fixed)</v>
      </c>
      <c r="I276" s="277">
        <v>0</v>
      </c>
      <c r="J276" s="176" t="str">
        <f t="shared" si="24"/>
        <v>HKDAM1H10M_Quote</v>
      </c>
      <c r="K276" s="176" t="str">
        <f t="shared" si="25"/>
        <v>HKD_YC1MRH_AM1H10M</v>
      </c>
      <c r="L276" s="69" t="e">
        <f>_xll.qlSwapRateHelper2(K276,$J276,$C276,Calendar,$F276,$G276,$H276,$L$266,$I276,B276,DiscountingCurve,Permanent,,ObjectOverwrite)</f>
        <v>#NUM!</v>
      </c>
      <c r="M276" s="215" t="str">
        <f ca="1">_xll.ohRangeRetrieveError(L276)</f>
        <v>qlSwapRateHelper2 - Error converting parameter 'Rate' : 'ObjectHandler error: attempt to retrieve object with unknown ID 'HKDAM1H10M_Quote'</v>
      </c>
      <c r="N276" s="269"/>
    </row>
    <row r="277" spans="1:23" s="18" customFormat="1" x14ac:dyDescent="0.2">
      <c r="A277" s="71"/>
      <c r="B277" s="157" t="s">
        <v>187</v>
      </c>
      <c r="C277" s="157" t="s">
        <v>129</v>
      </c>
      <c r="D277" s="157">
        <v>11</v>
      </c>
      <c r="E277" s="157" t="s">
        <v>150</v>
      </c>
      <c r="F277" s="107" t="s">
        <v>206</v>
      </c>
      <c r="G277" s="107" t="s">
        <v>204</v>
      </c>
      <c r="H277" s="106" t="str">
        <f t="shared" si="23"/>
        <v>Actual/365 (Fixed)</v>
      </c>
      <c r="I277" s="277">
        <v>0</v>
      </c>
      <c r="J277" s="176" t="str">
        <f t="shared" si="24"/>
        <v>HKDAM1H11M_Quote</v>
      </c>
      <c r="K277" s="176" t="str">
        <f t="shared" si="25"/>
        <v>HKD_YC1MRH_AM1H11M</v>
      </c>
      <c r="L277" s="69" t="e">
        <f>_xll.qlSwapRateHelper2(K277,$J277,$C277,Calendar,$F277,$G277,$H277,$L$266,$I277,B277,DiscountingCurve,Permanent,,ObjectOverwrite)</f>
        <v>#NUM!</v>
      </c>
      <c r="M277" s="215" t="str">
        <f ca="1">_xll.ohRangeRetrieveError(L277)</f>
        <v>qlSwapRateHelper2 - Error converting parameter 'Rate' : 'ObjectHandler error: attempt to retrieve object with unknown ID 'HKDAM1H11M_Quote'</v>
      </c>
      <c r="N277" s="269"/>
    </row>
    <row r="278" spans="1:23" s="18" customFormat="1" x14ac:dyDescent="0.2">
      <c r="A278" s="71"/>
      <c r="B278" s="157" t="s">
        <v>187</v>
      </c>
      <c r="C278" s="157" t="s">
        <v>10</v>
      </c>
      <c r="D278" s="157">
        <v>12</v>
      </c>
      <c r="E278" s="157" t="s">
        <v>150</v>
      </c>
      <c r="F278" s="107" t="s">
        <v>206</v>
      </c>
      <c r="G278" s="107" t="s">
        <v>204</v>
      </c>
      <c r="H278" s="106" t="str">
        <f t="shared" si="23"/>
        <v>Actual/365 (Fixed)</v>
      </c>
      <c r="I278" s="277">
        <v>0</v>
      </c>
      <c r="J278" s="176" t="str">
        <f t="shared" si="24"/>
        <v>HKDAM1H1Y_Quote</v>
      </c>
      <c r="K278" s="176" t="str">
        <f t="shared" si="25"/>
        <v>HKD_YC1MRH_AM1H1Y</v>
      </c>
      <c r="L278" s="69" t="str">
        <f>_xll.qlSwapRateHelper2(K278,$J278,$C278,Calendar,$F278,$G278,$H278,$L$266,$I278,B278,DiscountingCurve,Permanent,,ObjectOverwrite)</f>
        <v>HKD_YC1MRH_AM1H1Y#0003</v>
      </c>
      <c r="M278" s="215" t="str">
        <f>_xll.ohRangeRetrieveError(L278)</f>
        <v/>
      </c>
      <c r="N278" s="269"/>
    </row>
    <row r="279" spans="1:23" s="18" customFormat="1" x14ac:dyDescent="0.2">
      <c r="A279" s="71"/>
      <c r="B279" s="298"/>
      <c r="C279" s="298"/>
      <c r="D279" s="298"/>
      <c r="E279" s="298"/>
      <c r="F279" s="213"/>
      <c r="G279" s="213"/>
      <c r="H279" s="213"/>
      <c r="I279" s="299"/>
      <c r="J279" s="300"/>
      <c r="K279" s="300"/>
      <c r="L279" s="300"/>
      <c r="M279" s="300"/>
      <c r="N279" s="269"/>
    </row>
    <row r="280" spans="1:23" s="18" customFormat="1" ht="12" thickBot="1" x14ac:dyDescent="0.25">
      <c r="A280" s="94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96"/>
      <c r="M280" s="96"/>
      <c r="N280" s="280"/>
    </row>
    <row r="281" spans="1:23" ht="12" thickBot="1" x14ac:dyDescent="0.25"/>
    <row r="282" spans="1:23" s="18" customFormat="1" x14ac:dyDescent="0.2">
      <c r="A282" s="146"/>
      <c r="B282" s="147"/>
      <c r="C282" s="147"/>
      <c r="D282" s="147"/>
      <c r="E282" s="147"/>
      <c r="F282" s="147"/>
      <c r="G282" s="147"/>
      <c r="H282" s="147"/>
      <c r="I282" s="147"/>
      <c r="J282" s="147"/>
      <c r="K282" s="175"/>
      <c r="L282" s="147"/>
      <c r="M282" s="147"/>
      <c r="N282" s="268"/>
    </row>
    <row r="283" spans="1:23" s="18" customFormat="1" x14ac:dyDescent="0.2">
      <c r="A283" s="71"/>
      <c r="B283" s="72"/>
      <c r="C283" s="72"/>
      <c r="D283" s="72"/>
      <c r="E283" s="72"/>
      <c r="F283" s="72"/>
      <c r="G283" s="72"/>
      <c r="H283" s="72"/>
      <c r="I283" s="72"/>
      <c r="J283" s="213" t="s">
        <v>116</v>
      </c>
      <c r="K283" s="213" t="str">
        <f>Currency&amp;"_YC"&amp;$J$283&amp;"RH"</f>
        <v>HKD_YC3MRH</v>
      </c>
      <c r="L283" s="213" t="e">
        <f>NA()</f>
        <v>#N/A</v>
      </c>
      <c r="M283" s="72"/>
      <c r="N283" s="269"/>
    </row>
    <row r="284" spans="1:23" s="18" customFormat="1" ht="36" customHeight="1" x14ac:dyDescent="0.2">
      <c r="A284" s="71"/>
      <c r="B284" s="20" t="s">
        <v>190</v>
      </c>
      <c r="C284" s="20"/>
      <c r="D284" s="20"/>
      <c r="E284" s="20"/>
      <c r="F284" s="20" t="s">
        <v>191</v>
      </c>
      <c r="G284" s="20" t="s">
        <v>192</v>
      </c>
      <c r="H284" s="20" t="s">
        <v>193</v>
      </c>
      <c r="I284" s="20" t="s">
        <v>194</v>
      </c>
      <c r="J284" s="20" t="s">
        <v>179</v>
      </c>
      <c r="K284" s="270" t="str">
        <f>K283&amp;"_Swaps.xml"</f>
        <v>HKD_YC3MRH_Swaps.xml</v>
      </c>
      <c r="L284" s="65" t="e">
        <f ca="1">IF(Serialize,_xll.ohObjectSave(L285:L331,SerializationPath&amp;K284,FileOverwrite,,Serialize),"---")</f>
        <v>#NUM!</v>
      </c>
      <c r="M284" s="271" t="str">
        <f ca="1">_xll.ohRangeRetrieveError(L284)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284" s="269"/>
      <c r="S284" s="273" t="s">
        <v>195</v>
      </c>
      <c r="T284" s="273" t="s">
        <v>196</v>
      </c>
      <c r="U284" s="273" t="s">
        <v>197</v>
      </c>
      <c r="V284" s="273" t="s">
        <v>198</v>
      </c>
      <c r="W284" s="273" t="s">
        <v>199</v>
      </c>
    </row>
    <row r="285" spans="1:23" s="18" customFormat="1" x14ac:dyDescent="0.2">
      <c r="A285" s="102"/>
      <c r="B285" s="72"/>
      <c r="C285" s="72"/>
      <c r="D285" s="72"/>
      <c r="E285" s="72"/>
      <c r="F285" s="72"/>
      <c r="G285" s="72"/>
      <c r="H285" s="72"/>
      <c r="I285" s="72"/>
      <c r="J285" s="72"/>
      <c r="K285" s="274" t="str">
        <f>$K$283&amp;"_"&amp;$D287&amp;$E287&amp;"_"&amp;FamilyName&amp;$J$283</f>
        <v>HKD_YC3MRH_QM3H_Hibor3M</v>
      </c>
      <c r="L285" s="118" t="str">
        <f>_xll.qlIborIndex(K285,FamilyName,J283,S285,Currency,T285,U285,V285,W285,,Permanent,Trigger,ObjectOverwrite)</f>
        <v>HKD_YC3MRH_QM3H_Hibor3M#0003</v>
      </c>
      <c r="M285" s="275" t="str">
        <f>_xll.ohRangeRetrieveError(L285)</f>
        <v/>
      </c>
      <c r="N285" s="269"/>
      <c r="S285" s="276">
        <v>0</v>
      </c>
      <c r="T285" s="276" t="s">
        <v>200</v>
      </c>
      <c r="U285" s="276" t="s">
        <v>201</v>
      </c>
      <c r="V285" s="276" t="b">
        <v>1</v>
      </c>
      <c r="W285" s="276" t="s">
        <v>202</v>
      </c>
    </row>
    <row r="286" spans="1:23" s="18" customFormat="1" ht="12" thickBot="1" x14ac:dyDescent="0.25">
      <c r="A286" s="10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269"/>
    </row>
    <row r="287" spans="1:23" s="18" customFormat="1" x14ac:dyDescent="0.2">
      <c r="A287" s="71"/>
      <c r="B287" s="157" t="s">
        <v>187</v>
      </c>
      <c r="C287" s="172" t="s">
        <v>10</v>
      </c>
      <c r="D287" s="157" t="str">
        <f t="array" ref="D287:D323">VLOOKUP(Currency,Conventions,2,FALSE)</f>
        <v>QM</v>
      </c>
      <c r="E287" s="157" t="str">
        <f t="array" ref="E287:E323">VLOOKUP(Currency,Conventions,3)</f>
        <v>3H</v>
      </c>
      <c r="F287" s="157" t="s">
        <v>203</v>
      </c>
      <c r="G287" s="107" t="s">
        <v>204</v>
      </c>
      <c r="H287" s="107" t="str">
        <f t="shared" ref="H287:H323" si="26">IF(UPPER(RIGHT($D287))="B",BondBasisDayCounter,IF(UPPER(RIGHT($D287))="M",MoneyMarketDayCounter,"--"))</f>
        <v>Actual/365 (Fixed)</v>
      </c>
      <c r="I287" s="277">
        <v>0</v>
      </c>
      <c r="J287" s="254" t="str">
        <f t="shared" ref="J287:J323" si="27">Currency&amp;$D287&amp;$E287&amp;$C287&amp;"_Quote"</f>
        <v>HKDQM3H1Y_Quote</v>
      </c>
      <c r="K287" s="176" t="str">
        <f t="shared" ref="K287:K323" si="28">$K$283&amp;"_"&amp;$D287&amp;$E287&amp;$C287</f>
        <v>HKD_YC3MRH_QM3H1Y</v>
      </c>
      <c r="L287" s="69" t="str">
        <f>_xll.qlSwapRateHelper2(K287,$J287,$C287,Calendar,$F287,$G287,$H287,$L$285,$I287,B287,DiscountingCurve,Permanent,,ObjectOverwrite)</f>
        <v>HKD_YC3MRH_QM3H1Y#0002</v>
      </c>
      <c r="M287" s="271" t="str">
        <f>_xll.ohRangeRetrieveError(L287)</f>
        <v/>
      </c>
      <c r="N287" s="269"/>
      <c r="P287" s="278" t="s">
        <v>15</v>
      </c>
      <c r="Q287" s="32" t="s">
        <v>159</v>
      </c>
      <c r="R287" s="33" t="s">
        <v>28</v>
      </c>
    </row>
    <row r="288" spans="1:23" s="18" customFormat="1" x14ac:dyDescent="0.2">
      <c r="A288" s="71"/>
      <c r="B288" s="157" t="s">
        <v>187</v>
      </c>
      <c r="C288" s="172" t="s">
        <v>11</v>
      </c>
      <c r="D288" s="157" t="str">
        <v>QM</v>
      </c>
      <c r="E288" s="157" t="str">
        <v>3H</v>
      </c>
      <c r="F288" s="157" t="s">
        <v>203</v>
      </c>
      <c r="G288" s="106" t="s">
        <v>204</v>
      </c>
      <c r="H288" s="106" t="str">
        <f t="shared" si="26"/>
        <v>Actual/365 (Fixed)</v>
      </c>
      <c r="I288" s="277">
        <v>0</v>
      </c>
      <c r="J288" s="29" t="str">
        <f t="shared" si="27"/>
        <v>HKDQM3H15M_Quote</v>
      </c>
      <c r="K288" s="176" t="str">
        <f t="shared" si="28"/>
        <v>HKD_YC3MRH_QM3H15M</v>
      </c>
      <c r="L288" s="69" t="e">
        <f>_xll.qlSwapRateHelper2(K288,$J288,$C288,Calendar,$F288,$G288,$H288,$L$285,$I288,B288,DiscountingCurve,Permanent,,ObjectOverwrite)</f>
        <v>#NUM!</v>
      </c>
      <c r="M288" s="271" t="str">
        <f ca="1">_xll.ohRangeRetrieveError(L288)</f>
        <v>qlSwapRateHelper2 - Error converting parameter 'Rate' : 'ObjectHandler error: attempt to retrieve object with unknown ID 'HKDQM3H15M_Quote'</v>
      </c>
      <c r="N288" s="269"/>
      <c r="P288" s="166" t="s">
        <v>19</v>
      </c>
      <c r="Q288" s="35" t="s">
        <v>159</v>
      </c>
      <c r="R288" s="36" t="s">
        <v>57</v>
      </c>
    </row>
    <row r="289" spans="1:18" s="18" customFormat="1" x14ac:dyDescent="0.2">
      <c r="A289" s="71"/>
      <c r="B289" s="157" t="s">
        <v>187</v>
      </c>
      <c r="C289" s="172" t="s">
        <v>12</v>
      </c>
      <c r="D289" s="157" t="str">
        <v>QM</v>
      </c>
      <c r="E289" s="157" t="str">
        <v>3H</v>
      </c>
      <c r="F289" s="157" t="s">
        <v>203</v>
      </c>
      <c r="G289" s="106" t="s">
        <v>204</v>
      </c>
      <c r="H289" s="106" t="str">
        <f t="shared" si="26"/>
        <v>Actual/365 (Fixed)</v>
      </c>
      <c r="I289" s="277">
        <v>0</v>
      </c>
      <c r="J289" s="29" t="str">
        <f t="shared" si="27"/>
        <v>HKDQM3H18M_Quote</v>
      </c>
      <c r="K289" s="176" t="str">
        <f t="shared" si="28"/>
        <v>HKD_YC3MRH_QM3H18M</v>
      </c>
      <c r="L289" s="69" t="str">
        <f>_xll.qlSwapRateHelper2(K289,$J289,$C289,Calendar,$F289,$G289,$H289,$L$285,$I289,B289,DiscountingCurve,Permanent,,ObjectOverwrite)</f>
        <v>HKD_YC3MRH_QM3H18M#0002</v>
      </c>
      <c r="M289" s="271" t="str">
        <f>_xll.ohRangeRetrieveError(L289)</f>
        <v/>
      </c>
      <c r="N289" s="269"/>
      <c r="P289" s="166" t="s">
        <v>69</v>
      </c>
      <c r="Q289" s="35" t="s">
        <v>160</v>
      </c>
      <c r="R289" s="36" t="s">
        <v>161</v>
      </c>
    </row>
    <row r="290" spans="1:18" s="18" customFormat="1" x14ac:dyDescent="0.2">
      <c r="A290" s="71"/>
      <c r="B290" s="157" t="s">
        <v>187</v>
      </c>
      <c r="C290" s="172" t="s">
        <v>13</v>
      </c>
      <c r="D290" s="157" t="str">
        <v>QM</v>
      </c>
      <c r="E290" s="157" t="str">
        <v>3H</v>
      </c>
      <c r="F290" s="157" t="s">
        <v>203</v>
      </c>
      <c r="G290" s="106" t="s">
        <v>204</v>
      </c>
      <c r="H290" s="106" t="str">
        <f t="shared" si="26"/>
        <v>Actual/365 (Fixed)</v>
      </c>
      <c r="I290" s="277">
        <v>0</v>
      </c>
      <c r="J290" s="29" t="str">
        <f t="shared" si="27"/>
        <v>HKDQM3H21M_Quote</v>
      </c>
      <c r="K290" s="176" t="str">
        <f t="shared" si="28"/>
        <v>HKD_YC3MRH_QM3H21M</v>
      </c>
      <c r="L290" s="69" t="e">
        <f>_xll.qlSwapRateHelper2(K290,$J290,$C290,Calendar,$F290,$G290,$H290,$L$285,$I290,B290,DiscountingCurve,Permanent,,ObjectOverwrite)</f>
        <v>#NUM!</v>
      </c>
      <c r="M290" s="271" t="str">
        <f ca="1">_xll.ohRangeRetrieveError(L290)</f>
        <v>qlSwapRateHelper2 - Error converting parameter 'Rate' : 'ObjectHandler error: attempt to retrieve object with unknown ID 'HKDQM3H21M_Quote'</v>
      </c>
      <c r="N290" s="269"/>
      <c r="P290" s="166" t="s">
        <v>23</v>
      </c>
      <c r="Q290" s="35" t="s">
        <v>162</v>
      </c>
      <c r="R290" s="36" t="s">
        <v>28</v>
      </c>
    </row>
    <row r="291" spans="1:18" s="18" customFormat="1" x14ac:dyDescent="0.2">
      <c r="A291" s="71"/>
      <c r="B291" s="157" t="s">
        <v>187</v>
      </c>
      <c r="C291" s="169" t="s">
        <v>14</v>
      </c>
      <c r="D291" s="157" t="str">
        <v>QM</v>
      </c>
      <c r="E291" s="157" t="str">
        <v>3H</v>
      </c>
      <c r="F291" s="157" t="s">
        <v>203</v>
      </c>
      <c r="G291" s="106" t="s">
        <v>204</v>
      </c>
      <c r="H291" s="106" t="str">
        <f t="shared" si="26"/>
        <v>Actual/365 (Fixed)</v>
      </c>
      <c r="I291" s="277">
        <v>0</v>
      </c>
      <c r="J291" s="29" t="str">
        <f t="shared" si="27"/>
        <v>HKDQM3H2Y_Quote</v>
      </c>
      <c r="K291" s="176" t="str">
        <f t="shared" si="28"/>
        <v>HKD_YC3MRH_QM3H2Y</v>
      </c>
      <c r="L291" s="69" t="str">
        <f>_xll.qlSwapRateHelper2(K291,$J291,$C291,Calendar,$F291,$G291,$H291,$L$285,$I291,B291,DiscountingCurve,Permanent,,ObjectOverwrite)</f>
        <v>HKD_YC3MRH_QM3H2Y#0002</v>
      </c>
      <c r="M291" s="271" t="str">
        <f>_xll.ohRangeRetrieveError(L291)</f>
        <v/>
      </c>
      <c r="N291" s="269"/>
      <c r="P291" s="166" t="s">
        <v>25</v>
      </c>
      <c r="Q291" s="35" t="s">
        <v>163</v>
      </c>
      <c r="R291" s="36" t="s">
        <v>28</v>
      </c>
    </row>
    <row r="292" spans="1:18" s="18" customFormat="1" ht="12" thickBot="1" x14ac:dyDescent="0.25">
      <c r="A292" s="71"/>
      <c r="B292" s="157" t="s">
        <v>187</v>
      </c>
      <c r="C292" s="169" t="s">
        <v>18</v>
      </c>
      <c r="D292" s="157" t="str">
        <v>QM</v>
      </c>
      <c r="E292" s="157" t="str">
        <v>3H</v>
      </c>
      <c r="F292" s="157" t="s">
        <v>203</v>
      </c>
      <c r="G292" s="106" t="s">
        <v>204</v>
      </c>
      <c r="H292" s="106" t="str">
        <f t="shared" si="26"/>
        <v>Actual/365 (Fixed)</v>
      </c>
      <c r="I292" s="277">
        <v>0</v>
      </c>
      <c r="J292" s="29" t="str">
        <f t="shared" si="27"/>
        <v>HKDQM3H3Y_Quote</v>
      </c>
      <c r="K292" s="176" t="str">
        <f t="shared" si="28"/>
        <v>HKD_YC3MRH_QM3H3Y</v>
      </c>
      <c r="L292" s="69" t="str">
        <f>_xll.qlSwapRateHelper2(K292,$J292,$C292,Calendar,$F292,$G292,$H292,$L$285,$I292,B292,DiscountingCurve,Permanent,,ObjectOverwrite)</f>
        <v>HKD_YC3MRH_QM3H3Y#0002</v>
      </c>
      <c r="M292" s="271" t="str">
        <f>_xll.ohRangeRetrieveError(L292)</f>
        <v/>
      </c>
      <c r="N292" s="269"/>
      <c r="P292" s="167" t="s">
        <v>27</v>
      </c>
      <c r="Q292" s="38" t="s">
        <v>162</v>
      </c>
      <c r="R292" s="39" t="s">
        <v>28</v>
      </c>
    </row>
    <row r="293" spans="1:18" s="18" customFormat="1" x14ac:dyDescent="0.2">
      <c r="A293" s="71"/>
      <c r="B293" s="157" t="s">
        <v>187</v>
      </c>
      <c r="C293" s="169" t="s">
        <v>22</v>
      </c>
      <c r="D293" s="157" t="str">
        <v>QM</v>
      </c>
      <c r="E293" s="157" t="str">
        <v>3H</v>
      </c>
      <c r="F293" s="157" t="s">
        <v>203</v>
      </c>
      <c r="G293" s="106" t="s">
        <v>204</v>
      </c>
      <c r="H293" s="106" t="str">
        <f t="shared" si="26"/>
        <v>Actual/365 (Fixed)</v>
      </c>
      <c r="I293" s="277">
        <v>0</v>
      </c>
      <c r="J293" s="29" t="str">
        <f t="shared" si="27"/>
        <v>HKDQM3H4Y_Quote</v>
      </c>
      <c r="K293" s="176" t="str">
        <f t="shared" si="28"/>
        <v>HKD_YC3MRH_QM3H4Y</v>
      </c>
      <c r="L293" s="69" t="str">
        <f>_xll.qlSwapRateHelper2(K293,$J293,$C293,Calendar,$F293,$G293,$H293,$L$285,$I293,B293,DiscountingCurve,Permanent,,ObjectOverwrite)</f>
        <v>HKD_YC3MRH_QM3H4Y#0002</v>
      </c>
      <c r="M293" s="271" t="str">
        <f>_xll.ohRangeRetrieveError(L293)</f>
        <v/>
      </c>
      <c r="N293" s="269"/>
    </row>
    <row r="294" spans="1:18" s="18" customFormat="1" x14ac:dyDescent="0.2">
      <c r="A294" s="71"/>
      <c r="B294" s="157" t="s">
        <v>187</v>
      </c>
      <c r="C294" s="169" t="s">
        <v>24</v>
      </c>
      <c r="D294" s="157" t="str">
        <v>QM</v>
      </c>
      <c r="E294" s="157" t="str">
        <v>3H</v>
      </c>
      <c r="F294" s="157" t="s">
        <v>203</v>
      </c>
      <c r="G294" s="106" t="s">
        <v>204</v>
      </c>
      <c r="H294" s="106" t="str">
        <f t="shared" si="26"/>
        <v>Actual/365 (Fixed)</v>
      </c>
      <c r="I294" s="277">
        <v>0</v>
      </c>
      <c r="J294" s="29" t="str">
        <f t="shared" si="27"/>
        <v>HKDQM3H5Y_Quote</v>
      </c>
      <c r="K294" s="176" t="str">
        <f t="shared" si="28"/>
        <v>HKD_YC3MRH_QM3H5Y</v>
      </c>
      <c r="L294" s="69" t="str">
        <f>_xll.qlSwapRateHelper2(K294,$J294,$C294,Calendar,$F294,$G294,$H294,$L$285,$I294,B294,DiscountingCurve,Permanent,,ObjectOverwrite)</f>
        <v>HKD_YC3MRH_QM3H5Y#0002</v>
      </c>
      <c r="M294" s="271" t="str">
        <f>_xll.ohRangeRetrieveError(L294)</f>
        <v/>
      </c>
      <c r="N294" s="269"/>
    </row>
    <row r="295" spans="1:18" s="18" customFormat="1" x14ac:dyDescent="0.2">
      <c r="A295" s="71"/>
      <c r="B295" s="157" t="s">
        <v>187</v>
      </c>
      <c r="C295" s="169" t="s">
        <v>26</v>
      </c>
      <c r="D295" s="157" t="str">
        <v>QM</v>
      </c>
      <c r="E295" s="157" t="str">
        <v>3H</v>
      </c>
      <c r="F295" s="157" t="s">
        <v>203</v>
      </c>
      <c r="G295" s="106" t="s">
        <v>204</v>
      </c>
      <c r="H295" s="106" t="str">
        <f t="shared" si="26"/>
        <v>Actual/365 (Fixed)</v>
      </c>
      <c r="I295" s="277">
        <v>0</v>
      </c>
      <c r="J295" s="29" t="str">
        <f t="shared" si="27"/>
        <v>HKDQM3H6Y_Quote</v>
      </c>
      <c r="K295" s="176" t="str">
        <f t="shared" si="28"/>
        <v>HKD_YC3MRH_QM3H6Y</v>
      </c>
      <c r="L295" s="69" t="e">
        <f>_xll.qlSwapRateHelper2(K295,$J295,$C295,Calendar,$F295,$G295,$H295,$L$285,$I295,B295,DiscountingCurve,Permanent,,ObjectOverwrite)</f>
        <v>#NUM!</v>
      </c>
      <c r="M295" s="271" t="str">
        <f ca="1">_xll.ohRangeRetrieveError(L295)</f>
        <v>qlSwapRateHelper2 - Error converting parameter 'Rate' : 'ObjectHandler error: attempt to retrieve object with unknown ID 'HKDQM3H6Y_Quote'</v>
      </c>
      <c r="N295" s="269"/>
    </row>
    <row r="296" spans="1:18" s="18" customFormat="1" x14ac:dyDescent="0.2">
      <c r="A296" s="71"/>
      <c r="B296" s="157" t="s">
        <v>187</v>
      </c>
      <c r="C296" s="169" t="s">
        <v>29</v>
      </c>
      <c r="D296" s="157" t="str">
        <v>QM</v>
      </c>
      <c r="E296" s="157" t="str">
        <v>3H</v>
      </c>
      <c r="F296" s="157" t="s">
        <v>203</v>
      </c>
      <c r="G296" s="106" t="s">
        <v>204</v>
      </c>
      <c r="H296" s="106" t="str">
        <f t="shared" si="26"/>
        <v>Actual/365 (Fixed)</v>
      </c>
      <c r="I296" s="277">
        <v>0</v>
      </c>
      <c r="J296" s="29" t="str">
        <f t="shared" si="27"/>
        <v>HKDQM3H7Y_Quote</v>
      </c>
      <c r="K296" s="176" t="str">
        <f t="shared" si="28"/>
        <v>HKD_YC3MRH_QM3H7Y</v>
      </c>
      <c r="L296" s="69" t="str">
        <f>_xll.qlSwapRateHelper2(K296,$J296,$C296,Calendar,$F296,$G296,$H296,$L$285,$I296,B296,DiscountingCurve,Permanent,,ObjectOverwrite)</f>
        <v>HKD_YC3MRH_QM3H7Y#0002</v>
      </c>
      <c r="M296" s="271" t="str">
        <f>_xll.ohRangeRetrieveError(L296)</f>
        <v/>
      </c>
      <c r="N296" s="269"/>
    </row>
    <row r="297" spans="1:18" s="18" customFormat="1" x14ac:dyDescent="0.2">
      <c r="A297" s="71"/>
      <c r="B297" s="157" t="s">
        <v>187</v>
      </c>
      <c r="C297" s="169" t="s">
        <v>30</v>
      </c>
      <c r="D297" s="157" t="str">
        <v>QM</v>
      </c>
      <c r="E297" s="157" t="str">
        <v>3H</v>
      </c>
      <c r="F297" s="157" t="s">
        <v>203</v>
      </c>
      <c r="G297" s="106" t="s">
        <v>204</v>
      </c>
      <c r="H297" s="106" t="str">
        <f t="shared" si="26"/>
        <v>Actual/365 (Fixed)</v>
      </c>
      <c r="I297" s="277">
        <v>0</v>
      </c>
      <c r="J297" s="29" t="str">
        <f t="shared" si="27"/>
        <v>HKDQM3H8Y_Quote</v>
      </c>
      <c r="K297" s="176" t="str">
        <f t="shared" si="28"/>
        <v>HKD_YC3MRH_QM3H8Y</v>
      </c>
      <c r="L297" s="69" t="e">
        <f>_xll.qlSwapRateHelper2(K297,$J297,$C297,Calendar,$F297,$G297,$H297,$L$285,$I297,B297,DiscountingCurve,Permanent,,ObjectOverwrite)</f>
        <v>#NUM!</v>
      </c>
      <c r="M297" s="271" t="str">
        <f ca="1">_xll.ohRangeRetrieveError(L297)</f>
        <v>qlSwapRateHelper2 - Error converting parameter 'Rate' : 'ObjectHandler error: attempt to retrieve object with unknown ID 'HKDQM3H8Y_Quote'</v>
      </c>
      <c r="N297" s="269"/>
    </row>
    <row r="298" spans="1:18" s="18" customFormat="1" x14ac:dyDescent="0.2">
      <c r="A298" s="71"/>
      <c r="B298" s="157" t="s">
        <v>187</v>
      </c>
      <c r="C298" s="169" t="s">
        <v>31</v>
      </c>
      <c r="D298" s="157" t="str">
        <v>QM</v>
      </c>
      <c r="E298" s="157" t="str">
        <v>3H</v>
      </c>
      <c r="F298" s="157" t="s">
        <v>203</v>
      </c>
      <c r="G298" s="106" t="s">
        <v>204</v>
      </c>
      <c r="H298" s="106" t="str">
        <f t="shared" si="26"/>
        <v>Actual/365 (Fixed)</v>
      </c>
      <c r="I298" s="277">
        <v>0</v>
      </c>
      <c r="J298" s="29" t="str">
        <f t="shared" si="27"/>
        <v>HKDQM3H9Y_Quote</v>
      </c>
      <c r="K298" s="176" t="str">
        <f t="shared" si="28"/>
        <v>HKD_YC3MRH_QM3H9Y</v>
      </c>
      <c r="L298" s="69" t="e">
        <f>_xll.qlSwapRateHelper2(K298,$J298,$C298,Calendar,$F298,$G298,$H298,$L$285,$I298,B298,DiscountingCurve,Permanent,,ObjectOverwrite)</f>
        <v>#NUM!</v>
      </c>
      <c r="M298" s="271" t="str">
        <f ca="1">_xll.ohRangeRetrieveError(L298)</f>
        <v>qlSwapRateHelper2 - Error converting parameter 'Rate' : 'ObjectHandler error: attempt to retrieve object with unknown ID 'HKDQM3H9Y_Quote'</v>
      </c>
      <c r="N298" s="269"/>
    </row>
    <row r="299" spans="1:18" s="18" customFormat="1" x14ac:dyDescent="0.2">
      <c r="A299" s="71"/>
      <c r="B299" s="157" t="s">
        <v>187</v>
      </c>
      <c r="C299" s="169" t="s">
        <v>32</v>
      </c>
      <c r="D299" s="157" t="str">
        <v>QM</v>
      </c>
      <c r="E299" s="157" t="str">
        <v>3H</v>
      </c>
      <c r="F299" s="157" t="s">
        <v>203</v>
      </c>
      <c r="G299" s="106" t="s">
        <v>204</v>
      </c>
      <c r="H299" s="106" t="str">
        <f t="shared" si="26"/>
        <v>Actual/365 (Fixed)</v>
      </c>
      <c r="I299" s="277">
        <v>0</v>
      </c>
      <c r="J299" s="29" t="str">
        <f t="shared" si="27"/>
        <v>HKDQM3H10Y_Quote</v>
      </c>
      <c r="K299" s="176" t="str">
        <f t="shared" si="28"/>
        <v>HKD_YC3MRH_QM3H10Y</v>
      </c>
      <c r="L299" s="69" t="str">
        <f>_xll.qlSwapRateHelper2(K299,$J299,$C299,Calendar,$F299,$G299,$H299,$L$285,$I299,B299,DiscountingCurve,Permanent,,ObjectOverwrite)</f>
        <v>HKD_YC3MRH_QM3H10Y#0002</v>
      </c>
      <c r="M299" s="271" t="str">
        <f>_xll.ohRangeRetrieveError(L299)</f>
        <v/>
      </c>
      <c r="N299" s="269"/>
    </row>
    <row r="300" spans="1:18" s="18" customFormat="1" x14ac:dyDescent="0.2">
      <c r="A300" s="71"/>
      <c r="B300" s="157" t="s">
        <v>187</v>
      </c>
      <c r="C300" s="169" t="s">
        <v>33</v>
      </c>
      <c r="D300" s="157" t="str">
        <v>QM</v>
      </c>
      <c r="E300" s="157" t="str">
        <v>3H</v>
      </c>
      <c r="F300" s="157" t="s">
        <v>203</v>
      </c>
      <c r="G300" s="106" t="s">
        <v>204</v>
      </c>
      <c r="H300" s="106" t="str">
        <f t="shared" si="26"/>
        <v>Actual/365 (Fixed)</v>
      </c>
      <c r="I300" s="277">
        <v>0</v>
      </c>
      <c r="J300" s="29" t="str">
        <f t="shared" si="27"/>
        <v>HKDQM3H11Y_Quote</v>
      </c>
      <c r="K300" s="176" t="str">
        <f t="shared" si="28"/>
        <v>HKD_YC3MRH_QM3H11Y</v>
      </c>
      <c r="L300" s="69" t="e">
        <f>_xll.qlSwapRateHelper2(K300,$J300,$C300,Calendar,$F300,$G300,$H300,$L$285,$I300,B300,DiscountingCurve,Permanent,,ObjectOverwrite)</f>
        <v>#NUM!</v>
      </c>
      <c r="M300" s="271" t="str">
        <f ca="1">_xll.ohRangeRetrieveError(L300)</f>
        <v>qlSwapRateHelper2 - Error converting parameter 'Rate' : 'ObjectHandler error: attempt to retrieve object with unknown ID 'HKDQM3H11Y_Quote'</v>
      </c>
      <c r="N300" s="269"/>
    </row>
    <row r="301" spans="1:18" s="18" customFormat="1" x14ac:dyDescent="0.2">
      <c r="A301" s="71"/>
      <c r="B301" s="157" t="s">
        <v>187</v>
      </c>
      <c r="C301" s="169" t="s">
        <v>34</v>
      </c>
      <c r="D301" s="157" t="str">
        <v>QM</v>
      </c>
      <c r="E301" s="157" t="str">
        <v>3H</v>
      </c>
      <c r="F301" s="157" t="s">
        <v>203</v>
      </c>
      <c r="G301" s="106" t="s">
        <v>204</v>
      </c>
      <c r="H301" s="106" t="str">
        <f t="shared" si="26"/>
        <v>Actual/365 (Fixed)</v>
      </c>
      <c r="I301" s="277">
        <v>0</v>
      </c>
      <c r="J301" s="29" t="str">
        <f t="shared" si="27"/>
        <v>HKDQM3H12Y_Quote</v>
      </c>
      <c r="K301" s="176" t="str">
        <f t="shared" si="28"/>
        <v>HKD_YC3MRH_QM3H12Y</v>
      </c>
      <c r="L301" s="69" t="str">
        <f>_xll.qlSwapRateHelper2(K301,$J301,$C301,Calendar,$F301,$G301,$H301,$L$285,$I301,B301,DiscountingCurve,Permanent,,ObjectOverwrite)</f>
        <v>HKD_YC3MRH_QM3H12Y#0002</v>
      </c>
      <c r="M301" s="271" t="str">
        <f>_xll.ohRangeRetrieveError(L301)</f>
        <v/>
      </c>
      <c r="N301" s="269"/>
    </row>
    <row r="302" spans="1:18" s="18" customFormat="1" x14ac:dyDescent="0.2">
      <c r="A302" s="71"/>
      <c r="B302" s="157" t="s">
        <v>187</v>
      </c>
      <c r="C302" s="169" t="s">
        <v>35</v>
      </c>
      <c r="D302" s="157" t="str">
        <v>QM</v>
      </c>
      <c r="E302" s="157" t="str">
        <v>3H</v>
      </c>
      <c r="F302" s="157" t="s">
        <v>203</v>
      </c>
      <c r="G302" s="106" t="s">
        <v>204</v>
      </c>
      <c r="H302" s="106" t="str">
        <f t="shared" si="26"/>
        <v>Actual/365 (Fixed)</v>
      </c>
      <c r="I302" s="277">
        <v>0</v>
      </c>
      <c r="J302" s="29" t="str">
        <f t="shared" si="27"/>
        <v>HKDQM3H13Y_Quote</v>
      </c>
      <c r="K302" s="176" t="str">
        <f t="shared" si="28"/>
        <v>HKD_YC3MRH_QM3H13Y</v>
      </c>
      <c r="L302" s="69" t="e">
        <f>_xll.qlSwapRateHelper2(K302,$J302,$C302,Calendar,$F302,$G302,$H302,$L$285,$I302,B302,DiscountingCurve,Permanent,,ObjectOverwrite)</f>
        <v>#NUM!</v>
      </c>
      <c r="M302" s="271" t="str">
        <f ca="1">_xll.ohRangeRetrieveError(L302)</f>
        <v>qlSwapRateHelper2 - Error converting parameter 'Rate' : 'ObjectHandler error: attempt to retrieve object with unknown ID 'HKDQM3H13Y_Quote'</v>
      </c>
      <c r="N302" s="269"/>
    </row>
    <row r="303" spans="1:18" s="18" customFormat="1" x14ac:dyDescent="0.2">
      <c r="A303" s="71"/>
      <c r="B303" s="157" t="s">
        <v>187</v>
      </c>
      <c r="C303" s="169" t="s">
        <v>36</v>
      </c>
      <c r="D303" s="157" t="str">
        <v>QM</v>
      </c>
      <c r="E303" s="157" t="str">
        <v>3H</v>
      </c>
      <c r="F303" s="157" t="s">
        <v>203</v>
      </c>
      <c r="G303" s="106" t="s">
        <v>204</v>
      </c>
      <c r="H303" s="106" t="str">
        <f t="shared" si="26"/>
        <v>Actual/365 (Fixed)</v>
      </c>
      <c r="I303" s="277">
        <v>0</v>
      </c>
      <c r="J303" s="29" t="str">
        <f t="shared" si="27"/>
        <v>HKDQM3H14Y_Quote</v>
      </c>
      <c r="K303" s="176" t="str">
        <f t="shared" si="28"/>
        <v>HKD_YC3MRH_QM3H14Y</v>
      </c>
      <c r="L303" s="69" t="e">
        <f>_xll.qlSwapRateHelper2(K303,$J303,$C303,Calendar,$F303,$G303,$H303,$L$285,$I303,B303,DiscountingCurve,Permanent,,ObjectOverwrite)</f>
        <v>#NUM!</v>
      </c>
      <c r="M303" s="271" t="str">
        <f ca="1">_xll.ohRangeRetrieveError(L303)</f>
        <v>qlSwapRateHelper2 - Error converting parameter 'Rate' : 'ObjectHandler error: attempt to retrieve object with unknown ID 'HKDQM3H14Y_Quote'</v>
      </c>
      <c r="N303" s="269"/>
    </row>
    <row r="304" spans="1:18" s="18" customFormat="1" x14ac:dyDescent="0.2">
      <c r="A304" s="71"/>
      <c r="B304" s="157" t="s">
        <v>187</v>
      </c>
      <c r="C304" s="169" t="s">
        <v>37</v>
      </c>
      <c r="D304" s="157" t="str">
        <v>QM</v>
      </c>
      <c r="E304" s="157" t="str">
        <v>3H</v>
      </c>
      <c r="F304" s="157" t="s">
        <v>203</v>
      </c>
      <c r="G304" s="106" t="s">
        <v>204</v>
      </c>
      <c r="H304" s="106" t="str">
        <f t="shared" si="26"/>
        <v>Actual/365 (Fixed)</v>
      </c>
      <c r="I304" s="277">
        <v>0</v>
      </c>
      <c r="J304" s="29" t="str">
        <f t="shared" si="27"/>
        <v>HKDQM3H15Y_Quote</v>
      </c>
      <c r="K304" s="176" t="str">
        <f t="shared" si="28"/>
        <v>HKD_YC3MRH_QM3H15Y</v>
      </c>
      <c r="L304" s="69" t="str">
        <f>_xll.qlSwapRateHelper2(K304,$J304,$C304,Calendar,$F304,$G304,$H304,$L$285,$I304,B304,DiscountingCurve,Permanent,,ObjectOverwrite)</f>
        <v>HKD_YC3MRH_QM3H15Y#0002</v>
      </c>
      <c r="M304" s="271" t="str">
        <f>_xll.ohRangeRetrieveError(L304)</f>
        <v/>
      </c>
      <c r="N304" s="269"/>
    </row>
    <row r="305" spans="1:14" s="18" customFormat="1" x14ac:dyDescent="0.2">
      <c r="A305" s="71"/>
      <c r="B305" s="157" t="s">
        <v>187</v>
      </c>
      <c r="C305" s="169" t="s">
        <v>38</v>
      </c>
      <c r="D305" s="157" t="str">
        <v>QM</v>
      </c>
      <c r="E305" s="157" t="str">
        <v>3H</v>
      </c>
      <c r="F305" s="157" t="s">
        <v>203</v>
      </c>
      <c r="G305" s="106" t="s">
        <v>204</v>
      </c>
      <c r="H305" s="106" t="str">
        <f t="shared" si="26"/>
        <v>Actual/365 (Fixed)</v>
      </c>
      <c r="I305" s="277">
        <v>0</v>
      </c>
      <c r="J305" s="29" t="str">
        <f t="shared" si="27"/>
        <v>HKDQM3H16Y_Quote</v>
      </c>
      <c r="K305" s="176" t="str">
        <f t="shared" si="28"/>
        <v>HKD_YC3MRH_QM3H16Y</v>
      </c>
      <c r="L305" s="69" t="e">
        <f>_xll.qlSwapRateHelper2(K305,$J305,$C305,Calendar,$F305,$G305,$H305,$L$285,$I305,B305,DiscountingCurve,Permanent,,ObjectOverwrite)</f>
        <v>#NUM!</v>
      </c>
      <c r="M305" s="271" t="str">
        <f ca="1">_xll.ohRangeRetrieveError(L305)</f>
        <v>qlSwapRateHelper2 - Error converting parameter 'Rate' : 'ObjectHandler error: attempt to retrieve object with unknown ID 'HKDQM3H16Y_Quote'</v>
      </c>
      <c r="N305" s="269"/>
    </row>
    <row r="306" spans="1:14" s="18" customFormat="1" x14ac:dyDescent="0.2">
      <c r="A306" s="71"/>
      <c r="B306" s="157" t="s">
        <v>187</v>
      </c>
      <c r="C306" s="169" t="s">
        <v>39</v>
      </c>
      <c r="D306" s="157" t="str">
        <v>QM</v>
      </c>
      <c r="E306" s="157" t="str">
        <v>3H</v>
      </c>
      <c r="F306" s="157" t="s">
        <v>203</v>
      </c>
      <c r="G306" s="106" t="s">
        <v>204</v>
      </c>
      <c r="H306" s="106" t="str">
        <f t="shared" si="26"/>
        <v>Actual/365 (Fixed)</v>
      </c>
      <c r="I306" s="277">
        <v>0</v>
      </c>
      <c r="J306" s="29" t="str">
        <f t="shared" si="27"/>
        <v>HKDQM3H17Y_Quote</v>
      </c>
      <c r="K306" s="176" t="str">
        <f t="shared" si="28"/>
        <v>HKD_YC3MRH_QM3H17Y</v>
      </c>
      <c r="L306" s="69" t="e">
        <f>_xll.qlSwapRateHelper2(K306,$J306,$C306,Calendar,$F306,$G306,$H306,$L$285,$I306,B306,DiscountingCurve,Permanent,,ObjectOverwrite)</f>
        <v>#NUM!</v>
      </c>
      <c r="M306" s="271" t="str">
        <f ca="1">_xll.ohRangeRetrieveError(L306)</f>
        <v>qlSwapRateHelper2 - Error converting parameter 'Rate' : 'ObjectHandler error: attempt to retrieve object with unknown ID 'HKDQM3H17Y_Quote'</v>
      </c>
      <c r="N306" s="269"/>
    </row>
    <row r="307" spans="1:14" s="18" customFormat="1" x14ac:dyDescent="0.2">
      <c r="A307" s="71"/>
      <c r="B307" s="157" t="s">
        <v>187</v>
      </c>
      <c r="C307" s="169" t="s">
        <v>40</v>
      </c>
      <c r="D307" s="157" t="str">
        <v>QM</v>
      </c>
      <c r="E307" s="157" t="str">
        <v>3H</v>
      </c>
      <c r="F307" s="157" t="s">
        <v>203</v>
      </c>
      <c r="G307" s="106" t="s">
        <v>204</v>
      </c>
      <c r="H307" s="106" t="str">
        <f t="shared" si="26"/>
        <v>Actual/365 (Fixed)</v>
      </c>
      <c r="I307" s="277">
        <v>0</v>
      </c>
      <c r="J307" s="29" t="str">
        <f t="shared" si="27"/>
        <v>HKDQM3H18Y_Quote</v>
      </c>
      <c r="K307" s="176" t="str">
        <f t="shared" si="28"/>
        <v>HKD_YC3MRH_QM3H18Y</v>
      </c>
      <c r="L307" s="69" t="e">
        <f>_xll.qlSwapRateHelper2(K307,$J307,$C307,Calendar,$F307,$G307,$H307,$L$285,$I307,B307,DiscountingCurve,Permanent,,ObjectOverwrite)</f>
        <v>#NUM!</v>
      </c>
      <c r="M307" s="271" t="str">
        <f ca="1">_xll.ohRangeRetrieveError(L307)</f>
        <v>qlSwapRateHelper2 - Error converting parameter 'Rate' : 'ObjectHandler error: attempt to retrieve object with unknown ID 'HKDQM3H18Y_Quote'</v>
      </c>
      <c r="N307" s="269"/>
    </row>
    <row r="308" spans="1:14" s="18" customFormat="1" x14ac:dyDescent="0.2">
      <c r="A308" s="71"/>
      <c r="B308" s="157" t="s">
        <v>187</v>
      </c>
      <c r="C308" s="169" t="s">
        <v>41</v>
      </c>
      <c r="D308" s="157" t="str">
        <v>QM</v>
      </c>
      <c r="E308" s="157" t="str">
        <v>3H</v>
      </c>
      <c r="F308" s="157" t="s">
        <v>203</v>
      </c>
      <c r="G308" s="106" t="s">
        <v>204</v>
      </c>
      <c r="H308" s="106" t="str">
        <f t="shared" si="26"/>
        <v>Actual/365 (Fixed)</v>
      </c>
      <c r="I308" s="277">
        <v>0</v>
      </c>
      <c r="J308" s="29" t="str">
        <f t="shared" si="27"/>
        <v>HKDQM3H19Y_Quote</v>
      </c>
      <c r="K308" s="176" t="str">
        <f t="shared" si="28"/>
        <v>HKD_YC3MRH_QM3H19Y</v>
      </c>
      <c r="L308" s="69" t="e">
        <f>_xll.qlSwapRateHelper2(K308,$J308,$C308,Calendar,$F308,$G308,$H308,$L$285,$I308,B308,DiscountingCurve,Permanent,,ObjectOverwrite)</f>
        <v>#NUM!</v>
      </c>
      <c r="M308" s="271" t="str">
        <f ca="1">_xll.ohRangeRetrieveError(L308)</f>
        <v>qlSwapRateHelper2 - Error converting parameter 'Rate' : 'ObjectHandler error: attempt to retrieve object with unknown ID 'HKDQM3H19Y_Quote'</v>
      </c>
      <c r="N308" s="269"/>
    </row>
    <row r="309" spans="1:14" s="18" customFormat="1" x14ac:dyDescent="0.2">
      <c r="A309" s="71"/>
      <c r="B309" s="157" t="s">
        <v>187</v>
      </c>
      <c r="C309" s="169" t="s">
        <v>42</v>
      </c>
      <c r="D309" s="157" t="str">
        <v>QM</v>
      </c>
      <c r="E309" s="157" t="str">
        <v>3H</v>
      </c>
      <c r="F309" s="157" t="s">
        <v>203</v>
      </c>
      <c r="G309" s="106" t="s">
        <v>204</v>
      </c>
      <c r="H309" s="106" t="str">
        <f t="shared" si="26"/>
        <v>Actual/365 (Fixed)</v>
      </c>
      <c r="I309" s="277">
        <v>0</v>
      </c>
      <c r="J309" s="29" t="str">
        <f t="shared" si="27"/>
        <v>HKDQM3H20Y_Quote</v>
      </c>
      <c r="K309" s="176" t="str">
        <f t="shared" si="28"/>
        <v>HKD_YC3MRH_QM3H20Y</v>
      </c>
      <c r="L309" s="69" t="e">
        <f>_xll.qlSwapRateHelper2(K309,$J309,$C309,Calendar,$F309,$G309,$H309,$L$285,$I309,B309,DiscountingCurve,Permanent,,ObjectOverwrite)</f>
        <v>#NUM!</v>
      </c>
      <c r="M309" s="271" t="str">
        <f ca="1">_xll.ohRangeRetrieveError(L309)</f>
        <v>qlSwapRateHelper2 - Error converting parameter 'Rate' : 'ObjectHandler error: attempt to retrieve object with unknown ID 'HKDQM3H20Y_Quote'</v>
      </c>
      <c r="N309" s="269"/>
    </row>
    <row r="310" spans="1:14" s="18" customFormat="1" x14ac:dyDescent="0.2">
      <c r="A310" s="71"/>
      <c r="B310" s="157" t="s">
        <v>187</v>
      </c>
      <c r="C310" s="169" t="s">
        <v>43</v>
      </c>
      <c r="D310" s="157" t="str">
        <v>QM</v>
      </c>
      <c r="E310" s="157" t="str">
        <v>3H</v>
      </c>
      <c r="F310" s="157" t="s">
        <v>203</v>
      </c>
      <c r="G310" s="106" t="s">
        <v>204</v>
      </c>
      <c r="H310" s="106" t="str">
        <f t="shared" si="26"/>
        <v>Actual/365 (Fixed)</v>
      </c>
      <c r="I310" s="277">
        <v>0</v>
      </c>
      <c r="J310" s="29" t="str">
        <f t="shared" si="27"/>
        <v>HKDQM3H21Y_Quote</v>
      </c>
      <c r="K310" s="176" t="str">
        <f t="shared" si="28"/>
        <v>HKD_YC3MRH_QM3H21Y</v>
      </c>
      <c r="L310" s="69" t="e">
        <f>_xll.qlSwapRateHelper2(K310,$J310,$C310,Calendar,$F310,$G310,$H310,$L$285,$I310,B310,DiscountingCurve,Permanent,,ObjectOverwrite)</f>
        <v>#NUM!</v>
      </c>
      <c r="M310" s="271" t="str">
        <f ca="1">_xll.ohRangeRetrieveError(L310)</f>
        <v>qlSwapRateHelper2 - Error converting parameter 'Rate' : 'ObjectHandler error: attempt to retrieve object with unknown ID 'HKDQM3H21Y_Quote'</v>
      </c>
      <c r="N310" s="269"/>
    </row>
    <row r="311" spans="1:14" s="18" customFormat="1" x14ac:dyDescent="0.2">
      <c r="A311" s="71"/>
      <c r="B311" s="157" t="s">
        <v>187</v>
      </c>
      <c r="C311" s="169" t="s">
        <v>44</v>
      </c>
      <c r="D311" s="157" t="str">
        <v>QM</v>
      </c>
      <c r="E311" s="157" t="str">
        <v>3H</v>
      </c>
      <c r="F311" s="157" t="s">
        <v>203</v>
      </c>
      <c r="G311" s="106" t="s">
        <v>204</v>
      </c>
      <c r="H311" s="106" t="str">
        <f t="shared" si="26"/>
        <v>Actual/365 (Fixed)</v>
      </c>
      <c r="I311" s="277">
        <v>0</v>
      </c>
      <c r="J311" s="29" t="str">
        <f t="shared" si="27"/>
        <v>HKDQM3H22Y_Quote</v>
      </c>
      <c r="K311" s="176" t="str">
        <f t="shared" si="28"/>
        <v>HKD_YC3MRH_QM3H22Y</v>
      </c>
      <c r="L311" s="69" t="e">
        <f>_xll.qlSwapRateHelper2(K311,$J311,$C311,Calendar,$F311,$G311,$H311,$L$285,$I311,B311,DiscountingCurve,Permanent,,ObjectOverwrite)</f>
        <v>#NUM!</v>
      </c>
      <c r="M311" s="271" t="str">
        <f ca="1">_xll.ohRangeRetrieveError(L311)</f>
        <v>qlSwapRateHelper2 - Error converting parameter 'Rate' : 'ObjectHandler error: attempt to retrieve object with unknown ID 'HKDQM3H22Y_Quote'</v>
      </c>
      <c r="N311" s="269"/>
    </row>
    <row r="312" spans="1:14" s="18" customFormat="1" x14ac:dyDescent="0.2">
      <c r="A312" s="71"/>
      <c r="B312" s="157" t="s">
        <v>187</v>
      </c>
      <c r="C312" s="169" t="s">
        <v>45</v>
      </c>
      <c r="D312" s="157" t="str">
        <v>QM</v>
      </c>
      <c r="E312" s="157" t="str">
        <v>3H</v>
      </c>
      <c r="F312" s="157" t="s">
        <v>203</v>
      </c>
      <c r="G312" s="106" t="s">
        <v>204</v>
      </c>
      <c r="H312" s="106" t="str">
        <f t="shared" si="26"/>
        <v>Actual/365 (Fixed)</v>
      </c>
      <c r="I312" s="277">
        <v>0</v>
      </c>
      <c r="J312" s="29" t="str">
        <f t="shared" si="27"/>
        <v>HKDQM3H23Y_Quote</v>
      </c>
      <c r="K312" s="176" t="str">
        <f t="shared" si="28"/>
        <v>HKD_YC3MRH_QM3H23Y</v>
      </c>
      <c r="L312" s="69" t="e">
        <f>_xll.qlSwapRateHelper2(K312,$J312,$C312,Calendar,$F312,$G312,$H312,$L$285,$I312,B312,DiscountingCurve,Permanent,,ObjectOverwrite)</f>
        <v>#NUM!</v>
      </c>
      <c r="M312" s="271" t="str">
        <f ca="1">_xll.ohRangeRetrieveError(L312)</f>
        <v>qlSwapRateHelper2 - Error converting parameter 'Rate' : 'ObjectHandler error: attempt to retrieve object with unknown ID 'HKDQM3H23Y_Quote'</v>
      </c>
      <c r="N312" s="269"/>
    </row>
    <row r="313" spans="1:14" s="18" customFormat="1" x14ac:dyDescent="0.2">
      <c r="A313" s="71"/>
      <c r="B313" s="157" t="s">
        <v>187</v>
      </c>
      <c r="C313" s="169" t="s">
        <v>46</v>
      </c>
      <c r="D313" s="157" t="str">
        <v>QM</v>
      </c>
      <c r="E313" s="157" t="str">
        <v>3H</v>
      </c>
      <c r="F313" s="157" t="s">
        <v>203</v>
      </c>
      <c r="G313" s="106" t="s">
        <v>204</v>
      </c>
      <c r="H313" s="106" t="str">
        <f t="shared" si="26"/>
        <v>Actual/365 (Fixed)</v>
      </c>
      <c r="I313" s="277">
        <v>0</v>
      </c>
      <c r="J313" s="29" t="str">
        <f t="shared" si="27"/>
        <v>HKDQM3H24Y_Quote</v>
      </c>
      <c r="K313" s="176" t="str">
        <f t="shared" si="28"/>
        <v>HKD_YC3MRH_QM3H24Y</v>
      </c>
      <c r="L313" s="69" t="e">
        <f>_xll.qlSwapRateHelper2(K313,$J313,$C313,Calendar,$F313,$G313,$H313,$L$285,$I313,B313,DiscountingCurve,Permanent,,ObjectOverwrite)</f>
        <v>#NUM!</v>
      </c>
      <c r="M313" s="271" t="str">
        <f ca="1">_xll.ohRangeRetrieveError(L313)</f>
        <v>qlSwapRateHelper2 - Error converting parameter 'Rate' : 'ObjectHandler error: attempt to retrieve object with unknown ID 'HKDQM3H24Y_Quote'</v>
      </c>
      <c r="N313" s="269"/>
    </row>
    <row r="314" spans="1:14" s="18" customFormat="1" x14ac:dyDescent="0.2">
      <c r="A314" s="71"/>
      <c r="B314" s="157" t="s">
        <v>187</v>
      </c>
      <c r="C314" s="169" t="s">
        <v>47</v>
      </c>
      <c r="D314" s="157" t="str">
        <v>QM</v>
      </c>
      <c r="E314" s="157" t="str">
        <v>3H</v>
      </c>
      <c r="F314" s="157" t="s">
        <v>203</v>
      </c>
      <c r="G314" s="106" t="s">
        <v>204</v>
      </c>
      <c r="H314" s="106" t="str">
        <f t="shared" si="26"/>
        <v>Actual/365 (Fixed)</v>
      </c>
      <c r="I314" s="277">
        <v>0</v>
      </c>
      <c r="J314" s="29" t="str">
        <f t="shared" si="27"/>
        <v>HKDQM3H25Y_Quote</v>
      </c>
      <c r="K314" s="176" t="str">
        <f t="shared" si="28"/>
        <v>HKD_YC3MRH_QM3H25Y</v>
      </c>
      <c r="L314" s="69" t="e">
        <f>_xll.qlSwapRateHelper2(K314,$J314,$C314,Calendar,$F314,$G314,$H314,$L$285,$I314,B314,DiscountingCurve,Permanent,,ObjectOverwrite)</f>
        <v>#NUM!</v>
      </c>
      <c r="M314" s="271" t="str">
        <f ca="1">_xll.ohRangeRetrieveError(L314)</f>
        <v>qlSwapRateHelper2 - Error converting parameter 'Rate' : 'ObjectHandler error: attempt to retrieve object with unknown ID 'HKDQM3H25Y_Quote'</v>
      </c>
      <c r="N314" s="269"/>
    </row>
    <row r="315" spans="1:14" s="18" customFormat="1" x14ac:dyDescent="0.2">
      <c r="A315" s="71"/>
      <c r="B315" s="157" t="s">
        <v>187</v>
      </c>
      <c r="C315" s="169" t="s">
        <v>48</v>
      </c>
      <c r="D315" s="157" t="str">
        <v>QM</v>
      </c>
      <c r="E315" s="157" t="str">
        <v>3H</v>
      </c>
      <c r="F315" s="157" t="s">
        <v>203</v>
      </c>
      <c r="G315" s="106" t="s">
        <v>204</v>
      </c>
      <c r="H315" s="106" t="str">
        <f t="shared" si="26"/>
        <v>Actual/365 (Fixed)</v>
      </c>
      <c r="I315" s="277">
        <v>0</v>
      </c>
      <c r="J315" s="29" t="str">
        <f t="shared" si="27"/>
        <v>HKDQM3H26Y_Quote</v>
      </c>
      <c r="K315" s="176" t="str">
        <f t="shared" si="28"/>
        <v>HKD_YC3MRH_QM3H26Y</v>
      </c>
      <c r="L315" s="69" t="e">
        <f>_xll.qlSwapRateHelper2(K315,$J315,$C315,Calendar,$F315,$G315,$H315,$L$285,$I315,B315,DiscountingCurve,Permanent,,ObjectOverwrite)</f>
        <v>#NUM!</v>
      </c>
      <c r="M315" s="271" t="str">
        <f ca="1">_xll.ohRangeRetrieveError(L315)</f>
        <v>qlSwapRateHelper2 - Error converting parameter 'Rate' : 'ObjectHandler error: attempt to retrieve object with unknown ID 'HKDQM3H26Y_Quote'</v>
      </c>
      <c r="N315" s="269"/>
    </row>
    <row r="316" spans="1:14" s="18" customFormat="1" x14ac:dyDescent="0.2">
      <c r="A316" s="71"/>
      <c r="B316" s="157" t="s">
        <v>187</v>
      </c>
      <c r="C316" s="169" t="s">
        <v>49</v>
      </c>
      <c r="D316" s="157" t="str">
        <v>QM</v>
      </c>
      <c r="E316" s="157" t="str">
        <v>3H</v>
      </c>
      <c r="F316" s="157" t="s">
        <v>203</v>
      </c>
      <c r="G316" s="106" t="s">
        <v>204</v>
      </c>
      <c r="H316" s="106" t="str">
        <f t="shared" si="26"/>
        <v>Actual/365 (Fixed)</v>
      </c>
      <c r="I316" s="277">
        <v>0</v>
      </c>
      <c r="J316" s="29" t="str">
        <f t="shared" si="27"/>
        <v>HKDQM3H27Y_Quote</v>
      </c>
      <c r="K316" s="176" t="str">
        <f t="shared" si="28"/>
        <v>HKD_YC3MRH_QM3H27Y</v>
      </c>
      <c r="L316" s="69" t="e">
        <f>_xll.qlSwapRateHelper2(K316,$J316,$C316,Calendar,$F316,$G316,$H316,$L$285,$I316,B316,DiscountingCurve,Permanent,,ObjectOverwrite)</f>
        <v>#NUM!</v>
      </c>
      <c r="M316" s="271" t="str">
        <f ca="1">_xll.ohRangeRetrieveError(L316)</f>
        <v>qlSwapRateHelper2 - Error converting parameter 'Rate' : 'ObjectHandler error: attempt to retrieve object with unknown ID 'HKDQM3H27Y_Quote'</v>
      </c>
      <c r="N316" s="269"/>
    </row>
    <row r="317" spans="1:14" s="18" customFormat="1" x14ac:dyDescent="0.2">
      <c r="A317" s="71"/>
      <c r="B317" s="157" t="s">
        <v>187</v>
      </c>
      <c r="C317" s="169" t="s">
        <v>50</v>
      </c>
      <c r="D317" s="157" t="str">
        <v>QM</v>
      </c>
      <c r="E317" s="157" t="str">
        <v>3H</v>
      </c>
      <c r="F317" s="157" t="s">
        <v>203</v>
      </c>
      <c r="G317" s="106" t="s">
        <v>204</v>
      </c>
      <c r="H317" s="106" t="str">
        <f t="shared" si="26"/>
        <v>Actual/365 (Fixed)</v>
      </c>
      <c r="I317" s="277">
        <v>0</v>
      </c>
      <c r="J317" s="29" t="str">
        <f t="shared" si="27"/>
        <v>HKDQM3H28Y_Quote</v>
      </c>
      <c r="K317" s="176" t="str">
        <f t="shared" si="28"/>
        <v>HKD_YC3MRH_QM3H28Y</v>
      </c>
      <c r="L317" s="69" t="e">
        <f>_xll.qlSwapRateHelper2(K317,$J317,$C317,Calendar,$F317,$G317,$H317,$L$285,$I317,B317,DiscountingCurve,Permanent,,ObjectOverwrite)</f>
        <v>#NUM!</v>
      </c>
      <c r="M317" s="271" t="str">
        <f ca="1">_xll.ohRangeRetrieveError(L317)</f>
        <v>qlSwapRateHelper2 - Error converting parameter 'Rate' : 'ObjectHandler error: attempt to retrieve object with unknown ID 'HKDQM3H28Y_Quote'</v>
      </c>
      <c r="N317" s="269"/>
    </row>
    <row r="318" spans="1:14" s="18" customFormat="1" x14ac:dyDescent="0.2">
      <c r="A318" s="71"/>
      <c r="B318" s="157" t="s">
        <v>187</v>
      </c>
      <c r="C318" s="169" t="s">
        <v>51</v>
      </c>
      <c r="D318" s="157" t="str">
        <v>QM</v>
      </c>
      <c r="E318" s="157" t="str">
        <v>3H</v>
      </c>
      <c r="F318" s="157" t="s">
        <v>203</v>
      </c>
      <c r="G318" s="106" t="s">
        <v>204</v>
      </c>
      <c r="H318" s="106" t="str">
        <f t="shared" si="26"/>
        <v>Actual/365 (Fixed)</v>
      </c>
      <c r="I318" s="277">
        <v>0</v>
      </c>
      <c r="J318" s="29" t="str">
        <f t="shared" si="27"/>
        <v>HKDQM3H29Y_Quote</v>
      </c>
      <c r="K318" s="176" t="str">
        <f t="shared" si="28"/>
        <v>HKD_YC3MRH_QM3H29Y</v>
      </c>
      <c r="L318" s="69" t="e">
        <f>_xll.qlSwapRateHelper2(K318,$J318,$C318,Calendar,$F318,$G318,$H318,$L$285,$I318,B318,DiscountingCurve,Permanent,,ObjectOverwrite)</f>
        <v>#NUM!</v>
      </c>
      <c r="M318" s="271" t="str">
        <f ca="1">_xll.ohRangeRetrieveError(L318)</f>
        <v>qlSwapRateHelper2 - Error converting parameter 'Rate' : 'ObjectHandler error: attempt to retrieve object with unknown ID 'HKDQM3H29Y_Quote'</v>
      </c>
      <c r="N318" s="269"/>
    </row>
    <row r="319" spans="1:14" s="18" customFormat="1" x14ac:dyDescent="0.2">
      <c r="A319" s="71"/>
      <c r="B319" s="157" t="s">
        <v>187</v>
      </c>
      <c r="C319" s="169" t="s">
        <v>52</v>
      </c>
      <c r="D319" s="157" t="str">
        <v>QM</v>
      </c>
      <c r="E319" s="157" t="str">
        <v>3H</v>
      </c>
      <c r="F319" s="157" t="s">
        <v>203</v>
      </c>
      <c r="G319" s="106" t="s">
        <v>204</v>
      </c>
      <c r="H319" s="106" t="str">
        <f t="shared" si="26"/>
        <v>Actual/365 (Fixed)</v>
      </c>
      <c r="I319" s="277">
        <v>0</v>
      </c>
      <c r="J319" s="29" t="str">
        <f t="shared" si="27"/>
        <v>HKDQM3H30Y_Quote</v>
      </c>
      <c r="K319" s="176" t="str">
        <f t="shared" si="28"/>
        <v>HKD_YC3MRH_QM3H30Y</v>
      </c>
      <c r="L319" s="69" t="e">
        <f>_xll.qlSwapRateHelper2(K319,$J319,$C319,Calendar,$F319,$G319,$H319,$L$285,$I319,B319,DiscountingCurve,Permanent,,ObjectOverwrite)</f>
        <v>#NUM!</v>
      </c>
      <c r="M319" s="271" t="str">
        <f ca="1">_xll.ohRangeRetrieveError(L319)</f>
        <v>qlSwapRateHelper2 - Error converting parameter 'Rate' : 'ObjectHandler error: attempt to retrieve object with unknown ID 'HKDQM3H30Y_Quote'</v>
      </c>
      <c r="N319" s="269"/>
    </row>
    <row r="320" spans="1:14" s="18" customFormat="1" x14ac:dyDescent="0.2">
      <c r="A320" s="71"/>
      <c r="B320" s="157" t="s">
        <v>187</v>
      </c>
      <c r="C320" s="169" t="s">
        <v>53</v>
      </c>
      <c r="D320" s="157" t="str">
        <v>QM</v>
      </c>
      <c r="E320" s="157" t="str">
        <v>3H</v>
      </c>
      <c r="F320" s="157" t="s">
        <v>203</v>
      </c>
      <c r="G320" s="106" t="s">
        <v>204</v>
      </c>
      <c r="H320" s="106" t="str">
        <f t="shared" si="26"/>
        <v>Actual/365 (Fixed)</v>
      </c>
      <c r="I320" s="277">
        <v>0</v>
      </c>
      <c r="J320" s="29" t="str">
        <f t="shared" si="27"/>
        <v>HKDQM3H35Y_Quote</v>
      </c>
      <c r="K320" s="176" t="str">
        <f t="shared" si="28"/>
        <v>HKD_YC3MRH_QM3H35Y</v>
      </c>
      <c r="L320" s="69" t="e">
        <f>_xll.qlSwapRateHelper2(K320,$J320,$C320,Calendar,$F320,$G320,$H320,$L$285,$I320,B320,DiscountingCurve,Permanent,,ObjectOverwrite)</f>
        <v>#NUM!</v>
      </c>
      <c r="M320" s="271" t="str">
        <f ca="1">_xll.ohRangeRetrieveError(L320)</f>
        <v>qlSwapRateHelper2 - Error converting parameter 'Rate' : 'ObjectHandler error: attempt to retrieve object with unknown ID 'HKDQM3H35Y_Quote'</v>
      </c>
      <c r="N320" s="269"/>
    </row>
    <row r="321" spans="1:23" s="18" customFormat="1" x14ac:dyDescent="0.2">
      <c r="A321" s="71"/>
      <c r="B321" s="157" t="s">
        <v>187</v>
      </c>
      <c r="C321" s="169" t="s">
        <v>54</v>
      </c>
      <c r="D321" s="157" t="str">
        <v>QM</v>
      </c>
      <c r="E321" s="157" t="str">
        <v>3H</v>
      </c>
      <c r="F321" s="157" t="s">
        <v>203</v>
      </c>
      <c r="G321" s="106" t="s">
        <v>204</v>
      </c>
      <c r="H321" s="106" t="str">
        <f t="shared" si="26"/>
        <v>Actual/365 (Fixed)</v>
      </c>
      <c r="I321" s="277">
        <v>0</v>
      </c>
      <c r="J321" s="29" t="str">
        <f t="shared" si="27"/>
        <v>HKDQM3H40Y_Quote</v>
      </c>
      <c r="K321" s="176" t="str">
        <f t="shared" si="28"/>
        <v>HKD_YC3MRH_QM3H40Y</v>
      </c>
      <c r="L321" s="69" t="e">
        <f>_xll.qlSwapRateHelper2(K321,$J321,$C321,Calendar,$F321,$G321,$H321,$L$285,$I321,B321,DiscountingCurve,Permanent,,ObjectOverwrite)</f>
        <v>#NUM!</v>
      </c>
      <c r="M321" s="271" t="str">
        <f ca="1">_xll.ohRangeRetrieveError(L321)</f>
        <v>qlSwapRateHelper2 - Error converting parameter 'Rate' : 'ObjectHandler error: attempt to retrieve object with unknown ID 'HKDQM3H40Y_Quote'</v>
      </c>
      <c r="N321" s="269"/>
    </row>
    <row r="322" spans="1:23" s="18" customFormat="1" x14ac:dyDescent="0.2">
      <c r="A322" s="71"/>
      <c r="B322" s="157" t="s">
        <v>187</v>
      </c>
      <c r="C322" s="169" t="s">
        <v>55</v>
      </c>
      <c r="D322" s="157" t="str">
        <v>QM</v>
      </c>
      <c r="E322" s="157" t="str">
        <v>3H</v>
      </c>
      <c r="F322" s="157" t="s">
        <v>203</v>
      </c>
      <c r="G322" s="106" t="s">
        <v>204</v>
      </c>
      <c r="H322" s="106" t="str">
        <f t="shared" si="26"/>
        <v>Actual/365 (Fixed)</v>
      </c>
      <c r="I322" s="277">
        <v>0</v>
      </c>
      <c r="J322" s="29" t="str">
        <f t="shared" si="27"/>
        <v>HKDQM3H50Y_Quote</v>
      </c>
      <c r="K322" s="176" t="str">
        <f t="shared" si="28"/>
        <v>HKD_YC3MRH_QM3H50Y</v>
      </c>
      <c r="L322" s="69" t="e">
        <f>_xll.qlSwapRateHelper2(K322,$J322,$C322,Calendar,$F322,$G322,$H322,$L$285,$I322,B322,DiscountingCurve,Permanent,,ObjectOverwrite)</f>
        <v>#NUM!</v>
      </c>
      <c r="M322" s="271" t="str">
        <f ca="1">_xll.ohRangeRetrieveError(L322)</f>
        <v>qlSwapRateHelper2 - Error converting parameter 'Rate' : 'ObjectHandler error: attempt to retrieve object with unknown ID 'HKDQM3H50Y_Quote'</v>
      </c>
      <c r="N322" s="269"/>
    </row>
    <row r="323" spans="1:23" s="18" customFormat="1" x14ac:dyDescent="0.2">
      <c r="A323" s="71"/>
      <c r="B323" s="157" t="s">
        <v>187</v>
      </c>
      <c r="C323" s="169" t="s">
        <v>56</v>
      </c>
      <c r="D323" s="157" t="str">
        <v>QM</v>
      </c>
      <c r="E323" s="157" t="str">
        <v>3H</v>
      </c>
      <c r="F323" s="157" t="s">
        <v>203</v>
      </c>
      <c r="G323" s="106" t="s">
        <v>204</v>
      </c>
      <c r="H323" s="106" t="str">
        <f t="shared" si="26"/>
        <v>Actual/365 (Fixed)</v>
      </c>
      <c r="I323" s="277">
        <v>0</v>
      </c>
      <c r="J323" s="29" t="str">
        <f t="shared" si="27"/>
        <v>HKDQM3H60Y_Quote</v>
      </c>
      <c r="K323" s="176" t="str">
        <f t="shared" si="28"/>
        <v>HKD_YC3MRH_QM3H60Y</v>
      </c>
      <c r="L323" s="69" t="e">
        <f>_xll.qlSwapRateHelper2(K323,$J323,$C323,Calendar,$F323,$G323,$H323,$L$285,$I323,B323,DiscountingCurve,Permanent,,ObjectOverwrite)</f>
        <v>#NUM!</v>
      </c>
      <c r="M323" s="271" t="str">
        <f ca="1">_xll.ohRangeRetrieveError(L323)</f>
        <v>qlSwapRateHelper2 - Error converting parameter 'Rate' : 'ObjectHandler error: attempt to retrieve object with unknown ID 'HKDQM3H60Y_Quote'</v>
      </c>
      <c r="N323" s="269"/>
    </row>
    <row r="324" spans="1:23" s="18" customFormat="1" x14ac:dyDescent="0.2">
      <c r="A324" s="10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269"/>
    </row>
    <row r="325" spans="1:23" s="18" customFormat="1" x14ac:dyDescent="0.2">
      <c r="A325" s="71"/>
      <c r="B325" s="157" t="s">
        <v>187</v>
      </c>
      <c r="C325" s="172"/>
      <c r="D325" s="157" t="s">
        <v>152</v>
      </c>
      <c r="E325" s="157">
        <v>12</v>
      </c>
      <c r="F325" s="157" t="s">
        <v>206</v>
      </c>
      <c r="G325" s="107" t="s">
        <v>204</v>
      </c>
      <c r="H325" s="107" t="s">
        <v>209</v>
      </c>
      <c r="I325" s="277">
        <v>0</v>
      </c>
      <c r="J325" s="254" t="str">
        <f t="shared" ref="J325:J331" si="29">Currency&amp;$D325&amp;$E325&amp;QuoteSuffix</f>
        <v>HKD1S12_Quote</v>
      </c>
      <c r="K325" s="176" t="str">
        <f t="shared" ref="K325:K331" si="30">$K$283&amp;"_"&amp;$D325&amp;$E325&amp;$C325</f>
        <v>HKD_YC3MRH_1S12</v>
      </c>
      <c r="L325" s="69" t="str">
        <f>_xll.qlSwapRateHelper2(K325,$J325,$E325&amp;"M",Calendar,$F325,$G325,$H325,$L$285,$I325,B325,DiscountingCurve,Permanent,,ObjectOverwrite)</f>
        <v>HKD_YC3MRH_1S12#0002</v>
      </c>
      <c r="M325" s="271" t="str">
        <f>_xll.ohRangeRetrieveError(L325)</f>
        <v/>
      </c>
      <c r="N325" s="269"/>
      <c r="O325" s="301"/>
    </row>
    <row r="326" spans="1:23" s="18" customFormat="1" x14ac:dyDescent="0.2">
      <c r="A326" s="71"/>
      <c r="B326" s="157" t="s">
        <v>187</v>
      </c>
      <c r="C326" s="169"/>
      <c r="D326" s="157" t="s">
        <v>153</v>
      </c>
      <c r="E326" s="157">
        <v>12</v>
      </c>
      <c r="F326" s="157" t="s">
        <v>206</v>
      </c>
      <c r="G326" s="106" t="s">
        <v>204</v>
      </c>
      <c r="H326" s="106" t="s">
        <v>209</v>
      </c>
      <c r="I326" s="277">
        <v>0</v>
      </c>
      <c r="J326" s="29" t="str">
        <f t="shared" si="29"/>
        <v>HKD2S12_Quote</v>
      </c>
      <c r="K326" s="176" t="str">
        <f t="shared" si="30"/>
        <v>HKD_YC3MRH_2S12</v>
      </c>
      <c r="L326" s="69" t="str">
        <f>_xll.qlSwapRateHelper2(K326,$J326,$E326&amp;"M",Calendar,$F326,$G326,$H326,$L$285,$I326,B326,DiscountingCurve,Permanent,,ObjectOverwrite)</f>
        <v>HKD_YC3MRH_2S12#0002</v>
      </c>
      <c r="M326" s="271" t="str">
        <f>_xll.ohRangeRetrieveError(L326)</f>
        <v/>
      </c>
      <c r="N326" s="269"/>
      <c r="O326" s="301"/>
      <c r="P326" s="301"/>
      <c r="Q326" s="301"/>
    </row>
    <row r="327" spans="1:23" s="18" customFormat="1" x14ac:dyDescent="0.2">
      <c r="A327" s="71"/>
      <c r="B327" s="157" t="s">
        <v>187</v>
      </c>
      <c r="C327" s="169"/>
      <c r="D327" s="157" t="s">
        <v>154</v>
      </c>
      <c r="E327" s="157">
        <v>12</v>
      </c>
      <c r="F327" s="157" t="s">
        <v>206</v>
      </c>
      <c r="G327" s="106" t="s">
        <v>204</v>
      </c>
      <c r="H327" s="106" t="s">
        <v>209</v>
      </c>
      <c r="I327" s="277">
        <v>0</v>
      </c>
      <c r="J327" s="29" t="str">
        <f t="shared" si="29"/>
        <v>HKD3S12_Quote</v>
      </c>
      <c r="K327" s="176" t="str">
        <f t="shared" si="30"/>
        <v>HKD_YC3MRH_3S12</v>
      </c>
      <c r="L327" s="69" t="str">
        <f>_xll.qlSwapRateHelper2(K327,$J327,$E327&amp;"M",Calendar,$F327,$G327,$H327,$L$285,$I327,B327,DiscountingCurve,Permanent,,ObjectOverwrite)</f>
        <v>HKD_YC3MRH_3S12#0002</v>
      </c>
      <c r="M327" s="271" t="str">
        <f>_xll.ohRangeRetrieveError(L327)</f>
        <v/>
      </c>
      <c r="N327" s="269"/>
      <c r="O327" s="301"/>
      <c r="P327" s="301"/>
      <c r="Q327" s="301"/>
    </row>
    <row r="328" spans="1:23" s="18" customFormat="1" x14ac:dyDescent="0.2">
      <c r="A328" s="71"/>
      <c r="B328" s="157" t="s">
        <v>187</v>
      </c>
      <c r="C328" s="169"/>
      <c r="D328" s="157" t="s">
        <v>155</v>
      </c>
      <c r="E328" s="157">
        <v>12</v>
      </c>
      <c r="F328" s="157" t="s">
        <v>206</v>
      </c>
      <c r="G328" s="106" t="s">
        <v>204</v>
      </c>
      <c r="H328" s="106" t="s">
        <v>209</v>
      </c>
      <c r="I328" s="277">
        <v>0</v>
      </c>
      <c r="J328" s="29" t="str">
        <f t="shared" si="29"/>
        <v>HKD4S12_Quote</v>
      </c>
      <c r="K328" s="176" t="str">
        <f t="shared" si="30"/>
        <v>HKD_YC3MRH_4S12</v>
      </c>
      <c r="L328" s="69" t="str">
        <f>_xll.qlSwapRateHelper2(K328,$J328,$E328&amp;"M",Calendar,$F328,$G328,$H328,$L$285,$I328,B328,DiscountingCurve,Permanent,,ObjectOverwrite)</f>
        <v>HKD_YC3MRH_4S12#0002</v>
      </c>
      <c r="M328" s="271" t="str">
        <f>_xll.ohRangeRetrieveError(L328)</f>
        <v/>
      </c>
      <c r="N328" s="269"/>
      <c r="O328" s="301"/>
      <c r="P328" s="301"/>
      <c r="Q328" s="301"/>
    </row>
    <row r="329" spans="1:23" s="18" customFormat="1" x14ac:dyDescent="0.2">
      <c r="A329" s="71"/>
      <c r="B329" s="157" t="s">
        <v>187</v>
      </c>
      <c r="C329" s="169"/>
      <c r="D329" s="157" t="s">
        <v>152</v>
      </c>
      <c r="E329" s="157">
        <v>24</v>
      </c>
      <c r="F329" s="157" t="s">
        <v>206</v>
      </c>
      <c r="G329" s="106" t="s">
        <v>204</v>
      </c>
      <c r="H329" s="106" t="s">
        <v>209</v>
      </c>
      <c r="I329" s="277">
        <v>0</v>
      </c>
      <c r="J329" s="29" t="str">
        <f t="shared" si="29"/>
        <v>HKD1S24_Quote</v>
      </c>
      <c r="K329" s="176" t="str">
        <f t="shared" si="30"/>
        <v>HKD_YC3MRH_1S24</v>
      </c>
      <c r="L329" s="69" t="str">
        <f>_xll.qlSwapRateHelper2(K329,$J329,$E329&amp;"M",Calendar,$F329,$G329,$H329,$L$285,$I329,B329,DiscountingCurve,Permanent,,ObjectOverwrite)</f>
        <v>HKD_YC3MRH_1S24#0002</v>
      </c>
      <c r="M329" s="271" t="str">
        <f>_xll.ohRangeRetrieveError(L329)</f>
        <v/>
      </c>
      <c r="N329" s="269"/>
      <c r="O329" s="301"/>
      <c r="P329" s="301"/>
      <c r="Q329" s="301"/>
    </row>
    <row r="330" spans="1:23" s="18" customFormat="1" x14ac:dyDescent="0.2">
      <c r="A330" s="71"/>
      <c r="B330" s="157" t="s">
        <v>187</v>
      </c>
      <c r="C330" s="169"/>
      <c r="D330" s="157" t="s">
        <v>153</v>
      </c>
      <c r="E330" s="157">
        <v>24</v>
      </c>
      <c r="F330" s="157" t="s">
        <v>206</v>
      </c>
      <c r="G330" s="106" t="s">
        <v>204</v>
      </c>
      <c r="H330" s="106" t="s">
        <v>209</v>
      </c>
      <c r="I330" s="277">
        <v>0</v>
      </c>
      <c r="J330" s="29" t="str">
        <f t="shared" si="29"/>
        <v>HKD2S24_Quote</v>
      </c>
      <c r="K330" s="176" t="str">
        <f t="shared" si="30"/>
        <v>HKD_YC3MRH_2S24</v>
      </c>
      <c r="L330" s="69" t="str">
        <f>_xll.qlSwapRateHelper2(K330,$J330,$E330&amp;"M",Calendar,$F330,$G330,$H330,$L$285,$I330,B330,DiscountingCurve,Permanent,,ObjectOverwrite)</f>
        <v>HKD_YC3MRH_2S24#0002</v>
      </c>
      <c r="M330" s="271" t="str">
        <f>_xll.ohRangeRetrieveError(L330)</f>
        <v/>
      </c>
      <c r="N330" s="269"/>
      <c r="O330" s="301"/>
      <c r="P330" s="301"/>
      <c r="Q330" s="301"/>
    </row>
    <row r="331" spans="1:23" s="18" customFormat="1" x14ac:dyDescent="0.2">
      <c r="A331" s="71"/>
      <c r="B331" s="157" t="s">
        <v>187</v>
      </c>
      <c r="C331" s="169"/>
      <c r="D331" s="157" t="s">
        <v>152</v>
      </c>
      <c r="E331" s="157">
        <v>36</v>
      </c>
      <c r="F331" s="157" t="s">
        <v>206</v>
      </c>
      <c r="G331" s="106" t="s">
        <v>204</v>
      </c>
      <c r="H331" s="106" t="s">
        <v>209</v>
      </c>
      <c r="I331" s="277">
        <v>0</v>
      </c>
      <c r="J331" s="29" t="str">
        <f t="shared" si="29"/>
        <v>HKD1S36_Quote</v>
      </c>
      <c r="K331" s="176" t="str">
        <f t="shared" si="30"/>
        <v>HKD_YC3MRH_1S36</v>
      </c>
      <c r="L331" s="69" t="str">
        <f>_xll.qlSwapRateHelper2(K331,$J331,$E331&amp;"M",Calendar,$F331,$G331,$H331,$L$285,$I331,B331,DiscountingCurve,Permanent,,ObjectOverwrite)</f>
        <v>HKD_YC3MRH_1S36#0002</v>
      </c>
      <c r="M331" s="271" t="str">
        <f>_xll.ohRangeRetrieveError(L331)</f>
        <v/>
      </c>
      <c r="N331" s="269"/>
      <c r="O331" s="301"/>
      <c r="P331" s="301"/>
      <c r="Q331" s="301"/>
    </row>
    <row r="332" spans="1:23" s="18" customFormat="1" ht="12" thickBot="1" x14ac:dyDescent="0.25">
      <c r="A332" s="94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302"/>
      <c r="O332" s="72"/>
      <c r="P332" s="301"/>
      <c r="Q332" s="301"/>
    </row>
    <row r="333" spans="1:23" ht="12" thickBot="1" x14ac:dyDescent="0.25"/>
    <row r="334" spans="1:23" s="1" customFormat="1" ht="12.75" x14ac:dyDescent="0.2">
      <c r="A334" s="146"/>
      <c r="B334" s="147"/>
      <c r="C334" s="147"/>
      <c r="D334" s="147"/>
      <c r="E334" s="147"/>
      <c r="F334" s="147"/>
      <c r="G334" s="147"/>
      <c r="H334" s="147"/>
      <c r="I334" s="147"/>
      <c r="J334" s="147"/>
      <c r="K334" s="175"/>
      <c r="L334" s="147"/>
      <c r="M334" s="147"/>
      <c r="N334" s="268"/>
    </row>
    <row r="335" spans="1:23" s="1" customFormat="1" ht="12.75" x14ac:dyDescent="0.2">
      <c r="A335" s="71"/>
      <c r="B335" s="72"/>
      <c r="C335" s="72"/>
      <c r="D335" s="72"/>
      <c r="E335" s="72"/>
      <c r="F335" s="72"/>
      <c r="G335" s="72"/>
      <c r="H335" s="72"/>
      <c r="I335" s="72"/>
      <c r="J335" s="213" t="s">
        <v>9</v>
      </c>
      <c r="K335" s="213" t="str">
        <f>Currency&amp;"_YC"&amp;$J$335&amp;"RH"</f>
        <v>HKD_YC6MRH</v>
      </c>
      <c r="L335" s="213" t="e">
        <f>NA()</f>
        <v>#N/A</v>
      </c>
      <c r="M335" s="72"/>
      <c r="N335" s="269"/>
    </row>
    <row r="336" spans="1:23" s="1" customFormat="1" ht="33.75" x14ac:dyDescent="0.2">
      <c r="A336" s="71"/>
      <c r="B336" s="20" t="s">
        <v>190</v>
      </c>
      <c r="C336" s="20"/>
      <c r="D336" s="20"/>
      <c r="E336" s="20"/>
      <c r="F336" s="20" t="s">
        <v>191</v>
      </c>
      <c r="G336" s="20" t="s">
        <v>192</v>
      </c>
      <c r="H336" s="20" t="s">
        <v>193</v>
      </c>
      <c r="I336" s="20" t="s">
        <v>194</v>
      </c>
      <c r="J336" s="20" t="s">
        <v>179</v>
      </c>
      <c r="K336" s="270" t="str">
        <f>K335&amp;"_Swaps.xml"</f>
        <v>HKD_YC6MRH_Swaps.xml</v>
      </c>
      <c r="L336" s="65" t="e">
        <f ca="1">IF(Serialize,_xll.ohObjectSave(L337:L375,SerializationPath&amp;K336,FileOverwrite,,Serialize),"---")</f>
        <v>#NUM!</v>
      </c>
      <c r="M336" s="271" t="str">
        <f ca="1">_xll.ohRangeRetrieveError(L336)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336" s="272"/>
      <c r="S336" s="273" t="s">
        <v>195</v>
      </c>
      <c r="T336" s="273" t="s">
        <v>196</v>
      </c>
      <c r="U336" s="273" t="s">
        <v>197</v>
      </c>
      <c r="V336" s="273" t="s">
        <v>198</v>
      </c>
      <c r="W336" s="273" t="s">
        <v>199</v>
      </c>
    </row>
    <row r="337" spans="1:23" s="1" customFormat="1" ht="12.75" x14ac:dyDescent="0.2">
      <c r="A337" s="102"/>
      <c r="B337" s="72"/>
      <c r="C337" s="72"/>
      <c r="D337" s="72"/>
      <c r="E337" s="72"/>
      <c r="F337" s="72"/>
      <c r="G337" s="72"/>
      <c r="H337" s="72"/>
      <c r="I337" s="72"/>
      <c r="J337" s="72"/>
      <c r="K337" s="274" t="str">
        <f>$K$335&amp;"_"&amp;$D339&amp;$E339&amp;"_"&amp;FamilyName&amp;$J$335</f>
        <v>HKD_YC6MRH_QM3H_Hibor6M</v>
      </c>
      <c r="L337" s="118" t="str">
        <f>_xll.qlIborIndex(K337,FamilyName,J335,S337,Currency,T337,U337,V337,W337,,Permanent,Trigger,ObjectOverwrite)</f>
        <v>HKD_YC6MRH_QM3H_Hibor6M#0003</v>
      </c>
      <c r="M337" s="275" t="str">
        <f>_xll.ohRangeRetrieveError(L337)</f>
        <v/>
      </c>
      <c r="N337" s="269"/>
      <c r="S337" s="276">
        <v>0</v>
      </c>
      <c r="T337" s="276" t="s">
        <v>200</v>
      </c>
      <c r="U337" s="276" t="s">
        <v>201</v>
      </c>
      <c r="V337" s="276" t="b">
        <v>1</v>
      </c>
      <c r="W337" s="276" t="s">
        <v>202</v>
      </c>
    </row>
    <row r="338" spans="1:23" s="18" customFormat="1" ht="12" thickBot="1" x14ac:dyDescent="0.25">
      <c r="A338" s="10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269"/>
    </row>
    <row r="339" spans="1:23" s="1" customFormat="1" ht="12.75" x14ac:dyDescent="0.2">
      <c r="A339" s="71"/>
      <c r="B339" s="157" t="s">
        <v>187</v>
      </c>
      <c r="C339" s="157" t="s">
        <v>10</v>
      </c>
      <c r="D339" s="157" t="str">
        <f t="array" ref="D339:D375">VLOOKUP(Currency,Conventions,2)</f>
        <v>QM</v>
      </c>
      <c r="E339" s="157" t="str">
        <f t="array" ref="E339:E375">VLOOKUP(Currency,Conventions,3)</f>
        <v>3H</v>
      </c>
      <c r="F339" s="107" t="str">
        <f t="shared" ref="F339:F375" si="31">IF(UPPER(LEFT($D339))="A","Annual",IF(UPPER(LEFT($D339))="S","Semiannual","--"))</f>
        <v>--</v>
      </c>
      <c r="G339" s="107" t="s">
        <v>204</v>
      </c>
      <c r="H339" s="107" t="str">
        <f t="shared" ref="H339:H375" si="32">IF(UPPER(RIGHT($D339))="B",BondBasisDayCounter,IF(UPPER(RIGHT($D339))="M",MoneyMarketDayCounter,"--"))</f>
        <v>Actual/365 (Fixed)</v>
      </c>
      <c r="I339" s="277">
        <v>0</v>
      </c>
      <c r="J339" s="176" t="str">
        <f t="shared" ref="J339:J375" si="33">Currency&amp;$D339&amp;$E339&amp;$C339&amp;QuoteSuffix</f>
        <v>HKDQM3H1Y_Quote</v>
      </c>
      <c r="K339" s="176" t="str">
        <f t="shared" ref="K339:K375" si="34">$K$335&amp;"_"&amp;$D339&amp;$E339&amp;$C339</f>
        <v>HKD_YC6MRH_QM3H1Y</v>
      </c>
      <c r="L339" s="69" t="e">
        <f>_xll.qlSwapRateHelper2(K339,$J339,$C339,Calendar,$F339,$G339,$H339,$L$337,$I339,B339,DiscountingCurve,Permanent,,ObjectOverwrite)</f>
        <v>#NUM!</v>
      </c>
      <c r="M339" s="271" t="str">
        <f ca="1">_xll.ohRangeRetrieveError(L339)</f>
        <v>qlSwapRateHelper2 - Unknown id for Type: --</v>
      </c>
      <c r="N339" s="272"/>
      <c r="P339" s="278" t="s">
        <v>15</v>
      </c>
      <c r="Q339" s="32" t="s">
        <v>159</v>
      </c>
      <c r="R339" s="33" t="s">
        <v>17</v>
      </c>
    </row>
    <row r="340" spans="1:23" s="1" customFormat="1" ht="12.75" x14ac:dyDescent="0.2">
      <c r="A340" s="71"/>
      <c r="B340" s="157" t="s">
        <v>187</v>
      </c>
      <c r="C340" s="157" t="s">
        <v>11</v>
      </c>
      <c r="D340" s="157" t="str">
        <v>QM</v>
      </c>
      <c r="E340" s="157" t="str">
        <v>3H</v>
      </c>
      <c r="F340" s="106" t="str">
        <f t="shared" si="31"/>
        <v>--</v>
      </c>
      <c r="G340" s="106" t="s">
        <v>204</v>
      </c>
      <c r="H340" s="106" t="str">
        <f t="shared" si="32"/>
        <v>Actual/365 (Fixed)</v>
      </c>
      <c r="I340" s="277">
        <v>0</v>
      </c>
      <c r="J340" s="279" t="str">
        <f t="shared" si="33"/>
        <v>HKDQM3H15M_Quote</v>
      </c>
      <c r="K340" s="176" t="str">
        <f t="shared" si="34"/>
        <v>HKD_YC6MRH_QM3H15M</v>
      </c>
      <c r="L340" s="69" t="e">
        <f>_xll.qlSwapRateHelper2(K340,$J340,$C340,Calendar,$F340,$G340,$H340,$L$337,$I340,B340,DiscountingCurve,Permanent,,ObjectOverwrite)</f>
        <v>#NUM!</v>
      </c>
      <c r="M340" s="271" t="str">
        <f ca="1">_xll.ohRangeRetrieveError(L340)</f>
        <v>qlSwapRateHelper2 - Unknown id for Type: --</v>
      </c>
      <c r="N340" s="272"/>
      <c r="P340" s="166" t="s">
        <v>19</v>
      </c>
      <c r="Q340" s="35" t="s">
        <v>159</v>
      </c>
      <c r="R340" s="36" t="s">
        <v>21</v>
      </c>
    </row>
    <row r="341" spans="1:23" s="1" customFormat="1" ht="12.75" x14ac:dyDescent="0.2">
      <c r="A341" s="71"/>
      <c r="B341" s="157" t="s">
        <v>187</v>
      </c>
      <c r="C341" s="157" t="s">
        <v>12</v>
      </c>
      <c r="D341" s="157" t="str">
        <v>QM</v>
      </c>
      <c r="E341" s="157" t="str">
        <v>3H</v>
      </c>
      <c r="F341" s="106" t="str">
        <f t="shared" si="31"/>
        <v>--</v>
      </c>
      <c r="G341" s="106" t="s">
        <v>204</v>
      </c>
      <c r="H341" s="106" t="str">
        <f t="shared" si="32"/>
        <v>Actual/365 (Fixed)</v>
      </c>
      <c r="I341" s="277">
        <v>0</v>
      </c>
      <c r="J341" s="279" t="str">
        <f t="shared" si="33"/>
        <v>HKDQM3H18M_Quote</v>
      </c>
      <c r="K341" s="176" t="str">
        <f t="shared" si="34"/>
        <v>HKD_YC6MRH_QM3H18M</v>
      </c>
      <c r="L341" s="69" t="e">
        <f>_xll.qlSwapRateHelper2(K341,$J341,$C341,Calendar,$F341,$G341,$H341,$L$337,$I341,B341,DiscountingCurve,Permanent,,ObjectOverwrite)</f>
        <v>#NUM!</v>
      </c>
      <c r="M341" s="271" t="str">
        <f ca="1">_xll.ohRangeRetrieveError(L341)</f>
        <v>qlSwapRateHelper2 - Unknown id for Type: --</v>
      </c>
      <c r="N341" s="272"/>
      <c r="P341" s="166" t="s">
        <v>23</v>
      </c>
      <c r="Q341" s="35" t="s">
        <v>163</v>
      </c>
      <c r="R341" s="36" t="s">
        <v>17</v>
      </c>
    </row>
    <row r="342" spans="1:23" s="1" customFormat="1" ht="12.75" x14ac:dyDescent="0.2">
      <c r="A342" s="71"/>
      <c r="B342" s="157" t="s">
        <v>187</v>
      </c>
      <c r="C342" s="157" t="s">
        <v>13</v>
      </c>
      <c r="D342" s="157" t="str">
        <v>QM</v>
      </c>
      <c r="E342" s="157" t="str">
        <v>3H</v>
      </c>
      <c r="F342" s="106" t="str">
        <f t="shared" si="31"/>
        <v>--</v>
      </c>
      <c r="G342" s="106" t="s">
        <v>204</v>
      </c>
      <c r="H342" s="106" t="str">
        <f t="shared" si="32"/>
        <v>Actual/365 (Fixed)</v>
      </c>
      <c r="I342" s="277">
        <v>0</v>
      </c>
      <c r="J342" s="279" t="str">
        <f t="shared" si="33"/>
        <v>HKDQM3H21M_Quote</v>
      </c>
      <c r="K342" s="176" t="str">
        <f t="shared" si="34"/>
        <v>HKD_YC6MRH_QM3H21M</v>
      </c>
      <c r="L342" s="69" t="e">
        <f>_xll.qlSwapRateHelper2(K342,$J342,$C342,Calendar,$F342,$G342,$H342,$L$337,$I342,B342,DiscountingCurve,Permanent,,ObjectOverwrite)</f>
        <v>#NUM!</v>
      </c>
      <c r="M342" s="271" t="str">
        <f ca="1">_xll.ohRangeRetrieveError(L342)</f>
        <v>qlSwapRateHelper2 - Unknown id for Type: --</v>
      </c>
      <c r="N342" s="272"/>
      <c r="P342" s="166" t="s">
        <v>25</v>
      </c>
      <c r="Q342" s="35" t="s">
        <v>163</v>
      </c>
      <c r="R342" s="36" t="s">
        <v>17</v>
      </c>
    </row>
    <row r="343" spans="1:23" s="1" customFormat="1" ht="13.5" thickBot="1" x14ac:dyDescent="0.25">
      <c r="A343" s="71"/>
      <c r="B343" s="157" t="s">
        <v>187</v>
      </c>
      <c r="C343" s="157" t="s">
        <v>14</v>
      </c>
      <c r="D343" s="157" t="str">
        <v>QM</v>
      </c>
      <c r="E343" s="157" t="str">
        <v>3H</v>
      </c>
      <c r="F343" s="106" t="str">
        <f t="shared" si="31"/>
        <v>--</v>
      </c>
      <c r="G343" s="106" t="s">
        <v>204</v>
      </c>
      <c r="H343" s="106" t="str">
        <f t="shared" si="32"/>
        <v>Actual/365 (Fixed)</v>
      </c>
      <c r="I343" s="277">
        <v>0</v>
      </c>
      <c r="J343" s="279" t="str">
        <f t="shared" si="33"/>
        <v>HKDQM3H2Y_Quote</v>
      </c>
      <c r="K343" s="176" t="str">
        <f t="shared" si="34"/>
        <v>HKD_YC6MRH_QM3H2Y</v>
      </c>
      <c r="L343" s="69" t="e">
        <f>_xll.qlSwapRateHelper2(K343,$J343,$C343,Calendar,$F343,$G343,$H343,$L$337,$I343,B343,DiscountingCurve,Permanent,,ObjectOverwrite)</f>
        <v>#NUM!</v>
      </c>
      <c r="M343" s="271" t="str">
        <f ca="1">_xll.ohRangeRetrieveError(L343)</f>
        <v>qlSwapRateHelper2 - Unknown id for Type: --</v>
      </c>
      <c r="N343" s="272"/>
      <c r="P343" s="167" t="s">
        <v>27</v>
      </c>
      <c r="Q343" s="38" t="s">
        <v>162</v>
      </c>
      <c r="R343" s="39" t="s">
        <v>17</v>
      </c>
    </row>
    <row r="344" spans="1:23" s="1" customFormat="1" ht="12.75" x14ac:dyDescent="0.2">
      <c r="A344" s="71"/>
      <c r="B344" s="157" t="s">
        <v>187</v>
      </c>
      <c r="C344" s="157" t="s">
        <v>18</v>
      </c>
      <c r="D344" s="157" t="str">
        <v>QM</v>
      </c>
      <c r="E344" s="157" t="str">
        <v>3H</v>
      </c>
      <c r="F344" s="106" t="str">
        <f t="shared" si="31"/>
        <v>--</v>
      </c>
      <c r="G344" s="106" t="s">
        <v>204</v>
      </c>
      <c r="H344" s="106" t="str">
        <f t="shared" si="32"/>
        <v>Actual/365 (Fixed)</v>
      </c>
      <c r="I344" s="277">
        <v>0</v>
      </c>
      <c r="J344" s="279" t="str">
        <f t="shared" si="33"/>
        <v>HKDQM3H3Y_Quote</v>
      </c>
      <c r="K344" s="176" t="str">
        <f t="shared" si="34"/>
        <v>HKD_YC6MRH_QM3H3Y</v>
      </c>
      <c r="L344" s="69" t="e">
        <f>_xll.qlSwapRateHelper2(K344,$J344,$C344,Calendar,$F344,$G344,$H344,$L$337,$I344,B344,DiscountingCurve,Permanent,,ObjectOverwrite)</f>
        <v>#NUM!</v>
      </c>
      <c r="M344" s="271" t="str">
        <f ca="1">_xll.ohRangeRetrieveError(L344)</f>
        <v>qlSwapRateHelper2 - Unknown id for Type: --</v>
      </c>
      <c r="N344" s="272"/>
    </row>
    <row r="345" spans="1:23" s="1" customFormat="1" ht="12.75" x14ac:dyDescent="0.2">
      <c r="A345" s="71"/>
      <c r="B345" s="157" t="s">
        <v>187</v>
      </c>
      <c r="C345" s="157" t="s">
        <v>22</v>
      </c>
      <c r="D345" s="157" t="str">
        <v>QM</v>
      </c>
      <c r="E345" s="157" t="str">
        <v>3H</v>
      </c>
      <c r="F345" s="106" t="str">
        <f t="shared" si="31"/>
        <v>--</v>
      </c>
      <c r="G345" s="106" t="s">
        <v>204</v>
      </c>
      <c r="H345" s="106" t="str">
        <f t="shared" si="32"/>
        <v>Actual/365 (Fixed)</v>
      </c>
      <c r="I345" s="277">
        <v>0</v>
      </c>
      <c r="J345" s="279" t="str">
        <f t="shared" si="33"/>
        <v>HKDQM3H4Y_Quote</v>
      </c>
      <c r="K345" s="176" t="str">
        <f t="shared" si="34"/>
        <v>HKD_YC6MRH_QM3H4Y</v>
      </c>
      <c r="L345" s="69" t="e">
        <f>_xll.qlSwapRateHelper2(K345,$J345,$C345,Calendar,$F345,$G345,$H345,$L$337,$I345,B345,DiscountingCurve,Permanent,,ObjectOverwrite)</f>
        <v>#NUM!</v>
      </c>
      <c r="M345" s="271" t="str">
        <f ca="1">_xll.ohRangeRetrieveError(L345)</f>
        <v>qlSwapRateHelper2 - Unknown id for Type: --</v>
      </c>
      <c r="N345" s="272"/>
    </row>
    <row r="346" spans="1:23" s="1" customFormat="1" ht="12.75" x14ac:dyDescent="0.2">
      <c r="A346" s="71"/>
      <c r="B346" s="157" t="s">
        <v>187</v>
      </c>
      <c r="C346" s="157" t="s">
        <v>24</v>
      </c>
      <c r="D346" s="157" t="str">
        <v>QM</v>
      </c>
      <c r="E346" s="157" t="str">
        <v>3H</v>
      </c>
      <c r="F346" s="106" t="str">
        <f t="shared" si="31"/>
        <v>--</v>
      </c>
      <c r="G346" s="106" t="s">
        <v>204</v>
      </c>
      <c r="H346" s="106" t="str">
        <f t="shared" si="32"/>
        <v>Actual/365 (Fixed)</v>
      </c>
      <c r="I346" s="277">
        <v>0</v>
      </c>
      <c r="J346" s="279" t="str">
        <f t="shared" si="33"/>
        <v>HKDQM3H5Y_Quote</v>
      </c>
      <c r="K346" s="176" t="str">
        <f t="shared" si="34"/>
        <v>HKD_YC6MRH_QM3H5Y</v>
      </c>
      <c r="L346" s="69" t="e">
        <f>_xll.qlSwapRateHelper2(K346,$J346,$C346,Calendar,$F346,$G346,$H346,$L$337,$I346,B346,DiscountingCurve,Permanent,,ObjectOverwrite)</f>
        <v>#NUM!</v>
      </c>
      <c r="M346" s="271" t="str">
        <f ca="1">_xll.ohRangeRetrieveError(L346)</f>
        <v>qlSwapRateHelper2 - Unknown id for Type: --</v>
      </c>
      <c r="N346" s="272"/>
    </row>
    <row r="347" spans="1:23" s="1" customFormat="1" ht="12.75" x14ac:dyDescent="0.2">
      <c r="A347" s="71"/>
      <c r="B347" s="157" t="s">
        <v>187</v>
      </c>
      <c r="C347" s="157" t="s">
        <v>26</v>
      </c>
      <c r="D347" s="157" t="str">
        <v>QM</v>
      </c>
      <c r="E347" s="157" t="str">
        <v>3H</v>
      </c>
      <c r="F347" s="106" t="str">
        <f t="shared" si="31"/>
        <v>--</v>
      </c>
      <c r="G347" s="106" t="s">
        <v>204</v>
      </c>
      <c r="H347" s="106" t="str">
        <f t="shared" si="32"/>
        <v>Actual/365 (Fixed)</v>
      </c>
      <c r="I347" s="277">
        <v>0</v>
      </c>
      <c r="J347" s="279" t="str">
        <f t="shared" si="33"/>
        <v>HKDQM3H6Y_Quote</v>
      </c>
      <c r="K347" s="176" t="str">
        <f t="shared" si="34"/>
        <v>HKD_YC6MRH_QM3H6Y</v>
      </c>
      <c r="L347" s="69" t="e">
        <f>_xll.qlSwapRateHelper2(K347,$J347,$C347,Calendar,$F347,$G347,$H347,$L$337,$I347,B347,DiscountingCurve,Permanent,,ObjectOverwrite)</f>
        <v>#NUM!</v>
      </c>
      <c r="M347" s="271" t="str">
        <f ca="1">_xll.ohRangeRetrieveError(L347)</f>
        <v>qlSwapRateHelper2 - Unknown id for Type: --</v>
      </c>
      <c r="N347" s="272"/>
    </row>
    <row r="348" spans="1:23" s="1" customFormat="1" ht="12.75" x14ac:dyDescent="0.2">
      <c r="A348" s="71"/>
      <c r="B348" s="157" t="s">
        <v>187</v>
      </c>
      <c r="C348" s="157" t="s">
        <v>29</v>
      </c>
      <c r="D348" s="157" t="str">
        <v>QM</v>
      </c>
      <c r="E348" s="157" t="str">
        <v>3H</v>
      </c>
      <c r="F348" s="106" t="str">
        <f t="shared" si="31"/>
        <v>--</v>
      </c>
      <c r="G348" s="106" t="s">
        <v>204</v>
      </c>
      <c r="H348" s="106" t="str">
        <f t="shared" si="32"/>
        <v>Actual/365 (Fixed)</v>
      </c>
      <c r="I348" s="277">
        <v>0</v>
      </c>
      <c r="J348" s="279" t="str">
        <f t="shared" si="33"/>
        <v>HKDQM3H7Y_Quote</v>
      </c>
      <c r="K348" s="176" t="str">
        <f t="shared" si="34"/>
        <v>HKD_YC6MRH_QM3H7Y</v>
      </c>
      <c r="L348" s="69" t="e">
        <f>_xll.qlSwapRateHelper2(K348,$J348,$C348,Calendar,$F348,$G348,$H348,$L$337,$I348,B348,DiscountingCurve,Permanent,,ObjectOverwrite)</f>
        <v>#NUM!</v>
      </c>
      <c r="M348" s="271" t="str">
        <f ca="1">_xll.ohRangeRetrieveError(L348)</f>
        <v>qlSwapRateHelper2 - Unknown id for Type: --</v>
      </c>
      <c r="N348" s="272"/>
    </row>
    <row r="349" spans="1:23" s="1" customFormat="1" ht="12.75" x14ac:dyDescent="0.2">
      <c r="A349" s="71"/>
      <c r="B349" s="157" t="s">
        <v>187</v>
      </c>
      <c r="C349" s="157" t="s">
        <v>30</v>
      </c>
      <c r="D349" s="157" t="str">
        <v>QM</v>
      </c>
      <c r="E349" s="157" t="str">
        <v>3H</v>
      </c>
      <c r="F349" s="106" t="str">
        <f t="shared" si="31"/>
        <v>--</v>
      </c>
      <c r="G349" s="106" t="s">
        <v>204</v>
      </c>
      <c r="H349" s="106" t="str">
        <f t="shared" si="32"/>
        <v>Actual/365 (Fixed)</v>
      </c>
      <c r="I349" s="277">
        <v>0</v>
      </c>
      <c r="J349" s="279" t="str">
        <f t="shared" si="33"/>
        <v>HKDQM3H8Y_Quote</v>
      </c>
      <c r="K349" s="176" t="str">
        <f t="shared" si="34"/>
        <v>HKD_YC6MRH_QM3H8Y</v>
      </c>
      <c r="L349" s="69" t="e">
        <f>_xll.qlSwapRateHelper2(K349,$J349,$C349,Calendar,$F349,$G349,$H349,$L$337,$I349,B349,DiscountingCurve,Permanent,,ObjectOverwrite)</f>
        <v>#NUM!</v>
      </c>
      <c r="M349" s="271" t="str">
        <f ca="1">_xll.ohRangeRetrieveError(L349)</f>
        <v>qlSwapRateHelper2 - Unknown id for Type: --</v>
      </c>
      <c r="N349" s="272"/>
    </row>
    <row r="350" spans="1:23" s="1" customFormat="1" ht="12.75" x14ac:dyDescent="0.2">
      <c r="A350" s="71"/>
      <c r="B350" s="157" t="s">
        <v>187</v>
      </c>
      <c r="C350" s="157" t="s">
        <v>31</v>
      </c>
      <c r="D350" s="157" t="str">
        <v>QM</v>
      </c>
      <c r="E350" s="157" t="str">
        <v>3H</v>
      </c>
      <c r="F350" s="106" t="str">
        <f t="shared" si="31"/>
        <v>--</v>
      </c>
      <c r="G350" s="106" t="s">
        <v>204</v>
      </c>
      <c r="H350" s="106" t="str">
        <f t="shared" si="32"/>
        <v>Actual/365 (Fixed)</v>
      </c>
      <c r="I350" s="277">
        <v>0</v>
      </c>
      <c r="J350" s="279" t="str">
        <f t="shared" si="33"/>
        <v>HKDQM3H9Y_Quote</v>
      </c>
      <c r="K350" s="176" t="str">
        <f t="shared" si="34"/>
        <v>HKD_YC6MRH_QM3H9Y</v>
      </c>
      <c r="L350" s="69" t="e">
        <f>_xll.qlSwapRateHelper2(K350,$J350,$C350,Calendar,$F350,$G350,$H350,$L$337,$I350,B350,DiscountingCurve,Permanent,,ObjectOverwrite)</f>
        <v>#NUM!</v>
      </c>
      <c r="M350" s="271" t="str">
        <f ca="1">_xll.ohRangeRetrieveError(L350)</f>
        <v>qlSwapRateHelper2 - Unknown id for Type: --</v>
      </c>
      <c r="N350" s="272"/>
    </row>
    <row r="351" spans="1:23" s="1" customFormat="1" ht="12.75" x14ac:dyDescent="0.2">
      <c r="A351" s="71"/>
      <c r="B351" s="157" t="s">
        <v>187</v>
      </c>
      <c r="C351" s="157" t="s">
        <v>32</v>
      </c>
      <c r="D351" s="157" t="str">
        <v>QM</v>
      </c>
      <c r="E351" s="157" t="str">
        <v>3H</v>
      </c>
      <c r="F351" s="106" t="str">
        <f t="shared" si="31"/>
        <v>--</v>
      </c>
      <c r="G351" s="106" t="s">
        <v>204</v>
      </c>
      <c r="H351" s="106" t="str">
        <f t="shared" si="32"/>
        <v>Actual/365 (Fixed)</v>
      </c>
      <c r="I351" s="277">
        <v>0</v>
      </c>
      <c r="J351" s="279" t="str">
        <f t="shared" si="33"/>
        <v>HKDQM3H10Y_Quote</v>
      </c>
      <c r="K351" s="176" t="str">
        <f t="shared" si="34"/>
        <v>HKD_YC6MRH_QM3H10Y</v>
      </c>
      <c r="L351" s="69" t="e">
        <f>_xll.qlSwapRateHelper2(K351,$J351,$C351,Calendar,$F351,$G351,$H351,$L$337,$I351,B351,DiscountingCurve,Permanent,,ObjectOverwrite)</f>
        <v>#NUM!</v>
      </c>
      <c r="M351" s="271" t="str">
        <f ca="1">_xll.ohRangeRetrieveError(L351)</f>
        <v>qlSwapRateHelper2 - Unknown id for Type: --</v>
      </c>
      <c r="N351" s="272"/>
    </row>
    <row r="352" spans="1:23" s="1" customFormat="1" ht="12.75" x14ac:dyDescent="0.2">
      <c r="A352" s="71"/>
      <c r="B352" s="157" t="s">
        <v>187</v>
      </c>
      <c r="C352" s="157" t="s">
        <v>33</v>
      </c>
      <c r="D352" s="157" t="str">
        <v>QM</v>
      </c>
      <c r="E352" s="157" t="str">
        <v>3H</v>
      </c>
      <c r="F352" s="106" t="str">
        <f t="shared" si="31"/>
        <v>--</v>
      </c>
      <c r="G352" s="106" t="s">
        <v>204</v>
      </c>
      <c r="H352" s="106" t="str">
        <f t="shared" si="32"/>
        <v>Actual/365 (Fixed)</v>
      </c>
      <c r="I352" s="277">
        <v>0</v>
      </c>
      <c r="J352" s="279" t="str">
        <f t="shared" si="33"/>
        <v>HKDQM3H11Y_Quote</v>
      </c>
      <c r="K352" s="176" t="str">
        <f t="shared" si="34"/>
        <v>HKD_YC6MRH_QM3H11Y</v>
      </c>
      <c r="L352" s="69" t="e">
        <f>_xll.qlSwapRateHelper2(K352,$J352,$C352,Calendar,$F352,$G352,$H352,$L$337,$I352,B352,DiscountingCurve,Permanent,,ObjectOverwrite)</f>
        <v>#NUM!</v>
      </c>
      <c r="M352" s="271" t="str">
        <f ca="1">_xll.ohRangeRetrieveError(L352)</f>
        <v>qlSwapRateHelper2 - Unknown id for Type: --</v>
      </c>
      <c r="N352" s="272"/>
    </row>
    <row r="353" spans="1:14" s="1" customFormat="1" ht="12.75" x14ac:dyDescent="0.2">
      <c r="A353" s="71"/>
      <c r="B353" s="157" t="s">
        <v>187</v>
      </c>
      <c r="C353" s="157" t="s">
        <v>34</v>
      </c>
      <c r="D353" s="157" t="str">
        <v>QM</v>
      </c>
      <c r="E353" s="157" t="str">
        <v>3H</v>
      </c>
      <c r="F353" s="106" t="str">
        <f t="shared" si="31"/>
        <v>--</v>
      </c>
      <c r="G353" s="106" t="s">
        <v>204</v>
      </c>
      <c r="H353" s="106" t="str">
        <f t="shared" si="32"/>
        <v>Actual/365 (Fixed)</v>
      </c>
      <c r="I353" s="277">
        <v>0</v>
      </c>
      <c r="J353" s="279" t="str">
        <f t="shared" si="33"/>
        <v>HKDQM3H12Y_Quote</v>
      </c>
      <c r="K353" s="176" t="str">
        <f t="shared" si="34"/>
        <v>HKD_YC6MRH_QM3H12Y</v>
      </c>
      <c r="L353" s="69" t="e">
        <f>_xll.qlSwapRateHelper2(K353,$J353,$C353,Calendar,$F353,$G353,$H353,$L$337,$I353,B353,DiscountingCurve,Permanent,,ObjectOverwrite)</f>
        <v>#NUM!</v>
      </c>
      <c r="M353" s="271" t="str">
        <f ca="1">_xll.ohRangeRetrieveError(L353)</f>
        <v>qlSwapRateHelper2 - Unknown id for Type: --</v>
      </c>
      <c r="N353" s="272"/>
    </row>
    <row r="354" spans="1:14" s="1" customFormat="1" ht="12.75" x14ac:dyDescent="0.2">
      <c r="A354" s="71"/>
      <c r="B354" s="157" t="s">
        <v>187</v>
      </c>
      <c r="C354" s="157" t="s">
        <v>35</v>
      </c>
      <c r="D354" s="157" t="str">
        <v>QM</v>
      </c>
      <c r="E354" s="157" t="str">
        <v>3H</v>
      </c>
      <c r="F354" s="106" t="str">
        <f t="shared" si="31"/>
        <v>--</v>
      </c>
      <c r="G354" s="106" t="s">
        <v>204</v>
      </c>
      <c r="H354" s="106" t="str">
        <f t="shared" si="32"/>
        <v>Actual/365 (Fixed)</v>
      </c>
      <c r="I354" s="277">
        <v>0</v>
      </c>
      <c r="J354" s="279" t="str">
        <f t="shared" si="33"/>
        <v>HKDQM3H13Y_Quote</v>
      </c>
      <c r="K354" s="176" t="str">
        <f t="shared" si="34"/>
        <v>HKD_YC6MRH_QM3H13Y</v>
      </c>
      <c r="L354" s="69" t="e">
        <f>_xll.qlSwapRateHelper2(K354,$J354,$C354,Calendar,$F354,$G354,$H354,$L$337,$I354,B354,DiscountingCurve,Permanent,,ObjectOverwrite)</f>
        <v>#NUM!</v>
      </c>
      <c r="M354" s="271" t="str">
        <f ca="1">_xll.ohRangeRetrieveError(L354)</f>
        <v>qlSwapRateHelper2 - Unknown id for Type: --</v>
      </c>
      <c r="N354" s="272"/>
    </row>
    <row r="355" spans="1:14" s="1" customFormat="1" ht="12.75" x14ac:dyDescent="0.2">
      <c r="A355" s="71"/>
      <c r="B355" s="157" t="s">
        <v>187</v>
      </c>
      <c r="C355" s="157" t="s">
        <v>36</v>
      </c>
      <c r="D355" s="157" t="str">
        <v>QM</v>
      </c>
      <c r="E355" s="157" t="str">
        <v>3H</v>
      </c>
      <c r="F355" s="106" t="str">
        <f t="shared" si="31"/>
        <v>--</v>
      </c>
      <c r="G355" s="106" t="s">
        <v>204</v>
      </c>
      <c r="H355" s="106" t="str">
        <f t="shared" si="32"/>
        <v>Actual/365 (Fixed)</v>
      </c>
      <c r="I355" s="277">
        <v>0</v>
      </c>
      <c r="J355" s="279" t="str">
        <f t="shared" si="33"/>
        <v>HKDQM3H14Y_Quote</v>
      </c>
      <c r="K355" s="176" t="str">
        <f t="shared" si="34"/>
        <v>HKD_YC6MRH_QM3H14Y</v>
      </c>
      <c r="L355" s="69" t="e">
        <f>_xll.qlSwapRateHelper2(K355,$J355,$C355,Calendar,$F355,$G355,$H355,$L$337,$I355,B355,DiscountingCurve,Permanent,,ObjectOverwrite)</f>
        <v>#NUM!</v>
      </c>
      <c r="M355" s="271" t="str">
        <f ca="1">_xll.ohRangeRetrieveError(L355)</f>
        <v>qlSwapRateHelper2 - Unknown id for Type: --</v>
      </c>
      <c r="N355" s="272"/>
    </row>
    <row r="356" spans="1:14" s="1" customFormat="1" ht="12.75" x14ac:dyDescent="0.2">
      <c r="A356" s="71"/>
      <c r="B356" s="157" t="s">
        <v>187</v>
      </c>
      <c r="C356" s="157" t="s">
        <v>37</v>
      </c>
      <c r="D356" s="157" t="str">
        <v>QM</v>
      </c>
      <c r="E356" s="157" t="str">
        <v>3H</v>
      </c>
      <c r="F356" s="106" t="str">
        <f t="shared" si="31"/>
        <v>--</v>
      </c>
      <c r="G356" s="106" t="s">
        <v>204</v>
      </c>
      <c r="H356" s="106" t="str">
        <f t="shared" si="32"/>
        <v>Actual/365 (Fixed)</v>
      </c>
      <c r="I356" s="277">
        <v>0</v>
      </c>
      <c r="J356" s="279" t="str">
        <f t="shared" si="33"/>
        <v>HKDQM3H15Y_Quote</v>
      </c>
      <c r="K356" s="176" t="str">
        <f t="shared" si="34"/>
        <v>HKD_YC6MRH_QM3H15Y</v>
      </c>
      <c r="L356" s="69" t="e">
        <f>_xll.qlSwapRateHelper2(K356,$J356,$C356,Calendar,$F356,$G356,$H356,$L$337,$I356,B356,DiscountingCurve,Permanent,,ObjectOverwrite)</f>
        <v>#NUM!</v>
      </c>
      <c r="M356" s="271" t="str">
        <f ca="1">_xll.ohRangeRetrieveError(L356)</f>
        <v>qlSwapRateHelper2 - Unknown id for Type: --</v>
      </c>
      <c r="N356" s="272"/>
    </row>
    <row r="357" spans="1:14" s="1" customFormat="1" ht="12.75" x14ac:dyDescent="0.2">
      <c r="A357" s="71"/>
      <c r="B357" s="157" t="s">
        <v>187</v>
      </c>
      <c r="C357" s="157" t="s">
        <v>38</v>
      </c>
      <c r="D357" s="157" t="str">
        <v>QM</v>
      </c>
      <c r="E357" s="157" t="str">
        <v>3H</v>
      </c>
      <c r="F357" s="106" t="str">
        <f t="shared" si="31"/>
        <v>--</v>
      </c>
      <c r="G357" s="106" t="s">
        <v>204</v>
      </c>
      <c r="H357" s="106" t="str">
        <f t="shared" si="32"/>
        <v>Actual/365 (Fixed)</v>
      </c>
      <c r="I357" s="277">
        <v>0</v>
      </c>
      <c r="J357" s="279" t="str">
        <f t="shared" si="33"/>
        <v>HKDQM3H16Y_Quote</v>
      </c>
      <c r="K357" s="176" t="str">
        <f t="shared" si="34"/>
        <v>HKD_YC6MRH_QM3H16Y</v>
      </c>
      <c r="L357" s="69" t="e">
        <f>_xll.qlSwapRateHelper2(K357,$J357,$C357,Calendar,$F357,$G357,$H357,$L$337,$I357,B357,DiscountingCurve,Permanent,,ObjectOverwrite)</f>
        <v>#NUM!</v>
      </c>
      <c r="M357" s="271" t="str">
        <f ca="1">_xll.ohRangeRetrieveError(L357)</f>
        <v>qlSwapRateHelper2 - Unknown id for Type: --</v>
      </c>
      <c r="N357" s="272"/>
    </row>
    <row r="358" spans="1:14" s="1" customFormat="1" ht="12.75" x14ac:dyDescent="0.2">
      <c r="A358" s="71"/>
      <c r="B358" s="157" t="s">
        <v>187</v>
      </c>
      <c r="C358" s="157" t="s">
        <v>39</v>
      </c>
      <c r="D358" s="157" t="str">
        <v>QM</v>
      </c>
      <c r="E358" s="157" t="str">
        <v>3H</v>
      </c>
      <c r="F358" s="106" t="str">
        <f t="shared" si="31"/>
        <v>--</v>
      </c>
      <c r="G358" s="106" t="s">
        <v>204</v>
      </c>
      <c r="H358" s="106" t="str">
        <f t="shared" si="32"/>
        <v>Actual/365 (Fixed)</v>
      </c>
      <c r="I358" s="277">
        <v>0</v>
      </c>
      <c r="J358" s="279" t="str">
        <f t="shared" si="33"/>
        <v>HKDQM3H17Y_Quote</v>
      </c>
      <c r="K358" s="176" t="str">
        <f t="shared" si="34"/>
        <v>HKD_YC6MRH_QM3H17Y</v>
      </c>
      <c r="L358" s="69" t="e">
        <f>_xll.qlSwapRateHelper2(K358,$J358,$C358,Calendar,$F358,$G358,$H358,$L$337,$I358,B358,DiscountingCurve,Permanent,,ObjectOverwrite)</f>
        <v>#NUM!</v>
      </c>
      <c r="M358" s="271" t="str">
        <f ca="1">_xll.ohRangeRetrieveError(L358)</f>
        <v>qlSwapRateHelper2 - Unknown id for Type: --</v>
      </c>
      <c r="N358" s="272"/>
    </row>
    <row r="359" spans="1:14" s="1" customFormat="1" ht="12.75" x14ac:dyDescent="0.2">
      <c r="A359" s="71"/>
      <c r="B359" s="157" t="s">
        <v>187</v>
      </c>
      <c r="C359" s="157" t="s">
        <v>40</v>
      </c>
      <c r="D359" s="157" t="str">
        <v>QM</v>
      </c>
      <c r="E359" s="157" t="str">
        <v>3H</v>
      </c>
      <c r="F359" s="106" t="str">
        <f t="shared" si="31"/>
        <v>--</v>
      </c>
      <c r="G359" s="106" t="s">
        <v>204</v>
      </c>
      <c r="H359" s="106" t="str">
        <f t="shared" si="32"/>
        <v>Actual/365 (Fixed)</v>
      </c>
      <c r="I359" s="277">
        <v>0</v>
      </c>
      <c r="J359" s="279" t="str">
        <f t="shared" si="33"/>
        <v>HKDQM3H18Y_Quote</v>
      </c>
      <c r="K359" s="176" t="str">
        <f t="shared" si="34"/>
        <v>HKD_YC6MRH_QM3H18Y</v>
      </c>
      <c r="L359" s="69" t="e">
        <f>_xll.qlSwapRateHelper2(K359,$J359,$C359,Calendar,$F359,$G359,$H359,$L$337,$I359,B359,DiscountingCurve,Permanent,,ObjectOverwrite)</f>
        <v>#NUM!</v>
      </c>
      <c r="M359" s="271" t="str">
        <f ca="1">_xll.ohRangeRetrieveError(L359)</f>
        <v>qlSwapRateHelper2 - Unknown id for Type: --</v>
      </c>
      <c r="N359" s="272"/>
    </row>
    <row r="360" spans="1:14" s="1" customFormat="1" ht="12.75" x14ac:dyDescent="0.2">
      <c r="A360" s="71"/>
      <c r="B360" s="157" t="s">
        <v>187</v>
      </c>
      <c r="C360" s="157" t="s">
        <v>41</v>
      </c>
      <c r="D360" s="157" t="str">
        <v>QM</v>
      </c>
      <c r="E360" s="157" t="str">
        <v>3H</v>
      </c>
      <c r="F360" s="106" t="str">
        <f t="shared" si="31"/>
        <v>--</v>
      </c>
      <c r="G360" s="106" t="s">
        <v>204</v>
      </c>
      <c r="H360" s="106" t="str">
        <f t="shared" si="32"/>
        <v>Actual/365 (Fixed)</v>
      </c>
      <c r="I360" s="277">
        <v>0</v>
      </c>
      <c r="J360" s="279" t="str">
        <f t="shared" si="33"/>
        <v>HKDQM3H19Y_Quote</v>
      </c>
      <c r="K360" s="176" t="str">
        <f t="shared" si="34"/>
        <v>HKD_YC6MRH_QM3H19Y</v>
      </c>
      <c r="L360" s="69" t="e">
        <f>_xll.qlSwapRateHelper2(K360,$J360,$C360,Calendar,$F360,$G360,$H360,$L$337,$I360,B360,DiscountingCurve,Permanent,,ObjectOverwrite)</f>
        <v>#NUM!</v>
      </c>
      <c r="M360" s="271" t="str">
        <f ca="1">_xll.ohRangeRetrieveError(L360)</f>
        <v>qlSwapRateHelper2 - Unknown id for Type: --</v>
      </c>
      <c r="N360" s="272"/>
    </row>
    <row r="361" spans="1:14" s="1" customFormat="1" ht="12.75" x14ac:dyDescent="0.2">
      <c r="A361" s="71"/>
      <c r="B361" s="157" t="s">
        <v>187</v>
      </c>
      <c r="C361" s="157" t="s">
        <v>42</v>
      </c>
      <c r="D361" s="157" t="str">
        <v>QM</v>
      </c>
      <c r="E361" s="157" t="str">
        <v>3H</v>
      </c>
      <c r="F361" s="106" t="str">
        <f t="shared" si="31"/>
        <v>--</v>
      </c>
      <c r="G361" s="106" t="s">
        <v>204</v>
      </c>
      <c r="H361" s="106" t="str">
        <f t="shared" si="32"/>
        <v>Actual/365 (Fixed)</v>
      </c>
      <c r="I361" s="277">
        <v>0</v>
      </c>
      <c r="J361" s="279" t="str">
        <f t="shared" si="33"/>
        <v>HKDQM3H20Y_Quote</v>
      </c>
      <c r="K361" s="176" t="str">
        <f t="shared" si="34"/>
        <v>HKD_YC6MRH_QM3H20Y</v>
      </c>
      <c r="L361" s="69" t="e">
        <f>_xll.qlSwapRateHelper2(K361,$J361,$C361,Calendar,$F361,$G361,$H361,$L$337,$I361,B361,DiscountingCurve,Permanent,,ObjectOverwrite)</f>
        <v>#NUM!</v>
      </c>
      <c r="M361" s="271" t="str">
        <f ca="1">_xll.ohRangeRetrieveError(L361)</f>
        <v>qlSwapRateHelper2 - Unknown id for Type: --</v>
      </c>
      <c r="N361" s="272"/>
    </row>
    <row r="362" spans="1:14" s="1" customFormat="1" ht="12.75" x14ac:dyDescent="0.2">
      <c r="A362" s="71"/>
      <c r="B362" s="157" t="s">
        <v>187</v>
      </c>
      <c r="C362" s="157" t="s">
        <v>43</v>
      </c>
      <c r="D362" s="157" t="str">
        <v>QM</v>
      </c>
      <c r="E362" s="157" t="str">
        <v>3H</v>
      </c>
      <c r="F362" s="106" t="str">
        <f t="shared" si="31"/>
        <v>--</v>
      </c>
      <c r="G362" s="106" t="s">
        <v>204</v>
      </c>
      <c r="H362" s="106" t="str">
        <f t="shared" si="32"/>
        <v>Actual/365 (Fixed)</v>
      </c>
      <c r="I362" s="277">
        <v>0</v>
      </c>
      <c r="J362" s="279" t="str">
        <f t="shared" si="33"/>
        <v>HKDQM3H21Y_Quote</v>
      </c>
      <c r="K362" s="176" t="str">
        <f t="shared" si="34"/>
        <v>HKD_YC6MRH_QM3H21Y</v>
      </c>
      <c r="L362" s="69" t="e">
        <f>_xll.qlSwapRateHelper2(K362,$J362,$C362,Calendar,$F362,$G362,$H362,$L$337,$I362,B362,DiscountingCurve,Permanent,,ObjectOverwrite)</f>
        <v>#NUM!</v>
      </c>
      <c r="M362" s="271" t="str">
        <f ca="1">_xll.ohRangeRetrieveError(L362)</f>
        <v>qlSwapRateHelper2 - Unknown id for Type: --</v>
      </c>
      <c r="N362" s="272"/>
    </row>
    <row r="363" spans="1:14" s="1" customFormat="1" ht="12.75" x14ac:dyDescent="0.2">
      <c r="A363" s="71"/>
      <c r="B363" s="157" t="s">
        <v>187</v>
      </c>
      <c r="C363" s="157" t="s">
        <v>44</v>
      </c>
      <c r="D363" s="157" t="str">
        <v>QM</v>
      </c>
      <c r="E363" s="157" t="str">
        <v>3H</v>
      </c>
      <c r="F363" s="106" t="str">
        <f t="shared" si="31"/>
        <v>--</v>
      </c>
      <c r="G363" s="106" t="s">
        <v>204</v>
      </c>
      <c r="H363" s="106" t="str">
        <f t="shared" si="32"/>
        <v>Actual/365 (Fixed)</v>
      </c>
      <c r="I363" s="277">
        <v>0</v>
      </c>
      <c r="J363" s="279" t="str">
        <f t="shared" si="33"/>
        <v>HKDQM3H22Y_Quote</v>
      </c>
      <c r="K363" s="176" t="str">
        <f t="shared" si="34"/>
        <v>HKD_YC6MRH_QM3H22Y</v>
      </c>
      <c r="L363" s="69" t="e">
        <f>_xll.qlSwapRateHelper2(K363,$J363,$C363,Calendar,$F363,$G363,$H363,$L$337,$I363,B363,DiscountingCurve,Permanent,,ObjectOverwrite)</f>
        <v>#NUM!</v>
      </c>
      <c r="M363" s="271" t="str">
        <f ca="1">_xll.ohRangeRetrieveError(L363)</f>
        <v>qlSwapRateHelper2 - Unknown id for Type: --</v>
      </c>
      <c r="N363" s="272"/>
    </row>
    <row r="364" spans="1:14" s="1" customFormat="1" ht="12.75" x14ac:dyDescent="0.2">
      <c r="A364" s="71"/>
      <c r="B364" s="157" t="s">
        <v>187</v>
      </c>
      <c r="C364" s="157" t="s">
        <v>45</v>
      </c>
      <c r="D364" s="157" t="str">
        <v>QM</v>
      </c>
      <c r="E364" s="157" t="str">
        <v>3H</v>
      </c>
      <c r="F364" s="106" t="str">
        <f t="shared" si="31"/>
        <v>--</v>
      </c>
      <c r="G364" s="106" t="s">
        <v>204</v>
      </c>
      <c r="H364" s="106" t="str">
        <f t="shared" si="32"/>
        <v>Actual/365 (Fixed)</v>
      </c>
      <c r="I364" s="277">
        <v>0</v>
      </c>
      <c r="J364" s="279" t="str">
        <f t="shared" si="33"/>
        <v>HKDQM3H23Y_Quote</v>
      </c>
      <c r="K364" s="176" t="str">
        <f t="shared" si="34"/>
        <v>HKD_YC6MRH_QM3H23Y</v>
      </c>
      <c r="L364" s="69" t="e">
        <f>_xll.qlSwapRateHelper2(K364,$J364,$C364,Calendar,$F364,$G364,$H364,$L$337,$I364,B364,DiscountingCurve,Permanent,,ObjectOverwrite)</f>
        <v>#NUM!</v>
      </c>
      <c r="M364" s="271" t="str">
        <f ca="1">_xll.ohRangeRetrieveError(L364)</f>
        <v>qlSwapRateHelper2 - Unknown id for Type: --</v>
      </c>
      <c r="N364" s="272"/>
    </row>
    <row r="365" spans="1:14" s="1" customFormat="1" ht="12.75" x14ac:dyDescent="0.2">
      <c r="A365" s="71"/>
      <c r="B365" s="157" t="s">
        <v>187</v>
      </c>
      <c r="C365" s="157" t="s">
        <v>46</v>
      </c>
      <c r="D365" s="157" t="str">
        <v>QM</v>
      </c>
      <c r="E365" s="157" t="str">
        <v>3H</v>
      </c>
      <c r="F365" s="106" t="str">
        <f t="shared" si="31"/>
        <v>--</v>
      </c>
      <c r="G365" s="106" t="s">
        <v>204</v>
      </c>
      <c r="H365" s="106" t="str">
        <f t="shared" si="32"/>
        <v>Actual/365 (Fixed)</v>
      </c>
      <c r="I365" s="277">
        <v>0</v>
      </c>
      <c r="J365" s="279" t="str">
        <f t="shared" si="33"/>
        <v>HKDQM3H24Y_Quote</v>
      </c>
      <c r="K365" s="176" t="str">
        <f t="shared" si="34"/>
        <v>HKD_YC6MRH_QM3H24Y</v>
      </c>
      <c r="L365" s="69" t="e">
        <f>_xll.qlSwapRateHelper2(K365,$J365,$C365,Calendar,$F365,$G365,$H365,$L$337,$I365,B365,DiscountingCurve,Permanent,,ObjectOverwrite)</f>
        <v>#NUM!</v>
      </c>
      <c r="M365" s="271" t="str">
        <f ca="1">_xll.ohRangeRetrieveError(L365)</f>
        <v>qlSwapRateHelper2 - Unknown id for Type: --</v>
      </c>
      <c r="N365" s="272"/>
    </row>
    <row r="366" spans="1:14" s="1" customFormat="1" ht="12.75" x14ac:dyDescent="0.2">
      <c r="A366" s="71"/>
      <c r="B366" s="157" t="s">
        <v>187</v>
      </c>
      <c r="C366" s="157" t="s">
        <v>47</v>
      </c>
      <c r="D366" s="157" t="str">
        <v>QM</v>
      </c>
      <c r="E366" s="157" t="str">
        <v>3H</v>
      </c>
      <c r="F366" s="106" t="str">
        <f t="shared" si="31"/>
        <v>--</v>
      </c>
      <c r="G366" s="106" t="s">
        <v>204</v>
      </c>
      <c r="H366" s="106" t="str">
        <f t="shared" si="32"/>
        <v>Actual/365 (Fixed)</v>
      </c>
      <c r="I366" s="277">
        <v>0</v>
      </c>
      <c r="J366" s="279" t="str">
        <f t="shared" si="33"/>
        <v>HKDQM3H25Y_Quote</v>
      </c>
      <c r="K366" s="176" t="str">
        <f t="shared" si="34"/>
        <v>HKD_YC6MRH_QM3H25Y</v>
      </c>
      <c r="L366" s="69" t="e">
        <f>_xll.qlSwapRateHelper2(K366,$J366,$C366,Calendar,$F366,$G366,$H366,$L$337,$I366,B366,DiscountingCurve,Permanent,,ObjectOverwrite)</f>
        <v>#NUM!</v>
      </c>
      <c r="M366" s="271" t="str">
        <f ca="1">_xll.ohRangeRetrieveError(L366)</f>
        <v>qlSwapRateHelper2 - Unknown id for Type: --</v>
      </c>
      <c r="N366" s="272"/>
    </row>
    <row r="367" spans="1:14" s="1" customFormat="1" ht="12.75" x14ac:dyDescent="0.2">
      <c r="A367" s="71"/>
      <c r="B367" s="157" t="s">
        <v>187</v>
      </c>
      <c r="C367" s="157" t="s">
        <v>48</v>
      </c>
      <c r="D367" s="157" t="str">
        <v>QM</v>
      </c>
      <c r="E367" s="157" t="str">
        <v>3H</v>
      </c>
      <c r="F367" s="106" t="str">
        <f t="shared" si="31"/>
        <v>--</v>
      </c>
      <c r="G367" s="106" t="s">
        <v>204</v>
      </c>
      <c r="H367" s="106" t="str">
        <f t="shared" si="32"/>
        <v>Actual/365 (Fixed)</v>
      </c>
      <c r="I367" s="277">
        <v>0</v>
      </c>
      <c r="J367" s="279" t="str">
        <f t="shared" si="33"/>
        <v>HKDQM3H26Y_Quote</v>
      </c>
      <c r="K367" s="176" t="str">
        <f t="shared" si="34"/>
        <v>HKD_YC6MRH_QM3H26Y</v>
      </c>
      <c r="L367" s="69" t="e">
        <f>_xll.qlSwapRateHelper2(K367,$J367,$C367,Calendar,$F367,$G367,$H367,$L$337,$I367,B367,DiscountingCurve,Permanent,,ObjectOverwrite)</f>
        <v>#NUM!</v>
      </c>
      <c r="M367" s="271" t="str">
        <f ca="1">_xll.ohRangeRetrieveError(L367)</f>
        <v>qlSwapRateHelper2 - Unknown id for Type: --</v>
      </c>
      <c r="N367" s="272"/>
    </row>
    <row r="368" spans="1:14" s="1" customFormat="1" ht="12.75" x14ac:dyDescent="0.2">
      <c r="A368" s="71"/>
      <c r="B368" s="157" t="s">
        <v>187</v>
      </c>
      <c r="C368" s="157" t="s">
        <v>49</v>
      </c>
      <c r="D368" s="157" t="str">
        <v>QM</v>
      </c>
      <c r="E368" s="157" t="str">
        <v>3H</v>
      </c>
      <c r="F368" s="106" t="str">
        <f t="shared" si="31"/>
        <v>--</v>
      </c>
      <c r="G368" s="106" t="s">
        <v>204</v>
      </c>
      <c r="H368" s="106" t="str">
        <f t="shared" si="32"/>
        <v>Actual/365 (Fixed)</v>
      </c>
      <c r="I368" s="277">
        <v>0</v>
      </c>
      <c r="J368" s="279" t="str">
        <f t="shared" si="33"/>
        <v>HKDQM3H27Y_Quote</v>
      </c>
      <c r="K368" s="176" t="str">
        <f t="shared" si="34"/>
        <v>HKD_YC6MRH_QM3H27Y</v>
      </c>
      <c r="L368" s="69" t="e">
        <f>_xll.qlSwapRateHelper2(K368,$J368,$C368,Calendar,$F368,$G368,$H368,$L$337,$I368,B368,DiscountingCurve,Permanent,,ObjectOverwrite)</f>
        <v>#NUM!</v>
      </c>
      <c r="M368" s="271" t="str">
        <f ca="1">_xll.ohRangeRetrieveError(L368)</f>
        <v>qlSwapRateHelper2 - Unknown id for Type: --</v>
      </c>
      <c r="N368" s="272"/>
    </row>
    <row r="369" spans="1:14" s="1" customFormat="1" ht="12.75" x14ac:dyDescent="0.2">
      <c r="A369" s="71"/>
      <c r="B369" s="157" t="s">
        <v>187</v>
      </c>
      <c r="C369" s="157" t="s">
        <v>50</v>
      </c>
      <c r="D369" s="157" t="str">
        <v>QM</v>
      </c>
      <c r="E369" s="157" t="str">
        <v>3H</v>
      </c>
      <c r="F369" s="106" t="str">
        <f t="shared" si="31"/>
        <v>--</v>
      </c>
      <c r="G369" s="106" t="s">
        <v>204</v>
      </c>
      <c r="H369" s="106" t="str">
        <f t="shared" si="32"/>
        <v>Actual/365 (Fixed)</v>
      </c>
      <c r="I369" s="277">
        <v>0</v>
      </c>
      <c r="J369" s="279" t="str">
        <f t="shared" si="33"/>
        <v>HKDQM3H28Y_Quote</v>
      </c>
      <c r="K369" s="176" t="str">
        <f t="shared" si="34"/>
        <v>HKD_YC6MRH_QM3H28Y</v>
      </c>
      <c r="L369" s="69" t="e">
        <f>_xll.qlSwapRateHelper2(K369,$J369,$C369,Calendar,$F369,$G369,$H369,$L$337,$I369,B369,DiscountingCurve,Permanent,,ObjectOverwrite)</f>
        <v>#NUM!</v>
      </c>
      <c r="M369" s="271" t="str">
        <f ca="1">_xll.ohRangeRetrieveError(L369)</f>
        <v>qlSwapRateHelper2 - Unknown id for Type: --</v>
      </c>
      <c r="N369" s="272"/>
    </row>
    <row r="370" spans="1:14" s="1" customFormat="1" ht="12.75" x14ac:dyDescent="0.2">
      <c r="A370" s="71"/>
      <c r="B370" s="157" t="s">
        <v>187</v>
      </c>
      <c r="C370" s="157" t="s">
        <v>51</v>
      </c>
      <c r="D370" s="157" t="str">
        <v>QM</v>
      </c>
      <c r="E370" s="157" t="str">
        <v>3H</v>
      </c>
      <c r="F370" s="106" t="str">
        <f t="shared" si="31"/>
        <v>--</v>
      </c>
      <c r="G370" s="106" t="s">
        <v>204</v>
      </c>
      <c r="H370" s="106" t="str">
        <f t="shared" si="32"/>
        <v>Actual/365 (Fixed)</v>
      </c>
      <c r="I370" s="277">
        <v>0</v>
      </c>
      <c r="J370" s="279" t="str">
        <f t="shared" si="33"/>
        <v>HKDQM3H29Y_Quote</v>
      </c>
      <c r="K370" s="176" t="str">
        <f t="shared" si="34"/>
        <v>HKD_YC6MRH_QM3H29Y</v>
      </c>
      <c r="L370" s="69" t="e">
        <f>_xll.qlSwapRateHelper2(K370,$J370,$C370,Calendar,$F370,$G370,$H370,$L$337,$I370,B370,DiscountingCurve,Permanent,,ObjectOverwrite)</f>
        <v>#NUM!</v>
      </c>
      <c r="M370" s="271" t="str">
        <f ca="1">_xll.ohRangeRetrieveError(L370)</f>
        <v>qlSwapRateHelper2 - Unknown id for Type: --</v>
      </c>
      <c r="N370" s="272"/>
    </row>
    <row r="371" spans="1:14" s="1" customFormat="1" ht="12.75" x14ac:dyDescent="0.2">
      <c r="A371" s="71"/>
      <c r="B371" s="157" t="s">
        <v>187</v>
      </c>
      <c r="C371" s="157" t="s">
        <v>52</v>
      </c>
      <c r="D371" s="157" t="str">
        <v>QM</v>
      </c>
      <c r="E371" s="157" t="str">
        <v>3H</v>
      </c>
      <c r="F371" s="106" t="str">
        <f t="shared" si="31"/>
        <v>--</v>
      </c>
      <c r="G371" s="106" t="s">
        <v>204</v>
      </c>
      <c r="H371" s="106" t="str">
        <f t="shared" si="32"/>
        <v>Actual/365 (Fixed)</v>
      </c>
      <c r="I371" s="277">
        <v>0</v>
      </c>
      <c r="J371" s="279" t="str">
        <f t="shared" si="33"/>
        <v>HKDQM3H30Y_Quote</v>
      </c>
      <c r="K371" s="176" t="str">
        <f t="shared" si="34"/>
        <v>HKD_YC6MRH_QM3H30Y</v>
      </c>
      <c r="L371" s="69" t="e">
        <f>_xll.qlSwapRateHelper2(K371,$J371,$C371,Calendar,$F371,$G371,$H371,$L$337,$I371,B371,DiscountingCurve,Permanent,,ObjectOverwrite)</f>
        <v>#NUM!</v>
      </c>
      <c r="M371" s="271" t="str">
        <f ca="1">_xll.ohRangeRetrieveError(L371)</f>
        <v>qlSwapRateHelper2 - Unknown id for Type: --</v>
      </c>
      <c r="N371" s="272"/>
    </row>
    <row r="372" spans="1:14" s="1" customFormat="1" ht="12.75" x14ac:dyDescent="0.2">
      <c r="A372" s="71"/>
      <c r="B372" s="157" t="s">
        <v>187</v>
      </c>
      <c r="C372" s="157" t="s">
        <v>53</v>
      </c>
      <c r="D372" s="157" t="str">
        <v>QM</v>
      </c>
      <c r="E372" s="157" t="str">
        <v>3H</v>
      </c>
      <c r="F372" s="106" t="str">
        <f t="shared" si="31"/>
        <v>--</v>
      </c>
      <c r="G372" s="106" t="s">
        <v>204</v>
      </c>
      <c r="H372" s="106" t="str">
        <f t="shared" si="32"/>
        <v>Actual/365 (Fixed)</v>
      </c>
      <c r="I372" s="277">
        <v>0</v>
      </c>
      <c r="J372" s="279" t="str">
        <f t="shared" si="33"/>
        <v>HKDQM3H35Y_Quote</v>
      </c>
      <c r="K372" s="176" t="str">
        <f t="shared" si="34"/>
        <v>HKD_YC6MRH_QM3H35Y</v>
      </c>
      <c r="L372" s="69" t="e">
        <f>_xll.qlSwapRateHelper2(K372,$J372,$C372,Calendar,$F372,$G372,$H372,$L$337,$I372,B372,DiscountingCurve,Permanent,,ObjectOverwrite)</f>
        <v>#NUM!</v>
      </c>
      <c r="M372" s="271" t="str">
        <f ca="1">_xll.ohRangeRetrieveError(L372)</f>
        <v>qlSwapRateHelper2 - Unknown id for Type: --</v>
      </c>
      <c r="N372" s="272"/>
    </row>
    <row r="373" spans="1:14" s="1" customFormat="1" ht="12.75" x14ac:dyDescent="0.2">
      <c r="A373" s="71"/>
      <c r="B373" s="157" t="s">
        <v>187</v>
      </c>
      <c r="C373" s="157" t="s">
        <v>54</v>
      </c>
      <c r="D373" s="157" t="str">
        <v>QM</v>
      </c>
      <c r="E373" s="157" t="str">
        <v>3H</v>
      </c>
      <c r="F373" s="106" t="str">
        <f t="shared" si="31"/>
        <v>--</v>
      </c>
      <c r="G373" s="106" t="s">
        <v>204</v>
      </c>
      <c r="H373" s="106" t="str">
        <f t="shared" si="32"/>
        <v>Actual/365 (Fixed)</v>
      </c>
      <c r="I373" s="277">
        <v>0</v>
      </c>
      <c r="J373" s="279" t="str">
        <f t="shared" si="33"/>
        <v>HKDQM3H40Y_Quote</v>
      </c>
      <c r="K373" s="176" t="str">
        <f t="shared" si="34"/>
        <v>HKD_YC6MRH_QM3H40Y</v>
      </c>
      <c r="L373" s="69" t="e">
        <f>_xll.qlSwapRateHelper2(K373,$J373,$C373,Calendar,$F373,$G373,$H373,$L$337,$I373,B373,DiscountingCurve,Permanent,,ObjectOverwrite)</f>
        <v>#NUM!</v>
      </c>
      <c r="M373" s="271" t="str">
        <f ca="1">_xll.ohRangeRetrieveError(L373)</f>
        <v>qlSwapRateHelper2 - Unknown id for Type: --</v>
      </c>
      <c r="N373" s="272"/>
    </row>
    <row r="374" spans="1:14" s="1" customFormat="1" ht="12.75" x14ac:dyDescent="0.2">
      <c r="A374" s="71"/>
      <c r="B374" s="157" t="s">
        <v>187</v>
      </c>
      <c r="C374" s="157" t="s">
        <v>55</v>
      </c>
      <c r="D374" s="157" t="str">
        <v>QM</v>
      </c>
      <c r="E374" s="157" t="str">
        <v>3H</v>
      </c>
      <c r="F374" s="106" t="str">
        <f t="shared" si="31"/>
        <v>--</v>
      </c>
      <c r="G374" s="106" t="s">
        <v>204</v>
      </c>
      <c r="H374" s="106" t="str">
        <f t="shared" si="32"/>
        <v>Actual/365 (Fixed)</v>
      </c>
      <c r="I374" s="277">
        <v>0</v>
      </c>
      <c r="J374" s="279" t="str">
        <f t="shared" si="33"/>
        <v>HKDQM3H50Y_Quote</v>
      </c>
      <c r="K374" s="176" t="str">
        <f t="shared" si="34"/>
        <v>HKD_YC6MRH_QM3H50Y</v>
      </c>
      <c r="L374" s="69" t="e">
        <f>_xll.qlSwapRateHelper2(K374,$J374,$C374,Calendar,$F374,$G374,$H374,$L$337,$I374,B374,DiscountingCurve,Permanent,,ObjectOverwrite)</f>
        <v>#NUM!</v>
      </c>
      <c r="M374" s="271" t="str">
        <f ca="1">_xll.ohRangeRetrieveError(L374)</f>
        <v>qlSwapRateHelper2 - Unknown id for Type: --</v>
      </c>
      <c r="N374" s="272"/>
    </row>
    <row r="375" spans="1:14" s="1" customFormat="1" ht="12.75" x14ac:dyDescent="0.2">
      <c r="A375" s="71"/>
      <c r="B375" s="157" t="s">
        <v>187</v>
      </c>
      <c r="C375" s="157" t="s">
        <v>56</v>
      </c>
      <c r="D375" s="157" t="str">
        <v>QM</v>
      </c>
      <c r="E375" s="157" t="str">
        <v>3H</v>
      </c>
      <c r="F375" s="106" t="str">
        <f t="shared" si="31"/>
        <v>--</v>
      </c>
      <c r="G375" s="106" t="s">
        <v>204</v>
      </c>
      <c r="H375" s="106" t="str">
        <f t="shared" si="32"/>
        <v>Actual/365 (Fixed)</v>
      </c>
      <c r="I375" s="277">
        <v>0</v>
      </c>
      <c r="J375" s="279" t="str">
        <f t="shared" si="33"/>
        <v>HKDQM3H60Y_Quote</v>
      </c>
      <c r="K375" s="176" t="str">
        <f t="shared" si="34"/>
        <v>HKD_YC6MRH_QM3H60Y</v>
      </c>
      <c r="L375" s="69" t="e">
        <f>_xll.qlSwapRateHelper2(K375,$J375,$C375,Calendar,$F375,$G375,$H375,$L$337,$I375,B375,DiscountingCurve,Permanent,,ObjectOverwrite)</f>
        <v>#NUM!</v>
      </c>
      <c r="M375" s="271" t="str">
        <f ca="1">_xll.ohRangeRetrieveError(L375)</f>
        <v>qlSwapRateHelper2 - Unknown id for Type: --</v>
      </c>
      <c r="N375" s="272"/>
    </row>
    <row r="376" spans="1:14" s="1" customFormat="1" ht="13.5" thickBot="1" x14ac:dyDescent="0.25">
      <c r="A376" s="94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96"/>
      <c r="M376" s="96"/>
      <c r="N376" s="280"/>
    </row>
  </sheetData>
  <mergeCells count="2">
    <mergeCell ref="B2:E2"/>
    <mergeCell ref="B12:E12"/>
  </mergeCells>
  <dataValidations count="9">
    <dataValidation type="list" showInputMessage="1" showErrorMessage="1" sqref="D15">
      <formula1>"Libor,ibor,Hibor"</formula1>
    </dataValidation>
    <dataValidation type="list" allowBlank="1" showInputMessage="1" showErrorMessage="1" sqref="D16:D17 W27 W266 W285 W33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G29:G65 G73:G163 G171:G260 G268:G279 G287:G323 G325:G331 G339:G375">
      <formula1>"Following,Modified Following,Preceding,Modified Preceding,Month End Reference,Unadjusted Month End,Unadjusted"</formula1>
    </dataValidation>
    <dataValidation type="list" allowBlank="1" showInputMessage="1" showErrorMessage="1" sqref="F29:F65 F287:F323">
      <formula1>"Annual,Semiannual,EveryFourthMonth,Quarterly,Bimonthly,Monthly,Biweekly,Weekly,Daily,Once,NoFrequency"</formula1>
    </dataValidation>
    <dataValidation type="list" allowBlank="1" showInputMessage="1" showErrorMessage="1" sqref="U27 U266 U285 U337">
      <formula1>"Following,Modified Following,Preceding,Modified Preceding,Unadjusted"</formula1>
    </dataValidation>
    <dataValidation type="list" allowBlank="1" showInputMessage="1" showErrorMessage="1" sqref="F73:F163 F171:F260 F268:F279 F325:F331">
      <formula1>"Once,Annual,Semiannual,EveryFourthMonth,Quarterly,Bimonthly,Monthly"</formula1>
    </dataValidation>
    <dataValidation type="list" allowBlank="1" showInputMessage="1" showErrorMessage="1" sqref="T266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H325:H331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5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202" hidden="1" customWidth="1" outlineLevel="1"/>
    <col min="2" max="2" width="4.140625" style="333" hidden="1" customWidth="1" outlineLevel="1"/>
    <col min="3" max="3" width="8.42578125" style="333" hidden="1" customWidth="1" outlineLevel="1"/>
    <col min="4" max="4" width="13.28515625" style="333" bestFit="1" customWidth="1" collapsed="1"/>
    <col min="5" max="5" width="22.7109375" style="333" bestFit="1" customWidth="1"/>
    <col min="6" max="6" width="8" style="333" bestFit="1" customWidth="1"/>
    <col min="7" max="7" width="11" style="333" bestFit="1" customWidth="1"/>
    <col min="8" max="8" width="8" style="333" bestFit="1" customWidth="1"/>
    <col min="9" max="9" width="8.85546875" style="333" customWidth="1"/>
    <col min="10" max="10" width="9" style="333" bestFit="1" customWidth="1"/>
    <col min="11" max="12" width="17.28515625" style="333" bestFit="1" customWidth="1"/>
    <col min="13" max="13" width="2.7109375" style="202" bestFit="1" customWidth="1"/>
    <col min="14" max="14" width="17.28515625" style="202" bestFit="1" customWidth="1"/>
    <col min="15" max="16384" width="9.140625" style="202"/>
  </cols>
  <sheetData>
    <row r="1" spans="1:14" ht="22.5" x14ac:dyDescent="0.2">
      <c r="B1" s="405" t="s">
        <v>215</v>
      </c>
      <c r="C1" s="406"/>
      <c r="D1" s="407"/>
      <c r="E1" s="304" t="s">
        <v>216</v>
      </c>
      <c r="F1" s="304" t="s">
        <v>217</v>
      </c>
      <c r="G1" s="304" t="s">
        <v>218</v>
      </c>
      <c r="H1" s="304" t="s">
        <v>219</v>
      </c>
      <c r="I1" s="304" t="s">
        <v>220</v>
      </c>
      <c r="J1" s="304" t="s">
        <v>221</v>
      </c>
      <c r="K1" s="304" t="s">
        <v>222</v>
      </c>
      <c r="L1" s="304" t="s">
        <v>223</v>
      </c>
    </row>
    <row r="2" spans="1:14" ht="11.25" customHeight="1" x14ac:dyDescent="0.2">
      <c r="B2" s="305"/>
      <c r="C2" s="136"/>
      <c r="D2" s="306" t="s">
        <v>74</v>
      </c>
      <c r="E2" s="306" t="str">
        <f t="shared" ref="E2:E15" si="0">RateHelperPrefix&amp;"_"&amp;$B2&amp;$C2&amp;$D2</f>
        <v>HKD_YCRH_OND</v>
      </c>
      <c r="F2" s="307" t="e">
        <f>_xll.qlRateHelperQuoteValue($E2,Trigger)</f>
        <v>#NUM!</v>
      </c>
      <c r="G2" s="307"/>
      <c r="H2" s="200" t="b">
        <v>0</v>
      </c>
      <c r="I2" s="200">
        <v>70</v>
      </c>
      <c r="J2" s="200">
        <v>1</v>
      </c>
      <c r="K2" s="308">
        <f>_xll.qlRateHelperEarliestDate($E2,Trigger)</f>
        <v>41593</v>
      </c>
      <c r="L2" s="309">
        <f>_xll.qlRateHelperLatestDate($E2,Trigger)</f>
        <v>41596</v>
      </c>
    </row>
    <row r="3" spans="1:14" x14ac:dyDescent="0.2">
      <c r="B3" s="305"/>
      <c r="C3" s="136"/>
      <c r="D3" s="306" t="s">
        <v>75</v>
      </c>
      <c r="E3" s="306" t="str">
        <f t="shared" si="0"/>
        <v>HKD_YCRH_TND</v>
      </c>
      <c r="F3" s="307" t="e">
        <f>_xll.qlRateHelperQuoteValue($E3,Trigger)</f>
        <v>#NUM!</v>
      </c>
      <c r="G3" s="307"/>
      <c r="H3" s="200" t="b">
        <v>0</v>
      </c>
      <c r="I3" s="200">
        <v>70</v>
      </c>
      <c r="J3" s="200">
        <v>1</v>
      </c>
      <c r="K3" s="308">
        <f>_xll.qlRateHelperEarliestDate($E3,Trigger)</f>
        <v>41596</v>
      </c>
      <c r="L3" s="309">
        <f>_xll.qlRateHelperLatestDate($E3,Trigger)</f>
        <v>41597</v>
      </c>
    </row>
    <row r="4" spans="1:14" x14ac:dyDescent="0.2">
      <c r="B4" s="305"/>
      <c r="C4" s="136"/>
      <c r="D4" s="306" t="s">
        <v>76</v>
      </c>
      <c r="E4" s="306" t="str">
        <f t="shared" si="0"/>
        <v>HKD_YCRH_SND</v>
      </c>
      <c r="F4" s="307" t="e">
        <f>_xll.qlRateHelperQuoteValue($E4,Trigger)</f>
        <v>#NUM!</v>
      </c>
      <c r="G4" s="307"/>
      <c r="H4" s="200" t="b">
        <v>0</v>
      </c>
      <c r="I4" s="200">
        <v>70</v>
      </c>
      <c r="J4" s="200">
        <v>1</v>
      </c>
      <c r="K4" s="308">
        <f>_xll.qlRateHelperEarliestDate($E4,Trigger)</f>
        <v>41597</v>
      </c>
      <c r="L4" s="309">
        <f>_xll.qlRateHelperLatestDate($E4,Trigger)</f>
        <v>41598</v>
      </c>
    </row>
    <row r="5" spans="1:14" ht="15" hidden="1" outlineLevel="1" x14ac:dyDescent="0.25">
      <c r="B5" s="305"/>
      <c r="C5" s="136"/>
      <c r="D5" s="306" t="s">
        <v>77</v>
      </c>
      <c r="E5" s="306" t="str">
        <f t="shared" si="0"/>
        <v>HKD_YCRH_SWD</v>
      </c>
      <c r="F5" s="307" t="e">
        <f>_xll.qlRateHelperQuoteValue($E5,Trigger)</f>
        <v>#NUM!</v>
      </c>
      <c r="G5" s="307"/>
      <c r="H5" s="200" t="b">
        <v>0</v>
      </c>
      <c r="I5" s="200">
        <v>70</v>
      </c>
      <c r="J5" s="200">
        <v>1</v>
      </c>
      <c r="K5" s="308" t="e">
        <f>_xll.qlRateHelperEarliestDate($E5,Trigger)</f>
        <v>#NUM!</v>
      </c>
      <c r="L5" s="309" t="e">
        <f>_xll.qlRateHelperLatestDate($E5,Trigger)</f>
        <v>#NUM!</v>
      </c>
    </row>
    <row r="6" spans="1:14" ht="15" hidden="1" outlineLevel="1" x14ac:dyDescent="0.25">
      <c r="B6" s="305"/>
      <c r="C6" s="136"/>
      <c r="D6" s="306" t="s">
        <v>78</v>
      </c>
      <c r="E6" s="306" t="str">
        <f t="shared" si="0"/>
        <v>HKD_YCRH_2WD</v>
      </c>
      <c r="F6" s="307" t="e">
        <f>_xll.qlRateHelperQuoteValue($E6,Trigger)</f>
        <v>#NUM!</v>
      </c>
      <c r="G6" s="307"/>
      <c r="H6" s="200" t="b">
        <v>0</v>
      </c>
      <c r="I6" s="200">
        <v>70</v>
      </c>
      <c r="J6" s="200">
        <v>1</v>
      </c>
      <c r="K6" s="308" t="e">
        <f>_xll.qlRateHelperEarliestDate($E6,Trigger)</f>
        <v>#NUM!</v>
      </c>
      <c r="L6" s="309" t="e">
        <f>_xll.qlRateHelperLatestDate($E6,Trigger)</f>
        <v>#NUM!</v>
      </c>
    </row>
    <row r="7" spans="1:14" ht="15" hidden="1" outlineLevel="1" x14ac:dyDescent="0.25">
      <c r="B7" s="305"/>
      <c r="C7" s="136"/>
      <c r="D7" s="306" t="s">
        <v>79</v>
      </c>
      <c r="E7" s="306" t="str">
        <f t="shared" si="0"/>
        <v>HKD_YCRH_3WD</v>
      </c>
      <c r="F7" s="307" t="e">
        <f>_xll.qlRateHelperQuoteValue($E7,Trigger)</f>
        <v>#NUM!</v>
      </c>
      <c r="G7" s="307"/>
      <c r="H7" s="200" t="b">
        <v>0</v>
      </c>
      <c r="I7" s="200">
        <v>70</v>
      </c>
      <c r="J7" s="200">
        <v>1</v>
      </c>
      <c r="K7" s="308" t="e">
        <f>_xll.qlRateHelperEarliestDate($E7,Trigger)</f>
        <v>#NUM!</v>
      </c>
      <c r="L7" s="309" t="e">
        <f>_xll.qlRateHelperLatestDate($E7,Trigger)</f>
        <v>#NUM!</v>
      </c>
    </row>
    <row r="8" spans="1:14" ht="15" hidden="1" outlineLevel="1" x14ac:dyDescent="0.25">
      <c r="B8" s="305"/>
      <c r="C8" s="136"/>
      <c r="D8" s="306" t="s">
        <v>80</v>
      </c>
      <c r="E8" s="306" t="str">
        <f t="shared" si="0"/>
        <v>HKD_YCRH_1MD</v>
      </c>
      <c r="F8" s="307" t="e">
        <f>_xll.qlRateHelperQuoteValue($E8,Trigger)</f>
        <v>#NUM!</v>
      </c>
      <c r="G8" s="307"/>
      <c r="H8" s="200" t="b">
        <v>0</v>
      </c>
      <c r="I8" s="200">
        <v>70</v>
      </c>
      <c r="J8" s="200">
        <v>1</v>
      </c>
      <c r="K8" s="308" t="e">
        <f>_xll.qlRateHelperEarliestDate($E8,Trigger)</f>
        <v>#NUM!</v>
      </c>
      <c r="L8" s="309" t="e">
        <f>_xll.qlRateHelperLatestDate($E8,Trigger)</f>
        <v>#NUM!</v>
      </c>
    </row>
    <row r="9" spans="1:14" ht="15" hidden="1" outlineLevel="1" x14ac:dyDescent="0.25">
      <c r="B9" s="305"/>
      <c r="C9" s="136"/>
      <c r="D9" s="306" t="s">
        <v>81</v>
      </c>
      <c r="E9" s="306" t="str">
        <f t="shared" si="0"/>
        <v>HKD_YCRH_2MD</v>
      </c>
      <c r="F9" s="307" t="e">
        <f>_xll.qlRateHelperQuoteValue($E9,Trigger)</f>
        <v>#NUM!</v>
      </c>
      <c r="G9" s="307"/>
      <c r="H9" s="200" t="b">
        <v>0</v>
      </c>
      <c r="I9" s="200">
        <v>70</v>
      </c>
      <c r="J9" s="200">
        <v>1</v>
      </c>
      <c r="K9" s="308" t="e">
        <f>_xll.qlRateHelperEarliestDate($E9,Trigger)</f>
        <v>#NUM!</v>
      </c>
      <c r="L9" s="309" t="e">
        <f>_xll.qlRateHelperLatestDate($E9,Trigger)</f>
        <v>#NUM!</v>
      </c>
    </row>
    <row r="10" spans="1:14" ht="15" hidden="1" outlineLevel="1" x14ac:dyDescent="0.25">
      <c r="B10" s="305"/>
      <c r="C10" s="136"/>
      <c r="D10" s="306" t="s">
        <v>82</v>
      </c>
      <c r="E10" s="306" t="str">
        <f t="shared" si="0"/>
        <v>HKD_YCRH_3MD</v>
      </c>
      <c r="F10" s="307" t="e">
        <f>_xll.qlRateHelperQuoteValue($E10,Trigger)</f>
        <v>#NUM!</v>
      </c>
      <c r="G10" s="307"/>
      <c r="H10" s="200" t="b">
        <v>0</v>
      </c>
      <c r="I10" s="200">
        <v>70</v>
      </c>
      <c r="J10" s="200">
        <v>1</v>
      </c>
      <c r="K10" s="308" t="e">
        <f>_xll.qlRateHelperEarliestDate($E10,Trigger)</f>
        <v>#NUM!</v>
      </c>
      <c r="L10" s="309" t="e">
        <f>_xll.qlRateHelperLatestDate($E10,Trigger)</f>
        <v>#NUM!</v>
      </c>
    </row>
    <row r="11" spans="1:14" ht="15" hidden="1" outlineLevel="1" x14ac:dyDescent="0.25">
      <c r="B11" s="305"/>
      <c r="C11" s="136"/>
      <c r="D11" s="306" t="s">
        <v>83</v>
      </c>
      <c r="E11" s="306" t="str">
        <f t="shared" si="0"/>
        <v>HKD_YCRH_4MD</v>
      </c>
      <c r="F11" s="307" t="e">
        <f>_xll.qlRateHelperQuoteValue($E11,Trigger)</f>
        <v>#NUM!</v>
      </c>
      <c r="G11" s="307"/>
      <c r="H11" s="200" t="b">
        <v>0</v>
      </c>
      <c r="I11" s="200">
        <v>70</v>
      </c>
      <c r="J11" s="200">
        <v>1</v>
      </c>
      <c r="K11" s="308" t="e">
        <f>_xll.qlRateHelperEarliestDate($E11,Trigger)</f>
        <v>#NUM!</v>
      </c>
      <c r="L11" s="309" t="e">
        <f>_xll.qlRateHelperLatestDate($E11,Trigger)</f>
        <v>#NUM!</v>
      </c>
    </row>
    <row r="12" spans="1:14" ht="15" hidden="1" outlineLevel="1" x14ac:dyDescent="0.25">
      <c r="B12" s="305"/>
      <c r="C12" s="136"/>
      <c r="D12" s="306" t="s">
        <v>84</v>
      </c>
      <c r="E12" s="306" t="str">
        <f t="shared" si="0"/>
        <v>HKD_YCRH_5MD</v>
      </c>
      <c r="F12" s="307" t="e">
        <f>_xll.qlRateHelperQuoteValue($E12,Trigger)</f>
        <v>#NUM!</v>
      </c>
      <c r="G12" s="307"/>
      <c r="H12" s="200" t="b">
        <v>0</v>
      </c>
      <c r="I12" s="200">
        <v>70</v>
      </c>
      <c r="J12" s="200">
        <v>1</v>
      </c>
      <c r="K12" s="308" t="e">
        <f>_xll.qlRateHelperEarliestDate($E12,Trigger)</f>
        <v>#NUM!</v>
      </c>
      <c r="L12" s="309" t="e">
        <f>_xll.qlRateHelperLatestDate($E12,Trigger)</f>
        <v>#NUM!</v>
      </c>
    </row>
    <row r="13" spans="1:14" ht="15" hidden="1" outlineLevel="1" x14ac:dyDescent="0.25">
      <c r="B13" s="305"/>
      <c r="C13" s="136"/>
      <c r="D13" s="306" t="s">
        <v>85</v>
      </c>
      <c r="E13" s="306" t="str">
        <f t="shared" si="0"/>
        <v>HKD_YCRH_6MD</v>
      </c>
      <c r="F13" s="307" t="e">
        <f>_xll.qlRateHelperQuoteValue($E13,Trigger)</f>
        <v>#NUM!</v>
      </c>
      <c r="G13" s="307"/>
      <c r="H13" s="200" t="b">
        <v>0</v>
      </c>
      <c r="I13" s="200">
        <v>70</v>
      </c>
      <c r="J13" s="200">
        <v>1</v>
      </c>
      <c r="K13" s="308" t="e">
        <f>_xll.qlRateHelperEarliestDate($E13,Trigger)</f>
        <v>#NUM!</v>
      </c>
      <c r="L13" s="309" t="e">
        <f>_xll.qlRateHelperLatestDate($E13,Trigger)</f>
        <v>#NUM!</v>
      </c>
    </row>
    <row r="14" spans="1:14" ht="15" hidden="1" outlineLevel="1" x14ac:dyDescent="0.25">
      <c r="B14" s="305"/>
      <c r="C14" s="136"/>
      <c r="D14" s="306" t="s">
        <v>88</v>
      </c>
      <c r="E14" s="306" t="str">
        <f t="shared" si="0"/>
        <v>HKD_YCRH_9MD</v>
      </c>
      <c r="F14" s="307" t="e">
        <f>_xll.qlRateHelperQuoteValue($E14,Trigger)</f>
        <v>#NUM!</v>
      </c>
      <c r="G14" s="307"/>
      <c r="H14" s="200" t="b">
        <v>0</v>
      </c>
      <c r="I14" s="200">
        <v>70</v>
      </c>
      <c r="J14" s="200">
        <v>1</v>
      </c>
      <c r="K14" s="308" t="e">
        <f>_xll.qlRateHelperEarliestDate($E14,Trigger)</f>
        <v>#NUM!</v>
      </c>
      <c r="L14" s="309" t="e">
        <f>_xll.qlRateHelperLatestDate($E14,Trigger)</f>
        <v>#NUM!</v>
      </c>
    </row>
    <row r="15" spans="1:14" ht="15" hidden="1" outlineLevel="1" x14ac:dyDescent="0.25">
      <c r="B15" s="310"/>
      <c r="C15" s="311"/>
      <c r="D15" s="312" t="s">
        <v>91</v>
      </c>
      <c r="E15" s="312" t="str">
        <f t="shared" si="0"/>
        <v>HKD_YCRH_1YD</v>
      </c>
      <c r="F15" s="313" t="e">
        <f>_xll.qlRateHelperQuoteValue($E15,Trigger)</f>
        <v>#NUM!</v>
      </c>
      <c r="G15" s="313"/>
      <c r="H15" s="314" t="b">
        <v>0</v>
      </c>
      <c r="I15" s="314">
        <v>70</v>
      </c>
      <c r="J15" s="314">
        <v>1</v>
      </c>
      <c r="K15" s="315" t="e">
        <f>_xll.qlRateHelperEarliestDate($E15,Trigger)</f>
        <v>#NUM!</v>
      </c>
      <c r="L15" s="316" t="e">
        <f>_xll.qlRateHelperLatestDate($E15,Trigger)</f>
        <v>#NUM!</v>
      </c>
    </row>
    <row r="16" spans="1:14" ht="11.25" customHeight="1" collapsed="1" x14ac:dyDescent="0.25">
      <c r="A16" s="202">
        <f>_xll.qlECBNextDate(_xll.qlSettingsEvaluationDate(Trigger)+2)</f>
        <v>41619</v>
      </c>
      <c r="B16" s="317" t="s">
        <v>224</v>
      </c>
      <c r="C16" s="318" t="s">
        <v>118</v>
      </c>
      <c r="D16" s="319" t="str">
        <f>_xll.qlECBcode(A16)</f>
        <v>DEC13</v>
      </c>
      <c r="E16" s="320" t="str">
        <f t="shared" ref="E16:E34" si="1">RateHelperPrefix&amp;"_"&amp;$B16&amp;$C16&amp;$D16</f>
        <v>HKD_YCRH_ECBOISDEC13</v>
      </c>
      <c r="F16" s="321" t="e">
        <f>_xll.qlRateHelperQuoteValue($E16,Trigger)</f>
        <v>#NUM!</v>
      </c>
      <c r="G16" s="321" t="e">
        <f>_xll.qlSwapRateHelperSpread($E16,Trigger)</f>
        <v>#NUM!</v>
      </c>
      <c r="H16" s="322" t="b">
        <v>0</v>
      </c>
      <c r="I16" s="322">
        <v>70</v>
      </c>
      <c r="J16" s="322">
        <v>3</v>
      </c>
      <c r="K16" s="323" t="e">
        <f>_xll.qlRateHelperEarliestDate($E16,Trigger)</f>
        <v>#NUM!</v>
      </c>
      <c r="L16" s="324" t="e">
        <f>_xll.qlRateHelperLatestDate($E16,Trigger)</f>
        <v>#NUM!</v>
      </c>
      <c r="M16" s="325"/>
      <c r="N16" s="326">
        <f>MIN(_xll.ohFilter(K16:K27,H16:H27))</f>
        <v>0</v>
      </c>
    </row>
    <row r="17" spans="1:14" ht="15" x14ac:dyDescent="0.25">
      <c r="A17" s="202" t="e">
        <f>_xll.qlECBNextDate(A16)</f>
        <v>#NUM!</v>
      </c>
      <c r="B17" s="327" t="s">
        <v>224</v>
      </c>
      <c r="C17" s="136" t="s">
        <v>118</v>
      </c>
      <c r="D17" s="328" t="e">
        <f>_xll.qlECBcode(A17)</f>
        <v>#NUM!</v>
      </c>
      <c r="E17" s="306" t="e">
        <f t="shared" si="1"/>
        <v>#NUM!</v>
      </c>
      <c r="F17" s="307" t="e">
        <f>_xll.qlRateHelperQuoteValue($E17,Trigger)</f>
        <v>#VALUE!</v>
      </c>
      <c r="G17" s="307" t="e">
        <f>_xll.qlSwapRateHelperSpread($E17,Trigger)</f>
        <v>#VALUE!</v>
      </c>
      <c r="H17" s="200" t="b">
        <v>0</v>
      </c>
      <c r="I17" s="200">
        <v>70</v>
      </c>
      <c r="J17" s="200">
        <v>5</v>
      </c>
      <c r="K17" s="308" t="e">
        <f>_xll.qlRateHelperEarliestDate($E17,Trigger)</f>
        <v>#VALUE!</v>
      </c>
      <c r="L17" s="309" t="e">
        <f>_xll.qlRateHelperLatestDate($E17,Trigger)</f>
        <v>#VALUE!</v>
      </c>
      <c r="M17" s="329"/>
      <c r="N17" s="326">
        <f>MAX(_xll.ohFilter(L16:L27,H16:H27))</f>
        <v>0</v>
      </c>
    </row>
    <row r="18" spans="1:14" ht="15" x14ac:dyDescent="0.25">
      <c r="A18" s="202" t="e">
        <f>_xll.qlECBNextDate(A17)</f>
        <v>#NUM!</v>
      </c>
      <c r="B18" s="327" t="s">
        <v>224</v>
      </c>
      <c r="C18" s="136" t="s">
        <v>118</v>
      </c>
      <c r="D18" s="328" t="e">
        <f>_xll.qlECBcode(A18)</f>
        <v>#NUM!</v>
      </c>
      <c r="E18" s="306" t="e">
        <f t="shared" si="1"/>
        <v>#NUM!</v>
      </c>
      <c r="F18" s="307" t="e">
        <f>_xll.qlRateHelperQuoteValue($E18,Trigger)</f>
        <v>#VALUE!</v>
      </c>
      <c r="G18" s="307" t="e">
        <f>_xll.qlSwapRateHelperSpread($E18,Trigger)</f>
        <v>#VALUE!</v>
      </c>
      <c r="H18" s="200" t="b">
        <v>0</v>
      </c>
      <c r="I18" s="200">
        <v>70</v>
      </c>
      <c r="J18" s="200">
        <v>5</v>
      </c>
      <c r="K18" s="308" t="e">
        <f>_xll.qlRateHelperEarliestDate($E18,Trigger)</f>
        <v>#VALUE!</v>
      </c>
      <c r="L18" s="309" t="e">
        <f>_xll.qlRateHelperLatestDate($E18,Trigger)</f>
        <v>#VALUE!</v>
      </c>
    </row>
    <row r="19" spans="1:14" ht="15" x14ac:dyDescent="0.25">
      <c r="A19" s="202" t="e">
        <f>_xll.qlECBNextDate(A18)</f>
        <v>#NUM!</v>
      </c>
      <c r="B19" s="327" t="s">
        <v>224</v>
      </c>
      <c r="C19" s="136" t="s">
        <v>118</v>
      </c>
      <c r="D19" s="328" t="e">
        <f>_xll.qlECBcode(A19)</f>
        <v>#NUM!</v>
      </c>
      <c r="E19" s="306" t="e">
        <f t="shared" si="1"/>
        <v>#NUM!</v>
      </c>
      <c r="F19" s="307" t="e">
        <f>_xll.qlRateHelperQuoteValue($E19,Trigger)</f>
        <v>#VALUE!</v>
      </c>
      <c r="G19" s="307" t="e">
        <f>_xll.qlSwapRateHelperSpread($E19,Trigger)</f>
        <v>#VALUE!</v>
      </c>
      <c r="H19" s="200" t="b">
        <v>0</v>
      </c>
      <c r="I19" s="200">
        <v>70</v>
      </c>
      <c r="J19" s="200">
        <v>5</v>
      </c>
      <c r="K19" s="308" t="e">
        <f>_xll.qlRateHelperEarliestDate($E19,Trigger)</f>
        <v>#VALUE!</v>
      </c>
      <c r="L19" s="309" t="e">
        <f>_xll.qlRateHelperLatestDate($E19,Trigger)</f>
        <v>#VALUE!</v>
      </c>
    </row>
    <row r="20" spans="1:14" ht="15" x14ac:dyDescent="0.25">
      <c r="A20" s="202" t="e">
        <f>_xll.qlECBNextDate(A19)</f>
        <v>#NUM!</v>
      </c>
      <c r="B20" s="327" t="s">
        <v>224</v>
      </c>
      <c r="C20" s="136" t="s">
        <v>118</v>
      </c>
      <c r="D20" s="328" t="e">
        <f>_xll.qlECBcode(A20)</f>
        <v>#NUM!</v>
      </c>
      <c r="E20" s="306" t="e">
        <f t="shared" si="1"/>
        <v>#NUM!</v>
      </c>
      <c r="F20" s="307" t="e">
        <f>_xll.qlRateHelperQuoteValue($E20,Trigger)</f>
        <v>#VALUE!</v>
      </c>
      <c r="G20" s="307" t="e">
        <f>_xll.qlSwapRateHelperSpread($E20,Trigger)</f>
        <v>#VALUE!</v>
      </c>
      <c r="H20" s="200" t="b">
        <v>0</v>
      </c>
      <c r="I20" s="200">
        <v>70</v>
      </c>
      <c r="J20" s="200">
        <v>5</v>
      </c>
      <c r="K20" s="308" t="e">
        <f>_xll.qlRateHelperEarliestDate($E20,Trigger)</f>
        <v>#VALUE!</v>
      </c>
      <c r="L20" s="309" t="e">
        <f>_xll.qlRateHelperLatestDate($E20,Trigger)</f>
        <v>#VALUE!</v>
      </c>
    </row>
    <row r="21" spans="1:14" ht="15" x14ac:dyDescent="0.25">
      <c r="A21" s="202" t="e">
        <f>_xll.qlECBNextDate(A20)</f>
        <v>#NUM!</v>
      </c>
      <c r="B21" s="327" t="s">
        <v>224</v>
      </c>
      <c r="C21" s="136" t="s">
        <v>118</v>
      </c>
      <c r="D21" s="328" t="e">
        <f>_xll.qlECBcode(A21)</f>
        <v>#NUM!</v>
      </c>
      <c r="E21" s="306" t="e">
        <f t="shared" si="1"/>
        <v>#NUM!</v>
      </c>
      <c r="F21" s="307" t="e">
        <f>_xll.qlRateHelperQuoteValue($E21,Trigger)</f>
        <v>#VALUE!</v>
      </c>
      <c r="G21" s="307" t="e">
        <f>_xll.qlSwapRateHelperSpread($E21,Trigger)</f>
        <v>#VALUE!</v>
      </c>
      <c r="H21" s="330" t="b">
        <v>0</v>
      </c>
      <c r="I21" s="200">
        <v>70</v>
      </c>
      <c r="J21" s="200">
        <v>5</v>
      </c>
      <c r="K21" s="308" t="e">
        <f>_xll.qlRateHelperEarliestDate($E21,Trigger)</f>
        <v>#VALUE!</v>
      </c>
      <c r="L21" s="309" t="e">
        <f>_xll.qlRateHelperLatestDate($E21,Trigger)</f>
        <v>#VALUE!</v>
      </c>
    </row>
    <row r="22" spans="1:14" ht="15" x14ac:dyDescent="0.25">
      <c r="A22" s="202" t="e">
        <f>_xll.qlECBNextDate(A21)</f>
        <v>#NUM!</v>
      </c>
      <c r="B22" s="327" t="s">
        <v>224</v>
      </c>
      <c r="C22" s="136" t="s">
        <v>118</v>
      </c>
      <c r="D22" s="328" t="e">
        <f>_xll.qlECBcode(A22)</f>
        <v>#NUM!</v>
      </c>
      <c r="E22" s="306" t="e">
        <f t="shared" si="1"/>
        <v>#NUM!</v>
      </c>
      <c r="F22" s="307" t="e">
        <f>_xll.qlRateHelperQuoteValue($E22,Trigger)</f>
        <v>#VALUE!</v>
      </c>
      <c r="G22" s="307" t="e">
        <f>_xll.qlSwapRateHelperSpread($E22,Trigger)</f>
        <v>#VALUE!</v>
      </c>
      <c r="H22" s="200" t="b">
        <v>0</v>
      </c>
      <c r="I22" s="200">
        <v>70</v>
      </c>
      <c r="J22" s="200">
        <v>5</v>
      </c>
      <c r="K22" s="308" t="e">
        <f>_xll.qlRateHelperEarliestDate($E22,Trigger)</f>
        <v>#VALUE!</v>
      </c>
      <c r="L22" s="309" t="e">
        <f>_xll.qlRateHelperLatestDate($E22,Trigger)</f>
        <v>#VALUE!</v>
      </c>
    </row>
    <row r="23" spans="1:14" ht="15" x14ac:dyDescent="0.25">
      <c r="A23" s="202" t="e">
        <f>_xll.qlECBNextDate(A22)</f>
        <v>#NUM!</v>
      </c>
      <c r="B23" s="327" t="s">
        <v>224</v>
      </c>
      <c r="C23" s="136" t="s">
        <v>118</v>
      </c>
      <c r="D23" s="328" t="e">
        <f>_xll.qlECBcode(A23)</f>
        <v>#NUM!</v>
      </c>
      <c r="E23" s="306" t="e">
        <f t="shared" si="1"/>
        <v>#NUM!</v>
      </c>
      <c r="F23" s="307" t="e">
        <f>_xll.qlRateHelperQuoteValue($E23,Trigger)</f>
        <v>#VALUE!</v>
      </c>
      <c r="G23" s="307" t="e">
        <f>_xll.qlSwapRateHelperSpread($E23,Trigger)</f>
        <v>#VALUE!</v>
      </c>
      <c r="H23" s="200" t="b">
        <v>0</v>
      </c>
      <c r="I23" s="200">
        <v>70</v>
      </c>
      <c r="J23" s="200">
        <v>5</v>
      </c>
      <c r="K23" s="308" t="e">
        <f>_xll.qlRateHelperEarliestDate($E23,Trigger)</f>
        <v>#VALUE!</v>
      </c>
      <c r="L23" s="309" t="e">
        <f>_xll.qlRateHelperLatestDate($E23,Trigger)</f>
        <v>#VALUE!</v>
      </c>
    </row>
    <row r="24" spans="1:14" ht="15" x14ac:dyDescent="0.25">
      <c r="A24" s="202" t="e">
        <f>_xll.qlECBNextDate(A23)</f>
        <v>#NUM!</v>
      </c>
      <c r="B24" s="327" t="s">
        <v>224</v>
      </c>
      <c r="C24" s="136" t="s">
        <v>118</v>
      </c>
      <c r="D24" s="328" t="e">
        <f>_xll.qlECBcode(A24)</f>
        <v>#NUM!</v>
      </c>
      <c r="E24" s="306" t="e">
        <f t="shared" si="1"/>
        <v>#NUM!</v>
      </c>
      <c r="F24" s="307" t="e">
        <f>_xll.qlRateHelperQuoteValue($E24,Trigger)</f>
        <v>#VALUE!</v>
      </c>
      <c r="G24" s="307" t="e">
        <f>_xll.qlSwapRateHelperSpread($E24,Trigger)</f>
        <v>#VALUE!</v>
      </c>
      <c r="H24" s="200" t="b">
        <v>0</v>
      </c>
      <c r="I24" s="200">
        <v>70</v>
      </c>
      <c r="J24" s="200">
        <v>5</v>
      </c>
      <c r="K24" s="308" t="e">
        <f>_xll.qlRateHelperEarliestDate($E24,Trigger)</f>
        <v>#VALUE!</v>
      </c>
      <c r="L24" s="309" t="e">
        <f>_xll.qlRateHelperLatestDate($E24,Trigger)</f>
        <v>#VALUE!</v>
      </c>
    </row>
    <row r="25" spans="1:14" ht="15" x14ac:dyDescent="0.25">
      <c r="A25" s="202" t="e">
        <f>_xll.qlECBNextDate(A24)</f>
        <v>#NUM!</v>
      </c>
      <c r="B25" s="327" t="s">
        <v>224</v>
      </c>
      <c r="C25" s="136" t="s">
        <v>118</v>
      </c>
      <c r="D25" s="328" t="e">
        <f>_xll.qlECBcode(A25)</f>
        <v>#NUM!</v>
      </c>
      <c r="E25" s="306" t="e">
        <f t="shared" si="1"/>
        <v>#NUM!</v>
      </c>
      <c r="F25" s="307" t="e">
        <f>_xll.qlRateHelperQuoteValue($E25,Trigger)</f>
        <v>#VALUE!</v>
      </c>
      <c r="G25" s="307" t="e">
        <f>_xll.qlSwapRateHelperSpread($E25,Trigger)</f>
        <v>#VALUE!</v>
      </c>
      <c r="H25" s="200" t="b">
        <v>0</v>
      </c>
      <c r="I25" s="200">
        <v>70</v>
      </c>
      <c r="J25" s="200">
        <v>5</v>
      </c>
      <c r="K25" s="308" t="e">
        <f>_xll.qlRateHelperEarliestDate($E25,Trigger)</f>
        <v>#VALUE!</v>
      </c>
      <c r="L25" s="309" t="e">
        <f>_xll.qlRateHelperLatestDate($E25,Trigger)</f>
        <v>#VALUE!</v>
      </c>
    </row>
    <row r="26" spans="1:14" ht="11.25" customHeight="1" x14ac:dyDescent="0.25">
      <c r="A26" s="202" t="e">
        <f>_xll.qlECBNextDate(A25)</f>
        <v>#NUM!</v>
      </c>
      <c r="B26" s="327" t="s">
        <v>224</v>
      </c>
      <c r="C26" s="136" t="s">
        <v>118</v>
      </c>
      <c r="D26" s="328" t="e">
        <f>_xll.qlECBcode(A26)</f>
        <v>#NUM!</v>
      </c>
      <c r="E26" s="306" t="e">
        <f t="shared" si="1"/>
        <v>#NUM!</v>
      </c>
      <c r="F26" s="307" t="e">
        <f>_xll.qlRateHelperQuoteValue($E26,Trigger)</f>
        <v>#VALUE!</v>
      </c>
      <c r="G26" s="307" t="e">
        <f>_xll.qlSwapRateHelperSpread($E26,Trigger)</f>
        <v>#VALUE!</v>
      </c>
      <c r="H26" s="200" t="b">
        <v>0</v>
      </c>
      <c r="I26" s="200">
        <v>70</v>
      </c>
      <c r="J26" s="200">
        <v>5</v>
      </c>
      <c r="K26" s="308" t="e">
        <f>_xll.qlRateHelperEarliestDate($E26,Trigger)</f>
        <v>#VALUE!</v>
      </c>
      <c r="L26" s="309" t="e">
        <f>_xll.qlRateHelperLatestDate($E26,Trigger)</f>
        <v>#VALUE!</v>
      </c>
    </row>
    <row r="27" spans="1:14" ht="15" x14ac:dyDescent="0.25">
      <c r="A27" s="202" t="e">
        <f>_xll.qlECBNextDate(A26)</f>
        <v>#NUM!</v>
      </c>
      <c r="B27" s="331" t="s">
        <v>224</v>
      </c>
      <c r="C27" s="311" t="s">
        <v>118</v>
      </c>
      <c r="D27" s="332" t="e">
        <f>_xll.qlECBcode(A27)</f>
        <v>#NUM!</v>
      </c>
      <c r="E27" s="312" t="e">
        <f t="shared" si="1"/>
        <v>#NUM!</v>
      </c>
      <c r="F27" s="313" t="e">
        <f>_xll.qlRateHelperQuoteValue($E27,Trigger)</f>
        <v>#VALUE!</v>
      </c>
      <c r="G27" s="313" t="e">
        <f>_xll.qlSwapRateHelperSpread($E27,Trigger)</f>
        <v>#VALUE!</v>
      </c>
      <c r="H27" s="314" t="b">
        <v>0</v>
      </c>
      <c r="I27" s="314">
        <v>70</v>
      </c>
      <c r="J27" s="314">
        <v>5</v>
      </c>
      <c r="K27" s="315" t="e">
        <f>_xll.qlRateHelperEarliestDate($E27,Trigger)</f>
        <v>#VALUE!</v>
      </c>
      <c r="L27" s="316" t="e">
        <f>_xll.qlRateHelperLatestDate($E27,Trigger)</f>
        <v>#VALUE!</v>
      </c>
    </row>
    <row r="28" spans="1:14" ht="15" hidden="1" outlineLevel="1" x14ac:dyDescent="0.25">
      <c r="B28" s="317" t="s">
        <v>152</v>
      </c>
      <c r="C28" s="318">
        <v>12</v>
      </c>
      <c r="D28" s="320"/>
      <c r="E28" s="320" t="str">
        <f t="shared" si="1"/>
        <v>HKD_YCRH_1S12</v>
      </c>
      <c r="F28" s="321" t="e">
        <f>_xll.qlRateHelperQuoteValue($E28,Trigger)</f>
        <v>#NUM!</v>
      </c>
      <c r="G28" s="321" t="e">
        <f>_xll.qlSwapRateHelperSpread($E28,Trigger)</f>
        <v>#NUM!</v>
      </c>
      <c r="H28" s="322" t="b">
        <v>0</v>
      </c>
      <c r="I28" s="322">
        <v>40</v>
      </c>
      <c r="J28" s="322">
        <v>1</v>
      </c>
      <c r="K28" s="323" t="e">
        <f>_xll.qlRateHelperEarliestDate($E28,Trigger)</f>
        <v>#NUM!</v>
      </c>
      <c r="L28" s="324" t="e">
        <f>_xll.qlRateHelperLatestDate($E28,Trigger)</f>
        <v>#NUM!</v>
      </c>
    </row>
    <row r="29" spans="1:14" ht="15" hidden="1" outlineLevel="1" x14ac:dyDescent="0.25">
      <c r="B29" s="327" t="s">
        <v>153</v>
      </c>
      <c r="C29" s="136">
        <v>12</v>
      </c>
      <c r="D29" s="306"/>
      <c r="E29" s="306" t="str">
        <f t="shared" si="1"/>
        <v>HKD_YCRH_2S12</v>
      </c>
      <c r="F29" s="307" t="e">
        <f>_xll.qlRateHelperQuoteValue($E29,Trigger)</f>
        <v>#NUM!</v>
      </c>
      <c r="G29" s="307" t="e">
        <f>_xll.qlSwapRateHelperSpread($E29,Trigger)</f>
        <v>#NUM!</v>
      </c>
      <c r="H29" s="200" t="b">
        <v>0</v>
      </c>
      <c r="I29" s="200">
        <v>40</v>
      </c>
      <c r="J29" s="200">
        <v>1</v>
      </c>
      <c r="K29" s="308" t="e">
        <f>_xll.qlRateHelperEarliestDate($E29,Trigger)</f>
        <v>#NUM!</v>
      </c>
      <c r="L29" s="309" t="e">
        <f>_xll.qlRateHelperLatestDate($E29,Trigger)</f>
        <v>#NUM!</v>
      </c>
    </row>
    <row r="30" spans="1:14" ht="15" hidden="1" outlineLevel="1" x14ac:dyDescent="0.25">
      <c r="B30" s="327" t="s">
        <v>154</v>
      </c>
      <c r="C30" s="136">
        <v>12</v>
      </c>
      <c r="D30" s="306"/>
      <c r="E30" s="306" t="str">
        <f t="shared" si="1"/>
        <v>HKD_YCRH_3S12</v>
      </c>
      <c r="F30" s="307" t="e">
        <f>_xll.qlRateHelperQuoteValue($E30,Trigger)</f>
        <v>#NUM!</v>
      </c>
      <c r="G30" s="307" t="e">
        <f>_xll.qlSwapRateHelperSpread($E30,Trigger)</f>
        <v>#NUM!</v>
      </c>
      <c r="H30" s="200" t="b">
        <v>0</v>
      </c>
      <c r="I30" s="200">
        <v>40</v>
      </c>
      <c r="J30" s="200">
        <v>1</v>
      </c>
      <c r="K30" s="308" t="e">
        <f>_xll.qlRateHelperEarliestDate($E30,Trigger)</f>
        <v>#NUM!</v>
      </c>
      <c r="L30" s="309" t="e">
        <f>_xll.qlRateHelperLatestDate($E30,Trigger)</f>
        <v>#NUM!</v>
      </c>
    </row>
    <row r="31" spans="1:14" ht="15" hidden="1" outlineLevel="1" x14ac:dyDescent="0.25">
      <c r="B31" s="327" t="s">
        <v>155</v>
      </c>
      <c r="C31" s="136">
        <v>12</v>
      </c>
      <c r="D31" s="306"/>
      <c r="E31" s="306" t="str">
        <f t="shared" si="1"/>
        <v>HKD_YCRH_4S12</v>
      </c>
      <c r="F31" s="307" t="e">
        <f>_xll.qlRateHelperQuoteValue($E31,Trigger)</f>
        <v>#NUM!</v>
      </c>
      <c r="G31" s="307" t="e">
        <f>_xll.qlSwapRateHelperSpread($E31,Trigger)</f>
        <v>#NUM!</v>
      </c>
      <c r="H31" s="200" t="b">
        <v>0</v>
      </c>
      <c r="I31" s="200">
        <v>40</v>
      </c>
      <c r="J31" s="200">
        <v>1</v>
      </c>
      <c r="K31" s="308" t="e">
        <f>_xll.qlRateHelperEarliestDate($E31,Trigger)</f>
        <v>#NUM!</v>
      </c>
      <c r="L31" s="309" t="e">
        <f>_xll.qlRateHelperLatestDate($E31,Trigger)</f>
        <v>#NUM!</v>
      </c>
    </row>
    <row r="32" spans="1:14" ht="15" hidden="1" outlineLevel="1" x14ac:dyDescent="0.25">
      <c r="B32" s="327" t="s">
        <v>152</v>
      </c>
      <c r="C32" s="136">
        <v>24</v>
      </c>
      <c r="D32" s="306"/>
      <c r="E32" s="306" t="str">
        <f t="shared" si="1"/>
        <v>HKD_YCRH_1S24</v>
      </c>
      <c r="F32" s="307" t="e">
        <f>_xll.qlRateHelperQuoteValue($E32,Trigger)</f>
        <v>#NUM!</v>
      </c>
      <c r="G32" s="307" t="e">
        <f>_xll.qlSwapRateHelperSpread($E32,Trigger)</f>
        <v>#NUM!</v>
      </c>
      <c r="H32" s="200" t="b">
        <v>0</v>
      </c>
      <c r="I32" s="200">
        <v>40</v>
      </c>
      <c r="J32" s="200">
        <v>1</v>
      </c>
      <c r="K32" s="308" t="e">
        <f>_xll.qlRateHelperEarliestDate($E32,Trigger)</f>
        <v>#NUM!</v>
      </c>
      <c r="L32" s="309" t="e">
        <f>_xll.qlRateHelperLatestDate($E32,Trigger)</f>
        <v>#NUM!</v>
      </c>
    </row>
    <row r="33" spans="2:12" ht="15" hidden="1" outlineLevel="1" x14ac:dyDescent="0.25">
      <c r="B33" s="327" t="s">
        <v>153</v>
      </c>
      <c r="C33" s="136">
        <v>24</v>
      </c>
      <c r="D33" s="306"/>
      <c r="E33" s="306" t="str">
        <f t="shared" si="1"/>
        <v>HKD_YCRH_2S24</v>
      </c>
      <c r="F33" s="307" t="e">
        <f>_xll.qlRateHelperQuoteValue($E33,Trigger)</f>
        <v>#NUM!</v>
      </c>
      <c r="G33" s="307" t="e">
        <f>_xll.qlSwapRateHelperSpread($E33,Trigger)</f>
        <v>#NUM!</v>
      </c>
      <c r="H33" s="200" t="b">
        <v>0</v>
      </c>
      <c r="I33" s="200">
        <v>40</v>
      </c>
      <c r="J33" s="200">
        <v>1</v>
      </c>
      <c r="K33" s="308" t="e">
        <f>_xll.qlRateHelperEarliestDate($E33,Trigger)</f>
        <v>#NUM!</v>
      </c>
      <c r="L33" s="309" t="e">
        <f>_xll.qlRateHelperLatestDate($E33,Trigger)</f>
        <v>#NUM!</v>
      </c>
    </row>
    <row r="34" spans="2:12" ht="15" hidden="1" outlineLevel="1" x14ac:dyDescent="0.25">
      <c r="B34" s="331" t="s">
        <v>152</v>
      </c>
      <c r="C34" s="311">
        <v>36</v>
      </c>
      <c r="D34" s="312"/>
      <c r="E34" s="312" t="str">
        <f t="shared" si="1"/>
        <v>HKD_YCRH_1S36</v>
      </c>
      <c r="F34" s="313" t="e">
        <f>_xll.qlRateHelperQuoteValue($E34,Trigger)</f>
        <v>#NUM!</v>
      </c>
      <c r="G34" s="313" t="e">
        <f>_xll.qlSwapRateHelperSpread($E34,Trigger)</f>
        <v>#NUM!</v>
      </c>
      <c r="H34" s="314" t="b">
        <v>0</v>
      </c>
      <c r="I34" s="314">
        <v>40</v>
      </c>
      <c r="J34" s="314">
        <v>1</v>
      </c>
      <c r="K34" s="315" t="e">
        <f>_xll.qlRateHelperEarliestDate($E34,Trigger)</f>
        <v>#NUM!</v>
      </c>
      <c r="L34" s="316" t="e">
        <f>_xll.qlRateHelperLatestDate($E34,Trigger)</f>
        <v>#NUM!</v>
      </c>
    </row>
    <row r="35" spans="2:12" ht="15" collapsed="1" x14ac:dyDescent="0.25">
      <c r="B35" s="317" t="str">
        <f t="shared" ref="B35:B80" si="2">SwapFixedFreq</f>
        <v/>
      </c>
      <c r="C35" s="318" t="str">
        <f t="shared" ref="C35:C88" si="3">IborType</f>
        <v>OIS</v>
      </c>
      <c r="D35" s="320" t="s">
        <v>119</v>
      </c>
      <c r="E35" s="320" t="str">
        <f t="shared" ref="E35:E58" si="4">RateHelperPrefix&amp;"_"&amp;$B35&amp;$C35&amp;$D35</f>
        <v>HKD_YCRH_OISSW</v>
      </c>
      <c r="F35" s="321" t="e">
        <f>_xll.qlRateHelperQuoteValue($E35,Trigger)</f>
        <v>#NUM!</v>
      </c>
      <c r="G35" s="321" t="e">
        <f>_xll.qlSwapRateHelperSpread($E35,Trigger)</f>
        <v>#NUM!</v>
      </c>
      <c r="H35" s="330" t="b">
        <v>0</v>
      </c>
      <c r="I35" s="322">
        <v>50</v>
      </c>
      <c r="J35" s="322">
        <v>1</v>
      </c>
      <c r="K35" s="323" t="e">
        <f>_xll.qlRateHelperEarliestDate($E35,Trigger)</f>
        <v>#NUM!</v>
      </c>
      <c r="L35" s="324" t="e">
        <f>_xll.qlRateHelperLatestDate($E35,Trigger)</f>
        <v>#NUM!</v>
      </c>
    </row>
    <row r="36" spans="2:12" ht="15" x14ac:dyDescent="0.25">
      <c r="B36" s="327"/>
      <c r="C36" s="136" t="str">
        <f t="shared" si="3"/>
        <v>OIS</v>
      </c>
      <c r="D36" s="306" t="s">
        <v>120</v>
      </c>
      <c r="E36" s="306" t="str">
        <f t="shared" si="4"/>
        <v>HKD_YCRH_OIS2W</v>
      </c>
      <c r="F36" s="307" t="e">
        <f>_xll.qlRateHelperQuoteValue($E36,Trigger)</f>
        <v>#NUM!</v>
      </c>
      <c r="G36" s="307" t="e">
        <f>_xll.qlSwapRateHelperSpread($E36,Trigger)</f>
        <v>#NUM!</v>
      </c>
      <c r="H36" s="200" t="b">
        <v>0</v>
      </c>
      <c r="I36" s="200">
        <v>50</v>
      </c>
      <c r="J36" s="200">
        <v>1</v>
      </c>
      <c r="K36" s="308" t="e">
        <f>_xll.qlRateHelperEarliestDate($E36,Trigger)</f>
        <v>#NUM!</v>
      </c>
      <c r="L36" s="309" t="e">
        <f>_xll.qlRateHelperLatestDate($E36,Trigger)</f>
        <v>#NUM!</v>
      </c>
    </row>
    <row r="37" spans="2:12" ht="15" x14ac:dyDescent="0.25">
      <c r="B37" s="327"/>
      <c r="C37" s="136" t="str">
        <f t="shared" si="3"/>
        <v>OIS</v>
      </c>
      <c r="D37" s="306" t="s">
        <v>121</v>
      </c>
      <c r="E37" s="306" t="str">
        <f t="shared" si="4"/>
        <v>HKD_YCRH_OIS3W</v>
      </c>
      <c r="F37" s="307" t="e">
        <f>_xll.qlRateHelperQuoteValue($E37,Trigger)</f>
        <v>#NUM!</v>
      </c>
      <c r="G37" s="307" t="e">
        <f>_xll.qlSwapRateHelperSpread($E37,Trigger)</f>
        <v>#NUM!</v>
      </c>
      <c r="H37" s="200" t="b">
        <v>0</v>
      </c>
      <c r="I37" s="200">
        <v>50</v>
      </c>
      <c r="J37" s="200">
        <v>1</v>
      </c>
      <c r="K37" s="308" t="e">
        <f>_xll.qlRateHelperEarliestDate($E37,Trigger)</f>
        <v>#NUM!</v>
      </c>
      <c r="L37" s="309" t="e">
        <f>_xll.qlRateHelperLatestDate($E37,Trigger)</f>
        <v>#NUM!</v>
      </c>
    </row>
    <row r="38" spans="2:12" ht="15" x14ac:dyDescent="0.25">
      <c r="B38" s="327"/>
      <c r="C38" s="136" t="str">
        <f t="shared" si="3"/>
        <v>OIS</v>
      </c>
      <c r="D38" s="306" t="s">
        <v>112</v>
      </c>
      <c r="E38" s="306" t="str">
        <f t="shared" si="4"/>
        <v>HKD_YCRH_OIS1M</v>
      </c>
      <c r="F38" s="307">
        <f>_xll.qlRateHelperQuoteValue($E38,Trigger)</f>
        <v>5.0000000000000001E-4</v>
      </c>
      <c r="G38" s="307" t="e">
        <f>_xll.qlSwapRateHelperSpread($E38,Trigger)</f>
        <v>#NUM!</v>
      </c>
      <c r="H38" s="200" t="b">
        <v>1</v>
      </c>
      <c r="I38" s="200">
        <v>50</v>
      </c>
      <c r="J38" s="200">
        <v>1</v>
      </c>
      <c r="K38" s="308">
        <f>_xll.qlRateHelperEarliestDate($E38,Trigger)</f>
        <v>41597</v>
      </c>
      <c r="L38" s="309">
        <f>_xll.qlRateHelperLatestDate($E38,Trigger)</f>
        <v>41627</v>
      </c>
    </row>
    <row r="39" spans="2:12" ht="15" x14ac:dyDescent="0.25">
      <c r="B39" s="327"/>
      <c r="C39" s="136" t="str">
        <f t="shared" si="3"/>
        <v>OIS</v>
      </c>
      <c r="D39" s="306" t="s">
        <v>122</v>
      </c>
      <c r="E39" s="306" t="str">
        <f t="shared" si="4"/>
        <v>HKD_YCRH_OIS2M</v>
      </c>
      <c r="F39" s="307">
        <f>_xll.qlRateHelperQuoteValue($E39,Trigger)</f>
        <v>6.9999999999999988E-4</v>
      </c>
      <c r="G39" s="307" t="e">
        <f>_xll.qlSwapRateHelperSpread($E39,Trigger)</f>
        <v>#NUM!</v>
      </c>
      <c r="H39" s="200" t="b">
        <v>1</v>
      </c>
      <c r="I39" s="200">
        <v>50</v>
      </c>
      <c r="J39" s="200">
        <v>1</v>
      </c>
      <c r="K39" s="308">
        <f>_xll.qlRateHelperEarliestDate($E39,Trigger)</f>
        <v>41597</v>
      </c>
      <c r="L39" s="309">
        <f>_xll.qlRateHelperLatestDate($E39,Trigger)</f>
        <v>41659</v>
      </c>
    </row>
    <row r="40" spans="2:12" ht="15" x14ac:dyDescent="0.25">
      <c r="B40" s="327"/>
      <c r="C40" s="136" t="str">
        <f t="shared" si="3"/>
        <v>OIS</v>
      </c>
      <c r="D40" s="306" t="s">
        <v>116</v>
      </c>
      <c r="E40" s="306" t="str">
        <f t="shared" si="4"/>
        <v>HKD_YCRH_OIS3M</v>
      </c>
      <c r="F40" s="307">
        <f>_xll.qlRateHelperQuoteValue($E40,Trigger)</f>
        <v>9.0000000000000008E-4</v>
      </c>
      <c r="G40" s="307" t="e">
        <f>_xll.qlSwapRateHelperSpread($E40,Trigger)</f>
        <v>#NUM!</v>
      </c>
      <c r="H40" s="200" t="b">
        <v>1</v>
      </c>
      <c r="I40" s="200">
        <v>50</v>
      </c>
      <c r="J40" s="200">
        <v>1</v>
      </c>
      <c r="K40" s="308">
        <f>_xll.qlRateHelperEarliestDate($E40,Trigger)</f>
        <v>41597</v>
      </c>
      <c r="L40" s="309">
        <f>_xll.qlRateHelperLatestDate($E40,Trigger)</f>
        <v>41689</v>
      </c>
    </row>
    <row r="41" spans="2:12" ht="15" x14ac:dyDescent="0.25">
      <c r="B41" s="327"/>
      <c r="C41" s="136" t="str">
        <f t="shared" si="3"/>
        <v>OIS</v>
      </c>
      <c r="D41" s="306" t="s">
        <v>123</v>
      </c>
      <c r="E41" s="306" t="str">
        <f t="shared" si="4"/>
        <v>HKD_YCRH_OIS4M</v>
      </c>
      <c r="F41" s="307">
        <f>_xll.qlRateHelperQuoteValue($E41,Trigger)</f>
        <v>1.2000000000000001E-3</v>
      </c>
      <c r="G41" s="307" t="e">
        <f>_xll.qlSwapRateHelperSpread($E41,Trigger)</f>
        <v>#NUM!</v>
      </c>
      <c r="H41" s="200" t="b">
        <v>1</v>
      </c>
      <c r="I41" s="200">
        <v>50</v>
      </c>
      <c r="J41" s="200">
        <v>1</v>
      </c>
      <c r="K41" s="308">
        <f>_xll.qlRateHelperEarliestDate($E41,Trigger)</f>
        <v>41597</v>
      </c>
      <c r="L41" s="309">
        <f>_xll.qlRateHelperLatestDate($E41,Trigger)</f>
        <v>41717</v>
      </c>
    </row>
    <row r="42" spans="2:12" ht="15" x14ac:dyDescent="0.25">
      <c r="B42" s="327"/>
      <c r="C42" s="136" t="str">
        <f t="shared" si="3"/>
        <v>OIS</v>
      </c>
      <c r="D42" s="306" t="s">
        <v>124</v>
      </c>
      <c r="E42" s="306" t="str">
        <f t="shared" si="4"/>
        <v>HKD_YCRH_OIS5M</v>
      </c>
      <c r="F42" s="307">
        <f>_xll.qlRateHelperQuoteValue($E42,Trigger)</f>
        <v>1E-3</v>
      </c>
      <c r="G42" s="307" t="e">
        <f>_xll.qlSwapRateHelperSpread($E42,Trigger)</f>
        <v>#NUM!</v>
      </c>
      <c r="H42" s="200" t="b">
        <v>1</v>
      </c>
      <c r="I42" s="200">
        <v>50</v>
      </c>
      <c r="J42" s="200">
        <v>1</v>
      </c>
      <c r="K42" s="308">
        <f>_xll.qlRateHelperEarliestDate($E42,Trigger)</f>
        <v>41597</v>
      </c>
      <c r="L42" s="309">
        <f>_xll.qlRateHelperLatestDate($E42,Trigger)</f>
        <v>41751</v>
      </c>
    </row>
    <row r="43" spans="2:12" ht="15" x14ac:dyDescent="0.25">
      <c r="B43" s="327"/>
      <c r="C43" s="136" t="str">
        <f t="shared" si="3"/>
        <v>OIS</v>
      </c>
      <c r="D43" s="306" t="s">
        <v>9</v>
      </c>
      <c r="E43" s="306" t="str">
        <f t="shared" si="4"/>
        <v>HKD_YCRH_OIS6M</v>
      </c>
      <c r="F43" s="307">
        <f>_xll.qlRateHelperQuoteValue($E43,Trigger)</f>
        <v>1.1000000000000001E-3</v>
      </c>
      <c r="G43" s="307" t="e">
        <f>_xll.qlSwapRateHelperSpread($E43,Trigger)</f>
        <v>#NUM!</v>
      </c>
      <c r="H43" s="200" t="b">
        <v>1</v>
      </c>
      <c r="I43" s="200">
        <v>50</v>
      </c>
      <c r="J43" s="200">
        <v>1</v>
      </c>
      <c r="K43" s="308">
        <f>_xll.qlRateHelperEarliestDate($E43,Trigger)</f>
        <v>41597</v>
      </c>
      <c r="L43" s="309">
        <f>_xll.qlRateHelperLatestDate($E43,Trigger)</f>
        <v>41778</v>
      </c>
    </row>
    <row r="44" spans="2:12" ht="15" x14ac:dyDescent="0.25">
      <c r="B44" s="327"/>
      <c r="C44" s="136" t="str">
        <f t="shared" si="3"/>
        <v>OIS</v>
      </c>
      <c r="D44" s="306" t="s">
        <v>125</v>
      </c>
      <c r="E44" s="306" t="str">
        <f t="shared" si="4"/>
        <v>HKD_YCRH_OIS7M</v>
      </c>
      <c r="F44" s="307" t="e">
        <f>_xll.qlRateHelperQuoteValue($E44,Trigger)</f>
        <v>#NUM!</v>
      </c>
      <c r="G44" s="307" t="e">
        <f>_xll.qlSwapRateHelperSpread($E44,Trigger)</f>
        <v>#NUM!</v>
      </c>
      <c r="H44" s="200" t="b">
        <v>0</v>
      </c>
      <c r="I44" s="200">
        <v>50</v>
      </c>
      <c r="J44" s="200">
        <v>1</v>
      </c>
      <c r="K44" s="308" t="e">
        <f>_xll.qlRateHelperEarliestDate($E44,Trigger)</f>
        <v>#NUM!</v>
      </c>
      <c r="L44" s="309" t="e">
        <f>_xll.qlRateHelperLatestDate($E44,Trigger)</f>
        <v>#NUM!</v>
      </c>
    </row>
    <row r="45" spans="2:12" ht="15" x14ac:dyDescent="0.25">
      <c r="B45" s="327"/>
      <c r="C45" s="136" t="str">
        <f t="shared" si="3"/>
        <v>OIS</v>
      </c>
      <c r="D45" s="306" t="s">
        <v>126</v>
      </c>
      <c r="E45" s="306" t="str">
        <f t="shared" si="4"/>
        <v>HKD_YCRH_OIS8M</v>
      </c>
      <c r="F45" s="307" t="e">
        <f>_xll.qlRateHelperQuoteValue($E45,Trigger)</f>
        <v>#NUM!</v>
      </c>
      <c r="G45" s="307" t="e">
        <f>_xll.qlSwapRateHelperSpread($E45,Trigger)</f>
        <v>#NUM!</v>
      </c>
      <c r="H45" s="200" t="b">
        <v>0</v>
      </c>
      <c r="I45" s="200">
        <v>50</v>
      </c>
      <c r="J45" s="200">
        <v>1</v>
      </c>
      <c r="K45" s="308" t="e">
        <f>_xll.qlRateHelperEarliestDate($E45,Trigger)</f>
        <v>#NUM!</v>
      </c>
      <c r="L45" s="309" t="e">
        <f>_xll.qlRateHelperLatestDate($E45,Trigger)</f>
        <v>#NUM!</v>
      </c>
    </row>
    <row r="46" spans="2:12" ht="15" x14ac:dyDescent="0.25">
      <c r="B46" s="327"/>
      <c r="C46" s="136" t="str">
        <f t="shared" si="3"/>
        <v>OIS</v>
      </c>
      <c r="D46" s="306" t="s">
        <v>127</v>
      </c>
      <c r="E46" s="306" t="str">
        <f t="shared" si="4"/>
        <v>HKD_YCRH_OIS9M</v>
      </c>
      <c r="F46" s="307">
        <f>_xll.qlRateHelperQuoteValue($E46,Trigger)</f>
        <v>1.6999999999999999E-3</v>
      </c>
      <c r="G46" s="307" t="e">
        <f>_xll.qlSwapRateHelperSpread($E46,Trigger)</f>
        <v>#NUM!</v>
      </c>
      <c r="H46" s="200" t="b">
        <v>1</v>
      </c>
      <c r="I46" s="200">
        <v>50</v>
      </c>
      <c r="J46" s="200">
        <v>1</v>
      </c>
      <c r="K46" s="308">
        <f>_xll.qlRateHelperEarliestDate($E46,Trigger)</f>
        <v>41597</v>
      </c>
      <c r="L46" s="309">
        <f>_xll.qlRateHelperLatestDate($E46,Trigger)</f>
        <v>41870</v>
      </c>
    </row>
    <row r="47" spans="2:12" ht="15" x14ac:dyDescent="0.25">
      <c r="B47" s="327"/>
      <c r="C47" s="136" t="str">
        <f t="shared" si="3"/>
        <v>OIS</v>
      </c>
      <c r="D47" s="306" t="s">
        <v>128</v>
      </c>
      <c r="E47" s="306" t="str">
        <f t="shared" si="4"/>
        <v>HKD_YCRH_OIS10M</v>
      </c>
      <c r="F47" s="307" t="e">
        <f>_xll.qlRateHelperQuoteValue($E47,Trigger)</f>
        <v>#NUM!</v>
      </c>
      <c r="G47" s="307" t="e">
        <f>_xll.qlSwapRateHelperSpread($E47,Trigger)</f>
        <v>#NUM!</v>
      </c>
      <c r="H47" s="200" t="b">
        <v>0</v>
      </c>
      <c r="I47" s="200">
        <v>50</v>
      </c>
      <c r="J47" s="200">
        <v>1</v>
      </c>
      <c r="K47" s="308" t="e">
        <f>_xll.qlRateHelperEarliestDate($E47,Trigger)</f>
        <v>#NUM!</v>
      </c>
      <c r="L47" s="309" t="e">
        <f>_xll.qlRateHelperLatestDate($E47,Trigger)</f>
        <v>#NUM!</v>
      </c>
    </row>
    <row r="48" spans="2:12" ht="15" x14ac:dyDescent="0.25">
      <c r="B48" s="327"/>
      <c r="C48" s="136" t="str">
        <f t="shared" si="3"/>
        <v>OIS</v>
      </c>
      <c r="D48" s="306" t="s">
        <v>129</v>
      </c>
      <c r="E48" s="306" t="str">
        <f t="shared" si="4"/>
        <v>HKD_YCRH_OIS11M</v>
      </c>
      <c r="F48" s="307" t="e">
        <f>_xll.qlRateHelperQuoteValue($E48,Trigger)</f>
        <v>#NUM!</v>
      </c>
      <c r="G48" s="307" t="e">
        <f>_xll.qlSwapRateHelperSpread($E48,Trigger)</f>
        <v>#NUM!</v>
      </c>
      <c r="H48" s="200" t="b">
        <v>0</v>
      </c>
      <c r="I48" s="200">
        <v>50</v>
      </c>
      <c r="J48" s="200">
        <v>1</v>
      </c>
      <c r="K48" s="308" t="e">
        <f>_xll.qlRateHelperEarliestDate($E48,Trigger)</f>
        <v>#NUM!</v>
      </c>
      <c r="L48" s="309" t="e">
        <f>_xll.qlRateHelperLatestDate($E48,Trigger)</f>
        <v>#NUM!</v>
      </c>
    </row>
    <row r="49" spans="2:12" ht="15" x14ac:dyDescent="0.25">
      <c r="B49" s="327"/>
      <c r="C49" s="136" t="str">
        <f t="shared" si="3"/>
        <v>OIS</v>
      </c>
      <c r="D49" s="306" t="s">
        <v>10</v>
      </c>
      <c r="E49" s="306" t="str">
        <f t="shared" si="4"/>
        <v>HKD_YCRH_OIS1Y</v>
      </c>
      <c r="F49" s="307">
        <f>_xll.qlRateHelperQuoteValue($E49,Trigger)</f>
        <v>2E-3</v>
      </c>
      <c r="G49" s="307" t="e">
        <f>_xll.qlSwapRateHelperSpread($E49,Trigger)</f>
        <v>#NUM!</v>
      </c>
      <c r="H49" s="200" t="b">
        <v>1</v>
      </c>
      <c r="I49" s="200">
        <v>50</v>
      </c>
      <c r="J49" s="200">
        <v>1</v>
      </c>
      <c r="K49" s="308">
        <f>_xll.qlRateHelperEarliestDate($E49,Trigger)</f>
        <v>41597</v>
      </c>
      <c r="L49" s="309">
        <f>_xll.qlRateHelperLatestDate($E49,Trigger)</f>
        <v>41962</v>
      </c>
    </row>
    <row r="50" spans="2:12" ht="15" x14ac:dyDescent="0.25">
      <c r="B50" s="327" t="str">
        <f t="shared" si="2"/>
        <v/>
      </c>
      <c r="C50" s="136" t="str">
        <f t="shared" si="3"/>
        <v>OIS</v>
      </c>
      <c r="D50" s="306" t="s">
        <v>130</v>
      </c>
      <c r="E50" s="306" t="str">
        <f t="shared" si="4"/>
        <v>HKD_YCRH_OIS13M</v>
      </c>
      <c r="F50" s="307" t="e">
        <f>_xll.qlRateHelperQuoteValue($E50,Trigger)</f>
        <v>#NUM!</v>
      </c>
      <c r="G50" s="307" t="e">
        <f>_xll.qlSwapRateHelperSpread($E50,Trigger)</f>
        <v>#NUM!</v>
      </c>
      <c r="H50" s="200" t="b">
        <v>0</v>
      </c>
      <c r="I50" s="200">
        <v>50</v>
      </c>
      <c r="J50" s="200">
        <v>1</v>
      </c>
      <c r="K50" s="308" t="e">
        <f>_xll.qlRateHelperEarliestDate($E50,Trigger)</f>
        <v>#NUM!</v>
      </c>
      <c r="L50" s="309" t="e">
        <f>_xll.qlRateHelperLatestDate($E50,Trigger)</f>
        <v>#NUM!</v>
      </c>
    </row>
    <row r="51" spans="2:12" ht="15" x14ac:dyDescent="0.25">
      <c r="B51" s="327" t="str">
        <f t="shared" si="2"/>
        <v/>
      </c>
      <c r="C51" s="136" t="str">
        <f t="shared" si="3"/>
        <v>OIS</v>
      </c>
      <c r="D51" s="306" t="s">
        <v>131</v>
      </c>
      <c r="E51" s="306" t="str">
        <f t="shared" si="4"/>
        <v>HKD_YCRH_OIS14M</v>
      </c>
      <c r="F51" s="307" t="e">
        <f>_xll.qlRateHelperQuoteValue($E51,Trigger)</f>
        <v>#NUM!</v>
      </c>
      <c r="G51" s="307" t="e">
        <f>_xll.qlSwapRateHelperSpread($E51,Trigger)</f>
        <v>#NUM!</v>
      </c>
      <c r="H51" s="200" t="b">
        <v>0</v>
      </c>
      <c r="I51" s="200">
        <v>50</v>
      </c>
      <c r="J51" s="200">
        <v>1</v>
      </c>
      <c r="K51" s="308" t="e">
        <f>_xll.qlRateHelperEarliestDate($E51,Trigger)</f>
        <v>#NUM!</v>
      </c>
      <c r="L51" s="309" t="e">
        <f>_xll.qlRateHelperLatestDate($E51,Trigger)</f>
        <v>#NUM!</v>
      </c>
    </row>
    <row r="52" spans="2:12" ht="15" x14ac:dyDescent="0.25">
      <c r="B52" s="327" t="str">
        <f t="shared" si="2"/>
        <v/>
      </c>
      <c r="C52" s="136" t="str">
        <f t="shared" si="3"/>
        <v>OIS</v>
      </c>
      <c r="D52" s="306" t="s">
        <v>11</v>
      </c>
      <c r="E52" s="306" t="str">
        <f t="shared" si="4"/>
        <v>HKD_YCRH_OIS15M</v>
      </c>
      <c r="F52" s="307" t="e">
        <f>_xll.qlRateHelperQuoteValue($E52,Trigger)</f>
        <v>#NUM!</v>
      </c>
      <c r="G52" s="307" t="e">
        <f>_xll.qlSwapRateHelperSpread($E52,Trigger)</f>
        <v>#NUM!</v>
      </c>
      <c r="H52" s="200" t="b">
        <v>0</v>
      </c>
      <c r="I52" s="200">
        <v>50</v>
      </c>
      <c r="J52" s="200">
        <v>1</v>
      </c>
      <c r="K52" s="308" t="e">
        <f>_xll.qlRateHelperEarliestDate($E52,Trigger)</f>
        <v>#NUM!</v>
      </c>
      <c r="L52" s="309" t="e">
        <f>_xll.qlRateHelperLatestDate($E52,Trigger)</f>
        <v>#NUM!</v>
      </c>
    </row>
    <row r="53" spans="2:12" ht="15" x14ac:dyDescent="0.25">
      <c r="B53" s="327" t="str">
        <f t="shared" si="2"/>
        <v/>
      </c>
      <c r="C53" s="136" t="str">
        <f t="shared" si="3"/>
        <v>OIS</v>
      </c>
      <c r="D53" s="306" t="s">
        <v>132</v>
      </c>
      <c r="E53" s="306" t="str">
        <f t="shared" si="4"/>
        <v>HKD_YCRH_OIS16M</v>
      </c>
      <c r="F53" s="307" t="e">
        <f>_xll.qlRateHelperQuoteValue($E53,Trigger)</f>
        <v>#NUM!</v>
      </c>
      <c r="G53" s="307" t="e">
        <f>_xll.qlSwapRateHelperSpread($E53,Trigger)</f>
        <v>#NUM!</v>
      </c>
      <c r="H53" s="200" t="b">
        <v>0</v>
      </c>
      <c r="I53" s="200">
        <v>50</v>
      </c>
      <c r="J53" s="200">
        <v>1</v>
      </c>
      <c r="K53" s="308" t="e">
        <f>_xll.qlRateHelperEarliestDate($E53,Trigger)</f>
        <v>#NUM!</v>
      </c>
      <c r="L53" s="309" t="e">
        <f>_xll.qlRateHelperLatestDate($E53,Trigger)</f>
        <v>#NUM!</v>
      </c>
    </row>
    <row r="54" spans="2:12" ht="15" x14ac:dyDescent="0.25">
      <c r="B54" s="327" t="str">
        <f t="shared" si="2"/>
        <v/>
      </c>
      <c r="C54" s="136" t="str">
        <f t="shared" si="3"/>
        <v>OIS</v>
      </c>
      <c r="D54" s="306" t="s">
        <v>133</v>
      </c>
      <c r="E54" s="306" t="str">
        <f t="shared" si="4"/>
        <v>HKD_YCRH_OIS17M</v>
      </c>
      <c r="F54" s="307" t="e">
        <f>_xll.qlRateHelperQuoteValue($E54,Trigger)</f>
        <v>#NUM!</v>
      </c>
      <c r="G54" s="307" t="e">
        <f>_xll.qlSwapRateHelperSpread($E54,Trigger)</f>
        <v>#NUM!</v>
      </c>
      <c r="H54" s="200" t="b">
        <v>0</v>
      </c>
      <c r="I54" s="200">
        <v>50</v>
      </c>
      <c r="J54" s="200">
        <v>1</v>
      </c>
      <c r="K54" s="308" t="e">
        <f>_xll.qlRateHelperEarliestDate($E54,Trigger)</f>
        <v>#NUM!</v>
      </c>
      <c r="L54" s="309" t="e">
        <f>_xll.qlRateHelperLatestDate($E54,Trigger)</f>
        <v>#NUM!</v>
      </c>
    </row>
    <row r="55" spans="2:12" ht="15" x14ac:dyDescent="0.25">
      <c r="B55" s="327" t="str">
        <f t="shared" si="2"/>
        <v/>
      </c>
      <c r="C55" s="136" t="str">
        <f t="shared" si="3"/>
        <v>OIS</v>
      </c>
      <c r="D55" s="306" t="s">
        <v>12</v>
      </c>
      <c r="E55" s="306" t="str">
        <f t="shared" si="4"/>
        <v>HKD_YCRH_OIS18M</v>
      </c>
      <c r="F55" s="307" t="e">
        <f>_xll.qlRateHelperQuoteValue($E55,Trigger)</f>
        <v>#NUM!</v>
      </c>
      <c r="G55" s="307" t="e">
        <f>_xll.qlSwapRateHelperSpread($E55,Trigger)</f>
        <v>#NUM!</v>
      </c>
      <c r="H55" s="200" t="b">
        <v>0</v>
      </c>
      <c r="I55" s="200">
        <v>50</v>
      </c>
      <c r="J55" s="200">
        <v>1</v>
      </c>
      <c r="K55" s="308" t="e">
        <f>_xll.qlRateHelperEarliestDate($E55,Trigger)</f>
        <v>#NUM!</v>
      </c>
      <c r="L55" s="309" t="e">
        <f>_xll.qlRateHelperLatestDate($E55,Trigger)</f>
        <v>#NUM!</v>
      </c>
    </row>
    <row r="56" spans="2:12" x14ac:dyDescent="0.2">
      <c r="B56" s="327" t="str">
        <f t="shared" si="2"/>
        <v/>
      </c>
      <c r="C56" s="136" t="str">
        <f t="shared" si="3"/>
        <v>OIS</v>
      </c>
      <c r="D56" s="306" t="s">
        <v>134</v>
      </c>
      <c r="E56" s="306" t="str">
        <f t="shared" si="4"/>
        <v>HKD_YCRH_OIS19M</v>
      </c>
      <c r="F56" s="307" t="e">
        <f>_xll.qlRateHelperQuoteValue($E56,Trigger)</f>
        <v>#NUM!</v>
      </c>
      <c r="G56" s="307" t="e">
        <f>_xll.qlSwapRateHelperSpread($E56,Trigger)</f>
        <v>#NUM!</v>
      </c>
      <c r="H56" s="200" t="b">
        <v>0</v>
      </c>
      <c r="I56" s="200">
        <v>50</v>
      </c>
      <c r="J56" s="200">
        <v>1</v>
      </c>
      <c r="K56" s="308" t="e">
        <f>_xll.qlRateHelperEarliestDate($E56,Trigger)</f>
        <v>#NUM!</v>
      </c>
      <c r="L56" s="309" t="e">
        <f>_xll.qlRateHelperLatestDate($E56,Trigger)</f>
        <v>#NUM!</v>
      </c>
    </row>
    <row r="57" spans="2:12" x14ac:dyDescent="0.2">
      <c r="B57" s="327" t="str">
        <f t="shared" si="2"/>
        <v/>
      </c>
      <c r="C57" s="136" t="str">
        <f t="shared" si="3"/>
        <v>OIS</v>
      </c>
      <c r="D57" s="306" t="s">
        <v>135</v>
      </c>
      <c r="E57" s="306" t="str">
        <f t="shared" si="4"/>
        <v>HKD_YCRH_OIS20M</v>
      </c>
      <c r="F57" s="307" t="e">
        <f>_xll.qlRateHelperQuoteValue($E57,Trigger)</f>
        <v>#NUM!</v>
      </c>
      <c r="G57" s="307" t="e">
        <f>_xll.qlSwapRateHelperSpread($E57,Trigger)</f>
        <v>#NUM!</v>
      </c>
      <c r="H57" s="200" t="b">
        <v>0</v>
      </c>
      <c r="I57" s="200">
        <v>50</v>
      </c>
      <c r="J57" s="200">
        <v>1</v>
      </c>
      <c r="K57" s="308" t="e">
        <f>_xll.qlRateHelperEarliestDate($E57,Trigger)</f>
        <v>#NUM!</v>
      </c>
      <c r="L57" s="309" t="e">
        <f>_xll.qlRateHelperLatestDate($E57,Trigger)</f>
        <v>#NUM!</v>
      </c>
    </row>
    <row r="58" spans="2:12" x14ac:dyDescent="0.2">
      <c r="B58" s="327" t="str">
        <f t="shared" si="2"/>
        <v/>
      </c>
      <c r="C58" s="136" t="str">
        <f t="shared" si="3"/>
        <v>OIS</v>
      </c>
      <c r="D58" s="306" t="s">
        <v>13</v>
      </c>
      <c r="E58" s="306" t="str">
        <f t="shared" si="4"/>
        <v>HKD_YCRH_OIS21M</v>
      </c>
      <c r="F58" s="307" t="e">
        <f>_xll.qlRateHelperQuoteValue($E58,Trigger)</f>
        <v>#NUM!</v>
      </c>
      <c r="G58" s="307" t="e">
        <f>_xll.qlSwapRateHelperSpread($E58,Trigger)</f>
        <v>#NUM!</v>
      </c>
      <c r="H58" s="200" t="b">
        <v>0</v>
      </c>
      <c r="I58" s="200">
        <v>50</v>
      </c>
      <c r="J58" s="200">
        <v>1</v>
      </c>
      <c r="K58" s="308" t="e">
        <f>_xll.qlRateHelperEarliestDate($E58,Trigger)</f>
        <v>#NUM!</v>
      </c>
      <c r="L58" s="309" t="e">
        <f>_xll.qlRateHelperLatestDate($E58,Trigger)</f>
        <v>#NUM!</v>
      </c>
    </row>
    <row r="59" spans="2:12" x14ac:dyDescent="0.2">
      <c r="B59" s="327" t="str">
        <f t="shared" si="2"/>
        <v/>
      </c>
      <c r="C59" s="136" t="str">
        <f t="shared" si="3"/>
        <v>OIS</v>
      </c>
      <c r="D59" s="306" t="s">
        <v>136</v>
      </c>
      <c r="E59" s="306" t="str">
        <f t="shared" ref="E59:E88" si="5">RateHelperPrefix&amp;"_"&amp;$B59&amp;$C59&amp;$D59</f>
        <v>HKD_YCRH_OIS22M</v>
      </c>
      <c r="F59" s="307" t="e">
        <f>_xll.qlRateHelperQuoteValue($E59,Trigger)</f>
        <v>#NUM!</v>
      </c>
      <c r="G59" s="307" t="e">
        <f>_xll.qlSwapRateHelperSpread($E59,Trigger)</f>
        <v>#NUM!</v>
      </c>
      <c r="H59" s="200" t="b">
        <v>0</v>
      </c>
      <c r="I59" s="200">
        <v>50</v>
      </c>
      <c r="J59" s="200">
        <v>1</v>
      </c>
      <c r="K59" s="308" t="e">
        <f>_xll.qlRateHelperEarliestDate($E59,Trigger)</f>
        <v>#NUM!</v>
      </c>
      <c r="L59" s="309" t="e">
        <f>_xll.qlRateHelperLatestDate($E59,Trigger)</f>
        <v>#NUM!</v>
      </c>
    </row>
    <row r="60" spans="2:12" x14ac:dyDescent="0.2">
      <c r="B60" s="327" t="str">
        <f t="shared" si="2"/>
        <v/>
      </c>
      <c r="C60" s="136" t="str">
        <f t="shared" si="3"/>
        <v>OIS</v>
      </c>
      <c r="D60" s="306" t="s">
        <v>137</v>
      </c>
      <c r="E60" s="306" t="str">
        <f t="shared" si="5"/>
        <v>HKD_YCRH_OIS23M</v>
      </c>
      <c r="F60" s="307" t="e">
        <f>_xll.qlRateHelperQuoteValue($E60,Trigger)</f>
        <v>#NUM!</v>
      </c>
      <c r="G60" s="307" t="e">
        <f>_xll.qlSwapRateHelperSpread($E60,Trigger)</f>
        <v>#NUM!</v>
      </c>
      <c r="H60" s="200" t="b">
        <v>0</v>
      </c>
      <c r="I60" s="200">
        <v>50</v>
      </c>
      <c r="J60" s="200">
        <v>1</v>
      </c>
      <c r="K60" s="308" t="e">
        <f>_xll.qlRateHelperEarliestDate($E60,Trigger)</f>
        <v>#NUM!</v>
      </c>
      <c r="L60" s="309" t="e">
        <f>_xll.qlRateHelperLatestDate($E60,Trigger)</f>
        <v>#NUM!</v>
      </c>
    </row>
    <row r="61" spans="2:12" x14ac:dyDescent="0.2">
      <c r="B61" s="327" t="str">
        <f t="shared" si="2"/>
        <v/>
      </c>
      <c r="C61" s="136" t="str">
        <f t="shared" si="3"/>
        <v>OIS</v>
      </c>
      <c r="D61" s="306" t="s">
        <v>14</v>
      </c>
      <c r="E61" s="306" t="str">
        <f t="shared" si="5"/>
        <v>HKD_YCRH_OIS2Y</v>
      </c>
      <c r="F61" s="307" t="e">
        <f>_xll.qlRateHelperQuoteValue($E61,Trigger)</f>
        <v>#NUM!</v>
      </c>
      <c r="G61" s="307" t="e">
        <f>_xll.qlSwapRateHelperSpread($E61,Trigger)</f>
        <v>#NUM!</v>
      </c>
      <c r="H61" s="200" t="b">
        <v>0</v>
      </c>
      <c r="I61" s="200">
        <v>50</v>
      </c>
      <c r="J61" s="200">
        <v>1</v>
      </c>
      <c r="K61" s="308" t="e">
        <f>_xll.qlRateHelperEarliestDate($E61,Trigger)</f>
        <v>#NUM!</v>
      </c>
      <c r="L61" s="309" t="e">
        <f>_xll.qlRateHelperLatestDate($E61,Trigger)</f>
        <v>#NUM!</v>
      </c>
    </row>
    <row r="62" spans="2:12" x14ac:dyDescent="0.2">
      <c r="B62" s="327" t="str">
        <f t="shared" si="2"/>
        <v/>
      </c>
      <c r="C62" s="136" t="str">
        <f t="shared" si="3"/>
        <v>OIS</v>
      </c>
      <c r="D62" s="306" t="s">
        <v>138</v>
      </c>
      <c r="E62" s="306" t="str">
        <f t="shared" si="5"/>
        <v>HKD_YCRH_OIS27M</v>
      </c>
      <c r="F62" s="307" t="e">
        <f>_xll.qlRateHelperQuoteValue($E62,Trigger)</f>
        <v>#NUM!</v>
      </c>
      <c r="G62" s="307" t="e">
        <f>_xll.qlSwapRateHelperSpread($E62,Trigger)</f>
        <v>#NUM!</v>
      </c>
      <c r="H62" s="200" t="b">
        <v>0</v>
      </c>
      <c r="I62" s="200">
        <v>50</v>
      </c>
      <c r="J62" s="200">
        <v>1</v>
      </c>
      <c r="K62" s="308" t="e">
        <f>_xll.qlRateHelperEarliestDate($E62,Trigger)</f>
        <v>#NUM!</v>
      </c>
      <c r="L62" s="309" t="e">
        <f>_xll.qlRateHelperLatestDate($E62,Trigger)</f>
        <v>#NUM!</v>
      </c>
    </row>
    <row r="63" spans="2:12" x14ac:dyDescent="0.2">
      <c r="B63" s="327" t="str">
        <f t="shared" si="2"/>
        <v/>
      </c>
      <c r="C63" s="136" t="str">
        <f t="shared" si="3"/>
        <v>OIS</v>
      </c>
      <c r="D63" s="306" t="s">
        <v>139</v>
      </c>
      <c r="E63" s="306" t="str">
        <f t="shared" si="5"/>
        <v>HKD_YCRH_OIS30M</v>
      </c>
      <c r="F63" s="307" t="e">
        <f>_xll.qlRateHelperQuoteValue($E63,Trigger)</f>
        <v>#NUM!</v>
      </c>
      <c r="G63" s="307" t="e">
        <f>_xll.qlSwapRateHelperSpread($E63,Trigger)</f>
        <v>#NUM!</v>
      </c>
      <c r="H63" s="200" t="b">
        <v>0</v>
      </c>
      <c r="I63" s="200">
        <v>50</v>
      </c>
      <c r="J63" s="200">
        <v>1</v>
      </c>
      <c r="K63" s="308" t="e">
        <f>_xll.qlRateHelperEarliestDate($E63,Trigger)</f>
        <v>#NUM!</v>
      </c>
      <c r="L63" s="309" t="e">
        <f>_xll.qlRateHelperLatestDate($E63,Trigger)</f>
        <v>#NUM!</v>
      </c>
    </row>
    <row r="64" spans="2:12" x14ac:dyDescent="0.2">
      <c r="B64" s="327" t="str">
        <f t="shared" si="2"/>
        <v/>
      </c>
      <c r="C64" s="136" t="str">
        <f t="shared" si="3"/>
        <v>OIS</v>
      </c>
      <c r="D64" s="306" t="s">
        <v>140</v>
      </c>
      <c r="E64" s="306" t="str">
        <f t="shared" si="5"/>
        <v>HKD_YCRH_OIS33M</v>
      </c>
      <c r="F64" s="307" t="e">
        <f>_xll.qlRateHelperQuoteValue($E64,Trigger)</f>
        <v>#NUM!</v>
      </c>
      <c r="G64" s="307" t="e">
        <f>_xll.qlSwapRateHelperSpread($E64,Trigger)</f>
        <v>#NUM!</v>
      </c>
      <c r="H64" s="200" t="b">
        <v>0</v>
      </c>
      <c r="I64" s="200">
        <v>50</v>
      </c>
      <c r="J64" s="200">
        <v>1</v>
      </c>
      <c r="K64" s="308" t="e">
        <f>_xll.qlRateHelperEarliestDate($E64,Trigger)</f>
        <v>#NUM!</v>
      </c>
      <c r="L64" s="309" t="e">
        <f>_xll.qlRateHelperLatestDate($E64,Trigger)</f>
        <v>#NUM!</v>
      </c>
    </row>
    <row r="65" spans="2:12" x14ac:dyDescent="0.2">
      <c r="B65" s="327" t="str">
        <f t="shared" si="2"/>
        <v/>
      </c>
      <c r="C65" s="136" t="str">
        <f t="shared" si="3"/>
        <v>OIS</v>
      </c>
      <c r="D65" s="306" t="s">
        <v>18</v>
      </c>
      <c r="E65" s="306" t="str">
        <f t="shared" si="5"/>
        <v>HKD_YCRH_OIS3Y</v>
      </c>
      <c r="F65" s="307" t="e">
        <f>_xll.qlRateHelperQuoteValue($E65,Trigger)</f>
        <v>#NUM!</v>
      </c>
      <c r="G65" s="307" t="e">
        <f>_xll.qlSwapRateHelperSpread($E65,Trigger)</f>
        <v>#NUM!</v>
      </c>
      <c r="H65" s="200" t="b">
        <v>0</v>
      </c>
      <c r="I65" s="200">
        <v>50</v>
      </c>
      <c r="J65" s="200">
        <v>1</v>
      </c>
      <c r="K65" s="308" t="e">
        <f>_xll.qlRateHelperEarliestDate($E65,Trigger)</f>
        <v>#NUM!</v>
      </c>
      <c r="L65" s="309" t="e">
        <f>_xll.qlRateHelperLatestDate($E65,Trigger)</f>
        <v>#NUM!</v>
      </c>
    </row>
    <row r="66" spans="2:12" x14ac:dyDescent="0.2">
      <c r="B66" s="327" t="str">
        <f t="shared" si="2"/>
        <v/>
      </c>
      <c r="C66" s="136" t="str">
        <f t="shared" si="3"/>
        <v>OIS</v>
      </c>
      <c r="D66" s="306" t="s">
        <v>141</v>
      </c>
      <c r="E66" s="306" t="str">
        <f t="shared" si="5"/>
        <v>HKD_YCRH_OIS39M</v>
      </c>
      <c r="F66" s="307" t="e">
        <f>_xll.qlRateHelperQuoteValue($E66,Trigger)</f>
        <v>#NUM!</v>
      </c>
      <c r="G66" s="307" t="e">
        <f>_xll.qlSwapRateHelperSpread($E66,Trigger)</f>
        <v>#NUM!</v>
      </c>
      <c r="H66" s="200" t="b">
        <v>0</v>
      </c>
      <c r="I66" s="200">
        <v>50</v>
      </c>
      <c r="J66" s="200">
        <v>1</v>
      </c>
      <c r="K66" s="308" t="e">
        <f>_xll.qlRateHelperEarliestDate($E66,Trigger)</f>
        <v>#NUM!</v>
      </c>
      <c r="L66" s="309" t="e">
        <f>_xll.qlRateHelperLatestDate($E66,Trigger)</f>
        <v>#NUM!</v>
      </c>
    </row>
    <row r="67" spans="2:12" x14ac:dyDescent="0.2">
      <c r="B67" s="327" t="str">
        <f t="shared" si="2"/>
        <v/>
      </c>
      <c r="C67" s="136" t="str">
        <f t="shared" si="3"/>
        <v>OIS</v>
      </c>
      <c r="D67" s="306" t="s">
        <v>142</v>
      </c>
      <c r="E67" s="306" t="str">
        <f t="shared" si="5"/>
        <v>HKD_YCRH_OIS42M</v>
      </c>
      <c r="F67" s="307" t="e">
        <f>_xll.qlRateHelperQuoteValue($E67,Trigger)</f>
        <v>#NUM!</v>
      </c>
      <c r="G67" s="307" t="e">
        <f>_xll.qlSwapRateHelperSpread($E67,Trigger)</f>
        <v>#NUM!</v>
      </c>
      <c r="H67" s="200" t="b">
        <v>0</v>
      </c>
      <c r="I67" s="200">
        <v>50</v>
      </c>
      <c r="J67" s="200">
        <v>1</v>
      </c>
      <c r="K67" s="308" t="e">
        <f>_xll.qlRateHelperEarliestDate($E67,Trigger)</f>
        <v>#NUM!</v>
      </c>
      <c r="L67" s="309" t="e">
        <f>_xll.qlRateHelperLatestDate($E67,Trigger)</f>
        <v>#NUM!</v>
      </c>
    </row>
    <row r="68" spans="2:12" x14ac:dyDescent="0.2">
      <c r="B68" s="327" t="str">
        <f t="shared" si="2"/>
        <v/>
      </c>
      <c r="C68" s="136" t="str">
        <f t="shared" si="3"/>
        <v>OIS</v>
      </c>
      <c r="D68" s="306" t="s">
        <v>143</v>
      </c>
      <c r="E68" s="306" t="str">
        <f t="shared" si="5"/>
        <v>HKD_YCRH_OIS45M</v>
      </c>
      <c r="F68" s="307" t="e">
        <f>_xll.qlRateHelperQuoteValue($E68,Trigger)</f>
        <v>#NUM!</v>
      </c>
      <c r="G68" s="307" t="e">
        <f>_xll.qlSwapRateHelperSpread($E68,Trigger)</f>
        <v>#NUM!</v>
      </c>
      <c r="H68" s="200" t="b">
        <v>0</v>
      </c>
      <c r="I68" s="200">
        <v>50</v>
      </c>
      <c r="J68" s="200">
        <v>1</v>
      </c>
      <c r="K68" s="308" t="e">
        <f>_xll.qlRateHelperEarliestDate($E68,Trigger)</f>
        <v>#NUM!</v>
      </c>
      <c r="L68" s="309" t="e">
        <f>_xll.qlRateHelperLatestDate($E68,Trigger)</f>
        <v>#NUM!</v>
      </c>
    </row>
    <row r="69" spans="2:12" x14ac:dyDescent="0.2">
      <c r="B69" s="327" t="str">
        <f t="shared" si="2"/>
        <v/>
      </c>
      <c r="C69" s="136" t="str">
        <f t="shared" si="3"/>
        <v>OIS</v>
      </c>
      <c r="D69" s="306" t="s">
        <v>22</v>
      </c>
      <c r="E69" s="306" t="str">
        <f t="shared" si="5"/>
        <v>HKD_YCRH_OIS4Y</v>
      </c>
      <c r="F69" s="307" t="e">
        <f>_xll.qlRateHelperQuoteValue($E69,Trigger)</f>
        <v>#NUM!</v>
      </c>
      <c r="G69" s="307" t="e">
        <f>_xll.qlSwapRateHelperSpread($E69,Trigger)</f>
        <v>#NUM!</v>
      </c>
      <c r="H69" s="200" t="b">
        <v>0</v>
      </c>
      <c r="I69" s="200">
        <v>50</v>
      </c>
      <c r="J69" s="200">
        <v>1</v>
      </c>
      <c r="K69" s="308" t="e">
        <f>_xll.qlRateHelperEarliestDate($E69,Trigger)</f>
        <v>#NUM!</v>
      </c>
      <c r="L69" s="309" t="e">
        <f>_xll.qlRateHelperLatestDate($E69,Trigger)</f>
        <v>#NUM!</v>
      </c>
    </row>
    <row r="70" spans="2:12" x14ac:dyDescent="0.2">
      <c r="B70" s="327" t="str">
        <f t="shared" si="2"/>
        <v/>
      </c>
      <c r="C70" s="136" t="str">
        <f t="shared" si="3"/>
        <v>OIS</v>
      </c>
      <c r="D70" s="306" t="s">
        <v>144</v>
      </c>
      <c r="E70" s="306" t="str">
        <f t="shared" si="5"/>
        <v>HKD_YCRH_OIS51M</v>
      </c>
      <c r="F70" s="307" t="e">
        <f>_xll.qlRateHelperQuoteValue($E70,Trigger)</f>
        <v>#NUM!</v>
      </c>
      <c r="G70" s="307" t="e">
        <f>_xll.qlSwapRateHelperSpread($E70,Trigger)</f>
        <v>#NUM!</v>
      </c>
      <c r="H70" s="200" t="b">
        <v>0</v>
      </c>
      <c r="I70" s="200">
        <v>50</v>
      </c>
      <c r="J70" s="200">
        <v>1</v>
      </c>
      <c r="K70" s="308" t="e">
        <f>_xll.qlRateHelperEarliestDate($E70,Trigger)</f>
        <v>#NUM!</v>
      </c>
      <c r="L70" s="309" t="e">
        <f>_xll.qlRateHelperLatestDate($E70,Trigger)</f>
        <v>#NUM!</v>
      </c>
    </row>
    <row r="71" spans="2:12" x14ac:dyDescent="0.2">
      <c r="B71" s="327" t="str">
        <f t="shared" si="2"/>
        <v/>
      </c>
      <c r="C71" s="136" t="str">
        <f t="shared" si="3"/>
        <v>OIS</v>
      </c>
      <c r="D71" s="306" t="s">
        <v>145</v>
      </c>
      <c r="E71" s="306" t="str">
        <f t="shared" si="5"/>
        <v>HKD_YCRH_OIS54M</v>
      </c>
      <c r="F71" s="307" t="e">
        <f>_xll.qlRateHelperQuoteValue($E71,Trigger)</f>
        <v>#NUM!</v>
      </c>
      <c r="G71" s="307" t="e">
        <f>_xll.qlSwapRateHelperSpread($E71,Trigger)</f>
        <v>#NUM!</v>
      </c>
      <c r="H71" s="200" t="b">
        <v>0</v>
      </c>
      <c r="I71" s="200">
        <v>50</v>
      </c>
      <c r="J71" s="200">
        <v>1</v>
      </c>
      <c r="K71" s="308" t="e">
        <f>_xll.qlRateHelperEarliestDate($E71,Trigger)</f>
        <v>#NUM!</v>
      </c>
      <c r="L71" s="309" t="e">
        <f>_xll.qlRateHelperLatestDate($E71,Trigger)</f>
        <v>#NUM!</v>
      </c>
    </row>
    <row r="72" spans="2:12" x14ac:dyDescent="0.2">
      <c r="B72" s="327" t="str">
        <f t="shared" si="2"/>
        <v/>
      </c>
      <c r="C72" s="136" t="str">
        <f t="shared" si="3"/>
        <v>OIS</v>
      </c>
      <c r="D72" s="306" t="s">
        <v>146</v>
      </c>
      <c r="E72" s="306" t="str">
        <f t="shared" si="5"/>
        <v>HKD_YCRH_OIS57M</v>
      </c>
      <c r="F72" s="307" t="e">
        <f>_xll.qlRateHelperQuoteValue($E72,Trigger)</f>
        <v>#NUM!</v>
      </c>
      <c r="G72" s="307" t="e">
        <f>_xll.qlSwapRateHelperSpread($E72,Trigger)</f>
        <v>#NUM!</v>
      </c>
      <c r="H72" s="200" t="b">
        <v>0</v>
      </c>
      <c r="I72" s="200">
        <v>50</v>
      </c>
      <c r="J72" s="200">
        <v>1</v>
      </c>
      <c r="K72" s="308" t="e">
        <f>_xll.qlRateHelperEarliestDate($E72,Trigger)</f>
        <v>#NUM!</v>
      </c>
      <c r="L72" s="309" t="e">
        <f>_xll.qlRateHelperLatestDate($E72,Trigger)</f>
        <v>#NUM!</v>
      </c>
    </row>
    <row r="73" spans="2:12" x14ac:dyDescent="0.2">
      <c r="B73" s="327" t="str">
        <f t="shared" si="2"/>
        <v/>
      </c>
      <c r="C73" s="136" t="str">
        <f t="shared" si="3"/>
        <v>OIS</v>
      </c>
      <c r="D73" s="306" t="s">
        <v>24</v>
      </c>
      <c r="E73" s="306" t="str">
        <f t="shared" si="5"/>
        <v>HKD_YCRH_OIS5Y</v>
      </c>
      <c r="F73" s="307" t="e">
        <f>_xll.qlRateHelperQuoteValue($E73,Trigger)</f>
        <v>#NUM!</v>
      </c>
      <c r="G73" s="307" t="e">
        <f>_xll.qlSwapRateHelperSpread($E73,Trigger)</f>
        <v>#NUM!</v>
      </c>
      <c r="H73" s="200" t="b">
        <v>0</v>
      </c>
      <c r="I73" s="200">
        <v>50</v>
      </c>
      <c r="J73" s="200">
        <v>1</v>
      </c>
      <c r="K73" s="308" t="e">
        <f>_xll.qlRateHelperEarliestDate($E73,Trigger)</f>
        <v>#NUM!</v>
      </c>
      <c r="L73" s="309" t="e">
        <f>_xll.qlRateHelperLatestDate($E73,Trigger)</f>
        <v>#NUM!</v>
      </c>
    </row>
    <row r="74" spans="2:12" x14ac:dyDescent="0.2">
      <c r="B74" s="327" t="str">
        <f t="shared" si="2"/>
        <v/>
      </c>
      <c r="C74" s="136" t="str">
        <f t="shared" si="3"/>
        <v>OIS</v>
      </c>
      <c r="D74" s="306" t="s">
        <v>26</v>
      </c>
      <c r="E74" s="306" t="str">
        <f t="shared" si="5"/>
        <v>HKD_YCRH_OIS6Y</v>
      </c>
      <c r="F74" s="307" t="e">
        <f>_xll.qlRateHelperQuoteValue($E74,Trigger)</f>
        <v>#NUM!</v>
      </c>
      <c r="G74" s="307" t="e">
        <f>_xll.qlSwapRateHelperSpread($E74,Trigger)</f>
        <v>#NUM!</v>
      </c>
      <c r="H74" s="200" t="b">
        <v>0</v>
      </c>
      <c r="I74" s="200">
        <v>50</v>
      </c>
      <c r="J74" s="200">
        <v>1</v>
      </c>
      <c r="K74" s="308" t="e">
        <f>_xll.qlRateHelperEarliestDate($E74,Trigger)</f>
        <v>#NUM!</v>
      </c>
      <c r="L74" s="309" t="e">
        <f>_xll.qlRateHelperLatestDate($E74,Trigger)</f>
        <v>#NUM!</v>
      </c>
    </row>
    <row r="75" spans="2:12" x14ac:dyDescent="0.2">
      <c r="B75" s="327" t="str">
        <f t="shared" si="2"/>
        <v/>
      </c>
      <c r="C75" s="136" t="str">
        <f t="shared" si="3"/>
        <v>OIS</v>
      </c>
      <c r="D75" s="306" t="s">
        <v>29</v>
      </c>
      <c r="E75" s="306" t="str">
        <f t="shared" si="5"/>
        <v>HKD_YCRH_OIS7Y</v>
      </c>
      <c r="F75" s="307" t="e">
        <f>_xll.qlRateHelperQuoteValue($E75,Trigger)</f>
        <v>#NUM!</v>
      </c>
      <c r="G75" s="307" t="e">
        <f>_xll.qlSwapRateHelperSpread($E75,Trigger)</f>
        <v>#NUM!</v>
      </c>
      <c r="H75" s="200" t="b">
        <v>0</v>
      </c>
      <c r="I75" s="200">
        <v>50</v>
      </c>
      <c r="J75" s="200">
        <v>1</v>
      </c>
      <c r="K75" s="308" t="e">
        <f>_xll.qlRateHelperEarliestDate($E75,Trigger)</f>
        <v>#NUM!</v>
      </c>
      <c r="L75" s="309" t="e">
        <f>_xll.qlRateHelperLatestDate($E75,Trigger)</f>
        <v>#NUM!</v>
      </c>
    </row>
    <row r="76" spans="2:12" x14ac:dyDescent="0.2">
      <c r="B76" s="327" t="str">
        <f t="shared" si="2"/>
        <v/>
      </c>
      <c r="C76" s="136" t="str">
        <f t="shared" si="3"/>
        <v>OIS</v>
      </c>
      <c r="D76" s="306" t="s">
        <v>30</v>
      </c>
      <c r="E76" s="306" t="str">
        <f t="shared" si="5"/>
        <v>HKD_YCRH_OIS8Y</v>
      </c>
      <c r="F76" s="307" t="e">
        <f>_xll.qlRateHelperQuoteValue($E76,Trigger)</f>
        <v>#NUM!</v>
      </c>
      <c r="G76" s="307" t="e">
        <f>_xll.qlSwapRateHelperSpread($E76,Trigger)</f>
        <v>#NUM!</v>
      </c>
      <c r="H76" s="200" t="b">
        <v>0</v>
      </c>
      <c r="I76" s="200">
        <v>50</v>
      </c>
      <c r="J76" s="200">
        <v>1</v>
      </c>
      <c r="K76" s="308" t="e">
        <f>_xll.qlRateHelperEarliestDate($E76,Trigger)</f>
        <v>#NUM!</v>
      </c>
      <c r="L76" s="309" t="e">
        <f>_xll.qlRateHelperLatestDate($E76,Trigger)</f>
        <v>#NUM!</v>
      </c>
    </row>
    <row r="77" spans="2:12" x14ac:dyDescent="0.2">
      <c r="B77" s="327" t="str">
        <f t="shared" si="2"/>
        <v/>
      </c>
      <c r="C77" s="136" t="str">
        <f t="shared" si="3"/>
        <v>OIS</v>
      </c>
      <c r="D77" s="306" t="s">
        <v>31</v>
      </c>
      <c r="E77" s="306" t="str">
        <f t="shared" si="5"/>
        <v>HKD_YCRH_OIS9Y</v>
      </c>
      <c r="F77" s="307" t="e">
        <f>_xll.qlRateHelperQuoteValue($E77,Trigger)</f>
        <v>#NUM!</v>
      </c>
      <c r="G77" s="307" t="e">
        <f>_xll.qlSwapRateHelperSpread($E77,Trigger)</f>
        <v>#NUM!</v>
      </c>
      <c r="H77" s="200" t="b">
        <v>0</v>
      </c>
      <c r="I77" s="200">
        <v>50</v>
      </c>
      <c r="J77" s="200">
        <v>1</v>
      </c>
      <c r="K77" s="308" t="e">
        <f>_xll.qlRateHelperEarliestDate($E77,Trigger)</f>
        <v>#NUM!</v>
      </c>
      <c r="L77" s="309" t="e">
        <f>_xll.qlRateHelperLatestDate($E77,Trigger)</f>
        <v>#NUM!</v>
      </c>
    </row>
    <row r="78" spans="2:12" x14ac:dyDescent="0.2">
      <c r="B78" s="327" t="str">
        <f t="shared" si="2"/>
        <v/>
      </c>
      <c r="C78" s="136" t="str">
        <f t="shared" si="3"/>
        <v>OIS</v>
      </c>
      <c r="D78" s="306" t="s">
        <v>32</v>
      </c>
      <c r="E78" s="306" t="str">
        <f t="shared" si="5"/>
        <v>HKD_YCRH_OIS10Y</v>
      </c>
      <c r="F78" s="307" t="e">
        <f>_xll.qlRateHelperQuoteValue($E78,Trigger)</f>
        <v>#NUM!</v>
      </c>
      <c r="G78" s="307" t="e">
        <f>_xll.qlSwapRateHelperSpread($E78,Trigger)</f>
        <v>#NUM!</v>
      </c>
      <c r="H78" s="200" t="b">
        <v>0</v>
      </c>
      <c r="I78" s="200">
        <v>50</v>
      </c>
      <c r="J78" s="200">
        <v>1</v>
      </c>
      <c r="K78" s="308" t="e">
        <f>_xll.qlRateHelperEarliestDate($E78,Trigger)</f>
        <v>#NUM!</v>
      </c>
      <c r="L78" s="309" t="e">
        <f>_xll.qlRateHelperLatestDate($E78,Trigger)</f>
        <v>#NUM!</v>
      </c>
    </row>
    <row r="79" spans="2:12" x14ac:dyDescent="0.2">
      <c r="B79" s="327" t="str">
        <f t="shared" si="2"/>
        <v/>
      </c>
      <c r="C79" s="136" t="str">
        <f t="shared" si="3"/>
        <v>OIS</v>
      </c>
      <c r="D79" s="306" t="s">
        <v>34</v>
      </c>
      <c r="E79" s="306" t="str">
        <f t="shared" si="5"/>
        <v>HKD_YCRH_OIS12Y</v>
      </c>
      <c r="F79" s="307" t="e">
        <f>_xll.qlRateHelperQuoteValue($E79,Trigger)</f>
        <v>#NUM!</v>
      </c>
      <c r="G79" s="307" t="e">
        <f>_xll.qlSwapRateHelperSpread($E79,Trigger)</f>
        <v>#NUM!</v>
      </c>
      <c r="H79" s="200" t="b">
        <v>0</v>
      </c>
      <c r="I79" s="200">
        <v>50</v>
      </c>
      <c r="J79" s="200">
        <v>1</v>
      </c>
      <c r="K79" s="308" t="e">
        <f>_xll.qlRateHelperEarliestDate($E79,Trigger)</f>
        <v>#NUM!</v>
      </c>
      <c r="L79" s="309" t="e">
        <f>_xll.qlRateHelperLatestDate($E79,Trigger)</f>
        <v>#NUM!</v>
      </c>
    </row>
    <row r="80" spans="2:12" x14ac:dyDescent="0.2">
      <c r="B80" s="327" t="str">
        <f t="shared" si="2"/>
        <v/>
      </c>
      <c r="C80" s="136" t="str">
        <f t="shared" si="3"/>
        <v>OIS</v>
      </c>
      <c r="D80" s="306" t="s">
        <v>37</v>
      </c>
      <c r="E80" s="306" t="str">
        <f t="shared" si="5"/>
        <v>HKD_YCRH_OIS15Y</v>
      </c>
      <c r="F80" s="307" t="e">
        <f>_xll.qlRateHelperQuoteValue($E80,Trigger)</f>
        <v>#NUM!</v>
      </c>
      <c r="G80" s="307" t="e">
        <f>_xll.qlSwapRateHelperSpread($E80,Trigger)</f>
        <v>#NUM!</v>
      </c>
      <c r="H80" s="200" t="b">
        <v>0</v>
      </c>
      <c r="I80" s="200">
        <v>50</v>
      </c>
      <c r="J80" s="200">
        <v>1</v>
      </c>
      <c r="K80" s="308" t="e">
        <f>_xll.qlRateHelperEarliestDate($E80,Trigger)</f>
        <v>#NUM!</v>
      </c>
      <c r="L80" s="309" t="e">
        <f>_xll.qlRateHelperLatestDate($E80,Trigger)</f>
        <v>#NUM!</v>
      </c>
    </row>
    <row r="81" spans="2:12" x14ac:dyDescent="0.2">
      <c r="B81" s="327"/>
      <c r="C81" s="136" t="str">
        <f t="shared" si="3"/>
        <v>OIS</v>
      </c>
      <c r="D81" s="306" t="s">
        <v>42</v>
      </c>
      <c r="E81" s="306" t="str">
        <f t="shared" si="5"/>
        <v>HKD_YCRH_OIS20Y</v>
      </c>
      <c r="F81" s="307" t="e">
        <f>_xll.qlRateHelperQuoteValue($E81,Trigger)</f>
        <v>#NUM!</v>
      </c>
      <c r="G81" s="307" t="e">
        <f>_xll.qlSwapRateHelperSpread($E81,Trigger)</f>
        <v>#NUM!</v>
      </c>
      <c r="H81" s="200" t="b">
        <v>0</v>
      </c>
      <c r="I81" s="200">
        <v>50</v>
      </c>
      <c r="J81" s="200">
        <v>1</v>
      </c>
      <c r="K81" s="308" t="e">
        <f>_xll.qlRateHelperEarliestDate($E81,Trigger)</f>
        <v>#NUM!</v>
      </c>
      <c r="L81" s="309" t="e">
        <f>_xll.qlRateHelperLatestDate($E81,Trigger)</f>
        <v>#NUM!</v>
      </c>
    </row>
    <row r="82" spans="2:12" x14ac:dyDescent="0.2">
      <c r="B82" s="327"/>
      <c r="C82" s="136" t="str">
        <f t="shared" si="3"/>
        <v>OIS</v>
      </c>
      <c r="D82" s="306" t="s">
        <v>47</v>
      </c>
      <c r="E82" s="306" t="str">
        <f t="shared" si="5"/>
        <v>HKD_YCRH_OIS25Y</v>
      </c>
      <c r="F82" s="307" t="e">
        <f>_xll.qlRateHelperQuoteValue($E82,Trigger)</f>
        <v>#NUM!</v>
      </c>
      <c r="G82" s="307" t="e">
        <f>_xll.qlSwapRateHelperSpread($E82,Trigger)</f>
        <v>#NUM!</v>
      </c>
      <c r="H82" s="200" t="b">
        <v>0</v>
      </c>
      <c r="I82" s="200">
        <v>50</v>
      </c>
      <c r="J82" s="200">
        <v>1</v>
      </c>
      <c r="K82" s="308" t="e">
        <f>_xll.qlRateHelperEarliestDate($E82,Trigger)</f>
        <v>#NUM!</v>
      </c>
      <c r="L82" s="309" t="e">
        <f>_xll.qlRateHelperLatestDate($E82,Trigger)</f>
        <v>#NUM!</v>
      </c>
    </row>
    <row r="83" spans="2:12" x14ac:dyDescent="0.2">
      <c r="B83" s="327"/>
      <c r="C83" s="136" t="str">
        <f t="shared" si="3"/>
        <v>OIS</v>
      </c>
      <c r="D83" s="306" t="s">
        <v>49</v>
      </c>
      <c r="E83" s="306" t="str">
        <f t="shared" si="5"/>
        <v>HKD_YCRH_OIS27Y</v>
      </c>
      <c r="F83" s="307" t="e">
        <f>_xll.qlRateHelperQuoteValue($E83,Trigger)</f>
        <v>#NUM!</v>
      </c>
      <c r="G83" s="307" t="e">
        <f>_xll.qlSwapRateHelperSpread($E83,Trigger)</f>
        <v>#NUM!</v>
      </c>
      <c r="H83" s="200" t="b">
        <v>0</v>
      </c>
      <c r="I83" s="200">
        <v>50</v>
      </c>
      <c r="J83" s="200">
        <v>1</v>
      </c>
      <c r="K83" s="308" t="e">
        <f>_xll.qlRateHelperEarliestDate($E83,Trigger)</f>
        <v>#NUM!</v>
      </c>
      <c r="L83" s="309" t="e">
        <f>_xll.qlRateHelperLatestDate($E83,Trigger)</f>
        <v>#NUM!</v>
      </c>
    </row>
    <row r="84" spans="2:12" x14ac:dyDescent="0.2">
      <c r="B84" s="327" t="str">
        <f t="shared" ref="B84:B118" si="6">SwapFixedFreq</f>
        <v/>
      </c>
      <c r="C84" s="136" t="str">
        <f t="shared" si="3"/>
        <v>OIS</v>
      </c>
      <c r="D84" s="306" t="s">
        <v>52</v>
      </c>
      <c r="E84" s="306" t="str">
        <f t="shared" si="5"/>
        <v>HKD_YCRH_OIS30Y</v>
      </c>
      <c r="F84" s="307" t="e">
        <f>_xll.qlRateHelperQuoteValue($E84,Trigger)</f>
        <v>#NUM!</v>
      </c>
      <c r="G84" s="307" t="e">
        <f>_xll.qlSwapRateHelperSpread($E84,Trigger)</f>
        <v>#NUM!</v>
      </c>
      <c r="H84" s="200" t="b">
        <v>0</v>
      </c>
      <c r="I84" s="200">
        <v>50</v>
      </c>
      <c r="J84" s="200">
        <v>1</v>
      </c>
      <c r="K84" s="308" t="e">
        <f>_xll.qlRateHelperEarliestDate($E84,Trigger)</f>
        <v>#NUM!</v>
      </c>
      <c r="L84" s="309" t="e">
        <f>_xll.qlRateHelperLatestDate($E84,Trigger)</f>
        <v>#NUM!</v>
      </c>
    </row>
    <row r="85" spans="2:12" x14ac:dyDescent="0.2">
      <c r="B85" s="327" t="str">
        <f t="shared" si="6"/>
        <v/>
      </c>
      <c r="C85" s="136" t="str">
        <f t="shared" si="3"/>
        <v>OIS</v>
      </c>
      <c r="D85" s="306" t="s">
        <v>53</v>
      </c>
      <c r="E85" s="306" t="str">
        <f t="shared" si="5"/>
        <v>HKD_YCRH_OIS35Y</v>
      </c>
      <c r="F85" s="307" t="e">
        <f>_xll.qlRateHelperQuoteValue($E85,Trigger)</f>
        <v>#NUM!</v>
      </c>
      <c r="G85" s="307" t="e">
        <f>_xll.qlSwapRateHelperSpread($E85,Trigger)</f>
        <v>#NUM!</v>
      </c>
      <c r="H85" s="200" t="b">
        <v>0</v>
      </c>
      <c r="I85" s="200">
        <v>50</v>
      </c>
      <c r="J85" s="200">
        <v>1</v>
      </c>
      <c r="K85" s="308" t="e">
        <f>_xll.qlRateHelperEarliestDate($E85,Trigger)</f>
        <v>#NUM!</v>
      </c>
      <c r="L85" s="309" t="e">
        <f>_xll.qlRateHelperLatestDate($E85,Trigger)</f>
        <v>#NUM!</v>
      </c>
    </row>
    <row r="86" spans="2:12" x14ac:dyDescent="0.2">
      <c r="B86" s="327" t="str">
        <f t="shared" si="6"/>
        <v/>
      </c>
      <c r="C86" s="136" t="str">
        <f t="shared" si="3"/>
        <v>OIS</v>
      </c>
      <c r="D86" s="306" t="s">
        <v>54</v>
      </c>
      <c r="E86" s="306" t="str">
        <f t="shared" si="5"/>
        <v>HKD_YCRH_OIS40Y</v>
      </c>
      <c r="F86" s="307" t="e">
        <f>_xll.qlRateHelperQuoteValue($E86,Trigger)</f>
        <v>#NUM!</v>
      </c>
      <c r="G86" s="307" t="e">
        <f>_xll.qlSwapRateHelperSpread($E86,Trigger)</f>
        <v>#NUM!</v>
      </c>
      <c r="H86" s="200" t="b">
        <v>0</v>
      </c>
      <c r="I86" s="200">
        <v>50</v>
      </c>
      <c r="J86" s="200">
        <v>1</v>
      </c>
      <c r="K86" s="308" t="e">
        <f>_xll.qlRateHelperEarliestDate($E86,Trigger)</f>
        <v>#NUM!</v>
      </c>
      <c r="L86" s="309" t="e">
        <f>_xll.qlRateHelperLatestDate($E86,Trigger)</f>
        <v>#NUM!</v>
      </c>
    </row>
    <row r="87" spans="2:12" x14ac:dyDescent="0.2">
      <c r="B87" s="327" t="str">
        <f t="shared" si="6"/>
        <v/>
      </c>
      <c r="C87" s="136" t="str">
        <f t="shared" si="3"/>
        <v>OIS</v>
      </c>
      <c r="D87" s="306" t="s">
        <v>147</v>
      </c>
      <c r="E87" s="306" t="str">
        <f t="shared" si="5"/>
        <v>HKD_YCRH_OIS45Y</v>
      </c>
      <c r="F87" s="307" t="e">
        <f>_xll.qlRateHelperQuoteValue($E87,Trigger)</f>
        <v>#NUM!</v>
      </c>
      <c r="G87" s="307" t="e">
        <f>_xll.qlSwapRateHelperSpread($E87,Trigger)</f>
        <v>#NUM!</v>
      </c>
      <c r="H87" s="200" t="b">
        <v>0</v>
      </c>
      <c r="I87" s="200">
        <v>50</v>
      </c>
      <c r="J87" s="200">
        <v>1</v>
      </c>
      <c r="K87" s="308" t="e">
        <f>_xll.qlRateHelperEarliestDate($E87,Trigger)</f>
        <v>#NUM!</v>
      </c>
      <c r="L87" s="309" t="e">
        <f>_xll.qlRateHelperLatestDate($E87,Trigger)</f>
        <v>#NUM!</v>
      </c>
    </row>
    <row r="88" spans="2:12" x14ac:dyDescent="0.2">
      <c r="B88" s="331" t="str">
        <f t="shared" si="6"/>
        <v/>
      </c>
      <c r="C88" s="311" t="str">
        <f t="shared" si="3"/>
        <v>OIS</v>
      </c>
      <c r="D88" s="312" t="s">
        <v>55</v>
      </c>
      <c r="E88" s="312" t="str">
        <f t="shared" si="5"/>
        <v>HKD_YCRH_OIS50Y</v>
      </c>
      <c r="F88" s="313" t="e">
        <f>_xll.qlRateHelperQuoteValue($E88,Trigger)</f>
        <v>#NUM!</v>
      </c>
      <c r="G88" s="313" t="e">
        <f>_xll.qlSwapRateHelperSpread($E88,Trigger)</f>
        <v>#NUM!</v>
      </c>
      <c r="H88" s="200" t="b">
        <v>0</v>
      </c>
      <c r="I88" s="314">
        <v>50</v>
      </c>
      <c r="J88" s="314">
        <v>1</v>
      </c>
      <c r="K88" s="315" t="e">
        <f>_xll.qlRateHelperEarliestDate($E88,Trigger)</f>
        <v>#NUM!</v>
      </c>
      <c r="L88" s="316" t="e">
        <f>_xll.qlRateHelperLatestDate($E88,Trigger)</f>
        <v>#NUM!</v>
      </c>
    </row>
    <row r="89" spans="2:12" x14ac:dyDescent="0.2">
      <c r="B89" s="327" t="str">
        <f t="shared" si="6"/>
        <v/>
      </c>
      <c r="C89" s="136" t="str">
        <f t="shared" ref="C89:C125" si="7">IborType&amp;"BASIS"</f>
        <v>OISBASIS</v>
      </c>
      <c r="D89" s="306" t="s">
        <v>10</v>
      </c>
      <c r="E89" s="306" t="str">
        <f t="shared" ref="E89:E125" si="8">RateHelperPrefix&amp;"_"&amp;$B89&amp;$C89&amp;$D89</f>
        <v>HKD_YCRH_OISBASIS1Y</v>
      </c>
      <c r="F89" s="307" t="e">
        <f>_xll.qlRateHelperQuoteValue($E89,Trigger)</f>
        <v>#NUM!</v>
      </c>
      <c r="G89" s="307" t="e">
        <f>_xll.qlSwapRateHelperSpread($E89,Trigger)</f>
        <v>#NUM!</v>
      </c>
      <c r="H89" s="200" t="b">
        <v>0</v>
      </c>
      <c r="I89" s="200">
        <v>40</v>
      </c>
      <c r="J89" s="200">
        <v>1</v>
      </c>
      <c r="K89" s="308" t="e">
        <f>_xll.qlRateHelperEarliestDate($E89,Trigger)</f>
        <v>#NUM!</v>
      </c>
      <c r="L89" s="309" t="e">
        <f>_xll.qlRateHelperLatestDate($E89,Trigger)</f>
        <v>#NUM!</v>
      </c>
    </row>
    <row r="90" spans="2:12" x14ac:dyDescent="0.2">
      <c r="B90" s="327" t="str">
        <f t="shared" si="6"/>
        <v/>
      </c>
      <c r="C90" s="136" t="str">
        <f t="shared" si="7"/>
        <v>OISBASIS</v>
      </c>
      <c r="D90" s="306" t="s">
        <v>11</v>
      </c>
      <c r="E90" s="306" t="str">
        <f t="shared" si="8"/>
        <v>HKD_YCRH_OISBASIS15M</v>
      </c>
      <c r="F90" s="307" t="e">
        <f>_xll.qlRateHelperQuoteValue($E90,Trigger)</f>
        <v>#NUM!</v>
      </c>
      <c r="G90" s="307" t="e">
        <f>_xll.qlSwapRateHelperSpread($E90,Trigger)</f>
        <v>#NUM!</v>
      </c>
      <c r="H90" s="200" t="b">
        <v>0</v>
      </c>
      <c r="I90" s="200">
        <v>40</v>
      </c>
      <c r="J90" s="200">
        <v>1</v>
      </c>
      <c r="K90" s="308" t="e">
        <f>_xll.qlRateHelperEarliestDate($E90,Trigger)</f>
        <v>#NUM!</v>
      </c>
      <c r="L90" s="309" t="e">
        <f>_xll.qlRateHelperLatestDate($E90,Trigger)</f>
        <v>#NUM!</v>
      </c>
    </row>
    <row r="91" spans="2:12" x14ac:dyDescent="0.2">
      <c r="B91" s="327" t="str">
        <f t="shared" si="6"/>
        <v/>
      </c>
      <c r="C91" s="136" t="str">
        <f t="shared" si="7"/>
        <v>OISBASIS</v>
      </c>
      <c r="D91" s="306" t="s">
        <v>12</v>
      </c>
      <c r="E91" s="306" t="str">
        <f t="shared" si="8"/>
        <v>HKD_YCRH_OISBASIS18M</v>
      </c>
      <c r="F91" s="307" t="e">
        <f>_xll.qlRateHelperQuoteValue($E91,Trigger)</f>
        <v>#NUM!</v>
      </c>
      <c r="G91" s="307" t="e">
        <f>_xll.qlSwapRateHelperSpread($E91,Trigger)</f>
        <v>#NUM!</v>
      </c>
      <c r="H91" s="200" t="b">
        <v>0</v>
      </c>
      <c r="I91" s="200">
        <v>40</v>
      </c>
      <c r="J91" s="200">
        <v>1</v>
      </c>
      <c r="K91" s="308" t="e">
        <f>_xll.qlRateHelperEarliestDate($E91,Trigger)</f>
        <v>#NUM!</v>
      </c>
      <c r="L91" s="309" t="e">
        <f>_xll.qlRateHelperLatestDate($E91,Trigger)</f>
        <v>#NUM!</v>
      </c>
    </row>
    <row r="92" spans="2:12" x14ac:dyDescent="0.2">
      <c r="B92" s="327" t="str">
        <f t="shared" si="6"/>
        <v/>
      </c>
      <c r="C92" s="136" t="str">
        <f t="shared" si="7"/>
        <v>OISBASIS</v>
      </c>
      <c r="D92" s="306" t="s">
        <v>13</v>
      </c>
      <c r="E92" s="306" t="str">
        <f t="shared" si="8"/>
        <v>HKD_YCRH_OISBASIS21M</v>
      </c>
      <c r="F92" s="307" t="e">
        <f>_xll.qlRateHelperQuoteValue($E92,Trigger)</f>
        <v>#NUM!</v>
      </c>
      <c r="G92" s="307" t="e">
        <f>_xll.qlSwapRateHelperSpread($E92,Trigger)</f>
        <v>#NUM!</v>
      </c>
      <c r="H92" s="200" t="b">
        <v>0</v>
      </c>
      <c r="I92" s="200">
        <v>40</v>
      </c>
      <c r="J92" s="200">
        <v>1</v>
      </c>
      <c r="K92" s="308" t="e">
        <f>_xll.qlRateHelperEarliestDate($E92,Trigger)</f>
        <v>#NUM!</v>
      </c>
      <c r="L92" s="309" t="e">
        <f>_xll.qlRateHelperLatestDate($E92,Trigger)</f>
        <v>#NUM!</v>
      </c>
    </row>
    <row r="93" spans="2:12" x14ac:dyDescent="0.2">
      <c r="B93" s="327" t="str">
        <f t="shared" si="6"/>
        <v/>
      </c>
      <c r="C93" s="136" t="str">
        <f t="shared" si="7"/>
        <v>OISBASIS</v>
      </c>
      <c r="D93" s="306" t="s">
        <v>14</v>
      </c>
      <c r="E93" s="306" t="str">
        <f t="shared" si="8"/>
        <v>HKD_YCRH_OISBASIS2Y</v>
      </c>
      <c r="F93" s="307" t="e">
        <f>_xll.qlRateHelperQuoteValue($E93,Trigger)</f>
        <v>#NUM!</v>
      </c>
      <c r="G93" s="307" t="e">
        <f>_xll.qlSwapRateHelperSpread($E93,Trigger)</f>
        <v>#NUM!</v>
      </c>
      <c r="H93" s="200" t="b">
        <v>0</v>
      </c>
      <c r="I93" s="200">
        <v>40</v>
      </c>
      <c r="J93" s="200">
        <v>1</v>
      </c>
      <c r="K93" s="308" t="e">
        <f>_xll.qlRateHelperEarliestDate($E93,Trigger)</f>
        <v>#NUM!</v>
      </c>
      <c r="L93" s="309" t="e">
        <f>_xll.qlRateHelperLatestDate($E93,Trigger)</f>
        <v>#NUM!</v>
      </c>
    </row>
    <row r="94" spans="2:12" x14ac:dyDescent="0.2">
      <c r="B94" s="327" t="str">
        <f t="shared" si="6"/>
        <v/>
      </c>
      <c r="C94" s="136" t="str">
        <f t="shared" si="7"/>
        <v>OISBASIS</v>
      </c>
      <c r="D94" s="306" t="s">
        <v>18</v>
      </c>
      <c r="E94" s="306" t="str">
        <f t="shared" si="8"/>
        <v>HKD_YCRH_OISBASIS3Y</v>
      </c>
      <c r="F94" s="307" t="e">
        <f>_xll.qlRateHelperQuoteValue($E94,Trigger)</f>
        <v>#NUM!</v>
      </c>
      <c r="G94" s="307" t="e">
        <f>_xll.qlSwapRateHelperSpread($E94,Trigger)</f>
        <v>#NUM!</v>
      </c>
      <c r="H94" s="200" t="b">
        <v>0</v>
      </c>
      <c r="I94" s="200">
        <v>40</v>
      </c>
      <c r="J94" s="200">
        <v>1</v>
      </c>
      <c r="K94" s="308" t="e">
        <f>_xll.qlRateHelperEarliestDate($E94,Trigger)</f>
        <v>#NUM!</v>
      </c>
      <c r="L94" s="309" t="e">
        <f>_xll.qlRateHelperLatestDate($E94,Trigger)</f>
        <v>#NUM!</v>
      </c>
    </row>
    <row r="95" spans="2:12" x14ac:dyDescent="0.2">
      <c r="B95" s="327" t="str">
        <f t="shared" si="6"/>
        <v/>
      </c>
      <c r="C95" s="136" t="str">
        <f t="shared" si="7"/>
        <v>OISBASIS</v>
      </c>
      <c r="D95" s="306" t="s">
        <v>22</v>
      </c>
      <c r="E95" s="306" t="str">
        <f t="shared" si="8"/>
        <v>HKD_YCRH_OISBASIS4Y</v>
      </c>
      <c r="F95" s="307" t="e">
        <f>_xll.qlRateHelperQuoteValue($E95,Trigger)</f>
        <v>#NUM!</v>
      </c>
      <c r="G95" s="307" t="e">
        <f>_xll.qlSwapRateHelperSpread($E95,Trigger)</f>
        <v>#NUM!</v>
      </c>
      <c r="H95" s="200" t="b">
        <v>0</v>
      </c>
      <c r="I95" s="200">
        <v>40</v>
      </c>
      <c r="J95" s="200">
        <v>1</v>
      </c>
      <c r="K95" s="308" t="e">
        <f>_xll.qlRateHelperEarliestDate($E95,Trigger)</f>
        <v>#NUM!</v>
      </c>
      <c r="L95" s="309" t="e">
        <f>_xll.qlRateHelperLatestDate($E95,Trigger)</f>
        <v>#NUM!</v>
      </c>
    </row>
    <row r="96" spans="2:12" x14ac:dyDescent="0.2">
      <c r="B96" s="327" t="str">
        <f t="shared" si="6"/>
        <v/>
      </c>
      <c r="C96" s="136" t="str">
        <f t="shared" si="7"/>
        <v>OISBASIS</v>
      </c>
      <c r="D96" s="306" t="s">
        <v>24</v>
      </c>
      <c r="E96" s="306" t="str">
        <f t="shared" si="8"/>
        <v>HKD_YCRH_OISBASIS5Y</v>
      </c>
      <c r="F96" s="307" t="e">
        <f>_xll.qlRateHelperQuoteValue($E96,Trigger)</f>
        <v>#NUM!</v>
      </c>
      <c r="G96" s="307" t="e">
        <f>_xll.qlSwapRateHelperSpread($E96,Trigger)</f>
        <v>#NUM!</v>
      </c>
      <c r="H96" s="200" t="b">
        <v>0</v>
      </c>
      <c r="I96" s="200">
        <v>40</v>
      </c>
      <c r="J96" s="200">
        <v>1</v>
      </c>
      <c r="K96" s="308" t="e">
        <f>_xll.qlRateHelperEarliestDate($E96,Trigger)</f>
        <v>#NUM!</v>
      </c>
      <c r="L96" s="309" t="e">
        <f>_xll.qlRateHelperLatestDate($E96,Trigger)</f>
        <v>#NUM!</v>
      </c>
    </row>
    <row r="97" spans="2:12" x14ac:dyDescent="0.2">
      <c r="B97" s="327" t="str">
        <f t="shared" si="6"/>
        <v/>
      </c>
      <c r="C97" s="136" t="str">
        <f t="shared" si="7"/>
        <v>OISBASIS</v>
      </c>
      <c r="D97" s="306" t="s">
        <v>26</v>
      </c>
      <c r="E97" s="306" t="str">
        <f t="shared" si="8"/>
        <v>HKD_YCRH_OISBASIS6Y</v>
      </c>
      <c r="F97" s="307" t="e">
        <f>_xll.qlRateHelperQuoteValue($E97,Trigger)</f>
        <v>#NUM!</v>
      </c>
      <c r="G97" s="307" t="e">
        <f>_xll.qlSwapRateHelperSpread($E97,Trigger)</f>
        <v>#NUM!</v>
      </c>
      <c r="H97" s="200" t="b">
        <v>0</v>
      </c>
      <c r="I97" s="200">
        <v>40</v>
      </c>
      <c r="J97" s="200">
        <v>1</v>
      </c>
      <c r="K97" s="308" t="e">
        <f>_xll.qlRateHelperEarliestDate($E97,Trigger)</f>
        <v>#NUM!</v>
      </c>
      <c r="L97" s="309" t="e">
        <f>_xll.qlRateHelperLatestDate($E97,Trigger)</f>
        <v>#NUM!</v>
      </c>
    </row>
    <row r="98" spans="2:12" x14ac:dyDescent="0.2">
      <c r="B98" s="327" t="str">
        <f t="shared" si="6"/>
        <v/>
      </c>
      <c r="C98" s="136" t="str">
        <f t="shared" si="7"/>
        <v>OISBASIS</v>
      </c>
      <c r="D98" s="306" t="s">
        <v>29</v>
      </c>
      <c r="E98" s="306" t="str">
        <f t="shared" si="8"/>
        <v>HKD_YCRH_OISBASIS7Y</v>
      </c>
      <c r="F98" s="307" t="e">
        <f>_xll.qlRateHelperQuoteValue($E98,Trigger)</f>
        <v>#NUM!</v>
      </c>
      <c r="G98" s="307" t="e">
        <f>_xll.qlSwapRateHelperSpread($E98,Trigger)</f>
        <v>#NUM!</v>
      </c>
      <c r="H98" s="200" t="b">
        <v>0</v>
      </c>
      <c r="I98" s="200">
        <v>40</v>
      </c>
      <c r="J98" s="200">
        <v>1</v>
      </c>
      <c r="K98" s="308" t="e">
        <f>_xll.qlRateHelperEarliestDate($E98,Trigger)</f>
        <v>#NUM!</v>
      </c>
      <c r="L98" s="309" t="e">
        <f>_xll.qlRateHelperLatestDate($E98,Trigger)</f>
        <v>#NUM!</v>
      </c>
    </row>
    <row r="99" spans="2:12" x14ac:dyDescent="0.2">
      <c r="B99" s="327" t="str">
        <f t="shared" si="6"/>
        <v/>
      </c>
      <c r="C99" s="136" t="str">
        <f t="shared" si="7"/>
        <v>OISBASIS</v>
      </c>
      <c r="D99" s="306" t="s">
        <v>30</v>
      </c>
      <c r="E99" s="306" t="str">
        <f t="shared" si="8"/>
        <v>HKD_YCRH_OISBASIS8Y</v>
      </c>
      <c r="F99" s="307" t="e">
        <f>_xll.qlRateHelperQuoteValue($E99,Trigger)</f>
        <v>#NUM!</v>
      </c>
      <c r="G99" s="307" t="e">
        <f>_xll.qlSwapRateHelperSpread($E99,Trigger)</f>
        <v>#NUM!</v>
      </c>
      <c r="H99" s="200" t="b">
        <v>0</v>
      </c>
      <c r="I99" s="200">
        <v>40</v>
      </c>
      <c r="J99" s="200">
        <v>1</v>
      </c>
      <c r="K99" s="308" t="e">
        <f>_xll.qlRateHelperEarliestDate($E99,Trigger)</f>
        <v>#NUM!</v>
      </c>
      <c r="L99" s="309" t="e">
        <f>_xll.qlRateHelperLatestDate($E99,Trigger)</f>
        <v>#NUM!</v>
      </c>
    </row>
    <row r="100" spans="2:12" x14ac:dyDescent="0.2">
      <c r="B100" s="327" t="str">
        <f t="shared" si="6"/>
        <v/>
      </c>
      <c r="C100" s="136" t="str">
        <f t="shared" si="7"/>
        <v>OISBASIS</v>
      </c>
      <c r="D100" s="306" t="s">
        <v>31</v>
      </c>
      <c r="E100" s="306" t="str">
        <f t="shared" si="8"/>
        <v>HKD_YCRH_OISBASIS9Y</v>
      </c>
      <c r="F100" s="307" t="e">
        <f>_xll.qlRateHelperQuoteValue($E100,Trigger)</f>
        <v>#NUM!</v>
      </c>
      <c r="G100" s="307" t="e">
        <f>_xll.qlSwapRateHelperSpread($E100,Trigger)</f>
        <v>#NUM!</v>
      </c>
      <c r="H100" s="200" t="b">
        <v>0</v>
      </c>
      <c r="I100" s="200">
        <v>40</v>
      </c>
      <c r="J100" s="200">
        <v>1</v>
      </c>
      <c r="K100" s="308" t="e">
        <f>_xll.qlRateHelperEarliestDate($E100,Trigger)</f>
        <v>#NUM!</v>
      </c>
      <c r="L100" s="309" t="e">
        <f>_xll.qlRateHelperLatestDate($E100,Trigger)</f>
        <v>#NUM!</v>
      </c>
    </row>
    <row r="101" spans="2:12" x14ac:dyDescent="0.2">
      <c r="B101" s="327" t="str">
        <f t="shared" si="6"/>
        <v/>
      </c>
      <c r="C101" s="136" t="str">
        <f t="shared" si="7"/>
        <v>OISBASIS</v>
      </c>
      <c r="D101" s="306" t="s">
        <v>32</v>
      </c>
      <c r="E101" s="306" t="str">
        <f t="shared" si="8"/>
        <v>HKD_YCRH_OISBASIS10Y</v>
      </c>
      <c r="F101" s="307" t="e">
        <f>_xll.qlRateHelperQuoteValue($E101,Trigger)</f>
        <v>#NUM!</v>
      </c>
      <c r="G101" s="307" t="e">
        <f>_xll.qlSwapRateHelperSpread($E101,Trigger)</f>
        <v>#NUM!</v>
      </c>
      <c r="H101" s="200" t="b">
        <v>0</v>
      </c>
      <c r="I101" s="200">
        <v>40</v>
      </c>
      <c r="J101" s="200">
        <v>1</v>
      </c>
      <c r="K101" s="308" t="e">
        <f>_xll.qlRateHelperEarliestDate($E101,Trigger)</f>
        <v>#NUM!</v>
      </c>
      <c r="L101" s="309" t="e">
        <f>_xll.qlRateHelperLatestDate($E101,Trigger)</f>
        <v>#NUM!</v>
      </c>
    </row>
    <row r="102" spans="2:12" x14ac:dyDescent="0.2">
      <c r="B102" s="327" t="str">
        <f t="shared" si="6"/>
        <v/>
      </c>
      <c r="C102" s="136" t="str">
        <f t="shared" si="7"/>
        <v>OISBASIS</v>
      </c>
      <c r="D102" s="306" t="s">
        <v>33</v>
      </c>
      <c r="E102" s="306" t="str">
        <f t="shared" si="8"/>
        <v>HKD_YCRH_OISBASIS11Y</v>
      </c>
      <c r="F102" s="307" t="e">
        <f>_xll.qlRateHelperQuoteValue($E102,Trigger)</f>
        <v>#NUM!</v>
      </c>
      <c r="G102" s="307" t="e">
        <f>_xll.qlSwapRateHelperSpread($E102,Trigger)</f>
        <v>#NUM!</v>
      </c>
      <c r="H102" s="200" t="b">
        <v>0</v>
      </c>
      <c r="I102" s="200">
        <v>40</v>
      </c>
      <c r="J102" s="200">
        <v>1</v>
      </c>
      <c r="K102" s="308" t="e">
        <f>_xll.qlRateHelperEarliestDate($E102,Trigger)</f>
        <v>#NUM!</v>
      </c>
      <c r="L102" s="309" t="e">
        <f>_xll.qlRateHelperLatestDate($E102,Trigger)</f>
        <v>#NUM!</v>
      </c>
    </row>
    <row r="103" spans="2:12" x14ac:dyDescent="0.2">
      <c r="B103" s="327" t="str">
        <f t="shared" si="6"/>
        <v/>
      </c>
      <c r="C103" s="136" t="str">
        <f t="shared" si="7"/>
        <v>OISBASIS</v>
      </c>
      <c r="D103" s="306" t="s">
        <v>34</v>
      </c>
      <c r="E103" s="306" t="str">
        <f t="shared" si="8"/>
        <v>HKD_YCRH_OISBASIS12Y</v>
      </c>
      <c r="F103" s="307" t="e">
        <f>_xll.qlRateHelperQuoteValue($E103,Trigger)</f>
        <v>#NUM!</v>
      </c>
      <c r="G103" s="307" t="e">
        <f>_xll.qlSwapRateHelperSpread($E103,Trigger)</f>
        <v>#NUM!</v>
      </c>
      <c r="H103" s="200" t="b">
        <v>0</v>
      </c>
      <c r="I103" s="200">
        <v>40</v>
      </c>
      <c r="J103" s="200">
        <v>1</v>
      </c>
      <c r="K103" s="308" t="e">
        <f>_xll.qlRateHelperEarliestDate($E103,Trigger)</f>
        <v>#NUM!</v>
      </c>
      <c r="L103" s="309" t="e">
        <f>_xll.qlRateHelperLatestDate($E103,Trigger)</f>
        <v>#NUM!</v>
      </c>
    </row>
    <row r="104" spans="2:12" x14ac:dyDescent="0.2">
      <c r="B104" s="327" t="str">
        <f t="shared" si="6"/>
        <v/>
      </c>
      <c r="C104" s="136" t="str">
        <f t="shared" si="7"/>
        <v>OISBASIS</v>
      </c>
      <c r="D104" s="306" t="s">
        <v>35</v>
      </c>
      <c r="E104" s="306" t="str">
        <f t="shared" si="8"/>
        <v>HKD_YCRH_OISBASIS13Y</v>
      </c>
      <c r="F104" s="307" t="e">
        <f>_xll.qlRateHelperQuoteValue($E104,Trigger)</f>
        <v>#NUM!</v>
      </c>
      <c r="G104" s="307" t="e">
        <f>_xll.qlSwapRateHelperSpread($E104,Trigger)</f>
        <v>#NUM!</v>
      </c>
      <c r="H104" s="200" t="b">
        <v>0</v>
      </c>
      <c r="I104" s="200">
        <v>40</v>
      </c>
      <c r="J104" s="200">
        <v>1</v>
      </c>
      <c r="K104" s="308" t="e">
        <f>_xll.qlRateHelperEarliestDate($E104,Trigger)</f>
        <v>#NUM!</v>
      </c>
      <c r="L104" s="309" t="e">
        <f>_xll.qlRateHelperLatestDate($E104,Trigger)</f>
        <v>#NUM!</v>
      </c>
    </row>
    <row r="105" spans="2:12" x14ac:dyDescent="0.2">
      <c r="B105" s="327" t="str">
        <f t="shared" si="6"/>
        <v/>
      </c>
      <c r="C105" s="136" t="str">
        <f t="shared" si="7"/>
        <v>OISBASIS</v>
      </c>
      <c r="D105" s="306" t="s">
        <v>36</v>
      </c>
      <c r="E105" s="306" t="str">
        <f t="shared" si="8"/>
        <v>HKD_YCRH_OISBASIS14Y</v>
      </c>
      <c r="F105" s="307" t="e">
        <f>_xll.qlRateHelperQuoteValue($E105,Trigger)</f>
        <v>#NUM!</v>
      </c>
      <c r="G105" s="307" t="e">
        <f>_xll.qlSwapRateHelperSpread($E105,Trigger)</f>
        <v>#NUM!</v>
      </c>
      <c r="H105" s="200" t="b">
        <v>0</v>
      </c>
      <c r="I105" s="200">
        <v>40</v>
      </c>
      <c r="J105" s="200">
        <v>1</v>
      </c>
      <c r="K105" s="308" t="e">
        <f>_xll.qlRateHelperEarliestDate($E105,Trigger)</f>
        <v>#NUM!</v>
      </c>
      <c r="L105" s="309" t="e">
        <f>_xll.qlRateHelperLatestDate($E105,Trigger)</f>
        <v>#NUM!</v>
      </c>
    </row>
    <row r="106" spans="2:12" x14ac:dyDescent="0.2">
      <c r="B106" s="327" t="str">
        <f t="shared" si="6"/>
        <v/>
      </c>
      <c r="C106" s="136" t="str">
        <f t="shared" si="7"/>
        <v>OISBASIS</v>
      </c>
      <c r="D106" s="306" t="s">
        <v>37</v>
      </c>
      <c r="E106" s="306" t="str">
        <f t="shared" si="8"/>
        <v>HKD_YCRH_OISBASIS15Y</v>
      </c>
      <c r="F106" s="307" t="e">
        <f>_xll.qlRateHelperQuoteValue($E106,Trigger)</f>
        <v>#NUM!</v>
      </c>
      <c r="G106" s="307" t="e">
        <f>_xll.qlSwapRateHelperSpread($E106,Trigger)</f>
        <v>#NUM!</v>
      </c>
      <c r="H106" s="200" t="b">
        <v>0</v>
      </c>
      <c r="I106" s="200">
        <v>40</v>
      </c>
      <c r="J106" s="200">
        <v>1</v>
      </c>
      <c r="K106" s="308" t="e">
        <f>_xll.qlRateHelperEarliestDate($E106,Trigger)</f>
        <v>#NUM!</v>
      </c>
      <c r="L106" s="309" t="e">
        <f>_xll.qlRateHelperLatestDate($E106,Trigger)</f>
        <v>#NUM!</v>
      </c>
    </row>
    <row r="107" spans="2:12" x14ac:dyDescent="0.2">
      <c r="B107" s="327" t="str">
        <f t="shared" si="6"/>
        <v/>
      </c>
      <c r="C107" s="136" t="str">
        <f t="shared" si="7"/>
        <v>OISBASIS</v>
      </c>
      <c r="D107" s="306" t="s">
        <v>38</v>
      </c>
      <c r="E107" s="306" t="str">
        <f t="shared" si="8"/>
        <v>HKD_YCRH_OISBASIS16Y</v>
      </c>
      <c r="F107" s="307" t="e">
        <f>_xll.qlRateHelperQuoteValue($E107,Trigger)</f>
        <v>#NUM!</v>
      </c>
      <c r="G107" s="307" t="e">
        <f>_xll.qlSwapRateHelperSpread($E107,Trigger)</f>
        <v>#NUM!</v>
      </c>
      <c r="H107" s="200" t="b">
        <v>0</v>
      </c>
      <c r="I107" s="200">
        <v>40</v>
      </c>
      <c r="J107" s="200">
        <v>1</v>
      </c>
      <c r="K107" s="308" t="e">
        <f>_xll.qlRateHelperEarliestDate($E107,Trigger)</f>
        <v>#NUM!</v>
      </c>
      <c r="L107" s="309" t="e">
        <f>_xll.qlRateHelperLatestDate($E107,Trigger)</f>
        <v>#NUM!</v>
      </c>
    </row>
    <row r="108" spans="2:12" x14ac:dyDescent="0.2">
      <c r="B108" s="327" t="str">
        <f t="shared" si="6"/>
        <v/>
      </c>
      <c r="C108" s="136" t="str">
        <f t="shared" si="7"/>
        <v>OISBASIS</v>
      </c>
      <c r="D108" s="306" t="s">
        <v>39</v>
      </c>
      <c r="E108" s="306" t="str">
        <f t="shared" si="8"/>
        <v>HKD_YCRH_OISBASIS17Y</v>
      </c>
      <c r="F108" s="307" t="e">
        <f>_xll.qlRateHelperQuoteValue($E108,Trigger)</f>
        <v>#NUM!</v>
      </c>
      <c r="G108" s="307" t="e">
        <f>_xll.qlSwapRateHelperSpread($E108,Trigger)</f>
        <v>#NUM!</v>
      </c>
      <c r="H108" s="200" t="b">
        <v>0</v>
      </c>
      <c r="I108" s="200">
        <v>40</v>
      </c>
      <c r="J108" s="200">
        <v>1</v>
      </c>
      <c r="K108" s="308" t="e">
        <f>_xll.qlRateHelperEarliestDate($E108,Trigger)</f>
        <v>#NUM!</v>
      </c>
      <c r="L108" s="309" t="e">
        <f>_xll.qlRateHelperLatestDate($E108,Trigger)</f>
        <v>#NUM!</v>
      </c>
    </row>
    <row r="109" spans="2:12" x14ac:dyDescent="0.2">
      <c r="B109" s="327" t="str">
        <f t="shared" si="6"/>
        <v/>
      </c>
      <c r="C109" s="136" t="str">
        <f t="shared" si="7"/>
        <v>OISBASIS</v>
      </c>
      <c r="D109" s="306" t="s">
        <v>40</v>
      </c>
      <c r="E109" s="306" t="str">
        <f t="shared" si="8"/>
        <v>HKD_YCRH_OISBASIS18Y</v>
      </c>
      <c r="F109" s="307" t="e">
        <f>_xll.qlRateHelperQuoteValue($E109,Trigger)</f>
        <v>#NUM!</v>
      </c>
      <c r="G109" s="307" t="e">
        <f>_xll.qlSwapRateHelperSpread($E109,Trigger)</f>
        <v>#NUM!</v>
      </c>
      <c r="H109" s="200" t="b">
        <v>0</v>
      </c>
      <c r="I109" s="200">
        <v>40</v>
      </c>
      <c r="J109" s="200">
        <v>1</v>
      </c>
      <c r="K109" s="308" t="e">
        <f>_xll.qlRateHelperEarliestDate($E109,Trigger)</f>
        <v>#NUM!</v>
      </c>
      <c r="L109" s="309" t="e">
        <f>_xll.qlRateHelperLatestDate($E109,Trigger)</f>
        <v>#NUM!</v>
      </c>
    </row>
    <row r="110" spans="2:12" x14ac:dyDescent="0.2">
      <c r="B110" s="327" t="str">
        <f t="shared" si="6"/>
        <v/>
      </c>
      <c r="C110" s="136" t="str">
        <f t="shared" si="7"/>
        <v>OISBASIS</v>
      </c>
      <c r="D110" s="306" t="s">
        <v>41</v>
      </c>
      <c r="E110" s="306" t="str">
        <f t="shared" si="8"/>
        <v>HKD_YCRH_OISBASIS19Y</v>
      </c>
      <c r="F110" s="307" t="e">
        <f>_xll.qlRateHelperQuoteValue($E110,Trigger)</f>
        <v>#NUM!</v>
      </c>
      <c r="G110" s="307" t="e">
        <f>_xll.qlSwapRateHelperSpread($E110,Trigger)</f>
        <v>#NUM!</v>
      </c>
      <c r="H110" s="200" t="b">
        <v>0</v>
      </c>
      <c r="I110" s="200">
        <v>40</v>
      </c>
      <c r="J110" s="200">
        <v>1</v>
      </c>
      <c r="K110" s="308" t="e">
        <f>_xll.qlRateHelperEarliestDate($E110,Trigger)</f>
        <v>#NUM!</v>
      </c>
      <c r="L110" s="309" t="e">
        <f>_xll.qlRateHelperLatestDate($E110,Trigger)</f>
        <v>#NUM!</v>
      </c>
    </row>
    <row r="111" spans="2:12" x14ac:dyDescent="0.2">
      <c r="B111" s="327" t="str">
        <f t="shared" si="6"/>
        <v/>
      </c>
      <c r="C111" s="136" t="str">
        <f t="shared" si="7"/>
        <v>OISBASIS</v>
      </c>
      <c r="D111" s="306" t="s">
        <v>42</v>
      </c>
      <c r="E111" s="306" t="str">
        <f t="shared" si="8"/>
        <v>HKD_YCRH_OISBASIS20Y</v>
      </c>
      <c r="F111" s="307" t="e">
        <f>_xll.qlRateHelperQuoteValue($E111,Trigger)</f>
        <v>#NUM!</v>
      </c>
      <c r="G111" s="307" t="e">
        <f>_xll.qlSwapRateHelperSpread($E111,Trigger)</f>
        <v>#NUM!</v>
      </c>
      <c r="H111" s="200" t="b">
        <v>0</v>
      </c>
      <c r="I111" s="200">
        <v>40</v>
      </c>
      <c r="J111" s="200">
        <v>1</v>
      </c>
      <c r="K111" s="308" t="e">
        <f>_xll.qlRateHelperEarliestDate($E111,Trigger)</f>
        <v>#NUM!</v>
      </c>
      <c r="L111" s="309" t="e">
        <f>_xll.qlRateHelperLatestDate($E111,Trigger)</f>
        <v>#NUM!</v>
      </c>
    </row>
    <row r="112" spans="2:12" x14ac:dyDescent="0.2">
      <c r="B112" s="327" t="str">
        <f t="shared" si="6"/>
        <v/>
      </c>
      <c r="C112" s="136" t="str">
        <f t="shared" si="7"/>
        <v>OISBASIS</v>
      </c>
      <c r="D112" s="306" t="s">
        <v>43</v>
      </c>
      <c r="E112" s="306" t="str">
        <f t="shared" si="8"/>
        <v>HKD_YCRH_OISBASIS21Y</v>
      </c>
      <c r="F112" s="307" t="e">
        <f>_xll.qlRateHelperQuoteValue($E112,Trigger)</f>
        <v>#NUM!</v>
      </c>
      <c r="G112" s="307" t="e">
        <f>_xll.qlSwapRateHelperSpread($E112,Trigger)</f>
        <v>#NUM!</v>
      </c>
      <c r="H112" s="200" t="b">
        <v>0</v>
      </c>
      <c r="I112" s="200">
        <v>40</v>
      </c>
      <c r="J112" s="200">
        <v>1</v>
      </c>
      <c r="K112" s="308" t="e">
        <f>_xll.qlRateHelperEarliestDate($E112,Trigger)</f>
        <v>#NUM!</v>
      </c>
      <c r="L112" s="309" t="e">
        <f>_xll.qlRateHelperLatestDate($E112,Trigger)</f>
        <v>#NUM!</v>
      </c>
    </row>
    <row r="113" spans="2:12" x14ac:dyDescent="0.2">
      <c r="B113" s="327" t="str">
        <f t="shared" si="6"/>
        <v/>
      </c>
      <c r="C113" s="136" t="str">
        <f t="shared" si="7"/>
        <v>OISBASIS</v>
      </c>
      <c r="D113" s="306" t="s">
        <v>44</v>
      </c>
      <c r="E113" s="306" t="str">
        <f t="shared" si="8"/>
        <v>HKD_YCRH_OISBASIS22Y</v>
      </c>
      <c r="F113" s="307" t="e">
        <f>_xll.qlRateHelperQuoteValue($E113,Trigger)</f>
        <v>#NUM!</v>
      </c>
      <c r="G113" s="307" t="e">
        <f>_xll.qlSwapRateHelperSpread($E113,Trigger)</f>
        <v>#NUM!</v>
      </c>
      <c r="H113" s="200" t="b">
        <v>0</v>
      </c>
      <c r="I113" s="200">
        <v>40</v>
      </c>
      <c r="J113" s="200">
        <v>1</v>
      </c>
      <c r="K113" s="308" t="e">
        <f>_xll.qlRateHelperEarliestDate($E113,Trigger)</f>
        <v>#NUM!</v>
      </c>
      <c r="L113" s="309" t="e">
        <f>_xll.qlRateHelperLatestDate($E113,Trigger)</f>
        <v>#NUM!</v>
      </c>
    </row>
    <row r="114" spans="2:12" x14ac:dyDescent="0.2">
      <c r="B114" s="327" t="str">
        <f t="shared" si="6"/>
        <v/>
      </c>
      <c r="C114" s="136" t="str">
        <f t="shared" si="7"/>
        <v>OISBASIS</v>
      </c>
      <c r="D114" s="306" t="s">
        <v>45</v>
      </c>
      <c r="E114" s="306" t="str">
        <f t="shared" si="8"/>
        <v>HKD_YCRH_OISBASIS23Y</v>
      </c>
      <c r="F114" s="307" t="e">
        <f>_xll.qlRateHelperQuoteValue($E114,Trigger)</f>
        <v>#NUM!</v>
      </c>
      <c r="G114" s="307" t="e">
        <f>_xll.qlSwapRateHelperSpread($E114,Trigger)</f>
        <v>#NUM!</v>
      </c>
      <c r="H114" s="200" t="b">
        <v>0</v>
      </c>
      <c r="I114" s="200">
        <v>40</v>
      </c>
      <c r="J114" s="200">
        <v>1</v>
      </c>
      <c r="K114" s="308" t="e">
        <f>_xll.qlRateHelperEarliestDate($E114,Trigger)</f>
        <v>#NUM!</v>
      </c>
      <c r="L114" s="309" t="e">
        <f>_xll.qlRateHelperLatestDate($E114,Trigger)</f>
        <v>#NUM!</v>
      </c>
    </row>
    <row r="115" spans="2:12" x14ac:dyDescent="0.2">
      <c r="B115" s="327" t="str">
        <f t="shared" si="6"/>
        <v/>
      </c>
      <c r="C115" s="136" t="str">
        <f t="shared" si="7"/>
        <v>OISBASIS</v>
      </c>
      <c r="D115" s="306" t="s">
        <v>46</v>
      </c>
      <c r="E115" s="306" t="str">
        <f t="shared" si="8"/>
        <v>HKD_YCRH_OISBASIS24Y</v>
      </c>
      <c r="F115" s="307" t="e">
        <f>_xll.qlRateHelperQuoteValue($E115,Trigger)</f>
        <v>#NUM!</v>
      </c>
      <c r="G115" s="307" t="e">
        <f>_xll.qlSwapRateHelperSpread($E115,Trigger)</f>
        <v>#NUM!</v>
      </c>
      <c r="H115" s="200" t="b">
        <v>0</v>
      </c>
      <c r="I115" s="200">
        <v>40</v>
      </c>
      <c r="J115" s="200">
        <v>1</v>
      </c>
      <c r="K115" s="308" t="e">
        <f>_xll.qlRateHelperEarliestDate($E115,Trigger)</f>
        <v>#NUM!</v>
      </c>
      <c r="L115" s="309" t="e">
        <f>_xll.qlRateHelperLatestDate($E115,Trigger)</f>
        <v>#NUM!</v>
      </c>
    </row>
    <row r="116" spans="2:12" x14ac:dyDescent="0.2">
      <c r="B116" s="327" t="str">
        <f t="shared" si="6"/>
        <v/>
      </c>
      <c r="C116" s="136" t="str">
        <f t="shared" si="7"/>
        <v>OISBASIS</v>
      </c>
      <c r="D116" s="306" t="s">
        <v>47</v>
      </c>
      <c r="E116" s="306" t="str">
        <f t="shared" si="8"/>
        <v>HKD_YCRH_OISBASIS25Y</v>
      </c>
      <c r="F116" s="307" t="e">
        <f>_xll.qlRateHelperQuoteValue($E116,Trigger)</f>
        <v>#NUM!</v>
      </c>
      <c r="G116" s="307" t="e">
        <f>_xll.qlSwapRateHelperSpread($E116,Trigger)</f>
        <v>#NUM!</v>
      </c>
      <c r="H116" s="200" t="b">
        <v>0</v>
      </c>
      <c r="I116" s="200">
        <v>40</v>
      </c>
      <c r="J116" s="200">
        <v>1</v>
      </c>
      <c r="K116" s="308" t="e">
        <f>_xll.qlRateHelperEarliestDate($E116,Trigger)</f>
        <v>#NUM!</v>
      </c>
      <c r="L116" s="309" t="e">
        <f>_xll.qlRateHelperLatestDate($E116,Trigger)</f>
        <v>#NUM!</v>
      </c>
    </row>
    <row r="117" spans="2:12" x14ac:dyDescent="0.2">
      <c r="B117" s="327" t="str">
        <f t="shared" si="6"/>
        <v/>
      </c>
      <c r="C117" s="136" t="str">
        <f t="shared" si="7"/>
        <v>OISBASIS</v>
      </c>
      <c r="D117" s="306" t="s">
        <v>48</v>
      </c>
      <c r="E117" s="306" t="str">
        <f t="shared" si="8"/>
        <v>HKD_YCRH_OISBASIS26Y</v>
      </c>
      <c r="F117" s="307" t="e">
        <f>_xll.qlRateHelperQuoteValue($E117,Trigger)</f>
        <v>#NUM!</v>
      </c>
      <c r="G117" s="307" t="e">
        <f>_xll.qlSwapRateHelperSpread($E117,Trigger)</f>
        <v>#NUM!</v>
      </c>
      <c r="H117" s="200" t="b">
        <v>0</v>
      </c>
      <c r="I117" s="200">
        <v>40</v>
      </c>
      <c r="J117" s="200">
        <v>1</v>
      </c>
      <c r="K117" s="308" t="e">
        <f>_xll.qlRateHelperEarliestDate($E117,Trigger)</f>
        <v>#NUM!</v>
      </c>
      <c r="L117" s="309" t="e">
        <f>_xll.qlRateHelperLatestDate($E117,Trigger)</f>
        <v>#NUM!</v>
      </c>
    </row>
    <row r="118" spans="2:12" x14ac:dyDescent="0.2">
      <c r="B118" s="327" t="str">
        <f t="shared" si="6"/>
        <v/>
      </c>
      <c r="C118" s="136" t="str">
        <f t="shared" si="7"/>
        <v>OISBASIS</v>
      </c>
      <c r="D118" s="306" t="s">
        <v>49</v>
      </c>
      <c r="E118" s="306" t="str">
        <f t="shared" si="8"/>
        <v>HKD_YCRH_OISBASIS27Y</v>
      </c>
      <c r="F118" s="307" t="e">
        <f>_xll.qlRateHelperQuoteValue($E118,Trigger)</f>
        <v>#NUM!</v>
      </c>
      <c r="G118" s="307" t="e">
        <f>_xll.qlSwapRateHelperSpread($E118,Trigger)</f>
        <v>#NUM!</v>
      </c>
      <c r="H118" s="200" t="b">
        <v>0</v>
      </c>
      <c r="I118" s="200">
        <v>40</v>
      </c>
      <c r="J118" s="200">
        <v>1</v>
      </c>
      <c r="K118" s="308" t="e">
        <f>_xll.qlRateHelperEarliestDate($E118,Trigger)</f>
        <v>#NUM!</v>
      </c>
      <c r="L118" s="309" t="e">
        <f>_xll.qlRateHelperLatestDate($E118,Trigger)</f>
        <v>#NUM!</v>
      </c>
    </row>
    <row r="119" spans="2:12" x14ac:dyDescent="0.2">
      <c r="B119" s="327" t="str">
        <f t="shared" ref="B119:B125" si="9">SwapFixedFreq</f>
        <v/>
      </c>
      <c r="C119" s="136" t="str">
        <f t="shared" si="7"/>
        <v>OISBASIS</v>
      </c>
      <c r="D119" s="306" t="s">
        <v>50</v>
      </c>
      <c r="E119" s="306" t="str">
        <f t="shared" si="8"/>
        <v>HKD_YCRH_OISBASIS28Y</v>
      </c>
      <c r="F119" s="307" t="e">
        <f>_xll.qlRateHelperQuoteValue($E119,Trigger)</f>
        <v>#NUM!</v>
      </c>
      <c r="G119" s="307" t="e">
        <f>_xll.qlSwapRateHelperSpread($E119,Trigger)</f>
        <v>#NUM!</v>
      </c>
      <c r="H119" s="200" t="b">
        <v>0</v>
      </c>
      <c r="I119" s="200">
        <v>40</v>
      </c>
      <c r="J119" s="200">
        <v>1</v>
      </c>
      <c r="K119" s="308" t="e">
        <f>_xll.qlRateHelperEarliestDate($E119,Trigger)</f>
        <v>#NUM!</v>
      </c>
      <c r="L119" s="309" t="e">
        <f>_xll.qlRateHelperLatestDate($E119,Trigger)</f>
        <v>#NUM!</v>
      </c>
    </row>
    <row r="120" spans="2:12" x14ac:dyDescent="0.2">
      <c r="B120" s="327" t="str">
        <f t="shared" si="9"/>
        <v/>
      </c>
      <c r="C120" s="136" t="str">
        <f t="shared" si="7"/>
        <v>OISBASIS</v>
      </c>
      <c r="D120" s="306" t="s">
        <v>51</v>
      </c>
      <c r="E120" s="306" t="str">
        <f t="shared" si="8"/>
        <v>HKD_YCRH_OISBASIS29Y</v>
      </c>
      <c r="F120" s="307" t="e">
        <f>_xll.qlRateHelperQuoteValue($E120,Trigger)</f>
        <v>#NUM!</v>
      </c>
      <c r="G120" s="307" t="e">
        <f>_xll.qlSwapRateHelperSpread($E120,Trigger)</f>
        <v>#NUM!</v>
      </c>
      <c r="H120" s="200" t="b">
        <v>0</v>
      </c>
      <c r="I120" s="200">
        <v>40</v>
      </c>
      <c r="J120" s="200">
        <v>1</v>
      </c>
      <c r="K120" s="308" t="e">
        <f>_xll.qlRateHelperEarliestDate($E120,Trigger)</f>
        <v>#NUM!</v>
      </c>
      <c r="L120" s="309" t="e">
        <f>_xll.qlRateHelperLatestDate($E120,Trigger)</f>
        <v>#NUM!</v>
      </c>
    </row>
    <row r="121" spans="2:12" x14ac:dyDescent="0.2">
      <c r="B121" s="327" t="str">
        <f t="shared" si="9"/>
        <v/>
      </c>
      <c r="C121" s="136" t="str">
        <f t="shared" si="7"/>
        <v>OISBASIS</v>
      </c>
      <c r="D121" s="306" t="s">
        <v>52</v>
      </c>
      <c r="E121" s="306" t="str">
        <f t="shared" si="8"/>
        <v>HKD_YCRH_OISBASIS30Y</v>
      </c>
      <c r="F121" s="307" t="e">
        <f>_xll.qlRateHelperQuoteValue($E121,Trigger)</f>
        <v>#NUM!</v>
      </c>
      <c r="G121" s="307" t="e">
        <f>_xll.qlSwapRateHelperSpread($E121,Trigger)</f>
        <v>#NUM!</v>
      </c>
      <c r="H121" s="200" t="b">
        <v>0</v>
      </c>
      <c r="I121" s="200">
        <v>40</v>
      </c>
      <c r="J121" s="200">
        <v>1</v>
      </c>
      <c r="K121" s="308" t="e">
        <f>_xll.qlRateHelperEarliestDate($E121,Trigger)</f>
        <v>#NUM!</v>
      </c>
      <c r="L121" s="309" t="e">
        <f>_xll.qlRateHelperLatestDate($E121,Trigger)</f>
        <v>#NUM!</v>
      </c>
    </row>
    <row r="122" spans="2:12" x14ac:dyDescent="0.2">
      <c r="B122" s="327" t="str">
        <f t="shared" si="9"/>
        <v/>
      </c>
      <c r="C122" s="136" t="str">
        <f t="shared" si="7"/>
        <v>OISBASIS</v>
      </c>
      <c r="D122" s="306" t="s">
        <v>53</v>
      </c>
      <c r="E122" s="306" t="str">
        <f t="shared" si="8"/>
        <v>HKD_YCRH_OISBASIS35Y</v>
      </c>
      <c r="F122" s="307" t="e">
        <f>_xll.qlRateHelperQuoteValue($E122,Trigger)</f>
        <v>#NUM!</v>
      </c>
      <c r="G122" s="307" t="e">
        <f>_xll.qlSwapRateHelperSpread($E122,Trigger)</f>
        <v>#NUM!</v>
      </c>
      <c r="H122" s="200" t="b">
        <v>0</v>
      </c>
      <c r="I122" s="200">
        <v>40</v>
      </c>
      <c r="J122" s="200">
        <v>1</v>
      </c>
      <c r="K122" s="308" t="e">
        <f>_xll.qlRateHelperEarliestDate($E122,Trigger)</f>
        <v>#NUM!</v>
      </c>
      <c r="L122" s="309" t="e">
        <f>_xll.qlRateHelperLatestDate($E122,Trigger)</f>
        <v>#NUM!</v>
      </c>
    </row>
    <row r="123" spans="2:12" x14ac:dyDescent="0.2">
      <c r="B123" s="327" t="str">
        <f t="shared" si="9"/>
        <v/>
      </c>
      <c r="C123" s="136" t="str">
        <f t="shared" si="7"/>
        <v>OISBASIS</v>
      </c>
      <c r="D123" s="306" t="s">
        <v>54</v>
      </c>
      <c r="E123" s="306" t="str">
        <f t="shared" si="8"/>
        <v>HKD_YCRH_OISBASIS40Y</v>
      </c>
      <c r="F123" s="307" t="e">
        <f>_xll.qlRateHelperQuoteValue($E123,Trigger)</f>
        <v>#NUM!</v>
      </c>
      <c r="G123" s="307" t="e">
        <f>_xll.qlSwapRateHelperSpread($E123,Trigger)</f>
        <v>#NUM!</v>
      </c>
      <c r="H123" s="200" t="b">
        <v>0</v>
      </c>
      <c r="I123" s="200">
        <v>40</v>
      </c>
      <c r="J123" s="200">
        <v>1</v>
      </c>
      <c r="K123" s="308" t="e">
        <f>_xll.qlRateHelperEarliestDate($E123,Trigger)</f>
        <v>#NUM!</v>
      </c>
      <c r="L123" s="309" t="e">
        <f>_xll.qlRateHelperLatestDate($E123,Trigger)</f>
        <v>#NUM!</v>
      </c>
    </row>
    <row r="124" spans="2:12" x14ac:dyDescent="0.2">
      <c r="B124" s="327" t="str">
        <f t="shared" si="9"/>
        <v/>
      </c>
      <c r="C124" s="136" t="str">
        <f t="shared" si="7"/>
        <v>OISBASIS</v>
      </c>
      <c r="D124" s="306" t="s">
        <v>55</v>
      </c>
      <c r="E124" s="306" t="str">
        <f t="shared" si="8"/>
        <v>HKD_YCRH_OISBASIS50Y</v>
      </c>
      <c r="F124" s="307" t="e">
        <f>_xll.qlRateHelperQuoteValue($E124,Trigger)</f>
        <v>#NUM!</v>
      </c>
      <c r="G124" s="307" t="e">
        <f>_xll.qlSwapRateHelperSpread($E124,Trigger)</f>
        <v>#NUM!</v>
      </c>
      <c r="H124" s="200" t="b">
        <v>0</v>
      </c>
      <c r="I124" s="200">
        <v>40</v>
      </c>
      <c r="J124" s="200">
        <v>1</v>
      </c>
      <c r="K124" s="308" t="e">
        <f>_xll.qlRateHelperEarliestDate($E124,Trigger)</f>
        <v>#NUM!</v>
      </c>
      <c r="L124" s="309" t="e">
        <f>_xll.qlRateHelperLatestDate($E124,Trigger)</f>
        <v>#NUM!</v>
      </c>
    </row>
    <row r="125" spans="2:12" x14ac:dyDescent="0.2">
      <c r="B125" s="331" t="str">
        <f t="shared" si="9"/>
        <v/>
      </c>
      <c r="C125" s="311" t="str">
        <f t="shared" si="7"/>
        <v>OISBASIS</v>
      </c>
      <c r="D125" s="312" t="s">
        <v>56</v>
      </c>
      <c r="E125" s="312" t="str">
        <f t="shared" si="8"/>
        <v>HKD_YCRH_OISBASIS60Y</v>
      </c>
      <c r="F125" s="313" t="e">
        <f>_xll.qlRateHelperQuoteValue($E125,Trigger)</f>
        <v>#NUM!</v>
      </c>
      <c r="G125" s="313" t="e">
        <f>_xll.qlSwapRateHelperSpread($E125,Trigger)</f>
        <v>#NUM!</v>
      </c>
      <c r="H125" s="200" t="b">
        <v>0</v>
      </c>
      <c r="I125" s="314">
        <v>40</v>
      </c>
      <c r="J125" s="314">
        <v>1</v>
      </c>
      <c r="K125" s="315" t="e">
        <f>_xll.qlRateHelperEarliestDate($E125,Trigger)</f>
        <v>#NUM!</v>
      </c>
      <c r="L125" s="316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7"/>
  <sheetViews>
    <sheetView workbookViewId="0">
      <selection sqref="A1:B1"/>
    </sheetView>
  </sheetViews>
  <sheetFormatPr defaultRowHeight="15" x14ac:dyDescent="0.25"/>
  <cols>
    <col min="1" max="1" width="34.85546875" bestFit="1" customWidth="1"/>
    <col min="2" max="2" width="9" bestFit="1" customWidth="1"/>
    <col min="3" max="3" width="2.5703125" customWidth="1"/>
    <col min="4" max="4" width="22.42578125" bestFit="1" customWidth="1"/>
    <col min="5" max="5" width="8" bestFit="1" customWidth="1"/>
    <col min="6" max="6" width="3" bestFit="1" customWidth="1"/>
    <col min="7" max="8" width="17.28515625" bestFit="1" customWidth="1"/>
    <col min="9" max="9" width="9" bestFit="1" customWidth="1"/>
    <col min="10" max="10" width="8" bestFit="1" customWidth="1"/>
  </cols>
  <sheetData>
    <row r="1" spans="1:10" ht="15.75" thickBot="1" x14ac:dyDescent="0.3">
      <c r="A1" s="408" t="s">
        <v>225</v>
      </c>
      <c r="B1" s="409"/>
      <c r="C1" s="202"/>
      <c r="D1" s="334" t="s">
        <v>226</v>
      </c>
      <c r="E1" s="335" t="s">
        <v>227</v>
      </c>
      <c r="F1" s="335"/>
      <c r="G1" s="335" t="s">
        <v>222</v>
      </c>
      <c r="H1" s="336" t="s">
        <v>223</v>
      </c>
      <c r="I1" s="337">
        <f t="array" ref="I1:I126">_xll.qlPiecewiseYieldCurveData(YieldCurve)</f>
        <v>1</v>
      </c>
      <c r="J1" s="202"/>
    </row>
    <row r="2" spans="1:10" x14ac:dyDescent="0.25">
      <c r="A2" s="338" t="s">
        <v>228</v>
      </c>
      <c r="B2" s="339">
        <v>8</v>
      </c>
      <c r="C2" s="202"/>
      <c r="D2" s="34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HKD_YCRH_OIS1M</v>
      </c>
      <c r="E2" s="293">
        <f>_xll.qlRateHelperRate($D2)</f>
        <v>5.0000000000000001E-4</v>
      </c>
      <c r="F2" s="293" t="str">
        <f>IF(ISERROR(_xll.qlSwapRateHelperSpread($D2)),IF(ISERROR(_xll.qlFuturesRateHelperConvexityAdjustment($D2)),"--",_xll.qlFuturesRateHelperConvexityAdjustment($D2)),_xll.qlSwapRateHelperSpread($D2))</f>
        <v>--</v>
      </c>
      <c r="G2" s="342">
        <f>_xll.qlRateHelperEarliestDate($D2)</f>
        <v>41597</v>
      </c>
      <c r="H2" s="343">
        <f>_xll.qlRateHelperLatestDate($D2)</f>
        <v>41627</v>
      </c>
      <c r="I2" s="337">
        <v>0.99995412375437187</v>
      </c>
      <c r="J2" s="202"/>
    </row>
    <row r="3" spans="1:10" x14ac:dyDescent="0.25">
      <c r="A3" s="344" t="s">
        <v>229</v>
      </c>
      <c r="B3" s="345">
        <v>1</v>
      </c>
      <c r="C3" s="202"/>
      <c r="D3" s="340" t="str">
        <v>HKD_YCRH_OIS2M</v>
      </c>
      <c r="E3" s="293">
        <f>_xll.qlRateHelperRate($D3)</f>
        <v>6.9999999999999988E-4</v>
      </c>
      <c r="F3" s="293" t="str">
        <f>IF(ISERROR(_xll.qlSwapRateHelperSpread($D3)),IF(ISERROR(_xll.qlFuturesRateHelperConvexityAdjustment($D3)),"--",_xll.qlFuturesRateHelperConvexityAdjustment($D3)),_xll.qlSwapRateHelperSpread($D3))</f>
        <v>--</v>
      </c>
      <c r="G3" s="342">
        <f>_xll.qlRateHelperEarliestDate($D3)</f>
        <v>41597</v>
      </c>
      <c r="H3" s="343">
        <f>_xll.qlRateHelperLatestDate($D3)</f>
        <v>41659</v>
      </c>
      <c r="I3" s="337">
        <v>0.99987524799211736</v>
      </c>
      <c r="J3" s="202">
        <f>H3-H2</f>
        <v>32</v>
      </c>
    </row>
    <row r="4" spans="1:10" x14ac:dyDescent="0.25">
      <c r="A4" s="344" t="s">
        <v>230</v>
      </c>
      <c r="B4" s="345">
        <v>2</v>
      </c>
      <c r="C4" s="202"/>
      <c r="D4" s="340" t="str">
        <v>HKD_YCRH_OIS3M</v>
      </c>
      <c r="E4" s="293">
        <f>_xll.qlRateHelperRate($D4)</f>
        <v>9.0000000000000008E-4</v>
      </c>
      <c r="F4" s="293" t="str">
        <f>IF(ISERROR(_xll.qlSwapRateHelperSpread($D4)),IF(ISERROR(_xll.qlFuturesRateHelperConvexityAdjustment($D4)),"--",_xll.qlFuturesRateHelperConvexityAdjustment($D4)),_xll.qlSwapRateHelperSpread($D4))</f>
        <v>--</v>
      </c>
      <c r="G4" s="342">
        <f>_xll.qlRateHelperEarliestDate($D4)</f>
        <v>41597</v>
      </c>
      <c r="H4" s="343">
        <f>_xll.qlRateHelperLatestDate($D4)</f>
        <v>41689</v>
      </c>
      <c r="I4" s="337">
        <v>0.99976584236538424</v>
      </c>
      <c r="J4" s="202">
        <f>H4-H3</f>
        <v>30</v>
      </c>
    </row>
    <row r="5" spans="1:10" x14ac:dyDescent="0.25">
      <c r="A5" s="344" t="s">
        <v>231</v>
      </c>
      <c r="B5" s="346" t="s">
        <v>232</v>
      </c>
      <c r="C5" s="202"/>
      <c r="D5" s="340" t="str">
        <v>HKD_YCRH_OIS4M</v>
      </c>
      <c r="E5" s="293">
        <f>_xll.qlRateHelperRate($D5)</f>
        <v>1.2000000000000001E-3</v>
      </c>
      <c r="F5" s="293" t="str">
        <f>IF(ISERROR(_xll.qlSwapRateHelperSpread($D5)),IF(ISERROR(_xll.qlFuturesRateHelperConvexityAdjustment($D5)),"--",_xll.qlFuturesRateHelperConvexityAdjustment($D5)),_xll.qlSwapRateHelperSpread($D5))</f>
        <v>--</v>
      </c>
      <c r="G5" s="342">
        <f>_xll.qlRateHelperEarliestDate($D5)</f>
        <v>41597</v>
      </c>
      <c r="H5" s="343">
        <f>_xll.qlRateHelperLatestDate($D5)</f>
        <v>41717</v>
      </c>
      <c r="I5" s="337">
        <v>0.99959595012907454</v>
      </c>
      <c r="J5" s="202">
        <f>H5-H4</f>
        <v>28</v>
      </c>
    </row>
    <row r="6" spans="1:10" x14ac:dyDescent="0.25">
      <c r="A6" s="344" t="s">
        <v>233</v>
      </c>
      <c r="B6" s="347" t="str">
        <f>_xll.ohRangeRetrieveError(Selected!D2)</f>
        <v/>
      </c>
      <c r="C6" s="202"/>
      <c r="D6" s="340" t="str">
        <v>HKD_YCRH_OIS5M</v>
      </c>
      <c r="E6" s="293">
        <f>_xll.qlRateHelperRate($D6)</f>
        <v>1E-3</v>
      </c>
      <c r="F6" s="293" t="str">
        <f>IF(ISERROR(_xll.qlSwapRateHelperSpread($D6)),IF(ISERROR(_xll.qlFuturesRateHelperConvexityAdjustment($D6)),"--",_xll.qlFuturesRateHelperConvexityAdjustment($D6)),_xll.qlSwapRateHelperSpread($D6))</f>
        <v>--</v>
      </c>
      <c r="G6" s="342">
        <f>_xll.qlRateHelperEarliestDate($D6)</f>
        <v>41597</v>
      </c>
      <c r="H6" s="343">
        <f>_xll.qlRateHelperLatestDate($D6)</f>
        <v>41751</v>
      </c>
      <c r="I6" s="337">
        <v>0.99956819544776965</v>
      </c>
      <c r="J6" s="202">
        <f>H6-H5</f>
        <v>34</v>
      </c>
    </row>
    <row r="7" spans="1:10" ht="15.75" thickBot="1" x14ac:dyDescent="0.3">
      <c r="A7" s="348" t="str">
        <f>_xll.ohGroup(RateHelperPrefix&amp;"_RateHelpersSelected",_xll.ohPack(Selected!D2:D126),TRUE,,ObjectOverwrite)</f>
        <v>HKD_YCRH_RateHelpersSelected#0002</v>
      </c>
      <c r="B7" s="349" t="str">
        <f>_xll.ohRangeRetrieveError(RateHelpersSelected)</f>
        <v/>
      </c>
      <c r="C7" s="202"/>
      <c r="D7" s="340" t="str">
        <v>HKD_YCRH_OIS6M</v>
      </c>
      <c r="E7" s="293">
        <f>_xll.qlRateHelperRate($D7)</f>
        <v>1.1000000000000001E-3</v>
      </c>
      <c r="F7" s="293" t="str">
        <f>IF(ISERROR(_xll.qlSwapRateHelperSpread($D7)),IF(ISERROR(_xll.qlFuturesRateHelperConvexityAdjustment($D7)),"--",_xll.qlFuturesRateHelperConvexityAdjustment($D7)),_xll.qlSwapRateHelperSpread($D7))</f>
        <v>--</v>
      </c>
      <c r="G7" s="342">
        <f>_xll.qlRateHelperEarliestDate($D7)</f>
        <v>41597</v>
      </c>
      <c r="H7" s="343">
        <f>_xll.qlRateHelperLatestDate($D7)</f>
        <v>41778</v>
      </c>
      <c r="I7" s="337">
        <v>0.99944304098284209</v>
      </c>
      <c r="J7" s="202">
        <f>H7-H6</f>
        <v>27</v>
      </c>
    </row>
    <row r="8" spans="1:10" x14ac:dyDescent="0.25">
      <c r="A8" s="202"/>
      <c r="B8" s="202"/>
      <c r="C8" s="202"/>
      <c r="D8" s="340" t="str">
        <v>HKD_YCRH_OIS9M</v>
      </c>
      <c r="E8" s="293">
        <f>_xll.qlRateHelperRate($D8)</f>
        <v>1.6999999999999999E-3</v>
      </c>
      <c r="F8" s="293" t="str">
        <f>IF(ISERROR(_xll.qlSwapRateHelperSpread($D8)),IF(ISERROR(_xll.qlFuturesRateHelperConvexityAdjustment($D8)),"--",_xll.qlFuturesRateHelperConvexityAdjustment($D8)),_xll.qlSwapRateHelperSpread($D8))</f>
        <v>--</v>
      </c>
      <c r="G8" s="342">
        <f>_xll.qlRateHelperEarliestDate($D8)</f>
        <v>41597</v>
      </c>
      <c r="H8" s="343">
        <f>_xll.qlRateHelperLatestDate($D8)</f>
        <v>41870</v>
      </c>
      <c r="I8" s="337">
        <v>0.99870828707606829</v>
      </c>
      <c r="J8" s="202">
        <f t="shared" ref="J8:J37" si="0">H8-H7</f>
        <v>92</v>
      </c>
    </row>
    <row r="9" spans="1:10" x14ac:dyDescent="0.25">
      <c r="A9" s="202"/>
      <c r="B9" s="202"/>
      <c r="C9" s="202"/>
      <c r="D9" s="340" t="str">
        <v>HKD_YCRH_OIS1Y</v>
      </c>
      <c r="E9" s="293">
        <f>_xll.qlRateHelperRate($D9)</f>
        <v>2E-3</v>
      </c>
      <c r="F9" s="293" t="str">
        <f>IF(ISERROR(_xll.qlSwapRateHelperSpread($D9)),IF(ISERROR(_xll.qlFuturesRateHelperConvexityAdjustment($D9)),"--",_xll.qlFuturesRateHelperConvexityAdjustment($D9)),_xll.qlSwapRateHelperSpread($D9))</f>
        <v>--</v>
      </c>
      <c r="G9" s="342">
        <f>_xll.qlRateHelperEarliestDate($D9)</f>
        <v>41597</v>
      </c>
      <c r="H9" s="343">
        <f>_xll.qlRateHelperLatestDate($D9)</f>
        <v>41962</v>
      </c>
      <c r="I9" s="337">
        <v>0.99797212281600223</v>
      </c>
      <c r="J9" s="202">
        <f t="shared" si="0"/>
        <v>92</v>
      </c>
    </row>
    <row r="10" spans="1:10" x14ac:dyDescent="0.25">
      <c r="A10" s="202"/>
      <c r="B10" s="202"/>
      <c r="C10" s="202"/>
      <c r="D10" s="340" t="e">
        <v>#N/A</v>
      </c>
      <c r="E10" s="293" t="e">
        <f>_xll.qlRateHelperRate($D10)</f>
        <v>#VALUE!</v>
      </c>
      <c r="F10" s="293" t="str">
        <f>IF(ISERROR(_xll.qlSwapRateHelperSpread($D10)),IF(ISERROR(_xll.qlFuturesRateHelperConvexityAdjustment($D10)),"--",_xll.qlFuturesRateHelperConvexityAdjustment($D10)),_xll.qlSwapRateHelperSpread($D10))</f>
        <v>--</v>
      </c>
      <c r="G10" s="342" t="e">
        <f>_xll.qlRateHelperEarliestDate($D10)</f>
        <v>#VALUE!</v>
      </c>
      <c r="H10" s="343" t="e">
        <f>_xll.qlRateHelperLatestDate($D10)</f>
        <v>#VALUE!</v>
      </c>
      <c r="I10" s="337" t="e">
        <v>#N/A</v>
      </c>
      <c r="J10" s="202" t="e">
        <f t="shared" si="0"/>
        <v>#VALUE!</v>
      </c>
    </row>
    <row r="11" spans="1:10" x14ac:dyDescent="0.25">
      <c r="A11" s="202"/>
      <c r="B11" s="202"/>
      <c r="C11" s="202"/>
      <c r="D11" s="340" t="e">
        <v>#N/A</v>
      </c>
      <c r="E11" s="293" t="e">
        <f>_xll.qlRateHelperRate($D11)</f>
        <v>#VALUE!</v>
      </c>
      <c r="F11" s="293" t="str">
        <f>IF(ISERROR(_xll.qlSwapRateHelperSpread($D11)),IF(ISERROR(_xll.qlFuturesRateHelperConvexityAdjustment($D11)),"--",_xll.qlFuturesRateHelperConvexityAdjustment($D11)),_xll.qlSwapRateHelperSpread($D11))</f>
        <v>--</v>
      </c>
      <c r="G11" s="342" t="e">
        <f>_xll.qlRateHelperEarliestDate($D11)</f>
        <v>#VALUE!</v>
      </c>
      <c r="H11" s="343" t="e">
        <f>_xll.qlRateHelperLatestDate($D11)</f>
        <v>#VALUE!</v>
      </c>
      <c r="I11" s="337" t="e">
        <v>#N/A</v>
      </c>
      <c r="J11" s="202" t="e">
        <f t="shared" si="0"/>
        <v>#VALUE!</v>
      </c>
    </row>
    <row r="12" spans="1:10" x14ac:dyDescent="0.25">
      <c r="A12" s="202"/>
      <c r="B12" s="202"/>
      <c r="C12" s="202"/>
      <c r="D12" s="340" t="e">
        <v>#N/A</v>
      </c>
      <c r="E12" s="293" t="e">
        <f>_xll.qlRateHelperRate($D12)</f>
        <v>#VALUE!</v>
      </c>
      <c r="F12" s="293" t="str">
        <f>IF(ISERROR(_xll.qlSwapRateHelperSpread($D12)),IF(ISERROR(_xll.qlFuturesRateHelperConvexityAdjustment($D12)),"--",_xll.qlFuturesRateHelperConvexityAdjustment($D12)),_xll.qlSwapRateHelperSpread($D12))</f>
        <v>--</v>
      </c>
      <c r="G12" s="342" t="e">
        <f>_xll.qlRateHelperEarliestDate($D12)</f>
        <v>#VALUE!</v>
      </c>
      <c r="H12" s="343" t="e">
        <f>_xll.qlRateHelperLatestDate($D12)</f>
        <v>#VALUE!</v>
      </c>
      <c r="I12" s="337" t="e">
        <v>#N/A</v>
      </c>
      <c r="J12" s="202" t="e">
        <f t="shared" si="0"/>
        <v>#VALUE!</v>
      </c>
    </row>
    <row r="13" spans="1:10" x14ac:dyDescent="0.25">
      <c r="A13" s="202"/>
      <c r="B13" s="202"/>
      <c r="C13" s="202"/>
      <c r="D13" s="340" t="e">
        <v>#N/A</v>
      </c>
      <c r="E13" s="293" t="e">
        <f>_xll.qlRateHelperRate($D13)</f>
        <v>#VALUE!</v>
      </c>
      <c r="F13" s="293" t="str">
        <f>IF(ISERROR(_xll.qlSwapRateHelperSpread($D13)),IF(ISERROR(_xll.qlFuturesRateHelperConvexityAdjustment($D13)),"--",_xll.qlFuturesRateHelperConvexityAdjustment($D13)),_xll.qlSwapRateHelperSpread($D13))</f>
        <v>--</v>
      </c>
      <c r="G13" s="342" t="e">
        <f>_xll.qlRateHelperEarliestDate($D13)</f>
        <v>#VALUE!</v>
      </c>
      <c r="H13" s="343" t="e">
        <f>_xll.qlRateHelperLatestDate($D13)</f>
        <v>#VALUE!</v>
      </c>
      <c r="I13" s="337" t="e">
        <v>#N/A</v>
      </c>
      <c r="J13" s="202" t="e">
        <f t="shared" si="0"/>
        <v>#VALUE!</v>
      </c>
    </row>
    <row r="14" spans="1:10" x14ac:dyDescent="0.25">
      <c r="A14" s="202"/>
      <c r="B14" s="202"/>
      <c r="C14" s="202"/>
      <c r="D14" s="340" t="e">
        <v>#N/A</v>
      </c>
      <c r="E14" s="293" t="e">
        <f>_xll.qlRateHelperRate($D14)</f>
        <v>#VALUE!</v>
      </c>
      <c r="F14" s="293" t="str">
        <f>IF(ISERROR(_xll.qlSwapRateHelperSpread($D14)),IF(ISERROR(_xll.qlFuturesRateHelperConvexityAdjustment($D14)),"--",_xll.qlFuturesRateHelperConvexityAdjustment($D14)),_xll.qlSwapRateHelperSpread($D14))</f>
        <v>--</v>
      </c>
      <c r="G14" s="342" t="e">
        <f>_xll.qlRateHelperEarliestDate($D14)</f>
        <v>#VALUE!</v>
      </c>
      <c r="H14" s="343" t="e">
        <f>_xll.qlRateHelperLatestDate($D14)</f>
        <v>#VALUE!</v>
      </c>
      <c r="I14" s="337" t="e">
        <v>#N/A</v>
      </c>
      <c r="J14" s="202" t="e">
        <f t="shared" si="0"/>
        <v>#VALUE!</v>
      </c>
    </row>
    <row r="15" spans="1:10" x14ac:dyDescent="0.25">
      <c r="A15" s="202"/>
      <c r="B15" s="202"/>
      <c r="C15" s="202"/>
      <c r="D15" s="340" t="e">
        <v>#N/A</v>
      </c>
      <c r="E15" s="293" t="e">
        <f>_xll.qlRateHelperRate($D15)</f>
        <v>#VALUE!</v>
      </c>
      <c r="F15" s="293" t="str">
        <f>IF(ISERROR(_xll.qlSwapRateHelperSpread($D15)),IF(ISERROR(_xll.qlFuturesRateHelperConvexityAdjustment($D15)),"--",_xll.qlFuturesRateHelperConvexityAdjustment($D15)),_xll.qlSwapRateHelperSpread($D15))</f>
        <v>--</v>
      </c>
      <c r="G15" s="342" t="e">
        <f>_xll.qlRateHelperEarliestDate($D15)</f>
        <v>#VALUE!</v>
      </c>
      <c r="H15" s="343" t="e">
        <f>_xll.qlRateHelperLatestDate($D15)</f>
        <v>#VALUE!</v>
      </c>
      <c r="I15" s="337" t="e">
        <v>#N/A</v>
      </c>
      <c r="J15" s="202" t="e">
        <f t="shared" si="0"/>
        <v>#VALUE!</v>
      </c>
    </row>
    <row r="16" spans="1:10" x14ac:dyDescent="0.25">
      <c r="A16" s="202"/>
      <c r="B16" s="202"/>
      <c r="C16" s="202"/>
      <c r="D16" s="340" t="e">
        <v>#N/A</v>
      </c>
      <c r="E16" s="293" t="e">
        <f>_xll.qlRateHelperRate($D16)</f>
        <v>#VALUE!</v>
      </c>
      <c r="F16" s="293" t="str">
        <f>IF(ISERROR(_xll.qlSwapRateHelperSpread($D16)),IF(ISERROR(_xll.qlFuturesRateHelperConvexityAdjustment($D16)),"--",_xll.qlFuturesRateHelperConvexityAdjustment($D16)),_xll.qlSwapRateHelperSpread($D16))</f>
        <v>--</v>
      </c>
      <c r="G16" s="342" t="e">
        <f>_xll.qlRateHelperEarliestDate($D16)</f>
        <v>#VALUE!</v>
      </c>
      <c r="H16" s="343" t="e">
        <f>_xll.qlRateHelperLatestDate($D16)</f>
        <v>#VALUE!</v>
      </c>
      <c r="I16" s="337" t="e">
        <v>#N/A</v>
      </c>
      <c r="J16" s="202" t="e">
        <f t="shared" si="0"/>
        <v>#VALUE!</v>
      </c>
    </row>
    <row r="17" spans="4:10" x14ac:dyDescent="0.25">
      <c r="D17" s="340" t="e">
        <v>#N/A</v>
      </c>
      <c r="E17" s="293" t="e">
        <f>_xll.qlRateHelperRate($D17)</f>
        <v>#VALUE!</v>
      </c>
      <c r="F17" s="293" t="str">
        <f>IF(ISERROR(_xll.qlSwapRateHelperSpread($D17)),IF(ISERROR(_xll.qlFuturesRateHelperConvexityAdjustment($D17)),"--",_xll.qlFuturesRateHelperConvexityAdjustment($D17)),_xll.qlSwapRateHelperSpread($D17))</f>
        <v>--</v>
      </c>
      <c r="G17" s="342" t="e">
        <f>_xll.qlRateHelperEarliestDate($D17)</f>
        <v>#VALUE!</v>
      </c>
      <c r="H17" s="343" t="e">
        <f>_xll.qlRateHelperLatestDate($D17)</f>
        <v>#VALUE!</v>
      </c>
      <c r="I17" s="337" t="e">
        <v>#N/A</v>
      </c>
      <c r="J17" s="202" t="e">
        <f t="shared" si="0"/>
        <v>#VALUE!</v>
      </c>
    </row>
    <row r="18" spans="4:10" x14ac:dyDescent="0.25">
      <c r="D18" s="340" t="e">
        <v>#N/A</v>
      </c>
      <c r="E18" s="293" t="e">
        <f>_xll.qlRateHelperRate($D18)</f>
        <v>#VALUE!</v>
      </c>
      <c r="F18" s="293" t="str">
        <f>IF(ISERROR(_xll.qlSwapRateHelperSpread($D18)),IF(ISERROR(_xll.qlFuturesRateHelperConvexityAdjustment($D18)),"--",_xll.qlFuturesRateHelperConvexityAdjustment($D18)),_xll.qlSwapRateHelperSpread($D18))</f>
        <v>--</v>
      </c>
      <c r="G18" s="342" t="e">
        <f>_xll.qlRateHelperEarliestDate($D18)</f>
        <v>#VALUE!</v>
      </c>
      <c r="H18" s="343" t="e">
        <f>_xll.qlRateHelperLatestDate($D18)</f>
        <v>#VALUE!</v>
      </c>
      <c r="I18" s="337" t="e">
        <v>#N/A</v>
      </c>
      <c r="J18" s="202" t="e">
        <f t="shared" si="0"/>
        <v>#VALUE!</v>
      </c>
    </row>
    <row r="19" spans="4:10" x14ac:dyDescent="0.25">
      <c r="D19" s="340" t="e">
        <v>#N/A</v>
      </c>
      <c r="E19" s="293" t="e">
        <f>_xll.qlRateHelperRate($D19)</f>
        <v>#VALUE!</v>
      </c>
      <c r="F19" s="293" t="str">
        <f>IF(ISERROR(_xll.qlSwapRateHelperSpread($D19)),IF(ISERROR(_xll.qlFuturesRateHelperConvexityAdjustment($D19)),"--",_xll.qlFuturesRateHelperConvexityAdjustment($D19)),_xll.qlSwapRateHelperSpread($D19))</f>
        <v>--</v>
      </c>
      <c r="G19" s="342" t="e">
        <f>_xll.qlRateHelperEarliestDate($D19)</f>
        <v>#VALUE!</v>
      </c>
      <c r="H19" s="343" t="e">
        <f>_xll.qlRateHelperLatestDate($D19)</f>
        <v>#VALUE!</v>
      </c>
      <c r="I19" s="337" t="e">
        <v>#N/A</v>
      </c>
      <c r="J19" s="202" t="e">
        <f t="shared" si="0"/>
        <v>#VALUE!</v>
      </c>
    </row>
    <row r="20" spans="4:10" x14ac:dyDescent="0.25">
      <c r="D20" s="340" t="e">
        <v>#N/A</v>
      </c>
      <c r="E20" s="293" t="e">
        <f>_xll.qlRateHelperRate($D20)</f>
        <v>#VALUE!</v>
      </c>
      <c r="F20" s="293" t="str">
        <f>IF(ISERROR(_xll.qlSwapRateHelperSpread($D20)),IF(ISERROR(_xll.qlFuturesRateHelperConvexityAdjustment($D20)),"--",_xll.qlFuturesRateHelperConvexityAdjustment($D20)),_xll.qlSwapRateHelperSpread($D20))</f>
        <v>--</v>
      </c>
      <c r="G20" s="342" t="e">
        <f>_xll.qlRateHelperEarliestDate($D20)</f>
        <v>#VALUE!</v>
      </c>
      <c r="H20" s="343" t="e">
        <f>_xll.qlRateHelperLatestDate($D20)</f>
        <v>#VALUE!</v>
      </c>
      <c r="I20" s="337" t="e">
        <v>#N/A</v>
      </c>
      <c r="J20" s="202" t="e">
        <f t="shared" si="0"/>
        <v>#VALUE!</v>
      </c>
    </row>
    <row r="21" spans="4:10" x14ac:dyDescent="0.25">
      <c r="D21" s="340" t="e">
        <v>#N/A</v>
      </c>
      <c r="E21" s="293" t="e">
        <f>_xll.qlRateHelperRate($D21)</f>
        <v>#VALUE!</v>
      </c>
      <c r="F21" s="293" t="str">
        <f>IF(ISERROR(_xll.qlSwapRateHelperSpread($D21)),IF(ISERROR(_xll.qlFuturesRateHelperConvexityAdjustment($D21)),"--",_xll.qlFuturesRateHelperConvexityAdjustment($D21)),_xll.qlSwapRateHelperSpread($D21))</f>
        <v>--</v>
      </c>
      <c r="G21" s="342" t="e">
        <f>_xll.qlRateHelperEarliestDate($D21)</f>
        <v>#VALUE!</v>
      </c>
      <c r="H21" s="343" t="e">
        <f>_xll.qlRateHelperLatestDate($D21)</f>
        <v>#VALUE!</v>
      </c>
      <c r="I21" s="337" t="e">
        <v>#N/A</v>
      </c>
      <c r="J21" s="202" t="e">
        <f t="shared" si="0"/>
        <v>#VALUE!</v>
      </c>
    </row>
    <row r="22" spans="4:10" x14ac:dyDescent="0.25">
      <c r="D22" s="340" t="e">
        <v>#N/A</v>
      </c>
      <c r="E22" s="293" t="e">
        <f>_xll.qlRateHelperRate($D22)</f>
        <v>#VALUE!</v>
      </c>
      <c r="F22" s="293" t="str">
        <f>IF(ISERROR(_xll.qlSwapRateHelperSpread($D22)),IF(ISERROR(_xll.qlFuturesRateHelperConvexityAdjustment($D22)),"--",_xll.qlFuturesRateHelperConvexityAdjustment($D22)),_xll.qlSwapRateHelperSpread($D22))</f>
        <v>--</v>
      </c>
      <c r="G22" s="342" t="e">
        <f>_xll.qlRateHelperEarliestDate($D22)</f>
        <v>#VALUE!</v>
      </c>
      <c r="H22" s="343" t="e">
        <f>_xll.qlRateHelperLatestDate($D22)</f>
        <v>#VALUE!</v>
      </c>
      <c r="I22" s="337" t="e">
        <v>#N/A</v>
      </c>
      <c r="J22" s="202" t="e">
        <f t="shared" si="0"/>
        <v>#VALUE!</v>
      </c>
    </row>
    <row r="23" spans="4:10" x14ac:dyDescent="0.25">
      <c r="D23" s="340" t="e">
        <v>#N/A</v>
      </c>
      <c r="E23" s="293" t="e">
        <f>_xll.qlRateHelperRate($D23)</f>
        <v>#VALUE!</v>
      </c>
      <c r="F23" s="293" t="str">
        <f>IF(ISERROR(_xll.qlSwapRateHelperSpread($D23)),IF(ISERROR(_xll.qlFuturesRateHelperConvexityAdjustment($D23)),"--",_xll.qlFuturesRateHelperConvexityAdjustment($D23)),_xll.qlSwapRateHelperSpread($D23))</f>
        <v>--</v>
      </c>
      <c r="G23" s="342" t="e">
        <f>_xll.qlRateHelperEarliestDate($D23)</f>
        <v>#VALUE!</v>
      </c>
      <c r="H23" s="343" t="e">
        <f>_xll.qlRateHelperLatestDate($D23)</f>
        <v>#VALUE!</v>
      </c>
      <c r="I23" s="337" t="e">
        <v>#N/A</v>
      </c>
      <c r="J23" s="202" t="e">
        <f t="shared" si="0"/>
        <v>#VALUE!</v>
      </c>
    </row>
    <row r="24" spans="4:10" x14ac:dyDescent="0.25">
      <c r="D24" s="340" t="e">
        <v>#N/A</v>
      </c>
      <c r="E24" s="293" t="e">
        <f>_xll.qlRateHelperRate($D24)</f>
        <v>#VALUE!</v>
      </c>
      <c r="F24" s="293" t="str">
        <f>IF(ISERROR(_xll.qlSwapRateHelperSpread($D24)),IF(ISERROR(_xll.qlFuturesRateHelperConvexityAdjustment($D24)),"--",_xll.qlFuturesRateHelperConvexityAdjustment($D24)),_xll.qlSwapRateHelperSpread($D24))</f>
        <v>--</v>
      </c>
      <c r="G24" s="342" t="e">
        <f>_xll.qlRateHelperEarliestDate($D24)</f>
        <v>#VALUE!</v>
      </c>
      <c r="H24" s="343" t="e">
        <f>_xll.qlRateHelperLatestDate($D24)</f>
        <v>#VALUE!</v>
      </c>
      <c r="I24" s="337" t="e">
        <v>#N/A</v>
      </c>
      <c r="J24" s="202" t="e">
        <f t="shared" si="0"/>
        <v>#VALUE!</v>
      </c>
    </row>
    <row r="25" spans="4:10" x14ac:dyDescent="0.25">
      <c r="D25" s="340" t="e">
        <v>#N/A</v>
      </c>
      <c r="E25" s="293" t="e">
        <f>_xll.qlRateHelperRate($D25)</f>
        <v>#VALUE!</v>
      </c>
      <c r="F25" s="293" t="str">
        <f>IF(ISERROR(_xll.qlSwapRateHelperSpread($D25)),IF(ISERROR(_xll.qlFuturesRateHelperConvexityAdjustment($D25)),"--",_xll.qlFuturesRateHelperConvexityAdjustment($D25)),_xll.qlSwapRateHelperSpread($D25))</f>
        <v>--</v>
      </c>
      <c r="G25" s="342" t="e">
        <f>_xll.qlRateHelperEarliestDate($D25)</f>
        <v>#VALUE!</v>
      </c>
      <c r="H25" s="343" t="e">
        <f>_xll.qlRateHelperLatestDate($D25)</f>
        <v>#VALUE!</v>
      </c>
      <c r="I25" s="337" t="e">
        <v>#N/A</v>
      </c>
      <c r="J25" s="202" t="e">
        <f t="shared" si="0"/>
        <v>#VALUE!</v>
      </c>
    </row>
    <row r="26" spans="4:10" x14ac:dyDescent="0.25">
      <c r="D26" s="340" t="e">
        <v>#N/A</v>
      </c>
      <c r="E26" s="293" t="e">
        <f>_xll.qlRateHelperRate($D26)</f>
        <v>#VALUE!</v>
      </c>
      <c r="F26" s="293" t="str">
        <f>IF(ISERROR(_xll.qlSwapRateHelperSpread($D26)),IF(ISERROR(_xll.qlFuturesRateHelperConvexityAdjustment($D26)),"--",_xll.qlFuturesRateHelperConvexityAdjustment($D26)),_xll.qlSwapRateHelperSpread($D26))</f>
        <v>--</v>
      </c>
      <c r="G26" s="342" t="e">
        <f>_xll.qlRateHelperEarliestDate($D26)</f>
        <v>#VALUE!</v>
      </c>
      <c r="H26" s="343" t="e">
        <f>_xll.qlRateHelperLatestDate($D26)</f>
        <v>#VALUE!</v>
      </c>
      <c r="I26" s="337" t="e">
        <v>#N/A</v>
      </c>
      <c r="J26" s="202" t="e">
        <f t="shared" si="0"/>
        <v>#VALUE!</v>
      </c>
    </row>
    <row r="27" spans="4:10" x14ac:dyDescent="0.25">
      <c r="D27" s="340" t="e">
        <v>#N/A</v>
      </c>
      <c r="E27" s="293" t="e">
        <f>_xll.qlRateHelperRate($D27)</f>
        <v>#VALUE!</v>
      </c>
      <c r="F27" s="293" t="str">
        <f>IF(ISERROR(_xll.qlSwapRateHelperSpread($D27)),IF(ISERROR(_xll.qlFuturesRateHelperConvexityAdjustment($D27)),"--",_xll.qlFuturesRateHelperConvexityAdjustment($D27)),_xll.qlSwapRateHelperSpread($D27))</f>
        <v>--</v>
      </c>
      <c r="G27" s="342" t="e">
        <f>_xll.qlRateHelperEarliestDate($D27)</f>
        <v>#VALUE!</v>
      </c>
      <c r="H27" s="343" t="e">
        <f>_xll.qlRateHelperLatestDate($D27)</f>
        <v>#VALUE!</v>
      </c>
      <c r="I27" s="337" t="e">
        <v>#N/A</v>
      </c>
      <c r="J27" s="202" t="e">
        <f t="shared" si="0"/>
        <v>#VALUE!</v>
      </c>
    </row>
    <row r="28" spans="4:10" x14ac:dyDescent="0.25">
      <c r="D28" s="340" t="e">
        <v>#N/A</v>
      </c>
      <c r="E28" s="293" t="e">
        <f>_xll.qlRateHelperRate($D28)</f>
        <v>#VALUE!</v>
      </c>
      <c r="F28" s="293" t="str">
        <f>IF(ISERROR(_xll.qlSwapRateHelperSpread($D28)),IF(ISERROR(_xll.qlFuturesRateHelperConvexityAdjustment($D28)),"--",_xll.qlFuturesRateHelperConvexityAdjustment($D28)),_xll.qlSwapRateHelperSpread($D28))</f>
        <v>--</v>
      </c>
      <c r="G28" s="342" t="e">
        <f>_xll.qlRateHelperEarliestDate($D28)</f>
        <v>#VALUE!</v>
      </c>
      <c r="H28" s="343" t="e">
        <f>_xll.qlRateHelperLatestDate($D28)</f>
        <v>#VALUE!</v>
      </c>
      <c r="I28" s="337" t="e">
        <v>#N/A</v>
      </c>
      <c r="J28" s="202" t="e">
        <f t="shared" si="0"/>
        <v>#VALUE!</v>
      </c>
    </row>
    <row r="29" spans="4:10" x14ac:dyDescent="0.25">
      <c r="D29" s="340" t="e">
        <v>#N/A</v>
      </c>
      <c r="E29" s="293" t="e">
        <f>_xll.qlRateHelperRate($D29)</f>
        <v>#VALUE!</v>
      </c>
      <c r="F29" s="293" t="str">
        <f>IF(ISERROR(_xll.qlSwapRateHelperSpread($D29)),IF(ISERROR(_xll.qlFuturesRateHelperConvexityAdjustment($D29)),"--",_xll.qlFuturesRateHelperConvexityAdjustment($D29)),_xll.qlSwapRateHelperSpread($D29))</f>
        <v>--</v>
      </c>
      <c r="G29" s="342" t="e">
        <f>_xll.qlRateHelperEarliestDate($D29)</f>
        <v>#VALUE!</v>
      </c>
      <c r="H29" s="343" t="e">
        <f>_xll.qlRateHelperLatestDate($D29)</f>
        <v>#VALUE!</v>
      </c>
      <c r="I29" s="337" t="e">
        <v>#N/A</v>
      </c>
      <c r="J29" s="202" t="e">
        <f t="shared" si="0"/>
        <v>#VALUE!</v>
      </c>
    </row>
    <row r="30" spans="4:10" x14ac:dyDescent="0.25">
      <c r="D30" s="340" t="e">
        <v>#N/A</v>
      </c>
      <c r="E30" s="293" t="e">
        <f>_xll.qlRateHelperRate($D30)</f>
        <v>#VALUE!</v>
      </c>
      <c r="F30" s="293" t="str">
        <f>IF(ISERROR(_xll.qlSwapRateHelperSpread($D30)),IF(ISERROR(_xll.qlFuturesRateHelperConvexityAdjustment($D30)),"--",_xll.qlFuturesRateHelperConvexityAdjustment($D30)),_xll.qlSwapRateHelperSpread($D30))</f>
        <v>--</v>
      </c>
      <c r="G30" s="342" t="e">
        <f>_xll.qlRateHelperEarliestDate($D30)</f>
        <v>#VALUE!</v>
      </c>
      <c r="H30" s="343" t="e">
        <f>_xll.qlRateHelperLatestDate($D30)</f>
        <v>#VALUE!</v>
      </c>
      <c r="I30" s="337" t="e">
        <v>#N/A</v>
      </c>
      <c r="J30" s="202" t="e">
        <f t="shared" si="0"/>
        <v>#VALUE!</v>
      </c>
    </row>
    <row r="31" spans="4:10" x14ac:dyDescent="0.25">
      <c r="D31" s="340" t="e">
        <v>#N/A</v>
      </c>
      <c r="E31" s="293" t="e">
        <f>_xll.qlRateHelperRate($D31)</f>
        <v>#VALUE!</v>
      </c>
      <c r="F31" s="293" t="str">
        <f>IF(ISERROR(_xll.qlSwapRateHelperSpread($D31)),IF(ISERROR(_xll.qlFuturesRateHelperConvexityAdjustment($D31)),"--",_xll.qlFuturesRateHelperConvexityAdjustment($D31)),_xll.qlSwapRateHelperSpread($D31))</f>
        <v>--</v>
      </c>
      <c r="G31" s="342" t="e">
        <f>_xll.qlRateHelperEarliestDate($D31)</f>
        <v>#VALUE!</v>
      </c>
      <c r="H31" s="343" t="e">
        <f>_xll.qlRateHelperLatestDate($D31)</f>
        <v>#VALUE!</v>
      </c>
      <c r="I31" s="337" t="e">
        <v>#N/A</v>
      </c>
      <c r="J31" s="202" t="e">
        <f t="shared" si="0"/>
        <v>#VALUE!</v>
      </c>
    </row>
    <row r="32" spans="4:10" x14ac:dyDescent="0.25">
      <c r="D32" s="340" t="e">
        <v>#N/A</v>
      </c>
      <c r="E32" s="293" t="e">
        <f>_xll.qlRateHelperRate($D32)</f>
        <v>#VALUE!</v>
      </c>
      <c r="F32" s="293" t="str">
        <f>IF(ISERROR(_xll.qlSwapRateHelperSpread($D32)),IF(ISERROR(_xll.qlFuturesRateHelperConvexityAdjustment($D32)),"--",_xll.qlFuturesRateHelperConvexityAdjustment($D32)),_xll.qlSwapRateHelperSpread($D32))</f>
        <v>--</v>
      </c>
      <c r="G32" s="342" t="e">
        <f>_xll.qlRateHelperEarliestDate($D32)</f>
        <v>#VALUE!</v>
      </c>
      <c r="H32" s="343" t="e">
        <f>_xll.qlRateHelperLatestDate($D32)</f>
        <v>#VALUE!</v>
      </c>
      <c r="I32" s="337" t="e">
        <v>#N/A</v>
      </c>
      <c r="J32" s="202" t="e">
        <f t="shared" si="0"/>
        <v>#VALUE!</v>
      </c>
    </row>
    <row r="33" spans="4:10" x14ac:dyDescent="0.25">
      <c r="D33" s="340" t="e">
        <v>#N/A</v>
      </c>
      <c r="E33" s="293" t="e">
        <f>_xll.qlRateHelperRate($D33)</f>
        <v>#VALUE!</v>
      </c>
      <c r="F33" s="293" t="str">
        <f>IF(ISERROR(_xll.qlSwapRateHelperSpread($D33)),IF(ISERROR(_xll.qlFuturesRateHelperConvexityAdjustment($D33)),"--",_xll.qlFuturesRateHelperConvexityAdjustment($D33)),_xll.qlSwapRateHelperSpread($D33))</f>
        <v>--</v>
      </c>
      <c r="G33" s="342" t="e">
        <f>_xll.qlRateHelperEarliestDate($D33)</f>
        <v>#VALUE!</v>
      </c>
      <c r="H33" s="343" t="e">
        <f>_xll.qlRateHelperLatestDate($D33)</f>
        <v>#VALUE!</v>
      </c>
      <c r="I33" s="337" t="e">
        <v>#N/A</v>
      </c>
      <c r="J33" s="202" t="e">
        <f t="shared" si="0"/>
        <v>#VALUE!</v>
      </c>
    </row>
    <row r="34" spans="4:10" x14ac:dyDescent="0.25">
      <c r="D34" s="340" t="e">
        <v>#N/A</v>
      </c>
      <c r="E34" s="293" t="e">
        <f>_xll.qlRateHelperRate($D34)</f>
        <v>#VALUE!</v>
      </c>
      <c r="F34" s="293" t="str">
        <f>IF(ISERROR(_xll.qlSwapRateHelperSpread($D34)),IF(ISERROR(_xll.qlFuturesRateHelperConvexityAdjustment($D34)),"--",_xll.qlFuturesRateHelperConvexityAdjustment($D34)),_xll.qlSwapRateHelperSpread($D34))</f>
        <v>--</v>
      </c>
      <c r="G34" s="342" t="e">
        <f>_xll.qlRateHelperEarliestDate($D34)</f>
        <v>#VALUE!</v>
      </c>
      <c r="H34" s="343" t="e">
        <f>_xll.qlRateHelperLatestDate($D34)</f>
        <v>#VALUE!</v>
      </c>
      <c r="I34" s="337" t="e">
        <v>#N/A</v>
      </c>
      <c r="J34" s="202" t="e">
        <f t="shared" si="0"/>
        <v>#VALUE!</v>
      </c>
    </row>
    <row r="35" spans="4:10" x14ac:dyDescent="0.25">
      <c r="D35" s="340" t="e">
        <v>#N/A</v>
      </c>
      <c r="E35" s="293" t="e">
        <f>_xll.qlRateHelperRate($D35)</f>
        <v>#VALUE!</v>
      </c>
      <c r="F35" s="293" t="str">
        <f>IF(ISERROR(_xll.qlSwapRateHelperSpread($D35)),IF(ISERROR(_xll.qlFuturesRateHelperConvexityAdjustment($D35)),"--",_xll.qlFuturesRateHelperConvexityAdjustment($D35)),_xll.qlSwapRateHelperSpread($D35))</f>
        <v>--</v>
      </c>
      <c r="G35" s="342" t="e">
        <f>_xll.qlRateHelperEarliestDate($D35)</f>
        <v>#VALUE!</v>
      </c>
      <c r="H35" s="343" t="e">
        <f>_xll.qlRateHelperLatestDate($D35)</f>
        <v>#VALUE!</v>
      </c>
      <c r="I35" s="337" t="e">
        <v>#N/A</v>
      </c>
      <c r="J35" s="202" t="e">
        <f t="shared" si="0"/>
        <v>#VALUE!</v>
      </c>
    </row>
    <row r="36" spans="4:10" x14ac:dyDescent="0.25">
      <c r="D36" s="340" t="e">
        <v>#N/A</v>
      </c>
      <c r="E36" s="293" t="e">
        <f>_xll.qlRateHelperRate($D36)</f>
        <v>#VALUE!</v>
      </c>
      <c r="F36" s="293" t="str">
        <f>IF(ISERROR(_xll.qlSwapRateHelperSpread($D36)),IF(ISERROR(_xll.qlFuturesRateHelperConvexityAdjustment($D36)),"--",_xll.qlFuturesRateHelperConvexityAdjustment($D36)),_xll.qlSwapRateHelperSpread($D36))</f>
        <v>--</v>
      </c>
      <c r="G36" s="342" t="e">
        <f>_xll.qlRateHelperEarliestDate($D36)</f>
        <v>#VALUE!</v>
      </c>
      <c r="H36" s="343" t="e">
        <f>_xll.qlRateHelperLatestDate($D36)</f>
        <v>#VALUE!</v>
      </c>
      <c r="I36" s="337" t="e">
        <v>#N/A</v>
      </c>
      <c r="J36" s="202" t="e">
        <f t="shared" si="0"/>
        <v>#VALUE!</v>
      </c>
    </row>
    <row r="37" spans="4:10" x14ac:dyDescent="0.25">
      <c r="D37" s="340" t="e">
        <v>#N/A</v>
      </c>
      <c r="E37" s="293" t="e">
        <f>_xll.qlRateHelperRate($D37)</f>
        <v>#VALUE!</v>
      </c>
      <c r="F37" s="293" t="str">
        <f>IF(ISERROR(_xll.qlSwapRateHelperSpread($D37)),IF(ISERROR(_xll.qlFuturesRateHelperConvexityAdjustment($D37)),"--",_xll.qlFuturesRateHelperConvexityAdjustment($D37)),_xll.qlSwapRateHelperSpread($D37))</f>
        <v>--</v>
      </c>
      <c r="G37" s="342" t="e">
        <f>_xll.qlRateHelperEarliestDate($D37)</f>
        <v>#VALUE!</v>
      </c>
      <c r="H37" s="343" t="e">
        <f>_xll.qlRateHelperLatestDate($D37)</f>
        <v>#VALUE!</v>
      </c>
      <c r="I37" s="337" t="e">
        <v>#N/A</v>
      </c>
      <c r="J37" s="202" t="e">
        <f t="shared" si="0"/>
        <v>#VALUE!</v>
      </c>
    </row>
    <row r="38" spans="4:10" x14ac:dyDescent="0.25">
      <c r="D38" s="340" t="e">
        <v>#N/A</v>
      </c>
      <c r="E38" s="293" t="e">
        <f>_xll.qlRateHelperRate($D38)</f>
        <v>#VALUE!</v>
      </c>
      <c r="F38" s="293" t="str">
        <f>IF(ISERROR(_xll.qlSwapRateHelperSpread($D38)),IF(ISERROR(_xll.qlFuturesRateHelperConvexityAdjustment($D38)),"--",_xll.qlFuturesRateHelperConvexityAdjustment($D38)),_xll.qlSwapRateHelperSpread($D38))</f>
        <v>--</v>
      </c>
      <c r="G38" s="342" t="e">
        <f>_xll.qlRateHelperEarliestDate($D38)</f>
        <v>#VALUE!</v>
      </c>
      <c r="H38" s="343" t="e">
        <f>_xll.qlRateHelperLatestDate($D38)</f>
        <v>#VALUE!</v>
      </c>
      <c r="I38" s="337" t="e">
        <v>#N/A</v>
      </c>
      <c r="J38" s="202"/>
    </row>
    <row r="39" spans="4:10" x14ac:dyDescent="0.25">
      <c r="D39" s="340" t="e">
        <v>#N/A</v>
      </c>
      <c r="E39" s="293" t="e">
        <f>_xll.qlRateHelperRate($D39)</f>
        <v>#VALUE!</v>
      </c>
      <c r="F39" s="293" t="str">
        <f>IF(ISERROR(_xll.qlSwapRateHelperSpread($D39)),IF(ISERROR(_xll.qlFuturesRateHelperConvexityAdjustment($D39)),"--",_xll.qlFuturesRateHelperConvexityAdjustment($D39)),_xll.qlSwapRateHelperSpread($D39))</f>
        <v>--</v>
      </c>
      <c r="G39" s="342" t="e">
        <f>_xll.qlRateHelperEarliestDate($D39)</f>
        <v>#VALUE!</v>
      </c>
      <c r="H39" s="343" t="e">
        <f>_xll.qlRateHelperLatestDate($D39)</f>
        <v>#VALUE!</v>
      </c>
      <c r="I39" s="337" t="e">
        <v>#N/A</v>
      </c>
      <c r="J39" s="202"/>
    </row>
    <row r="40" spans="4:10" x14ac:dyDescent="0.25">
      <c r="D40" s="340" t="e">
        <v>#N/A</v>
      </c>
      <c r="E40" s="293" t="e">
        <f>_xll.qlRateHelperRate($D40)</f>
        <v>#VALUE!</v>
      </c>
      <c r="F40" s="293" t="str">
        <f>IF(ISERROR(_xll.qlSwapRateHelperSpread($D40)),IF(ISERROR(_xll.qlFuturesRateHelperConvexityAdjustment($D40)),"--",_xll.qlFuturesRateHelperConvexityAdjustment($D40)),_xll.qlSwapRateHelperSpread($D40))</f>
        <v>--</v>
      </c>
      <c r="G40" s="342" t="e">
        <f>_xll.qlRateHelperEarliestDate($D40)</f>
        <v>#VALUE!</v>
      </c>
      <c r="H40" s="343" t="e">
        <f>_xll.qlRateHelperLatestDate($D40)</f>
        <v>#VALUE!</v>
      </c>
      <c r="I40" s="337" t="e">
        <v>#N/A</v>
      </c>
      <c r="J40" s="202"/>
    </row>
    <row r="41" spans="4:10" x14ac:dyDescent="0.25">
      <c r="D41" s="340" t="e">
        <v>#N/A</v>
      </c>
      <c r="E41" s="293" t="e">
        <f>_xll.qlRateHelperRate($D41)</f>
        <v>#VALUE!</v>
      </c>
      <c r="F41" s="293" t="str">
        <f>IF(ISERROR(_xll.qlSwapRateHelperSpread($D41)),IF(ISERROR(_xll.qlFuturesRateHelperConvexityAdjustment($D41)),"--",_xll.qlFuturesRateHelperConvexityAdjustment($D41)),_xll.qlSwapRateHelperSpread($D41))</f>
        <v>--</v>
      </c>
      <c r="G41" s="342" t="e">
        <f>_xll.qlRateHelperEarliestDate($D41)</f>
        <v>#VALUE!</v>
      </c>
      <c r="H41" s="343" t="e">
        <f>_xll.qlRateHelperLatestDate($D41)</f>
        <v>#VALUE!</v>
      </c>
      <c r="I41" s="337" t="e">
        <v>#N/A</v>
      </c>
      <c r="J41" s="202"/>
    </row>
    <row r="42" spans="4:10" x14ac:dyDescent="0.25">
      <c r="D42" s="340" t="e">
        <v>#N/A</v>
      </c>
      <c r="E42" s="293" t="e">
        <f>_xll.qlRateHelperRate($D42)</f>
        <v>#VALUE!</v>
      </c>
      <c r="F42" s="293" t="str">
        <f>IF(ISERROR(_xll.qlSwapRateHelperSpread($D42)),IF(ISERROR(_xll.qlFuturesRateHelperConvexityAdjustment($D42)),"--",_xll.qlFuturesRateHelperConvexityAdjustment($D42)),_xll.qlSwapRateHelperSpread($D42))</f>
        <v>--</v>
      </c>
      <c r="G42" s="342" t="e">
        <f>_xll.qlRateHelperEarliestDate($D42)</f>
        <v>#VALUE!</v>
      </c>
      <c r="H42" s="343" t="e">
        <f>_xll.qlRateHelperLatestDate($D42)</f>
        <v>#VALUE!</v>
      </c>
      <c r="I42" s="337" t="e">
        <v>#N/A</v>
      </c>
      <c r="J42" s="202"/>
    </row>
    <row r="43" spans="4:10" x14ac:dyDescent="0.25">
      <c r="D43" s="340" t="e">
        <v>#N/A</v>
      </c>
      <c r="E43" s="293" t="e">
        <f>_xll.qlRateHelperRate($D43)</f>
        <v>#VALUE!</v>
      </c>
      <c r="F43" s="293" t="str">
        <f>IF(ISERROR(_xll.qlSwapRateHelperSpread($D43)),IF(ISERROR(_xll.qlFuturesRateHelperConvexityAdjustment($D43)),"--",_xll.qlFuturesRateHelperConvexityAdjustment($D43)),_xll.qlSwapRateHelperSpread($D43))</f>
        <v>--</v>
      </c>
      <c r="G43" s="342" t="e">
        <f>_xll.qlRateHelperEarliestDate($D43)</f>
        <v>#VALUE!</v>
      </c>
      <c r="H43" s="343" t="e">
        <f>_xll.qlRateHelperLatestDate($D43)</f>
        <v>#VALUE!</v>
      </c>
      <c r="I43" s="337" t="e">
        <v>#N/A</v>
      </c>
      <c r="J43" s="202"/>
    </row>
    <row r="44" spans="4:10" x14ac:dyDescent="0.25">
      <c r="D44" s="340" t="e">
        <v>#N/A</v>
      </c>
      <c r="E44" s="293" t="e">
        <f>_xll.qlRateHelperRate($D44)</f>
        <v>#VALUE!</v>
      </c>
      <c r="F44" s="293" t="str">
        <f>IF(ISERROR(_xll.qlSwapRateHelperSpread($D44)),IF(ISERROR(_xll.qlFuturesRateHelperConvexityAdjustment($D44)),"--",_xll.qlFuturesRateHelperConvexityAdjustment($D44)),_xll.qlSwapRateHelperSpread($D44))</f>
        <v>--</v>
      </c>
      <c r="G44" s="342" t="e">
        <f>_xll.qlRateHelperEarliestDate($D44)</f>
        <v>#VALUE!</v>
      </c>
      <c r="H44" s="343" t="e">
        <f>_xll.qlRateHelperLatestDate($D44)</f>
        <v>#VALUE!</v>
      </c>
      <c r="I44" s="337" t="e">
        <v>#N/A</v>
      </c>
      <c r="J44" s="202"/>
    </row>
    <row r="45" spans="4:10" x14ac:dyDescent="0.25">
      <c r="D45" s="340" t="e">
        <v>#N/A</v>
      </c>
      <c r="E45" s="293" t="e">
        <f>_xll.qlRateHelperRate($D45)</f>
        <v>#VALUE!</v>
      </c>
      <c r="F45" s="293" t="str">
        <f>IF(ISERROR(_xll.qlSwapRateHelperSpread($D45)),IF(ISERROR(_xll.qlFuturesRateHelperConvexityAdjustment($D45)),"--",_xll.qlFuturesRateHelperConvexityAdjustment($D45)),_xll.qlSwapRateHelperSpread($D45))</f>
        <v>--</v>
      </c>
      <c r="G45" s="342" t="e">
        <f>_xll.qlRateHelperEarliestDate($D45)</f>
        <v>#VALUE!</v>
      </c>
      <c r="H45" s="343" t="e">
        <f>_xll.qlRateHelperLatestDate($D45)</f>
        <v>#VALUE!</v>
      </c>
      <c r="I45" s="337" t="e">
        <v>#N/A</v>
      </c>
      <c r="J45" s="202"/>
    </row>
    <row r="46" spans="4:10" x14ac:dyDescent="0.25">
      <c r="D46" s="340" t="e">
        <v>#N/A</v>
      </c>
      <c r="E46" s="293" t="e">
        <f>_xll.qlRateHelperRate($D46)</f>
        <v>#VALUE!</v>
      </c>
      <c r="F46" s="293" t="str">
        <f>IF(ISERROR(_xll.qlSwapRateHelperSpread($D46)),IF(ISERROR(_xll.qlFuturesRateHelperConvexityAdjustment($D46)),"--",_xll.qlFuturesRateHelperConvexityAdjustment($D46)),_xll.qlSwapRateHelperSpread($D46))</f>
        <v>--</v>
      </c>
      <c r="G46" s="342" t="e">
        <f>_xll.qlRateHelperEarliestDate($D46)</f>
        <v>#VALUE!</v>
      </c>
      <c r="H46" s="343" t="e">
        <f>_xll.qlRateHelperLatestDate($D46)</f>
        <v>#VALUE!</v>
      </c>
      <c r="I46" s="337" t="e">
        <v>#N/A</v>
      </c>
      <c r="J46" s="202"/>
    </row>
    <row r="47" spans="4:10" x14ac:dyDescent="0.25">
      <c r="D47" s="340" t="e">
        <v>#N/A</v>
      </c>
      <c r="E47" s="293" t="e">
        <f>_xll.qlRateHelperRate($D47)</f>
        <v>#VALUE!</v>
      </c>
      <c r="F47" s="293" t="str">
        <f>IF(ISERROR(_xll.qlSwapRateHelperSpread($D47)),IF(ISERROR(_xll.qlFuturesRateHelperConvexityAdjustment($D47)),"--",_xll.qlFuturesRateHelperConvexityAdjustment($D47)),_xll.qlSwapRateHelperSpread($D47))</f>
        <v>--</v>
      </c>
      <c r="G47" s="342" t="e">
        <f>_xll.qlRateHelperEarliestDate($D47)</f>
        <v>#VALUE!</v>
      </c>
      <c r="H47" s="343" t="e">
        <f>_xll.qlRateHelperLatestDate($D47)</f>
        <v>#VALUE!</v>
      </c>
      <c r="I47" s="337" t="e">
        <v>#N/A</v>
      </c>
      <c r="J47" s="202"/>
    </row>
    <row r="48" spans="4:10" x14ac:dyDescent="0.25">
      <c r="D48" s="340" t="e">
        <v>#N/A</v>
      </c>
      <c r="E48" s="293" t="e">
        <f>_xll.qlRateHelperRate($D48)</f>
        <v>#VALUE!</v>
      </c>
      <c r="F48" s="293" t="str">
        <f>IF(ISERROR(_xll.qlSwapRateHelperSpread($D48)),IF(ISERROR(_xll.qlFuturesRateHelperConvexityAdjustment($D48)),"--",_xll.qlFuturesRateHelperConvexityAdjustment($D48)),_xll.qlSwapRateHelperSpread($D48))</f>
        <v>--</v>
      </c>
      <c r="G48" s="342" t="e">
        <f>_xll.qlRateHelperEarliestDate($D48)</f>
        <v>#VALUE!</v>
      </c>
      <c r="H48" s="343" t="e">
        <f>_xll.qlRateHelperLatestDate($D48)</f>
        <v>#VALUE!</v>
      </c>
      <c r="I48" s="337" t="e">
        <v>#N/A</v>
      </c>
      <c r="J48" s="202"/>
    </row>
    <row r="49" spans="4:9" x14ac:dyDescent="0.25">
      <c r="D49" s="340" t="e">
        <v>#N/A</v>
      </c>
      <c r="E49" s="293" t="e">
        <f>_xll.qlRateHelperRate($D49)</f>
        <v>#VALUE!</v>
      </c>
      <c r="F49" s="293" t="str">
        <f>IF(ISERROR(_xll.qlSwapRateHelperSpread($D49)),IF(ISERROR(_xll.qlFuturesRateHelperConvexityAdjustment($D49)),"--",_xll.qlFuturesRateHelperConvexityAdjustment($D49)),_xll.qlSwapRateHelperSpread($D49))</f>
        <v>--</v>
      </c>
      <c r="G49" s="342" t="e">
        <f>_xll.qlRateHelperEarliestDate($D49)</f>
        <v>#VALUE!</v>
      </c>
      <c r="H49" s="343" t="e">
        <f>_xll.qlRateHelperLatestDate($D49)</f>
        <v>#VALUE!</v>
      </c>
      <c r="I49" s="337" t="e">
        <v>#N/A</v>
      </c>
    </row>
    <row r="50" spans="4:9" x14ac:dyDescent="0.25">
      <c r="D50" s="340" t="e">
        <v>#N/A</v>
      </c>
      <c r="E50" s="293" t="e">
        <f>_xll.qlRateHelperRate($D50)</f>
        <v>#VALUE!</v>
      </c>
      <c r="F50" s="293" t="str">
        <f>IF(ISERROR(_xll.qlSwapRateHelperSpread($D50)),IF(ISERROR(_xll.qlFuturesRateHelperConvexityAdjustment($D50)),"--",_xll.qlFuturesRateHelperConvexityAdjustment($D50)),_xll.qlSwapRateHelperSpread($D50))</f>
        <v>--</v>
      </c>
      <c r="G50" s="342" t="e">
        <f>_xll.qlRateHelperEarliestDate($D50)</f>
        <v>#VALUE!</v>
      </c>
      <c r="H50" s="343" t="e">
        <f>_xll.qlRateHelperLatestDate($D50)</f>
        <v>#VALUE!</v>
      </c>
      <c r="I50" s="337" t="e">
        <v>#N/A</v>
      </c>
    </row>
    <row r="51" spans="4:9" x14ac:dyDescent="0.25">
      <c r="D51" s="340" t="e">
        <v>#N/A</v>
      </c>
      <c r="E51" s="293" t="e">
        <f>_xll.qlRateHelperRate($D51)</f>
        <v>#VALUE!</v>
      </c>
      <c r="F51" s="293" t="str">
        <f>IF(ISERROR(_xll.qlSwapRateHelperSpread($D51)),IF(ISERROR(_xll.qlFuturesRateHelperConvexityAdjustment($D51)),"--",_xll.qlFuturesRateHelperConvexityAdjustment($D51)),_xll.qlSwapRateHelperSpread($D51))</f>
        <v>--</v>
      </c>
      <c r="G51" s="342" t="e">
        <f>_xll.qlRateHelperEarliestDate($D51)</f>
        <v>#VALUE!</v>
      </c>
      <c r="H51" s="343" t="e">
        <f>_xll.qlRateHelperLatestDate($D51)</f>
        <v>#VALUE!</v>
      </c>
      <c r="I51" s="337" t="e">
        <v>#N/A</v>
      </c>
    </row>
    <row r="52" spans="4:9" x14ac:dyDescent="0.25">
      <c r="D52" s="340" t="e">
        <v>#N/A</v>
      </c>
      <c r="E52" s="293" t="e">
        <f>_xll.qlRateHelperRate($D52)</f>
        <v>#VALUE!</v>
      </c>
      <c r="F52" s="293" t="str">
        <f>IF(ISERROR(_xll.qlSwapRateHelperSpread($D52)),IF(ISERROR(_xll.qlFuturesRateHelperConvexityAdjustment($D52)),"--",_xll.qlFuturesRateHelperConvexityAdjustment($D52)),_xll.qlSwapRateHelperSpread($D52))</f>
        <v>--</v>
      </c>
      <c r="G52" s="342" t="e">
        <f>_xll.qlRateHelperEarliestDate($D52)</f>
        <v>#VALUE!</v>
      </c>
      <c r="H52" s="343" t="e">
        <f>_xll.qlRateHelperLatestDate($D52)</f>
        <v>#VALUE!</v>
      </c>
      <c r="I52" s="337" t="e">
        <v>#N/A</v>
      </c>
    </row>
    <row r="53" spans="4:9" x14ac:dyDescent="0.25">
      <c r="D53" s="340" t="e">
        <v>#N/A</v>
      </c>
      <c r="E53" s="293" t="e">
        <f>_xll.qlRateHelperRate($D53)</f>
        <v>#VALUE!</v>
      </c>
      <c r="F53" s="293" t="str">
        <f>IF(ISERROR(_xll.qlSwapRateHelperSpread($D53)),IF(ISERROR(_xll.qlFuturesRateHelperConvexityAdjustment($D53)),"--",_xll.qlFuturesRateHelperConvexityAdjustment($D53)),_xll.qlSwapRateHelperSpread($D53))</f>
        <v>--</v>
      </c>
      <c r="G53" s="342" t="e">
        <f>_xll.qlRateHelperEarliestDate($D53)</f>
        <v>#VALUE!</v>
      </c>
      <c r="H53" s="343" t="e">
        <f>_xll.qlRateHelperLatestDate($D53)</f>
        <v>#VALUE!</v>
      </c>
      <c r="I53" s="337" t="e">
        <v>#N/A</v>
      </c>
    </row>
    <row r="54" spans="4:9" x14ac:dyDescent="0.25">
      <c r="D54" s="340" t="e">
        <v>#N/A</v>
      </c>
      <c r="E54" s="293" t="e">
        <f>_xll.qlRateHelperRate($D54)</f>
        <v>#VALUE!</v>
      </c>
      <c r="F54" s="293" t="str">
        <f>IF(ISERROR(_xll.qlSwapRateHelperSpread($D54)),IF(ISERROR(_xll.qlFuturesRateHelperConvexityAdjustment($D54)),"--",_xll.qlFuturesRateHelperConvexityAdjustment($D54)),_xll.qlSwapRateHelperSpread($D54))</f>
        <v>--</v>
      </c>
      <c r="G54" s="342" t="e">
        <f>_xll.qlRateHelperEarliestDate($D54)</f>
        <v>#VALUE!</v>
      </c>
      <c r="H54" s="343" t="e">
        <f>_xll.qlRateHelperLatestDate($D54)</f>
        <v>#VALUE!</v>
      </c>
      <c r="I54" s="337" t="e">
        <v>#N/A</v>
      </c>
    </row>
    <row r="55" spans="4:9" x14ac:dyDescent="0.25">
      <c r="D55" s="340" t="e">
        <v>#N/A</v>
      </c>
      <c r="E55" s="293" t="e">
        <f>_xll.qlRateHelperRate($D55)</f>
        <v>#VALUE!</v>
      </c>
      <c r="F55" s="293" t="str">
        <f>IF(ISERROR(_xll.qlSwapRateHelperSpread($D55)),IF(ISERROR(_xll.qlFuturesRateHelperConvexityAdjustment($D55)),"--",_xll.qlFuturesRateHelperConvexityAdjustment($D55)),_xll.qlSwapRateHelperSpread($D55))</f>
        <v>--</v>
      </c>
      <c r="G55" s="342" t="e">
        <f>_xll.qlRateHelperEarliestDate($D55)</f>
        <v>#VALUE!</v>
      </c>
      <c r="H55" s="343" t="e">
        <f>_xll.qlRateHelperLatestDate($D55)</f>
        <v>#VALUE!</v>
      </c>
      <c r="I55" s="337" t="e">
        <v>#N/A</v>
      </c>
    </row>
    <row r="56" spans="4:9" x14ac:dyDescent="0.25">
      <c r="D56" s="340" t="e">
        <v>#N/A</v>
      </c>
      <c r="E56" s="293" t="e">
        <f>_xll.qlRateHelperRate($D56)</f>
        <v>#VALUE!</v>
      </c>
      <c r="F56" s="293" t="str">
        <f>IF(ISERROR(_xll.qlSwapRateHelperSpread($D56)),IF(ISERROR(_xll.qlFuturesRateHelperConvexityAdjustment($D56)),"--",_xll.qlFuturesRateHelperConvexityAdjustment($D56)),_xll.qlSwapRateHelperSpread($D56))</f>
        <v>--</v>
      </c>
      <c r="G56" s="342" t="e">
        <f>_xll.qlRateHelperEarliestDate($D56)</f>
        <v>#VALUE!</v>
      </c>
      <c r="H56" s="343" t="e">
        <f>_xll.qlRateHelperLatestDate($D56)</f>
        <v>#VALUE!</v>
      </c>
      <c r="I56" s="337" t="e">
        <v>#N/A</v>
      </c>
    </row>
    <row r="57" spans="4:9" x14ac:dyDescent="0.25">
      <c r="D57" s="340" t="e">
        <v>#N/A</v>
      </c>
      <c r="E57" s="293" t="e">
        <f>_xll.qlRateHelperRate($D57)</f>
        <v>#VALUE!</v>
      </c>
      <c r="F57" s="293" t="str">
        <f>IF(ISERROR(_xll.qlSwapRateHelperSpread($D57)),IF(ISERROR(_xll.qlFuturesRateHelperConvexityAdjustment($D57)),"--",_xll.qlFuturesRateHelperConvexityAdjustment($D57)),_xll.qlSwapRateHelperSpread($D57))</f>
        <v>--</v>
      </c>
      <c r="G57" s="342" t="e">
        <f>_xll.qlRateHelperEarliestDate($D57)</f>
        <v>#VALUE!</v>
      </c>
      <c r="H57" s="343" t="e">
        <f>_xll.qlRateHelperLatestDate($D57)</f>
        <v>#VALUE!</v>
      </c>
      <c r="I57" s="337" t="e">
        <v>#N/A</v>
      </c>
    </row>
    <row r="58" spans="4:9" x14ac:dyDescent="0.25">
      <c r="D58" s="340" t="e">
        <v>#N/A</v>
      </c>
      <c r="E58" s="293" t="e">
        <f>_xll.qlRateHelperRate($D58)</f>
        <v>#VALUE!</v>
      </c>
      <c r="F58" s="293" t="str">
        <f>IF(ISERROR(_xll.qlSwapRateHelperSpread($D58)),IF(ISERROR(_xll.qlFuturesRateHelperConvexityAdjustment($D58)),"--",_xll.qlFuturesRateHelperConvexityAdjustment($D58)),_xll.qlSwapRateHelperSpread($D58))</f>
        <v>--</v>
      </c>
      <c r="G58" s="342" t="e">
        <f>_xll.qlRateHelperEarliestDate($D58)</f>
        <v>#VALUE!</v>
      </c>
      <c r="H58" s="343" t="e">
        <f>_xll.qlRateHelperLatestDate($D58)</f>
        <v>#VALUE!</v>
      </c>
      <c r="I58" s="337" t="e">
        <v>#N/A</v>
      </c>
    </row>
    <row r="59" spans="4:9" x14ac:dyDescent="0.25">
      <c r="D59" s="340" t="e">
        <v>#N/A</v>
      </c>
      <c r="E59" s="293" t="e">
        <f>_xll.qlRateHelperRate($D59)</f>
        <v>#VALUE!</v>
      </c>
      <c r="F59" s="293" t="str">
        <f>IF(ISERROR(_xll.qlSwapRateHelperSpread($D59)),IF(ISERROR(_xll.qlFuturesRateHelperConvexityAdjustment($D59)),"--",_xll.qlFuturesRateHelperConvexityAdjustment($D59)),_xll.qlSwapRateHelperSpread($D59))</f>
        <v>--</v>
      </c>
      <c r="G59" s="342" t="e">
        <f>_xll.qlRateHelperEarliestDate($D59)</f>
        <v>#VALUE!</v>
      </c>
      <c r="H59" s="343" t="e">
        <f>_xll.qlRateHelperLatestDate($D59)</f>
        <v>#VALUE!</v>
      </c>
      <c r="I59" s="337" t="e">
        <v>#N/A</v>
      </c>
    </row>
    <row r="60" spans="4:9" x14ac:dyDescent="0.25">
      <c r="D60" s="340" t="e">
        <v>#N/A</v>
      </c>
      <c r="E60" s="293" t="e">
        <f>_xll.qlRateHelperRate($D60)</f>
        <v>#VALUE!</v>
      </c>
      <c r="F60" s="293" t="str">
        <f>IF(ISERROR(_xll.qlSwapRateHelperSpread($D60)),IF(ISERROR(_xll.qlFuturesRateHelperConvexityAdjustment($D60)),"--",_xll.qlFuturesRateHelperConvexityAdjustment($D60)),_xll.qlSwapRateHelperSpread($D60))</f>
        <v>--</v>
      </c>
      <c r="G60" s="342" t="e">
        <f>_xll.qlRateHelperEarliestDate($D60)</f>
        <v>#VALUE!</v>
      </c>
      <c r="H60" s="343" t="e">
        <f>_xll.qlRateHelperLatestDate($D60)</f>
        <v>#VALUE!</v>
      </c>
      <c r="I60" s="337" t="e">
        <v>#N/A</v>
      </c>
    </row>
    <row r="61" spans="4:9" x14ac:dyDescent="0.25">
      <c r="D61" s="340" t="e">
        <v>#N/A</v>
      </c>
      <c r="E61" s="293" t="e">
        <f>_xll.qlRateHelperRate($D61)</f>
        <v>#VALUE!</v>
      </c>
      <c r="F61" s="293" t="str">
        <f>IF(ISERROR(_xll.qlSwapRateHelperSpread($D61)),IF(ISERROR(_xll.qlFuturesRateHelperConvexityAdjustment($D61)),"--",_xll.qlFuturesRateHelperConvexityAdjustment($D61)),_xll.qlSwapRateHelperSpread($D61))</f>
        <v>--</v>
      </c>
      <c r="G61" s="342" t="e">
        <f>_xll.qlRateHelperEarliestDate($D61)</f>
        <v>#VALUE!</v>
      </c>
      <c r="H61" s="343" t="e">
        <f>_xll.qlRateHelperLatestDate($D61)</f>
        <v>#VALUE!</v>
      </c>
      <c r="I61" s="337" t="e">
        <v>#N/A</v>
      </c>
    </row>
    <row r="62" spans="4:9" x14ac:dyDescent="0.25">
      <c r="D62" s="340" t="e">
        <v>#N/A</v>
      </c>
      <c r="E62" s="293" t="e">
        <f>_xll.qlRateHelperRate($D62)</f>
        <v>#VALUE!</v>
      </c>
      <c r="F62" s="293" t="str">
        <f>IF(ISERROR(_xll.qlSwapRateHelperSpread($D62)),IF(ISERROR(_xll.qlFuturesRateHelperConvexityAdjustment($D62)),"--",_xll.qlFuturesRateHelperConvexityAdjustment($D62)),_xll.qlSwapRateHelperSpread($D62))</f>
        <v>--</v>
      </c>
      <c r="G62" s="342" t="e">
        <f>_xll.qlRateHelperEarliestDate($D62)</f>
        <v>#VALUE!</v>
      </c>
      <c r="H62" s="343" t="e">
        <f>_xll.qlRateHelperLatestDate($D62)</f>
        <v>#VALUE!</v>
      </c>
      <c r="I62" s="337" t="e">
        <v>#N/A</v>
      </c>
    </row>
    <row r="63" spans="4:9" x14ac:dyDescent="0.25">
      <c r="D63" s="340" t="e">
        <v>#N/A</v>
      </c>
      <c r="E63" s="293" t="e">
        <f>_xll.qlRateHelperRate($D63)</f>
        <v>#VALUE!</v>
      </c>
      <c r="F63" s="293" t="str">
        <f>IF(ISERROR(_xll.qlSwapRateHelperSpread($D63)),IF(ISERROR(_xll.qlFuturesRateHelperConvexityAdjustment($D63)),"--",_xll.qlFuturesRateHelperConvexityAdjustment($D63)),_xll.qlSwapRateHelperSpread($D63))</f>
        <v>--</v>
      </c>
      <c r="G63" s="342" t="e">
        <f>_xll.qlRateHelperEarliestDate($D63)</f>
        <v>#VALUE!</v>
      </c>
      <c r="H63" s="343" t="e">
        <f>_xll.qlRateHelperLatestDate($D63)</f>
        <v>#VALUE!</v>
      </c>
      <c r="I63" s="337" t="e">
        <v>#N/A</v>
      </c>
    </row>
    <row r="64" spans="4:9" x14ac:dyDescent="0.25">
      <c r="D64" s="340" t="e">
        <v>#N/A</v>
      </c>
      <c r="E64" s="293" t="e">
        <f>_xll.qlRateHelperRate($D64)</f>
        <v>#VALUE!</v>
      </c>
      <c r="F64" s="293" t="str">
        <f>IF(ISERROR(_xll.qlSwapRateHelperSpread($D64)),IF(ISERROR(_xll.qlFuturesRateHelperConvexityAdjustment($D64)),"--",_xll.qlFuturesRateHelperConvexityAdjustment($D64)),_xll.qlSwapRateHelperSpread($D64))</f>
        <v>--</v>
      </c>
      <c r="G64" s="342" t="e">
        <f>_xll.qlRateHelperEarliestDate($D64)</f>
        <v>#VALUE!</v>
      </c>
      <c r="H64" s="343" t="e">
        <f>_xll.qlRateHelperLatestDate($D64)</f>
        <v>#VALUE!</v>
      </c>
      <c r="I64" s="337" t="e">
        <v>#N/A</v>
      </c>
    </row>
    <row r="65" spans="4:9" x14ac:dyDescent="0.25">
      <c r="D65" s="340" t="e">
        <v>#N/A</v>
      </c>
      <c r="E65" s="293" t="e">
        <f>_xll.qlRateHelperRate($D65)</f>
        <v>#VALUE!</v>
      </c>
      <c r="F65" s="293" t="str">
        <f>IF(ISERROR(_xll.qlSwapRateHelperSpread($D65)),IF(ISERROR(_xll.qlFuturesRateHelperConvexityAdjustment($D65)),"--",_xll.qlFuturesRateHelperConvexityAdjustment($D65)),_xll.qlSwapRateHelperSpread($D65))</f>
        <v>--</v>
      </c>
      <c r="G65" s="342" t="e">
        <f>_xll.qlRateHelperEarliestDate($D65)</f>
        <v>#VALUE!</v>
      </c>
      <c r="H65" s="343" t="e">
        <f>_xll.qlRateHelperLatestDate($D65)</f>
        <v>#VALUE!</v>
      </c>
      <c r="I65" s="337" t="e">
        <v>#N/A</v>
      </c>
    </row>
    <row r="66" spans="4:9" x14ac:dyDescent="0.25">
      <c r="D66" s="340" t="e">
        <v>#N/A</v>
      </c>
      <c r="E66" s="293" t="e">
        <f>_xll.qlRateHelperRate($D66)</f>
        <v>#VALUE!</v>
      </c>
      <c r="F66" s="293" t="str">
        <f>IF(ISERROR(_xll.qlSwapRateHelperSpread($D66)),IF(ISERROR(_xll.qlFuturesRateHelperConvexityAdjustment($D66)),"--",_xll.qlFuturesRateHelperConvexityAdjustment($D66)),_xll.qlSwapRateHelperSpread($D66))</f>
        <v>--</v>
      </c>
      <c r="G66" s="342" t="e">
        <f>_xll.qlRateHelperEarliestDate($D66)</f>
        <v>#VALUE!</v>
      </c>
      <c r="H66" s="343" t="e">
        <f>_xll.qlRateHelperLatestDate($D66)</f>
        <v>#VALUE!</v>
      </c>
      <c r="I66" s="337" t="e">
        <v>#N/A</v>
      </c>
    </row>
    <row r="67" spans="4:9" x14ac:dyDescent="0.25">
      <c r="D67" s="340" t="e">
        <v>#N/A</v>
      </c>
      <c r="E67" s="293" t="e">
        <f>_xll.qlRateHelperRate($D67)</f>
        <v>#VALUE!</v>
      </c>
      <c r="F67" s="293" t="str">
        <f>IF(ISERROR(_xll.qlSwapRateHelperSpread($D67)),IF(ISERROR(_xll.qlFuturesRateHelperConvexityAdjustment($D67)),"--",_xll.qlFuturesRateHelperConvexityAdjustment($D67)),_xll.qlSwapRateHelperSpread($D67))</f>
        <v>--</v>
      </c>
      <c r="G67" s="342" t="e">
        <f>_xll.qlRateHelperEarliestDate($D67)</f>
        <v>#VALUE!</v>
      </c>
      <c r="H67" s="343" t="e">
        <f>_xll.qlRateHelperLatestDate($D67)</f>
        <v>#VALUE!</v>
      </c>
      <c r="I67" s="337" t="e">
        <v>#N/A</v>
      </c>
    </row>
    <row r="68" spans="4:9" x14ac:dyDescent="0.25">
      <c r="D68" s="340" t="e">
        <v>#N/A</v>
      </c>
      <c r="E68" s="293" t="e">
        <f>_xll.qlRateHelperRate($D68)</f>
        <v>#VALUE!</v>
      </c>
      <c r="F68" s="293" t="str">
        <f>IF(ISERROR(_xll.qlSwapRateHelperSpread($D68)),IF(ISERROR(_xll.qlFuturesRateHelperConvexityAdjustment($D68)),"--",_xll.qlFuturesRateHelperConvexityAdjustment($D68)),_xll.qlSwapRateHelperSpread($D68))</f>
        <v>--</v>
      </c>
      <c r="G68" s="342" t="e">
        <f>_xll.qlRateHelperEarliestDate($D68)</f>
        <v>#VALUE!</v>
      </c>
      <c r="H68" s="343" t="e">
        <f>_xll.qlRateHelperLatestDate($D68)</f>
        <v>#VALUE!</v>
      </c>
      <c r="I68" s="337" t="e">
        <v>#N/A</v>
      </c>
    </row>
    <row r="69" spans="4:9" x14ac:dyDescent="0.25">
      <c r="D69" s="340" t="e">
        <v>#N/A</v>
      </c>
      <c r="E69" s="293" t="e">
        <f>_xll.qlRateHelperRate($D69)</f>
        <v>#VALUE!</v>
      </c>
      <c r="F69" s="293" t="str">
        <f>IF(ISERROR(_xll.qlSwapRateHelperSpread($D69)),IF(ISERROR(_xll.qlFuturesRateHelperConvexityAdjustment($D69)),"--",_xll.qlFuturesRateHelperConvexityAdjustment($D69)),_xll.qlSwapRateHelperSpread($D69))</f>
        <v>--</v>
      </c>
      <c r="G69" s="342" t="e">
        <f>_xll.qlRateHelperEarliestDate($D69)</f>
        <v>#VALUE!</v>
      </c>
      <c r="H69" s="343" t="e">
        <f>_xll.qlRateHelperLatestDate($D69)</f>
        <v>#VALUE!</v>
      </c>
      <c r="I69" s="337" t="e">
        <v>#N/A</v>
      </c>
    </row>
    <row r="70" spans="4:9" x14ac:dyDescent="0.25">
      <c r="D70" s="340" t="e">
        <v>#N/A</v>
      </c>
      <c r="E70" s="293" t="e">
        <f>_xll.qlRateHelperRate($D70)</f>
        <v>#VALUE!</v>
      </c>
      <c r="F70" s="293" t="str">
        <f>IF(ISERROR(_xll.qlSwapRateHelperSpread($D70)),IF(ISERROR(_xll.qlFuturesRateHelperConvexityAdjustment($D70)),"--",_xll.qlFuturesRateHelperConvexityAdjustment($D70)),_xll.qlSwapRateHelperSpread($D70))</f>
        <v>--</v>
      </c>
      <c r="G70" s="342" t="e">
        <f>_xll.qlRateHelperEarliestDate($D70)</f>
        <v>#VALUE!</v>
      </c>
      <c r="H70" s="343" t="e">
        <f>_xll.qlRateHelperLatestDate($D70)</f>
        <v>#VALUE!</v>
      </c>
      <c r="I70" s="337" t="e">
        <v>#N/A</v>
      </c>
    </row>
    <row r="71" spans="4:9" x14ac:dyDescent="0.25">
      <c r="D71" s="340" t="e">
        <v>#N/A</v>
      </c>
      <c r="E71" s="293" t="e">
        <f>_xll.qlRateHelperRate($D71)</f>
        <v>#VALUE!</v>
      </c>
      <c r="F71" s="293" t="str">
        <f>IF(ISERROR(_xll.qlSwapRateHelperSpread($D71)),IF(ISERROR(_xll.qlFuturesRateHelperConvexityAdjustment($D71)),"--",_xll.qlFuturesRateHelperConvexityAdjustment($D71)),_xll.qlSwapRateHelperSpread($D71))</f>
        <v>--</v>
      </c>
      <c r="G71" s="342" t="e">
        <f>_xll.qlRateHelperEarliestDate($D71)</f>
        <v>#VALUE!</v>
      </c>
      <c r="H71" s="343" t="e">
        <f>_xll.qlRateHelperLatestDate($D71)</f>
        <v>#VALUE!</v>
      </c>
      <c r="I71" s="337" t="e">
        <v>#N/A</v>
      </c>
    </row>
    <row r="72" spans="4:9" x14ac:dyDescent="0.25">
      <c r="D72" s="340" t="e">
        <v>#N/A</v>
      </c>
      <c r="E72" s="293" t="e">
        <f>_xll.qlRateHelperRate($D72)</f>
        <v>#VALUE!</v>
      </c>
      <c r="F72" s="293" t="str">
        <f>IF(ISERROR(_xll.qlSwapRateHelperSpread($D72)),IF(ISERROR(_xll.qlFuturesRateHelperConvexityAdjustment($D72)),"--",_xll.qlFuturesRateHelperConvexityAdjustment($D72)),_xll.qlSwapRateHelperSpread($D72))</f>
        <v>--</v>
      </c>
      <c r="G72" s="342" t="e">
        <f>_xll.qlRateHelperEarliestDate($D72)</f>
        <v>#VALUE!</v>
      </c>
      <c r="H72" s="343" t="e">
        <f>_xll.qlRateHelperLatestDate($D72)</f>
        <v>#VALUE!</v>
      </c>
      <c r="I72" s="337" t="e">
        <v>#N/A</v>
      </c>
    </row>
    <row r="73" spans="4:9" x14ac:dyDescent="0.25">
      <c r="D73" s="340" t="e">
        <v>#N/A</v>
      </c>
      <c r="E73" s="293" t="e">
        <f>_xll.qlRateHelperRate($D73)</f>
        <v>#VALUE!</v>
      </c>
      <c r="F73" s="293" t="str">
        <f>IF(ISERROR(_xll.qlSwapRateHelperSpread($D73)),IF(ISERROR(_xll.qlFuturesRateHelperConvexityAdjustment($D73)),"--",_xll.qlFuturesRateHelperConvexityAdjustment($D73)),_xll.qlSwapRateHelperSpread($D73))</f>
        <v>--</v>
      </c>
      <c r="G73" s="342" t="e">
        <f>_xll.qlRateHelperEarliestDate($D73)</f>
        <v>#VALUE!</v>
      </c>
      <c r="H73" s="343" t="e">
        <f>_xll.qlRateHelperLatestDate($D73)</f>
        <v>#VALUE!</v>
      </c>
      <c r="I73" s="337" t="e">
        <v>#N/A</v>
      </c>
    </row>
    <row r="74" spans="4:9" x14ac:dyDescent="0.25">
      <c r="D74" s="340" t="e">
        <v>#N/A</v>
      </c>
      <c r="E74" s="293" t="e">
        <f>_xll.qlRateHelperRate($D74)</f>
        <v>#VALUE!</v>
      </c>
      <c r="F74" s="293" t="str">
        <f>IF(ISERROR(_xll.qlSwapRateHelperSpread($D74)),IF(ISERROR(_xll.qlFuturesRateHelperConvexityAdjustment($D74)),"--",_xll.qlFuturesRateHelperConvexityAdjustment($D74)),_xll.qlSwapRateHelperSpread($D74))</f>
        <v>--</v>
      </c>
      <c r="G74" s="342" t="e">
        <f>_xll.qlRateHelperEarliestDate($D74)</f>
        <v>#VALUE!</v>
      </c>
      <c r="H74" s="343" t="e">
        <f>_xll.qlRateHelperLatestDate($D74)</f>
        <v>#VALUE!</v>
      </c>
      <c r="I74" s="337" t="e">
        <v>#N/A</v>
      </c>
    </row>
    <row r="75" spans="4:9" x14ac:dyDescent="0.25">
      <c r="D75" s="340" t="e">
        <v>#N/A</v>
      </c>
      <c r="E75" s="293" t="e">
        <f>_xll.qlRateHelperRate($D75)</f>
        <v>#VALUE!</v>
      </c>
      <c r="F75" s="293" t="str">
        <f>IF(ISERROR(_xll.qlSwapRateHelperSpread($D75)),IF(ISERROR(_xll.qlFuturesRateHelperConvexityAdjustment($D75)),"--",_xll.qlFuturesRateHelperConvexityAdjustment($D75)),_xll.qlSwapRateHelperSpread($D75))</f>
        <v>--</v>
      </c>
      <c r="G75" s="342" t="e">
        <f>_xll.qlRateHelperEarliestDate($D75)</f>
        <v>#VALUE!</v>
      </c>
      <c r="H75" s="343" t="e">
        <f>_xll.qlRateHelperLatestDate($D75)</f>
        <v>#VALUE!</v>
      </c>
      <c r="I75" s="337" t="e">
        <v>#N/A</v>
      </c>
    </row>
    <row r="76" spans="4:9" x14ac:dyDescent="0.25">
      <c r="D76" s="340" t="e">
        <v>#N/A</v>
      </c>
      <c r="E76" s="293" t="e">
        <f>_xll.qlRateHelperRate($D76)</f>
        <v>#VALUE!</v>
      </c>
      <c r="F76" s="293" t="str">
        <f>IF(ISERROR(_xll.qlSwapRateHelperSpread($D76)),IF(ISERROR(_xll.qlFuturesRateHelperConvexityAdjustment($D76)),"--",_xll.qlFuturesRateHelperConvexityAdjustment($D76)),_xll.qlSwapRateHelperSpread($D76))</f>
        <v>--</v>
      </c>
      <c r="G76" s="342" t="e">
        <f>_xll.qlRateHelperEarliestDate($D76)</f>
        <v>#VALUE!</v>
      </c>
      <c r="H76" s="343" t="e">
        <f>_xll.qlRateHelperLatestDate($D76)</f>
        <v>#VALUE!</v>
      </c>
      <c r="I76" s="337" t="e">
        <v>#N/A</v>
      </c>
    </row>
    <row r="77" spans="4:9" x14ac:dyDescent="0.25">
      <c r="D77" s="340" t="e">
        <v>#N/A</v>
      </c>
      <c r="E77" s="293" t="e">
        <f>_xll.qlRateHelperRate($D77)</f>
        <v>#VALUE!</v>
      </c>
      <c r="F77" s="293" t="str">
        <f>IF(ISERROR(_xll.qlSwapRateHelperSpread($D77)),IF(ISERROR(_xll.qlFuturesRateHelperConvexityAdjustment($D77)),"--",_xll.qlFuturesRateHelperConvexityAdjustment($D77)),_xll.qlSwapRateHelperSpread($D77))</f>
        <v>--</v>
      </c>
      <c r="G77" s="342" t="e">
        <f>_xll.qlRateHelperEarliestDate($D77)</f>
        <v>#VALUE!</v>
      </c>
      <c r="H77" s="343" t="e">
        <f>_xll.qlRateHelperLatestDate($D77)</f>
        <v>#VALUE!</v>
      </c>
      <c r="I77" s="337" t="e">
        <v>#N/A</v>
      </c>
    </row>
    <row r="78" spans="4:9" x14ac:dyDescent="0.25">
      <c r="D78" s="340" t="e">
        <v>#N/A</v>
      </c>
      <c r="E78" s="293" t="e">
        <f>_xll.qlRateHelperRate($D78)</f>
        <v>#VALUE!</v>
      </c>
      <c r="F78" s="293" t="str">
        <f>IF(ISERROR(_xll.qlSwapRateHelperSpread($D78)),IF(ISERROR(_xll.qlFuturesRateHelperConvexityAdjustment($D78)),"--",_xll.qlFuturesRateHelperConvexityAdjustment($D78)),_xll.qlSwapRateHelperSpread($D78))</f>
        <v>--</v>
      </c>
      <c r="G78" s="342" t="e">
        <f>_xll.qlRateHelperEarliestDate($D78)</f>
        <v>#VALUE!</v>
      </c>
      <c r="H78" s="343" t="e">
        <f>_xll.qlRateHelperLatestDate($D78)</f>
        <v>#VALUE!</v>
      </c>
      <c r="I78" s="337" t="e">
        <v>#N/A</v>
      </c>
    </row>
    <row r="79" spans="4:9" x14ac:dyDescent="0.25">
      <c r="D79" s="340" t="e">
        <v>#N/A</v>
      </c>
      <c r="E79" s="293" t="e">
        <f>_xll.qlRateHelperRate($D79)</f>
        <v>#VALUE!</v>
      </c>
      <c r="F79" s="293" t="str">
        <f>IF(ISERROR(_xll.qlSwapRateHelperSpread($D79)),IF(ISERROR(_xll.qlFuturesRateHelperConvexityAdjustment($D79)),"--",_xll.qlFuturesRateHelperConvexityAdjustment($D79)),_xll.qlSwapRateHelperSpread($D79))</f>
        <v>--</v>
      </c>
      <c r="G79" s="342" t="e">
        <f>_xll.qlRateHelperEarliestDate($D79)</f>
        <v>#VALUE!</v>
      </c>
      <c r="H79" s="343" t="e">
        <f>_xll.qlRateHelperLatestDate($D79)</f>
        <v>#VALUE!</v>
      </c>
      <c r="I79" s="337" t="e">
        <v>#N/A</v>
      </c>
    </row>
    <row r="80" spans="4:9" x14ac:dyDescent="0.25">
      <c r="D80" s="340" t="e">
        <v>#N/A</v>
      </c>
      <c r="E80" s="293" t="e">
        <f>_xll.qlRateHelperRate($D80)</f>
        <v>#VALUE!</v>
      </c>
      <c r="F80" s="293" t="str">
        <f>IF(ISERROR(_xll.qlSwapRateHelperSpread($D80)),IF(ISERROR(_xll.qlFuturesRateHelperConvexityAdjustment($D80)),"--",_xll.qlFuturesRateHelperConvexityAdjustment($D80)),_xll.qlSwapRateHelperSpread($D80))</f>
        <v>--</v>
      </c>
      <c r="G80" s="342" t="e">
        <f>_xll.qlRateHelperEarliestDate($D80)</f>
        <v>#VALUE!</v>
      </c>
      <c r="H80" s="343" t="e">
        <f>_xll.qlRateHelperLatestDate($D80)</f>
        <v>#VALUE!</v>
      </c>
      <c r="I80" s="337" t="e">
        <v>#N/A</v>
      </c>
    </row>
    <row r="81" spans="4:9" x14ac:dyDescent="0.25">
      <c r="D81" s="340" t="e">
        <v>#N/A</v>
      </c>
      <c r="E81" s="293" t="e">
        <f>_xll.qlRateHelperRate($D81)</f>
        <v>#VALUE!</v>
      </c>
      <c r="F81" s="293" t="str">
        <f>IF(ISERROR(_xll.qlSwapRateHelperSpread($D81)),IF(ISERROR(_xll.qlFuturesRateHelperConvexityAdjustment($D81)),"--",_xll.qlFuturesRateHelperConvexityAdjustment($D81)),_xll.qlSwapRateHelperSpread($D81))</f>
        <v>--</v>
      </c>
      <c r="G81" s="342" t="e">
        <f>_xll.qlRateHelperEarliestDate($D81)</f>
        <v>#VALUE!</v>
      </c>
      <c r="H81" s="343" t="e">
        <f>_xll.qlRateHelperLatestDate($D81)</f>
        <v>#VALUE!</v>
      </c>
      <c r="I81" s="337" t="e">
        <v>#N/A</v>
      </c>
    </row>
    <row r="82" spans="4:9" x14ac:dyDescent="0.25">
      <c r="D82" s="340" t="e">
        <v>#N/A</v>
      </c>
      <c r="E82" s="293" t="e">
        <f>_xll.qlRateHelperRate($D82)</f>
        <v>#VALUE!</v>
      </c>
      <c r="F82" s="293" t="str">
        <f>IF(ISERROR(_xll.qlSwapRateHelperSpread($D82)),IF(ISERROR(_xll.qlFuturesRateHelperConvexityAdjustment($D82)),"--",_xll.qlFuturesRateHelperConvexityAdjustment($D82)),_xll.qlSwapRateHelperSpread($D82))</f>
        <v>--</v>
      </c>
      <c r="G82" s="342" t="e">
        <f>_xll.qlRateHelperEarliestDate($D82)</f>
        <v>#VALUE!</v>
      </c>
      <c r="H82" s="343" t="e">
        <f>_xll.qlRateHelperLatestDate($D82)</f>
        <v>#VALUE!</v>
      </c>
      <c r="I82" s="337" t="e">
        <v>#N/A</v>
      </c>
    </row>
    <row r="83" spans="4:9" x14ac:dyDescent="0.25">
      <c r="D83" s="340" t="e">
        <v>#N/A</v>
      </c>
      <c r="E83" s="293" t="e">
        <f>_xll.qlRateHelperRate($D83)</f>
        <v>#VALUE!</v>
      </c>
      <c r="F83" s="293" t="str">
        <f>IF(ISERROR(_xll.qlSwapRateHelperSpread($D83)),IF(ISERROR(_xll.qlFuturesRateHelperConvexityAdjustment($D83)),"--",_xll.qlFuturesRateHelperConvexityAdjustment($D83)),_xll.qlSwapRateHelperSpread($D83))</f>
        <v>--</v>
      </c>
      <c r="G83" s="342" t="e">
        <f>_xll.qlRateHelperEarliestDate($D83)</f>
        <v>#VALUE!</v>
      </c>
      <c r="H83" s="343" t="e">
        <f>_xll.qlRateHelperLatestDate($D83)</f>
        <v>#VALUE!</v>
      </c>
      <c r="I83" s="337" t="e">
        <v>#N/A</v>
      </c>
    </row>
    <row r="84" spans="4:9" x14ac:dyDescent="0.25">
      <c r="D84" s="340" t="e">
        <v>#N/A</v>
      </c>
      <c r="E84" s="293" t="e">
        <f>_xll.qlRateHelperRate($D84)</f>
        <v>#VALUE!</v>
      </c>
      <c r="F84" s="293" t="str">
        <f>IF(ISERROR(_xll.qlSwapRateHelperSpread($D84)),IF(ISERROR(_xll.qlFuturesRateHelperConvexityAdjustment($D84)),"--",_xll.qlFuturesRateHelperConvexityAdjustment($D84)),_xll.qlSwapRateHelperSpread($D84))</f>
        <v>--</v>
      </c>
      <c r="G84" s="342" t="e">
        <f>_xll.qlRateHelperEarliestDate($D84)</f>
        <v>#VALUE!</v>
      </c>
      <c r="H84" s="343" t="e">
        <f>_xll.qlRateHelperLatestDate($D84)</f>
        <v>#VALUE!</v>
      </c>
      <c r="I84" s="337" t="e">
        <v>#N/A</v>
      </c>
    </row>
    <row r="85" spans="4:9" x14ac:dyDescent="0.25">
      <c r="D85" s="340" t="e">
        <v>#N/A</v>
      </c>
      <c r="E85" s="293" t="e">
        <f>_xll.qlRateHelperRate($D85)</f>
        <v>#VALUE!</v>
      </c>
      <c r="F85" s="293" t="str">
        <f>IF(ISERROR(_xll.qlSwapRateHelperSpread($D85)),IF(ISERROR(_xll.qlFuturesRateHelperConvexityAdjustment($D85)),"--",_xll.qlFuturesRateHelperConvexityAdjustment($D85)),_xll.qlSwapRateHelperSpread($D85))</f>
        <v>--</v>
      </c>
      <c r="G85" s="342" t="e">
        <f>_xll.qlRateHelperEarliestDate($D85)</f>
        <v>#VALUE!</v>
      </c>
      <c r="H85" s="343" t="e">
        <f>_xll.qlRateHelperLatestDate($D85)</f>
        <v>#VALUE!</v>
      </c>
      <c r="I85" s="337" t="e">
        <v>#N/A</v>
      </c>
    </row>
    <row r="86" spans="4:9" x14ac:dyDescent="0.25">
      <c r="D86" s="340" t="e">
        <v>#N/A</v>
      </c>
      <c r="E86" s="293" t="e">
        <f>_xll.qlRateHelperRate($D86)</f>
        <v>#VALUE!</v>
      </c>
      <c r="F86" s="293" t="str">
        <f>IF(ISERROR(_xll.qlSwapRateHelperSpread($D86)),IF(ISERROR(_xll.qlFuturesRateHelperConvexityAdjustment($D86)),"--",_xll.qlFuturesRateHelperConvexityAdjustment($D86)),_xll.qlSwapRateHelperSpread($D86))</f>
        <v>--</v>
      </c>
      <c r="G86" s="342" t="e">
        <f>_xll.qlRateHelperEarliestDate($D86)</f>
        <v>#VALUE!</v>
      </c>
      <c r="H86" s="343" t="e">
        <f>_xll.qlRateHelperLatestDate($D86)</f>
        <v>#VALUE!</v>
      </c>
      <c r="I86" s="337" t="e">
        <v>#N/A</v>
      </c>
    </row>
    <row r="87" spans="4:9" x14ac:dyDescent="0.25">
      <c r="D87" s="340" t="e">
        <v>#N/A</v>
      </c>
      <c r="E87" s="293" t="e">
        <f>_xll.qlRateHelperRate($D87)</f>
        <v>#VALUE!</v>
      </c>
      <c r="F87" s="293" t="str">
        <f>IF(ISERROR(_xll.qlSwapRateHelperSpread($D87)),IF(ISERROR(_xll.qlFuturesRateHelperConvexityAdjustment($D87)),"--",_xll.qlFuturesRateHelperConvexityAdjustment($D87)),_xll.qlSwapRateHelperSpread($D87))</f>
        <v>--</v>
      </c>
      <c r="G87" s="342" t="e">
        <f>_xll.qlRateHelperEarliestDate($D87)</f>
        <v>#VALUE!</v>
      </c>
      <c r="H87" s="343" t="e">
        <f>_xll.qlRateHelperLatestDate($D87)</f>
        <v>#VALUE!</v>
      </c>
      <c r="I87" s="337" t="e">
        <v>#N/A</v>
      </c>
    </row>
    <row r="88" spans="4:9" x14ac:dyDescent="0.25">
      <c r="D88" s="340" t="e">
        <v>#N/A</v>
      </c>
      <c r="E88" s="293" t="e">
        <f>_xll.qlRateHelperRate($D88)</f>
        <v>#VALUE!</v>
      </c>
      <c r="F88" s="293" t="str">
        <f>IF(ISERROR(_xll.qlSwapRateHelperSpread($D88)),IF(ISERROR(_xll.qlFuturesRateHelperConvexityAdjustment($D88)),"--",_xll.qlFuturesRateHelperConvexityAdjustment($D88)),_xll.qlSwapRateHelperSpread($D88))</f>
        <v>--</v>
      </c>
      <c r="G88" s="342" t="e">
        <f>_xll.qlRateHelperEarliestDate($D88)</f>
        <v>#VALUE!</v>
      </c>
      <c r="H88" s="343" t="e">
        <f>_xll.qlRateHelperLatestDate($D88)</f>
        <v>#VALUE!</v>
      </c>
      <c r="I88" s="337" t="e">
        <v>#N/A</v>
      </c>
    </row>
    <row r="89" spans="4:9" x14ac:dyDescent="0.25">
      <c r="D89" s="340" t="e">
        <v>#N/A</v>
      </c>
      <c r="E89" s="293" t="e">
        <f>_xll.qlRateHelperRate($D89)</f>
        <v>#VALUE!</v>
      </c>
      <c r="F89" s="293" t="str">
        <f>IF(ISERROR(_xll.qlSwapRateHelperSpread($D89)),IF(ISERROR(_xll.qlFuturesRateHelperConvexityAdjustment($D89)),"--",_xll.qlFuturesRateHelperConvexityAdjustment($D89)),_xll.qlSwapRateHelperSpread($D89))</f>
        <v>--</v>
      </c>
      <c r="G89" s="342" t="e">
        <f>_xll.qlRateHelperEarliestDate($D89)</f>
        <v>#VALUE!</v>
      </c>
      <c r="H89" s="343" t="e">
        <f>_xll.qlRateHelperLatestDate($D89)</f>
        <v>#VALUE!</v>
      </c>
      <c r="I89" s="337" t="e">
        <v>#N/A</v>
      </c>
    </row>
    <row r="90" spans="4:9" x14ac:dyDescent="0.25">
      <c r="D90" s="340" t="e">
        <v>#N/A</v>
      </c>
      <c r="E90" s="293" t="e">
        <f>_xll.qlRateHelperRate($D90)</f>
        <v>#VALUE!</v>
      </c>
      <c r="F90" s="293" t="str">
        <f>IF(ISERROR(_xll.qlSwapRateHelperSpread($D90)),IF(ISERROR(_xll.qlFuturesRateHelperConvexityAdjustment($D90)),"--",_xll.qlFuturesRateHelperConvexityAdjustment($D90)),_xll.qlSwapRateHelperSpread($D90))</f>
        <v>--</v>
      </c>
      <c r="G90" s="342" t="e">
        <f>_xll.qlRateHelperEarliestDate($D90)</f>
        <v>#VALUE!</v>
      </c>
      <c r="H90" s="343" t="e">
        <f>_xll.qlRateHelperLatestDate($D90)</f>
        <v>#VALUE!</v>
      </c>
      <c r="I90" s="337" t="e">
        <v>#N/A</v>
      </c>
    </row>
    <row r="91" spans="4:9" x14ac:dyDescent="0.25">
      <c r="D91" s="340" t="e">
        <v>#N/A</v>
      </c>
      <c r="E91" s="293" t="e">
        <f>_xll.qlRateHelperRate($D91)</f>
        <v>#VALUE!</v>
      </c>
      <c r="F91" s="293" t="str">
        <f>IF(ISERROR(_xll.qlSwapRateHelperSpread($D91)),IF(ISERROR(_xll.qlFuturesRateHelperConvexityAdjustment($D91)),"--",_xll.qlFuturesRateHelperConvexityAdjustment($D91)),_xll.qlSwapRateHelperSpread($D91))</f>
        <v>--</v>
      </c>
      <c r="G91" s="342" t="e">
        <f>_xll.qlRateHelperEarliestDate($D91)</f>
        <v>#VALUE!</v>
      </c>
      <c r="H91" s="343" t="e">
        <f>_xll.qlRateHelperLatestDate($D91)</f>
        <v>#VALUE!</v>
      </c>
      <c r="I91" s="337" t="e">
        <v>#N/A</v>
      </c>
    </row>
    <row r="92" spans="4:9" x14ac:dyDescent="0.25">
      <c r="D92" s="340" t="e">
        <v>#N/A</v>
      </c>
      <c r="E92" s="293" t="e">
        <f>_xll.qlRateHelperRate($D92)</f>
        <v>#VALUE!</v>
      </c>
      <c r="F92" s="293" t="str">
        <f>IF(ISERROR(_xll.qlSwapRateHelperSpread($D92)),IF(ISERROR(_xll.qlFuturesRateHelperConvexityAdjustment($D92)),"--",_xll.qlFuturesRateHelperConvexityAdjustment($D92)),_xll.qlSwapRateHelperSpread($D92))</f>
        <v>--</v>
      </c>
      <c r="G92" s="342" t="e">
        <f>_xll.qlRateHelperEarliestDate($D92)</f>
        <v>#VALUE!</v>
      </c>
      <c r="H92" s="343" t="e">
        <f>_xll.qlRateHelperLatestDate($D92)</f>
        <v>#VALUE!</v>
      </c>
      <c r="I92" s="337" t="e">
        <v>#N/A</v>
      </c>
    </row>
    <row r="93" spans="4:9" x14ac:dyDescent="0.25">
      <c r="D93" s="340" t="e">
        <v>#N/A</v>
      </c>
      <c r="E93" s="293" t="e">
        <f>_xll.qlRateHelperRate($D93)</f>
        <v>#VALUE!</v>
      </c>
      <c r="F93" s="293" t="str">
        <f>IF(ISERROR(_xll.qlSwapRateHelperSpread($D93)),IF(ISERROR(_xll.qlFuturesRateHelperConvexityAdjustment($D93)),"--",_xll.qlFuturesRateHelperConvexityAdjustment($D93)),_xll.qlSwapRateHelperSpread($D93))</f>
        <v>--</v>
      </c>
      <c r="G93" s="342" t="e">
        <f>_xll.qlRateHelperEarliestDate($D93)</f>
        <v>#VALUE!</v>
      </c>
      <c r="H93" s="343" t="e">
        <f>_xll.qlRateHelperLatestDate($D93)</f>
        <v>#VALUE!</v>
      </c>
      <c r="I93" s="337" t="e">
        <v>#N/A</v>
      </c>
    </row>
    <row r="94" spans="4:9" x14ac:dyDescent="0.25">
      <c r="D94" s="340" t="e">
        <v>#N/A</v>
      </c>
      <c r="E94" s="293" t="e">
        <f>_xll.qlRateHelperRate($D94)</f>
        <v>#VALUE!</v>
      </c>
      <c r="F94" s="293" t="str">
        <f>IF(ISERROR(_xll.qlSwapRateHelperSpread($D94)),IF(ISERROR(_xll.qlFuturesRateHelperConvexityAdjustment($D94)),"--",_xll.qlFuturesRateHelperConvexityAdjustment($D94)),_xll.qlSwapRateHelperSpread($D94))</f>
        <v>--</v>
      </c>
      <c r="G94" s="342" t="e">
        <f>_xll.qlRateHelperEarliestDate($D94)</f>
        <v>#VALUE!</v>
      </c>
      <c r="H94" s="343" t="e">
        <f>_xll.qlRateHelperLatestDate($D94)</f>
        <v>#VALUE!</v>
      </c>
      <c r="I94" s="337" t="e">
        <v>#N/A</v>
      </c>
    </row>
    <row r="95" spans="4:9" x14ac:dyDescent="0.25">
      <c r="D95" s="340" t="e">
        <v>#N/A</v>
      </c>
      <c r="E95" s="293" t="e">
        <f>_xll.qlRateHelperRate($D95)</f>
        <v>#VALUE!</v>
      </c>
      <c r="F95" s="293" t="str">
        <f>IF(ISERROR(_xll.qlSwapRateHelperSpread($D95)),IF(ISERROR(_xll.qlFuturesRateHelperConvexityAdjustment($D95)),"--",_xll.qlFuturesRateHelperConvexityAdjustment($D95)),_xll.qlSwapRateHelperSpread($D95))</f>
        <v>--</v>
      </c>
      <c r="G95" s="342" t="e">
        <f>_xll.qlRateHelperEarliestDate($D95)</f>
        <v>#VALUE!</v>
      </c>
      <c r="H95" s="343" t="e">
        <f>_xll.qlRateHelperLatestDate($D95)</f>
        <v>#VALUE!</v>
      </c>
      <c r="I95" s="337" t="e">
        <v>#N/A</v>
      </c>
    </row>
    <row r="96" spans="4:9" x14ac:dyDescent="0.25">
      <c r="D96" s="340" t="e">
        <v>#N/A</v>
      </c>
      <c r="E96" s="293" t="e">
        <f>_xll.qlRateHelperRate($D96)</f>
        <v>#VALUE!</v>
      </c>
      <c r="F96" s="293" t="str">
        <f>IF(ISERROR(_xll.qlSwapRateHelperSpread($D96)),IF(ISERROR(_xll.qlFuturesRateHelperConvexityAdjustment($D96)),"--",_xll.qlFuturesRateHelperConvexityAdjustment($D96)),_xll.qlSwapRateHelperSpread($D96))</f>
        <v>--</v>
      </c>
      <c r="G96" s="342" t="e">
        <f>_xll.qlRateHelperEarliestDate($D96)</f>
        <v>#VALUE!</v>
      </c>
      <c r="H96" s="343" t="e">
        <f>_xll.qlRateHelperLatestDate($D96)</f>
        <v>#VALUE!</v>
      </c>
      <c r="I96" s="337" t="e">
        <v>#N/A</v>
      </c>
    </row>
    <row r="97" spans="4:9" x14ac:dyDescent="0.25">
      <c r="D97" s="340" t="e">
        <v>#N/A</v>
      </c>
      <c r="E97" s="293" t="e">
        <f>_xll.qlRateHelperRate($D97)</f>
        <v>#VALUE!</v>
      </c>
      <c r="F97" s="293" t="str">
        <f>IF(ISERROR(_xll.qlSwapRateHelperSpread($D97)),IF(ISERROR(_xll.qlFuturesRateHelperConvexityAdjustment($D97)),"--",_xll.qlFuturesRateHelperConvexityAdjustment($D97)),_xll.qlSwapRateHelperSpread($D97))</f>
        <v>--</v>
      </c>
      <c r="G97" s="342" t="e">
        <f>_xll.qlRateHelperEarliestDate($D97)</f>
        <v>#VALUE!</v>
      </c>
      <c r="H97" s="343" t="e">
        <f>_xll.qlRateHelperLatestDate($D97)</f>
        <v>#VALUE!</v>
      </c>
      <c r="I97" s="337" t="e">
        <v>#N/A</v>
      </c>
    </row>
    <row r="98" spans="4:9" x14ac:dyDescent="0.25">
      <c r="D98" s="340" t="e">
        <v>#N/A</v>
      </c>
      <c r="E98" s="293" t="e">
        <f>_xll.qlRateHelperRate($D98)</f>
        <v>#VALUE!</v>
      </c>
      <c r="F98" s="293" t="str">
        <f>IF(ISERROR(_xll.qlSwapRateHelperSpread($D98)),IF(ISERROR(_xll.qlFuturesRateHelperConvexityAdjustment($D98)),"--",_xll.qlFuturesRateHelperConvexityAdjustment($D98)),_xll.qlSwapRateHelperSpread($D98))</f>
        <v>--</v>
      </c>
      <c r="G98" s="342" t="e">
        <f>_xll.qlRateHelperEarliestDate($D98)</f>
        <v>#VALUE!</v>
      </c>
      <c r="H98" s="343" t="e">
        <f>_xll.qlRateHelperLatestDate($D98)</f>
        <v>#VALUE!</v>
      </c>
      <c r="I98" s="337" t="e">
        <v>#N/A</v>
      </c>
    </row>
    <row r="99" spans="4:9" x14ac:dyDescent="0.25">
      <c r="D99" s="340" t="e">
        <v>#N/A</v>
      </c>
      <c r="E99" s="293" t="e">
        <f>_xll.qlRateHelperRate($D99)</f>
        <v>#VALUE!</v>
      </c>
      <c r="F99" s="293" t="str">
        <f>IF(ISERROR(_xll.qlSwapRateHelperSpread($D99)),IF(ISERROR(_xll.qlFuturesRateHelperConvexityAdjustment($D99)),"--",_xll.qlFuturesRateHelperConvexityAdjustment($D99)),_xll.qlSwapRateHelperSpread($D99))</f>
        <v>--</v>
      </c>
      <c r="G99" s="342" t="e">
        <f>_xll.qlRateHelperEarliestDate($D99)</f>
        <v>#VALUE!</v>
      </c>
      <c r="H99" s="343" t="e">
        <f>_xll.qlRateHelperLatestDate($D99)</f>
        <v>#VALUE!</v>
      </c>
      <c r="I99" s="337" t="e">
        <v>#N/A</v>
      </c>
    </row>
    <row r="100" spans="4:9" x14ac:dyDescent="0.25">
      <c r="D100" s="340" t="e">
        <v>#N/A</v>
      </c>
      <c r="E100" s="293" t="e">
        <f>_xll.qlRateHelperRate($D100)</f>
        <v>#VALUE!</v>
      </c>
      <c r="F100" s="293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42" t="e">
        <f>_xll.qlRateHelperEarliestDate($D100)</f>
        <v>#VALUE!</v>
      </c>
      <c r="H100" s="343" t="e">
        <f>_xll.qlRateHelperLatestDate($D100)</f>
        <v>#VALUE!</v>
      </c>
      <c r="I100" s="337" t="e">
        <v>#N/A</v>
      </c>
    </row>
    <row r="101" spans="4:9" x14ac:dyDescent="0.25">
      <c r="D101" s="340" t="e">
        <v>#N/A</v>
      </c>
      <c r="E101" s="293" t="e">
        <f>_xll.qlRateHelperRate($D101)</f>
        <v>#VALUE!</v>
      </c>
      <c r="F101" s="293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42" t="e">
        <f>_xll.qlRateHelperEarliestDate($D101)</f>
        <v>#VALUE!</v>
      </c>
      <c r="H101" s="343" t="e">
        <f>_xll.qlRateHelperLatestDate($D101)</f>
        <v>#VALUE!</v>
      </c>
      <c r="I101" s="337" t="e">
        <v>#N/A</v>
      </c>
    </row>
    <row r="102" spans="4:9" x14ac:dyDescent="0.25">
      <c r="D102" s="340" t="e">
        <v>#N/A</v>
      </c>
      <c r="E102" s="293" t="e">
        <f>_xll.qlRateHelperRate($D102)</f>
        <v>#VALUE!</v>
      </c>
      <c r="F102" s="293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42" t="e">
        <f>_xll.qlRateHelperEarliestDate($D102)</f>
        <v>#VALUE!</v>
      </c>
      <c r="H102" s="343" t="e">
        <f>_xll.qlRateHelperLatestDate($D102)</f>
        <v>#VALUE!</v>
      </c>
      <c r="I102" s="337" t="e">
        <v>#N/A</v>
      </c>
    </row>
    <row r="103" spans="4:9" x14ac:dyDescent="0.25">
      <c r="D103" s="340" t="e">
        <v>#N/A</v>
      </c>
      <c r="E103" s="293" t="e">
        <f>_xll.qlRateHelperRate($D103)</f>
        <v>#VALUE!</v>
      </c>
      <c r="F103" s="293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42" t="e">
        <f>_xll.qlRateHelperEarliestDate($D103)</f>
        <v>#VALUE!</v>
      </c>
      <c r="H103" s="343" t="e">
        <f>_xll.qlRateHelperLatestDate($D103)</f>
        <v>#VALUE!</v>
      </c>
      <c r="I103" s="337" t="e">
        <v>#N/A</v>
      </c>
    </row>
    <row r="104" spans="4:9" x14ac:dyDescent="0.25">
      <c r="D104" s="340" t="e">
        <v>#N/A</v>
      </c>
      <c r="E104" s="293" t="e">
        <f>_xll.qlRateHelperRate($D104)</f>
        <v>#VALUE!</v>
      </c>
      <c r="F104" s="293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42" t="e">
        <f>_xll.qlRateHelperEarliestDate($D104)</f>
        <v>#VALUE!</v>
      </c>
      <c r="H104" s="343" t="e">
        <f>_xll.qlRateHelperLatestDate($D104)</f>
        <v>#VALUE!</v>
      </c>
      <c r="I104" s="337" t="e">
        <v>#N/A</v>
      </c>
    </row>
    <row r="105" spans="4:9" x14ac:dyDescent="0.25">
      <c r="D105" s="340" t="e">
        <v>#N/A</v>
      </c>
      <c r="E105" s="293" t="e">
        <f>_xll.qlRateHelperRate($D105)</f>
        <v>#VALUE!</v>
      </c>
      <c r="F105" s="293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42" t="e">
        <f>_xll.qlRateHelperEarliestDate($D105)</f>
        <v>#VALUE!</v>
      </c>
      <c r="H105" s="343" t="e">
        <f>_xll.qlRateHelperLatestDate($D105)</f>
        <v>#VALUE!</v>
      </c>
      <c r="I105" s="337" t="e">
        <v>#N/A</v>
      </c>
    </row>
    <row r="106" spans="4:9" x14ac:dyDescent="0.25">
      <c r="D106" s="340" t="e">
        <v>#N/A</v>
      </c>
      <c r="E106" s="293" t="e">
        <f>_xll.qlRateHelperRate($D106)</f>
        <v>#VALUE!</v>
      </c>
      <c r="F106" s="293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42" t="e">
        <f>_xll.qlRateHelperEarliestDate($D106)</f>
        <v>#VALUE!</v>
      </c>
      <c r="H106" s="343" t="e">
        <f>_xll.qlRateHelperLatestDate($D106)</f>
        <v>#VALUE!</v>
      </c>
      <c r="I106" s="337" t="e">
        <v>#N/A</v>
      </c>
    </row>
    <row r="107" spans="4:9" x14ac:dyDescent="0.25">
      <c r="D107" s="340" t="e">
        <v>#N/A</v>
      </c>
      <c r="E107" s="293" t="e">
        <f>_xll.qlRateHelperRate($D107)</f>
        <v>#VALUE!</v>
      </c>
      <c r="F107" s="293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42" t="e">
        <f>_xll.qlRateHelperEarliestDate($D107)</f>
        <v>#VALUE!</v>
      </c>
      <c r="H107" s="343" t="e">
        <f>_xll.qlRateHelperLatestDate($D107)</f>
        <v>#VALUE!</v>
      </c>
      <c r="I107" s="337" t="e">
        <v>#N/A</v>
      </c>
    </row>
    <row r="108" spans="4:9" x14ac:dyDescent="0.25">
      <c r="D108" s="340" t="e">
        <v>#N/A</v>
      </c>
      <c r="E108" s="293" t="e">
        <f>_xll.qlRateHelperRate($D108)</f>
        <v>#VALUE!</v>
      </c>
      <c r="F108" s="293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42" t="e">
        <f>_xll.qlRateHelperEarliestDate($D108)</f>
        <v>#VALUE!</v>
      </c>
      <c r="H108" s="343" t="e">
        <f>_xll.qlRateHelperLatestDate($D108)</f>
        <v>#VALUE!</v>
      </c>
      <c r="I108" s="337" t="e">
        <v>#N/A</v>
      </c>
    </row>
    <row r="109" spans="4:9" x14ac:dyDescent="0.25">
      <c r="D109" s="340" t="e">
        <v>#N/A</v>
      </c>
      <c r="E109" s="293" t="e">
        <f>_xll.qlRateHelperRate($D109)</f>
        <v>#VALUE!</v>
      </c>
      <c r="F109" s="293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42" t="e">
        <f>_xll.qlRateHelperEarliestDate($D109)</f>
        <v>#VALUE!</v>
      </c>
      <c r="H109" s="343" t="e">
        <f>_xll.qlRateHelperLatestDate($D109)</f>
        <v>#VALUE!</v>
      </c>
      <c r="I109" s="337" t="e">
        <v>#N/A</v>
      </c>
    </row>
    <row r="110" spans="4:9" x14ac:dyDescent="0.25">
      <c r="D110" s="340" t="e">
        <v>#N/A</v>
      </c>
      <c r="E110" s="293" t="e">
        <f>_xll.qlRateHelperRate($D110)</f>
        <v>#VALUE!</v>
      </c>
      <c r="F110" s="293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42" t="e">
        <f>_xll.qlRateHelperEarliestDate($D110)</f>
        <v>#VALUE!</v>
      </c>
      <c r="H110" s="343" t="e">
        <f>_xll.qlRateHelperLatestDate($D110)</f>
        <v>#VALUE!</v>
      </c>
      <c r="I110" s="337" t="e">
        <v>#N/A</v>
      </c>
    </row>
    <row r="111" spans="4:9" x14ac:dyDescent="0.25">
      <c r="D111" s="340" t="e">
        <v>#N/A</v>
      </c>
      <c r="E111" s="293" t="e">
        <f>_xll.qlRateHelperRate($D111)</f>
        <v>#VALUE!</v>
      </c>
      <c r="F111" s="293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42" t="e">
        <f>_xll.qlRateHelperEarliestDate($D111)</f>
        <v>#VALUE!</v>
      </c>
      <c r="H111" s="343" t="e">
        <f>_xll.qlRateHelperLatestDate($D111)</f>
        <v>#VALUE!</v>
      </c>
      <c r="I111" s="337" t="e">
        <v>#N/A</v>
      </c>
    </row>
    <row r="112" spans="4:9" x14ac:dyDescent="0.25">
      <c r="D112" s="340" t="e">
        <v>#N/A</v>
      </c>
      <c r="E112" s="293" t="e">
        <f>_xll.qlRateHelperRate($D112)</f>
        <v>#VALUE!</v>
      </c>
      <c r="F112" s="293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42" t="e">
        <f>_xll.qlRateHelperEarliestDate($D112)</f>
        <v>#VALUE!</v>
      </c>
      <c r="H112" s="343" t="e">
        <f>_xll.qlRateHelperLatestDate($D112)</f>
        <v>#VALUE!</v>
      </c>
      <c r="I112" s="337" t="e">
        <v>#N/A</v>
      </c>
    </row>
    <row r="113" spans="4:9" x14ac:dyDescent="0.25">
      <c r="D113" s="340" t="e">
        <v>#N/A</v>
      </c>
      <c r="E113" s="293" t="e">
        <f>_xll.qlRateHelperRate($D113)</f>
        <v>#VALUE!</v>
      </c>
      <c r="F113" s="293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42" t="e">
        <f>_xll.qlRateHelperEarliestDate($D113)</f>
        <v>#VALUE!</v>
      </c>
      <c r="H113" s="343" t="e">
        <f>_xll.qlRateHelperLatestDate($D113)</f>
        <v>#VALUE!</v>
      </c>
      <c r="I113" s="337" t="e">
        <v>#N/A</v>
      </c>
    </row>
    <row r="114" spans="4:9" x14ac:dyDescent="0.25">
      <c r="D114" s="340" t="e">
        <v>#N/A</v>
      </c>
      <c r="E114" s="293" t="e">
        <f>_xll.qlRateHelperRate($D114)</f>
        <v>#VALUE!</v>
      </c>
      <c r="F114" s="293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42" t="e">
        <f>_xll.qlRateHelperEarliestDate($D114)</f>
        <v>#VALUE!</v>
      </c>
      <c r="H114" s="343" t="e">
        <f>_xll.qlRateHelperLatestDate($D114)</f>
        <v>#VALUE!</v>
      </c>
      <c r="I114" s="337" t="e">
        <v>#N/A</v>
      </c>
    </row>
    <row r="115" spans="4:9" x14ac:dyDescent="0.25">
      <c r="D115" s="340" t="e">
        <v>#N/A</v>
      </c>
      <c r="E115" s="293" t="e">
        <f>_xll.qlRateHelperRate($D115)</f>
        <v>#VALUE!</v>
      </c>
      <c r="F115" s="293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42" t="e">
        <f>_xll.qlRateHelperEarliestDate($D115)</f>
        <v>#VALUE!</v>
      </c>
      <c r="H115" s="343" t="e">
        <f>_xll.qlRateHelperLatestDate($D115)</f>
        <v>#VALUE!</v>
      </c>
      <c r="I115" s="337" t="e">
        <v>#N/A</v>
      </c>
    </row>
    <row r="116" spans="4:9" x14ac:dyDescent="0.25">
      <c r="D116" s="340" t="e">
        <v>#N/A</v>
      </c>
      <c r="E116" s="293" t="e">
        <f>_xll.qlRateHelperRate($D116)</f>
        <v>#VALUE!</v>
      </c>
      <c r="F116" s="293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42" t="e">
        <f>_xll.qlRateHelperEarliestDate($D116)</f>
        <v>#VALUE!</v>
      </c>
      <c r="H116" s="343" t="e">
        <f>_xll.qlRateHelperLatestDate($D116)</f>
        <v>#VALUE!</v>
      </c>
      <c r="I116" s="337" t="e">
        <v>#N/A</v>
      </c>
    </row>
    <row r="117" spans="4:9" x14ac:dyDescent="0.25">
      <c r="D117" s="340" t="e">
        <v>#N/A</v>
      </c>
      <c r="E117" s="293" t="e">
        <f>_xll.qlRateHelperRate($D117)</f>
        <v>#VALUE!</v>
      </c>
      <c r="F117" s="293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42" t="e">
        <f>_xll.qlRateHelperEarliestDate($D117)</f>
        <v>#VALUE!</v>
      </c>
      <c r="H117" s="343" t="e">
        <f>_xll.qlRateHelperLatestDate($D117)</f>
        <v>#VALUE!</v>
      </c>
      <c r="I117" s="337" t="e">
        <v>#N/A</v>
      </c>
    </row>
    <row r="118" spans="4:9" x14ac:dyDescent="0.25">
      <c r="D118" s="340" t="e">
        <v>#N/A</v>
      </c>
      <c r="E118" s="293" t="e">
        <f>_xll.qlRateHelperRate($D118)</f>
        <v>#VALUE!</v>
      </c>
      <c r="F118" s="293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42" t="e">
        <f>_xll.qlRateHelperEarliestDate($D118)</f>
        <v>#VALUE!</v>
      </c>
      <c r="H118" s="343" t="e">
        <f>_xll.qlRateHelperLatestDate($D118)</f>
        <v>#VALUE!</v>
      </c>
      <c r="I118" s="337" t="e">
        <v>#N/A</v>
      </c>
    </row>
    <row r="119" spans="4:9" x14ac:dyDescent="0.25">
      <c r="D119" s="340" t="e">
        <v>#N/A</v>
      </c>
      <c r="E119" s="293" t="e">
        <f>_xll.qlRateHelperRate($D119)</f>
        <v>#VALUE!</v>
      </c>
      <c r="F119" s="293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42" t="e">
        <f>_xll.qlRateHelperEarliestDate($D119)</f>
        <v>#VALUE!</v>
      </c>
      <c r="H119" s="343" t="e">
        <f>_xll.qlRateHelperLatestDate($D119)</f>
        <v>#VALUE!</v>
      </c>
      <c r="I119" s="337" t="e">
        <v>#N/A</v>
      </c>
    </row>
    <row r="120" spans="4:9" x14ac:dyDescent="0.25">
      <c r="D120" s="340" t="e">
        <v>#N/A</v>
      </c>
      <c r="E120" s="293" t="e">
        <f>_xll.qlRateHelperRate($D120)</f>
        <v>#VALUE!</v>
      </c>
      <c r="F120" s="293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42" t="e">
        <f>_xll.qlRateHelperEarliestDate($D120)</f>
        <v>#VALUE!</v>
      </c>
      <c r="H120" s="343" t="e">
        <f>_xll.qlRateHelperLatestDate($D120)</f>
        <v>#VALUE!</v>
      </c>
      <c r="I120" s="337" t="e">
        <v>#N/A</v>
      </c>
    </row>
    <row r="121" spans="4:9" x14ac:dyDescent="0.25">
      <c r="D121" s="340" t="e">
        <v>#N/A</v>
      </c>
      <c r="E121" s="293" t="e">
        <f>_xll.qlRateHelperRate($D121)</f>
        <v>#VALUE!</v>
      </c>
      <c r="F121" s="293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42" t="e">
        <f>_xll.qlRateHelperEarliestDate($D121)</f>
        <v>#VALUE!</v>
      </c>
      <c r="H121" s="343" t="e">
        <f>_xll.qlRateHelperLatestDate($D121)</f>
        <v>#VALUE!</v>
      </c>
      <c r="I121" s="337" t="e">
        <v>#N/A</v>
      </c>
    </row>
    <row r="122" spans="4:9" x14ac:dyDescent="0.25">
      <c r="D122" s="340" t="e">
        <v>#N/A</v>
      </c>
      <c r="E122" s="293" t="e">
        <f>_xll.qlRateHelperRate($D122)</f>
        <v>#VALUE!</v>
      </c>
      <c r="F122" s="293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42" t="e">
        <f>_xll.qlRateHelperEarliestDate($D122)</f>
        <v>#VALUE!</v>
      </c>
      <c r="H122" s="343" t="e">
        <f>_xll.qlRateHelperLatestDate($D122)</f>
        <v>#VALUE!</v>
      </c>
      <c r="I122" s="337" t="e">
        <v>#N/A</v>
      </c>
    </row>
    <row r="123" spans="4:9" x14ac:dyDescent="0.25">
      <c r="D123" s="340" t="e">
        <v>#N/A</v>
      </c>
      <c r="E123" s="293" t="e">
        <f>_xll.qlRateHelperRate($D123)</f>
        <v>#VALUE!</v>
      </c>
      <c r="F123" s="293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42" t="e">
        <f>_xll.qlRateHelperEarliestDate($D123)</f>
        <v>#VALUE!</v>
      </c>
      <c r="H123" s="343" t="e">
        <f>_xll.qlRateHelperLatestDate($D123)</f>
        <v>#VALUE!</v>
      </c>
      <c r="I123" s="337" t="e">
        <v>#N/A</v>
      </c>
    </row>
    <row r="124" spans="4:9" x14ac:dyDescent="0.25">
      <c r="D124" s="340" t="e">
        <v>#N/A</v>
      </c>
      <c r="E124" s="293" t="e">
        <f>_xll.qlRateHelperRate($D124)</f>
        <v>#VALUE!</v>
      </c>
      <c r="F124" s="293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42" t="e">
        <f>_xll.qlRateHelperEarliestDate($D124)</f>
        <v>#VALUE!</v>
      </c>
      <c r="H124" s="343" t="e">
        <f>_xll.qlRateHelperLatestDate($D124)</f>
        <v>#VALUE!</v>
      </c>
      <c r="I124" s="337" t="e">
        <v>#N/A</v>
      </c>
    </row>
    <row r="125" spans="4:9" x14ac:dyDescent="0.25">
      <c r="D125" s="340" t="e">
        <v>#N/A</v>
      </c>
      <c r="E125" s="293" t="e">
        <f>_xll.qlRateHelperRate($D125)</f>
        <v>#VALUE!</v>
      </c>
      <c r="F125" s="293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42" t="e">
        <f>_xll.qlRateHelperEarliestDate($D125)</f>
        <v>#VALUE!</v>
      </c>
      <c r="H125" s="343" t="e">
        <f>_xll.qlRateHelperLatestDate($D125)</f>
        <v>#VALUE!</v>
      </c>
      <c r="I125" s="337" t="e">
        <v>#N/A</v>
      </c>
    </row>
    <row r="126" spans="4:9" ht="15.75" thickBot="1" x14ac:dyDescent="0.3">
      <c r="D126" s="341" t="e">
        <v>#N/A</v>
      </c>
      <c r="E126" s="350" t="e">
        <f>_xll.qlRateHelperRate($D126)</f>
        <v>#VALUE!</v>
      </c>
      <c r="F126" s="350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51" t="e">
        <f>_xll.qlRateHelperEarliestDate($D126)</f>
        <v>#VALUE!</v>
      </c>
      <c r="H126" s="352" t="e">
        <f>_xll.qlRateHelperLatestDate($D126)</f>
        <v>#VALUE!</v>
      </c>
      <c r="I126" s="337" t="e">
        <v>#N/A</v>
      </c>
    </row>
    <row r="127" spans="4:9" x14ac:dyDescent="0.25">
      <c r="D127" s="333"/>
      <c r="E127" s="333"/>
      <c r="F127" s="333"/>
      <c r="G127" s="333"/>
      <c r="H127" s="333"/>
      <c r="I127" s="202"/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8"/>
  <sheetViews>
    <sheetView tabSelected="1" workbookViewId="0"/>
  </sheetViews>
  <sheetFormatPr defaultColWidth="8" defaultRowHeight="11.25" x14ac:dyDescent="0.2"/>
  <cols>
    <col min="1" max="1" width="6.140625" style="358" customWidth="1"/>
    <col min="2" max="2" width="8.42578125" style="358" customWidth="1"/>
    <col min="3" max="3" width="18" style="358" bestFit="1" customWidth="1"/>
    <col min="4" max="4" width="23.85546875" style="358" bestFit="1" customWidth="1"/>
    <col min="5" max="5" width="22" style="358" bestFit="1" customWidth="1"/>
    <col min="6" max="6" width="7.28515625" style="358" customWidth="1"/>
    <col min="7" max="16384" width="8" style="358"/>
  </cols>
  <sheetData>
    <row r="1" spans="1:33" s="353" customFormat="1" x14ac:dyDescent="0.2">
      <c r="B1" s="353" t="str">
        <f>_xll.qlxlVersion(TRUE,Trigger)</f>
        <v>QuantLibXL 1.3.0 - MS VC++ 9.0 - Multithreaded Static Runtime library - Release Configuration - Nov 12 2013 12:02:30</v>
      </c>
    </row>
    <row r="2" spans="1:33" s="353" customFormat="1" ht="18" x14ac:dyDescent="0.25">
      <c r="B2" s="410" t="s">
        <v>168</v>
      </c>
      <c r="C2" s="411"/>
      <c r="D2" s="411"/>
      <c r="E2" s="411"/>
      <c r="F2" s="412"/>
    </row>
    <row r="3" spans="1:33" ht="12" thickBot="1" x14ac:dyDescent="0.25">
      <c r="A3" s="353"/>
      <c r="B3" s="354"/>
      <c r="C3" s="355"/>
      <c r="D3" s="356"/>
      <c r="E3" s="356"/>
      <c r="F3" s="357"/>
      <c r="G3" s="353"/>
      <c r="H3" s="353"/>
      <c r="I3" s="353"/>
      <c r="J3" s="353"/>
      <c r="K3" s="353"/>
      <c r="L3" s="353"/>
      <c r="M3" s="353"/>
      <c r="N3" s="353"/>
      <c r="O3" s="353"/>
      <c r="P3" s="353"/>
      <c r="Q3" s="353"/>
      <c r="R3" s="353"/>
      <c r="S3" s="353"/>
      <c r="T3" s="353"/>
      <c r="U3" s="353"/>
      <c r="V3" s="353"/>
      <c r="W3" s="353"/>
      <c r="X3" s="353"/>
      <c r="Y3" s="353"/>
      <c r="Z3" s="353"/>
      <c r="AA3" s="353"/>
      <c r="AB3" s="353"/>
      <c r="AC3" s="353"/>
      <c r="AD3" s="353"/>
      <c r="AE3" s="353"/>
      <c r="AF3" s="353"/>
      <c r="AG3" s="353"/>
    </row>
    <row r="4" spans="1:33" x14ac:dyDescent="0.2">
      <c r="A4" s="353"/>
      <c r="B4" s="354"/>
      <c r="C4" s="359" t="s">
        <v>68</v>
      </c>
      <c r="D4" s="360" t="s">
        <v>69</v>
      </c>
      <c r="E4" s="356"/>
      <c r="F4" s="357"/>
      <c r="G4" s="353"/>
      <c r="H4" s="361" t="s">
        <v>15</v>
      </c>
      <c r="I4" s="362"/>
      <c r="J4" s="353"/>
      <c r="K4" s="353"/>
      <c r="L4" s="353"/>
      <c r="M4" s="353"/>
      <c r="N4" s="353"/>
      <c r="O4" s="353"/>
      <c r="P4" s="353"/>
      <c r="Q4" s="353"/>
      <c r="R4" s="353"/>
      <c r="S4" s="353"/>
      <c r="T4" s="353"/>
      <c r="U4" s="353"/>
      <c r="V4" s="353"/>
      <c r="W4" s="353"/>
      <c r="X4" s="353"/>
      <c r="Y4" s="353"/>
      <c r="Z4" s="353"/>
      <c r="AA4" s="353"/>
      <c r="AB4" s="353"/>
      <c r="AC4" s="353"/>
      <c r="AD4" s="353"/>
      <c r="AE4" s="353"/>
      <c r="AF4" s="353"/>
      <c r="AG4" s="353"/>
    </row>
    <row r="5" spans="1:33" x14ac:dyDescent="0.2">
      <c r="A5" s="353"/>
      <c r="B5" s="354"/>
      <c r="C5" s="363" t="s">
        <v>234</v>
      </c>
      <c r="D5" s="67"/>
      <c r="E5" s="356"/>
      <c r="F5" s="357"/>
      <c r="G5" s="353"/>
      <c r="H5" s="364" t="s">
        <v>19</v>
      </c>
      <c r="I5" s="365" t="s">
        <v>159</v>
      </c>
      <c r="J5" s="353"/>
      <c r="K5" s="353"/>
      <c r="L5" s="353"/>
      <c r="M5" s="353"/>
      <c r="N5" s="353"/>
      <c r="O5" s="353"/>
      <c r="P5" s="353"/>
      <c r="Q5" s="353"/>
      <c r="R5" s="353"/>
      <c r="S5" s="353"/>
      <c r="T5" s="353"/>
      <c r="U5" s="353"/>
      <c r="V5" s="353"/>
      <c r="W5" s="353"/>
      <c r="X5" s="353"/>
      <c r="Y5" s="353"/>
      <c r="Z5" s="353"/>
      <c r="AA5" s="353"/>
      <c r="AB5" s="353"/>
      <c r="AC5" s="353"/>
      <c r="AD5" s="353"/>
      <c r="AE5" s="353"/>
      <c r="AF5" s="353"/>
      <c r="AG5" s="353"/>
    </row>
    <row r="6" spans="1:33" x14ac:dyDescent="0.2">
      <c r="A6" s="353"/>
      <c r="B6" s="354"/>
      <c r="C6" s="363" t="s">
        <v>235</v>
      </c>
      <c r="D6" s="67"/>
      <c r="E6" s="356"/>
      <c r="F6" s="357"/>
      <c r="G6" s="353"/>
      <c r="H6" s="364" t="s">
        <v>23</v>
      </c>
      <c r="I6" s="365"/>
      <c r="J6" s="353"/>
      <c r="K6" s="353"/>
      <c r="L6" s="353"/>
      <c r="M6" s="353"/>
      <c r="N6" s="353"/>
      <c r="O6" s="353"/>
      <c r="P6" s="353"/>
      <c r="Q6" s="353"/>
      <c r="R6" s="353"/>
      <c r="S6" s="353"/>
      <c r="T6" s="353"/>
      <c r="U6" s="353"/>
      <c r="V6" s="353"/>
      <c r="W6" s="353"/>
      <c r="X6" s="353"/>
      <c r="Y6" s="353"/>
      <c r="Z6" s="353"/>
      <c r="AA6" s="353"/>
      <c r="AB6" s="353"/>
      <c r="AC6" s="353"/>
      <c r="AD6" s="353"/>
      <c r="AE6" s="353"/>
      <c r="AF6" s="353"/>
      <c r="AG6" s="353"/>
    </row>
    <row r="7" spans="1:33" x14ac:dyDescent="0.2">
      <c r="A7" s="353"/>
      <c r="B7" s="354"/>
      <c r="C7" s="363" t="s">
        <v>236</v>
      </c>
      <c r="D7" s="67" t="s">
        <v>118</v>
      </c>
      <c r="E7" s="356"/>
      <c r="F7" s="357"/>
      <c r="G7" s="353"/>
      <c r="H7" s="364" t="s">
        <v>25</v>
      </c>
      <c r="I7" s="365"/>
      <c r="J7" s="353"/>
      <c r="K7" s="353"/>
      <c r="L7" s="353"/>
      <c r="M7" s="353"/>
      <c r="N7" s="353"/>
      <c r="O7" s="353"/>
      <c r="P7" s="353"/>
      <c r="Q7" s="353"/>
      <c r="R7" s="353"/>
      <c r="S7" s="353"/>
      <c r="T7" s="353"/>
      <c r="U7" s="353"/>
      <c r="V7" s="353"/>
      <c r="W7" s="353"/>
      <c r="X7" s="353"/>
      <c r="Y7" s="353"/>
      <c r="Z7" s="353"/>
      <c r="AA7" s="353"/>
      <c r="AB7" s="353"/>
      <c r="AC7" s="353"/>
      <c r="AD7" s="353"/>
      <c r="AE7" s="353"/>
      <c r="AF7" s="353"/>
      <c r="AG7" s="353"/>
    </row>
    <row r="8" spans="1:33" ht="12" thickBot="1" x14ac:dyDescent="0.25">
      <c r="A8" s="353"/>
      <c r="B8" s="354"/>
      <c r="C8" s="363" t="s">
        <v>237</v>
      </c>
      <c r="D8" s="366" t="s">
        <v>238</v>
      </c>
      <c r="E8" s="356"/>
      <c r="F8" s="357"/>
      <c r="G8" s="353"/>
      <c r="H8" s="367" t="s">
        <v>27</v>
      </c>
      <c r="I8" s="368" t="s">
        <v>162</v>
      </c>
      <c r="J8" s="353"/>
      <c r="K8" s="353"/>
      <c r="L8" s="353"/>
      <c r="M8" s="353"/>
      <c r="N8" s="353"/>
      <c r="O8" s="353"/>
      <c r="P8" s="353"/>
      <c r="Q8" s="353"/>
      <c r="R8" s="353"/>
      <c r="S8" s="353"/>
      <c r="T8" s="353"/>
      <c r="U8" s="353"/>
      <c r="V8" s="353"/>
      <c r="W8" s="353"/>
      <c r="X8" s="353"/>
      <c r="Y8" s="353"/>
      <c r="Z8" s="353"/>
      <c r="AA8" s="353"/>
      <c r="AB8" s="353"/>
      <c r="AC8" s="353"/>
      <c r="AD8" s="353"/>
      <c r="AE8" s="353"/>
      <c r="AF8" s="353"/>
      <c r="AG8" s="353"/>
    </row>
    <row r="9" spans="1:33" x14ac:dyDescent="0.2">
      <c r="A9" s="353"/>
      <c r="B9" s="354"/>
      <c r="C9" s="363" t="s">
        <v>239</v>
      </c>
      <c r="D9" s="67" t="str">
        <f>Currency&amp;"_YC"&amp;IndexTenor&amp;"RH"</f>
        <v>HKD_YCRH</v>
      </c>
      <c r="E9" s="356"/>
      <c r="F9" s="357"/>
      <c r="G9" s="353"/>
      <c r="H9" s="353"/>
      <c r="I9" s="353"/>
      <c r="J9" s="353"/>
      <c r="K9" s="353"/>
      <c r="L9" s="353"/>
      <c r="M9" s="353"/>
      <c r="N9" s="353"/>
      <c r="O9" s="353"/>
      <c r="P9" s="353"/>
      <c r="Q9" s="353"/>
      <c r="R9" s="353"/>
      <c r="S9" s="353"/>
      <c r="T9" s="353"/>
      <c r="U9" s="353"/>
      <c r="V9" s="353"/>
      <c r="W9" s="353"/>
      <c r="X9" s="353"/>
      <c r="Y9" s="353"/>
      <c r="Z9" s="353"/>
      <c r="AA9" s="353"/>
      <c r="AB9" s="353"/>
      <c r="AC9" s="353"/>
      <c r="AD9" s="353"/>
      <c r="AE9" s="353"/>
      <c r="AF9" s="353"/>
      <c r="AG9" s="353"/>
    </row>
    <row r="10" spans="1:33" x14ac:dyDescent="0.2">
      <c r="A10" s="353"/>
      <c r="B10" s="354"/>
      <c r="C10" s="369" t="s">
        <v>62</v>
      </c>
      <c r="D10" s="67" t="b">
        <v>1</v>
      </c>
      <c r="E10" s="356"/>
      <c r="F10" s="357"/>
      <c r="G10" s="353"/>
      <c r="H10" s="353"/>
      <c r="I10" s="353"/>
      <c r="J10" s="353"/>
      <c r="K10" s="353"/>
      <c r="L10" s="353"/>
      <c r="M10" s="353"/>
      <c r="N10" s="353"/>
      <c r="O10" s="353"/>
      <c r="P10" s="353"/>
      <c r="Q10" s="353"/>
      <c r="R10" s="353"/>
      <c r="S10" s="353"/>
      <c r="T10" s="353"/>
      <c r="U10" s="353"/>
      <c r="V10" s="353"/>
      <c r="W10" s="353"/>
      <c r="X10" s="353"/>
      <c r="Y10" s="353"/>
      <c r="Z10" s="353"/>
      <c r="AA10" s="353"/>
      <c r="AB10" s="353"/>
      <c r="AC10" s="353"/>
      <c r="AD10" s="353"/>
      <c r="AE10" s="353"/>
      <c r="AF10" s="353"/>
      <c r="AG10" s="353"/>
    </row>
    <row r="11" spans="1:33" x14ac:dyDescent="0.2">
      <c r="A11" s="353"/>
      <c r="B11" s="354"/>
      <c r="C11" s="369" t="s">
        <v>61</v>
      </c>
      <c r="D11" s="370">
        <v>41577.76730324074</v>
      </c>
      <c r="E11" s="356"/>
      <c r="F11" s="357"/>
      <c r="G11" s="353"/>
      <c r="H11" s="353"/>
      <c r="I11" s="353"/>
      <c r="J11" s="353"/>
      <c r="K11" s="353"/>
      <c r="L11" s="353"/>
      <c r="M11" s="353"/>
      <c r="N11" s="353"/>
      <c r="O11" s="353"/>
      <c r="P11" s="353"/>
      <c r="Q11" s="353"/>
      <c r="R11" s="353"/>
      <c r="S11" s="353"/>
      <c r="T11" s="353"/>
      <c r="U11" s="353"/>
      <c r="V11" s="353"/>
      <c r="W11" s="353"/>
      <c r="X11" s="353"/>
      <c r="Y11" s="353"/>
      <c r="Z11" s="353"/>
      <c r="AA11" s="353"/>
      <c r="AB11" s="353"/>
      <c r="AC11" s="353"/>
      <c r="AD11" s="353"/>
      <c r="AE11" s="353"/>
      <c r="AF11" s="353"/>
      <c r="AG11" s="353"/>
    </row>
    <row r="12" spans="1:33" x14ac:dyDescent="0.2">
      <c r="A12" s="353"/>
      <c r="B12" s="354"/>
      <c r="C12" s="371" t="s">
        <v>63</v>
      </c>
      <c r="D12" s="372" t="b">
        <v>0</v>
      </c>
      <c r="E12" s="356"/>
      <c r="F12" s="357"/>
      <c r="G12" s="353"/>
      <c r="H12" s="353"/>
      <c r="I12" s="353"/>
      <c r="J12" s="353"/>
      <c r="K12" s="353"/>
      <c r="L12" s="353"/>
      <c r="M12" s="353"/>
      <c r="N12" s="353"/>
      <c r="O12" s="353"/>
      <c r="P12" s="353"/>
      <c r="Q12" s="353"/>
      <c r="R12" s="353"/>
      <c r="S12" s="353"/>
      <c r="T12" s="353"/>
      <c r="U12" s="353"/>
      <c r="V12" s="353"/>
      <c r="W12" s="353"/>
      <c r="X12" s="353"/>
      <c r="Y12" s="353"/>
      <c r="Z12" s="353"/>
      <c r="AA12" s="353"/>
      <c r="AB12" s="353"/>
      <c r="AC12" s="353"/>
      <c r="AD12" s="353"/>
      <c r="AE12" s="353"/>
      <c r="AF12" s="353"/>
      <c r="AG12" s="353"/>
    </row>
    <row r="13" spans="1:33" x14ac:dyDescent="0.2">
      <c r="A13" s="353"/>
      <c r="B13" s="354"/>
      <c r="C13" s="373"/>
      <c r="D13" s="373"/>
      <c r="E13" s="356"/>
      <c r="F13" s="357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53"/>
      <c r="Z13" s="353"/>
      <c r="AA13" s="353"/>
      <c r="AB13" s="353"/>
      <c r="AC13" s="353"/>
      <c r="AD13" s="353"/>
      <c r="AE13" s="353"/>
      <c r="AF13" s="353"/>
      <c r="AG13" s="353"/>
    </row>
    <row r="14" spans="1:33" x14ac:dyDescent="0.2">
      <c r="A14" s="353"/>
      <c r="B14" s="354"/>
      <c r="C14" s="374" t="s">
        <v>240</v>
      </c>
      <c r="D14" s="375" t="str">
        <f>_xll.qlPiecewiseYieldCurve(D16,NDays,Calendar,RateHelpersSelected,DayCounter,IF(ISERROR(D22),NA(),D20:E20),IF(ISERROR(D22),NA(),D21:E21),Accuracy,TraitsID,InterpolatorID,Permanent,,ObjectOverwrite)</f>
        <v>_HKDYC#0002</v>
      </c>
      <c r="E14" s="356"/>
      <c r="F14" s="357"/>
      <c r="G14" s="353"/>
      <c r="H14" s="353"/>
      <c r="I14" s="353"/>
      <c r="J14" s="353"/>
      <c r="K14" s="353"/>
      <c r="L14" s="353"/>
      <c r="M14" s="353"/>
      <c r="N14" s="353"/>
      <c r="O14" s="353"/>
      <c r="P14" s="353"/>
      <c r="Q14" s="353"/>
      <c r="R14" s="353"/>
      <c r="S14" s="353"/>
      <c r="T14" s="353"/>
      <c r="U14" s="353"/>
      <c r="V14" s="353"/>
      <c r="W14" s="353"/>
      <c r="X14" s="353"/>
      <c r="Y14" s="353"/>
      <c r="Z14" s="353"/>
      <c r="AA14" s="353"/>
      <c r="AB14" s="353"/>
      <c r="AC14" s="353"/>
      <c r="AD14" s="353"/>
      <c r="AE14" s="353"/>
      <c r="AF14" s="353"/>
      <c r="AG14" s="353"/>
    </row>
    <row r="15" spans="1:33" x14ac:dyDescent="0.2">
      <c r="A15" s="353"/>
      <c r="B15" s="354"/>
      <c r="C15" s="376" t="s">
        <v>233</v>
      </c>
      <c r="D15" s="377" t="str">
        <f>_xll.ohRangeRetrieveError(YieldCurve)</f>
        <v/>
      </c>
      <c r="E15" s="356"/>
      <c r="F15" s="357"/>
      <c r="G15" s="353"/>
      <c r="H15" s="353"/>
      <c r="I15" s="353"/>
      <c r="J15" s="353"/>
      <c r="K15" s="353"/>
      <c r="L15" s="353"/>
      <c r="M15" s="353"/>
      <c r="N15" s="353"/>
      <c r="O15" s="353"/>
      <c r="P15" s="353"/>
      <c r="Q15" s="353"/>
      <c r="R15" s="353"/>
      <c r="S15" s="353"/>
      <c r="T15" s="353"/>
      <c r="U15" s="353"/>
      <c r="V15" s="353"/>
      <c r="W15" s="353"/>
      <c r="X15" s="353"/>
      <c r="Y15" s="353"/>
      <c r="Z15" s="353"/>
      <c r="AA15" s="353"/>
      <c r="AB15" s="353"/>
      <c r="AC15" s="353"/>
      <c r="AD15" s="353"/>
      <c r="AE15" s="353"/>
      <c r="AF15" s="353"/>
      <c r="AG15" s="353"/>
    </row>
    <row r="16" spans="1:33" x14ac:dyDescent="0.2">
      <c r="A16" s="353"/>
      <c r="B16" s="354"/>
      <c r="C16" s="374" t="s">
        <v>241</v>
      </c>
      <c r="D16" s="378" t="str">
        <f>"_"&amp;Currency&amp;"YC"&amp;IndexTenor</f>
        <v>_HKDYC</v>
      </c>
      <c r="E16" s="356"/>
      <c r="F16" s="357"/>
      <c r="G16" s="353"/>
      <c r="H16" s="353"/>
      <c r="I16" s="353"/>
      <c r="J16" s="353"/>
      <c r="K16" s="353"/>
      <c r="L16" s="353"/>
      <c r="M16" s="353"/>
      <c r="N16" s="353"/>
      <c r="O16" s="353"/>
      <c r="P16" s="353"/>
      <c r="Q16" s="353"/>
      <c r="R16" s="353"/>
      <c r="S16" s="353"/>
      <c r="T16" s="353"/>
      <c r="U16" s="353"/>
      <c r="V16" s="353"/>
      <c r="W16" s="353"/>
      <c r="X16" s="353"/>
      <c r="Y16" s="353"/>
      <c r="Z16" s="353"/>
      <c r="AA16" s="353"/>
      <c r="AB16" s="353"/>
      <c r="AC16" s="353"/>
      <c r="AD16" s="353"/>
      <c r="AE16" s="353"/>
      <c r="AF16" s="353"/>
      <c r="AG16" s="353"/>
    </row>
    <row r="17" spans="1:33" x14ac:dyDescent="0.2">
      <c r="A17" s="353"/>
      <c r="B17" s="354"/>
      <c r="C17" s="379" t="s">
        <v>242</v>
      </c>
      <c r="D17" s="380">
        <v>0</v>
      </c>
      <c r="E17" s="356"/>
      <c r="F17" s="357"/>
      <c r="G17" s="353"/>
      <c r="H17" s="353"/>
      <c r="I17" s="353"/>
      <c r="J17" s="353"/>
      <c r="K17" s="353"/>
      <c r="L17" s="353"/>
      <c r="M17" s="353"/>
      <c r="N17" s="353"/>
      <c r="O17" s="353"/>
      <c r="P17" s="353"/>
      <c r="Q17" s="353"/>
      <c r="R17" s="353"/>
      <c r="S17" s="353"/>
      <c r="T17" s="353"/>
      <c r="U17" s="353"/>
      <c r="V17" s="353"/>
      <c r="W17" s="353"/>
      <c r="X17" s="353"/>
      <c r="Y17" s="353"/>
      <c r="Z17" s="353"/>
      <c r="AA17" s="353"/>
      <c r="AB17" s="353"/>
      <c r="AC17" s="353"/>
      <c r="AD17" s="353"/>
      <c r="AE17" s="353"/>
      <c r="AF17" s="353"/>
      <c r="AG17" s="353"/>
    </row>
    <row r="18" spans="1:33" x14ac:dyDescent="0.2">
      <c r="A18" s="353"/>
      <c r="B18" s="354"/>
      <c r="C18" s="379" t="s">
        <v>212</v>
      </c>
      <c r="D18" s="381" t="s">
        <v>200</v>
      </c>
      <c r="E18" s="356"/>
      <c r="F18" s="357"/>
      <c r="G18" s="353"/>
      <c r="H18" s="353"/>
      <c r="I18" s="353"/>
      <c r="J18" s="353"/>
      <c r="K18" s="353"/>
      <c r="L18" s="353"/>
      <c r="M18" s="353"/>
      <c r="N18" s="353"/>
      <c r="O18" s="353"/>
      <c r="P18" s="353"/>
      <c r="Q18" s="353"/>
      <c r="R18" s="353"/>
      <c r="S18" s="353"/>
      <c r="T18" s="353"/>
      <c r="U18" s="353"/>
      <c r="V18" s="353"/>
      <c r="W18" s="353"/>
      <c r="X18" s="353"/>
      <c r="Y18" s="353"/>
      <c r="Z18" s="353"/>
      <c r="AA18" s="353"/>
      <c r="AB18" s="353"/>
      <c r="AC18" s="353"/>
      <c r="AD18" s="353"/>
      <c r="AE18" s="353"/>
      <c r="AF18" s="353"/>
      <c r="AG18" s="353"/>
    </row>
    <row r="19" spans="1:33" x14ac:dyDescent="0.2">
      <c r="A19" s="353"/>
      <c r="B19" s="354"/>
      <c r="C19" s="379" t="s">
        <v>243</v>
      </c>
      <c r="D19" s="381"/>
      <c r="E19" s="356"/>
      <c r="F19" s="357"/>
      <c r="G19" s="353"/>
      <c r="H19" s="353"/>
      <c r="I19" s="353"/>
      <c r="J19" s="353"/>
      <c r="K19" s="353"/>
      <c r="L19" s="353"/>
      <c r="M19" s="353"/>
      <c r="N19" s="353"/>
      <c r="O19" s="353"/>
      <c r="P19" s="353"/>
      <c r="Q19" s="353"/>
      <c r="R19" s="353"/>
      <c r="S19" s="353"/>
      <c r="T19" s="353"/>
      <c r="U19" s="353"/>
      <c r="V19" s="353"/>
      <c r="W19" s="353"/>
      <c r="X19" s="353"/>
      <c r="Y19" s="353"/>
      <c r="Z19" s="353"/>
      <c r="AA19" s="353"/>
      <c r="AB19" s="353"/>
      <c r="AC19" s="353"/>
      <c r="AD19" s="353"/>
      <c r="AE19" s="353"/>
      <c r="AF19" s="353"/>
      <c r="AG19" s="353"/>
    </row>
    <row r="20" spans="1:33" x14ac:dyDescent="0.2">
      <c r="A20" s="353"/>
      <c r="B20" s="354"/>
      <c r="C20" s="379" t="s">
        <v>244</v>
      </c>
      <c r="D20" s="382"/>
      <c r="E20" s="360"/>
      <c r="F20" s="357"/>
      <c r="G20" s="353"/>
      <c r="H20" s="353"/>
      <c r="I20" s="353"/>
      <c r="J20" s="353"/>
      <c r="K20" s="353"/>
      <c r="L20" s="353"/>
      <c r="M20" s="353"/>
      <c r="N20" s="353"/>
      <c r="O20" s="353"/>
      <c r="P20" s="353"/>
      <c r="Q20" s="353"/>
      <c r="R20" s="353"/>
      <c r="S20" s="353"/>
      <c r="T20" s="353"/>
      <c r="U20" s="353"/>
      <c r="V20" s="353"/>
      <c r="W20" s="353"/>
      <c r="X20" s="353"/>
      <c r="Y20" s="353"/>
      <c r="Z20" s="353"/>
      <c r="AA20" s="353"/>
      <c r="AB20" s="353"/>
      <c r="AC20" s="353"/>
      <c r="AD20" s="353"/>
      <c r="AE20" s="353"/>
      <c r="AF20" s="353"/>
      <c r="AG20" s="353"/>
    </row>
    <row r="21" spans="1:33" x14ac:dyDescent="0.2">
      <c r="A21" s="353"/>
      <c r="B21" s="354"/>
      <c r="C21" s="379" t="s">
        <v>245</v>
      </c>
      <c r="D21" s="383">
        <f>DATE(YEAR(_xll.qlCalendarAdvance(Calendar,_xll.qlSettingsEvaluationDate(Trigger),NDays&amp;"D")),12,31)</f>
        <v>41639</v>
      </c>
      <c r="E21" s="384">
        <f>DATE(YEAR(D21+1),12,31)</f>
        <v>42004</v>
      </c>
      <c r="F21" s="357"/>
      <c r="G21" s="353"/>
      <c r="H21" s="353"/>
      <c r="I21" s="353"/>
      <c r="J21" s="353"/>
      <c r="K21" s="353"/>
      <c r="L21" s="353"/>
      <c r="M21" s="353"/>
      <c r="N21" s="353"/>
      <c r="O21" s="353"/>
      <c r="P21" s="353"/>
      <c r="Q21" s="353"/>
      <c r="R21" s="353"/>
      <c r="S21" s="353"/>
      <c r="T21" s="353"/>
      <c r="U21" s="353"/>
      <c r="V21" s="353"/>
      <c r="W21" s="353"/>
      <c r="X21" s="353"/>
      <c r="Y21" s="353"/>
      <c r="Z21" s="353"/>
      <c r="AA21" s="353"/>
      <c r="AB21" s="353"/>
      <c r="AC21" s="353"/>
      <c r="AD21" s="353"/>
      <c r="AE21" s="353"/>
      <c r="AF21" s="353"/>
      <c r="AG21" s="353"/>
    </row>
    <row r="22" spans="1:33" x14ac:dyDescent="0.2">
      <c r="A22" s="353"/>
      <c r="B22" s="354"/>
      <c r="C22" s="379" t="s">
        <v>246</v>
      </c>
      <c r="D22" s="385" t="e">
        <f>NA()</f>
        <v>#N/A</v>
      </c>
      <c r="E22" s="386" t="e">
        <f>NA()</f>
        <v>#N/A</v>
      </c>
      <c r="F22" s="357"/>
      <c r="G22" s="353"/>
      <c r="H22" s="353"/>
      <c r="I22" s="353"/>
      <c r="J22" s="353"/>
      <c r="K22" s="353"/>
      <c r="L22" s="353"/>
      <c r="M22" s="353"/>
      <c r="N22" s="353"/>
      <c r="O22" s="353"/>
      <c r="P22" s="353"/>
      <c r="Q22" s="353"/>
      <c r="R22" s="353"/>
      <c r="S22" s="353"/>
      <c r="T22" s="353"/>
      <c r="U22" s="353"/>
      <c r="V22" s="353"/>
      <c r="W22" s="353"/>
      <c r="X22" s="353"/>
      <c r="Y22" s="353"/>
      <c r="Z22" s="353"/>
      <c r="AA22" s="353"/>
      <c r="AB22" s="353"/>
      <c r="AC22" s="353"/>
      <c r="AD22" s="353"/>
      <c r="AE22" s="353"/>
      <c r="AF22" s="353"/>
      <c r="AG22" s="353"/>
    </row>
    <row r="23" spans="1:33" x14ac:dyDescent="0.2">
      <c r="A23" s="353"/>
      <c r="B23" s="354"/>
      <c r="C23" s="379" t="s">
        <v>247</v>
      </c>
      <c r="D23" s="387"/>
      <c r="E23" s="356"/>
      <c r="F23" s="357"/>
      <c r="G23" s="353"/>
      <c r="H23" s="353"/>
      <c r="I23" s="353"/>
      <c r="J23" s="353"/>
      <c r="K23" s="353"/>
      <c r="L23" s="353"/>
      <c r="M23" s="353"/>
      <c r="N23" s="353"/>
      <c r="O23" s="353"/>
      <c r="P23" s="353"/>
      <c r="Q23" s="353"/>
      <c r="R23" s="353"/>
      <c r="S23" s="353"/>
      <c r="T23" s="353"/>
      <c r="U23" s="353"/>
      <c r="V23" s="353"/>
      <c r="W23" s="353"/>
      <c r="X23" s="353"/>
      <c r="Y23" s="353"/>
      <c r="Z23" s="353"/>
      <c r="AA23" s="353"/>
      <c r="AB23" s="353"/>
      <c r="AC23" s="353"/>
      <c r="AD23" s="353"/>
      <c r="AE23" s="353"/>
      <c r="AF23" s="353"/>
      <c r="AG23" s="353"/>
    </row>
    <row r="24" spans="1:33" x14ac:dyDescent="0.2">
      <c r="A24" s="353"/>
      <c r="B24" s="354"/>
      <c r="C24" s="379" t="s">
        <v>248</v>
      </c>
      <c r="D24" s="388" t="s">
        <v>249</v>
      </c>
      <c r="E24" s="356"/>
      <c r="F24" s="357"/>
      <c r="G24" s="353"/>
      <c r="H24" s="353"/>
      <c r="I24" s="353"/>
      <c r="J24" s="353"/>
      <c r="K24" s="353"/>
      <c r="L24" s="353"/>
      <c r="M24" s="353"/>
      <c r="N24" s="353"/>
      <c r="O24" s="353"/>
      <c r="P24" s="353"/>
      <c r="Q24" s="353"/>
      <c r="R24" s="353"/>
      <c r="S24" s="353"/>
      <c r="T24" s="353"/>
      <c r="U24" s="353"/>
      <c r="V24" s="353"/>
      <c r="W24" s="353"/>
      <c r="X24" s="353"/>
      <c r="Y24" s="353"/>
      <c r="Z24" s="353"/>
      <c r="AA24" s="353"/>
      <c r="AB24" s="353"/>
      <c r="AC24" s="353"/>
      <c r="AD24" s="353"/>
      <c r="AE24" s="353"/>
      <c r="AF24" s="353"/>
      <c r="AG24" s="353"/>
    </row>
    <row r="25" spans="1:33" x14ac:dyDescent="0.2">
      <c r="A25" s="353"/>
      <c r="B25" s="354"/>
      <c r="C25" s="376" t="s">
        <v>250</v>
      </c>
      <c r="D25" s="389" t="s">
        <v>251</v>
      </c>
      <c r="E25" s="356"/>
      <c r="F25" s="357"/>
      <c r="G25" s="353"/>
      <c r="H25" s="353"/>
      <c r="I25" s="353"/>
      <c r="J25" s="353"/>
      <c r="K25" s="353"/>
      <c r="L25" s="353"/>
      <c r="M25" s="353"/>
      <c r="N25" s="353"/>
      <c r="O25" s="353"/>
      <c r="P25" s="353"/>
      <c r="Q25" s="353"/>
      <c r="R25" s="353"/>
      <c r="S25" s="353"/>
      <c r="T25" s="353"/>
      <c r="U25" s="353"/>
      <c r="V25" s="353"/>
      <c r="W25" s="353"/>
      <c r="X25" s="353"/>
      <c r="Y25" s="353"/>
      <c r="Z25" s="353"/>
      <c r="AA25" s="353"/>
      <c r="AB25" s="353"/>
      <c r="AC25" s="353"/>
      <c r="AD25" s="353"/>
      <c r="AE25" s="353"/>
      <c r="AF25" s="353"/>
      <c r="AG25" s="353"/>
    </row>
    <row r="26" spans="1:33" x14ac:dyDescent="0.2">
      <c r="A26" s="353"/>
      <c r="B26" s="354"/>
      <c r="C26" s="373"/>
      <c r="D26" s="373"/>
      <c r="E26" s="356"/>
      <c r="F26" s="357"/>
      <c r="G26" s="353"/>
      <c r="H26" s="353"/>
      <c r="I26" s="353"/>
      <c r="J26" s="353"/>
      <c r="K26" s="353"/>
      <c r="L26" s="353"/>
      <c r="M26" s="353"/>
      <c r="N26" s="353"/>
      <c r="O26" s="353"/>
      <c r="P26" s="353"/>
      <c r="Q26" s="353"/>
      <c r="R26" s="353"/>
      <c r="S26" s="353"/>
      <c r="T26" s="353"/>
      <c r="U26" s="353"/>
      <c r="V26" s="353"/>
      <c r="W26" s="353"/>
      <c r="X26" s="353"/>
      <c r="Y26" s="353"/>
      <c r="Z26" s="353"/>
      <c r="AA26" s="353"/>
      <c r="AB26" s="353"/>
      <c r="AC26" s="353"/>
      <c r="AD26" s="353"/>
      <c r="AE26" s="353"/>
      <c r="AF26" s="353"/>
      <c r="AG26" s="353"/>
    </row>
    <row r="27" spans="1:33" x14ac:dyDescent="0.2">
      <c r="A27" s="353"/>
      <c r="B27" s="354"/>
      <c r="C27" s="390">
        <f>_xll.qlTermStructureReferenceDate(YieldCurve)</f>
        <v>41593</v>
      </c>
      <c r="D27" s="391">
        <f>MAX(_xll.ohPack(Selected!I1:I126))</f>
        <v>1</v>
      </c>
      <c r="E27" s="356"/>
      <c r="F27" s="357"/>
      <c r="G27" s="353"/>
      <c r="H27" s="353"/>
      <c r="I27" s="353"/>
      <c r="J27" s="353"/>
      <c r="K27" s="353"/>
      <c r="L27" s="353"/>
      <c r="M27" s="353"/>
      <c r="N27" s="353"/>
      <c r="O27" s="353"/>
      <c r="P27" s="353"/>
      <c r="Q27" s="353"/>
      <c r="R27" s="353"/>
      <c r="S27" s="353"/>
      <c r="T27" s="353"/>
      <c r="U27" s="353"/>
      <c r="V27" s="353"/>
      <c r="W27" s="353"/>
      <c r="X27" s="353"/>
      <c r="Y27" s="353"/>
      <c r="Z27" s="353"/>
      <c r="AA27" s="353"/>
      <c r="AB27" s="353"/>
      <c r="AC27" s="353"/>
      <c r="AD27" s="353"/>
      <c r="AE27" s="353"/>
      <c r="AF27" s="353"/>
      <c r="AG27" s="353"/>
    </row>
    <row r="28" spans="1:33" x14ac:dyDescent="0.2">
      <c r="A28" s="353"/>
      <c r="B28" s="354"/>
      <c r="C28" s="392">
        <f>MAX(_xll.ohPack(Selected!H2:H126))</f>
        <v>41962</v>
      </c>
      <c r="D28" s="67">
        <f>MIN(_xll.ohPack(Selected!I1:I126))</f>
        <v>0.99797212281600223</v>
      </c>
      <c r="E28" s="356"/>
      <c r="F28" s="357"/>
      <c r="G28" s="353"/>
      <c r="H28" s="353"/>
      <c r="I28" s="353"/>
      <c r="J28" s="353"/>
      <c r="K28" s="353"/>
      <c r="L28" s="353"/>
      <c r="M28" s="353"/>
      <c r="N28" s="353"/>
      <c r="O28" s="353"/>
      <c r="P28" s="353"/>
      <c r="Q28" s="353"/>
      <c r="R28" s="353"/>
      <c r="S28" s="353"/>
      <c r="T28" s="353"/>
      <c r="U28" s="353"/>
      <c r="V28" s="353"/>
      <c r="W28" s="353"/>
      <c r="X28" s="353"/>
      <c r="Y28" s="353"/>
      <c r="Z28" s="353"/>
      <c r="AA28" s="353"/>
      <c r="AB28" s="353"/>
      <c r="AC28" s="353"/>
      <c r="AD28" s="353"/>
      <c r="AE28" s="353"/>
      <c r="AF28" s="353"/>
      <c r="AG28" s="353"/>
    </row>
    <row r="29" spans="1:33" x14ac:dyDescent="0.2">
      <c r="A29" s="353"/>
      <c r="B29" s="354"/>
      <c r="C29" s="393" t="s">
        <v>233</v>
      </c>
      <c r="D29" s="394" t="str">
        <f>_xll.ohRangeRetrieveError(Selected!I1)</f>
        <v/>
      </c>
      <c r="E29" s="356"/>
      <c r="F29" s="357"/>
      <c r="G29" s="353"/>
      <c r="H29" s="353"/>
      <c r="I29" s="353"/>
      <c r="J29" s="353"/>
      <c r="K29" s="353"/>
      <c r="L29" s="353"/>
      <c r="M29" s="353"/>
      <c r="N29" s="353"/>
      <c r="O29" s="353"/>
      <c r="P29" s="353"/>
      <c r="Q29" s="353"/>
      <c r="R29" s="353"/>
      <c r="S29" s="353"/>
      <c r="T29" s="353"/>
      <c r="U29" s="353"/>
      <c r="V29" s="353"/>
      <c r="W29" s="353"/>
      <c r="X29" s="353"/>
      <c r="Y29" s="353"/>
      <c r="Z29" s="353"/>
      <c r="AA29" s="353"/>
      <c r="AB29" s="353"/>
      <c r="AC29" s="353"/>
      <c r="AD29" s="353"/>
      <c r="AE29" s="353"/>
      <c r="AF29" s="353"/>
      <c r="AG29" s="353"/>
    </row>
    <row r="30" spans="1:33" ht="14.25" customHeight="1" thickBot="1" x14ac:dyDescent="0.25">
      <c r="A30" s="353"/>
      <c r="B30" s="395"/>
      <c r="C30" s="396"/>
      <c r="D30" s="397"/>
      <c r="E30" s="397"/>
      <c r="F30" s="398"/>
      <c r="G30" s="353"/>
      <c r="H30" s="353"/>
      <c r="I30" s="353"/>
      <c r="J30" s="353"/>
      <c r="K30" s="353"/>
      <c r="L30" s="353"/>
      <c r="M30" s="353"/>
      <c r="N30" s="353"/>
      <c r="O30" s="353"/>
      <c r="P30" s="353"/>
      <c r="Q30" s="353"/>
      <c r="R30" s="353"/>
      <c r="S30" s="353"/>
      <c r="T30" s="353"/>
      <c r="U30" s="353"/>
      <c r="V30" s="353"/>
      <c r="W30" s="353"/>
      <c r="X30" s="353"/>
      <c r="Y30" s="353"/>
      <c r="Z30" s="353"/>
      <c r="AA30" s="353"/>
      <c r="AB30" s="353"/>
      <c r="AC30" s="353"/>
      <c r="AD30" s="353"/>
      <c r="AE30" s="353"/>
      <c r="AF30" s="353"/>
      <c r="AG30" s="353"/>
    </row>
    <row r="31" spans="1:33" x14ac:dyDescent="0.2">
      <c r="A31" s="353"/>
      <c r="B31" s="353"/>
      <c r="C31" s="353"/>
      <c r="D31" s="353"/>
      <c r="E31" s="353"/>
      <c r="F31" s="353"/>
      <c r="G31" s="353"/>
      <c r="H31" s="353"/>
      <c r="I31" s="353"/>
      <c r="J31" s="353"/>
      <c r="K31" s="353"/>
      <c r="L31" s="353"/>
      <c r="M31" s="353"/>
      <c r="N31" s="353"/>
      <c r="O31" s="353"/>
      <c r="P31" s="353"/>
      <c r="Q31" s="353"/>
      <c r="R31" s="353"/>
      <c r="S31" s="353"/>
      <c r="T31" s="353"/>
      <c r="U31" s="353"/>
      <c r="V31" s="353"/>
      <c r="W31" s="353"/>
      <c r="X31" s="353"/>
      <c r="Y31" s="353"/>
      <c r="Z31" s="353"/>
      <c r="AA31" s="353"/>
      <c r="AB31" s="353"/>
      <c r="AC31" s="353"/>
      <c r="AD31" s="353"/>
      <c r="AE31" s="353"/>
      <c r="AF31" s="353"/>
      <c r="AG31" s="353"/>
    </row>
    <row r="32" spans="1:33" x14ac:dyDescent="0.2">
      <c r="A32" s="353"/>
      <c r="B32" s="353"/>
      <c r="C32" s="353"/>
      <c r="D32" s="353"/>
      <c r="E32" s="353"/>
      <c r="F32" s="353"/>
      <c r="G32" s="353"/>
      <c r="H32" s="353"/>
      <c r="I32" s="353"/>
      <c r="J32" s="353"/>
      <c r="K32" s="353"/>
      <c r="L32" s="353"/>
      <c r="M32" s="353"/>
      <c r="N32" s="353"/>
      <c r="O32" s="353"/>
      <c r="P32" s="353"/>
      <c r="Q32" s="353"/>
      <c r="R32" s="353"/>
      <c r="S32" s="353"/>
      <c r="T32" s="353"/>
      <c r="U32" s="353"/>
      <c r="V32" s="353"/>
      <c r="W32" s="353"/>
      <c r="X32" s="353"/>
      <c r="Y32" s="353"/>
      <c r="Z32" s="353"/>
      <c r="AA32" s="353"/>
      <c r="AB32" s="353"/>
      <c r="AC32" s="353"/>
      <c r="AD32" s="353"/>
      <c r="AE32" s="353"/>
      <c r="AF32" s="353"/>
      <c r="AG32" s="353"/>
    </row>
    <row r="33" spans="1:33" x14ac:dyDescent="0.2">
      <c r="A33" s="353"/>
      <c r="B33" s="353"/>
      <c r="C33" s="353"/>
      <c r="D33" s="353"/>
      <c r="E33" s="353"/>
      <c r="F33" s="353"/>
      <c r="G33" s="353"/>
      <c r="H33" s="353"/>
      <c r="I33" s="353"/>
      <c r="J33" s="353"/>
      <c r="K33" s="353"/>
      <c r="L33" s="353"/>
      <c r="M33" s="353"/>
      <c r="N33" s="353"/>
      <c r="O33" s="353"/>
      <c r="P33" s="353"/>
      <c r="Q33" s="353"/>
      <c r="R33" s="353"/>
      <c r="S33" s="353"/>
      <c r="T33" s="353"/>
      <c r="U33" s="353"/>
      <c r="V33" s="353"/>
      <c r="W33" s="353"/>
      <c r="X33" s="353"/>
      <c r="Y33" s="353"/>
      <c r="Z33" s="353"/>
      <c r="AA33" s="353"/>
      <c r="AB33" s="353"/>
      <c r="AC33" s="353"/>
      <c r="AD33" s="353"/>
      <c r="AE33" s="353"/>
      <c r="AF33" s="353"/>
      <c r="AG33" s="353"/>
    </row>
    <row r="34" spans="1:33" x14ac:dyDescent="0.2">
      <c r="A34" s="353"/>
      <c r="B34" s="353"/>
      <c r="C34" s="353"/>
      <c r="D34" s="353"/>
      <c r="E34" s="353"/>
      <c r="F34" s="353"/>
      <c r="G34" s="353"/>
      <c r="H34" s="353"/>
      <c r="I34" s="353"/>
      <c r="J34" s="353"/>
      <c r="K34" s="353"/>
      <c r="L34" s="353"/>
      <c r="M34" s="353"/>
      <c r="N34" s="353"/>
      <c r="O34" s="353"/>
      <c r="P34" s="353"/>
      <c r="Q34" s="353"/>
      <c r="R34" s="353"/>
      <c r="S34" s="353"/>
      <c r="T34" s="353"/>
      <c r="U34" s="353"/>
      <c r="V34" s="353"/>
      <c r="W34" s="353"/>
      <c r="X34" s="353"/>
      <c r="Y34" s="353"/>
      <c r="Z34" s="353"/>
      <c r="AA34" s="353"/>
      <c r="AB34" s="353"/>
      <c r="AC34" s="353"/>
      <c r="AD34" s="353"/>
      <c r="AE34" s="353"/>
      <c r="AF34" s="353"/>
      <c r="AG34" s="353"/>
    </row>
    <row r="35" spans="1:33" x14ac:dyDescent="0.2">
      <c r="A35" s="353"/>
      <c r="B35" s="353"/>
      <c r="C35" s="353"/>
      <c r="D35" s="353"/>
      <c r="E35" s="353"/>
      <c r="F35" s="353"/>
      <c r="G35" s="353"/>
      <c r="H35" s="353"/>
      <c r="I35" s="353"/>
      <c r="J35" s="353"/>
      <c r="K35" s="353"/>
      <c r="L35" s="353"/>
      <c r="M35" s="353"/>
      <c r="N35" s="353"/>
      <c r="O35" s="353"/>
      <c r="P35" s="353"/>
      <c r="Q35" s="353"/>
      <c r="R35" s="353"/>
      <c r="S35" s="353"/>
      <c r="T35" s="353"/>
      <c r="U35" s="353"/>
      <c r="V35" s="353"/>
      <c r="W35" s="353"/>
      <c r="X35" s="353"/>
      <c r="Y35" s="353"/>
      <c r="Z35" s="353"/>
      <c r="AA35" s="353"/>
      <c r="AB35" s="353"/>
      <c r="AC35" s="353"/>
      <c r="AD35" s="353"/>
      <c r="AE35" s="353"/>
      <c r="AF35" s="353"/>
      <c r="AG35" s="353"/>
    </row>
    <row r="36" spans="1:33" x14ac:dyDescent="0.2">
      <c r="A36" s="353"/>
      <c r="B36" s="353"/>
      <c r="C36" s="353"/>
      <c r="D36" s="353"/>
      <c r="E36" s="353"/>
      <c r="F36" s="353"/>
      <c r="G36" s="353"/>
      <c r="H36" s="353"/>
      <c r="I36" s="353"/>
      <c r="J36" s="353"/>
      <c r="K36" s="353"/>
      <c r="L36" s="353"/>
      <c r="M36" s="353"/>
      <c r="N36" s="353"/>
      <c r="O36" s="353"/>
      <c r="P36" s="353"/>
      <c r="Q36" s="353"/>
      <c r="R36" s="353"/>
      <c r="S36" s="353"/>
      <c r="T36" s="353"/>
      <c r="U36" s="353"/>
      <c r="V36" s="353"/>
      <c r="W36" s="353"/>
      <c r="X36" s="353"/>
      <c r="Y36" s="353"/>
      <c r="Z36" s="353"/>
      <c r="AA36" s="353"/>
      <c r="AB36" s="353"/>
      <c r="AC36" s="353"/>
      <c r="AD36" s="353"/>
      <c r="AE36" s="353"/>
      <c r="AF36" s="353"/>
      <c r="AG36" s="353"/>
    </row>
    <row r="37" spans="1:33" x14ac:dyDescent="0.2">
      <c r="A37" s="353"/>
      <c r="B37" s="353"/>
      <c r="C37" s="353"/>
      <c r="D37" s="353"/>
      <c r="E37" s="353"/>
      <c r="F37" s="353"/>
      <c r="G37" s="353"/>
      <c r="H37" s="353"/>
      <c r="I37" s="353"/>
      <c r="J37" s="353"/>
      <c r="K37" s="353"/>
      <c r="L37" s="353"/>
      <c r="M37" s="353"/>
      <c r="N37" s="353"/>
      <c r="O37" s="353"/>
      <c r="P37" s="353"/>
      <c r="Q37" s="353"/>
      <c r="R37" s="353"/>
      <c r="S37" s="353"/>
      <c r="T37" s="353"/>
      <c r="U37" s="353"/>
      <c r="V37" s="353"/>
      <c r="W37" s="353"/>
      <c r="X37" s="353"/>
      <c r="Y37" s="353"/>
      <c r="Z37" s="353"/>
      <c r="AA37" s="353"/>
      <c r="AB37" s="353"/>
      <c r="AC37" s="353"/>
      <c r="AD37" s="353"/>
      <c r="AE37" s="353"/>
      <c r="AF37" s="353"/>
      <c r="AG37" s="353"/>
    </row>
    <row r="38" spans="1:33" x14ac:dyDescent="0.2">
      <c r="A38" s="353"/>
      <c r="B38" s="353"/>
      <c r="C38" s="353"/>
      <c r="D38" s="353"/>
      <c r="E38" s="353"/>
      <c r="F38" s="353"/>
      <c r="G38" s="353"/>
      <c r="H38" s="353"/>
      <c r="I38" s="353"/>
      <c r="J38" s="353"/>
      <c r="K38" s="353"/>
      <c r="L38" s="353"/>
      <c r="M38" s="353"/>
      <c r="N38" s="353"/>
      <c r="O38" s="353"/>
      <c r="P38" s="353"/>
      <c r="Q38" s="353"/>
      <c r="R38" s="353"/>
      <c r="S38" s="353"/>
      <c r="T38" s="353"/>
      <c r="U38" s="353"/>
      <c r="V38" s="353"/>
      <c r="W38" s="353"/>
      <c r="X38" s="353"/>
      <c r="Y38" s="353"/>
      <c r="Z38" s="353"/>
      <c r="AA38" s="353"/>
      <c r="AB38" s="353"/>
      <c r="AC38" s="353"/>
      <c r="AD38" s="353"/>
      <c r="AE38" s="353"/>
      <c r="AF38" s="353"/>
      <c r="AG38" s="353"/>
    </row>
    <row r="39" spans="1:33" x14ac:dyDescent="0.2">
      <c r="A39" s="353"/>
      <c r="B39" s="353"/>
      <c r="C39" s="353"/>
      <c r="D39" s="353"/>
      <c r="E39" s="353"/>
      <c r="F39" s="353"/>
      <c r="G39" s="353"/>
      <c r="H39" s="353"/>
      <c r="I39" s="353"/>
      <c r="J39" s="353"/>
      <c r="K39" s="353"/>
      <c r="L39" s="353"/>
      <c r="M39" s="353"/>
      <c r="N39" s="353"/>
      <c r="O39" s="353"/>
      <c r="P39" s="353"/>
      <c r="Q39" s="353"/>
      <c r="R39" s="353"/>
      <c r="S39" s="353"/>
      <c r="T39" s="353"/>
      <c r="U39" s="353"/>
      <c r="V39" s="353"/>
      <c r="W39" s="353"/>
      <c r="X39" s="353"/>
      <c r="Y39" s="353"/>
      <c r="Z39" s="353"/>
      <c r="AA39" s="353"/>
      <c r="AB39" s="353"/>
      <c r="AC39" s="353"/>
      <c r="AD39" s="353"/>
      <c r="AE39" s="353"/>
      <c r="AF39" s="353"/>
      <c r="AG39" s="353"/>
    </row>
    <row r="40" spans="1:33" x14ac:dyDescent="0.2">
      <c r="A40" s="353"/>
      <c r="B40" s="353"/>
      <c r="C40" s="353"/>
      <c r="D40" s="353"/>
      <c r="E40" s="353"/>
      <c r="F40" s="353"/>
      <c r="G40" s="353"/>
      <c r="H40" s="353"/>
      <c r="I40" s="353"/>
      <c r="J40" s="353"/>
      <c r="K40" s="353"/>
      <c r="L40" s="353"/>
      <c r="M40" s="353"/>
      <c r="N40" s="353"/>
      <c r="O40" s="353"/>
      <c r="P40" s="353"/>
      <c r="Q40" s="353"/>
      <c r="R40" s="353"/>
      <c r="S40" s="353"/>
      <c r="T40" s="353"/>
      <c r="U40" s="353"/>
      <c r="V40" s="353"/>
      <c r="W40" s="353"/>
      <c r="X40" s="353"/>
      <c r="Y40" s="353"/>
      <c r="Z40" s="353"/>
      <c r="AA40" s="353"/>
      <c r="AB40" s="353"/>
      <c r="AC40" s="353"/>
      <c r="AD40" s="353"/>
      <c r="AE40" s="353"/>
      <c r="AF40" s="353"/>
      <c r="AG40" s="353"/>
    </row>
    <row r="41" spans="1:33" x14ac:dyDescent="0.2">
      <c r="A41" s="353"/>
      <c r="B41" s="353"/>
      <c r="C41" s="353"/>
      <c r="D41" s="353"/>
      <c r="E41" s="353"/>
      <c r="F41" s="353"/>
      <c r="G41" s="353"/>
      <c r="H41" s="353"/>
      <c r="I41" s="353"/>
      <c r="J41" s="353"/>
      <c r="K41" s="353"/>
      <c r="L41" s="353"/>
      <c r="M41" s="353"/>
      <c r="N41" s="353"/>
      <c r="O41" s="353"/>
      <c r="P41" s="353"/>
      <c r="Q41" s="353"/>
      <c r="R41" s="353"/>
      <c r="S41" s="353"/>
      <c r="T41" s="353"/>
      <c r="U41" s="353"/>
      <c r="V41" s="353"/>
      <c r="W41" s="353"/>
      <c r="X41" s="353"/>
      <c r="Y41" s="353"/>
      <c r="Z41" s="353"/>
      <c r="AA41" s="353"/>
      <c r="AB41" s="353"/>
      <c r="AC41" s="353"/>
      <c r="AD41" s="353"/>
      <c r="AE41" s="353"/>
      <c r="AF41" s="353"/>
      <c r="AG41" s="353"/>
    </row>
    <row r="42" spans="1:33" x14ac:dyDescent="0.2">
      <c r="A42" s="353"/>
      <c r="B42" s="353"/>
      <c r="C42" s="353"/>
      <c r="D42" s="353"/>
      <c r="E42" s="353"/>
      <c r="F42" s="353"/>
      <c r="G42" s="353"/>
      <c r="H42" s="353"/>
      <c r="I42" s="353"/>
      <c r="J42" s="353"/>
      <c r="K42" s="353"/>
      <c r="L42" s="353"/>
      <c r="M42" s="353"/>
      <c r="N42" s="353"/>
      <c r="O42" s="353"/>
      <c r="P42" s="353"/>
      <c r="Q42" s="353"/>
      <c r="R42" s="353"/>
      <c r="S42" s="353"/>
      <c r="T42" s="353"/>
      <c r="U42" s="353"/>
      <c r="V42" s="353"/>
      <c r="W42" s="353"/>
      <c r="X42" s="353"/>
      <c r="Y42" s="353"/>
      <c r="Z42" s="353"/>
      <c r="AA42" s="353"/>
      <c r="AB42" s="353"/>
      <c r="AC42" s="353"/>
      <c r="AD42" s="353"/>
      <c r="AE42" s="353"/>
      <c r="AF42" s="353"/>
      <c r="AG42" s="353"/>
    </row>
    <row r="43" spans="1:33" x14ac:dyDescent="0.2">
      <c r="A43" s="353"/>
      <c r="B43" s="353"/>
      <c r="C43" s="353"/>
      <c r="D43" s="353"/>
      <c r="E43" s="353"/>
      <c r="F43" s="353"/>
      <c r="G43" s="353"/>
      <c r="H43" s="353"/>
      <c r="I43" s="353"/>
      <c r="J43" s="353"/>
      <c r="K43" s="353"/>
      <c r="L43" s="353"/>
      <c r="M43" s="353"/>
      <c r="N43" s="353"/>
      <c r="O43" s="353"/>
      <c r="P43" s="353"/>
      <c r="Q43" s="353"/>
      <c r="R43" s="353"/>
      <c r="S43" s="353"/>
      <c r="T43" s="353"/>
      <c r="U43" s="353"/>
      <c r="V43" s="353"/>
      <c r="W43" s="353"/>
      <c r="X43" s="353"/>
      <c r="Y43" s="353"/>
      <c r="Z43" s="353"/>
      <c r="AA43" s="353"/>
      <c r="AB43" s="353"/>
      <c r="AC43" s="353"/>
      <c r="AD43" s="353"/>
      <c r="AE43" s="353"/>
      <c r="AF43" s="353"/>
      <c r="AG43" s="353"/>
    </row>
    <row r="44" spans="1:33" x14ac:dyDescent="0.2">
      <c r="A44" s="353"/>
      <c r="B44" s="353"/>
      <c r="C44" s="353"/>
      <c r="D44" s="353"/>
      <c r="E44" s="353"/>
      <c r="F44" s="353"/>
      <c r="G44" s="353"/>
      <c r="H44" s="353"/>
      <c r="I44" s="353"/>
      <c r="J44" s="353"/>
      <c r="K44" s="353"/>
      <c r="L44" s="353"/>
      <c r="M44" s="353"/>
      <c r="N44" s="353"/>
      <c r="O44" s="353"/>
      <c r="P44" s="353"/>
      <c r="Q44" s="353"/>
      <c r="R44" s="353"/>
      <c r="S44" s="353"/>
      <c r="T44" s="353"/>
      <c r="U44" s="353"/>
      <c r="V44" s="353"/>
      <c r="W44" s="353"/>
      <c r="X44" s="353"/>
      <c r="Y44" s="353"/>
      <c r="Z44" s="353"/>
      <c r="AA44" s="353"/>
      <c r="AB44" s="353"/>
      <c r="AC44" s="353"/>
      <c r="AD44" s="353"/>
      <c r="AE44" s="353"/>
      <c r="AF44" s="353"/>
      <c r="AG44" s="353"/>
    </row>
    <row r="45" spans="1:33" x14ac:dyDescent="0.2">
      <c r="A45" s="353"/>
      <c r="B45" s="353"/>
      <c r="C45" s="353"/>
      <c r="D45" s="353"/>
      <c r="E45" s="353"/>
      <c r="F45" s="353"/>
      <c r="G45" s="353"/>
      <c r="H45" s="353"/>
      <c r="I45" s="353"/>
      <c r="J45" s="353"/>
      <c r="K45" s="353"/>
      <c r="L45" s="353"/>
      <c r="M45" s="353"/>
      <c r="N45" s="353"/>
      <c r="O45" s="353"/>
      <c r="P45" s="353"/>
      <c r="Q45" s="353"/>
      <c r="R45" s="353"/>
      <c r="S45" s="353"/>
      <c r="T45" s="353"/>
      <c r="U45" s="353"/>
      <c r="V45" s="353"/>
      <c r="W45" s="353"/>
      <c r="X45" s="353"/>
      <c r="Y45" s="353"/>
      <c r="Z45" s="353"/>
      <c r="AA45" s="353"/>
      <c r="AB45" s="353"/>
      <c r="AC45" s="353"/>
      <c r="AD45" s="353"/>
      <c r="AE45" s="353"/>
      <c r="AF45" s="353"/>
      <c r="AG45" s="353"/>
    </row>
    <row r="46" spans="1:33" x14ac:dyDescent="0.2">
      <c r="A46" s="353"/>
      <c r="B46" s="353"/>
      <c r="C46" s="353"/>
      <c r="D46" s="353"/>
      <c r="E46" s="353"/>
      <c r="F46" s="353"/>
      <c r="G46" s="353"/>
      <c r="H46" s="353"/>
      <c r="I46" s="353"/>
      <c r="J46" s="353"/>
      <c r="K46" s="353"/>
      <c r="L46" s="353"/>
      <c r="M46" s="353"/>
      <c r="N46" s="353"/>
      <c r="O46" s="353"/>
      <c r="P46" s="353"/>
      <c r="Q46" s="353"/>
      <c r="R46" s="353"/>
      <c r="S46" s="353"/>
      <c r="T46" s="353"/>
      <c r="U46" s="353"/>
      <c r="V46" s="353"/>
      <c r="W46" s="353"/>
      <c r="X46" s="353"/>
      <c r="Y46" s="353"/>
      <c r="Z46" s="353"/>
      <c r="AA46" s="353"/>
      <c r="AB46" s="353"/>
      <c r="AC46" s="353"/>
      <c r="AD46" s="353"/>
      <c r="AE46" s="353"/>
      <c r="AF46" s="353"/>
      <c r="AG46" s="353"/>
    </row>
    <row r="47" spans="1:33" x14ac:dyDescent="0.2">
      <c r="A47" s="353"/>
      <c r="B47" s="353"/>
      <c r="C47" s="353"/>
      <c r="D47" s="353"/>
      <c r="E47" s="353"/>
      <c r="F47" s="353"/>
      <c r="G47" s="353"/>
      <c r="H47" s="353"/>
      <c r="I47" s="353"/>
      <c r="J47" s="353"/>
      <c r="K47" s="353"/>
      <c r="L47" s="353"/>
      <c r="M47" s="353"/>
      <c r="N47" s="353"/>
      <c r="O47" s="353"/>
      <c r="P47" s="353"/>
      <c r="Q47" s="353"/>
      <c r="R47" s="353"/>
      <c r="S47" s="353"/>
      <c r="T47" s="353"/>
      <c r="U47" s="353"/>
      <c r="V47" s="353"/>
      <c r="W47" s="353"/>
      <c r="X47" s="353"/>
      <c r="Y47" s="353"/>
      <c r="Z47" s="353"/>
      <c r="AA47" s="353"/>
      <c r="AB47" s="353"/>
      <c r="AC47" s="353"/>
      <c r="AD47" s="353"/>
      <c r="AE47" s="353"/>
      <c r="AF47" s="353"/>
      <c r="AG47" s="353"/>
    </row>
    <row r="48" spans="1:33" x14ac:dyDescent="0.2">
      <c r="A48" s="353"/>
      <c r="B48" s="353"/>
      <c r="C48" s="353"/>
      <c r="D48" s="353"/>
      <c r="E48" s="353"/>
      <c r="F48" s="353"/>
      <c r="G48" s="353"/>
      <c r="H48" s="353"/>
      <c r="I48" s="353"/>
      <c r="J48" s="353"/>
      <c r="K48" s="353"/>
      <c r="L48" s="353"/>
      <c r="M48" s="353"/>
      <c r="N48" s="353"/>
      <c r="O48" s="353"/>
      <c r="P48" s="353"/>
      <c r="Q48" s="353"/>
      <c r="R48" s="353"/>
      <c r="S48" s="353"/>
      <c r="T48" s="353"/>
      <c r="U48" s="353"/>
      <c r="V48" s="353"/>
      <c r="W48" s="353"/>
      <c r="X48" s="353"/>
      <c r="Y48" s="353"/>
      <c r="Z48" s="353"/>
      <c r="AA48" s="353"/>
      <c r="AB48" s="353"/>
      <c r="AC48" s="353"/>
      <c r="AD48" s="353"/>
      <c r="AE48" s="353"/>
      <c r="AF48" s="353"/>
      <c r="AG48" s="353"/>
    </row>
    <row r="49" spans="1:33" x14ac:dyDescent="0.2">
      <c r="A49" s="353"/>
      <c r="B49" s="353"/>
      <c r="C49" s="353"/>
      <c r="D49" s="353"/>
      <c r="E49" s="353"/>
      <c r="F49" s="353"/>
      <c r="G49" s="353"/>
      <c r="H49" s="353"/>
      <c r="I49" s="353"/>
      <c r="J49" s="353"/>
      <c r="K49" s="353"/>
      <c r="L49" s="353"/>
      <c r="M49" s="353"/>
      <c r="N49" s="353"/>
      <c r="O49" s="353"/>
      <c r="P49" s="353"/>
      <c r="Q49" s="353"/>
      <c r="R49" s="353"/>
      <c r="S49" s="353"/>
      <c r="T49" s="353"/>
      <c r="U49" s="353"/>
      <c r="V49" s="353"/>
      <c r="W49" s="353"/>
      <c r="X49" s="353"/>
      <c r="Y49" s="353"/>
      <c r="Z49" s="353"/>
      <c r="AA49" s="353"/>
      <c r="AB49" s="353"/>
      <c r="AC49" s="353"/>
      <c r="AD49" s="353"/>
      <c r="AE49" s="353"/>
      <c r="AF49" s="353"/>
      <c r="AG49" s="353"/>
    </row>
    <row r="50" spans="1:33" x14ac:dyDescent="0.2">
      <c r="A50" s="353"/>
      <c r="B50" s="353"/>
      <c r="C50" s="353"/>
      <c r="D50" s="353"/>
      <c r="E50" s="353"/>
      <c r="F50" s="353"/>
      <c r="G50" s="353"/>
      <c r="H50" s="353"/>
      <c r="I50" s="353"/>
      <c r="J50" s="353"/>
      <c r="K50" s="353"/>
      <c r="L50" s="353"/>
      <c r="M50" s="353"/>
      <c r="N50" s="353"/>
      <c r="O50" s="353"/>
      <c r="P50" s="353"/>
      <c r="Q50" s="353"/>
      <c r="R50" s="353"/>
      <c r="S50" s="353"/>
      <c r="T50" s="353"/>
      <c r="U50" s="353"/>
      <c r="V50" s="353"/>
      <c r="W50" s="353"/>
      <c r="X50" s="353"/>
      <c r="Y50" s="353"/>
      <c r="Z50" s="353"/>
      <c r="AA50" s="353"/>
      <c r="AB50" s="353"/>
      <c r="AC50" s="353"/>
      <c r="AD50" s="353"/>
      <c r="AE50" s="353"/>
      <c r="AF50" s="353"/>
      <c r="AG50" s="353"/>
    </row>
    <row r="51" spans="1:33" x14ac:dyDescent="0.2">
      <c r="A51" s="353"/>
      <c r="B51" s="353"/>
      <c r="C51" s="353"/>
      <c r="D51" s="353"/>
      <c r="E51" s="353"/>
      <c r="F51" s="353"/>
      <c r="G51" s="353"/>
      <c r="H51" s="353"/>
      <c r="I51" s="353"/>
      <c r="J51" s="353"/>
      <c r="K51" s="353"/>
      <c r="L51" s="353"/>
      <c r="M51" s="353"/>
      <c r="N51" s="353"/>
      <c r="O51" s="353"/>
      <c r="P51" s="353"/>
      <c r="Q51" s="353"/>
      <c r="R51" s="353"/>
      <c r="S51" s="353"/>
      <c r="T51" s="353"/>
      <c r="U51" s="353"/>
      <c r="V51" s="353"/>
      <c r="W51" s="353"/>
      <c r="X51" s="353"/>
      <c r="Y51" s="353"/>
      <c r="Z51" s="353"/>
      <c r="AA51" s="353"/>
      <c r="AB51" s="353"/>
      <c r="AC51" s="353"/>
      <c r="AD51" s="353"/>
      <c r="AE51" s="353"/>
      <c r="AF51" s="353"/>
      <c r="AG51" s="353"/>
    </row>
    <row r="52" spans="1:33" x14ac:dyDescent="0.2">
      <c r="A52" s="353"/>
      <c r="B52" s="353"/>
      <c r="C52" s="353"/>
      <c r="D52" s="353"/>
      <c r="E52" s="353"/>
      <c r="F52" s="353"/>
      <c r="G52" s="353"/>
      <c r="H52" s="353"/>
      <c r="I52" s="353"/>
      <c r="J52" s="353"/>
      <c r="K52" s="353"/>
      <c r="L52" s="353"/>
      <c r="M52" s="353"/>
      <c r="N52" s="353"/>
      <c r="O52" s="353"/>
      <c r="P52" s="353"/>
      <c r="Q52" s="353"/>
      <c r="R52" s="353"/>
      <c r="S52" s="353"/>
      <c r="T52" s="353"/>
      <c r="U52" s="353"/>
      <c r="V52" s="353"/>
      <c r="W52" s="353"/>
      <c r="X52" s="353"/>
      <c r="Y52" s="353"/>
      <c r="Z52" s="353"/>
      <c r="AA52" s="353"/>
      <c r="AB52" s="353"/>
      <c r="AC52" s="353"/>
      <c r="AD52" s="353"/>
      <c r="AE52" s="353"/>
      <c r="AF52" s="353"/>
      <c r="AG52" s="353"/>
    </row>
    <row r="53" spans="1:33" x14ac:dyDescent="0.2">
      <c r="A53" s="353"/>
      <c r="B53" s="353"/>
      <c r="C53" s="353"/>
      <c r="D53" s="353"/>
      <c r="E53" s="353"/>
      <c r="F53" s="353"/>
      <c r="G53" s="353"/>
      <c r="H53" s="353"/>
      <c r="I53" s="353"/>
      <c r="J53" s="353"/>
      <c r="K53" s="353"/>
      <c r="L53" s="353"/>
      <c r="M53" s="353"/>
      <c r="N53" s="353"/>
      <c r="O53" s="353"/>
      <c r="P53" s="353"/>
      <c r="Q53" s="353"/>
      <c r="R53" s="353"/>
      <c r="S53" s="353"/>
      <c r="T53" s="353"/>
      <c r="U53" s="353"/>
      <c r="V53" s="353"/>
      <c r="W53" s="353"/>
      <c r="X53" s="353"/>
      <c r="Y53" s="353"/>
      <c r="Z53" s="353"/>
      <c r="AA53" s="353"/>
      <c r="AB53" s="353"/>
      <c r="AC53" s="353"/>
      <c r="AD53" s="353"/>
      <c r="AE53" s="353"/>
      <c r="AF53" s="353"/>
      <c r="AG53" s="353"/>
    </row>
    <row r="54" spans="1:33" x14ac:dyDescent="0.2">
      <c r="A54" s="353"/>
      <c r="B54" s="353"/>
      <c r="C54" s="353"/>
      <c r="D54" s="353"/>
      <c r="E54" s="353"/>
      <c r="F54" s="353"/>
      <c r="G54" s="353"/>
      <c r="H54" s="353"/>
      <c r="I54" s="353"/>
      <c r="J54" s="353"/>
      <c r="K54" s="353"/>
      <c r="L54" s="353"/>
      <c r="M54" s="353"/>
      <c r="N54" s="353"/>
      <c r="O54" s="353"/>
      <c r="P54" s="353"/>
      <c r="Q54" s="353"/>
      <c r="R54" s="353"/>
      <c r="S54" s="353"/>
      <c r="T54" s="353"/>
      <c r="U54" s="353"/>
      <c r="V54" s="353"/>
      <c r="W54" s="353"/>
      <c r="X54" s="353"/>
      <c r="Y54" s="353"/>
      <c r="Z54" s="353"/>
      <c r="AA54" s="353"/>
      <c r="AB54" s="353"/>
      <c r="AC54" s="353"/>
      <c r="AD54" s="353"/>
      <c r="AE54" s="353"/>
      <c r="AF54" s="353"/>
      <c r="AG54" s="353"/>
    </row>
    <row r="55" spans="1:33" x14ac:dyDescent="0.2">
      <c r="A55" s="353"/>
      <c r="B55" s="353"/>
      <c r="C55" s="353"/>
      <c r="D55" s="353"/>
      <c r="E55" s="353"/>
      <c r="F55" s="353"/>
      <c r="G55" s="353"/>
      <c r="H55" s="353"/>
      <c r="I55" s="353"/>
      <c r="J55" s="353"/>
      <c r="K55" s="353"/>
      <c r="L55" s="353"/>
      <c r="M55" s="353"/>
      <c r="N55" s="353"/>
      <c r="O55" s="353"/>
      <c r="P55" s="353"/>
      <c r="Q55" s="353"/>
      <c r="R55" s="353"/>
      <c r="S55" s="353"/>
      <c r="T55" s="353"/>
      <c r="U55" s="353"/>
      <c r="V55" s="353"/>
      <c r="W55" s="353"/>
      <c r="X55" s="353"/>
      <c r="Y55" s="353"/>
      <c r="Z55" s="353"/>
      <c r="AA55" s="353"/>
      <c r="AB55" s="353"/>
      <c r="AC55" s="353"/>
      <c r="AD55" s="353"/>
      <c r="AE55" s="353"/>
      <c r="AF55" s="353"/>
      <c r="AG55" s="353"/>
    </row>
    <row r="56" spans="1:33" x14ac:dyDescent="0.2">
      <c r="A56" s="353"/>
      <c r="B56" s="353"/>
      <c r="C56" s="353"/>
      <c r="D56" s="353"/>
      <c r="E56" s="353"/>
      <c r="F56" s="353"/>
      <c r="G56" s="353"/>
      <c r="H56" s="353"/>
      <c r="I56" s="353"/>
      <c r="J56" s="353"/>
      <c r="K56" s="353"/>
      <c r="L56" s="353"/>
      <c r="M56" s="353"/>
      <c r="N56" s="353"/>
      <c r="O56" s="353"/>
      <c r="P56" s="353"/>
      <c r="Q56" s="353"/>
      <c r="R56" s="353"/>
      <c r="S56" s="353"/>
      <c r="T56" s="353"/>
      <c r="U56" s="353"/>
      <c r="V56" s="353"/>
      <c r="W56" s="353"/>
      <c r="X56" s="353"/>
      <c r="Y56" s="353"/>
      <c r="Z56" s="353"/>
      <c r="AA56" s="353"/>
      <c r="AB56" s="353"/>
      <c r="AC56" s="353"/>
      <c r="AD56" s="353"/>
      <c r="AE56" s="353"/>
      <c r="AF56" s="353"/>
      <c r="AG56" s="353"/>
    </row>
    <row r="57" spans="1:33" x14ac:dyDescent="0.2">
      <c r="A57" s="353"/>
      <c r="B57" s="353"/>
      <c r="C57" s="353"/>
      <c r="D57" s="353"/>
      <c r="E57" s="353"/>
      <c r="F57" s="353"/>
      <c r="G57" s="353"/>
      <c r="H57" s="353"/>
      <c r="I57" s="353"/>
      <c r="J57" s="353"/>
      <c r="K57" s="353"/>
      <c r="L57" s="353"/>
      <c r="M57" s="353"/>
      <c r="N57" s="353"/>
      <c r="O57" s="353"/>
      <c r="P57" s="353"/>
      <c r="Q57" s="353"/>
      <c r="R57" s="353"/>
      <c r="S57" s="353"/>
      <c r="T57" s="353"/>
      <c r="U57" s="353"/>
      <c r="V57" s="353"/>
      <c r="W57" s="353"/>
      <c r="X57" s="353"/>
      <c r="Y57" s="353"/>
      <c r="Z57" s="353"/>
      <c r="AA57" s="353"/>
      <c r="AB57" s="353"/>
      <c r="AC57" s="353"/>
      <c r="AD57" s="353"/>
      <c r="AE57" s="353"/>
      <c r="AF57" s="353"/>
      <c r="AG57" s="353"/>
    </row>
    <row r="58" spans="1:33" x14ac:dyDescent="0.2">
      <c r="A58" s="353"/>
      <c r="B58" s="353"/>
      <c r="C58" s="353"/>
      <c r="D58" s="353"/>
      <c r="E58" s="353"/>
      <c r="F58" s="353"/>
      <c r="G58" s="353"/>
      <c r="H58" s="353"/>
      <c r="I58" s="353"/>
      <c r="J58" s="353"/>
      <c r="K58" s="353"/>
      <c r="L58" s="353"/>
      <c r="M58" s="353"/>
      <c r="N58" s="353"/>
      <c r="O58" s="353"/>
      <c r="P58" s="353"/>
      <c r="Q58" s="353"/>
      <c r="R58" s="353"/>
      <c r="S58" s="353"/>
      <c r="T58" s="353"/>
      <c r="U58" s="353"/>
      <c r="V58" s="353"/>
      <c r="W58" s="353"/>
      <c r="X58" s="353"/>
      <c r="Y58" s="353"/>
      <c r="Z58" s="353"/>
      <c r="AA58" s="353"/>
      <c r="AB58" s="353"/>
      <c r="AC58" s="353"/>
      <c r="AD58" s="353"/>
      <c r="AE58" s="353"/>
      <c r="AF58" s="353"/>
      <c r="AG58" s="353"/>
    </row>
    <row r="59" spans="1:33" x14ac:dyDescent="0.2">
      <c r="A59" s="353"/>
      <c r="B59" s="353"/>
      <c r="C59" s="353"/>
      <c r="D59" s="353"/>
      <c r="E59" s="353"/>
      <c r="F59" s="353"/>
      <c r="G59" s="353"/>
      <c r="H59" s="353"/>
      <c r="I59" s="353"/>
      <c r="J59" s="353"/>
      <c r="K59" s="353"/>
      <c r="L59" s="353"/>
      <c r="M59" s="353"/>
      <c r="N59" s="353"/>
      <c r="O59" s="353"/>
      <c r="P59" s="353"/>
      <c r="Q59" s="353"/>
      <c r="R59" s="353"/>
      <c r="S59" s="353"/>
      <c r="T59" s="353"/>
      <c r="U59" s="353"/>
      <c r="V59" s="353"/>
      <c r="W59" s="353"/>
      <c r="X59" s="353"/>
      <c r="Y59" s="353"/>
      <c r="Z59" s="353"/>
      <c r="AA59" s="353"/>
      <c r="AB59" s="353"/>
      <c r="AC59" s="353"/>
      <c r="AD59" s="353"/>
      <c r="AE59" s="353"/>
      <c r="AF59" s="353"/>
      <c r="AG59" s="353"/>
    </row>
    <row r="60" spans="1:33" x14ac:dyDescent="0.2">
      <c r="A60" s="353"/>
      <c r="B60" s="353"/>
      <c r="C60" s="353"/>
      <c r="D60" s="353"/>
      <c r="E60" s="353"/>
      <c r="F60" s="353"/>
      <c r="G60" s="353"/>
      <c r="H60" s="353"/>
      <c r="I60" s="353"/>
      <c r="J60" s="353"/>
      <c r="K60" s="353"/>
      <c r="L60" s="353"/>
      <c r="M60" s="353"/>
      <c r="N60" s="353"/>
      <c r="O60" s="353"/>
      <c r="P60" s="353"/>
      <c r="Q60" s="353"/>
      <c r="R60" s="353"/>
      <c r="S60" s="353"/>
      <c r="T60" s="353"/>
      <c r="U60" s="353"/>
      <c r="V60" s="353"/>
      <c r="W60" s="353"/>
      <c r="X60" s="353"/>
      <c r="Y60" s="353"/>
      <c r="Z60" s="353"/>
      <c r="AA60" s="353"/>
      <c r="AB60" s="353"/>
      <c r="AC60" s="353"/>
      <c r="AD60" s="353"/>
      <c r="AE60" s="353"/>
      <c r="AF60" s="353"/>
      <c r="AG60" s="353"/>
    </row>
    <row r="61" spans="1:33" x14ac:dyDescent="0.2">
      <c r="A61" s="353"/>
      <c r="B61" s="353"/>
      <c r="C61" s="353"/>
      <c r="D61" s="353"/>
      <c r="E61" s="353"/>
      <c r="F61" s="353"/>
      <c r="G61" s="353"/>
      <c r="H61" s="353"/>
      <c r="I61" s="353"/>
      <c r="J61" s="353"/>
      <c r="K61" s="353"/>
      <c r="L61" s="353"/>
      <c r="M61" s="353"/>
      <c r="N61" s="353"/>
      <c r="O61" s="353"/>
      <c r="P61" s="353"/>
      <c r="Q61" s="353"/>
      <c r="R61" s="353"/>
      <c r="S61" s="353"/>
      <c r="T61" s="353"/>
      <c r="U61" s="353"/>
      <c r="V61" s="353"/>
      <c r="W61" s="353"/>
      <c r="X61" s="353"/>
      <c r="Y61" s="353"/>
      <c r="Z61" s="353"/>
      <c r="AA61" s="353"/>
      <c r="AB61" s="353"/>
      <c r="AC61" s="353"/>
      <c r="AD61" s="353"/>
      <c r="AE61" s="353"/>
      <c r="AF61" s="353"/>
      <c r="AG61" s="353"/>
    </row>
    <row r="62" spans="1:33" x14ac:dyDescent="0.2">
      <c r="A62" s="353"/>
      <c r="B62" s="353"/>
      <c r="C62" s="353"/>
      <c r="D62" s="353"/>
      <c r="E62" s="353"/>
      <c r="F62" s="353"/>
      <c r="G62" s="353"/>
      <c r="H62" s="353"/>
      <c r="I62" s="353"/>
      <c r="J62" s="353"/>
      <c r="K62" s="353"/>
      <c r="L62" s="353"/>
      <c r="M62" s="353"/>
      <c r="N62" s="353"/>
      <c r="O62" s="353"/>
      <c r="P62" s="353"/>
      <c r="Q62" s="353"/>
      <c r="R62" s="353"/>
      <c r="S62" s="353"/>
      <c r="T62" s="353"/>
      <c r="U62" s="353"/>
      <c r="V62" s="353"/>
      <c r="W62" s="353"/>
      <c r="X62" s="353"/>
      <c r="Y62" s="353"/>
      <c r="Z62" s="353"/>
      <c r="AA62" s="353"/>
      <c r="AB62" s="353"/>
      <c r="AC62" s="353"/>
      <c r="AD62" s="353"/>
      <c r="AE62" s="353"/>
      <c r="AF62" s="353"/>
      <c r="AG62" s="353"/>
    </row>
    <row r="63" spans="1:33" x14ac:dyDescent="0.2">
      <c r="A63" s="353"/>
      <c r="B63" s="353"/>
      <c r="C63" s="353"/>
      <c r="D63" s="353"/>
      <c r="E63" s="353"/>
      <c r="F63" s="353"/>
      <c r="G63" s="353"/>
      <c r="H63" s="353"/>
      <c r="I63" s="353"/>
      <c r="J63" s="353"/>
      <c r="K63" s="353"/>
      <c r="L63" s="353"/>
      <c r="M63" s="353"/>
      <c r="N63" s="353"/>
      <c r="O63" s="353"/>
      <c r="P63" s="353"/>
      <c r="Q63" s="353"/>
      <c r="R63" s="353"/>
      <c r="S63" s="353"/>
      <c r="T63" s="353"/>
      <c r="U63" s="353"/>
      <c r="V63" s="353"/>
      <c r="W63" s="353"/>
      <c r="X63" s="353"/>
      <c r="Y63" s="353"/>
      <c r="Z63" s="353"/>
      <c r="AA63" s="353"/>
      <c r="AB63" s="353"/>
      <c r="AC63" s="353"/>
      <c r="AD63" s="353"/>
      <c r="AE63" s="353"/>
      <c r="AF63" s="353"/>
      <c r="AG63" s="353"/>
    </row>
    <row r="64" spans="1:33" x14ac:dyDescent="0.2">
      <c r="A64" s="353"/>
      <c r="B64" s="353"/>
      <c r="C64" s="353"/>
      <c r="D64" s="353"/>
      <c r="E64" s="353"/>
      <c r="F64" s="353"/>
      <c r="G64" s="353"/>
      <c r="H64" s="353"/>
      <c r="I64" s="353"/>
      <c r="J64" s="353"/>
      <c r="K64" s="353"/>
      <c r="L64" s="353"/>
      <c r="M64" s="353"/>
      <c r="N64" s="353"/>
      <c r="O64" s="353"/>
      <c r="P64" s="353"/>
      <c r="Q64" s="353"/>
      <c r="R64" s="353"/>
      <c r="S64" s="353"/>
      <c r="T64" s="353"/>
      <c r="U64" s="353"/>
      <c r="V64" s="353"/>
      <c r="W64" s="353"/>
      <c r="X64" s="353"/>
      <c r="Y64" s="353"/>
      <c r="Z64" s="353"/>
      <c r="AA64" s="353"/>
      <c r="AB64" s="353"/>
      <c r="AC64" s="353"/>
      <c r="AD64" s="353"/>
      <c r="AE64" s="353"/>
      <c r="AF64" s="353"/>
      <c r="AG64" s="353"/>
    </row>
    <row r="65" spans="1:33" x14ac:dyDescent="0.2">
      <c r="A65" s="353"/>
      <c r="B65" s="353"/>
      <c r="C65" s="353"/>
      <c r="D65" s="353"/>
      <c r="E65" s="353"/>
      <c r="F65" s="353"/>
      <c r="G65" s="353"/>
      <c r="H65" s="353"/>
      <c r="I65" s="353"/>
      <c r="J65" s="353"/>
      <c r="K65" s="353"/>
      <c r="L65" s="353"/>
      <c r="M65" s="353"/>
      <c r="N65" s="353"/>
      <c r="O65" s="353"/>
      <c r="P65" s="353"/>
      <c r="Q65" s="353"/>
      <c r="R65" s="353"/>
      <c r="S65" s="353"/>
      <c r="T65" s="353"/>
      <c r="U65" s="353"/>
      <c r="V65" s="353"/>
      <c r="W65" s="353"/>
      <c r="X65" s="353"/>
      <c r="Y65" s="353"/>
      <c r="Z65" s="353"/>
      <c r="AA65" s="353"/>
      <c r="AB65" s="353"/>
      <c r="AC65" s="353"/>
      <c r="AD65" s="353"/>
      <c r="AE65" s="353"/>
      <c r="AF65" s="353"/>
      <c r="AG65" s="353"/>
    </row>
    <row r="66" spans="1:33" x14ac:dyDescent="0.2">
      <c r="A66" s="353"/>
      <c r="B66" s="353"/>
      <c r="C66" s="353"/>
      <c r="D66" s="353"/>
      <c r="E66" s="353"/>
      <c r="F66" s="353"/>
      <c r="G66" s="353"/>
      <c r="H66" s="353"/>
      <c r="I66" s="353"/>
      <c r="J66" s="353"/>
      <c r="K66" s="353"/>
      <c r="L66" s="353"/>
      <c r="M66" s="353"/>
      <c r="N66" s="353"/>
      <c r="O66" s="353"/>
      <c r="P66" s="353"/>
      <c r="Q66" s="353"/>
      <c r="R66" s="353"/>
      <c r="S66" s="353"/>
      <c r="T66" s="353"/>
      <c r="U66" s="353"/>
      <c r="V66" s="353"/>
      <c r="W66" s="353"/>
      <c r="X66" s="353"/>
      <c r="Y66" s="353"/>
      <c r="Z66" s="353"/>
      <c r="AA66" s="353"/>
      <c r="AB66" s="353"/>
      <c r="AC66" s="353"/>
      <c r="AD66" s="353"/>
      <c r="AE66" s="353"/>
      <c r="AF66" s="353"/>
      <c r="AG66" s="353"/>
    </row>
    <row r="67" spans="1:33" x14ac:dyDescent="0.2">
      <c r="A67" s="353"/>
      <c r="B67" s="353"/>
      <c r="C67" s="353"/>
      <c r="D67" s="353"/>
      <c r="E67" s="353"/>
      <c r="F67" s="353"/>
      <c r="G67" s="353"/>
      <c r="H67" s="353"/>
      <c r="I67" s="353"/>
      <c r="J67" s="353"/>
      <c r="K67" s="353"/>
      <c r="L67" s="353"/>
      <c r="M67" s="353"/>
      <c r="N67" s="353"/>
      <c r="O67" s="353"/>
      <c r="P67" s="353"/>
      <c r="Q67" s="353"/>
      <c r="R67" s="353"/>
      <c r="S67" s="353"/>
      <c r="T67" s="353"/>
      <c r="U67" s="353"/>
      <c r="V67" s="353"/>
      <c r="W67" s="353"/>
      <c r="X67" s="353"/>
      <c r="Y67" s="353"/>
      <c r="Z67" s="353"/>
      <c r="AA67" s="353"/>
      <c r="AB67" s="353"/>
      <c r="AC67" s="353"/>
      <c r="AD67" s="353"/>
      <c r="AE67" s="353"/>
      <c r="AF67" s="353"/>
      <c r="AG67" s="353"/>
    </row>
    <row r="68" spans="1:33" x14ac:dyDescent="0.2">
      <c r="A68" s="353"/>
      <c r="B68" s="353"/>
      <c r="C68" s="353"/>
      <c r="D68" s="353"/>
      <c r="E68" s="353"/>
      <c r="F68" s="353"/>
      <c r="G68" s="353"/>
      <c r="H68" s="353"/>
      <c r="I68" s="353"/>
      <c r="J68" s="353"/>
      <c r="K68" s="353"/>
      <c r="L68" s="353"/>
      <c r="M68" s="353"/>
      <c r="N68" s="353"/>
      <c r="O68" s="353"/>
      <c r="P68" s="353"/>
      <c r="Q68" s="353"/>
      <c r="R68" s="353"/>
      <c r="S68" s="353"/>
      <c r="T68" s="353"/>
      <c r="U68" s="353"/>
      <c r="V68" s="353"/>
      <c r="W68" s="353"/>
      <c r="X68" s="353"/>
      <c r="Y68" s="353"/>
      <c r="Z68" s="353"/>
      <c r="AA68" s="353"/>
      <c r="AB68" s="353"/>
      <c r="AC68" s="353"/>
      <c r="AD68" s="353"/>
      <c r="AE68" s="353"/>
      <c r="AF68" s="353"/>
      <c r="AG68" s="353"/>
    </row>
  </sheetData>
  <mergeCells count="1">
    <mergeCell ref="B2:F2"/>
  </mergeCells>
  <dataValidations count="4">
    <dataValidation type="list" allowBlank="1" showInputMessage="1" showErrorMessage="1" sqref="D4">
      <formula1>"EUR,USD,GBP,JPY,CHF,HKD"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1"/>
  <sheetViews>
    <sheetView topLeftCell="F11" workbookViewId="0">
      <selection activeCell="G16" sqref="G16"/>
    </sheetView>
  </sheetViews>
  <sheetFormatPr defaultRowHeight="12.75" x14ac:dyDescent="0.2"/>
  <cols>
    <col min="1" max="5" width="9.140625" style="1" hidden="1" customWidth="1"/>
    <col min="6" max="6" width="9.140625" style="2"/>
    <col min="7" max="7" width="13.5703125" style="2" bestFit="1" customWidth="1"/>
    <col min="8" max="8" width="14.85546875" style="2" bestFit="1" customWidth="1"/>
    <col min="9" max="256" width="9.140625" style="2"/>
    <col min="257" max="261" width="0" style="2" hidden="1" customWidth="1"/>
    <col min="262" max="262" width="9.140625" style="2"/>
    <col min="263" max="263" width="13.5703125" style="2" bestFit="1" customWidth="1"/>
    <col min="264" max="264" width="14.85546875" style="2" bestFit="1" customWidth="1"/>
    <col min="265" max="512" width="9.140625" style="2"/>
    <col min="513" max="517" width="0" style="2" hidden="1" customWidth="1"/>
    <col min="518" max="518" width="9.140625" style="2"/>
    <col min="519" max="519" width="13.5703125" style="2" bestFit="1" customWidth="1"/>
    <col min="520" max="520" width="14.85546875" style="2" bestFit="1" customWidth="1"/>
    <col min="521" max="768" width="9.140625" style="2"/>
    <col min="769" max="773" width="0" style="2" hidden="1" customWidth="1"/>
    <col min="774" max="774" width="9.140625" style="2"/>
    <col min="775" max="775" width="13.5703125" style="2" bestFit="1" customWidth="1"/>
    <col min="776" max="776" width="14.85546875" style="2" bestFit="1" customWidth="1"/>
    <col min="777" max="1024" width="9.140625" style="2"/>
    <col min="1025" max="1029" width="0" style="2" hidden="1" customWidth="1"/>
    <col min="1030" max="1030" width="9.140625" style="2"/>
    <col min="1031" max="1031" width="13.5703125" style="2" bestFit="1" customWidth="1"/>
    <col min="1032" max="1032" width="14.85546875" style="2" bestFit="1" customWidth="1"/>
    <col min="1033" max="1280" width="9.140625" style="2"/>
    <col min="1281" max="1285" width="0" style="2" hidden="1" customWidth="1"/>
    <col min="1286" max="1286" width="9.140625" style="2"/>
    <col min="1287" max="1287" width="13.5703125" style="2" bestFit="1" customWidth="1"/>
    <col min="1288" max="1288" width="14.85546875" style="2" bestFit="1" customWidth="1"/>
    <col min="1289" max="1536" width="9.140625" style="2"/>
    <col min="1537" max="1541" width="0" style="2" hidden="1" customWidth="1"/>
    <col min="1542" max="1542" width="9.140625" style="2"/>
    <col min="1543" max="1543" width="13.5703125" style="2" bestFit="1" customWidth="1"/>
    <col min="1544" max="1544" width="14.85546875" style="2" bestFit="1" customWidth="1"/>
    <col min="1545" max="1792" width="9.140625" style="2"/>
    <col min="1793" max="1797" width="0" style="2" hidden="1" customWidth="1"/>
    <col min="1798" max="1798" width="9.140625" style="2"/>
    <col min="1799" max="1799" width="13.5703125" style="2" bestFit="1" customWidth="1"/>
    <col min="1800" max="1800" width="14.85546875" style="2" bestFit="1" customWidth="1"/>
    <col min="1801" max="2048" width="9.140625" style="2"/>
    <col min="2049" max="2053" width="0" style="2" hidden="1" customWidth="1"/>
    <col min="2054" max="2054" width="9.140625" style="2"/>
    <col min="2055" max="2055" width="13.5703125" style="2" bestFit="1" customWidth="1"/>
    <col min="2056" max="2056" width="14.85546875" style="2" bestFit="1" customWidth="1"/>
    <col min="2057" max="2304" width="9.140625" style="2"/>
    <col min="2305" max="2309" width="0" style="2" hidden="1" customWidth="1"/>
    <col min="2310" max="2310" width="9.140625" style="2"/>
    <col min="2311" max="2311" width="13.5703125" style="2" bestFit="1" customWidth="1"/>
    <col min="2312" max="2312" width="14.85546875" style="2" bestFit="1" customWidth="1"/>
    <col min="2313" max="2560" width="9.140625" style="2"/>
    <col min="2561" max="2565" width="0" style="2" hidden="1" customWidth="1"/>
    <col min="2566" max="2566" width="9.140625" style="2"/>
    <col min="2567" max="2567" width="13.5703125" style="2" bestFit="1" customWidth="1"/>
    <col min="2568" max="2568" width="14.85546875" style="2" bestFit="1" customWidth="1"/>
    <col min="2569" max="2816" width="9.140625" style="2"/>
    <col min="2817" max="2821" width="0" style="2" hidden="1" customWidth="1"/>
    <col min="2822" max="2822" width="9.140625" style="2"/>
    <col min="2823" max="2823" width="13.5703125" style="2" bestFit="1" customWidth="1"/>
    <col min="2824" max="2824" width="14.85546875" style="2" bestFit="1" customWidth="1"/>
    <col min="2825" max="3072" width="9.140625" style="2"/>
    <col min="3073" max="3077" width="0" style="2" hidden="1" customWidth="1"/>
    <col min="3078" max="3078" width="9.140625" style="2"/>
    <col min="3079" max="3079" width="13.5703125" style="2" bestFit="1" customWidth="1"/>
    <col min="3080" max="3080" width="14.85546875" style="2" bestFit="1" customWidth="1"/>
    <col min="3081" max="3328" width="9.140625" style="2"/>
    <col min="3329" max="3333" width="0" style="2" hidden="1" customWidth="1"/>
    <col min="3334" max="3334" width="9.140625" style="2"/>
    <col min="3335" max="3335" width="13.5703125" style="2" bestFit="1" customWidth="1"/>
    <col min="3336" max="3336" width="14.85546875" style="2" bestFit="1" customWidth="1"/>
    <col min="3337" max="3584" width="9.140625" style="2"/>
    <col min="3585" max="3589" width="0" style="2" hidden="1" customWidth="1"/>
    <col min="3590" max="3590" width="9.140625" style="2"/>
    <col min="3591" max="3591" width="13.5703125" style="2" bestFit="1" customWidth="1"/>
    <col min="3592" max="3592" width="14.85546875" style="2" bestFit="1" customWidth="1"/>
    <col min="3593" max="3840" width="9.140625" style="2"/>
    <col min="3841" max="3845" width="0" style="2" hidden="1" customWidth="1"/>
    <col min="3846" max="3846" width="9.140625" style="2"/>
    <col min="3847" max="3847" width="13.5703125" style="2" bestFit="1" customWidth="1"/>
    <col min="3848" max="3848" width="14.85546875" style="2" bestFit="1" customWidth="1"/>
    <col min="3849" max="4096" width="9.140625" style="2"/>
    <col min="4097" max="4101" width="0" style="2" hidden="1" customWidth="1"/>
    <col min="4102" max="4102" width="9.140625" style="2"/>
    <col min="4103" max="4103" width="13.5703125" style="2" bestFit="1" customWidth="1"/>
    <col min="4104" max="4104" width="14.85546875" style="2" bestFit="1" customWidth="1"/>
    <col min="4105" max="4352" width="9.140625" style="2"/>
    <col min="4353" max="4357" width="0" style="2" hidden="1" customWidth="1"/>
    <col min="4358" max="4358" width="9.140625" style="2"/>
    <col min="4359" max="4359" width="13.5703125" style="2" bestFit="1" customWidth="1"/>
    <col min="4360" max="4360" width="14.85546875" style="2" bestFit="1" customWidth="1"/>
    <col min="4361" max="4608" width="9.140625" style="2"/>
    <col min="4609" max="4613" width="0" style="2" hidden="1" customWidth="1"/>
    <col min="4614" max="4614" width="9.140625" style="2"/>
    <col min="4615" max="4615" width="13.5703125" style="2" bestFit="1" customWidth="1"/>
    <col min="4616" max="4616" width="14.85546875" style="2" bestFit="1" customWidth="1"/>
    <col min="4617" max="4864" width="9.140625" style="2"/>
    <col min="4865" max="4869" width="0" style="2" hidden="1" customWidth="1"/>
    <col min="4870" max="4870" width="9.140625" style="2"/>
    <col min="4871" max="4871" width="13.5703125" style="2" bestFit="1" customWidth="1"/>
    <col min="4872" max="4872" width="14.85546875" style="2" bestFit="1" customWidth="1"/>
    <col min="4873" max="5120" width="9.140625" style="2"/>
    <col min="5121" max="5125" width="0" style="2" hidden="1" customWidth="1"/>
    <col min="5126" max="5126" width="9.140625" style="2"/>
    <col min="5127" max="5127" width="13.5703125" style="2" bestFit="1" customWidth="1"/>
    <col min="5128" max="5128" width="14.85546875" style="2" bestFit="1" customWidth="1"/>
    <col min="5129" max="5376" width="9.140625" style="2"/>
    <col min="5377" max="5381" width="0" style="2" hidden="1" customWidth="1"/>
    <col min="5382" max="5382" width="9.140625" style="2"/>
    <col min="5383" max="5383" width="13.5703125" style="2" bestFit="1" customWidth="1"/>
    <col min="5384" max="5384" width="14.85546875" style="2" bestFit="1" customWidth="1"/>
    <col min="5385" max="5632" width="9.140625" style="2"/>
    <col min="5633" max="5637" width="0" style="2" hidden="1" customWidth="1"/>
    <col min="5638" max="5638" width="9.140625" style="2"/>
    <col min="5639" max="5639" width="13.5703125" style="2" bestFit="1" customWidth="1"/>
    <col min="5640" max="5640" width="14.85546875" style="2" bestFit="1" customWidth="1"/>
    <col min="5641" max="5888" width="9.140625" style="2"/>
    <col min="5889" max="5893" width="0" style="2" hidden="1" customWidth="1"/>
    <col min="5894" max="5894" width="9.140625" style="2"/>
    <col min="5895" max="5895" width="13.5703125" style="2" bestFit="1" customWidth="1"/>
    <col min="5896" max="5896" width="14.85546875" style="2" bestFit="1" customWidth="1"/>
    <col min="5897" max="6144" width="9.140625" style="2"/>
    <col min="6145" max="6149" width="0" style="2" hidden="1" customWidth="1"/>
    <col min="6150" max="6150" width="9.140625" style="2"/>
    <col min="6151" max="6151" width="13.5703125" style="2" bestFit="1" customWidth="1"/>
    <col min="6152" max="6152" width="14.85546875" style="2" bestFit="1" customWidth="1"/>
    <col min="6153" max="6400" width="9.140625" style="2"/>
    <col min="6401" max="6405" width="0" style="2" hidden="1" customWidth="1"/>
    <col min="6406" max="6406" width="9.140625" style="2"/>
    <col min="6407" max="6407" width="13.5703125" style="2" bestFit="1" customWidth="1"/>
    <col min="6408" max="6408" width="14.85546875" style="2" bestFit="1" customWidth="1"/>
    <col min="6409" max="6656" width="9.140625" style="2"/>
    <col min="6657" max="6661" width="0" style="2" hidden="1" customWidth="1"/>
    <col min="6662" max="6662" width="9.140625" style="2"/>
    <col min="6663" max="6663" width="13.5703125" style="2" bestFit="1" customWidth="1"/>
    <col min="6664" max="6664" width="14.85546875" style="2" bestFit="1" customWidth="1"/>
    <col min="6665" max="6912" width="9.140625" style="2"/>
    <col min="6913" max="6917" width="0" style="2" hidden="1" customWidth="1"/>
    <col min="6918" max="6918" width="9.140625" style="2"/>
    <col min="6919" max="6919" width="13.5703125" style="2" bestFit="1" customWidth="1"/>
    <col min="6920" max="6920" width="14.85546875" style="2" bestFit="1" customWidth="1"/>
    <col min="6921" max="7168" width="9.140625" style="2"/>
    <col min="7169" max="7173" width="0" style="2" hidden="1" customWidth="1"/>
    <col min="7174" max="7174" width="9.140625" style="2"/>
    <col min="7175" max="7175" width="13.5703125" style="2" bestFit="1" customWidth="1"/>
    <col min="7176" max="7176" width="14.85546875" style="2" bestFit="1" customWidth="1"/>
    <col min="7177" max="7424" width="9.140625" style="2"/>
    <col min="7425" max="7429" width="0" style="2" hidden="1" customWidth="1"/>
    <col min="7430" max="7430" width="9.140625" style="2"/>
    <col min="7431" max="7431" width="13.5703125" style="2" bestFit="1" customWidth="1"/>
    <col min="7432" max="7432" width="14.85546875" style="2" bestFit="1" customWidth="1"/>
    <col min="7433" max="7680" width="9.140625" style="2"/>
    <col min="7681" max="7685" width="0" style="2" hidden="1" customWidth="1"/>
    <col min="7686" max="7686" width="9.140625" style="2"/>
    <col min="7687" max="7687" width="13.5703125" style="2" bestFit="1" customWidth="1"/>
    <col min="7688" max="7688" width="14.85546875" style="2" bestFit="1" customWidth="1"/>
    <col min="7689" max="7936" width="9.140625" style="2"/>
    <col min="7937" max="7941" width="0" style="2" hidden="1" customWidth="1"/>
    <col min="7942" max="7942" width="9.140625" style="2"/>
    <col min="7943" max="7943" width="13.5703125" style="2" bestFit="1" customWidth="1"/>
    <col min="7944" max="7944" width="14.85546875" style="2" bestFit="1" customWidth="1"/>
    <col min="7945" max="8192" width="9.140625" style="2"/>
    <col min="8193" max="8197" width="0" style="2" hidden="1" customWidth="1"/>
    <col min="8198" max="8198" width="9.140625" style="2"/>
    <col min="8199" max="8199" width="13.5703125" style="2" bestFit="1" customWidth="1"/>
    <col min="8200" max="8200" width="14.85546875" style="2" bestFit="1" customWidth="1"/>
    <col min="8201" max="8448" width="9.140625" style="2"/>
    <col min="8449" max="8453" width="0" style="2" hidden="1" customWidth="1"/>
    <col min="8454" max="8454" width="9.140625" style="2"/>
    <col min="8455" max="8455" width="13.5703125" style="2" bestFit="1" customWidth="1"/>
    <col min="8456" max="8456" width="14.85546875" style="2" bestFit="1" customWidth="1"/>
    <col min="8457" max="8704" width="9.140625" style="2"/>
    <col min="8705" max="8709" width="0" style="2" hidden="1" customWidth="1"/>
    <col min="8710" max="8710" width="9.140625" style="2"/>
    <col min="8711" max="8711" width="13.5703125" style="2" bestFit="1" customWidth="1"/>
    <col min="8712" max="8712" width="14.85546875" style="2" bestFit="1" customWidth="1"/>
    <col min="8713" max="8960" width="9.140625" style="2"/>
    <col min="8961" max="8965" width="0" style="2" hidden="1" customWidth="1"/>
    <col min="8966" max="8966" width="9.140625" style="2"/>
    <col min="8967" max="8967" width="13.5703125" style="2" bestFit="1" customWidth="1"/>
    <col min="8968" max="8968" width="14.85546875" style="2" bestFit="1" customWidth="1"/>
    <col min="8969" max="9216" width="9.140625" style="2"/>
    <col min="9217" max="9221" width="0" style="2" hidden="1" customWidth="1"/>
    <col min="9222" max="9222" width="9.140625" style="2"/>
    <col min="9223" max="9223" width="13.5703125" style="2" bestFit="1" customWidth="1"/>
    <col min="9224" max="9224" width="14.85546875" style="2" bestFit="1" customWidth="1"/>
    <col min="9225" max="9472" width="9.140625" style="2"/>
    <col min="9473" max="9477" width="0" style="2" hidden="1" customWidth="1"/>
    <col min="9478" max="9478" width="9.140625" style="2"/>
    <col min="9479" max="9479" width="13.5703125" style="2" bestFit="1" customWidth="1"/>
    <col min="9480" max="9480" width="14.85546875" style="2" bestFit="1" customWidth="1"/>
    <col min="9481" max="9728" width="9.140625" style="2"/>
    <col min="9729" max="9733" width="0" style="2" hidden="1" customWidth="1"/>
    <col min="9734" max="9734" width="9.140625" style="2"/>
    <col min="9735" max="9735" width="13.5703125" style="2" bestFit="1" customWidth="1"/>
    <col min="9736" max="9736" width="14.85546875" style="2" bestFit="1" customWidth="1"/>
    <col min="9737" max="9984" width="9.140625" style="2"/>
    <col min="9985" max="9989" width="0" style="2" hidden="1" customWidth="1"/>
    <col min="9990" max="9990" width="9.140625" style="2"/>
    <col min="9991" max="9991" width="13.5703125" style="2" bestFit="1" customWidth="1"/>
    <col min="9992" max="9992" width="14.85546875" style="2" bestFit="1" customWidth="1"/>
    <col min="9993" max="10240" width="9.140625" style="2"/>
    <col min="10241" max="10245" width="0" style="2" hidden="1" customWidth="1"/>
    <col min="10246" max="10246" width="9.140625" style="2"/>
    <col min="10247" max="10247" width="13.5703125" style="2" bestFit="1" customWidth="1"/>
    <col min="10248" max="10248" width="14.85546875" style="2" bestFit="1" customWidth="1"/>
    <col min="10249" max="10496" width="9.140625" style="2"/>
    <col min="10497" max="10501" width="0" style="2" hidden="1" customWidth="1"/>
    <col min="10502" max="10502" width="9.140625" style="2"/>
    <col min="10503" max="10503" width="13.5703125" style="2" bestFit="1" customWidth="1"/>
    <col min="10504" max="10504" width="14.85546875" style="2" bestFit="1" customWidth="1"/>
    <col min="10505" max="10752" width="9.140625" style="2"/>
    <col min="10753" max="10757" width="0" style="2" hidden="1" customWidth="1"/>
    <col min="10758" max="10758" width="9.140625" style="2"/>
    <col min="10759" max="10759" width="13.5703125" style="2" bestFit="1" customWidth="1"/>
    <col min="10760" max="10760" width="14.85546875" style="2" bestFit="1" customWidth="1"/>
    <col min="10761" max="11008" width="9.140625" style="2"/>
    <col min="11009" max="11013" width="0" style="2" hidden="1" customWidth="1"/>
    <col min="11014" max="11014" width="9.140625" style="2"/>
    <col min="11015" max="11015" width="13.5703125" style="2" bestFit="1" customWidth="1"/>
    <col min="11016" max="11016" width="14.85546875" style="2" bestFit="1" customWidth="1"/>
    <col min="11017" max="11264" width="9.140625" style="2"/>
    <col min="11265" max="11269" width="0" style="2" hidden="1" customWidth="1"/>
    <col min="11270" max="11270" width="9.140625" style="2"/>
    <col min="11271" max="11271" width="13.5703125" style="2" bestFit="1" customWidth="1"/>
    <col min="11272" max="11272" width="14.85546875" style="2" bestFit="1" customWidth="1"/>
    <col min="11273" max="11520" width="9.140625" style="2"/>
    <col min="11521" max="11525" width="0" style="2" hidden="1" customWidth="1"/>
    <col min="11526" max="11526" width="9.140625" style="2"/>
    <col min="11527" max="11527" width="13.5703125" style="2" bestFit="1" customWidth="1"/>
    <col min="11528" max="11528" width="14.85546875" style="2" bestFit="1" customWidth="1"/>
    <col min="11529" max="11776" width="9.140625" style="2"/>
    <col min="11777" max="11781" width="0" style="2" hidden="1" customWidth="1"/>
    <col min="11782" max="11782" width="9.140625" style="2"/>
    <col min="11783" max="11783" width="13.5703125" style="2" bestFit="1" customWidth="1"/>
    <col min="11784" max="11784" width="14.85546875" style="2" bestFit="1" customWidth="1"/>
    <col min="11785" max="12032" width="9.140625" style="2"/>
    <col min="12033" max="12037" width="0" style="2" hidden="1" customWidth="1"/>
    <col min="12038" max="12038" width="9.140625" style="2"/>
    <col min="12039" max="12039" width="13.5703125" style="2" bestFit="1" customWidth="1"/>
    <col min="12040" max="12040" width="14.85546875" style="2" bestFit="1" customWidth="1"/>
    <col min="12041" max="12288" width="9.140625" style="2"/>
    <col min="12289" max="12293" width="0" style="2" hidden="1" customWidth="1"/>
    <col min="12294" max="12294" width="9.140625" style="2"/>
    <col min="12295" max="12295" width="13.5703125" style="2" bestFit="1" customWidth="1"/>
    <col min="12296" max="12296" width="14.85546875" style="2" bestFit="1" customWidth="1"/>
    <col min="12297" max="12544" width="9.140625" style="2"/>
    <col min="12545" max="12549" width="0" style="2" hidden="1" customWidth="1"/>
    <col min="12550" max="12550" width="9.140625" style="2"/>
    <col min="12551" max="12551" width="13.5703125" style="2" bestFit="1" customWidth="1"/>
    <col min="12552" max="12552" width="14.85546875" style="2" bestFit="1" customWidth="1"/>
    <col min="12553" max="12800" width="9.140625" style="2"/>
    <col min="12801" max="12805" width="0" style="2" hidden="1" customWidth="1"/>
    <col min="12806" max="12806" width="9.140625" style="2"/>
    <col min="12807" max="12807" width="13.5703125" style="2" bestFit="1" customWidth="1"/>
    <col min="12808" max="12808" width="14.85546875" style="2" bestFit="1" customWidth="1"/>
    <col min="12809" max="13056" width="9.140625" style="2"/>
    <col min="13057" max="13061" width="0" style="2" hidden="1" customWidth="1"/>
    <col min="13062" max="13062" width="9.140625" style="2"/>
    <col min="13063" max="13063" width="13.5703125" style="2" bestFit="1" customWidth="1"/>
    <col min="13064" max="13064" width="14.85546875" style="2" bestFit="1" customWidth="1"/>
    <col min="13065" max="13312" width="9.140625" style="2"/>
    <col min="13313" max="13317" width="0" style="2" hidden="1" customWidth="1"/>
    <col min="13318" max="13318" width="9.140625" style="2"/>
    <col min="13319" max="13319" width="13.5703125" style="2" bestFit="1" customWidth="1"/>
    <col min="13320" max="13320" width="14.85546875" style="2" bestFit="1" customWidth="1"/>
    <col min="13321" max="13568" width="9.140625" style="2"/>
    <col min="13569" max="13573" width="0" style="2" hidden="1" customWidth="1"/>
    <col min="13574" max="13574" width="9.140625" style="2"/>
    <col min="13575" max="13575" width="13.5703125" style="2" bestFit="1" customWidth="1"/>
    <col min="13576" max="13576" width="14.85546875" style="2" bestFit="1" customWidth="1"/>
    <col min="13577" max="13824" width="9.140625" style="2"/>
    <col min="13825" max="13829" width="0" style="2" hidden="1" customWidth="1"/>
    <col min="13830" max="13830" width="9.140625" style="2"/>
    <col min="13831" max="13831" width="13.5703125" style="2" bestFit="1" customWidth="1"/>
    <col min="13832" max="13832" width="14.85546875" style="2" bestFit="1" customWidth="1"/>
    <col min="13833" max="14080" width="9.140625" style="2"/>
    <col min="14081" max="14085" width="0" style="2" hidden="1" customWidth="1"/>
    <col min="14086" max="14086" width="9.140625" style="2"/>
    <col min="14087" max="14087" width="13.5703125" style="2" bestFit="1" customWidth="1"/>
    <col min="14088" max="14088" width="14.85546875" style="2" bestFit="1" customWidth="1"/>
    <col min="14089" max="14336" width="9.140625" style="2"/>
    <col min="14337" max="14341" width="0" style="2" hidden="1" customWidth="1"/>
    <col min="14342" max="14342" width="9.140625" style="2"/>
    <col min="14343" max="14343" width="13.5703125" style="2" bestFit="1" customWidth="1"/>
    <col min="14344" max="14344" width="14.85546875" style="2" bestFit="1" customWidth="1"/>
    <col min="14345" max="14592" width="9.140625" style="2"/>
    <col min="14593" max="14597" width="0" style="2" hidden="1" customWidth="1"/>
    <col min="14598" max="14598" width="9.140625" style="2"/>
    <col min="14599" max="14599" width="13.5703125" style="2" bestFit="1" customWidth="1"/>
    <col min="14600" max="14600" width="14.85546875" style="2" bestFit="1" customWidth="1"/>
    <col min="14601" max="14848" width="9.140625" style="2"/>
    <col min="14849" max="14853" width="0" style="2" hidden="1" customWidth="1"/>
    <col min="14854" max="14854" width="9.140625" style="2"/>
    <col min="14855" max="14855" width="13.5703125" style="2" bestFit="1" customWidth="1"/>
    <col min="14856" max="14856" width="14.85546875" style="2" bestFit="1" customWidth="1"/>
    <col min="14857" max="15104" width="9.140625" style="2"/>
    <col min="15105" max="15109" width="0" style="2" hidden="1" customWidth="1"/>
    <col min="15110" max="15110" width="9.140625" style="2"/>
    <col min="15111" max="15111" width="13.5703125" style="2" bestFit="1" customWidth="1"/>
    <col min="15112" max="15112" width="14.85546875" style="2" bestFit="1" customWidth="1"/>
    <col min="15113" max="15360" width="9.140625" style="2"/>
    <col min="15361" max="15365" width="0" style="2" hidden="1" customWidth="1"/>
    <col min="15366" max="15366" width="9.140625" style="2"/>
    <col min="15367" max="15367" width="13.5703125" style="2" bestFit="1" customWidth="1"/>
    <col min="15368" max="15368" width="14.85546875" style="2" bestFit="1" customWidth="1"/>
    <col min="15369" max="15616" width="9.140625" style="2"/>
    <col min="15617" max="15621" width="0" style="2" hidden="1" customWidth="1"/>
    <col min="15622" max="15622" width="9.140625" style="2"/>
    <col min="15623" max="15623" width="13.5703125" style="2" bestFit="1" customWidth="1"/>
    <col min="15624" max="15624" width="14.85546875" style="2" bestFit="1" customWidth="1"/>
    <col min="15625" max="15872" width="9.140625" style="2"/>
    <col min="15873" max="15877" width="0" style="2" hidden="1" customWidth="1"/>
    <col min="15878" max="15878" width="9.140625" style="2"/>
    <col min="15879" max="15879" width="13.5703125" style="2" bestFit="1" customWidth="1"/>
    <col min="15880" max="15880" width="14.85546875" style="2" bestFit="1" customWidth="1"/>
    <col min="15881" max="16128" width="9.140625" style="2"/>
    <col min="16129" max="16133" width="0" style="2" hidden="1" customWidth="1"/>
    <col min="16134" max="16134" width="9.140625" style="2"/>
    <col min="16135" max="16135" width="13.5703125" style="2" bestFit="1" customWidth="1"/>
    <col min="16136" max="16136" width="14.85546875" style="2" bestFit="1" customWidth="1"/>
    <col min="16137" max="16384" width="9.140625" style="2"/>
  </cols>
  <sheetData>
    <row r="1" spans="7:9" s="1" customFormat="1" hidden="1" x14ac:dyDescent="0.2"/>
    <row r="2" spans="7:9" s="1" customFormat="1" hidden="1" x14ac:dyDescent="0.2"/>
    <row r="3" spans="7:9" s="1" customFormat="1" hidden="1" x14ac:dyDescent="0.2"/>
    <row r="4" spans="7:9" s="1" customFormat="1" hidden="1" x14ac:dyDescent="0.2"/>
    <row r="5" spans="7:9" s="1" customFormat="1" hidden="1" x14ac:dyDescent="0.2"/>
    <row r="6" spans="7:9" s="1" customFormat="1" hidden="1" x14ac:dyDescent="0.2"/>
    <row r="7" spans="7:9" s="1" customFormat="1" hidden="1" x14ac:dyDescent="0.2"/>
    <row r="8" spans="7:9" s="1" customFormat="1" hidden="1" x14ac:dyDescent="0.2"/>
    <row r="9" spans="7:9" s="1" customFormat="1" hidden="1" x14ac:dyDescent="0.2"/>
    <row r="10" spans="7:9" s="1" customFormat="1" hidden="1" x14ac:dyDescent="0.2"/>
    <row r="11" spans="7:9" ht="13.5" thickBot="1" x14ac:dyDescent="0.25"/>
    <row r="12" spans="7:9" ht="16.5" thickBot="1" x14ac:dyDescent="0.3">
      <c r="G12" s="413" t="s">
        <v>0</v>
      </c>
      <c r="H12" s="414"/>
    </row>
    <row r="13" spans="7:9" ht="12.75" customHeight="1" thickBot="1" x14ac:dyDescent="0.3">
      <c r="G13" s="3"/>
      <c r="H13" s="3"/>
      <c r="I13" s="4"/>
    </row>
    <row r="14" spans="7:9" ht="13.5" thickBot="1" x14ac:dyDescent="0.25">
      <c r="G14" s="415" t="s">
        <v>1</v>
      </c>
      <c r="H14" s="416"/>
    </row>
    <row r="15" spans="7:9" x14ac:dyDescent="0.2">
      <c r="G15" s="5" t="s">
        <v>2</v>
      </c>
      <c r="H15" s="6" t="s">
        <v>2</v>
      </c>
    </row>
    <row r="16" spans="7:9" x14ac:dyDescent="0.2">
      <c r="G16" s="7" t="s">
        <v>3</v>
      </c>
      <c r="H16" s="8" t="s">
        <v>4</v>
      </c>
    </row>
    <row r="17" spans="7:8" x14ac:dyDescent="0.2">
      <c r="G17" s="7" t="s">
        <v>3</v>
      </c>
      <c r="H17" s="8" t="s">
        <v>4</v>
      </c>
    </row>
    <row r="18" spans="7:8" x14ac:dyDescent="0.2">
      <c r="G18" s="7" t="s">
        <v>3</v>
      </c>
      <c r="H18" s="9" t="s">
        <v>5</v>
      </c>
    </row>
    <row r="19" spans="7:8" x14ac:dyDescent="0.2">
      <c r="G19" s="7" t="s">
        <v>3</v>
      </c>
      <c r="H19" s="9" t="s">
        <v>5</v>
      </c>
    </row>
    <row r="20" spans="7:8" x14ac:dyDescent="0.2">
      <c r="G20" s="7" t="s">
        <v>3</v>
      </c>
      <c r="H20" s="10" t="s">
        <v>6</v>
      </c>
    </row>
    <row r="21" spans="7:8" ht="13.5" thickBot="1" x14ac:dyDescent="0.25">
      <c r="G21" s="11" t="s">
        <v>7</v>
      </c>
      <c r="H21" s="12" t="s">
        <v>5</v>
      </c>
    </row>
  </sheetData>
  <mergeCells count="2">
    <mergeCell ref="G12:H12"/>
    <mergeCell ref="G14:H1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136</vt:i4>
      </vt:variant>
    </vt:vector>
  </HeadingPairs>
  <TitlesOfParts>
    <vt:vector size="149" baseType="lpstr">
      <vt:lpstr>HKD_010_BasisSwapQuotes</vt:lpstr>
      <vt:lpstr>HKD_010_DepoFRAFuturesQuotes</vt:lpstr>
      <vt:lpstr>HKD_010_SwapQuotes</vt:lpstr>
      <vt:lpstr>HKD_015_SyntheticQuotes</vt:lpstr>
      <vt:lpstr>HKD_020_FuturesConvAdjQuotes</vt:lpstr>
      <vt:lpstr>HKD_YCRH_Deposits</vt:lpstr>
      <vt:lpstr>HKD_YCRH_FRAs</vt:lpstr>
      <vt:lpstr>HKD_YCRH_Futures</vt:lpstr>
      <vt:lpstr>HKD_YCRH_Swaps</vt:lpstr>
      <vt:lpstr>RateHelpers</vt:lpstr>
      <vt:lpstr>Selected</vt:lpstr>
      <vt:lpstr>General Settings</vt:lpstr>
      <vt:lpstr>StyleTemplate</vt:lpstr>
      <vt:lpstr>Accuracy</vt:lpstr>
      <vt:lpstr>BondBasisDayCounter</vt:lpstr>
      <vt:lpstr>'General Settings'!Calendar</vt:lpstr>
      <vt:lpstr>Calendar</vt:lpstr>
      <vt:lpstr>HKD_YCRH_Swaps!Conventions</vt:lpstr>
      <vt:lpstr>'General Settings'!Currency</vt:lpstr>
      <vt:lpstr>HKD_010_DepoFRAFuturesQuotes!Currency</vt:lpstr>
      <vt:lpstr>HKD_010_SwapQuotes!Currency</vt:lpstr>
      <vt:lpstr>HKD_015_SyntheticQuotes!Currency</vt:lpstr>
      <vt:lpstr>HKD_020_FuturesConvAdjQuotes!Currency</vt:lpstr>
      <vt:lpstr>HKD_YCRH_Deposits!Currency</vt:lpstr>
      <vt:lpstr>HKD_YCRH_FRAs!Currency</vt:lpstr>
      <vt:lpstr>HKD_YCRH_Futures!Currency</vt:lpstr>
      <vt:lpstr>HKD_YCRH_Swaps!Currency</vt:lpstr>
      <vt:lpstr>Currency</vt:lpstr>
      <vt:lpstr>DayCounter</vt:lpstr>
      <vt:lpstr>DepoInclusionCriteria</vt:lpstr>
      <vt:lpstr>Discounting</vt:lpstr>
      <vt:lpstr>Discounting2</vt:lpstr>
      <vt:lpstr>HKD_YCRH_Swaps!DiscountingCurve</vt:lpstr>
      <vt:lpstr>HKD_020_FuturesConvAdjQuotes!FamilyName</vt:lpstr>
      <vt:lpstr>HKD_YCRH_Deposits!FamilyName</vt:lpstr>
      <vt:lpstr>HKD_YCRH_Futures!FamilyName</vt:lpstr>
      <vt:lpstr>HKD_YCRH_Swaps!FamilyName</vt:lpstr>
      <vt:lpstr>FamilyName</vt:lpstr>
      <vt:lpstr>HKD_010_DepoFRAFuturesQuotes!FileOverwrite</vt:lpstr>
      <vt:lpstr>HKD_010_SwapQuotes!FileOverwrite</vt:lpstr>
      <vt:lpstr>HKD_015_SyntheticQuotes!FileOverwrite</vt:lpstr>
      <vt:lpstr>HKD_020_FuturesConvAdjQuotes!FileOverwrite</vt:lpstr>
      <vt:lpstr>HKD_YCRH_Deposits!FileOverwrite</vt:lpstr>
      <vt:lpstr>HKD_YCRH_FRAs!FileOverwrite</vt:lpstr>
      <vt:lpstr>HKD_YCRH_Futures!FileOverwrite</vt:lpstr>
      <vt:lpstr>HKD_YCRH_Swaps!FileOverwrite</vt:lpstr>
      <vt:lpstr>FileOverwrite</vt:lpstr>
      <vt:lpstr>FrontFuturesRollingDays</vt:lpstr>
      <vt:lpstr>HKD_YCRH_FRAs!GENERAL_SETTINGS</vt:lpstr>
      <vt:lpstr>HKD_YCRH_Futures!GENERAL_SETTINGS</vt:lpstr>
      <vt:lpstr>HKD_YCRH_Swaps!GENERAL_SETTINGS</vt:lpstr>
      <vt:lpstr>GENERAL_SETTINGS</vt:lpstr>
      <vt:lpstr>HKD_020_FuturesConvAdjQuotes!IborIndex</vt:lpstr>
      <vt:lpstr>IborType</vt:lpstr>
      <vt:lpstr>IndexTenor</vt:lpstr>
      <vt:lpstr>InterpolatorID</vt:lpstr>
      <vt:lpstr>HKD_020_FuturesConvAdjQuotes!MeanReversion</vt:lpstr>
      <vt:lpstr>MinDistance</vt:lpstr>
      <vt:lpstr>MoneyMarketDayCounter</vt:lpstr>
      <vt:lpstr>HKD_015_SyntheticQuotes!Months</vt:lpstr>
      <vt:lpstr>Months</vt:lpstr>
      <vt:lpstr>NDays</vt:lpstr>
      <vt:lpstr>nIMMFutures</vt:lpstr>
      <vt:lpstr>nSerialFutures</vt:lpstr>
      <vt:lpstr>'General Settings'!ObjectOverwrite</vt:lpstr>
      <vt:lpstr>HKD_010_DepoFRAFuturesQuotes!ObjectOverwrite</vt:lpstr>
      <vt:lpstr>HKD_010_SwapQuotes!ObjectOverwrite</vt:lpstr>
      <vt:lpstr>HKD_015_SyntheticQuotes!ObjectOverwrite</vt:lpstr>
      <vt:lpstr>HKD_020_FuturesConvAdjQuotes!ObjectOverwrite</vt:lpstr>
      <vt:lpstr>HKD_YCRH_Deposits!ObjectOverwrite</vt:lpstr>
      <vt:lpstr>HKD_YCRH_FRAs!ObjectOverwrite</vt:lpstr>
      <vt:lpstr>HKD_YCRH_Futures!ObjectOverwrite</vt:lpstr>
      <vt:lpstr>HKD_YCRH_Swaps!ObjectOverwrite</vt:lpstr>
      <vt:lpstr>ObjectOverwrite</vt:lpstr>
      <vt:lpstr>'General Settings'!Permanent</vt:lpstr>
      <vt:lpstr>HKD_010_DepoFRAFuturesQuotes!Permanent</vt:lpstr>
      <vt:lpstr>HKD_010_SwapQuotes!Permanent</vt:lpstr>
      <vt:lpstr>HKD_015_SyntheticQuotes!Permanent</vt:lpstr>
      <vt:lpstr>HKD_020_FuturesConvAdjQuotes!Permanent</vt:lpstr>
      <vt:lpstr>HKD_YCRH_Deposits!Permanent</vt:lpstr>
      <vt:lpstr>HKD_YCRH_FRAs!Permanent</vt:lpstr>
      <vt:lpstr>HKD_YCRH_Futures!Permanent</vt:lpstr>
      <vt:lpstr>HKD_YCRH_Swaps!Permanent</vt:lpstr>
      <vt:lpstr>Permanent</vt:lpstr>
      <vt:lpstr>HKD_010_DepoFRAFuturesQuotes!PriceTickValue</vt:lpstr>
      <vt:lpstr>HKD_010_SwapQuotes!PriceTickValue</vt:lpstr>
      <vt:lpstr>HKD_020_FuturesConvAdjQuotes!PriceTickValue</vt:lpstr>
      <vt:lpstr>PriceTickValue</vt:lpstr>
      <vt:lpstr>Selected!Print_Area</vt:lpstr>
      <vt:lpstr>StyleTemplate!qlxlProgramColumns</vt:lpstr>
      <vt:lpstr>StyleTemplate!qlxlProgramRows</vt:lpstr>
      <vt:lpstr>HKD_010_DepoFRAFuturesQuotes!QuoteSuffix</vt:lpstr>
      <vt:lpstr>HKD_010_SwapQuotes!QuoteSuffix</vt:lpstr>
      <vt:lpstr>HKD_015_SyntheticQuotes!QuoteSuffix</vt:lpstr>
      <vt:lpstr>HKD_020_FuturesConvAdjQuotes!QuoteSuffix</vt:lpstr>
      <vt:lpstr>HKD_YCRH_Deposits!QuoteSuffix</vt:lpstr>
      <vt:lpstr>HKD_YCRH_FRAs!QuoteSuffix</vt:lpstr>
      <vt:lpstr>HKD_YCRH_Futures!QuoteSuffix</vt:lpstr>
      <vt:lpstr>HKD_YCRH_Swaps!QuoteSuffix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HKD_010_DepoFRAFuturesQuotes!RateTickValue</vt:lpstr>
      <vt:lpstr>HKD_010_SwapQuotes!RateTickValue</vt:lpstr>
      <vt:lpstr>HKD_015_SyntheticQuotes!RateTickValue</vt:lpstr>
      <vt:lpstr>HKD_020_FuturesConvAdjQuotes!RateTickValue</vt:lpstr>
      <vt:lpstr>RateTickValue</vt:lpstr>
      <vt:lpstr>HKD_010_DepoFRAFuturesQuotes!SerializationPath</vt:lpstr>
      <vt:lpstr>HKD_010_SwapQuotes!SerializationPath</vt:lpstr>
      <vt:lpstr>HKD_015_SyntheticQuotes!SerializationPath</vt:lpstr>
      <vt:lpstr>HKD_020_FuturesConvAdjQuotes!SerializationPath</vt:lpstr>
      <vt:lpstr>HKD_YCRH_Deposits!SerializationPath</vt:lpstr>
      <vt:lpstr>HKD_YCRH_FRAs!SerializationPath</vt:lpstr>
      <vt:lpstr>HKD_YCRH_Futures!SerializationPath</vt:lpstr>
      <vt:lpstr>HKD_YCRH_Swaps!SerializationPath</vt:lpstr>
      <vt:lpstr>SerializationPath</vt:lpstr>
      <vt:lpstr>HKD_010_DepoFRAFuturesQuotes!Serialize</vt:lpstr>
      <vt:lpstr>HKD_010_SwapQuotes!Serialize</vt:lpstr>
      <vt:lpstr>HKD_015_SyntheticQuotes!Serialize</vt:lpstr>
      <vt:lpstr>HKD_020_FuturesConvAdjQuotes!Serialize</vt:lpstr>
      <vt:lpstr>HKD_YCRH_Deposits!Serialize</vt:lpstr>
      <vt:lpstr>HKD_YCRH_FRAs!Serialize</vt:lpstr>
      <vt:lpstr>HKD_YCRH_Futures!Serialize</vt:lpstr>
      <vt:lpstr>HKD_YCRH_Swaps!Serialize</vt:lpstr>
      <vt:lpstr>Serialize</vt:lpstr>
      <vt:lpstr>SwapFixedFreq</vt:lpstr>
      <vt:lpstr>SwapMainSetConventions</vt:lpstr>
      <vt:lpstr>SwapSecondarySetConventions</vt:lpstr>
      <vt:lpstr>HKD_015_SyntheticQuotes!Tenor</vt:lpstr>
      <vt:lpstr>Tenor2</vt:lpstr>
      <vt:lpstr>Tenor3</vt:lpstr>
      <vt:lpstr>Tenor4</vt:lpstr>
      <vt:lpstr>Tenor5</vt:lpstr>
      <vt:lpstr>TraitsID</vt:lpstr>
      <vt:lpstr>'General Settings'!Trigger</vt:lpstr>
      <vt:lpstr>HKD_010_DepoFRAFuturesQuotes!Trigger</vt:lpstr>
      <vt:lpstr>HKD_010_SwapQuotes!Trigger</vt:lpstr>
      <vt:lpstr>HKD_015_SyntheticQuotes!Trigger</vt:lpstr>
      <vt:lpstr>HKD_020_FuturesConvAdjQuotes!Trigger</vt:lpstr>
      <vt:lpstr>HKD_YCRH_Deposits!Trigger</vt:lpstr>
      <vt:lpstr>HKD_YCRH_FRAs!Trigger</vt:lpstr>
      <vt:lpstr>HKD_YCRH_Futures!Trigger</vt:lpstr>
      <vt:lpstr>HKD_YCRH_Swaps!Trigger</vt:lpstr>
      <vt:lpstr>Trigger</vt:lpstr>
      <vt:lpstr>HKD_020_FuturesConvAdjQuotes!Volatility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2013-11-14T19:32:43Z</dcterms:created>
  <dcterms:modified xsi:type="dcterms:W3CDTF">2013-11-15T23:05:34Z</dcterms:modified>
</cp:coreProperties>
</file>