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34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33" i="19" l="1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K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K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K50" i="20"/>
  <c r="H51" i="20"/>
  <c r="J51" i="20"/>
  <c r="H52" i="20"/>
  <c r="J52" i="20"/>
  <c r="K52" i="20"/>
  <c r="H53" i="20"/>
  <c r="J53" i="20"/>
  <c r="H54" i="20"/>
  <c r="J54" i="20"/>
  <c r="H55" i="20"/>
  <c r="J55" i="20"/>
  <c r="K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K22" i="20"/>
  <c r="H23" i="20"/>
  <c r="J23" i="20"/>
  <c r="H24" i="20"/>
  <c r="J24" i="20"/>
  <c r="K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K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K2" i="23"/>
  <c r="K2" i="22"/>
  <c r="K2" i="21"/>
  <c r="D21" i="12"/>
  <c r="D20" i="12"/>
  <c r="L2" i="23"/>
  <c r="L2" i="22"/>
  <c r="L2" i="21"/>
  <c r="K2" i="20"/>
  <c r="K31" i="20" s="1"/>
  <c r="K7" i="20"/>
  <c r="J7" i="20"/>
  <c r="J8" i="20"/>
  <c r="K9" i="20"/>
  <c r="J9" i="20"/>
  <c r="K10" i="20"/>
  <c r="J10" i="20"/>
  <c r="K11" i="20"/>
  <c r="J11" i="20"/>
  <c r="K12" i="20"/>
  <c r="J12" i="20"/>
  <c r="J13" i="20"/>
  <c r="K14" i="20"/>
  <c r="J14" i="20"/>
  <c r="K15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K10" i="19"/>
  <c r="J10" i="19"/>
  <c r="E11" i="19"/>
  <c r="J11" i="19" s="1"/>
  <c r="E12" i="19"/>
  <c r="J12" i="19" s="1"/>
  <c r="E13" i="19"/>
  <c r="J13" i="19" s="1"/>
  <c r="K13" i="19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K29" i="19"/>
  <c r="E30" i="19"/>
  <c r="J30" i="19"/>
  <c r="E31" i="19"/>
  <c r="J31" i="19" s="1"/>
  <c r="E32" i="19"/>
  <c r="J32" i="19"/>
  <c r="K6" i="19"/>
  <c r="J6" i="19"/>
  <c r="K3" i="19"/>
  <c r="K3" i="20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K3" i="23"/>
  <c r="D6" i="23" a="1"/>
  <c r="E6" i="23" a="1"/>
  <c r="F9" i="23"/>
  <c r="H10" i="23"/>
  <c r="F13" i="23"/>
  <c r="F14" i="23"/>
  <c r="F16" i="23"/>
  <c r="H16" i="23"/>
  <c r="F18" i="23"/>
  <c r="H18" i="23"/>
  <c r="H21" i="23"/>
  <c r="F24" i="23"/>
  <c r="H27" i="23"/>
  <c r="F29" i="23"/>
  <c r="H29" i="23"/>
  <c r="F31" i="23"/>
  <c r="F32" i="23"/>
  <c r="H32" i="23"/>
  <c r="F34" i="23"/>
  <c r="H34" i="23"/>
  <c r="K36" i="23"/>
  <c r="F37" i="23"/>
  <c r="H37" i="23"/>
  <c r="F40" i="23"/>
  <c r="H40" i="23"/>
  <c r="F42" i="23"/>
  <c r="H42" i="23"/>
  <c r="D6" i="23"/>
  <c r="E6" i="23"/>
  <c r="D7" i="23"/>
  <c r="D8" i="23"/>
  <c r="E8" i="23"/>
  <c r="D9" i="23"/>
  <c r="E9" i="23"/>
  <c r="K9" i="23" s="1"/>
  <c r="D10" i="23"/>
  <c r="D11" i="23"/>
  <c r="E11" i="23"/>
  <c r="D12" i="23"/>
  <c r="H12" i="23" s="1"/>
  <c r="E12" i="23"/>
  <c r="D13" i="23"/>
  <c r="D14" i="23"/>
  <c r="E14" i="23"/>
  <c r="D15" i="23"/>
  <c r="D16" i="23"/>
  <c r="E16" i="23"/>
  <c r="K16" i="23" s="1"/>
  <c r="D17" i="23"/>
  <c r="E17" i="23"/>
  <c r="D18" i="23"/>
  <c r="D19" i="23"/>
  <c r="E19" i="23"/>
  <c r="D20" i="23"/>
  <c r="H20" i="23" s="1"/>
  <c r="E20" i="23"/>
  <c r="D21" i="23"/>
  <c r="F21" i="23" s="1"/>
  <c r="D22" i="23"/>
  <c r="E22" i="23"/>
  <c r="J22" i="23" s="1"/>
  <c r="D23" i="23"/>
  <c r="D24" i="23"/>
  <c r="E24" i="23"/>
  <c r="K24" i="23" s="1"/>
  <c r="D25" i="23"/>
  <c r="J25" i="23" s="1"/>
  <c r="E25" i="23"/>
  <c r="D26" i="23"/>
  <c r="F26" i="23" s="1"/>
  <c r="D27" i="23"/>
  <c r="F27" i="23" s="1"/>
  <c r="E27" i="23"/>
  <c r="J27" i="23" s="1"/>
  <c r="D28" i="23"/>
  <c r="E28" i="23"/>
  <c r="D29" i="23"/>
  <c r="D30" i="23"/>
  <c r="H30" i="23" s="1"/>
  <c r="E30" i="23"/>
  <c r="D31" i="23"/>
  <c r="H31" i="23" s="1"/>
  <c r="D32" i="23"/>
  <c r="E32" i="23"/>
  <c r="J32" i="23" s="1"/>
  <c r="D33" i="23"/>
  <c r="K33" i="23" s="1"/>
  <c r="E33" i="23"/>
  <c r="D34" i="23"/>
  <c r="D35" i="23"/>
  <c r="E35" i="23"/>
  <c r="D36" i="23"/>
  <c r="E36" i="23"/>
  <c r="J36" i="23" s="1"/>
  <c r="D37" i="23"/>
  <c r="D38" i="23"/>
  <c r="E38" i="23"/>
  <c r="D39" i="23"/>
  <c r="D40" i="23"/>
  <c r="E40" i="23"/>
  <c r="J40" i="23" s="1"/>
  <c r="D41" i="23"/>
  <c r="E41" i="23"/>
  <c r="K41" i="23" s="1"/>
  <c r="D42" i="23"/>
  <c r="K3" i="22"/>
  <c r="D6" i="22" a="1"/>
  <c r="E6" i="22" a="1"/>
  <c r="E15" i="22" s="1"/>
  <c r="J7" i="22"/>
  <c r="K15" i="22"/>
  <c r="K20" i="22"/>
  <c r="H22" i="22"/>
  <c r="K25" i="22"/>
  <c r="H30" i="22"/>
  <c r="H40" i="22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6" i="22"/>
  <c r="D7" i="22"/>
  <c r="E7" i="22"/>
  <c r="D8" i="22"/>
  <c r="H8" i="22" s="1"/>
  <c r="E9" i="22"/>
  <c r="D10" i="22"/>
  <c r="F10" i="22" s="1"/>
  <c r="E10" i="22"/>
  <c r="K10" i="22" s="1"/>
  <c r="E11" i="22"/>
  <c r="D12" i="22"/>
  <c r="D13" i="22"/>
  <c r="J13" i="22" s="1"/>
  <c r="E13" i="22"/>
  <c r="D14" i="22"/>
  <c r="D15" i="22"/>
  <c r="H15" i="22" s="1"/>
  <c r="D16" i="22"/>
  <c r="D17" i="22"/>
  <c r="E17" i="22"/>
  <c r="D18" i="22"/>
  <c r="E19" i="22"/>
  <c r="D20" i="22"/>
  <c r="J20" i="22" s="1"/>
  <c r="E20" i="22"/>
  <c r="D21" i="22"/>
  <c r="D22" i="22"/>
  <c r="E22" i="22"/>
  <c r="D23" i="22"/>
  <c r="H23" i="22" s="1"/>
  <c r="E23" i="22"/>
  <c r="D24" i="22"/>
  <c r="D25" i="22"/>
  <c r="E25" i="22"/>
  <c r="D26" i="22"/>
  <c r="E26" i="22"/>
  <c r="E27" i="22"/>
  <c r="E28" i="22"/>
  <c r="D29" i="22"/>
  <c r="K29" i="22" s="1"/>
  <c r="E29" i="22"/>
  <c r="D30" i="22"/>
  <c r="E30" i="22"/>
  <c r="E31" i="22"/>
  <c r="D32" i="22"/>
  <c r="E32" i="22"/>
  <c r="D33" i="22"/>
  <c r="D34" i="22"/>
  <c r="K34" i="22" s="1"/>
  <c r="E34" i="22"/>
  <c r="D35" i="22"/>
  <c r="H35" i="22" s="1"/>
  <c r="E35" i="22"/>
  <c r="D36" i="22"/>
  <c r="D37" i="22"/>
  <c r="K37" i="22" s="1"/>
  <c r="E37" i="22"/>
  <c r="D38" i="22"/>
  <c r="E38" i="22"/>
  <c r="E39" i="22"/>
  <c r="D40" i="22"/>
  <c r="E40" i="22"/>
  <c r="D41" i="22"/>
  <c r="D42" i="22"/>
  <c r="K42" i="22" s="1"/>
  <c r="E42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E6" i="18" a="1"/>
  <c r="L2" i="18"/>
  <c r="K14" i="18"/>
  <c r="J17" i="18"/>
  <c r="F20" i="18"/>
  <c r="H23" i="18"/>
  <c r="K30" i="18"/>
  <c r="J33" i="18"/>
  <c r="F36" i="18"/>
  <c r="H39" i="18"/>
  <c r="K2" i="17"/>
  <c r="K4" i="17"/>
  <c r="K7" i="17"/>
  <c r="J7" i="17"/>
  <c r="H7" i="17"/>
  <c r="K8" i="17"/>
  <c r="J8" i="17"/>
  <c r="H8" i="17"/>
  <c r="K9" i="17"/>
  <c r="J9" i="17"/>
  <c r="H9" i="17"/>
  <c r="K10" i="17"/>
  <c r="J10" i="17"/>
  <c r="H10" i="17"/>
  <c r="K11" i="17"/>
  <c r="J11" i="17"/>
  <c r="H11" i="17"/>
  <c r="K12" i="17"/>
  <c r="J12" i="17"/>
  <c r="H12" i="17"/>
  <c r="K13" i="17"/>
  <c r="J13" i="17"/>
  <c r="H13" i="17"/>
  <c r="K14" i="17"/>
  <c r="J14" i="17"/>
  <c r="H14" i="17"/>
  <c r="K15" i="17"/>
  <c r="J15" i="17"/>
  <c r="H15" i="17"/>
  <c r="K16" i="17"/>
  <c r="J16" i="17"/>
  <c r="H16" i="17"/>
  <c r="K6" i="17"/>
  <c r="J6" i="17"/>
  <c r="H6" i="17"/>
  <c r="K2" i="16"/>
  <c r="D6" i="16" a="1"/>
  <c r="E6" i="16" a="1"/>
  <c r="E6" i="16" s="1"/>
  <c r="K45" i="16"/>
  <c r="J45" i="16"/>
  <c r="K46" i="16"/>
  <c r="J46" i="16"/>
  <c r="K47" i="16"/>
  <c r="J47" i="16"/>
  <c r="K48" i="16"/>
  <c r="J48" i="16"/>
  <c r="K49" i="16"/>
  <c r="J49" i="16"/>
  <c r="K50" i="16"/>
  <c r="J50" i="16"/>
  <c r="K44" i="16"/>
  <c r="J44" i="16"/>
  <c r="H10" i="16"/>
  <c r="J11" i="16"/>
  <c r="H16" i="16"/>
  <c r="F18" i="16"/>
  <c r="H21" i="16"/>
  <c r="H26" i="16"/>
  <c r="F28" i="16"/>
  <c r="F29" i="16"/>
  <c r="H33" i="16"/>
  <c r="J34" i="16"/>
  <c r="F38" i="16"/>
  <c r="H40" i="16"/>
  <c r="H41" i="16"/>
  <c r="F42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D6" i="18"/>
  <c r="K4" i="18" s="1"/>
  <c r="D7" i="18"/>
  <c r="H7" i="18" s="1"/>
  <c r="D8" i="18"/>
  <c r="D9" i="18"/>
  <c r="K9" i="18" s="1"/>
  <c r="D10" i="18"/>
  <c r="D11" i="18"/>
  <c r="K11" i="18" s="1"/>
  <c r="D12" i="18"/>
  <c r="K12" i="18" s="1"/>
  <c r="D13" i="18"/>
  <c r="D14" i="18"/>
  <c r="H14" i="18" s="1"/>
  <c r="D15" i="18"/>
  <c r="D16" i="18"/>
  <c r="K16" i="18" s="1"/>
  <c r="D17" i="18"/>
  <c r="H17" i="18" s="1"/>
  <c r="D18" i="18"/>
  <c r="D19" i="18"/>
  <c r="D20" i="18"/>
  <c r="K20" i="18" s="1"/>
  <c r="D21" i="18"/>
  <c r="D22" i="18"/>
  <c r="H22" i="18" s="1"/>
  <c r="D23" i="18"/>
  <c r="F23" i="18" s="1"/>
  <c r="D24" i="18"/>
  <c r="D25" i="18"/>
  <c r="K25" i="18" s="1"/>
  <c r="D26" i="18"/>
  <c r="D27" i="18"/>
  <c r="K27" i="18" s="1"/>
  <c r="D28" i="18"/>
  <c r="K28" i="18" s="1"/>
  <c r="D29" i="18"/>
  <c r="D30" i="18"/>
  <c r="H30" i="18" s="1"/>
  <c r="D31" i="18"/>
  <c r="D32" i="18"/>
  <c r="K32" i="18" s="1"/>
  <c r="D33" i="18"/>
  <c r="H33" i="18" s="1"/>
  <c r="D34" i="18"/>
  <c r="D35" i="18"/>
  <c r="K35" i="18" s="1"/>
  <c r="D36" i="18"/>
  <c r="K36" i="18" s="1"/>
  <c r="D37" i="18"/>
  <c r="D38" i="18"/>
  <c r="H38" i="18" s="1"/>
  <c r="D39" i="18"/>
  <c r="F39" i="18" s="1"/>
  <c r="D40" i="18"/>
  <c r="D41" i="18"/>
  <c r="K41" i="18" s="1"/>
  <c r="D42" i="18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1" i="4"/>
  <c r="E42" i="4"/>
  <c r="D9" i="4"/>
  <c r="J9" i="4" s="1"/>
  <c r="E7" i="16"/>
  <c r="E8" i="16"/>
  <c r="E9" i="16"/>
  <c r="E10" i="16"/>
  <c r="E11" i="16"/>
  <c r="E12" i="16"/>
  <c r="E13" i="16"/>
  <c r="E15" i="16"/>
  <c r="E16" i="16"/>
  <c r="E17" i="16"/>
  <c r="E18" i="16"/>
  <c r="E19" i="16"/>
  <c r="E20" i="16"/>
  <c r="E21" i="16"/>
  <c r="E23" i="16"/>
  <c r="E25" i="16"/>
  <c r="E26" i="16"/>
  <c r="J26" i="16" s="1"/>
  <c r="E27" i="16"/>
  <c r="E28" i="16"/>
  <c r="E29" i="16"/>
  <c r="E31" i="16"/>
  <c r="E33" i="16"/>
  <c r="E34" i="16"/>
  <c r="E35" i="16"/>
  <c r="E36" i="16"/>
  <c r="J36" i="16" s="1"/>
  <c r="E37" i="16"/>
  <c r="E41" i="16"/>
  <c r="E42" i="16"/>
  <c r="K42" i="16" s="1"/>
  <c r="D6" i="16"/>
  <c r="F6" i="16" s="1"/>
  <c r="D7" i="16"/>
  <c r="K7" i="16" s="1"/>
  <c r="D8" i="16"/>
  <c r="D9" i="16"/>
  <c r="F9" i="16" s="1"/>
  <c r="D10" i="16"/>
  <c r="J10" i="16" s="1"/>
  <c r="D11" i="16"/>
  <c r="D12" i="16"/>
  <c r="H12" i="16" s="1"/>
  <c r="D13" i="16"/>
  <c r="F13" i="16" s="1"/>
  <c r="D14" i="16"/>
  <c r="D15" i="16"/>
  <c r="K15" i="16" s="1"/>
  <c r="D16" i="16"/>
  <c r="D17" i="16"/>
  <c r="F17" i="16" s="1"/>
  <c r="D18" i="16"/>
  <c r="J18" i="16" s="1"/>
  <c r="D19" i="16"/>
  <c r="J19" i="16" s="1"/>
  <c r="D20" i="16"/>
  <c r="H20" i="16" s="1"/>
  <c r="D21" i="16"/>
  <c r="F21" i="16" s="1"/>
  <c r="D22" i="16"/>
  <c r="D23" i="16"/>
  <c r="K23" i="16" s="1"/>
  <c r="D24" i="16"/>
  <c r="D25" i="16"/>
  <c r="F25" i="16" s="1"/>
  <c r="D26" i="16"/>
  <c r="F26" i="16" s="1"/>
  <c r="D27" i="16"/>
  <c r="D28" i="16"/>
  <c r="H28" i="16" s="1"/>
  <c r="D29" i="16"/>
  <c r="D30" i="16"/>
  <c r="D31" i="16"/>
  <c r="K31" i="16" s="1"/>
  <c r="D32" i="16"/>
  <c r="D33" i="16"/>
  <c r="F33" i="16" s="1"/>
  <c r="D34" i="16"/>
  <c r="H34" i="16" s="1"/>
  <c r="D35" i="16"/>
  <c r="H35" i="16" s="1"/>
  <c r="D36" i="16"/>
  <c r="H36" i="16" s="1"/>
  <c r="D37" i="16"/>
  <c r="K37" i="16" s="1"/>
  <c r="D38" i="16"/>
  <c r="D39" i="16"/>
  <c r="D40" i="16"/>
  <c r="D41" i="16"/>
  <c r="K41" i="16" s="1"/>
  <c r="D42" i="16"/>
  <c r="J42" i="16" s="1"/>
  <c r="K3" i="16"/>
  <c r="K3" i="17"/>
  <c r="L4" i="20"/>
  <c r="L14" i="20"/>
  <c r="L11" i="20"/>
  <c r="P14" i="20"/>
  <c r="L12" i="20"/>
  <c r="Q12" i="20" s="1"/>
  <c r="Q14" i="20"/>
  <c r="P12" i="20"/>
  <c r="Q96" i="19"/>
  <c r="L31" i="20"/>
  <c r="P31" i="20" s="1"/>
  <c r="E61" i="19"/>
  <c r="M31" i="20"/>
  <c r="L50" i="20"/>
  <c r="L52" i="20"/>
  <c r="M52" i="20" s="1"/>
  <c r="L29" i="20"/>
  <c r="M29" i="20" s="1"/>
  <c r="L42" i="20"/>
  <c r="L44" i="20"/>
  <c r="M44" i="20" s="1"/>
  <c r="M50" i="20"/>
  <c r="L59" i="20"/>
  <c r="L55" i="20"/>
  <c r="L22" i="20"/>
  <c r="E61" i="20"/>
  <c r="L10" i="20"/>
  <c r="Q31" i="20"/>
  <c r="L24" i="20"/>
  <c r="M24" i="20" s="1"/>
  <c r="Q24" i="20"/>
  <c r="P96" i="19"/>
  <c r="P11" i="20"/>
  <c r="Q11" i="20"/>
  <c r="P29" i="20"/>
  <c r="Q29" i="20"/>
  <c r="M59" i="20"/>
  <c r="L9" i="20"/>
  <c r="M42" i="20"/>
  <c r="L7" i="20"/>
  <c r="P24" i="20"/>
  <c r="P55" i="20"/>
  <c r="M7" i="20"/>
  <c r="M11" i="20"/>
  <c r="L15" i="20"/>
  <c r="M12" i="20"/>
  <c r="M4" i="20"/>
  <c r="M9" i="20"/>
  <c r="L4" i="21"/>
  <c r="L7" i="21"/>
  <c r="M7" i="21" s="1"/>
  <c r="L9" i="21"/>
  <c r="M9" i="21" s="1"/>
  <c r="L11" i="21"/>
  <c r="M11" i="21" s="1"/>
  <c r="L13" i="21"/>
  <c r="L15" i="21"/>
  <c r="M15" i="21" s="1"/>
  <c r="M10" i="20"/>
  <c r="M14" i="20"/>
  <c r="L4" i="18"/>
  <c r="M4" i="21"/>
  <c r="L4" i="17"/>
  <c r="M13" i="21"/>
  <c r="M4" i="17"/>
  <c r="M4" i="18"/>
  <c r="B1" i="12"/>
  <c r="B61" i="19"/>
  <c r="E62" i="19" s="1"/>
  <c r="P59" i="20"/>
  <c r="Q59" i="20"/>
  <c r="M55" i="20"/>
  <c r="Q55" i="20"/>
  <c r="P22" i="20"/>
  <c r="M22" i="20"/>
  <c r="Q22" i="20"/>
  <c r="B61" i="20"/>
  <c r="E62" i="20" s="1"/>
  <c r="Q10" i="20"/>
  <c r="P10" i="20"/>
  <c r="Q9" i="20"/>
  <c r="P9" i="20"/>
  <c r="Q7" i="20"/>
  <c r="P7" i="20"/>
  <c r="M15" i="20"/>
  <c r="P15" i="20"/>
  <c r="Q15" i="20"/>
  <c r="L16" i="21"/>
  <c r="M16" i="21" s="1"/>
  <c r="L14" i="21"/>
  <c r="M14" i="21" s="1"/>
  <c r="L12" i="21"/>
  <c r="M12" i="21" s="1"/>
  <c r="L10" i="21"/>
  <c r="M10" i="21" s="1"/>
  <c r="L8" i="21"/>
  <c r="M8" i="21" s="1"/>
  <c r="L6" i="21"/>
  <c r="M6" i="21" s="1"/>
  <c r="B62" i="19"/>
  <c r="E63" i="19" s="1"/>
  <c r="B62" i="20"/>
  <c r="E63" i="20" s="1"/>
  <c r="B63" i="19"/>
  <c r="E64" i="19" s="1"/>
  <c r="B63" i="20"/>
  <c r="E64" i="20" s="1"/>
  <c r="B64" i="19"/>
  <c r="E65" i="19" s="1"/>
  <c r="B64" i="20"/>
  <c r="E65" i="20" s="1"/>
  <c r="B65" i="19"/>
  <c r="E66" i="19" s="1"/>
  <c r="B65" i="20"/>
  <c r="E66" i="20" s="1"/>
  <c r="B66" i="19"/>
  <c r="E67" i="19" s="1"/>
  <c r="B66" i="20"/>
  <c r="E67" i="20" s="1"/>
  <c r="B67" i="19"/>
  <c r="E68" i="19" s="1"/>
  <c r="B67" i="20"/>
  <c r="E68" i="20" s="1"/>
  <c r="B68" i="19"/>
  <c r="E69" i="19" s="1"/>
  <c r="B68" i="20"/>
  <c r="E69" i="20" s="1"/>
  <c r="B69" i="19"/>
  <c r="E70" i="19" s="1"/>
  <c r="B69" i="20"/>
  <c r="E70" i="20" s="1"/>
  <c r="B70" i="19"/>
  <c r="E71" i="19" s="1"/>
  <c r="B70" i="20"/>
  <c r="E71" i="20" s="1"/>
  <c r="B71" i="19"/>
  <c r="E72" i="19" s="1"/>
  <c r="B71" i="20"/>
  <c r="E72" i="20" s="1"/>
  <c r="B72" i="19"/>
  <c r="E73" i="19" s="1"/>
  <c r="B72" i="20"/>
  <c r="E73" i="20" s="1"/>
  <c r="B73" i="19"/>
  <c r="E74" i="19" s="1"/>
  <c r="B73" i="20"/>
  <c r="E74" i="20" s="1"/>
  <c r="B74" i="19"/>
  <c r="E75" i="19" s="1"/>
  <c r="B74" i="20"/>
  <c r="E75" i="20" s="1"/>
  <c r="B75" i="19"/>
  <c r="E76" i="19" s="1"/>
  <c r="B75" i="20"/>
  <c r="E76" i="20" s="1"/>
  <c r="B76" i="19"/>
  <c r="E77" i="19" s="1"/>
  <c r="B76" i="20"/>
  <c r="E77" i="20" s="1"/>
  <c r="B77" i="19"/>
  <c r="E78" i="19" s="1"/>
  <c r="B77" i="20"/>
  <c r="E78" i="20" s="1"/>
  <c r="B78" i="19"/>
  <c r="E79" i="19" s="1"/>
  <c r="B78" i="20"/>
  <c r="E79" i="20" s="1"/>
  <c r="B79" i="19"/>
  <c r="E80" i="19" s="1"/>
  <c r="B79" i="20"/>
  <c r="E80" i="20" s="1"/>
  <c r="B80" i="19"/>
  <c r="E81" i="19" s="1"/>
  <c r="B80" i="20"/>
  <c r="E81" i="20" s="1"/>
  <c r="B81" i="19"/>
  <c r="E82" i="19" s="1"/>
  <c r="B81" i="20"/>
  <c r="E82" i="20" s="1"/>
  <c r="B82" i="19"/>
  <c r="E83" i="19" s="1"/>
  <c r="B82" i="20"/>
  <c r="E83" i="20" s="1"/>
  <c r="B83" i="19"/>
  <c r="E84" i="19" s="1"/>
  <c r="B83" i="20"/>
  <c r="E84" i="20" s="1"/>
  <c r="B84" i="19"/>
  <c r="E85" i="19" s="1"/>
  <c r="B84" i="20"/>
  <c r="E85" i="20" s="1"/>
  <c r="B85" i="19"/>
  <c r="E86" i="19" s="1"/>
  <c r="B85" i="20"/>
  <c r="E86" i="20" s="1"/>
  <c r="B86" i="19"/>
  <c r="E87" i="19" s="1"/>
  <c r="B86" i="20"/>
  <c r="E87" i="20" s="1"/>
  <c r="B87" i="19"/>
  <c r="E88" i="19" s="1"/>
  <c r="B87" i="20"/>
  <c r="E88" i="20" s="1"/>
  <c r="B88" i="19"/>
  <c r="E89" i="19" s="1"/>
  <c r="B88" i="20"/>
  <c r="E89" i="20" s="1"/>
  <c r="B89" i="19"/>
  <c r="E90" i="19" s="1"/>
  <c r="B89" i="20"/>
  <c r="E90" i="20" s="1"/>
  <c r="B90" i="19"/>
  <c r="E91" i="19" s="1"/>
  <c r="B90" i="20"/>
  <c r="E91" i="20" s="1"/>
  <c r="B91" i="19"/>
  <c r="E92" i="19" s="1"/>
  <c r="B91" i="20"/>
  <c r="E92" i="20" s="1"/>
  <c r="B92" i="19"/>
  <c r="E93" i="19" s="1"/>
  <c r="B92" i="20"/>
  <c r="E93" i="20" s="1"/>
  <c r="B93" i="19"/>
  <c r="E94" i="19" s="1"/>
  <c r="B93" i="20"/>
  <c r="E94" i="20" s="1"/>
  <c r="B94" i="19"/>
  <c r="E95" i="19" s="1"/>
  <c r="B94" i="20"/>
  <c r="E95" i="20" s="1"/>
  <c r="B95" i="19"/>
  <c r="B95" i="20"/>
  <c r="J95" i="20" l="1"/>
  <c r="K95" i="20"/>
  <c r="K95" i="19"/>
  <c r="J95" i="19"/>
  <c r="J94" i="20"/>
  <c r="K94" i="20"/>
  <c r="J94" i="19"/>
  <c r="J93" i="20"/>
  <c r="J93" i="19"/>
  <c r="K92" i="20"/>
  <c r="J92" i="20"/>
  <c r="J92" i="19"/>
  <c r="K92" i="19"/>
  <c r="J91" i="20"/>
  <c r="K91" i="20"/>
  <c r="J91" i="19"/>
  <c r="K91" i="19"/>
  <c r="J90" i="20"/>
  <c r="K90" i="20"/>
  <c r="J90" i="19"/>
  <c r="J89" i="20"/>
  <c r="J89" i="19"/>
  <c r="K89" i="19"/>
  <c r="J88" i="20"/>
  <c r="K88" i="20"/>
  <c r="J88" i="19"/>
  <c r="K88" i="19"/>
  <c r="J87" i="20"/>
  <c r="J87" i="19"/>
  <c r="J86" i="20"/>
  <c r="J86" i="19"/>
  <c r="K86" i="19"/>
  <c r="J85" i="20"/>
  <c r="J85" i="19"/>
  <c r="K85" i="19"/>
  <c r="J84" i="20"/>
  <c r="J84" i="19"/>
  <c r="J83" i="20"/>
  <c r="J83" i="19"/>
  <c r="K83" i="19"/>
  <c r="J82" i="20"/>
  <c r="K82" i="20"/>
  <c r="J82" i="19"/>
  <c r="K82" i="19"/>
  <c r="K81" i="20"/>
  <c r="J81" i="20"/>
  <c r="J81" i="19"/>
  <c r="J80" i="20"/>
  <c r="J80" i="19"/>
  <c r="K80" i="19"/>
  <c r="J79" i="20"/>
  <c r="K79" i="20"/>
  <c r="J79" i="19"/>
  <c r="K79" i="19"/>
  <c r="J78" i="20"/>
  <c r="J78" i="19"/>
  <c r="J77" i="20"/>
  <c r="K77" i="19"/>
  <c r="J77" i="19"/>
  <c r="J76" i="20"/>
  <c r="K76" i="20"/>
  <c r="J76" i="19"/>
  <c r="K76" i="19"/>
  <c r="J75" i="20"/>
  <c r="K75" i="20"/>
  <c r="J75" i="19"/>
  <c r="J74" i="20"/>
  <c r="J74" i="19"/>
  <c r="K74" i="19"/>
  <c r="J73" i="20"/>
  <c r="K73" i="20"/>
  <c r="J73" i="19"/>
  <c r="J72" i="20"/>
  <c r="K72" i="20"/>
  <c r="J72" i="19"/>
  <c r="J71" i="20"/>
  <c r="J71" i="19"/>
  <c r="K71" i="19"/>
  <c r="J70" i="20"/>
  <c r="J70" i="19"/>
  <c r="J69" i="20"/>
  <c r="J69" i="19"/>
  <c r="J68" i="20"/>
  <c r="J68" i="19"/>
  <c r="K68" i="19"/>
  <c r="J67" i="20"/>
  <c r="J67" i="19"/>
  <c r="J66" i="20"/>
  <c r="K66" i="20"/>
  <c r="J66" i="19"/>
  <c r="J65" i="20"/>
  <c r="J65" i="19"/>
  <c r="J64" i="20"/>
  <c r="J64" i="19"/>
  <c r="J63" i="20"/>
  <c r="K63" i="20"/>
  <c r="J63" i="19"/>
  <c r="K63" i="19"/>
  <c r="J62" i="20"/>
  <c r="J62" i="19"/>
  <c r="J61" i="20"/>
  <c r="J61" i="19"/>
  <c r="K61" i="19"/>
  <c r="F11" i="4"/>
  <c r="K11" i="4"/>
  <c r="J11" i="4"/>
  <c r="H11" i="4"/>
  <c r="K10" i="4"/>
  <c r="J39" i="23"/>
  <c r="K39" i="16"/>
  <c r="D33" i="4"/>
  <c r="K29" i="16"/>
  <c r="J29" i="16"/>
  <c r="D23" i="4"/>
  <c r="D6" i="4"/>
  <c r="J40" i="16"/>
  <c r="J32" i="16"/>
  <c r="F32" i="16"/>
  <c r="J24" i="16"/>
  <c r="F24" i="16"/>
  <c r="J16" i="16"/>
  <c r="F16" i="16"/>
  <c r="J8" i="16"/>
  <c r="F8" i="16"/>
  <c r="D42" i="4"/>
  <c r="D34" i="4"/>
  <c r="D26" i="4"/>
  <c r="K26" i="4" s="1"/>
  <c r="D18" i="4"/>
  <c r="D10" i="4"/>
  <c r="H42" i="16"/>
  <c r="F36" i="16"/>
  <c r="F34" i="16"/>
  <c r="H29" i="16"/>
  <c r="H24" i="16"/>
  <c r="K9" i="16"/>
  <c r="K6" i="18"/>
  <c r="H36" i="18"/>
  <c r="F33" i="18"/>
  <c r="J30" i="18"/>
  <c r="H20" i="18"/>
  <c r="F17" i="18"/>
  <c r="J14" i="18"/>
  <c r="J18" i="22"/>
  <c r="F11" i="23"/>
  <c r="K11" i="23"/>
  <c r="H11" i="23"/>
  <c r="J11" i="23"/>
  <c r="D25" i="4"/>
  <c r="H19" i="18"/>
  <c r="F19" i="18"/>
  <c r="H38" i="16"/>
  <c r="J38" i="16"/>
  <c r="H30" i="16"/>
  <c r="J30" i="16"/>
  <c r="H22" i="16"/>
  <c r="H14" i="16"/>
  <c r="D40" i="4"/>
  <c r="D32" i="4"/>
  <c r="D24" i="4"/>
  <c r="D16" i="4"/>
  <c r="D8" i="4"/>
  <c r="K42" i="18"/>
  <c r="J42" i="18"/>
  <c r="F42" i="18"/>
  <c r="K34" i="18"/>
  <c r="J34" i="18"/>
  <c r="F34" i="18"/>
  <c r="K26" i="18"/>
  <c r="J26" i="18"/>
  <c r="F26" i="18"/>
  <c r="K18" i="18"/>
  <c r="J18" i="18"/>
  <c r="F18" i="18"/>
  <c r="K10" i="18"/>
  <c r="J10" i="18"/>
  <c r="F10" i="18"/>
  <c r="H9" i="4"/>
  <c r="F40" i="16"/>
  <c r="K38" i="16"/>
  <c r="K36" i="16"/>
  <c r="K34" i="16"/>
  <c r="F31" i="16"/>
  <c r="H23" i="16"/>
  <c r="H18" i="16"/>
  <c r="K16" i="16"/>
  <c r="H13" i="16"/>
  <c r="H8" i="16"/>
  <c r="K4" i="16"/>
  <c r="H42" i="18"/>
  <c r="J36" i="18"/>
  <c r="K33" i="18"/>
  <c r="H26" i="18"/>
  <c r="J20" i="18"/>
  <c r="K17" i="18"/>
  <c r="H10" i="18"/>
  <c r="D39" i="4"/>
  <c r="F9" i="4"/>
  <c r="J31" i="16"/>
  <c r="F23" i="16"/>
  <c r="H15" i="16"/>
  <c r="K8" i="16"/>
  <c r="H41" i="18"/>
  <c r="F38" i="18"/>
  <c r="J35" i="18"/>
  <c r="H25" i="18"/>
  <c r="F22" i="18"/>
  <c r="J19" i="18"/>
  <c r="H9" i="18"/>
  <c r="H31" i="16"/>
  <c r="K13" i="16"/>
  <c r="J13" i="16"/>
  <c r="H6" i="16"/>
  <c r="H39" i="16"/>
  <c r="H37" i="16"/>
  <c r="J33" i="16"/>
  <c r="J28" i="16"/>
  <c r="H25" i="16"/>
  <c r="J23" i="16"/>
  <c r="F20" i="16"/>
  <c r="F15" i="16"/>
  <c r="F10" i="16"/>
  <c r="H7" i="16"/>
  <c r="F41" i="18"/>
  <c r="J38" i="18"/>
  <c r="H28" i="18"/>
  <c r="F25" i="18"/>
  <c r="J22" i="18"/>
  <c r="K19" i="18"/>
  <c r="H12" i="18"/>
  <c r="F9" i="18"/>
  <c r="K26" i="22"/>
  <c r="K21" i="22"/>
  <c r="D41" i="4"/>
  <c r="H27" i="18"/>
  <c r="F27" i="18"/>
  <c r="K21" i="16"/>
  <c r="J21" i="16"/>
  <c r="D15" i="4"/>
  <c r="K15" i="4" s="1"/>
  <c r="F35" i="16"/>
  <c r="K35" i="16"/>
  <c r="F27" i="16"/>
  <c r="H27" i="16"/>
  <c r="K27" i="16"/>
  <c r="F19" i="16"/>
  <c r="H19" i="16"/>
  <c r="K19" i="16"/>
  <c r="F11" i="16"/>
  <c r="H11" i="16"/>
  <c r="K11" i="16"/>
  <c r="E40" i="16"/>
  <c r="K40" i="16" s="1"/>
  <c r="E32" i="16"/>
  <c r="K32" i="16" s="1"/>
  <c r="E24" i="16"/>
  <c r="K24" i="16" s="1"/>
  <c r="D37" i="4"/>
  <c r="D29" i="4"/>
  <c r="D21" i="4"/>
  <c r="D13" i="4"/>
  <c r="K39" i="18"/>
  <c r="J39" i="18"/>
  <c r="K31" i="18"/>
  <c r="J31" i="18"/>
  <c r="K23" i="18"/>
  <c r="J23" i="18"/>
  <c r="K15" i="18"/>
  <c r="J15" i="18"/>
  <c r="K7" i="18"/>
  <c r="J7" i="18"/>
  <c r="F7" i="18"/>
  <c r="K3" i="4"/>
  <c r="K41" i="4"/>
  <c r="K25" i="4"/>
  <c r="K17" i="4"/>
  <c r="K9" i="4"/>
  <c r="J6" i="16"/>
  <c r="F41" i="16"/>
  <c r="F39" i="16"/>
  <c r="F37" i="16"/>
  <c r="J35" i="16"/>
  <c r="K33" i="16"/>
  <c r="F30" i="16"/>
  <c r="K28" i="16"/>
  <c r="J25" i="16"/>
  <c r="J20" i="16"/>
  <c r="H17" i="16"/>
  <c r="J15" i="16"/>
  <c r="F12" i="16"/>
  <c r="F7" i="16"/>
  <c r="J41" i="18"/>
  <c r="K38" i="18"/>
  <c r="H31" i="18"/>
  <c r="F28" i="18"/>
  <c r="J25" i="18"/>
  <c r="K22" i="18"/>
  <c r="H15" i="18"/>
  <c r="F12" i="18"/>
  <c r="J9" i="18"/>
  <c r="F14" i="22"/>
  <c r="H14" i="22"/>
  <c r="K33" i="22"/>
  <c r="D7" i="4"/>
  <c r="D38" i="4"/>
  <c r="D22" i="4"/>
  <c r="D14" i="4"/>
  <c r="F40" i="18"/>
  <c r="H40" i="18"/>
  <c r="J40" i="18"/>
  <c r="F32" i="18"/>
  <c r="H32" i="18"/>
  <c r="J32" i="18"/>
  <c r="F24" i="18"/>
  <c r="H24" i="18"/>
  <c r="J24" i="18"/>
  <c r="F16" i="18"/>
  <c r="H16" i="18"/>
  <c r="J16" i="18"/>
  <c r="F8" i="18"/>
  <c r="H8" i="18"/>
  <c r="J8" i="18"/>
  <c r="K26" i="16"/>
  <c r="K18" i="16"/>
  <c r="K10" i="16"/>
  <c r="E39" i="16"/>
  <c r="D36" i="4"/>
  <c r="D28" i="4"/>
  <c r="K28" i="4" s="1"/>
  <c r="D20" i="4"/>
  <c r="H6" i="18"/>
  <c r="F6" i="18"/>
  <c r="K6" i="16"/>
  <c r="J41" i="16"/>
  <c r="J39" i="16"/>
  <c r="J37" i="16"/>
  <c r="K25" i="16"/>
  <c r="F22" i="16"/>
  <c r="K20" i="16"/>
  <c r="J17" i="16"/>
  <c r="J12" i="16"/>
  <c r="H9" i="16"/>
  <c r="J7" i="16"/>
  <c r="H34" i="18"/>
  <c r="F31" i="18"/>
  <c r="J28" i="18"/>
  <c r="H18" i="18"/>
  <c r="F15" i="18"/>
  <c r="J12" i="18"/>
  <c r="K35" i="22"/>
  <c r="J35" i="22"/>
  <c r="F35" i="22"/>
  <c r="F7" i="23"/>
  <c r="H7" i="23"/>
  <c r="J21" i="19"/>
  <c r="K21" i="19"/>
  <c r="D17" i="4"/>
  <c r="H35" i="18"/>
  <c r="F35" i="18"/>
  <c r="H11" i="18"/>
  <c r="F11" i="18"/>
  <c r="D31" i="4"/>
  <c r="D30" i="4"/>
  <c r="D12" i="4"/>
  <c r="E38" i="16"/>
  <c r="E30" i="16"/>
  <c r="K30" i="16" s="1"/>
  <c r="E22" i="16"/>
  <c r="J22" i="16" s="1"/>
  <c r="E14" i="16"/>
  <c r="J14" i="16" s="1"/>
  <c r="D35" i="4"/>
  <c r="D27" i="4"/>
  <c r="D19" i="4"/>
  <c r="J37" i="18"/>
  <c r="F37" i="18"/>
  <c r="H37" i="18"/>
  <c r="K37" i="18"/>
  <c r="J29" i="18"/>
  <c r="F29" i="18"/>
  <c r="H29" i="18"/>
  <c r="K29" i="18"/>
  <c r="J21" i="18"/>
  <c r="F21" i="18"/>
  <c r="H21" i="18"/>
  <c r="K21" i="18"/>
  <c r="J13" i="18"/>
  <c r="F13" i="18"/>
  <c r="H13" i="18"/>
  <c r="K13" i="18"/>
  <c r="K39" i="4"/>
  <c r="K23" i="4"/>
  <c r="K4" i="4"/>
  <c r="H32" i="16"/>
  <c r="J27" i="16"/>
  <c r="K22" i="16"/>
  <c r="K17" i="16"/>
  <c r="F14" i="16"/>
  <c r="K12" i="16"/>
  <c r="J9" i="16"/>
  <c r="J6" i="18"/>
  <c r="K40" i="18"/>
  <c r="F30" i="18"/>
  <c r="J27" i="18"/>
  <c r="K24" i="18"/>
  <c r="F14" i="18"/>
  <c r="J11" i="18"/>
  <c r="K8" i="18"/>
  <c r="H7" i="22"/>
  <c r="K7" i="22"/>
  <c r="F7" i="22"/>
  <c r="H39" i="23"/>
  <c r="F39" i="23"/>
  <c r="K25" i="23"/>
  <c r="H25" i="23"/>
  <c r="F25" i="23"/>
  <c r="K38" i="22"/>
  <c r="J38" i="22"/>
  <c r="F38" i="22"/>
  <c r="K30" i="22"/>
  <c r="J30" i="22"/>
  <c r="F30" i="22"/>
  <c r="H38" i="22"/>
  <c r="K23" i="22"/>
  <c r="K18" i="22"/>
  <c r="J15" i="22"/>
  <c r="K13" i="22"/>
  <c r="J10" i="22"/>
  <c r="D11" i="22"/>
  <c r="D19" i="22"/>
  <c r="D27" i="22"/>
  <c r="D9" i="22"/>
  <c r="K40" i="23"/>
  <c r="F36" i="23"/>
  <c r="H36" i="23"/>
  <c r="H22" i="23"/>
  <c r="F22" i="23"/>
  <c r="K22" i="23"/>
  <c r="K40" i="22"/>
  <c r="K32" i="22"/>
  <c r="F20" i="22"/>
  <c r="H20" i="22"/>
  <c r="J17" i="22"/>
  <c r="F17" i="22"/>
  <c r="H17" i="22"/>
  <c r="H42" i="22"/>
  <c r="F40" i="22"/>
  <c r="H37" i="22"/>
  <c r="H32" i="22"/>
  <c r="K17" i="22"/>
  <c r="K32" i="23"/>
  <c r="J28" i="23"/>
  <c r="F28" i="23"/>
  <c r="H28" i="23"/>
  <c r="K28" i="23"/>
  <c r="H14" i="23"/>
  <c r="K14" i="23"/>
  <c r="K10" i="23"/>
  <c r="J14" i="23"/>
  <c r="F6" i="22"/>
  <c r="F42" i="22"/>
  <c r="J40" i="22"/>
  <c r="F37" i="22"/>
  <c r="H34" i="22"/>
  <c r="F32" i="22"/>
  <c r="H29" i="22"/>
  <c r="H24" i="22"/>
  <c r="K35" i="23"/>
  <c r="J35" i="23"/>
  <c r="J17" i="23"/>
  <c r="F17" i="23"/>
  <c r="H17" i="23"/>
  <c r="K17" i="23"/>
  <c r="F20" i="23"/>
  <c r="J42" i="22"/>
  <c r="J37" i="22"/>
  <c r="F34" i="22"/>
  <c r="J32" i="22"/>
  <c r="F29" i="22"/>
  <c r="H26" i="22"/>
  <c r="F24" i="22"/>
  <c r="H21" i="22"/>
  <c r="H16" i="22"/>
  <c r="H6" i="22"/>
  <c r="K38" i="23"/>
  <c r="J38" i="23"/>
  <c r="F38" i="23"/>
  <c r="H6" i="23"/>
  <c r="J6" i="23"/>
  <c r="F6" i="23"/>
  <c r="K4" i="23"/>
  <c r="K6" i="23"/>
  <c r="H38" i="23"/>
  <c r="J20" i="23"/>
  <c r="D39" i="22"/>
  <c r="E36" i="22"/>
  <c r="K36" i="22" s="1"/>
  <c r="D31" i="22"/>
  <c r="D28" i="22"/>
  <c r="J25" i="22"/>
  <c r="F25" i="22"/>
  <c r="H25" i="22"/>
  <c r="K22" i="22"/>
  <c r="J22" i="22"/>
  <c r="F22" i="22"/>
  <c r="E12" i="22"/>
  <c r="J34" i="22"/>
  <c r="J29" i="22"/>
  <c r="F26" i="22"/>
  <c r="F21" i="22"/>
  <c r="H18" i="22"/>
  <c r="F16" i="22"/>
  <c r="H13" i="22"/>
  <c r="J41" i="23"/>
  <c r="F41" i="23"/>
  <c r="H41" i="23"/>
  <c r="J9" i="23"/>
  <c r="H9" i="23"/>
  <c r="H35" i="23"/>
  <c r="K27" i="23"/>
  <c r="H23" i="23"/>
  <c r="K20" i="23"/>
  <c r="E41" i="22"/>
  <c r="K41" i="22" s="1"/>
  <c r="F36" i="22"/>
  <c r="H36" i="22"/>
  <c r="E33" i="22"/>
  <c r="E21" i="22"/>
  <c r="E18" i="22"/>
  <c r="F12" i="22"/>
  <c r="H12" i="22"/>
  <c r="K8" i="22"/>
  <c r="J36" i="22"/>
  <c r="J26" i="22"/>
  <c r="F23" i="22"/>
  <c r="J21" i="22"/>
  <c r="F18" i="22"/>
  <c r="F13" i="22"/>
  <c r="H10" i="22"/>
  <c r="F8" i="22"/>
  <c r="K30" i="23"/>
  <c r="J30" i="23"/>
  <c r="F30" i="23"/>
  <c r="K12" i="23"/>
  <c r="J12" i="23"/>
  <c r="F35" i="23"/>
  <c r="F23" i="23"/>
  <c r="F12" i="23"/>
  <c r="J27" i="19"/>
  <c r="K27" i="19"/>
  <c r="F41" i="22"/>
  <c r="H41" i="22"/>
  <c r="J33" i="22"/>
  <c r="F33" i="22"/>
  <c r="H33" i="22"/>
  <c r="J23" i="22"/>
  <c r="F15" i="22"/>
  <c r="E8" i="22"/>
  <c r="J8" i="22" s="1"/>
  <c r="E16" i="22"/>
  <c r="K16" i="22" s="1"/>
  <c r="E24" i="22"/>
  <c r="K24" i="22" s="1"/>
  <c r="E6" i="22"/>
  <c r="K6" i="22" s="1"/>
  <c r="E14" i="22"/>
  <c r="K14" i="22" s="1"/>
  <c r="J33" i="23"/>
  <c r="F33" i="23"/>
  <c r="H33" i="23"/>
  <c r="F19" i="23"/>
  <c r="K19" i="23"/>
  <c r="J19" i="23"/>
  <c r="H19" i="23"/>
  <c r="F15" i="23"/>
  <c r="H15" i="23"/>
  <c r="E7" i="23"/>
  <c r="K7" i="23" s="1"/>
  <c r="E15" i="23"/>
  <c r="J15" i="23" s="1"/>
  <c r="E23" i="23"/>
  <c r="K23" i="23" s="1"/>
  <c r="E31" i="23"/>
  <c r="J31" i="23" s="1"/>
  <c r="E39" i="23"/>
  <c r="K39" i="23" s="1"/>
  <c r="E10" i="23"/>
  <c r="E18" i="23"/>
  <c r="E26" i="23"/>
  <c r="E34" i="23"/>
  <c r="E42" i="23"/>
  <c r="E13" i="23"/>
  <c r="J13" i="23" s="1"/>
  <c r="E21" i="23"/>
  <c r="K21" i="23" s="1"/>
  <c r="E29" i="23"/>
  <c r="J29" i="23" s="1"/>
  <c r="E37" i="23"/>
  <c r="K11" i="19"/>
  <c r="J24" i="23"/>
  <c r="J16" i="23"/>
  <c r="J8" i="23"/>
  <c r="F10" i="23"/>
  <c r="H8" i="23"/>
  <c r="K19" i="19"/>
  <c r="K29" i="23"/>
  <c r="H26" i="23"/>
  <c r="J10" i="23"/>
  <c r="F8" i="23"/>
  <c r="K12" i="19"/>
  <c r="K20" i="19"/>
  <c r="K28" i="19"/>
  <c r="K65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62" i="19"/>
  <c r="K64" i="19"/>
  <c r="K84" i="19"/>
  <c r="K87" i="19"/>
  <c r="K90" i="19"/>
  <c r="K42" i="19"/>
  <c r="K49" i="19"/>
  <c r="K72" i="19"/>
  <c r="K75" i="19"/>
  <c r="K78" i="19"/>
  <c r="K81" i="19"/>
  <c r="K93" i="19"/>
  <c r="K44" i="19"/>
  <c r="K54" i="19"/>
  <c r="K8" i="19"/>
  <c r="K14" i="19"/>
  <c r="K16" i="19"/>
  <c r="K22" i="19"/>
  <c r="K24" i="19"/>
  <c r="K30" i="19"/>
  <c r="K32" i="19"/>
  <c r="K66" i="19"/>
  <c r="K69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67" i="19"/>
  <c r="K70" i="19"/>
  <c r="K73" i="19"/>
  <c r="K94" i="19"/>
  <c r="H24" i="23"/>
  <c r="H13" i="23"/>
  <c r="K8" i="23"/>
  <c r="L2" i="16"/>
  <c r="L2" i="17"/>
  <c r="L2" i="4"/>
  <c r="K65" i="20"/>
  <c r="K58" i="20"/>
  <c r="K56" i="20"/>
  <c r="K26" i="20"/>
  <c r="K18" i="20"/>
  <c r="K53" i="20"/>
  <c r="K47" i="20"/>
  <c r="K36" i="20"/>
  <c r="K34" i="20"/>
  <c r="K30" i="20"/>
  <c r="K83" i="20"/>
  <c r="K80" i="20"/>
  <c r="K67" i="20"/>
  <c r="K64" i="20"/>
  <c r="K27" i="20"/>
  <c r="K25" i="20"/>
  <c r="K21" i="20"/>
  <c r="K19" i="20"/>
  <c r="K33" i="20"/>
  <c r="K71" i="20"/>
  <c r="K41" i="20"/>
  <c r="K37" i="20"/>
  <c r="K38" i="20"/>
  <c r="K46" i="20"/>
  <c r="K54" i="20"/>
  <c r="K23" i="20"/>
  <c r="K57" i="20"/>
  <c r="K61" i="20"/>
  <c r="K62" i="20"/>
  <c r="K70" i="20"/>
  <c r="K78" i="20"/>
  <c r="K86" i="20"/>
  <c r="K8" i="20"/>
  <c r="K16" i="20"/>
  <c r="K6" i="20"/>
  <c r="K35" i="20"/>
  <c r="K43" i="20"/>
  <c r="K51" i="20"/>
  <c r="K20" i="20"/>
  <c r="K28" i="20"/>
  <c r="K69" i="20"/>
  <c r="K77" i="20"/>
  <c r="K85" i="20"/>
  <c r="K89" i="20"/>
  <c r="K93" i="20"/>
  <c r="K13" i="20"/>
  <c r="K32" i="20"/>
  <c r="K40" i="20"/>
  <c r="K48" i="20"/>
  <c r="K17" i="20"/>
  <c r="K87" i="20"/>
  <c r="K84" i="20"/>
  <c r="K74" i="20"/>
  <c r="K68" i="20"/>
  <c r="K49" i="20"/>
  <c r="K45" i="20"/>
  <c r="K39" i="20"/>
  <c r="L91" i="19"/>
  <c r="L88" i="20"/>
  <c r="L75" i="20"/>
  <c r="L66" i="20"/>
  <c r="L42" i="18"/>
  <c r="M42" i="18" s="1"/>
  <c r="L20" i="18"/>
  <c r="M20" i="18" s="1"/>
  <c r="L39" i="18"/>
  <c r="M39" i="18" s="1"/>
  <c r="L7" i="18"/>
  <c r="M7" i="18" s="1"/>
  <c r="L38" i="18"/>
  <c r="M38" i="18" s="1"/>
  <c r="L7" i="17"/>
  <c r="M7" i="17" s="1"/>
  <c r="L9" i="17"/>
  <c r="M9" i="17" s="1"/>
  <c r="L11" i="17"/>
  <c r="M11" i="17" s="1"/>
  <c r="L13" i="17"/>
  <c r="M13" i="17" s="1"/>
  <c r="L15" i="17"/>
  <c r="M15" i="17" s="1"/>
  <c r="L6" i="17"/>
  <c r="M6" i="17" s="1"/>
  <c r="L12" i="17"/>
  <c r="M12" i="17" s="1"/>
  <c r="L16" i="17"/>
  <c r="M16" i="17" s="1"/>
  <c r="L10" i="17"/>
  <c r="M10" i="17" s="1"/>
  <c r="L8" i="17"/>
  <c r="M8" i="17" s="1"/>
  <c r="L14" i="17"/>
  <c r="M14" i="17" s="1"/>
  <c r="L47" i="20"/>
  <c r="M47" i="20" s="1"/>
  <c r="L27" i="20"/>
  <c r="L38" i="20"/>
  <c r="M38" i="20" s="1"/>
  <c r="L78" i="20"/>
  <c r="L20" i="20"/>
  <c r="L32" i="20"/>
  <c r="L49" i="20"/>
  <c r="M49" i="20" s="1"/>
  <c r="L78" i="19"/>
  <c r="L36" i="20"/>
  <c r="M36" i="20" s="1"/>
  <c r="L46" i="20"/>
  <c r="M46" i="20" s="1"/>
  <c r="L86" i="20"/>
  <c r="L40" i="20"/>
  <c r="M40" i="20" s="1"/>
  <c r="L45" i="20"/>
  <c r="M45" i="20" s="1"/>
  <c r="L21" i="20"/>
  <c r="L8" i="20"/>
  <c r="L39" i="20"/>
  <c r="M39" i="20" s="1"/>
  <c r="L35" i="18"/>
  <c r="M35" i="18" s="1"/>
  <c r="L25" i="18"/>
  <c r="M25" i="18" s="1"/>
  <c r="L94" i="19"/>
  <c r="L30" i="20"/>
  <c r="L77" i="20"/>
  <c r="L92" i="19"/>
  <c r="L10" i="18"/>
  <c r="M10" i="18" s="1"/>
  <c r="L22" i="18"/>
  <c r="M22" i="18" s="1"/>
  <c r="L40" i="18"/>
  <c r="M40" i="18" s="1"/>
  <c r="L4" i="23"/>
  <c r="L33" i="20"/>
  <c r="M33" i="20" s="1"/>
  <c r="L85" i="20"/>
  <c r="L61" i="20"/>
  <c r="L33" i="18"/>
  <c r="M33" i="18" s="1"/>
  <c r="L93" i="20"/>
  <c r="L51" i="20"/>
  <c r="M51" i="20" s="1"/>
  <c r="L95" i="20"/>
  <c r="L92" i="20"/>
  <c r="L82" i="20"/>
  <c r="L80" i="19"/>
  <c r="L72" i="20"/>
  <c r="L18" i="18"/>
  <c r="M18" i="18" s="1"/>
  <c r="L17" i="18"/>
  <c r="M17" i="18" s="1"/>
  <c r="L11" i="18"/>
  <c r="M11" i="18" s="1"/>
  <c r="L33" i="23"/>
  <c r="M33" i="23" s="1"/>
  <c r="L29" i="23"/>
  <c r="M29" i="23" s="1"/>
  <c r="L25" i="20"/>
  <c r="L28" i="20"/>
  <c r="L65" i="20"/>
  <c r="L54" i="20"/>
  <c r="L48" i="20"/>
  <c r="M48" i="20" s="1"/>
  <c r="L4" i="16"/>
  <c r="L19" i="18"/>
  <c r="M19" i="18" s="1"/>
  <c r="L4" i="4"/>
  <c r="L24" i="23"/>
  <c r="M24" i="23" s="1"/>
  <c r="L87" i="19"/>
  <c r="L4" i="19"/>
  <c r="L23" i="20"/>
  <c r="L17" i="20"/>
  <c r="L6" i="18"/>
  <c r="L15" i="16"/>
  <c r="M15" i="16" s="1"/>
  <c r="L16" i="18"/>
  <c r="M16" i="18" s="1"/>
  <c r="L35" i="19"/>
  <c r="L90" i="19"/>
  <c r="L36" i="19"/>
  <c r="L56" i="20"/>
  <c r="L57" i="20"/>
  <c r="L61" i="19"/>
  <c r="L14" i="23"/>
  <c r="M14" i="23" s="1"/>
  <c r="L6" i="23"/>
  <c r="L19" i="23"/>
  <c r="M19" i="23" s="1"/>
  <c r="L42" i="19"/>
  <c r="M42" i="19" s="1"/>
  <c r="L89" i="20"/>
  <c r="L12" i="18"/>
  <c r="M12" i="18" s="1"/>
  <c r="L27" i="18"/>
  <c r="M27" i="18" s="1"/>
  <c r="L69" i="19"/>
  <c r="L67" i="20"/>
  <c r="L62" i="20"/>
  <c r="L9" i="18"/>
  <c r="M9" i="18" s="1"/>
  <c r="L32" i="23"/>
  <c r="M32" i="23" s="1"/>
  <c r="L9" i="23"/>
  <c r="M9" i="23" s="1"/>
  <c r="L48" i="19"/>
  <c r="M48" i="19" s="1"/>
  <c r="L13" i="20"/>
  <c r="L95" i="19"/>
  <c r="L90" i="20"/>
  <c r="L88" i="19"/>
  <c r="L85" i="19"/>
  <c r="L14" i="18"/>
  <c r="M14" i="18" s="1"/>
  <c r="L38" i="16"/>
  <c r="M38" i="16" s="1"/>
  <c r="L27" i="16"/>
  <c r="M27" i="16" s="1"/>
  <c r="L31" i="18"/>
  <c r="M31" i="18" s="1"/>
  <c r="L10" i="16"/>
  <c r="M10" i="16" s="1"/>
  <c r="L25" i="16"/>
  <c r="M25" i="16" s="1"/>
  <c r="L37" i="18"/>
  <c r="M37" i="18" s="1"/>
  <c r="L21" i="18"/>
  <c r="M21" i="18" s="1"/>
  <c r="L8" i="18"/>
  <c r="M8" i="18" s="1"/>
  <c r="L25" i="23"/>
  <c r="M25" i="23" s="1"/>
  <c r="L22" i="23"/>
  <c r="M22" i="23" s="1"/>
  <c r="L41" i="23"/>
  <c r="M41" i="23" s="1"/>
  <c r="L27" i="23"/>
  <c r="M27" i="23" s="1"/>
  <c r="L11" i="19"/>
  <c r="L28" i="19"/>
  <c r="L59" i="19"/>
  <c r="L84" i="19"/>
  <c r="L81" i="19"/>
  <c r="L24" i="19"/>
  <c r="L56" i="19"/>
  <c r="M56" i="19" s="1"/>
  <c r="L34" i="20"/>
  <c r="M34" i="20" s="1"/>
  <c r="L69" i="20"/>
  <c r="L34" i="18"/>
  <c r="M34" i="18" s="1"/>
  <c r="L36" i="16"/>
  <c r="M36" i="16" s="1"/>
  <c r="L28" i="18"/>
  <c r="M28" i="18" s="1"/>
  <c r="L35" i="23"/>
  <c r="M35" i="23" s="1"/>
  <c r="L12" i="23"/>
  <c r="M12" i="23" s="1"/>
  <c r="L65" i="19"/>
  <c r="L93" i="19"/>
  <c r="L57" i="19"/>
  <c r="M57" i="19" s="1"/>
  <c r="L58" i="20"/>
  <c r="L16" i="20"/>
  <c r="L36" i="18"/>
  <c r="M36" i="18" s="1"/>
  <c r="L19" i="16"/>
  <c r="M19" i="16" s="1"/>
  <c r="L40" i="23"/>
  <c r="M40" i="23" s="1"/>
  <c r="L25" i="19"/>
  <c r="L66" i="19"/>
  <c r="L26" i="20"/>
  <c r="L35" i="20"/>
  <c r="M35" i="20" s="1"/>
  <c r="L15" i="18"/>
  <c r="M15" i="18" s="1"/>
  <c r="L32" i="18"/>
  <c r="M32" i="18" s="1"/>
  <c r="L29" i="18"/>
  <c r="M29" i="18" s="1"/>
  <c r="L49" i="19"/>
  <c r="M49" i="19" s="1"/>
  <c r="L8" i="23"/>
  <c r="M8" i="23" s="1"/>
  <c r="L41" i="20"/>
  <c r="M41" i="20" s="1"/>
  <c r="L21" i="19"/>
  <c r="L33" i="19"/>
  <c r="L82" i="19"/>
  <c r="L79" i="20"/>
  <c r="L21" i="16"/>
  <c r="M21" i="16" s="1"/>
  <c r="L19" i="20"/>
  <c r="L16" i="23"/>
  <c r="M16" i="23" s="1"/>
  <c r="L32" i="19"/>
  <c r="L83" i="20"/>
  <c r="L6" i="20"/>
  <c r="L39" i="16"/>
  <c r="M39" i="16" s="1"/>
  <c r="L42" i="16"/>
  <c r="M42" i="16" s="1"/>
  <c r="L54" i="19"/>
  <c r="M54" i="19" s="1"/>
  <c r="L71" i="20"/>
  <c r="L13" i="18"/>
  <c r="M13" i="18" s="1"/>
  <c r="L36" i="23"/>
  <c r="M36" i="23" s="1"/>
  <c r="L43" i="19"/>
  <c r="M43" i="19" s="1"/>
  <c r="L18" i="20"/>
  <c r="L74" i="20"/>
  <c r="L52" i="19"/>
  <c r="M52" i="19" s="1"/>
  <c r="L53" i="20"/>
  <c r="M53" i="20" s="1"/>
  <c r="L70" i="20"/>
  <c r="L81" i="20"/>
  <c r="L76" i="20"/>
  <c r="L74" i="19"/>
  <c r="L68" i="19"/>
  <c r="L23" i="18"/>
  <c r="M23" i="18" s="1"/>
  <c r="L20" i="23"/>
  <c r="M20" i="23" s="1"/>
  <c r="L17" i="19"/>
  <c r="L87" i="20"/>
  <c r="L39" i="19"/>
  <c r="M39" i="19" s="1"/>
  <c r="L80" i="20"/>
  <c r="L41" i="16"/>
  <c r="M41" i="16" s="1"/>
  <c r="L10" i="23"/>
  <c r="M10" i="23" s="1"/>
  <c r="L23" i="19"/>
  <c r="L14" i="19"/>
  <c r="L94" i="20"/>
  <c r="L79" i="19"/>
  <c r="L71" i="19"/>
  <c r="L11" i="23"/>
  <c r="M11" i="23" s="1"/>
  <c r="L46" i="19"/>
  <c r="M46" i="19" s="1"/>
  <c r="L84" i="20"/>
  <c r="L26" i="18"/>
  <c r="M26" i="18" s="1"/>
  <c r="L33" i="16"/>
  <c r="M33" i="16" s="1"/>
  <c r="L38" i="23"/>
  <c r="M38" i="23" s="1"/>
  <c r="L8" i="19"/>
  <c r="L43" i="20"/>
  <c r="M43" i="20" s="1"/>
  <c r="L24" i="18"/>
  <c r="M24" i="18" s="1"/>
  <c r="L37" i="20"/>
  <c r="M37" i="20" s="1"/>
  <c r="L91" i="20"/>
  <c r="L89" i="19"/>
  <c r="L76" i="19"/>
  <c r="L73" i="20"/>
  <c r="L37" i="19"/>
  <c r="L72" i="19"/>
  <c r="L64" i="20"/>
  <c r="L68" i="20"/>
  <c r="L86" i="19"/>
  <c r="L83" i="19"/>
  <c r="L63" i="20"/>
  <c r="L11" i="4"/>
  <c r="M11" i="4" s="1"/>
  <c r="L29" i="16"/>
  <c r="M29" i="16" s="1"/>
  <c r="L30" i="18"/>
  <c r="M30" i="18" s="1"/>
  <c r="L35" i="16"/>
  <c r="M35" i="16" s="1"/>
  <c r="L41" i="18"/>
  <c r="M41" i="18" s="1"/>
  <c r="L47" i="19"/>
  <c r="M47" i="19" s="1"/>
  <c r="L32" i="16"/>
  <c r="M32" i="16" s="1"/>
  <c r="L39" i="23"/>
  <c r="M39" i="23" s="1"/>
  <c r="L30" i="16"/>
  <c r="M30" i="16" s="1"/>
  <c r="P91" i="19"/>
  <c r="Q91" i="19"/>
  <c r="P88" i="20"/>
  <c r="Q88" i="20"/>
  <c r="Q75" i="20"/>
  <c r="P75" i="20"/>
  <c r="Q66" i="20"/>
  <c r="P66" i="20"/>
  <c r="M27" i="20"/>
  <c r="Q27" i="20"/>
  <c r="P27" i="20"/>
  <c r="P78" i="20"/>
  <c r="Q78" i="20"/>
  <c r="P20" i="20"/>
  <c r="Q20" i="20"/>
  <c r="M20" i="20"/>
  <c r="M32" i="20"/>
  <c r="Q32" i="20"/>
  <c r="P32" i="20"/>
  <c r="Q78" i="19"/>
  <c r="P78" i="19"/>
  <c r="Q86" i="20"/>
  <c r="P86" i="20"/>
  <c r="Q21" i="20"/>
  <c r="P21" i="20"/>
  <c r="M21" i="20"/>
  <c r="M8" i="20"/>
  <c r="Q8" i="20"/>
  <c r="P8" i="20"/>
  <c r="Q94" i="19"/>
  <c r="P94" i="19"/>
  <c r="P30" i="20"/>
  <c r="M30" i="20"/>
  <c r="Q30" i="20"/>
  <c r="Q77" i="20"/>
  <c r="P77" i="20"/>
  <c r="P92" i="19"/>
  <c r="Q92" i="19"/>
  <c r="L28" i="23"/>
  <c r="M28" i="23" s="1"/>
  <c r="L30" i="23"/>
  <c r="M30" i="23" s="1"/>
  <c r="L17" i="23"/>
  <c r="M17" i="23" s="1"/>
  <c r="M4" i="23"/>
  <c r="Q85" i="20"/>
  <c r="P85" i="20"/>
  <c r="Q61" i="20"/>
  <c r="P61" i="20"/>
  <c r="Q93" i="20"/>
  <c r="P93" i="20"/>
  <c r="P95" i="20"/>
  <c r="Q95" i="20"/>
  <c r="P92" i="20"/>
  <c r="Q92" i="20"/>
  <c r="Q82" i="20"/>
  <c r="P82" i="20"/>
  <c r="P80" i="19"/>
  <c r="Q80" i="19"/>
  <c r="P72" i="20"/>
  <c r="Q72" i="20"/>
  <c r="P25" i="20"/>
  <c r="Q25" i="20"/>
  <c r="M25" i="20"/>
  <c r="Q28" i="20"/>
  <c r="P28" i="20"/>
  <c r="M28" i="20"/>
  <c r="Q65" i="20"/>
  <c r="P65" i="20"/>
  <c r="Q54" i="20"/>
  <c r="P54" i="20"/>
  <c r="M54" i="20"/>
  <c r="L9" i="16"/>
  <c r="M9" i="16" s="1"/>
  <c r="L12" i="16"/>
  <c r="M12" i="16" s="1"/>
  <c r="L18" i="16"/>
  <c r="M18" i="16" s="1"/>
  <c r="L40" i="16"/>
  <c r="M40" i="16" s="1"/>
  <c r="L23" i="16"/>
  <c r="M23" i="16" s="1"/>
  <c r="L13" i="16"/>
  <c r="M13" i="16" s="1"/>
  <c r="L17" i="16"/>
  <c r="M17" i="16" s="1"/>
  <c r="L22" i="16"/>
  <c r="M22" i="16" s="1"/>
  <c r="L6" i="16"/>
  <c r="L31" i="16"/>
  <c r="M31" i="16" s="1"/>
  <c r="L20" i="16"/>
  <c r="M20" i="16" s="1"/>
  <c r="L34" i="16"/>
  <c r="M34" i="16" s="1"/>
  <c r="L24" i="16"/>
  <c r="M24" i="16" s="1"/>
  <c r="L7" i="16"/>
  <c r="M7" i="16" s="1"/>
  <c r="L37" i="16"/>
  <c r="M37" i="16" s="1"/>
  <c r="L26" i="16"/>
  <c r="M26" i="16" s="1"/>
  <c r="L28" i="16"/>
  <c r="M28" i="16" s="1"/>
  <c r="L11" i="16"/>
  <c r="M11" i="16" s="1"/>
  <c r="L8" i="16"/>
  <c r="M8" i="16" s="1"/>
  <c r="L16" i="16"/>
  <c r="M16" i="16" s="1"/>
  <c r="L47" i="16"/>
  <c r="M47" i="16" s="1"/>
  <c r="L49" i="16"/>
  <c r="M49" i="16" s="1"/>
  <c r="L46" i="16"/>
  <c r="M46" i="16" s="1"/>
  <c r="M4" i="16"/>
  <c r="L50" i="16"/>
  <c r="M50" i="16" s="1"/>
  <c r="L44" i="16"/>
  <c r="M44" i="16" s="1"/>
  <c r="L48" i="16"/>
  <c r="M48" i="16" s="1"/>
  <c r="L45" i="16"/>
  <c r="M45" i="16" s="1"/>
  <c r="L9" i="4"/>
  <c r="M9" i="4" s="1"/>
  <c r="M4" i="4"/>
  <c r="P87" i="19"/>
  <c r="Q87" i="19"/>
  <c r="L73" i="19"/>
  <c r="L40" i="19"/>
  <c r="M40" i="19" s="1"/>
  <c r="L22" i="19"/>
  <c r="L64" i="19"/>
  <c r="L55" i="19"/>
  <c r="M55" i="19" s="1"/>
  <c r="L20" i="19"/>
  <c r="L27" i="19"/>
  <c r="L63" i="19"/>
  <c r="L77" i="19"/>
  <c r="L31" i="19"/>
  <c r="L53" i="19"/>
  <c r="M53" i="19" s="1"/>
  <c r="L15" i="19"/>
  <c r="L7" i="19"/>
  <c r="L44" i="19"/>
  <c r="M44" i="19" s="1"/>
  <c r="L30" i="19"/>
  <c r="L9" i="19"/>
  <c r="L50" i="19"/>
  <c r="M50" i="19" s="1"/>
  <c r="L70" i="19"/>
  <c r="L41" i="19"/>
  <c r="M41" i="19" s="1"/>
  <c r="L67" i="19"/>
  <c r="L58" i="19"/>
  <c r="M58" i="19" s="1"/>
  <c r="L34" i="19"/>
  <c r="L16" i="19"/>
  <c r="L75" i="19"/>
  <c r="L62" i="19"/>
  <c r="L51" i="19"/>
  <c r="M51" i="19" s="1"/>
  <c r="L12" i="19"/>
  <c r="L19" i="19"/>
  <c r="M4" i="19"/>
  <c r="L6" i="19"/>
  <c r="L45" i="19"/>
  <c r="M45" i="19" s="1"/>
  <c r="L38" i="19"/>
  <c r="M38" i="19" s="1"/>
  <c r="L29" i="19"/>
  <c r="L13" i="19"/>
  <c r="L26" i="19"/>
  <c r="L18" i="19"/>
  <c r="L10" i="19"/>
  <c r="Q23" i="20"/>
  <c r="M23" i="20"/>
  <c r="P23" i="20"/>
  <c r="Q17" i="20"/>
  <c r="M17" i="20"/>
  <c r="P17" i="20"/>
  <c r="M6" i="18"/>
  <c r="Q35" i="19"/>
  <c r="P35" i="19"/>
  <c r="M35" i="19"/>
  <c r="P90" i="19"/>
  <c r="Q90" i="19"/>
  <c r="P36" i="19"/>
  <c r="Q36" i="19"/>
  <c r="M36" i="19"/>
  <c r="Q56" i="20"/>
  <c r="M56" i="20"/>
  <c r="P56" i="20"/>
  <c r="P57" i="20"/>
  <c r="Q57" i="20"/>
  <c r="M57" i="20"/>
  <c r="P61" i="19"/>
  <c r="Q61" i="19"/>
  <c r="M6" i="23"/>
  <c r="Q89" i="20"/>
  <c r="P89" i="20"/>
  <c r="Q69" i="19"/>
  <c r="P69" i="19"/>
  <c r="P67" i="20"/>
  <c r="Q67" i="20"/>
  <c r="Q62" i="20"/>
  <c r="P62" i="20"/>
  <c r="M13" i="20"/>
  <c r="Q13" i="20"/>
  <c r="P13" i="20"/>
  <c r="P95" i="19"/>
  <c r="Q95" i="19"/>
  <c r="P90" i="20"/>
  <c r="Q90" i="20"/>
  <c r="P88" i="19"/>
  <c r="Q88" i="19"/>
  <c r="P85" i="19"/>
  <c r="Q85" i="19"/>
  <c r="M11" i="19"/>
  <c r="P11" i="19"/>
  <c r="Q11" i="19"/>
  <c r="M28" i="19"/>
  <c r="Q28" i="19"/>
  <c r="P28" i="19"/>
  <c r="M59" i="19"/>
  <c r="P59" i="19"/>
  <c r="Q59" i="19"/>
  <c r="Q84" i="19"/>
  <c r="P84" i="19"/>
  <c r="P81" i="19"/>
  <c r="Q81" i="19"/>
  <c r="M24" i="19"/>
  <c r="P24" i="19"/>
  <c r="Q24" i="19"/>
  <c r="Q69" i="20"/>
  <c r="P69" i="20"/>
  <c r="P65" i="19"/>
  <c r="Q65" i="19"/>
  <c r="Q93" i="19"/>
  <c r="P93" i="19"/>
  <c r="Q58" i="20"/>
  <c r="M58" i="20"/>
  <c r="P58" i="20"/>
  <c r="M16" i="20"/>
  <c r="Q16" i="20"/>
  <c r="P16" i="20"/>
  <c r="M25" i="19"/>
  <c r="P25" i="19"/>
  <c r="Q25" i="19"/>
  <c r="Q66" i="19"/>
  <c r="P66" i="19"/>
  <c r="P26" i="20"/>
  <c r="M26" i="20"/>
  <c r="Q26" i="20"/>
  <c r="M21" i="19"/>
  <c r="P21" i="19"/>
  <c r="Q21" i="19"/>
  <c r="P33" i="19"/>
  <c r="M33" i="19"/>
  <c r="Q33" i="19"/>
  <c r="P82" i="19"/>
  <c r="Q82" i="19"/>
  <c r="P79" i="20"/>
  <c r="Q79" i="20"/>
  <c r="Q19" i="20"/>
  <c r="M19" i="20"/>
  <c r="P19" i="20"/>
  <c r="M32" i="19"/>
  <c r="Q32" i="19"/>
  <c r="P32" i="19"/>
  <c r="Q83" i="20"/>
  <c r="P83" i="20"/>
  <c r="M6" i="20"/>
  <c r="Q6" i="20"/>
  <c r="P6" i="20"/>
  <c r="Q71" i="20"/>
  <c r="P71" i="20"/>
  <c r="P18" i="20"/>
  <c r="M18" i="20"/>
  <c r="Q18" i="20"/>
  <c r="P74" i="20"/>
  <c r="Q74" i="20"/>
  <c r="Q70" i="20"/>
  <c r="P70" i="20"/>
  <c r="Q81" i="20"/>
  <c r="P81" i="20"/>
  <c r="P76" i="20"/>
  <c r="Q76" i="20"/>
  <c r="P74" i="19"/>
  <c r="Q74" i="19"/>
  <c r="P68" i="19"/>
  <c r="Q68" i="19"/>
  <c r="M17" i="19"/>
  <c r="P17" i="19"/>
  <c r="Q17" i="19"/>
  <c r="Q87" i="20"/>
  <c r="P87" i="20"/>
  <c r="P80" i="20"/>
  <c r="Q80" i="20"/>
  <c r="M23" i="19"/>
  <c r="P23" i="19"/>
  <c r="Q23" i="19"/>
  <c r="M14" i="19"/>
  <c r="P14" i="19"/>
  <c r="Q14" i="19"/>
  <c r="Q94" i="20"/>
  <c r="P94" i="20"/>
  <c r="P79" i="19"/>
  <c r="Q79" i="19"/>
  <c r="P71" i="19"/>
  <c r="Q71" i="19"/>
  <c r="P84" i="20"/>
  <c r="Q84" i="20"/>
  <c r="M8" i="19"/>
  <c r="Q8" i="19"/>
  <c r="P8" i="19"/>
  <c r="Q91" i="20"/>
  <c r="P91" i="20"/>
  <c r="P89" i="19"/>
  <c r="Q89" i="19"/>
  <c r="Q76" i="19"/>
  <c r="P76" i="19"/>
  <c r="Q73" i="20"/>
  <c r="P73" i="20"/>
  <c r="M37" i="19"/>
  <c r="P37" i="19"/>
  <c r="Q37" i="19"/>
  <c r="Q72" i="19"/>
  <c r="P72" i="19"/>
  <c r="P64" i="20"/>
  <c r="Q64" i="20"/>
  <c r="P68" i="20"/>
  <c r="Q68" i="20"/>
  <c r="Q86" i="19"/>
  <c r="P86" i="19"/>
  <c r="P83" i="19"/>
  <c r="Q83" i="19"/>
  <c r="P63" i="20"/>
  <c r="Q63" i="20"/>
  <c r="M6" i="16"/>
  <c r="P73" i="19"/>
  <c r="Q73" i="19"/>
  <c r="M22" i="19"/>
  <c r="P22" i="19"/>
  <c r="Q22" i="19"/>
  <c r="Q64" i="19"/>
  <c r="P64" i="19"/>
  <c r="M20" i="19"/>
  <c r="Q20" i="19"/>
  <c r="P20" i="19"/>
  <c r="M27" i="19"/>
  <c r="P27" i="19"/>
  <c r="Q27" i="19"/>
  <c r="P63" i="19"/>
  <c r="Q63" i="19"/>
  <c r="P77" i="19"/>
  <c r="Q77" i="19"/>
  <c r="M31" i="19"/>
  <c r="P31" i="19"/>
  <c r="Q31" i="19"/>
  <c r="M15" i="19"/>
  <c r="P15" i="19"/>
  <c r="Q15" i="19"/>
  <c r="M7" i="19"/>
  <c r="P7" i="19"/>
  <c r="Q7" i="19"/>
  <c r="M30" i="19"/>
  <c r="Q30" i="19"/>
  <c r="P30" i="19"/>
  <c r="M9" i="19"/>
  <c r="P9" i="19"/>
  <c r="Q9" i="19"/>
  <c r="Q70" i="19"/>
  <c r="P70" i="19"/>
  <c r="P67" i="19"/>
  <c r="Q67" i="19"/>
  <c r="P34" i="19"/>
  <c r="M34" i="19"/>
  <c r="Q34" i="19"/>
  <c r="M16" i="19"/>
  <c r="Q16" i="19"/>
  <c r="P16" i="19"/>
  <c r="P75" i="19"/>
  <c r="Q75" i="19"/>
  <c r="Q62" i="19"/>
  <c r="P62" i="19"/>
  <c r="M12" i="19"/>
  <c r="Q12" i="19"/>
  <c r="P12" i="19"/>
  <c r="M19" i="19"/>
  <c r="P19" i="19"/>
  <c r="Q19" i="19"/>
  <c r="M6" i="19"/>
  <c r="Q6" i="19"/>
  <c r="P6" i="19"/>
  <c r="M29" i="19"/>
  <c r="P29" i="19"/>
  <c r="Q29" i="19"/>
  <c r="M13" i="19"/>
  <c r="P13" i="19"/>
  <c r="Q13" i="19"/>
  <c r="M26" i="19"/>
  <c r="P26" i="19"/>
  <c r="Q26" i="19"/>
  <c r="M18" i="19"/>
  <c r="P18" i="19"/>
  <c r="Q18" i="19"/>
  <c r="M10" i="19"/>
  <c r="P10" i="19"/>
  <c r="Q10" i="19"/>
  <c r="L3" i="20"/>
  <c r="L3" i="17"/>
  <c r="L3" i="19"/>
  <c r="L3" i="18"/>
  <c r="L3" i="21"/>
  <c r="M76" i="19"/>
  <c r="M79" i="20"/>
  <c r="M63" i="20"/>
  <c r="M76" i="20"/>
  <c r="M69" i="19"/>
  <c r="M80" i="20"/>
  <c r="M62" i="19"/>
  <c r="M86" i="19"/>
  <c r="M68" i="20"/>
  <c r="M74" i="19"/>
  <c r="M89" i="19"/>
  <c r="M73" i="20"/>
  <c r="M74" i="20"/>
  <c r="M75" i="19"/>
  <c r="M61" i="19"/>
  <c r="M81" i="20"/>
  <c r="M69" i="20"/>
  <c r="M79" i="19"/>
  <c r="M91" i="19"/>
  <c r="M70" i="19"/>
  <c r="M85" i="20"/>
  <c r="M90" i="19"/>
  <c r="M67" i="20"/>
  <c r="M65" i="20"/>
  <c r="M64" i="19"/>
  <c r="M61" i="20"/>
  <c r="M93" i="19"/>
  <c r="M77" i="20"/>
  <c r="M66" i="20"/>
  <c r="M81" i="19"/>
  <c r="M92" i="19"/>
  <c r="M84" i="19"/>
  <c r="M85" i="19"/>
  <c r="M62" i="20"/>
  <c r="M87" i="19"/>
  <c r="M94" i="19"/>
  <c r="M83" i="20"/>
  <c r="M72" i="20"/>
  <c r="M84" i="20"/>
  <c r="M63" i="19"/>
  <c r="M70" i="20"/>
  <c r="M73" i="19"/>
  <c r="M82" i="19"/>
  <c r="M66" i="19"/>
  <c r="M80" i="19"/>
  <c r="M71" i="19"/>
  <c r="M78" i="20"/>
  <c r="M68" i="19"/>
  <c r="M83" i="19"/>
  <c r="M67" i="19"/>
  <c r="M78" i="19"/>
  <c r="M71" i="20"/>
  <c r="M95" i="19"/>
  <c r="M72" i="19"/>
  <c r="M88" i="19"/>
  <c r="M64" i="20"/>
  <c r="M77" i="19"/>
  <c r="M75" i="20"/>
  <c r="M65" i="19"/>
  <c r="M82" i="20"/>
  <c r="J12" i="4" l="1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42" i="23"/>
  <c r="K42" i="23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J7" i="23"/>
  <c r="K14" i="16"/>
  <c r="K4" i="22"/>
  <c r="K22" i="4"/>
  <c r="J22" i="4"/>
  <c r="F22" i="4"/>
  <c r="H22" i="4"/>
  <c r="J23" i="23"/>
  <c r="J21" i="23"/>
  <c r="K33" i="4"/>
  <c r="K13" i="23"/>
  <c r="K15" i="23"/>
  <c r="J16" i="22"/>
  <c r="F28" i="22"/>
  <c r="H28" i="22"/>
  <c r="J28" i="22"/>
  <c r="K28" i="22"/>
  <c r="H40" i="4"/>
  <c r="K40" i="4"/>
  <c r="F40" i="4"/>
  <c r="J40" i="4"/>
  <c r="K18" i="23"/>
  <c r="J18" i="23"/>
  <c r="J41" i="22"/>
  <c r="K12" i="22"/>
  <c r="J12" i="22"/>
  <c r="H31" i="22"/>
  <c r="K31" i="22"/>
  <c r="J31" i="22"/>
  <c r="F31" i="22"/>
  <c r="J6" i="22"/>
  <c r="K19" i="22"/>
  <c r="J19" i="22"/>
  <c r="F19" i="22"/>
  <c r="H19" i="22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34" i="23"/>
  <c r="J34" i="23"/>
  <c r="J9" i="22"/>
  <c r="F9" i="22"/>
  <c r="H9" i="22"/>
  <c r="K9" i="22"/>
  <c r="K18" i="4"/>
  <c r="J42" i="4"/>
  <c r="F42" i="4"/>
  <c r="H42" i="4"/>
  <c r="J26" i="23"/>
  <c r="K26" i="23"/>
  <c r="K27" i="22"/>
  <c r="J27" i="22"/>
  <c r="F27" i="22"/>
  <c r="H27" i="22"/>
  <c r="K20" i="4"/>
  <c r="J37" i="23"/>
  <c r="K37" i="23"/>
  <c r="K31" i="23"/>
  <c r="K11" i="22"/>
  <c r="J11" i="22"/>
  <c r="F11" i="22"/>
  <c r="H11" i="22"/>
  <c r="K36" i="4"/>
  <c r="J14" i="22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24" i="22"/>
  <c r="J39" i="4"/>
  <c r="F39" i="4"/>
  <c r="H39" i="4"/>
  <c r="H39" i="22"/>
  <c r="K39" i="22"/>
  <c r="J39" i="22"/>
  <c r="F39" i="22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L7" i="23"/>
  <c r="L21" i="23"/>
  <c r="M21" i="23" s="1"/>
  <c r="L37" i="23"/>
  <c r="M37" i="23" s="1"/>
  <c r="L42" i="4"/>
  <c r="M42" i="4" s="1"/>
  <c r="L26" i="4"/>
  <c r="M26" i="4" s="1"/>
  <c r="L17" i="4"/>
  <c r="M17" i="4" s="1"/>
  <c r="L33" i="4"/>
  <c r="M33" i="4" s="1"/>
  <c r="L26" i="23"/>
  <c r="M26" i="23" s="1"/>
  <c r="L23" i="4"/>
  <c r="M23" i="4" s="1"/>
  <c r="L12" i="4"/>
  <c r="M12" i="4" s="1"/>
  <c r="L7" i="4"/>
  <c r="M7" i="4" s="1"/>
  <c r="L8" i="4"/>
  <c r="M8" i="4" s="1"/>
  <c r="L32" i="4"/>
  <c r="M32" i="4" s="1"/>
  <c r="L16" i="4"/>
  <c r="M16" i="4" s="1"/>
  <c r="L13" i="23"/>
  <c r="M13" i="23" s="1"/>
  <c r="L40" i="4"/>
  <c r="M40" i="4" s="1"/>
  <c r="L14" i="4"/>
  <c r="M14" i="4" s="1"/>
  <c r="L25" i="4"/>
  <c r="M25" i="4" s="1"/>
  <c r="L38" i="4"/>
  <c r="M38" i="4" s="1"/>
  <c r="L15" i="23"/>
  <c r="M15" i="23" s="1"/>
  <c r="L6" i="4"/>
  <c r="L24" i="4"/>
  <c r="M24" i="4" s="1"/>
  <c r="L10" i="4"/>
  <c r="M10" i="4" s="1"/>
  <c r="L42" i="23"/>
  <c r="M42" i="23" s="1"/>
  <c r="L19" i="4"/>
  <c r="M19" i="4" s="1"/>
  <c r="L14" i="16"/>
  <c r="L31" i="23"/>
  <c r="M31" i="23" s="1"/>
  <c r="L4" i="22"/>
  <c r="L11" i="22"/>
  <c r="M11" i="22" s="1"/>
  <c r="L21" i="4"/>
  <c r="M21" i="4" s="1"/>
  <c r="L22" i="4"/>
  <c r="M22" i="4" s="1"/>
  <c r="L34" i="4"/>
  <c r="M34" i="4" s="1"/>
  <c r="L28" i="4"/>
  <c r="M28" i="4" s="1"/>
  <c r="L18" i="23"/>
  <c r="M18" i="23" s="1"/>
  <c r="L37" i="4"/>
  <c r="M37" i="4" s="1"/>
  <c r="L13" i="4"/>
  <c r="M13" i="4" s="1"/>
  <c r="L30" i="4"/>
  <c r="M30" i="4" s="1"/>
  <c r="L6" i="22"/>
  <c r="M6" i="22" s="1"/>
  <c r="L34" i="23"/>
  <c r="M34" i="23" s="1"/>
  <c r="L41" i="4"/>
  <c r="M41" i="4" s="1"/>
  <c r="L23" i="23"/>
  <c r="M23" i="23" s="1"/>
  <c r="L35" i="4"/>
  <c r="M35" i="4" s="1"/>
  <c r="L16" i="22"/>
  <c r="M16" i="22" s="1"/>
  <c r="L18" i="4"/>
  <c r="M18" i="4" s="1"/>
  <c r="L27" i="4"/>
  <c r="M27" i="4" s="1"/>
  <c r="L20" i="4"/>
  <c r="M20" i="4" s="1"/>
  <c r="L31" i="4"/>
  <c r="M31" i="4" s="1"/>
  <c r="L41" i="22"/>
  <c r="M41" i="22" s="1"/>
  <c r="L14" i="22"/>
  <c r="M14" i="22" s="1"/>
  <c r="L29" i="4"/>
  <c r="M29" i="4" s="1"/>
  <c r="L36" i="4"/>
  <c r="M36" i="4" s="1"/>
  <c r="L15" i="4"/>
  <c r="M15" i="4" s="1"/>
  <c r="L24" i="22"/>
  <c r="M24" i="22" s="1"/>
  <c r="L39" i="4"/>
  <c r="M39" i="4" s="1"/>
  <c r="L13" i="22"/>
  <c r="M13" i="22" s="1"/>
  <c r="L21" i="22"/>
  <c r="M21" i="22" s="1"/>
  <c r="L35" i="22"/>
  <c r="M35" i="22" s="1"/>
  <c r="L15" i="22"/>
  <c r="M15" i="22" s="1"/>
  <c r="L26" i="22"/>
  <c r="M26" i="22" s="1"/>
  <c r="L37" i="22"/>
  <c r="M37" i="22" s="1"/>
  <c r="L7" i="22"/>
  <c r="L25" i="22"/>
  <c r="M25" i="22" s="1"/>
  <c r="L33" i="22"/>
  <c r="M33" i="22" s="1"/>
  <c r="L22" i="22"/>
  <c r="M22" i="22" s="1"/>
  <c r="L17" i="22"/>
  <c r="M17" i="22" s="1"/>
  <c r="L8" i="22"/>
  <c r="M8" i="22" s="1"/>
  <c r="L34" i="22"/>
  <c r="M34" i="22" s="1"/>
  <c r="L20" i="22"/>
  <c r="M20" i="22" s="1"/>
  <c r="L38" i="22"/>
  <c r="M38" i="22" s="1"/>
  <c r="L29" i="22"/>
  <c r="M29" i="22" s="1"/>
  <c r="L42" i="22"/>
  <c r="M42" i="22" s="1"/>
  <c r="L32" i="22"/>
  <c r="M32" i="22" s="1"/>
  <c r="L40" i="22"/>
  <c r="M40" i="22" s="1"/>
  <c r="L36" i="22"/>
  <c r="M36" i="22" s="1"/>
  <c r="L18" i="22"/>
  <c r="M18" i="22" s="1"/>
  <c r="L23" i="22"/>
  <c r="M23" i="22" s="1"/>
  <c r="L10" i="22"/>
  <c r="M10" i="22" s="1"/>
  <c r="L30" i="22"/>
  <c r="M30" i="22" s="1"/>
  <c r="L46" i="22"/>
  <c r="M46" i="22" s="1"/>
  <c r="L48" i="22"/>
  <c r="M48" i="22" s="1"/>
  <c r="L45" i="22"/>
  <c r="M45" i="22" s="1"/>
  <c r="L50" i="22"/>
  <c r="M50" i="22" s="1"/>
  <c r="L47" i="22"/>
  <c r="M47" i="22" s="1"/>
  <c r="L44" i="22"/>
  <c r="M44" i="22" s="1"/>
  <c r="L49" i="22"/>
  <c r="M49" i="22" s="1"/>
  <c r="M4" i="22"/>
  <c r="M6" i="4"/>
  <c r="M7" i="23"/>
  <c r="M14" i="16"/>
  <c r="L19" i="22"/>
  <c r="M19" i="22" s="1"/>
  <c r="L39" i="22"/>
  <c r="M39" i="22" s="1"/>
  <c r="L9" i="22"/>
  <c r="M9" i="22" s="1"/>
  <c r="L31" i="22"/>
  <c r="M31" i="22" s="1"/>
  <c r="L27" i="22"/>
  <c r="M27" i="22" s="1"/>
  <c r="L12" i="22"/>
  <c r="M12" i="22" s="1"/>
  <c r="L28" i="22"/>
  <c r="M28" i="22" s="1"/>
  <c r="M7" i="22"/>
  <c r="L3" i="23"/>
  <c r="M3" i="18"/>
  <c r="M3" i="19"/>
  <c r="L3" i="22"/>
  <c r="M3" i="17"/>
  <c r="L3" i="16"/>
  <c r="M3" i="21"/>
  <c r="M3" i="20"/>
  <c r="L3" i="4"/>
  <c r="M3" i="23"/>
  <c r="M3" i="22"/>
  <c r="M3" i="4"/>
  <c r="M3" i="16"/>
</calcChain>
</file>

<file path=xl/sharedStrings.xml><?xml version="1.0" encoding="utf-8"?>
<sst xmlns="http://schemas.openxmlformats.org/spreadsheetml/2006/main" count="1597" uniqueCount="126">
  <si>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</si>
  <si>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</si>
  <si>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</si>
  <si>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</si>
  <si>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</si>
  <si>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</si>
  <si>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</si>
  <si>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</si>
  <si>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</si>
  <si>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</si>
  <si>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</si>
  <si>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</si>
  <si>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</si>
  <si>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</si>
  <si>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</si>
  <si>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</si>
  <si>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</si>
  <si>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</si>
  <si>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</si>
  <si>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</si>
  <si>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</si>
  <si>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</si>
  <si>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</si>
  <si>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</si>
  <si>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</si>
  <si>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</si>
  <si>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</si>
  <si>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</si>
  <si>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</si>
  <si>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</si>
  <si>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</si>
  <si>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</si>
  <si>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</si>
  <si>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</si>
  <si>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</si>
  <si>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Target</t>
  </si>
  <si>
    <t>Permanent</t>
  </si>
  <si>
    <t>30/360 (Bond Basis)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</si>
  <si>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</si>
  <si>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</si>
  <si>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</si>
  <si>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</si>
  <si>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</si>
  <si>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</si>
  <si>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</si>
  <si>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</si>
  <si>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</si>
  <si>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</si>
  <si>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</si>
  <si>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</si>
  <si>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</si>
  <si>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</si>
  <si>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</si>
  <si>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</si>
  <si>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</si>
  <si>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</si>
  <si>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</si>
  <si>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</si>
  <si>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</si>
  <si>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</si>
  <si>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</si>
  <si>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</si>
  <si>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</si>
  <si>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</si>
  <si>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</si>
  <si>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</si>
  <si>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</si>
  <si>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</si>
  <si>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</si>
  <si>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</si>
  <si>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</si>
  <si>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</si>
  <si>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</si>
  <si>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</si>
  <si>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</si>
  <si>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</si>
  <si>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</si>
  <si>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</si>
  <si>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</si>
  <si>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</si>
  <si>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</si>
  <si>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</si>
  <si>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</si>
  <si>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</si>
  <si>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</si>
  <si>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</si>
  <si>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</si>
  <si>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</si>
  <si>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</si>
  <si>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</si>
  <si>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</si>
  <si>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</si>
  <si>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</si>
  <si>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</si>
  <si>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</si>
  <si>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</si>
  <si>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</si>
  <si>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</si>
  <si>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</si>
  <si>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</si>
  <si>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</si>
  <si>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</si>
  <si>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</si>
  <si>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</si>
  <si>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-Mx</t>
  </si>
  <si>
    <t>Libor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</si>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</sst>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2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 x14ac:dyDescent="0.25">
      <c r="A2" s="16"/>
      <c r="B2" s="109" t="s">
        <v>55</v>
      </c>
      <c r="C2" s="110"/>
      <c r="D2" s="110"/>
      <c r="E2" s="111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56</v>
      </c>
      <c r="D4" s="37"/>
      <c r="E4" s="28"/>
    </row>
    <row r="5" spans="1:22" s="10" customFormat="1" ht="12.75" x14ac:dyDescent="0.2">
      <c r="A5" s="16"/>
      <c r="B5" s="26"/>
      <c r="C5" s="36" t="s">
        <v>36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62</v>
      </c>
      <c r="D6" s="37" t="b">
        <v>0</v>
      </c>
      <c r="E6" s="28"/>
    </row>
    <row r="7" spans="1:22" s="10" customFormat="1" ht="12.75" x14ac:dyDescent="0.2">
      <c r="A7" s="16"/>
      <c r="B7" s="26"/>
      <c r="C7" s="36" t="s">
        <v>59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60</v>
      </c>
      <c r="D8" s="38" t="s">
        <v>125</v>
      </c>
      <c r="E8" s="28"/>
    </row>
    <row r="9" spans="1:22" s="10" customFormat="1" ht="12.75" x14ac:dyDescent="0.2">
      <c r="A9" s="16"/>
      <c r="B9" s="26"/>
      <c r="C9" s="36" t="s">
        <v>63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09" t="s">
        <v>74</v>
      </c>
      <c r="C12" s="110"/>
      <c r="D12" s="110"/>
      <c r="E12" s="111"/>
      <c r="V12" s="14" t="s">
        <v>73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81</v>
      </c>
      <c r="E14" s="33"/>
      <c r="V14" s="14" t="s">
        <v>73</v>
      </c>
    </row>
    <row r="15" spans="1:22" ht="12.75" x14ac:dyDescent="0.2">
      <c r="B15" s="32"/>
      <c r="C15" s="40" t="s">
        <v>82</v>
      </c>
      <c r="D15" s="37" t="s">
        <v>105</v>
      </c>
      <c r="E15" s="33"/>
    </row>
    <row r="16" spans="1:22" ht="12.75" x14ac:dyDescent="0.2">
      <c r="B16" s="32"/>
      <c r="C16" s="40" t="s">
        <v>83</v>
      </c>
      <c r="D16" s="37" t="s">
        <v>37</v>
      </c>
      <c r="E16" s="33"/>
    </row>
    <row r="17" spans="1:5" ht="12.75" x14ac:dyDescent="0.2">
      <c r="B17" s="32"/>
      <c r="C17" s="40" t="s">
        <v>84</v>
      </c>
      <c r="D17" s="37" t="s">
        <v>4</v>
      </c>
      <c r="E17" s="33"/>
    </row>
    <row r="18" spans="1:5" ht="12.75" x14ac:dyDescent="0.2">
      <c r="B18" s="32"/>
      <c r="C18" s="40" t="s">
        <v>1</v>
      </c>
      <c r="D18" s="39" t="s">
        <v>35</v>
      </c>
      <c r="E18" s="33"/>
    </row>
    <row r="19" spans="1:5" ht="12.75" x14ac:dyDescent="0.2">
      <c r="B19" s="32"/>
      <c r="C19" s="40" t="s">
        <v>61</v>
      </c>
      <c r="D19" s="39" t="s">
        <v>58</v>
      </c>
      <c r="E19" s="33"/>
    </row>
    <row r="20" spans="1:5" ht="12.75" x14ac:dyDescent="0.2">
      <c r="A20" s="107"/>
      <c r="B20" s="32"/>
      <c r="C20" s="40" t="s">
        <v>102</v>
      </c>
      <c r="D20" s="37" t="str">
        <f>PROPER(Currency)&amp;"YC"</f>
        <v>UsdYC</v>
      </c>
      <c r="E20" s="33"/>
    </row>
    <row r="21" spans="1:5" ht="12.75" x14ac:dyDescent="0.2">
      <c r="B21" s="32"/>
      <c r="C21" s="40" t="s">
        <v>103</v>
      </c>
      <c r="D21" s="37" t="str">
        <f>PROPER(Currency)&amp;"YCSTD"</f>
        <v>UsdYCSTD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USD_YCSTDRH</v>
      </c>
      <c r="L2" s="2" t="e">
        <f>NA()</f>
        <v>#N/A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USD_YCSTDRH_Swaps.xml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USD_YCSTDRH_AM3L_Libor6M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USD_YCSTDRH_AM3L_Libor6M#0000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22" t="str">
        <f t="shared" ref="J6:J42" si="2">Currency&amp;$D6&amp;$E6&amp;$C6&amp;QuoteSuffix</f>
        <v>USDAM3L1Y_Quote</v>
      </c>
      <c r="K6" s="22" t="str">
        <f t="shared" ref="K6:K42" si="3">$K$2&amp;"_"&amp;$D6&amp;$E6&amp;$C6</f>
        <v>USD_YCSTDRH_AM3L1Y</v>
      </c>
      <c r="L6" s="24" t="str">
        <f>_xll.qlSwapRateHelper2(K6,$J6,$C6,Calendar,$F6,$G6,$H6,$L$4,$I6,B6,DiscountingCurve,Permanent,,ObjectOverwrite)</f>
        <v>USD_YCSTDRH_AM3L1Y#0000</v>
      </c>
      <c r="M6" s="47" t="str">
        <f>_xll.ohRangeRetrieveError(L6)</f>
        <v/>
      </c>
      <c r="N6" s="20"/>
      <c r="P6" s="70" t="s">
        <v>85</v>
      </c>
      <c r="Q6" s="71"/>
      <c r="R6" s="72"/>
    </row>
    <row r="7" spans="1:18" x14ac:dyDescent="0.2">
      <c r="A7" s="3"/>
      <c r="B7" s="7" t="s">
        <v>76</v>
      </c>
      <c r="C7" s="7" t="s">
        <v>38</v>
      </c>
      <c r="D7" s="7" t="str">
        <v>AM</v>
      </c>
      <c r="E7" s="7" t="str">
        <v>3L</v>
      </c>
      <c r="F7" s="8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25" t="str">
        <f t="shared" si="2"/>
        <v>USDAM3L15M_Quote</v>
      </c>
      <c r="K7" s="22" t="str">
        <f t="shared" si="3"/>
        <v>USD_YCSTDRH_AM3L15M</v>
      </c>
      <c r="L7" s="24" t="str">
        <f>_xll.qlSwapRateHelper2(K7,$J7,$C7,Calendar,$F7,$G7,$H7,$L$4,$I7,B7,DiscountingCurve,Permanent,,ObjectOverwrite)</f>
        <v>USD_YCSTDRH_AM3L15M#0000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AM</v>
      </c>
      <c r="E8" s="7" t="str">
        <v>3L</v>
      </c>
      <c r="F8" s="8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25" t="str">
        <f t="shared" si="2"/>
        <v>USDAM3L18M_Quote</v>
      </c>
      <c r="K8" s="22" t="str">
        <f t="shared" si="3"/>
        <v>USD_YCSTDRH_AM3L18M</v>
      </c>
      <c r="L8" s="24" t="str">
        <f>_xll.qlSwapRateHelper2(K8,$J8,$C8,Calendar,$F8,$G8,$H8,$L$4,$I8,B8,DiscountingCurve,Permanent,,ObjectOverwrite)</f>
        <v>USD_YCSTDRH_AM3L18M#0000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AM</v>
      </c>
      <c r="E9" s="7" t="str">
        <v>3L</v>
      </c>
      <c r="F9" s="8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25" t="str">
        <f t="shared" si="2"/>
        <v>USDAM3L21M_Quote</v>
      </c>
      <c r="K9" s="22" t="str">
        <f t="shared" si="3"/>
        <v>USD_YCSTDRH_AM3L21M</v>
      </c>
      <c r="L9" s="24" t="str">
        <f>_xll.qlSwapRateHelper2(K9,$J9,$C9,Calendar,$F9,$G9,$H9,$L$4,$I9,B9,DiscountingCurve,Permanent,,ObjectOverwrite)</f>
        <v>USD_YCSTDRH_AM3L21M#0000</v>
      </c>
      <c r="M9" s="47" t="str">
        <f>_xll.ohRangeRetrieveError(L9)</f>
        <v/>
      </c>
      <c r="N9" s="20"/>
      <c r="P9" s="48" t="s">
        <v>92</v>
      </c>
      <c r="Q9" s="49"/>
      <c r="R9" s="50"/>
    </row>
    <row r="10" spans="1:18" ht="13.5" thickBot="1" x14ac:dyDescent="0.25">
      <c r="A10" s="3"/>
      <c r="B10" s="7" t="s">
        <v>76</v>
      </c>
      <c r="C10" s="7" t="s">
        <v>15</v>
      </c>
      <c r="D10" s="7" t="str">
        <v>AM</v>
      </c>
      <c r="E10" s="7" t="str">
        <v>3L</v>
      </c>
      <c r="F10" s="8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25" t="str">
        <f t="shared" si="2"/>
        <v>USDAM3L2Y_Quote</v>
      </c>
      <c r="K10" s="22" t="str">
        <f t="shared" si="3"/>
        <v>USD_YCSTDRH_AM3L2Y</v>
      </c>
      <c r="L10" s="24" t="str">
        <f>_xll.qlSwapRateHelper2(K10,$J10,$C10,Calendar,$F10,$G10,$H10,$L$4,$I10,B10,DiscountingCurve,Permanent,,ObjectOverwrite)</f>
        <v>USD_YCSTDRH_AM3L2Y#0000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7" t="s">
        <v>16</v>
      </c>
      <c r="D11" s="7" t="str">
        <v>AM</v>
      </c>
      <c r="E11" s="7" t="str">
        <v>3L</v>
      </c>
      <c r="F11" s="8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25" t="str">
        <f t="shared" si="2"/>
        <v>USDAM3L3Y_Quote</v>
      </c>
      <c r="K11" s="22" t="str">
        <f t="shared" si="3"/>
        <v>USD_YCSTDRH_AM3L3Y</v>
      </c>
      <c r="L11" s="24" t="str">
        <f>_xll.qlSwapRateHelper2(K11,$J11,$C11,Calendar,$F11,$G11,$H11,$L$4,$I11,B11,DiscountingCurve,Permanent,,ObjectOverwrite)</f>
        <v>USD_YCSTDRH_AM3L3Y#0000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AM</v>
      </c>
      <c r="E12" s="7" t="str">
        <v>3L</v>
      </c>
      <c r="F12" s="8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25" t="str">
        <f t="shared" si="2"/>
        <v>USDAM3L4Y_Quote</v>
      </c>
      <c r="K12" s="22" t="str">
        <f t="shared" si="3"/>
        <v>USD_YCSTDRH_AM3L4Y</v>
      </c>
      <c r="L12" s="24" t="str">
        <f>_xll.qlSwapRateHelper2(K12,$J12,$C12,Calendar,$F12,$G12,$H12,$L$4,$I12,B12,DiscountingCurve,Permanent,,ObjectOverwrite)</f>
        <v>USD_YCSTDRH_AM3L4Y#0000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AM</v>
      </c>
      <c r="E13" s="7" t="str">
        <v>3L</v>
      </c>
      <c r="F13" s="8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25" t="str">
        <f t="shared" si="2"/>
        <v>USDAM3L5Y_Quote</v>
      </c>
      <c r="K13" s="22" t="str">
        <f t="shared" si="3"/>
        <v>USD_YCSTDRH_AM3L5Y</v>
      </c>
      <c r="L13" s="24" t="str">
        <f>_xll.qlSwapRateHelper2(K13,$J13,$C13,Calendar,$F13,$G13,$H13,$L$4,$I13,B13,DiscountingCurve,Permanent,,ObjectOverwrite)</f>
        <v>USD_YCSTDRH_AM3L5Y#0000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AM</v>
      </c>
      <c r="E14" s="7" t="str">
        <v>3L</v>
      </c>
      <c r="F14" s="8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25" t="str">
        <f t="shared" si="2"/>
        <v>USDAM3L6Y_Quote</v>
      </c>
      <c r="K14" s="22" t="str">
        <f t="shared" si="3"/>
        <v>USD_YCSTDRH_AM3L6Y</v>
      </c>
      <c r="L14" s="24" t="str">
        <f>_xll.qlSwapRateHelper2(K14,$J14,$C14,Calendar,$F14,$G14,$H14,$L$4,$I14,B14,DiscountingCurve,Permanent,,ObjectOverwrite)</f>
        <v>USD_YCSTDRH_AM3L6Y#0000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AM</v>
      </c>
      <c r="E15" s="7" t="str">
        <v>3L</v>
      </c>
      <c r="F15" s="8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25" t="str">
        <f t="shared" si="2"/>
        <v>USDAM3L7Y_Quote</v>
      </c>
      <c r="K15" s="22" t="str">
        <f t="shared" si="3"/>
        <v>USD_YCSTDRH_AM3L7Y</v>
      </c>
      <c r="L15" s="24" t="str">
        <f>_xll.qlSwapRateHelper2(K15,$J15,$C15,Calendar,$F15,$G15,$H15,$L$4,$I15,B15,DiscountingCurve,Permanent,,ObjectOverwrite)</f>
        <v>USD_YCSTDRH_AM3L7Y#0000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AM</v>
      </c>
      <c r="E16" s="7" t="str">
        <v>3L</v>
      </c>
      <c r="F16" s="8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25" t="str">
        <f t="shared" si="2"/>
        <v>USDAM3L8Y_Quote</v>
      </c>
      <c r="K16" s="22" t="str">
        <f t="shared" si="3"/>
        <v>USD_YCSTDRH_AM3L8Y</v>
      </c>
      <c r="L16" s="24" t="str">
        <f>_xll.qlSwapRateHelper2(K16,$J16,$C16,Calendar,$F16,$G16,$H16,$L$4,$I16,B16,DiscountingCurve,Permanent,,ObjectOverwrite)</f>
        <v>USD_YCSTDRH_AM3L8Y#0000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AM</v>
      </c>
      <c r="E17" s="7" t="str">
        <v>3L</v>
      </c>
      <c r="F17" s="8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25" t="str">
        <f t="shared" si="2"/>
        <v>USDAM3L9Y_Quote</v>
      </c>
      <c r="K17" s="22" t="str">
        <f t="shared" si="3"/>
        <v>USD_YCSTDRH_AM3L9Y</v>
      </c>
      <c r="L17" s="24" t="str">
        <f>_xll.qlSwapRateHelper2(K17,$J17,$C17,Calendar,$F17,$G17,$H17,$L$4,$I17,B17,DiscountingCurve,Permanent,,ObjectOverwrite)</f>
        <v>USD_YCSTDRH_AM3L9Y#0000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AM</v>
      </c>
      <c r="E18" s="7" t="str">
        <v>3L</v>
      </c>
      <c r="F18" s="8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25" t="str">
        <f t="shared" si="2"/>
        <v>USDAM3L10Y_Quote</v>
      </c>
      <c r="K18" s="22" t="str">
        <f t="shared" si="3"/>
        <v>USD_YCSTDRH_AM3L10Y</v>
      </c>
      <c r="L18" s="24" t="str">
        <f>_xll.qlSwapRateHelper2(K18,$J18,$C18,Calendar,$F18,$G18,$H18,$L$4,$I18,B18,DiscountingCurve,Permanent,,ObjectOverwrite)</f>
        <v>USD_YCSTDRH_AM3L10Y#0000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AM</v>
      </c>
      <c r="E19" s="7" t="str">
        <v>3L</v>
      </c>
      <c r="F19" s="8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25" t="str">
        <f t="shared" si="2"/>
        <v>USDAM3L11Y_Quote</v>
      </c>
      <c r="K19" s="22" t="str">
        <f t="shared" si="3"/>
        <v>USD_YCSTDRH_AM3L11Y</v>
      </c>
      <c r="L19" s="24" t="str">
        <f>_xll.qlSwapRateHelper2(K19,$J19,$C19,Calendar,$F19,$G19,$H19,$L$4,$I19,B19,DiscountingCurve,Permanent,,ObjectOverwrite)</f>
        <v>USD_YCSTDRH_AM3L11Y#0000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AM</v>
      </c>
      <c r="E20" s="7" t="str">
        <v>3L</v>
      </c>
      <c r="F20" s="8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25" t="str">
        <f t="shared" si="2"/>
        <v>USDAM3L12Y_Quote</v>
      </c>
      <c r="K20" s="22" t="str">
        <f t="shared" si="3"/>
        <v>USD_YCSTDRH_AM3L12Y</v>
      </c>
      <c r="L20" s="24" t="str">
        <f>_xll.qlSwapRateHelper2(K20,$J20,$C20,Calendar,$F20,$G20,$H20,$L$4,$I20,B20,DiscountingCurve,Permanent,,ObjectOverwrite)</f>
        <v>USD_YCSTDRH_AM3L12Y#0000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AM</v>
      </c>
      <c r="E21" s="7" t="str">
        <v>3L</v>
      </c>
      <c r="F21" s="8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25" t="str">
        <f t="shared" si="2"/>
        <v>USDAM3L13Y_Quote</v>
      </c>
      <c r="K21" s="22" t="str">
        <f t="shared" si="3"/>
        <v>USD_YCSTDRH_AM3L13Y</v>
      </c>
      <c r="L21" s="24" t="str">
        <f>_xll.qlSwapRateHelper2(K21,$J21,$C21,Calendar,$F21,$G21,$H21,$L$4,$I21,B21,DiscountingCurve,Permanent,,ObjectOverwrite)</f>
        <v>USD_YCSTDRH_AM3L13Y#0000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AM</v>
      </c>
      <c r="E22" s="7" t="str">
        <v>3L</v>
      </c>
      <c r="F22" s="8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25" t="str">
        <f t="shared" si="2"/>
        <v>USDAM3L14Y_Quote</v>
      </c>
      <c r="K22" s="22" t="str">
        <f t="shared" si="3"/>
        <v>USD_YCSTDRH_AM3L14Y</v>
      </c>
      <c r="L22" s="24" t="str">
        <f>_xll.qlSwapRateHelper2(K22,$J22,$C22,Calendar,$F22,$G22,$H22,$L$4,$I22,B22,DiscountingCurve,Permanent,,ObjectOverwrite)</f>
        <v>USD_YCSTDRH_AM3L14Y#0000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AM</v>
      </c>
      <c r="E23" s="7" t="str">
        <v>3L</v>
      </c>
      <c r="F23" s="8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25" t="str">
        <f t="shared" si="2"/>
        <v>USDAM3L15Y_Quote</v>
      </c>
      <c r="K23" s="22" t="str">
        <f t="shared" si="3"/>
        <v>USD_YCSTDRH_AM3L15Y</v>
      </c>
      <c r="L23" s="24" t="str">
        <f>_xll.qlSwapRateHelper2(K23,$J23,$C23,Calendar,$F23,$G23,$H23,$L$4,$I23,B23,DiscountingCurve,Permanent,,ObjectOverwrite)</f>
        <v>USD_YCSTDRH_AM3L15Y#0000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AM</v>
      </c>
      <c r="E24" s="7" t="str">
        <v>3L</v>
      </c>
      <c r="F24" s="8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25" t="str">
        <f t="shared" si="2"/>
        <v>USDAM3L16Y_Quote</v>
      </c>
      <c r="K24" s="22" t="str">
        <f t="shared" si="3"/>
        <v>USD_YCSTDRH_AM3L16Y</v>
      </c>
      <c r="L24" s="24" t="str">
        <f>_xll.qlSwapRateHelper2(K24,$J24,$C24,Calendar,$F24,$G24,$H24,$L$4,$I24,B24,DiscountingCurve,Permanent,,ObjectOverwrite)</f>
        <v>USD_YCSTDRH_AM3L16Y#0000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AM</v>
      </c>
      <c r="E25" s="7" t="str">
        <v>3L</v>
      </c>
      <c r="F25" s="8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25" t="str">
        <f t="shared" si="2"/>
        <v>USDAM3L17Y_Quote</v>
      </c>
      <c r="K25" s="22" t="str">
        <f t="shared" si="3"/>
        <v>USD_YCSTDRH_AM3L17Y</v>
      </c>
      <c r="L25" s="24" t="str">
        <f>_xll.qlSwapRateHelper2(K25,$J25,$C25,Calendar,$F25,$G25,$H25,$L$4,$I25,B25,DiscountingCurve,Permanent,,ObjectOverwrite)</f>
        <v>USD_YCSTDRH_AM3L17Y#0000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AM</v>
      </c>
      <c r="E26" s="7" t="str">
        <v>3L</v>
      </c>
      <c r="F26" s="8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25" t="str">
        <f t="shared" si="2"/>
        <v>USDAM3L18Y_Quote</v>
      </c>
      <c r="K26" s="22" t="str">
        <f t="shared" si="3"/>
        <v>USD_YCSTDRH_AM3L18Y</v>
      </c>
      <c r="L26" s="24" t="str">
        <f>_xll.qlSwapRateHelper2(K26,$J26,$C26,Calendar,$F26,$G26,$H26,$L$4,$I26,B26,DiscountingCurve,Permanent,,ObjectOverwrite)</f>
        <v>USD_YCSTDRH_AM3L18Y#0000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AM</v>
      </c>
      <c r="E27" s="7" t="str">
        <v>3L</v>
      </c>
      <c r="F27" s="8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25" t="str">
        <f t="shared" si="2"/>
        <v>USDAM3L19Y_Quote</v>
      </c>
      <c r="K27" s="22" t="str">
        <f t="shared" si="3"/>
        <v>USD_YCSTDRH_AM3L19Y</v>
      </c>
      <c r="L27" s="24" t="str">
        <f>_xll.qlSwapRateHelper2(K27,$J27,$C27,Calendar,$F27,$G27,$H27,$L$4,$I27,B27,DiscountingCurve,Permanent,,ObjectOverwrite)</f>
        <v>USD_YCSTDRH_AM3L19Y#0000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AM</v>
      </c>
      <c r="E28" s="7" t="str">
        <v>3L</v>
      </c>
      <c r="F28" s="8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25" t="str">
        <f t="shared" si="2"/>
        <v>USDAM3L20Y_Quote</v>
      </c>
      <c r="K28" s="22" t="str">
        <f t="shared" si="3"/>
        <v>USD_YCSTDRH_AM3L20Y</v>
      </c>
      <c r="L28" s="24" t="str">
        <f>_xll.qlSwapRateHelper2(K28,$J28,$C28,Calendar,$F28,$G28,$H28,$L$4,$I28,B28,DiscountingCurve,Permanent,,ObjectOverwrite)</f>
        <v>USD_YCSTDRH_AM3L20Y#0000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AM</v>
      </c>
      <c r="E29" s="7" t="str">
        <v>3L</v>
      </c>
      <c r="F29" s="8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25" t="str">
        <f t="shared" si="2"/>
        <v>USDAM3L21Y_Quote</v>
      </c>
      <c r="K29" s="22" t="str">
        <f t="shared" si="3"/>
        <v>USD_YCSTDRH_AM3L21Y</v>
      </c>
      <c r="L29" s="24" t="str">
        <f>_xll.qlSwapRateHelper2(K29,$J29,$C29,Calendar,$F29,$G29,$H29,$L$4,$I29,B29,DiscountingCurve,Permanent,,ObjectOverwrite)</f>
        <v>USD_YCSTDRH_AM3L21Y#0000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AM</v>
      </c>
      <c r="E30" s="7" t="str">
        <v>3L</v>
      </c>
      <c r="F30" s="8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25" t="str">
        <f t="shared" si="2"/>
        <v>USDAM3L22Y_Quote</v>
      </c>
      <c r="K30" s="22" t="str">
        <f t="shared" si="3"/>
        <v>USD_YCSTDRH_AM3L22Y</v>
      </c>
      <c r="L30" s="24" t="str">
        <f>_xll.qlSwapRateHelper2(K30,$J30,$C30,Calendar,$F30,$G30,$H30,$L$4,$I30,B30,DiscountingCurve,Permanent,,ObjectOverwrite)</f>
        <v>USD_YCSTDRH_AM3L22Y#0000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AM</v>
      </c>
      <c r="E31" s="7" t="str">
        <v>3L</v>
      </c>
      <c r="F31" s="8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25" t="str">
        <f t="shared" si="2"/>
        <v>USDAM3L23Y_Quote</v>
      </c>
      <c r="K31" s="22" t="str">
        <f t="shared" si="3"/>
        <v>USD_YCSTDRH_AM3L23Y</v>
      </c>
      <c r="L31" s="24" t="str">
        <f>_xll.qlSwapRateHelper2(K31,$J31,$C31,Calendar,$F31,$G31,$H31,$L$4,$I31,B31,DiscountingCurve,Permanent,,ObjectOverwrite)</f>
        <v>USD_YCSTDRH_AM3L23Y#0000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AM</v>
      </c>
      <c r="E32" s="7" t="str">
        <v>3L</v>
      </c>
      <c r="F32" s="8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25" t="str">
        <f t="shared" si="2"/>
        <v>USDAM3L24Y_Quote</v>
      </c>
      <c r="K32" s="22" t="str">
        <f t="shared" si="3"/>
        <v>USD_YCSTDRH_AM3L24Y</v>
      </c>
      <c r="L32" s="24" t="str">
        <f>_xll.qlSwapRateHelper2(K32,$J32,$C32,Calendar,$F32,$G32,$H32,$L$4,$I32,B32,DiscountingCurve,Permanent,,ObjectOverwrite)</f>
        <v>USD_YCSTDRH_AM3L24Y#0000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AM</v>
      </c>
      <c r="E33" s="7" t="str">
        <v>3L</v>
      </c>
      <c r="F33" s="8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25" t="str">
        <f t="shared" si="2"/>
        <v>USDAM3L25Y_Quote</v>
      </c>
      <c r="K33" s="22" t="str">
        <f t="shared" si="3"/>
        <v>USD_YCSTDRH_AM3L25Y</v>
      </c>
      <c r="L33" s="24" t="str">
        <f>_xll.qlSwapRateHelper2(K33,$J33,$C33,Calendar,$F33,$G33,$H33,$L$4,$I33,B33,DiscountingCurve,Permanent,,ObjectOverwrite)</f>
        <v>USD_YCSTDRH_AM3L25Y#0000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AM</v>
      </c>
      <c r="E34" s="7" t="str">
        <v>3L</v>
      </c>
      <c r="F34" s="8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25" t="str">
        <f t="shared" si="2"/>
        <v>USDAM3L26Y_Quote</v>
      </c>
      <c r="K34" s="22" t="str">
        <f t="shared" si="3"/>
        <v>USD_YCSTDRH_AM3L26Y</v>
      </c>
      <c r="L34" s="24" t="str">
        <f>_xll.qlSwapRateHelper2(K34,$J34,$C34,Calendar,$F34,$G34,$H34,$L$4,$I34,B34,DiscountingCurve,Permanent,,ObjectOverwrite)</f>
        <v>USD_YCSTDRH_AM3L26Y#0000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AM</v>
      </c>
      <c r="E35" s="7" t="str">
        <v>3L</v>
      </c>
      <c r="F35" s="8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25" t="str">
        <f t="shared" si="2"/>
        <v>USDAM3L27Y_Quote</v>
      </c>
      <c r="K35" s="22" t="str">
        <f t="shared" si="3"/>
        <v>USD_YCSTDRH_AM3L27Y</v>
      </c>
      <c r="L35" s="24" t="str">
        <f>_xll.qlSwapRateHelper2(K35,$J35,$C35,Calendar,$F35,$G35,$H35,$L$4,$I35,B35,DiscountingCurve,Permanent,,ObjectOverwrite)</f>
        <v>USD_YCSTDRH_AM3L27Y#0000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AM</v>
      </c>
      <c r="E36" s="7" t="str">
        <v>3L</v>
      </c>
      <c r="F36" s="8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25" t="str">
        <f t="shared" si="2"/>
        <v>USDAM3L28Y_Quote</v>
      </c>
      <c r="K36" s="22" t="str">
        <f t="shared" si="3"/>
        <v>USD_YCSTDRH_AM3L28Y</v>
      </c>
      <c r="L36" s="24" t="str">
        <f>_xll.qlSwapRateHelper2(K36,$J36,$C36,Calendar,$F36,$G36,$H36,$L$4,$I36,B36,DiscountingCurve,Permanent,,ObjectOverwrite)</f>
        <v>USD_YCSTDRH_AM3L28Y#0000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AM</v>
      </c>
      <c r="E37" s="7" t="str">
        <v>3L</v>
      </c>
      <c r="F37" s="8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25" t="str">
        <f t="shared" si="2"/>
        <v>USDAM3L29Y_Quote</v>
      </c>
      <c r="K37" s="22" t="str">
        <f t="shared" si="3"/>
        <v>USD_YCSTDRH_AM3L29Y</v>
      </c>
      <c r="L37" s="24" t="str">
        <f>_xll.qlSwapRateHelper2(K37,$J37,$C37,Calendar,$F37,$G37,$H37,$L$4,$I37,B37,DiscountingCurve,Permanent,,ObjectOverwrite)</f>
        <v>USD_YCSTDRH_AM3L29Y#0000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AM</v>
      </c>
      <c r="E38" s="7" t="str">
        <v>3L</v>
      </c>
      <c r="F38" s="8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25" t="str">
        <f t="shared" si="2"/>
        <v>USDAM3L30Y_Quote</v>
      </c>
      <c r="K38" s="22" t="str">
        <f t="shared" si="3"/>
        <v>USD_YCSTDRH_AM3L30Y</v>
      </c>
      <c r="L38" s="24" t="str">
        <f>_xll.qlSwapRateHelper2(K38,$J38,$C38,Calendar,$F38,$G38,$H38,$L$4,$I38,B38,DiscountingCurve,Permanent,,ObjectOverwrite)</f>
        <v>USD_YCSTDRH_AM3L30Y#0000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AM</v>
      </c>
      <c r="E39" s="7" t="str">
        <v>3L</v>
      </c>
      <c r="F39" s="8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25" t="str">
        <f t="shared" si="2"/>
        <v>USDAM3L35Y_Quote</v>
      </c>
      <c r="K39" s="22" t="str">
        <f t="shared" si="3"/>
        <v>USD_YCSTDRH_AM3L35Y</v>
      </c>
      <c r="L39" s="24" t="str">
        <f>_xll.qlSwapRateHelper2(K39,$J39,$C39,Calendar,$F39,$G39,$H39,$L$4,$I39,B39,DiscountingCurve,Permanent,,ObjectOverwrite)</f>
        <v>USD_YCSTDRH_AM3L35Y#0000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AM</v>
      </c>
      <c r="E40" s="7" t="str">
        <v>3L</v>
      </c>
      <c r="F40" s="8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25" t="str">
        <f t="shared" si="2"/>
        <v>USDAM3L40Y_Quote</v>
      </c>
      <c r="K40" s="22" t="str">
        <f t="shared" si="3"/>
        <v>USD_YCSTDRH_AM3L40Y</v>
      </c>
      <c r="L40" s="24" t="str">
        <f>_xll.qlSwapRateHelper2(K40,$J40,$C40,Calendar,$F40,$G40,$H40,$L$4,$I40,B40,DiscountingCurve,Permanent,,ObjectOverwrite)</f>
        <v>USD_YCSTDRH_AM3L40Y#0000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AM</v>
      </c>
      <c r="E41" s="7" t="str">
        <v>3L</v>
      </c>
      <c r="F41" s="8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25" t="str">
        <f t="shared" si="2"/>
        <v>USDAM3L50Y_Quote</v>
      </c>
      <c r="K41" s="22" t="str">
        <f t="shared" si="3"/>
        <v>USD_YCSTDRH_AM3L50Y</v>
      </c>
      <c r="L41" s="24" t="str">
        <f>_xll.qlSwapRateHelper2(K41,$J41,$C41,Calendar,$F41,$G41,$H41,$L$4,$I41,B41,DiscountingCurve,Permanent,,ObjectOverwrite)</f>
        <v>USD_YCSTDRH_AM3L50Y#0000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AM</v>
      </c>
      <c r="E42" s="7" t="str">
        <v>3L</v>
      </c>
      <c r="F42" s="8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25" t="str">
        <f t="shared" si="2"/>
        <v>USDAM3L60Y_Quote</v>
      </c>
      <c r="K42" s="22" t="str">
        <f t="shared" si="3"/>
        <v>USD_YCSTDRH_AM3L60Y</v>
      </c>
      <c r="L42" s="24" t="str">
        <f>_xll.qlSwapRateHelper2(K42,$J42,$C42,Calendar,$F42,$G42,$H42,$L$4,$I42,B42,DiscountingCurve,Permanent,,ObjectOverwrite)</f>
        <v>USD_YCSTDRH_AM3L60Y#0000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USD_YCRH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USD_YCRH_Swaps.xml</v>
      </c>
      <c r="L3" s="84" t="e">
        <f>IF(Serialize,_xll.ohObjectSave(_xll.ohPack(L4:L95),SerializationPath&amp;K3,FileOverwrite,Serialize),"---")</f>
        <v>#NUM!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USD_YCRH_OIS_Libor</v>
      </c>
      <c r="L4" s="88" t="str">
        <f>_xll.qlEonia(K4,,Permanent,Trigger,ObjectOverwrite)</f>
        <v>USD_YCRH_OIS_Libor#0000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100</v>
      </c>
      <c r="D6" s="90" t="s">
        <v>124</v>
      </c>
      <c r="E6" s="91" t="s">
        <v>95</v>
      </c>
      <c r="F6" s="92" t="s">
        <v>2</v>
      </c>
      <c r="G6" s="92" t="s">
        <v>99</v>
      </c>
      <c r="H6" s="92" t="str">
        <f t="shared" ref="H6:H59" si="0">MoneyMarketDayCounter</f>
        <v>Actual/360</v>
      </c>
      <c r="I6" s="93">
        <v>0</v>
      </c>
      <c r="J6" s="94" t="str">
        <f t="shared" ref="J6:J59" si="1">Currency&amp;$D6&amp;$E6&amp;QuoteSuffix</f>
        <v>USDOISSW_Quote</v>
      </c>
      <c r="K6" s="94" t="str">
        <f t="shared" ref="K6:K59" si="2">$K$2&amp;"_"&amp;$D6&amp;$E6</f>
        <v>USD_YCRH_OISSW</v>
      </c>
      <c r="L6" s="95" t="str">
        <f>_xll.qlOISRateHelper(K6,2,C6,J6,$L$4,Permanent,,ObjectOverwrite)</f>
        <v>USD_YCRH_OISSW#0000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 x14ac:dyDescent="0.2">
      <c r="A7" s="78"/>
      <c r="B7" s="90"/>
      <c r="C7" s="91" t="s">
        <v>96</v>
      </c>
      <c r="D7" s="90" t="s">
        <v>124</v>
      </c>
      <c r="E7" s="91" t="s">
        <v>96</v>
      </c>
      <c r="F7" s="92" t="s">
        <v>2</v>
      </c>
      <c r="G7" s="92" t="s">
        <v>99</v>
      </c>
      <c r="H7" s="92" t="str">
        <f t="shared" si="0"/>
        <v>Actual/360</v>
      </c>
      <c r="I7" s="93">
        <v>0</v>
      </c>
      <c r="J7" s="94" t="str">
        <f t="shared" si="1"/>
        <v>USDOIS2W_Quote</v>
      </c>
      <c r="K7" s="94" t="str">
        <f t="shared" si="2"/>
        <v>USD_YCRH_OIS2W</v>
      </c>
      <c r="L7" s="95" t="str">
        <f>_xll.qlOISRateHelper(K7,2,C7,J7,$L$4,Permanent,,ObjectOverwrite)</f>
        <v>USD_YCRH_OIS2W#0000</v>
      </c>
      <c r="M7" s="85" t="str">
        <f>_xll.ohRangeRetrieveError(L7)</f>
        <v/>
      </c>
      <c r="N7" s="81"/>
      <c r="P7" s="106">
        <f>_xll.qlRateHelperEarliestDate($L7)</f>
        <v>41487</v>
      </c>
      <c r="Q7" s="106">
        <f>_xll.qlRateHelperLatestDate($L7)</f>
        <v>41501</v>
      </c>
    </row>
    <row r="8" spans="1:17" x14ac:dyDescent="0.2">
      <c r="A8" s="78"/>
      <c r="B8" s="90"/>
      <c r="C8" s="91" t="s">
        <v>97</v>
      </c>
      <c r="D8" s="90" t="s">
        <v>124</v>
      </c>
      <c r="E8" s="91" t="s">
        <v>97</v>
      </c>
      <c r="F8" s="92" t="s">
        <v>2</v>
      </c>
      <c r="G8" s="92" t="s">
        <v>99</v>
      </c>
      <c r="H8" s="92" t="str">
        <f t="shared" si="0"/>
        <v>Actual/360</v>
      </c>
      <c r="I8" s="93">
        <v>0</v>
      </c>
      <c r="J8" s="94" t="str">
        <f t="shared" si="1"/>
        <v>USDOIS3W_Quote</v>
      </c>
      <c r="K8" s="94" t="str">
        <f t="shared" si="2"/>
        <v>USD_YCRH_OIS3W</v>
      </c>
      <c r="L8" s="95" t="str">
        <f>_xll.qlOISRateHelper(K8,2,C8,J8,$L$4,Permanent,,ObjectOverwrite)</f>
        <v>USD_YCRH_OIS3W#0000</v>
      </c>
      <c r="M8" s="85" t="str">
        <f>_xll.ohRangeRetrieveError(L8)</f>
        <v/>
      </c>
      <c r="N8" s="81"/>
      <c r="P8" s="106">
        <f>_xll.qlRateHelperEarliestDate($L8)</f>
        <v>41487</v>
      </c>
      <c r="Q8" s="106">
        <f>_xll.qlRateHelperLatestDate($L8)</f>
        <v>41508</v>
      </c>
    </row>
    <row r="9" spans="1:17" x14ac:dyDescent="0.2">
      <c r="A9" s="78"/>
      <c r="B9" s="90"/>
      <c r="C9" s="91" t="s">
        <v>7</v>
      </c>
      <c r="D9" s="90" t="s">
        <v>124</v>
      </c>
      <c r="E9" s="91" t="s">
        <v>7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USDOIS1M_Quote</v>
      </c>
      <c r="K9" s="94" t="str">
        <f t="shared" si="2"/>
        <v>USD_YCRH_OIS1M</v>
      </c>
      <c r="L9" s="95" t="str">
        <f>_xll.qlOISRateHelper(K9,2,C9,J9,$L$4,Permanent,,ObjectOverwrite)</f>
        <v>USD_YCRH_OIS1M#0000</v>
      </c>
      <c r="M9" s="85" t="str">
        <f>_xll.ohRangeRetrieveError(L9)</f>
        <v/>
      </c>
      <c r="N9" s="81"/>
      <c r="P9" s="106">
        <f>_xll.qlRateHelperEarliestDate($L9)</f>
        <v>41487</v>
      </c>
      <c r="Q9" s="106">
        <f>_xll.qlRateHelperLatestDate($L9)</f>
        <v>41519</v>
      </c>
    </row>
    <row r="10" spans="1:17" x14ac:dyDescent="0.2">
      <c r="A10" s="78"/>
      <c r="B10" s="90"/>
      <c r="C10" s="91" t="s">
        <v>8</v>
      </c>
      <c r="D10" s="90" t="s">
        <v>124</v>
      </c>
      <c r="E10" s="91" t="s">
        <v>8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USDOIS2M_Quote</v>
      </c>
      <c r="K10" s="94" t="str">
        <f t="shared" si="2"/>
        <v>USD_YCRH_OIS2M</v>
      </c>
      <c r="L10" s="95" t="str">
        <f>_xll.qlOISRateHelper(K10,2,C10,J10,$L$4,Permanent,,ObjectOverwrite)</f>
        <v>USD_YCRH_OIS2M#0000</v>
      </c>
      <c r="M10" s="85" t="str">
        <f>_xll.ohRangeRetrieveError(L10)</f>
        <v/>
      </c>
      <c r="N10" s="81"/>
      <c r="P10" s="106">
        <f>_xll.qlRateHelperEarliestDate($L10)</f>
        <v>41487</v>
      </c>
      <c r="Q10" s="106">
        <f>_xll.qlRateHelperLatestDate($L10)</f>
        <v>41548</v>
      </c>
    </row>
    <row r="11" spans="1:17" x14ac:dyDescent="0.2">
      <c r="A11" s="78"/>
      <c r="B11" s="90"/>
      <c r="C11" s="91" t="s">
        <v>9</v>
      </c>
      <c r="D11" s="90" t="s">
        <v>124</v>
      </c>
      <c r="E11" s="91" t="s">
        <v>9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USDOIS3M_Quote</v>
      </c>
      <c r="K11" s="94" t="str">
        <f t="shared" si="2"/>
        <v>USD_YCRH_OIS3M</v>
      </c>
      <c r="L11" s="95" t="str">
        <f>_xll.qlOISRateHelper(K11,2,C11,J11,$L$4,Permanent,,ObjectOverwrite)</f>
        <v>USD_YCRH_OIS3M#0000</v>
      </c>
      <c r="M11" s="85" t="str">
        <f>_xll.ohRangeRetrieveError(L11)</f>
        <v/>
      </c>
      <c r="N11" s="81"/>
      <c r="P11" s="106">
        <f>_xll.qlRateHelperEarliestDate($L11)</f>
        <v>41487</v>
      </c>
      <c r="Q11" s="106">
        <f>_xll.qlRateHelperLatestDate($L11)</f>
        <v>41579</v>
      </c>
    </row>
    <row r="12" spans="1:17" x14ac:dyDescent="0.2">
      <c r="A12" s="78"/>
      <c r="B12" s="90"/>
      <c r="C12" s="91" t="s">
        <v>10</v>
      </c>
      <c r="D12" s="90" t="s">
        <v>124</v>
      </c>
      <c r="E12" s="91" t="s">
        <v>10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USDOIS4M_Quote</v>
      </c>
      <c r="K12" s="94" t="str">
        <f t="shared" si="2"/>
        <v>USD_YCRH_OIS4M</v>
      </c>
      <c r="L12" s="95" t="str">
        <f>_xll.qlOISRateHelper(K12,2,C12,J12,$L$4,Permanent,,ObjectOverwrite)</f>
        <v>USD_YCRH_OIS4M#0000</v>
      </c>
      <c r="M12" s="85" t="str">
        <f>_xll.ohRangeRetrieveError(L12)</f>
        <v/>
      </c>
      <c r="N12" s="81"/>
      <c r="P12" s="106">
        <f>_xll.qlRateHelperEarliestDate($L12)</f>
        <v>41487</v>
      </c>
      <c r="Q12" s="106">
        <f>_xll.qlRateHelperLatestDate($L12)</f>
        <v>41610</v>
      </c>
    </row>
    <row r="13" spans="1:17" x14ac:dyDescent="0.2">
      <c r="A13" s="78"/>
      <c r="B13" s="90"/>
      <c r="C13" s="91" t="s">
        <v>11</v>
      </c>
      <c r="D13" s="90" t="s">
        <v>124</v>
      </c>
      <c r="E13" s="91" t="s">
        <v>11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USDOIS5M_Quote</v>
      </c>
      <c r="K13" s="94" t="str">
        <f t="shared" si="2"/>
        <v>USD_YCRH_OIS5M</v>
      </c>
      <c r="L13" s="95" t="str">
        <f>_xll.qlOISRateHelper(K13,2,C13,J13,$L$4,Permanent,,ObjectOverwrite)</f>
        <v>USD_YCRH_OIS5M#0000</v>
      </c>
      <c r="M13" s="85" t="str">
        <f>_xll.ohRangeRetrieveError(L13)</f>
        <v/>
      </c>
      <c r="N13" s="81"/>
      <c r="P13" s="106">
        <f>_xll.qlRateHelperEarliestDate($L13)</f>
        <v>41487</v>
      </c>
      <c r="Q13" s="106">
        <f>_xll.qlRateHelperLatestDate($L13)</f>
        <v>41641</v>
      </c>
    </row>
    <row r="14" spans="1:17" x14ac:dyDescent="0.2">
      <c r="A14" s="78"/>
      <c r="B14" s="90"/>
      <c r="C14" s="91" t="s">
        <v>12</v>
      </c>
      <c r="D14" s="90" t="s">
        <v>124</v>
      </c>
      <c r="E14" s="91" t="s">
        <v>12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USDOIS6M_Quote</v>
      </c>
      <c r="K14" s="94" t="str">
        <f t="shared" si="2"/>
        <v>USD_YCRH_OIS6M</v>
      </c>
      <c r="L14" s="95" t="str">
        <f>_xll.qlOISRateHelper(K14,2,C14,J14,$L$4,Permanent,,ObjectOverwrite)</f>
        <v>USD_YCRH_OIS6M#0000</v>
      </c>
      <c r="M14" s="85" t="str">
        <f>_xll.ohRangeRetrieveError(L14)</f>
        <v/>
      </c>
      <c r="N14" s="81"/>
      <c r="P14" s="106">
        <f>_xll.qlRateHelperEarliestDate($L14)</f>
        <v>41487</v>
      </c>
      <c r="Q14" s="106">
        <f>_xll.qlRateHelperLatestDate($L14)</f>
        <v>41673</v>
      </c>
    </row>
    <row r="15" spans="1:17" x14ac:dyDescent="0.2">
      <c r="A15" s="78"/>
      <c r="B15" s="90"/>
      <c r="C15" s="91" t="s">
        <v>67</v>
      </c>
      <c r="D15" s="90" t="s">
        <v>124</v>
      </c>
      <c r="E15" s="91" t="s">
        <v>67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USDOIS7M_Quote</v>
      </c>
      <c r="K15" s="94" t="str">
        <f t="shared" si="2"/>
        <v>USD_YCRH_OIS7M</v>
      </c>
      <c r="L15" s="95" t="str">
        <f>_xll.qlOISRateHelper(K15,2,C15,J15,$L$4,Permanent,,ObjectOverwrite)</f>
        <v>USD_YCRH_OIS7M#0000</v>
      </c>
      <c r="M15" s="85" t="str">
        <f>_xll.ohRangeRetrieveError(L15)</f>
        <v/>
      </c>
      <c r="N15" s="81"/>
      <c r="P15" s="106">
        <f>_xll.qlRateHelperEarliestDate($L15)</f>
        <v>41487</v>
      </c>
      <c r="Q15" s="106">
        <f>_xll.qlRateHelperLatestDate($L15)</f>
        <v>41701</v>
      </c>
    </row>
    <row r="16" spans="1:17" x14ac:dyDescent="0.2">
      <c r="A16" s="78"/>
      <c r="B16" s="90"/>
      <c r="C16" s="91" t="s">
        <v>68</v>
      </c>
      <c r="D16" s="90" t="s">
        <v>124</v>
      </c>
      <c r="E16" s="91" t="s">
        <v>68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USDOIS8M_Quote</v>
      </c>
      <c r="K16" s="94" t="str">
        <f t="shared" si="2"/>
        <v>USD_YCRH_OIS8M</v>
      </c>
      <c r="L16" s="95" t="str">
        <f>_xll.qlOISRateHelper(K16,2,C16,J16,$L$4,Permanent,,ObjectOverwrite)</f>
        <v>USD_YCRH_OIS8M#0000</v>
      </c>
      <c r="M16" s="85" t="str">
        <f>_xll.ohRangeRetrieveError(L16)</f>
        <v/>
      </c>
      <c r="N16" s="81"/>
      <c r="P16" s="106">
        <f>_xll.qlRateHelperEarliestDate($L16)</f>
        <v>41487</v>
      </c>
      <c r="Q16" s="106">
        <f>_xll.qlRateHelperLatestDate($L16)</f>
        <v>41730</v>
      </c>
    </row>
    <row r="17" spans="1:17" x14ac:dyDescent="0.2">
      <c r="A17" s="78"/>
      <c r="B17" s="90"/>
      <c r="C17" s="91" t="s">
        <v>13</v>
      </c>
      <c r="D17" s="90" t="s">
        <v>124</v>
      </c>
      <c r="E17" s="91" t="s">
        <v>13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USDOIS9M_Quote</v>
      </c>
      <c r="K17" s="94" t="str">
        <f t="shared" si="2"/>
        <v>USD_YCRH_OIS9M</v>
      </c>
      <c r="L17" s="95" t="str">
        <f>_xll.qlOISRateHelper(K17,2,C17,J17,$L$4,Permanent,,ObjectOverwrite)</f>
        <v>USD_YCRH_OIS9M#0000</v>
      </c>
      <c r="M17" s="85" t="str">
        <f>_xll.ohRangeRetrieveError(L17)</f>
        <v/>
      </c>
      <c r="N17" s="81"/>
      <c r="P17" s="106">
        <f>_xll.qlRateHelperEarliestDate($L17)</f>
        <v>41487</v>
      </c>
      <c r="Q17" s="106">
        <f>_xll.qlRateHelperLatestDate($L17)</f>
        <v>41761</v>
      </c>
    </row>
    <row r="18" spans="1:17" x14ac:dyDescent="0.2">
      <c r="A18" s="78"/>
      <c r="B18" s="90"/>
      <c r="C18" s="91" t="s">
        <v>69</v>
      </c>
      <c r="D18" s="90" t="s">
        <v>124</v>
      </c>
      <c r="E18" s="91" t="s">
        <v>69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USDOIS10M_Quote</v>
      </c>
      <c r="K18" s="94" t="str">
        <f t="shared" si="2"/>
        <v>USD_YCRH_OIS10M</v>
      </c>
      <c r="L18" s="95" t="str">
        <f>_xll.qlOISRateHelper(K18,2,C18,J18,$L$4,Permanent,,ObjectOverwrite)</f>
        <v>USD_YCRH_OIS10M#0000</v>
      </c>
      <c r="M18" s="85" t="str">
        <f>_xll.ohRangeRetrieveError(L18)</f>
        <v/>
      </c>
      <c r="N18" s="81"/>
      <c r="P18" s="106">
        <f>_xll.qlRateHelperEarliestDate($L18)</f>
        <v>41487</v>
      </c>
      <c r="Q18" s="106">
        <f>_xll.qlRateHelperLatestDate($L18)</f>
        <v>41792</v>
      </c>
    </row>
    <row r="19" spans="1:17" x14ac:dyDescent="0.2">
      <c r="A19" s="78"/>
      <c r="B19" s="90"/>
      <c r="C19" s="91" t="s">
        <v>70</v>
      </c>
      <c r="D19" s="90" t="s">
        <v>124</v>
      </c>
      <c r="E19" s="91" t="s">
        <v>70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USDOIS11M_Quote</v>
      </c>
      <c r="K19" s="94" t="str">
        <f t="shared" si="2"/>
        <v>USD_YCRH_OIS11M</v>
      </c>
      <c r="L19" s="95" t="str">
        <f>_xll.qlOISRateHelper(K19,2,C19,J19,$L$4,Permanent,,ObjectOverwrite)</f>
        <v>USD_YCRH_OIS11M#0000</v>
      </c>
      <c r="M19" s="85" t="str">
        <f>_xll.ohRangeRetrieveError(L19)</f>
        <v/>
      </c>
      <c r="N19" s="81"/>
      <c r="P19" s="106">
        <f>_xll.qlRateHelperEarliestDate($L19)</f>
        <v>41487</v>
      </c>
      <c r="Q19" s="106">
        <f>_xll.qlRateHelperLatestDate($L19)</f>
        <v>41821</v>
      </c>
    </row>
    <row r="20" spans="1:17" x14ac:dyDescent="0.2">
      <c r="A20" s="78"/>
      <c r="B20" s="90"/>
      <c r="C20" s="91" t="s">
        <v>14</v>
      </c>
      <c r="D20" s="90" t="s">
        <v>124</v>
      </c>
      <c r="E20" s="91" t="s">
        <v>14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USDOIS1Y_Quote</v>
      </c>
      <c r="K20" s="94" t="str">
        <f t="shared" si="2"/>
        <v>USD_YCRH_OIS1Y</v>
      </c>
      <c r="L20" s="95" t="str">
        <f>_xll.qlOISRateHelper(K20,2,C20,J20,$L$4,Permanent,,ObjectOverwrite)</f>
        <v>USD_YCRH_OIS1Y#0000</v>
      </c>
      <c r="M20" s="85" t="str">
        <f>_xll.ohRangeRetrieveError(L20)</f>
        <v/>
      </c>
      <c r="N20" s="81"/>
      <c r="P20" s="106">
        <f>_xll.qlRateHelperEarliestDate($L20)</f>
        <v>41487</v>
      </c>
      <c r="Q20" s="106">
        <f>_xll.qlRateHelperLatestDate($L20)</f>
        <v>41852</v>
      </c>
    </row>
    <row r="21" spans="1:17" x14ac:dyDescent="0.2">
      <c r="A21" s="78"/>
      <c r="B21" s="90"/>
      <c r="C21" s="91" t="s">
        <v>106</v>
      </c>
      <c r="D21" s="90" t="s">
        <v>124</v>
      </c>
      <c r="E21" s="91" t="s">
        <v>106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USDOIS13M_Quote</v>
      </c>
      <c r="K21" s="94" t="str">
        <f t="shared" si="2"/>
        <v>USD_YCRH_OIS13M</v>
      </c>
      <c r="L21" s="95" t="str">
        <f>_xll.qlOISRateHelper(K21,2,C21,J21,$L$4,Permanent,,ObjectOverwrite)</f>
        <v>USD_YCRH_OIS13M#0000</v>
      </c>
      <c r="M21" s="85" t="str">
        <f>_xll.ohRangeRetrieveError(L21)</f>
        <v/>
      </c>
      <c r="N21" s="81"/>
      <c r="P21" s="106">
        <f>_xll.qlRateHelperEarliestDate($L21)</f>
        <v>41487</v>
      </c>
      <c r="Q21" s="106">
        <f>_xll.qlRateHelperLatestDate($L21)</f>
        <v>41883</v>
      </c>
    </row>
    <row r="22" spans="1:17" x14ac:dyDescent="0.2">
      <c r="A22" s="78"/>
      <c r="B22" s="90"/>
      <c r="C22" s="91" t="s">
        <v>107</v>
      </c>
      <c r="D22" s="90" t="s">
        <v>124</v>
      </c>
      <c r="E22" s="91" t="s">
        <v>107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USDOIS14M_Quote</v>
      </c>
      <c r="K22" s="94" t="str">
        <f t="shared" si="2"/>
        <v>USD_YCRH_OIS14M</v>
      </c>
      <c r="L22" s="95" t="str">
        <f>_xll.qlOISRateHelper(K22,2,C22,J22,$L$4,Permanent,,ObjectOverwrite)</f>
        <v>USD_YCRH_OIS14M#0000</v>
      </c>
      <c r="M22" s="85" t="str">
        <f>_xll.ohRangeRetrieveError(L22)</f>
        <v/>
      </c>
      <c r="N22" s="81"/>
      <c r="P22" s="106">
        <f>_xll.qlRateHelperEarliestDate($L22)</f>
        <v>41487</v>
      </c>
      <c r="Q22" s="106">
        <f>_xll.qlRateHelperLatestDate($L22)</f>
        <v>41913</v>
      </c>
    </row>
    <row r="23" spans="1:17" x14ac:dyDescent="0.2">
      <c r="A23" s="78"/>
      <c r="B23" s="90"/>
      <c r="C23" s="91" t="s">
        <v>38</v>
      </c>
      <c r="D23" s="90" t="s">
        <v>124</v>
      </c>
      <c r="E23" s="91" t="s">
        <v>38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USDOIS15M_Quote</v>
      </c>
      <c r="K23" s="94" t="str">
        <f t="shared" si="2"/>
        <v>USD_YCRH_OIS15M</v>
      </c>
      <c r="L23" s="95" t="str">
        <f>_xll.qlOISRateHelper(K23,2,C23,J23,$L$4,Permanent,,ObjectOverwrite)</f>
        <v>USD_YCRH_OIS15M#0000</v>
      </c>
      <c r="M23" s="85" t="str">
        <f>_xll.ohRangeRetrieveError(L23)</f>
        <v/>
      </c>
      <c r="N23" s="81"/>
      <c r="P23" s="106">
        <f>_xll.qlRateHelperEarliestDate($L23)</f>
        <v>41487</v>
      </c>
      <c r="Q23" s="106">
        <f>_xll.qlRateHelperLatestDate($L23)</f>
        <v>41946</v>
      </c>
    </row>
    <row r="24" spans="1:17" x14ac:dyDescent="0.2">
      <c r="A24" s="78"/>
      <c r="B24" s="90"/>
      <c r="C24" s="91" t="s">
        <v>108</v>
      </c>
      <c r="D24" s="90" t="s">
        <v>124</v>
      </c>
      <c r="E24" s="91" t="s">
        <v>108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USDOIS16M_Quote</v>
      </c>
      <c r="K24" s="94" t="str">
        <f t="shared" si="2"/>
        <v>USD_YCRH_OIS16M</v>
      </c>
      <c r="L24" s="95" t="str">
        <f>_xll.qlOISRateHelper(K24,2,C24,J24,$L$4,Permanent,,ObjectOverwrite)</f>
        <v>USD_YCRH_OIS16M#0000</v>
      </c>
      <c r="M24" s="85" t="str">
        <f>_xll.ohRangeRetrieveError(L24)</f>
        <v/>
      </c>
      <c r="N24" s="81"/>
      <c r="P24" s="106">
        <f>_xll.qlRateHelperEarliestDate($L24)</f>
        <v>41487</v>
      </c>
      <c r="Q24" s="106">
        <f>_xll.qlRateHelperLatestDate($L24)</f>
        <v>41974</v>
      </c>
    </row>
    <row r="25" spans="1:17" x14ac:dyDescent="0.2">
      <c r="A25" s="78"/>
      <c r="B25" s="90"/>
      <c r="C25" s="91" t="s">
        <v>109</v>
      </c>
      <c r="D25" s="90" t="s">
        <v>124</v>
      </c>
      <c r="E25" s="91" t="s">
        <v>109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USDOIS17M_Quote</v>
      </c>
      <c r="K25" s="94" t="str">
        <f t="shared" si="2"/>
        <v>USD_YCRH_OIS17M</v>
      </c>
      <c r="L25" s="95" t="str">
        <f>_xll.qlOISRateHelper(K25,2,C25,J25,$L$4,Permanent,,ObjectOverwrite)</f>
        <v>USD_YCRH_OIS17M#0000</v>
      </c>
      <c r="M25" s="85" t="str">
        <f>_xll.ohRangeRetrieveError(L25)</f>
        <v/>
      </c>
      <c r="N25" s="81"/>
      <c r="P25" s="106">
        <f>_xll.qlRateHelperEarliestDate($L25)</f>
        <v>41487</v>
      </c>
      <c r="Q25" s="106">
        <f>_xll.qlRateHelperLatestDate($L25)</f>
        <v>42006</v>
      </c>
    </row>
    <row r="26" spans="1:17" x14ac:dyDescent="0.2">
      <c r="A26" s="78"/>
      <c r="B26" s="90"/>
      <c r="C26" s="91" t="s">
        <v>39</v>
      </c>
      <c r="D26" s="90" t="s">
        <v>124</v>
      </c>
      <c r="E26" s="91" t="s">
        <v>39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USDOIS18M_Quote</v>
      </c>
      <c r="K26" s="94" t="str">
        <f t="shared" si="2"/>
        <v>USD_YCRH_OIS18M</v>
      </c>
      <c r="L26" s="95" t="str">
        <f>_xll.qlOISRateHelper(K26,2,C26,J26,$L$4,Permanent,,ObjectOverwrite)</f>
        <v>USD_YCRH_OIS18M#0000</v>
      </c>
      <c r="M26" s="85" t="str">
        <f>_xll.ohRangeRetrieveError(L26)</f>
        <v/>
      </c>
      <c r="N26" s="81"/>
      <c r="P26" s="106">
        <f>_xll.qlRateHelperEarliestDate($L26)</f>
        <v>41487</v>
      </c>
      <c r="Q26" s="106">
        <f>_xll.qlRateHelperLatestDate($L26)</f>
        <v>42037</v>
      </c>
    </row>
    <row r="27" spans="1:17" x14ac:dyDescent="0.2">
      <c r="A27" s="78"/>
      <c r="B27" s="90"/>
      <c r="C27" s="91" t="s">
        <v>110</v>
      </c>
      <c r="D27" s="90" t="s">
        <v>124</v>
      </c>
      <c r="E27" s="91" t="s">
        <v>110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USDOIS19M_Quote</v>
      </c>
      <c r="K27" s="94" t="str">
        <f t="shared" si="2"/>
        <v>USD_YCRH_OIS19M</v>
      </c>
      <c r="L27" s="95" t="str">
        <f>_xll.qlOISRateHelper(K27,2,C27,J27,$L$4,Permanent,,ObjectOverwrite)</f>
        <v>USD_YCRH_OIS19M#0000</v>
      </c>
      <c r="M27" s="85" t="str">
        <f>_xll.ohRangeRetrieveError(L27)</f>
        <v/>
      </c>
      <c r="N27" s="81"/>
      <c r="P27" s="106">
        <f>_xll.qlRateHelperEarliestDate($L27)</f>
        <v>41487</v>
      </c>
      <c r="Q27" s="106">
        <f>_xll.qlRateHelperLatestDate($L27)</f>
        <v>42065</v>
      </c>
    </row>
    <row r="28" spans="1:17" x14ac:dyDescent="0.2">
      <c r="A28" s="78"/>
      <c r="B28" s="90"/>
      <c r="C28" s="91" t="s">
        <v>111</v>
      </c>
      <c r="D28" s="90" t="s">
        <v>124</v>
      </c>
      <c r="E28" s="91" t="s">
        <v>111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USDOIS20M_Quote</v>
      </c>
      <c r="K28" s="94" t="str">
        <f t="shared" si="2"/>
        <v>USD_YCRH_OIS20M</v>
      </c>
      <c r="L28" s="95" t="str">
        <f>_xll.qlOISRateHelper(K28,2,C28,J28,$L$4,Permanent,,ObjectOverwrite)</f>
        <v>USD_YCRH_OIS20M#0000</v>
      </c>
      <c r="M28" s="85" t="str">
        <f>_xll.ohRangeRetrieveError(L28)</f>
        <v/>
      </c>
      <c r="N28" s="81"/>
      <c r="P28" s="106">
        <f>_xll.qlRateHelperEarliestDate($L28)</f>
        <v>41487</v>
      </c>
      <c r="Q28" s="106">
        <f>_xll.qlRateHelperLatestDate($L28)</f>
        <v>42095</v>
      </c>
    </row>
    <row r="29" spans="1:17" x14ac:dyDescent="0.2">
      <c r="A29" s="78"/>
      <c r="B29" s="90"/>
      <c r="C29" s="91" t="s">
        <v>40</v>
      </c>
      <c r="D29" s="90" t="s">
        <v>124</v>
      </c>
      <c r="E29" s="91" t="s">
        <v>40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USDOIS21M_Quote</v>
      </c>
      <c r="K29" s="94" t="str">
        <f t="shared" si="2"/>
        <v>USD_YCRH_OIS21M</v>
      </c>
      <c r="L29" s="95" t="str">
        <f>_xll.qlOISRateHelper(K29,2,C29,J29,$L$4,Permanent,,ObjectOverwrite)</f>
        <v>USD_YCRH_OIS21M#0000</v>
      </c>
      <c r="M29" s="85" t="str">
        <f>_xll.ohRangeRetrieveError(L29)</f>
        <v/>
      </c>
      <c r="N29" s="81"/>
      <c r="P29" s="106">
        <f>_xll.qlRateHelperEarliestDate($L29)</f>
        <v>41487</v>
      </c>
      <c r="Q29" s="106">
        <f>_xll.qlRateHelperLatestDate($L29)</f>
        <v>42128</v>
      </c>
    </row>
    <row r="30" spans="1:17" x14ac:dyDescent="0.2">
      <c r="A30" s="78"/>
      <c r="B30" s="90"/>
      <c r="C30" s="91" t="s">
        <v>112</v>
      </c>
      <c r="D30" s="90" t="s">
        <v>124</v>
      </c>
      <c r="E30" s="91" t="s">
        <v>112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USDOIS22M_Quote</v>
      </c>
      <c r="K30" s="94" t="str">
        <f t="shared" si="2"/>
        <v>USD_YCRH_OIS22M</v>
      </c>
      <c r="L30" s="95" t="str">
        <f>_xll.qlOISRateHelper(K30,2,C30,J30,$L$4,Permanent,,ObjectOverwrite)</f>
        <v>USD_YCRH_OIS22M#0000</v>
      </c>
      <c r="M30" s="85" t="str">
        <f>_xll.ohRangeRetrieveError(L30)</f>
        <v/>
      </c>
      <c r="N30" s="81"/>
      <c r="P30" s="106">
        <f>_xll.qlRateHelperEarliestDate($L30)</f>
        <v>41487</v>
      </c>
      <c r="Q30" s="106">
        <f>_xll.qlRateHelperLatestDate($L30)</f>
        <v>42156</v>
      </c>
    </row>
    <row r="31" spans="1:17" x14ac:dyDescent="0.2">
      <c r="A31" s="78"/>
      <c r="B31" s="90"/>
      <c r="C31" s="91" t="s">
        <v>113</v>
      </c>
      <c r="D31" s="90" t="s">
        <v>124</v>
      </c>
      <c r="E31" s="91" t="s">
        <v>113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USDOIS23M_Quote</v>
      </c>
      <c r="K31" s="94" t="str">
        <f t="shared" si="2"/>
        <v>USD_YCRH_OIS23M</v>
      </c>
      <c r="L31" s="95" t="str">
        <f>_xll.qlOISRateHelper(K31,2,C31,J31,$L$4,Permanent,,ObjectOverwrite)</f>
        <v>USD_YCRH_OIS23M#0000</v>
      </c>
      <c r="M31" s="85" t="str">
        <f>_xll.ohRangeRetrieveError(L31)</f>
        <v/>
      </c>
      <c r="N31" s="81"/>
      <c r="P31" s="106">
        <f>_xll.qlRateHelperEarliestDate($L31)</f>
        <v>41487</v>
      </c>
      <c r="Q31" s="106">
        <f>_xll.qlRateHelperLatestDate($L31)</f>
        <v>42186</v>
      </c>
    </row>
    <row r="32" spans="1:17" x14ac:dyDescent="0.2">
      <c r="A32" s="78"/>
      <c r="B32" s="90"/>
      <c r="C32" s="91" t="s">
        <v>15</v>
      </c>
      <c r="D32" s="90" t="s">
        <v>124</v>
      </c>
      <c r="E32" s="91" t="s">
        <v>15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USDOIS2Y_Quote</v>
      </c>
      <c r="K32" s="94" t="str">
        <f t="shared" si="2"/>
        <v>USD_YCRH_OIS2Y</v>
      </c>
      <c r="L32" s="95" t="str">
        <f>_xll.qlOISRateHelper(K32,2,C32,J32,$L$4,Permanent,,ObjectOverwrite)</f>
        <v>USD_YCRH_OIS2Y#0000</v>
      </c>
      <c r="M32" s="85" t="str">
        <f>_xll.ohRangeRetrieveError(L32)</f>
        <v/>
      </c>
      <c r="N32" s="81"/>
      <c r="P32" s="106">
        <f>_xll.qlRateHelperEarliestDate($L32)</f>
        <v>41487</v>
      </c>
      <c r="Q32" s="106">
        <f>_xll.qlRateHelperLatestDate($L32)</f>
        <v>42219</v>
      </c>
    </row>
    <row r="33" spans="1:17" x14ac:dyDescent="0.2">
      <c r="A33" s="78"/>
      <c r="B33" s="90"/>
      <c r="C33" s="91" t="s">
        <v>114</v>
      </c>
      <c r="D33" s="90" t="s">
        <v>124</v>
      </c>
      <c r="E33" s="91" t="s">
        <v>114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USDOIS27M_Quote</v>
      </c>
      <c r="K33" s="94" t="str">
        <f t="shared" si="2"/>
        <v>USD_YCRH_OIS27M</v>
      </c>
      <c r="L33" s="95" t="str">
        <f>_xll.qlOISRateHelper(K33,2,C33,J33,$L$4,Permanent,,ObjectOverwrite)</f>
        <v>USD_YCRH_OIS27M#0000</v>
      </c>
      <c r="M33" s="85" t="str">
        <f>_xll.ohRangeRetrieveError(L33)</f>
        <v/>
      </c>
      <c r="N33" s="81"/>
      <c r="P33" s="106"/>
      <c r="Q33" s="106"/>
    </row>
    <row r="34" spans="1:17" x14ac:dyDescent="0.2">
      <c r="A34" s="78"/>
      <c r="B34" s="90"/>
      <c r="C34" s="91" t="s">
        <v>115</v>
      </c>
      <c r="D34" s="90" t="s">
        <v>124</v>
      </c>
      <c r="E34" s="91" t="s">
        <v>115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USDOIS30M_Quote</v>
      </c>
      <c r="K34" s="94" t="str">
        <f t="shared" si="2"/>
        <v>USD_YCRH_OIS30M</v>
      </c>
      <c r="L34" s="95" t="str">
        <f>_xll.qlOISRateHelper(K34,2,C34,J34,$L$4,Permanent,,ObjectOverwrite)</f>
        <v>USD_YCRH_OIS30M#0000</v>
      </c>
      <c r="M34" s="85" t="str">
        <f>_xll.ohRangeRetrieveError(L34)</f>
        <v/>
      </c>
      <c r="N34" s="81"/>
      <c r="P34" s="106"/>
      <c r="Q34" s="106"/>
    </row>
    <row r="35" spans="1:17" x14ac:dyDescent="0.2">
      <c r="A35" s="78"/>
      <c r="B35" s="90"/>
      <c r="C35" s="91" t="s">
        <v>116</v>
      </c>
      <c r="D35" s="90" t="s">
        <v>124</v>
      </c>
      <c r="E35" s="91" t="s">
        <v>116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USDOIS33M_Quote</v>
      </c>
      <c r="K35" s="94" t="str">
        <f t="shared" si="2"/>
        <v>USD_YCRH_OIS33M</v>
      </c>
      <c r="L35" s="95" t="str">
        <f>_xll.qlOISRateHelper(K35,2,C35,J35,$L$4,Permanent,,ObjectOverwrite)</f>
        <v>USD_YCRH_OIS33M#0000</v>
      </c>
      <c r="M35" s="85" t="str">
        <f>_xll.ohRangeRetrieveError(L35)</f>
        <v/>
      </c>
      <c r="N35" s="81"/>
      <c r="P35" s="106"/>
      <c r="Q35" s="106"/>
    </row>
    <row r="36" spans="1:17" x14ac:dyDescent="0.2">
      <c r="A36" s="78"/>
      <c r="B36" s="90"/>
      <c r="C36" s="91" t="s">
        <v>16</v>
      </c>
      <c r="D36" s="90" t="s">
        <v>124</v>
      </c>
      <c r="E36" s="91" t="s">
        <v>16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USDOIS3Y_Quote</v>
      </c>
      <c r="K36" s="94" t="str">
        <f t="shared" si="2"/>
        <v>USD_YCRH_OIS3Y</v>
      </c>
      <c r="L36" s="95" t="str">
        <f>_xll.qlOISRateHelper(K36,2,C36,J36,$L$4,Permanent,,ObjectOverwrite)</f>
        <v>USD_YCRH_OIS3Y#0000</v>
      </c>
      <c r="M36" s="85" t="str">
        <f>_xll.ohRangeRetrieveError(L36)</f>
        <v/>
      </c>
      <c r="N36" s="81"/>
      <c r="P36" s="106"/>
      <c r="Q36" s="106"/>
    </row>
    <row r="37" spans="1:17" x14ac:dyDescent="0.2">
      <c r="A37" s="78"/>
      <c r="B37" s="90"/>
      <c r="C37" s="91" t="s">
        <v>117</v>
      </c>
      <c r="D37" s="90" t="s">
        <v>124</v>
      </c>
      <c r="E37" s="91" t="s">
        <v>117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USDOIS39M_Quote</v>
      </c>
      <c r="K37" s="94" t="str">
        <f t="shared" si="2"/>
        <v>USD_YCRH_OIS39M</v>
      </c>
      <c r="L37" s="95" t="str">
        <f>_xll.qlOISRateHelper(K37,2,C37,J37,$L$4,Permanent,,ObjectOverwrite)</f>
        <v>USD_YCRH_OIS39M#0000</v>
      </c>
      <c r="M37" s="85" t="str">
        <f>_xll.ohRangeRetrieveError(L37)</f>
        <v/>
      </c>
      <c r="N37" s="81"/>
      <c r="P37" s="106"/>
      <c r="Q37" s="106"/>
    </row>
    <row r="38" spans="1:17" x14ac:dyDescent="0.2">
      <c r="A38" s="78"/>
      <c r="B38" s="90"/>
      <c r="C38" s="91" t="s">
        <v>118</v>
      </c>
      <c r="D38" s="90" t="s">
        <v>124</v>
      </c>
      <c r="E38" s="91" t="s">
        <v>118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USDOIS42M_Quote</v>
      </c>
      <c r="K38" s="94" t="str">
        <f t="shared" si="2"/>
        <v>USD_YCRH_OIS42M</v>
      </c>
      <c r="L38" s="95" t="str">
        <f>_xll.qlOISRateHelper(K38,2,C38,J38,$L$4,Permanent,,ObjectOverwrite)</f>
        <v>USD_YCRH_OIS42M#0000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119</v>
      </c>
      <c r="D39" s="90" t="s">
        <v>124</v>
      </c>
      <c r="E39" s="91" t="s">
        <v>119</v>
      </c>
      <c r="F39" s="92" t="s">
        <v>2</v>
      </c>
      <c r="G39" s="92" t="s">
        <v>6</v>
      </c>
      <c r="H39" s="92" t="str">
        <f t="shared" si="0"/>
        <v>Actual/360</v>
      </c>
      <c r="I39" s="93">
        <v>0</v>
      </c>
      <c r="J39" s="94" t="str">
        <f t="shared" si="1"/>
        <v>USDOIS45M_Quote</v>
      </c>
      <c r="K39" s="94" t="str">
        <f t="shared" si="2"/>
        <v>USD_YCRH_OIS45M</v>
      </c>
      <c r="L39" s="95" t="str">
        <f>_xll.qlOISRateHelper(K39,2,C39,J39,$L$4,Permanent,,ObjectOverwrite)</f>
        <v>USD_YCRH_OIS45M#0000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124</v>
      </c>
      <c r="E40" s="91" t="s">
        <v>17</v>
      </c>
      <c r="F40" s="92" t="s">
        <v>2</v>
      </c>
      <c r="G40" s="92" t="s">
        <v>6</v>
      </c>
      <c r="H40" s="92" t="str">
        <f t="shared" si="0"/>
        <v>Actual/360</v>
      </c>
      <c r="I40" s="93">
        <v>0</v>
      </c>
      <c r="J40" s="94" t="str">
        <f t="shared" si="1"/>
        <v>USDOIS4Y_Quote</v>
      </c>
      <c r="K40" s="94" t="str">
        <f t="shared" si="2"/>
        <v>USD_YCRH_OIS4Y</v>
      </c>
      <c r="L40" s="95" t="str">
        <f>_xll.qlOISRateHelper(K40,2,C40,J40,$L$4,Permanent,,ObjectOverwrite)</f>
        <v>USD_YCRH_OIS4Y#0000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120</v>
      </c>
      <c r="D41" s="90" t="s">
        <v>124</v>
      </c>
      <c r="E41" s="91" t="s">
        <v>120</v>
      </c>
      <c r="F41" s="92" t="s">
        <v>2</v>
      </c>
      <c r="G41" s="92" t="s">
        <v>6</v>
      </c>
      <c r="H41" s="92" t="str">
        <f t="shared" si="0"/>
        <v>Actual/360</v>
      </c>
      <c r="I41" s="93">
        <v>0</v>
      </c>
      <c r="J41" s="94" t="str">
        <f t="shared" si="1"/>
        <v>USDOIS51M_Quote</v>
      </c>
      <c r="K41" s="94" t="str">
        <f t="shared" si="2"/>
        <v>USD_YCRH_OIS51M</v>
      </c>
      <c r="L41" s="95" t="str">
        <f>_xll.qlOISRateHelper(K41,2,C41,J41,$L$4,Permanent,,ObjectOverwrite)</f>
        <v>USD_YCRH_OIS51M#0000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121</v>
      </c>
      <c r="D42" s="90" t="s">
        <v>124</v>
      </c>
      <c r="E42" s="91" t="s">
        <v>121</v>
      </c>
      <c r="F42" s="92" t="s">
        <v>2</v>
      </c>
      <c r="G42" s="92" t="s">
        <v>6</v>
      </c>
      <c r="H42" s="92" t="str">
        <f t="shared" si="0"/>
        <v>Actual/360</v>
      </c>
      <c r="I42" s="93">
        <v>0</v>
      </c>
      <c r="J42" s="94" t="str">
        <f t="shared" si="1"/>
        <v>USDOIS54M_Quote</v>
      </c>
      <c r="K42" s="94" t="str">
        <f t="shared" si="2"/>
        <v>USD_YCRH_OIS54M</v>
      </c>
      <c r="L42" s="95" t="str">
        <f>_xll.qlOISRateHelper(K42,2,C42,J42,$L$4,Permanent,,ObjectOverwrite)</f>
        <v>USD_YCRH_OIS54M#0000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122</v>
      </c>
      <c r="D43" s="90" t="s">
        <v>124</v>
      </c>
      <c r="E43" s="91" t="s">
        <v>122</v>
      </c>
      <c r="F43" s="92" t="s">
        <v>2</v>
      </c>
      <c r="G43" s="92" t="s">
        <v>6</v>
      </c>
      <c r="H43" s="92" t="str">
        <f t="shared" si="0"/>
        <v>Actual/360</v>
      </c>
      <c r="I43" s="93">
        <v>0</v>
      </c>
      <c r="J43" s="94" t="str">
        <f t="shared" si="1"/>
        <v>USDOIS57M_Quote</v>
      </c>
      <c r="K43" s="94" t="str">
        <f t="shared" si="2"/>
        <v>USD_YCRH_OIS57M</v>
      </c>
      <c r="L43" s="95" t="str">
        <f>_xll.qlOISRateHelper(K43,2,C43,J43,$L$4,Permanent,,ObjectOverwrite)</f>
        <v>USD_YCRH_OIS57M#0000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124</v>
      </c>
      <c r="E44" s="91" t="s">
        <v>18</v>
      </c>
      <c r="F44" s="92" t="s">
        <v>2</v>
      </c>
      <c r="G44" s="92" t="s">
        <v>6</v>
      </c>
      <c r="H44" s="92" t="str">
        <f t="shared" si="0"/>
        <v>Actual/360</v>
      </c>
      <c r="I44" s="93">
        <v>0</v>
      </c>
      <c r="J44" s="94" t="str">
        <f t="shared" si="1"/>
        <v>USDOIS5Y_Quote</v>
      </c>
      <c r="K44" s="94" t="str">
        <f t="shared" si="2"/>
        <v>USD_YCRH_OIS5Y</v>
      </c>
      <c r="L44" s="95" t="str">
        <f>_xll.qlOISRateHelper(K44,2,C44,J44,$L$4,Permanent,,ObjectOverwrite)</f>
        <v>USD_YCRH_OIS5Y#0000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124</v>
      </c>
      <c r="E45" s="91" t="s">
        <v>19</v>
      </c>
      <c r="F45" s="92" t="s">
        <v>2</v>
      </c>
      <c r="G45" s="92" t="s">
        <v>6</v>
      </c>
      <c r="H45" s="92" t="str">
        <f t="shared" si="0"/>
        <v>Actual/360</v>
      </c>
      <c r="I45" s="93">
        <v>0</v>
      </c>
      <c r="J45" s="94" t="str">
        <f t="shared" si="1"/>
        <v>USDOIS6Y_Quote</v>
      </c>
      <c r="K45" s="94" t="str">
        <f t="shared" si="2"/>
        <v>USD_YCRH_OIS6Y</v>
      </c>
      <c r="L45" s="95" t="str">
        <f>_xll.qlOISRateHelper(K45,2,C45,J45,$L$4,Permanent,,ObjectOverwrite)</f>
        <v>USD_YCRH_OIS6Y#0000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124</v>
      </c>
      <c r="E46" s="91" t="s">
        <v>20</v>
      </c>
      <c r="F46" s="92" t="s">
        <v>2</v>
      </c>
      <c r="G46" s="92" t="s">
        <v>6</v>
      </c>
      <c r="H46" s="92" t="str">
        <f t="shared" si="0"/>
        <v>Actual/360</v>
      </c>
      <c r="I46" s="93">
        <v>0</v>
      </c>
      <c r="J46" s="94" t="str">
        <f t="shared" si="1"/>
        <v>USDOIS7Y_Quote</v>
      </c>
      <c r="K46" s="94" t="str">
        <f t="shared" si="2"/>
        <v>USD_YCRH_OIS7Y</v>
      </c>
      <c r="L46" s="95" t="str">
        <f>_xll.qlOISRateHelper(K46,2,C46,J46,$L$4,Permanent,,ObjectOverwrite)</f>
        <v>USD_YCRH_OIS7Y#0000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124</v>
      </c>
      <c r="E47" s="91" t="s">
        <v>21</v>
      </c>
      <c r="F47" s="92" t="s">
        <v>2</v>
      </c>
      <c r="G47" s="92" t="s">
        <v>6</v>
      </c>
      <c r="H47" s="92" t="str">
        <f t="shared" si="0"/>
        <v>Actual/360</v>
      </c>
      <c r="I47" s="93">
        <v>0</v>
      </c>
      <c r="J47" s="94" t="str">
        <f t="shared" si="1"/>
        <v>USDOIS8Y_Quote</v>
      </c>
      <c r="K47" s="94" t="str">
        <f t="shared" si="2"/>
        <v>USD_YCRH_OIS8Y</v>
      </c>
      <c r="L47" s="95" t="str">
        <f>_xll.qlOISRateHelper(K47,2,C47,J47,$L$4,Permanent,,ObjectOverwrite)</f>
        <v>USD_YCRH_OIS8Y#0000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124</v>
      </c>
      <c r="E48" s="91" t="s">
        <v>22</v>
      </c>
      <c r="F48" s="92" t="s">
        <v>2</v>
      </c>
      <c r="G48" s="92" t="s">
        <v>6</v>
      </c>
      <c r="H48" s="92" t="str">
        <f t="shared" si="0"/>
        <v>Actual/360</v>
      </c>
      <c r="I48" s="93">
        <v>0</v>
      </c>
      <c r="J48" s="94" t="str">
        <f t="shared" si="1"/>
        <v>USDOIS9Y_Quote</v>
      </c>
      <c r="K48" s="94" t="str">
        <f t="shared" si="2"/>
        <v>USD_YCRH_OIS9Y</v>
      </c>
      <c r="L48" s="95" t="str">
        <f>_xll.qlOISRateHelper(K48,2,C48,J48,$L$4,Permanent,,ObjectOverwrite)</f>
        <v>USD_YCRH_OIS9Y#0000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124</v>
      </c>
      <c r="E49" s="91" t="s">
        <v>23</v>
      </c>
      <c r="F49" s="92" t="s">
        <v>2</v>
      </c>
      <c r="G49" s="92" t="s">
        <v>6</v>
      </c>
      <c r="H49" s="92" t="str">
        <f t="shared" si="0"/>
        <v>Actual/360</v>
      </c>
      <c r="I49" s="93">
        <v>0</v>
      </c>
      <c r="J49" s="94" t="str">
        <f t="shared" si="1"/>
        <v>USDOIS10Y_Quote</v>
      </c>
      <c r="K49" s="94" t="str">
        <f t="shared" si="2"/>
        <v>USD_YCRH_OIS10Y</v>
      </c>
      <c r="L49" s="95" t="str">
        <f>_xll.qlOISRateHelper(K49,2,C49,J49,$L$4,Permanent,,ObjectOverwrite)</f>
        <v>USD_YCRH_OIS10Y#0000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124</v>
      </c>
      <c r="E50" s="91" t="s">
        <v>25</v>
      </c>
      <c r="F50" s="92" t="s">
        <v>2</v>
      </c>
      <c r="G50" s="92" t="s">
        <v>6</v>
      </c>
      <c r="H50" s="92" t="str">
        <f t="shared" si="0"/>
        <v>Actual/360</v>
      </c>
      <c r="I50" s="93">
        <v>0</v>
      </c>
      <c r="J50" s="94" t="str">
        <f t="shared" si="1"/>
        <v>USDOIS12Y_Quote</v>
      </c>
      <c r="K50" s="94" t="str">
        <f t="shared" si="2"/>
        <v>USD_YCRH_OIS12Y</v>
      </c>
      <c r="L50" s="95" t="str">
        <f>_xll.qlOISRateHelper(K50,2,C50,J50,$L$4,Permanent,,ObjectOverwrite)</f>
        <v>USD_YCRH_OIS12Y#0000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124</v>
      </c>
      <c r="E51" s="91" t="s">
        <v>28</v>
      </c>
      <c r="F51" s="92" t="s">
        <v>2</v>
      </c>
      <c r="G51" s="92" t="s">
        <v>6</v>
      </c>
      <c r="H51" s="92" t="str">
        <f t="shared" si="0"/>
        <v>Actual/360</v>
      </c>
      <c r="I51" s="93">
        <v>0</v>
      </c>
      <c r="J51" s="94" t="str">
        <f t="shared" si="1"/>
        <v>USDOIS15Y_Quote</v>
      </c>
      <c r="K51" s="94" t="str">
        <f t="shared" si="2"/>
        <v>USD_YCRH_OIS15Y</v>
      </c>
      <c r="L51" s="95" t="str">
        <f>_xll.qlOISRateHelper(K51,2,C51,J51,$L$4,Permanent,,ObjectOverwrite)</f>
        <v>USD_YCRH_OIS15Y#0000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124</v>
      </c>
      <c r="E52" s="91" t="s">
        <v>29</v>
      </c>
      <c r="F52" s="92" t="s">
        <v>2</v>
      </c>
      <c r="G52" s="92" t="s">
        <v>6</v>
      </c>
      <c r="H52" s="92" t="str">
        <f t="shared" si="0"/>
        <v>Actual/360</v>
      </c>
      <c r="I52" s="93">
        <v>0</v>
      </c>
      <c r="J52" s="94" t="str">
        <f t="shared" si="1"/>
        <v>USDOIS20Y_Quote</v>
      </c>
      <c r="K52" s="94" t="str">
        <f t="shared" si="2"/>
        <v>USD_YCRH_OIS20Y</v>
      </c>
      <c r="L52" s="95" t="str">
        <f>_xll.qlOISRateHelper(K52,2,C52,J52,$L$4,Permanent,,ObjectOverwrite)</f>
        <v>USD_YCRH_OIS20Y#0000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124</v>
      </c>
      <c r="E53" s="91" t="s">
        <v>30</v>
      </c>
      <c r="F53" s="92" t="s">
        <v>2</v>
      </c>
      <c r="G53" s="92" t="s">
        <v>6</v>
      </c>
      <c r="H53" s="92" t="str">
        <f t="shared" si="0"/>
        <v>Actual/360</v>
      </c>
      <c r="I53" s="93">
        <v>0</v>
      </c>
      <c r="J53" s="94" t="str">
        <f t="shared" si="1"/>
        <v>USDOIS25Y_Quote</v>
      </c>
      <c r="K53" s="94" t="str">
        <f t="shared" si="2"/>
        <v>USD_YCRH_OIS25Y</v>
      </c>
      <c r="L53" s="95" t="str">
        <f>_xll.qlOISRateHelper(K53,2,C53,J53,$L$4,Permanent,,ObjectOverwrite)</f>
        <v>USD_YCRH_OIS25Y#0000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50</v>
      </c>
      <c r="D54" s="90" t="s">
        <v>124</v>
      </c>
      <c r="E54" s="91" t="s">
        <v>50</v>
      </c>
      <c r="F54" s="92" t="s">
        <v>2</v>
      </c>
      <c r="G54" s="92" t="s">
        <v>6</v>
      </c>
      <c r="H54" s="92" t="str">
        <f t="shared" si="0"/>
        <v>Actual/360</v>
      </c>
      <c r="I54" s="93">
        <v>0</v>
      </c>
      <c r="J54" s="94" t="str">
        <f t="shared" si="1"/>
        <v>USDOIS27Y_Quote</v>
      </c>
      <c r="K54" s="94" t="str">
        <f t="shared" si="2"/>
        <v>USD_YCRH_OIS27Y</v>
      </c>
      <c r="L54" s="95" t="str">
        <f>_xll.qlOISRateHelper(K54,2,C54,J54,$L$4,Permanent,,ObjectOverwrite)</f>
        <v>USD_YCRH_OIS27Y#0000</v>
      </c>
      <c r="M54" s="85" t="str">
        <f>_xll.ohRangeRetrieveError(L54)</f>
        <v/>
      </c>
      <c r="N54" s="81"/>
      <c r="P54" s="106">
        <f>_xll.qlRateHelperEarliestDate($L54)</f>
        <v>41487</v>
      </c>
      <c r="Q54" s="106">
        <f>_xll.qlRateHelperLatestDate($L54)</f>
        <v>51349</v>
      </c>
    </row>
    <row r="55" spans="1:17" x14ac:dyDescent="0.2">
      <c r="A55" s="78"/>
      <c r="B55" s="90"/>
      <c r="C55" s="91" t="s">
        <v>31</v>
      </c>
      <c r="D55" s="90" t="s">
        <v>124</v>
      </c>
      <c r="E55" s="91" t="s">
        <v>31</v>
      </c>
      <c r="F55" s="92" t="s">
        <v>2</v>
      </c>
      <c r="G55" s="92" t="s">
        <v>6</v>
      </c>
      <c r="H55" s="92" t="str">
        <f t="shared" si="0"/>
        <v>Actual/360</v>
      </c>
      <c r="I55" s="93">
        <v>0</v>
      </c>
      <c r="J55" s="94" t="str">
        <f t="shared" si="1"/>
        <v>USDOIS30Y_Quote</v>
      </c>
      <c r="K55" s="94" t="str">
        <f t="shared" si="2"/>
        <v>USD_YCRH_OIS30Y</v>
      </c>
      <c r="L55" s="95" t="str">
        <f>_xll.qlOISRateHelper(K55,2,C55,J55,$L$4,Permanent,,ObjectOverwrite)</f>
        <v>USD_YCRH_OIS30Y#0000</v>
      </c>
      <c r="M55" s="85" t="str">
        <f>_xll.ohRangeRetrieveError(L55)</f>
        <v/>
      </c>
      <c r="N55" s="81"/>
      <c r="P55" s="106">
        <f>_xll.qlRateHelperEarliestDate($L55)</f>
        <v>41487</v>
      </c>
      <c r="Q55" s="106">
        <f>_xll.qlRateHelperLatestDate($L55)</f>
        <v>52446</v>
      </c>
    </row>
    <row r="56" spans="1:17" x14ac:dyDescent="0.2">
      <c r="A56" s="78"/>
      <c r="B56" s="90"/>
      <c r="C56" s="91" t="s">
        <v>53</v>
      </c>
      <c r="D56" s="90" t="s">
        <v>124</v>
      </c>
      <c r="E56" s="91" t="s">
        <v>53</v>
      </c>
      <c r="F56" s="92" t="s">
        <v>2</v>
      </c>
      <c r="G56" s="92" t="s">
        <v>6</v>
      </c>
      <c r="H56" s="92" t="str">
        <f t="shared" si="0"/>
        <v>Actual/360</v>
      </c>
      <c r="I56" s="93">
        <v>0</v>
      </c>
      <c r="J56" s="94" t="str">
        <f t="shared" si="1"/>
        <v>USDOIS35Y_Quote</v>
      </c>
      <c r="K56" s="94" t="str">
        <f t="shared" si="2"/>
        <v>USD_YCRH_OIS35Y</v>
      </c>
      <c r="L56" s="95" t="str">
        <f>_xll.qlOISRateHelper(K56,2,C56,J56,$L$4,Permanent,,ObjectOverwrite)</f>
        <v>USD_YCRH_OIS35Y#0000</v>
      </c>
      <c r="M56" s="85" t="str">
        <f>_xll.ohRangeRetrieveError(L56)</f>
        <v/>
      </c>
      <c r="N56" s="81"/>
      <c r="P56" s="106">
        <f>_xll.qlRateHelperEarliestDate($L56)</f>
        <v>41487</v>
      </c>
      <c r="Q56" s="106">
        <f>_xll.qlRateHelperLatestDate($L56)</f>
        <v>54273</v>
      </c>
    </row>
    <row r="57" spans="1:17" x14ac:dyDescent="0.2">
      <c r="A57" s="78"/>
      <c r="B57" s="90"/>
      <c r="C57" s="91" t="s">
        <v>32</v>
      </c>
      <c r="D57" s="90" t="s">
        <v>124</v>
      </c>
      <c r="E57" s="91" t="s">
        <v>32</v>
      </c>
      <c r="F57" s="92" t="s">
        <v>2</v>
      </c>
      <c r="G57" s="92" t="s">
        <v>6</v>
      </c>
      <c r="H57" s="92" t="str">
        <f t="shared" si="0"/>
        <v>Actual/360</v>
      </c>
      <c r="I57" s="93">
        <v>0</v>
      </c>
      <c r="J57" s="94" t="str">
        <f t="shared" si="1"/>
        <v>USDOIS40Y_Quote</v>
      </c>
      <c r="K57" s="94" t="str">
        <f t="shared" si="2"/>
        <v>USD_YCRH_OIS40Y</v>
      </c>
      <c r="L57" s="95" t="str">
        <f>_xll.qlOISRateHelper(K57,2,C57,J57,$L$4,Permanent,,ObjectOverwrite)</f>
        <v>USD_YCRH_OIS40Y#0000</v>
      </c>
      <c r="M57" s="85" t="str">
        <f>_xll.ohRangeRetrieveError(L57)</f>
        <v/>
      </c>
      <c r="N57" s="81"/>
      <c r="P57" s="106">
        <f>_xll.qlRateHelperEarliestDate($L57)</f>
        <v>41487</v>
      </c>
      <c r="Q57" s="106">
        <f>_xll.qlRateHelperLatestDate($L57)</f>
        <v>56097</v>
      </c>
    </row>
    <row r="58" spans="1:17" x14ac:dyDescent="0.2">
      <c r="A58" s="78"/>
      <c r="B58" s="90"/>
      <c r="C58" s="91" t="s">
        <v>123</v>
      </c>
      <c r="D58" s="90" t="s">
        <v>124</v>
      </c>
      <c r="E58" s="91" t="s">
        <v>123</v>
      </c>
      <c r="F58" s="92" t="s">
        <v>2</v>
      </c>
      <c r="G58" s="92" t="s">
        <v>6</v>
      </c>
      <c r="H58" s="92" t="str">
        <f t="shared" si="0"/>
        <v>Actual/360</v>
      </c>
      <c r="I58" s="93">
        <v>0</v>
      </c>
      <c r="J58" s="94" t="str">
        <f t="shared" si="1"/>
        <v>USDOIS45Y_Quote</v>
      </c>
      <c r="K58" s="94" t="str">
        <f t="shared" si="2"/>
        <v>USD_YCRH_OIS45Y</v>
      </c>
      <c r="L58" s="95" t="str">
        <f>_xll.qlOISRateHelper(K58,2,C58,J58,$L$4,Permanent,,ObjectOverwrite)</f>
        <v>USD_YCRH_OIS45Y#0000</v>
      </c>
      <c r="M58" s="85" t="str">
        <f>_xll.ohRangeRetrieveError(L58)</f>
        <v/>
      </c>
      <c r="N58" s="81"/>
      <c r="P58" s="106">
        <f>_xll.qlRateHelperEarliestDate($L58)</f>
        <v>41487</v>
      </c>
      <c r="Q58" s="106">
        <f>_xll.qlRateHelperLatestDate($L58)</f>
        <v>57923</v>
      </c>
    </row>
    <row r="59" spans="1:17" x14ac:dyDescent="0.2">
      <c r="A59" s="78"/>
      <c r="B59" s="90"/>
      <c r="C59" s="91" t="s">
        <v>33</v>
      </c>
      <c r="D59" s="90" t="s">
        <v>124</v>
      </c>
      <c r="E59" s="91" t="s">
        <v>33</v>
      </c>
      <c r="F59" s="92" t="s">
        <v>2</v>
      </c>
      <c r="G59" s="92" t="s">
        <v>6</v>
      </c>
      <c r="H59" s="92" t="str">
        <f t="shared" si="0"/>
        <v>Actual/360</v>
      </c>
      <c r="I59" s="93">
        <v>0</v>
      </c>
      <c r="J59" s="94" t="str">
        <f t="shared" si="1"/>
        <v>USDOIS50Y_Quote</v>
      </c>
      <c r="K59" s="94" t="str">
        <f t="shared" si="2"/>
        <v>USD_YCRH_OIS50Y</v>
      </c>
      <c r="L59" s="95" t="str">
        <f>_xll.qlOISRateHelper(K59,2,C59,J59,$L$4,Permanent,,ObjectOverwrite)</f>
        <v>USD_YCRH_OIS50Y#0000</v>
      </c>
      <c r="M59" s="85" t="str">
        <f>_xll.ohRangeRetrieveError(L59)</f>
        <v/>
      </c>
      <c r="N59" s="81"/>
      <c r="P59" s="106">
        <f>_xll.qlRateHelperEarliestDate($L59)</f>
        <v>41487</v>
      </c>
      <c r="Q59" s="106">
        <f>_xll.qlRateHelperLatestDate($L59)</f>
        <v>59749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41129</v>
      </c>
      <c r="C61" s="91"/>
      <c r="D61" s="90" t="s">
        <v>101</v>
      </c>
      <c r="E61" s="91" t="str">
        <f>_xll.qlECBNextCode(_xll.qlSettingsEvaluationDate(Trigger)-365)</f>
        <v>AUG12</v>
      </c>
      <c r="F61" s="92" t="s">
        <v>2</v>
      </c>
      <c r="G61" s="92" t="s">
        <v>99</v>
      </c>
      <c r="H61" s="92" t="str">
        <f t="shared" ref="H61:H95" si="3">MoneyMarketDayCounter</f>
        <v>Actual/360</v>
      </c>
      <c r="I61" s="93">
        <v>0</v>
      </c>
      <c r="J61" s="94" t="str">
        <f t="shared" ref="J61:J95" si="4">Currency&amp;$D61&amp;$E61&amp;QuoteSuffix</f>
        <v>USDECBOISAUG12_Quote</v>
      </c>
      <c r="K61" s="94" t="str">
        <f t="shared" ref="K61:K95" si="5">$K$2&amp;"_"&amp;$D61&amp;$E61</f>
        <v>USD_YCRH_ECBOISAUG12</v>
      </c>
      <c r="L61" s="95" t="e">
        <f>_xll.qlDatedOISRateHelper(K61,B61,B62,J61,$L$4,Permanent,,ObjectOverwrite)</f>
        <v>#NUM!</v>
      </c>
      <c r="M61" s="85" t="str">
        <f ca="1">_xll.ohRangeRetrieveError(L61)</f>
        <v/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41164</v>
      </c>
      <c r="C62" s="91"/>
      <c r="D62" s="90" t="s">
        <v>101</v>
      </c>
      <c r="E62" s="91" t="str">
        <f>_xll.qlECBNextCode(B61)</f>
        <v>SEP12</v>
      </c>
      <c r="F62" s="92" t="s">
        <v>2</v>
      </c>
      <c r="G62" s="92" t="s">
        <v>99</v>
      </c>
      <c r="H62" s="92" t="str">
        <f t="shared" si="3"/>
        <v>Actual/360</v>
      </c>
      <c r="I62" s="93">
        <v>0</v>
      </c>
      <c r="J62" s="94" t="str">
        <f t="shared" si="4"/>
        <v>USDECBOISSEP12_Quote</v>
      </c>
      <c r="K62" s="94" t="str">
        <f t="shared" si="5"/>
        <v>USD_YCRH_ECBOISSEP12</v>
      </c>
      <c r="L62" s="95" t="e">
        <f>_xll.qlDatedOISRateHelper(K62,B62,B63,J62,$L$4,Permanent,,ObjectOverwrite)</f>
        <v>#NUM!</v>
      </c>
      <c r="M62" s="85" t="str">
        <f ca="1">_xll.ohRangeRetrieveError(L62)</f>
        <v/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41192</v>
      </c>
      <c r="C63" s="91"/>
      <c r="D63" s="90" t="s">
        <v>101</v>
      </c>
      <c r="E63" s="91" t="str">
        <f>_xll.qlECBNextCode(B62)</f>
        <v>OCT12</v>
      </c>
      <c r="F63" s="92" t="s">
        <v>2</v>
      </c>
      <c r="G63" s="92" t="s">
        <v>99</v>
      </c>
      <c r="H63" s="92" t="str">
        <f t="shared" si="3"/>
        <v>Actual/360</v>
      </c>
      <c r="I63" s="93">
        <v>0</v>
      </c>
      <c r="J63" s="94" t="str">
        <f t="shared" si="4"/>
        <v>USDECBOISOCT12_Quote</v>
      </c>
      <c r="K63" s="94" t="str">
        <f t="shared" si="5"/>
        <v>USD_YCRH_ECBOISOCT12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41227</v>
      </c>
      <c r="C64" s="91"/>
      <c r="D64" s="90" t="s">
        <v>101</v>
      </c>
      <c r="E64" s="91" t="str">
        <f>_xll.qlECBNextCode(B63)</f>
        <v>NOV12</v>
      </c>
      <c r="F64" s="92" t="s">
        <v>2</v>
      </c>
      <c r="G64" s="92" t="s">
        <v>99</v>
      </c>
      <c r="H64" s="92" t="str">
        <f t="shared" si="3"/>
        <v>Actual/360</v>
      </c>
      <c r="I64" s="93">
        <v>0</v>
      </c>
      <c r="J64" s="94" t="str">
        <f t="shared" si="4"/>
        <v>USDECBOISNOV12_Quote</v>
      </c>
      <c r="K64" s="94" t="str">
        <f t="shared" si="5"/>
        <v>USD_YCRH_ECBOISNOV12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41255</v>
      </c>
      <c r="C65" s="91"/>
      <c r="D65" s="90" t="s">
        <v>101</v>
      </c>
      <c r="E65" s="91" t="str">
        <f>_xll.qlECBNextCode(B64)</f>
        <v>DEC12</v>
      </c>
      <c r="F65" s="92" t="s">
        <v>2</v>
      </c>
      <c r="G65" s="92" t="s">
        <v>99</v>
      </c>
      <c r="H65" s="92" t="str">
        <f t="shared" si="3"/>
        <v>Actual/360</v>
      </c>
      <c r="I65" s="93">
        <v>0</v>
      </c>
      <c r="J65" s="94" t="str">
        <f t="shared" si="4"/>
        <v>USDECBOISDEC12_Quote</v>
      </c>
      <c r="K65" s="94" t="str">
        <f t="shared" si="5"/>
        <v>USD_YCRH_ECBOISDEC12</v>
      </c>
      <c r="L65" s="95" t="e">
        <f>_xll.qlDatedOISRateHelper(K65,B65,B66,J65,$L$4,Permanent,,ObjectOverwrite)</f>
        <v>#NUM!</v>
      </c>
      <c r="M65" s="85" t="str">
        <f ca="1">_xll.ohRangeRetrieveError(L65)</f>
        <v/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41290</v>
      </c>
      <c r="C66" s="91"/>
      <c r="D66" s="90" t="s">
        <v>101</v>
      </c>
      <c r="E66" s="91" t="str">
        <f>_xll.qlECBNextCode(B65)</f>
        <v>JAN13</v>
      </c>
      <c r="F66" s="92" t="s">
        <v>2</v>
      </c>
      <c r="G66" s="92" t="s">
        <v>99</v>
      </c>
      <c r="H66" s="92" t="str">
        <f t="shared" si="3"/>
        <v>Actual/360</v>
      </c>
      <c r="I66" s="93">
        <v>0</v>
      </c>
      <c r="J66" s="94" t="str">
        <f t="shared" si="4"/>
        <v>USDECBOISJAN13_Quote</v>
      </c>
      <c r="K66" s="94" t="str">
        <f t="shared" si="5"/>
        <v>USD_YCRH_ECBOISJAN13</v>
      </c>
      <c r="L66" s="95" t="e">
        <f>_xll.qlDatedOISRateHelper(K66,B66,B67,J66,$L$4,Permanent,,ObjectOverwrite)</f>
        <v>#NUM!</v>
      </c>
      <c r="M66" s="85" t="str">
        <f ca="1">_xll.ohRangeRetrieveError(L66)</f>
        <v/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41318</v>
      </c>
      <c r="C67" s="91"/>
      <c r="D67" s="90" t="s">
        <v>101</v>
      </c>
      <c r="E67" s="91" t="str">
        <f>_xll.qlECBNextCode(B66)</f>
        <v>FEB13</v>
      </c>
      <c r="F67" s="92" t="s">
        <v>2</v>
      </c>
      <c r="G67" s="92" t="s">
        <v>99</v>
      </c>
      <c r="H67" s="92" t="str">
        <f t="shared" si="3"/>
        <v>Actual/360</v>
      </c>
      <c r="I67" s="93">
        <v>0</v>
      </c>
      <c r="J67" s="94" t="str">
        <f t="shared" si="4"/>
        <v>USDECBOISFEB13_Quote</v>
      </c>
      <c r="K67" s="94" t="str">
        <f t="shared" si="5"/>
        <v>USD_YCRH_ECBOISFEB13</v>
      </c>
      <c r="L67" s="95" t="e">
        <f>_xll.qlDatedOISRateHelper(K67,B67,B68,J67,$L$4,Permanent,,ObjectOverwrite)</f>
        <v>#NUM!</v>
      </c>
      <c r="M67" s="85" t="str">
        <f ca="1">_xll.ohRangeRetrieveError(L67)</f>
        <v/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41346</v>
      </c>
      <c r="C68" s="91"/>
      <c r="D68" s="90" t="s">
        <v>101</v>
      </c>
      <c r="E68" s="91" t="str">
        <f>_xll.qlECBNextCode(B67)</f>
        <v>MAR13</v>
      </c>
      <c r="F68" s="92" t="s">
        <v>2</v>
      </c>
      <c r="G68" s="92" t="s">
        <v>99</v>
      </c>
      <c r="H68" s="92" t="str">
        <f t="shared" si="3"/>
        <v>Actual/360</v>
      </c>
      <c r="I68" s="93">
        <v>0</v>
      </c>
      <c r="J68" s="94" t="str">
        <f t="shared" si="4"/>
        <v>USDECBOISMAR13_Quote</v>
      </c>
      <c r="K68" s="94" t="str">
        <f t="shared" si="5"/>
        <v>USD_YCRH_ECBOISMAR13</v>
      </c>
      <c r="L68" s="95" t="e">
        <f>_xll.qlDatedOISRateHelper(K68,B68,B69,J68,$L$4,Permanent,,ObjectOverwrite)</f>
        <v>#NUM!</v>
      </c>
      <c r="M68" s="85" t="str">
        <f ca="1">_xll.ohRangeRetrieveError(L68)</f>
        <v/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41374</v>
      </c>
      <c r="C69" s="91"/>
      <c r="D69" s="90" t="s">
        <v>101</v>
      </c>
      <c r="E69" s="91" t="str">
        <f>_xll.qlECBNextCode(B68)</f>
        <v>APR13</v>
      </c>
      <c r="F69" s="92" t="s">
        <v>2</v>
      </c>
      <c r="G69" s="92" t="s">
        <v>99</v>
      </c>
      <c r="H69" s="92" t="str">
        <f t="shared" si="3"/>
        <v>Actual/360</v>
      </c>
      <c r="I69" s="93">
        <v>0</v>
      </c>
      <c r="J69" s="94" t="str">
        <f t="shared" si="4"/>
        <v>USDECBOISAPR13_Quote</v>
      </c>
      <c r="K69" s="94" t="str">
        <f t="shared" si="5"/>
        <v>USD_YCRH_ECBOISAPR13</v>
      </c>
      <c r="L69" s="95" t="e">
        <f>_xll.qlDatedOISRateHelper(K69,B69,B70,J69,$L$4,Permanent,,ObjectOverwrite)</f>
        <v>#NUM!</v>
      </c>
      <c r="M69" s="85" t="str">
        <f ca="1">_xll.ohRangeRetrieveError(L69)</f>
        <v/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41402</v>
      </c>
      <c r="C70" s="91"/>
      <c r="D70" s="90" t="s">
        <v>101</v>
      </c>
      <c r="E70" s="91" t="str">
        <f>_xll.qlECBNextCode(B69)</f>
        <v>MAY13</v>
      </c>
      <c r="F70" s="92" t="s">
        <v>2</v>
      </c>
      <c r="G70" s="92" t="s">
        <v>99</v>
      </c>
      <c r="H70" s="92" t="str">
        <f t="shared" si="3"/>
        <v>Actual/360</v>
      </c>
      <c r="I70" s="93">
        <v>0</v>
      </c>
      <c r="J70" s="94" t="str">
        <f t="shared" si="4"/>
        <v>USDECBOISMAY13_Quote</v>
      </c>
      <c r="K70" s="94" t="str">
        <f t="shared" si="5"/>
        <v>USD_YCRH_ECBOISMAY13</v>
      </c>
      <c r="L70" s="95" t="e">
        <f>_xll.qlDatedOISRateHelper(K70,B70,B71,J70,$L$4,Permanent,,ObjectOverwrite)</f>
        <v>#NUM!</v>
      </c>
      <c r="M70" s="85" t="str">
        <f ca="1">_xll.ohRangeRetrieveError(L70)</f>
        <v/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41437</v>
      </c>
      <c r="C71" s="91"/>
      <c r="D71" s="90" t="s">
        <v>101</v>
      </c>
      <c r="E71" s="91" t="str">
        <f>_xll.qlECBNextCode(B70)</f>
        <v>JUN13</v>
      </c>
      <c r="F71" s="92" t="s">
        <v>2</v>
      </c>
      <c r="G71" s="92" t="s">
        <v>99</v>
      </c>
      <c r="H71" s="92" t="str">
        <f t="shared" si="3"/>
        <v>Actual/360</v>
      </c>
      <c r="I71" s="93">
        <v>0</v>
      </c>
      <c r="J71" s="94" t="str">
        <f t="shared" si="4"/>
        <v>USDECBOISJUN13_Quote</v>
      </c>
      <c r="K71" s="94" t="str">
        <f t="shared" si="5"/>
        <v>USD_YCRH_ECBOISJUN13</v>
      </c>
      <c r="L71" s="95" t="e">
        <f>_xll.qlDatedOISRateHelper(K71,B71,B72,J71,$L$4,Permanent,,ObjectOverwrite)</f>
        <v>#NUM!</v>
      </c>
      <c r="M71" s="85" t="str">
        <f ca="1">_xll.ohRangeRetrieveError(L71)</f>
        <v/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41465</v>
      </c>
      <c r="C72" s="91"/>
      <c r="D72" s="90" t="s">
        <v>101</v>
      </c>
      <c r="E72" s="91" t="str">
        <f>_xll.qlECBNextCode(B71)</f>
        <v>JUL13</v>
      </c>
      <c r="F72" s="92" t="s">
        <v>2</v>
      </c>
      <c r="G72" s="92" t="s">
        <v>99</v>
      </c>
      <c r="H72" s="92" t="str">
        <f t="shared" si="3"/>
        <v>Actual/360</v>
      </c>
      <c r="I72" s="93">
        <v>0</v>
      </c>
      <c r="J72" s="94" t="str">
        <f t="shared" si="4"/>
        <v>USDECBOISJUL13_Quote</v>
      </c>
      <c r="K72" s="94" t="str">
        <f t="shared" si="5"/>
        <v>USD_YCRH_ECBOISJUL13</v>
      </c>
      <c r="L72" s="95" t="e">
        <f>_xll.qlDatedOISRateHelper(K72,B72,B73,J72,$L$4,Permanent,,ObjectOverwrite)</f>
        <v>#NUM!</v>
      </c>
      <c r="M72" s="85" t="str">
        <f ca="1">_xll.ohRangeRetrieveError(L72)</f>
        <v/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41493</v>
      </c>
      <c r="C73" s="91"/>
      <c r="D73" s="90" t="s">
        <v>101</v>
      </c>
      <c r="E73" s="91" t="str">
        <f>_xll.qlECBNextCode(B72)</f>
        <v>AUG13</v>
      </c>
      <c r="F73" s="92" t="s">
        <v>2</v>
      </c>
      <c r="G73" s="92" t="s">
        <v>99</v>
      </c>
      <c r="H73" s="92" t="str">
        <f t="shared" si="3"/>
        <v>Actual/360</v>
      </c>
      <c r="I73" s="93">
        <v>0</v>
      </c>
      <c r="J73" s="94" t="str">
        <f t="shared" si="4"/>
        <v>USDECBOISAUG13_Quote</v>
      </c>
      <c r="K73" s="94" t="str">
        <f t="shared" si="5"/>
        <v>USD_YCRH_ECBOISAUG13</v>
      </c>
      <c r="L73" s="95" t="e">
        <f>_xll.qlDatedOISRateHelper(K73,B73,B74,J73,$L$4,Permanent,,ObjectOverwrite)</f>
        <v>#NUM!</v>
      </c>
      <c r="M73" s="85" t="str">
        <f ca="1">_xll.ohRangeRetrieveError(L73)</f>
        <v/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41528</v>
      </c>
      <c r="C74" s="91"/>
      <c r="D74" s="90" t="s">
        <v>101</v>
      </c>
      <c r="E74" s="91" t="str">
        <f>_xll.qlECBNextCode(B73)</f>
        <v>SEP13</v>
      </c>
      <c r="F74" s="92" t="s">
        <v>2</v>
      </c>
      <c r="G74" s="92" t="s">
        <v>99</v>
      </c>
      <c r="H74" s="92" t="str">
        <f t="shared" si="3"/>
        <v>Actual/360</v>
      </c>
      <c r="I74" s="93">
        <v>0</v>
      </c>
      <c r="J74" s="94" t="str">
        <f t="shared" si="4"/>
        <v>USDECBOISSEP13_Quote</v>
      </c>
      <c r="K74" s="94" t="str">
        <f t="shared" si="5"/>
        <v>USD_YCRH_ECBOISSEP13</v>
      </c>
      <c r="L74" s="95" t="e">
        <f>_xll.qlDatedOISRateHelper(K74,B74,B75,J74,$L$4,Permanent,,ObjectOverwrite)</f>
        <v>#NUM!</v>
      </c>
      <c r="M74" s="85" t="str">
        <f ca="1">_xll.ohRangeRetrieveError(L74)</f>
        <v/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>
        <f>_xll.qlECBdate(E75,,Trigger)</f>
        <v>41556</v>
      </c>
      <c r="C75" s="91"/>
      <c r="D75" s="90" t="s">
        <v>101</v>
      </c>
      <c r="E75" s="91" t="str">
        <f>_xll.qlECBNextCode(B74)</f>
        <v>OCT13</v>
      </c>
      <c r="F75" s="92" t="s">
        <v>2</v>
      </c>
      <c r="G75" s="92" t="s">
        <v>99</v>
      </c>
      <c r="H75" s="92" t="str">
        <f t="shared" si="3"/>
        <v>Actual/360</v>
      </c>
      <c r="I75" s="93">
        <v>0</v>
      </c>
      <c r="J75" s="94" t="str">
        <f t="shared" si="4"/>
        <v>USDECBOISOCT13_Quote</v>
      </c>
      <c r="K75" s="94" t="str">
        <f t="shared" si="5"/>
        <v>USD_YCRH_ECBOISOCT13</v>
      </c>
      <c r="L75" s="95" t="e">
        <f>_xll.qlDatedOISRateHelper(K75,B75,B76,J75,$L$4,Permanent,,ObjectOverwrite)</f>
        <v>#NUM!</v>
      </c>
      <c r="M75" s="85" t="str">
        <f ca="1">_xll.ohRangeRetrieveError(L75)</f>
        <v/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>
        <f>_xll.qlECBdate(E76,,Trigger)</f>
        <v>41591</v>
      </c>
      <c r="C76" s="91"/>
      <c r="D76" s="90" t="s">
        <v>101</v>
      </c>
      <c r="E76" s="91" t="str">
        <f>_xll.qlECBNextCode(B75)</f>
        <v>NOV13</v>
      </c>
      <c r="F76" s="92" t="s">
        <v>2</v>
      </c>
      <c r="G76" s="92" t="s">
        <v>99</v>
      </c>
      <c r="H76" s="92" t="str">
        <f t="shared" si="3"/>
        <v>Actual/360</v>
      </c>
      <c r="I76" s="93">
        <v>0</v>
      </c>
      <c r="J76" s="94" t="str">
        <f t="shared" si="4"/>
        <v>USDECBOISNOV13_Quote</v>
      </c>
      <c r="K76" s="94" t="str">
        <f t="shared" si="5"/>
        <v>USD_YCRH_ECBOISNOV13</v>
      </c>
      <c r="L76" s="95" t="e">
        <f>_xll.qlDatedOISRateHelper(K76,B76,B77,J76,$L$4,Permanent,,ObjectOverwrite)</f>
        <v>#NUM!</v>
      </c>
      <c r="M76" s="85" t="str">
        <f ca="1">_xll.ohRangeRetrieveError(L76)</f>
        <v/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>
        <f>_xll.qlECBdate(E77,,Trigger)</f>
        <v>41619</v>
      </c>
      <c r="C77" s="91"/>
      <c r="D77" s="90" t="s">
        <v>101</v>
      </c>
      <c r="E77" s="91" t="str">
        <f>_xll.qlECBNextCode(B76)</f>
        <v>DEC13</v>
      </c>
      <c r="F77" s="92" t="s">
        <v>2</v>
      </c>
      <c r="G77" s="92" t="s">
        <v>99</v>
      </c>
      <c r="H77" s="92" t="str">
        <f t="shared" si="3"/>
        <v>Actual/360</v>
      </c>
      <c r="I77" s="93">
        <v>0</v>
      </c>
      <c r="J77" s="94" t="str">
        <f t="shared" si="4"/>
        <v>USDECBOISDEC13_Quote</v>
      </c>
      <c r="K77" s="94" t="str">
        <f t="shared" si="5"/>
        <v>USD_YCRH_ECBOISDEC13</v>
      </c>
      <c r="L77" s="95" t="e">
        <f>_xll.qlDatedOISRateHelper(K77,B77,B78,J77,$L$4,Permanent,,ObjectOverwrite)</f>
        <v>#NUM!</v>
      </c>
      <c r="M77" s="85" t="str">
        <f ca="1">_xll.ohRangeRetrieveError(L77)</f>
        <v/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101</v>
      </c>
      <c r="E78" s="91" t="e">
        <f>_xll.qlECBNextCode(B77)</f>
        <v>#NUM!</v>
      </c>
      <c r="F78" s="92" t="s">
        <v>2</v>
      </c>
      <c r="G78" s="92" t="s">
        <v>99</v>
      </c>
      <c r="H78" s="92" t="str">
        <f t="shared" si="3"/>
        <v>Actual/360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101</v>
      </c>
      <c r="E79" s="91" t="e">
        <f>_xll.qlECBNextCode(B78)</f>
        <v>#NUM!</v>
      </c>
      <c r="F79" s="92" t="s">
        <v>2</v>
      </c>
      <c r="G79" s="92" t="s">
        <v>99</v>
      </c>
      <c r="H79" s="92" t="str">
        <f t="shared" si="3"/>
        <v>Actual/360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101</v>
      </c>
      <c r="E80" s="91" t="e">
        <f>_xll.qlECBNextCode(B79)</f>
        <v>#NUM!</v>
      </c>
      <c r="F80" s="92" t="s">
        <v>2</v>
      </c>
      <c r="G80" s="92" t="s">
        <v>99</v>
      </c>
      <c r="H80" s="92" t="str">
        <f t="shared" si="3"/>
        <v>Actual/360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101</v>
      </c>
      <c r="E81" s="91" t="e">
        <f>_xll.qlECBNextCode(B80)</f>
        <v>#NUM!</v>
      </c>
      <c r="F81" s="92" t="s">
        <v>2</v>
      </c>
      <c r="G81" s="92" t="s">
        <v>99</v>
      </c>
      <c r="H81" s="92" t="str">
        <f t="shared" si="3"/>
        <v>Actual/360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101</v>
      </c>
      <c r="E82" s="91" t="e">
        <f>_xll.qlECBNextCode(B81)</f>
        <v>#NUM!</v>
      </c>
      <c r="F82" s="92" t="s">
        <v>2</v>
      </c>
      <c r="G82" s="92" t="s">
        <v>99</v>
      </c>
      <c r="H82" s="92" t="str">
        <f t="shared" si="3"/>
        <v>Actual/360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101</v>
      </c>
      <c r="E83" s="91" t="e">
        <f>_xll.qlECBNextCode(B82)</f>
        <v>#NUM!</v>
      </c>
      <c r="F83" s="92" t="s">
        <v>2</v>
      </c>
      <c r="G83" s="92" t="s">
        <v>99</v>
      </c>
      <c r="H83" s="92" t="str">
        <f t="shared" si="3"/>
        <v>Actual/360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101</v>
      </c>
      <c r="E84" s="91" t="e">
        <f>_xll.qlECBNextCode(B83)</f>
        <v>#NUM!</v>
      </c>
      <c r="F84" s="92" t="s">
        <v>2</v>
      </c>
      <c r="G84" s="92" t="s">
        <v>99</v>
      </c>
      <c r="H84" s="92" t="str">
        <f t="shared" si="3"/>
        <v>Actual/360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101</v>
      </c>
      <c r="E85" s="91" t="e">
        <f>_xll.qlECBNextCode(B84)</f>
        <v>#NUM!</v>
      </c>
      <c r="F85" s="92" t="s">
        <v>2</v>
      </c>
      <c r="G85" s="92" t="s">
        <v>99</v>
      </c>
      <c r="H85" s="92" t="str">
        <f t="shared" si="3"/>
        <v>Actual/360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101</v>
      </c>
      <c r="E86" s="91" t="e">
        <f>_xll.qlECBNextCode(B85)</f>
        <v>#NUM!</v>
      </c>
      <c r="F86" s="92" t="s">
        <v>2</v>
      </c>
      <c r="G86" s="92" t="s">
        <v>99</v>
      </c>
      <c r="H86" s="92" t="str">
        <f t="shared" si="3"/>
        <v>Actual/360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101</v>
      </c>
      <c r="E87" s="91" t="e">
        <f>_xll.qlECBNextCode(B86)</f>
        <v>#NUM!</v>
      </c>
      <c r="F87" s="92" t="s">
        <v>2</v>
      </c>
      <c r="G87" s="92" t="s">
        <v>99</v>
      </c>
      <c r="H87" s="92" t="str">
        <f t="shared" si="3"/>
        <v>Actual/360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101</v>
      </c>
      <c r="E88" s="91" t="e">
        <f>_xll.qlECBNextCode(B87)</f>
        <v>#NUM!</v>
      </c>
      <c r="F88" s="92" t="s">
        <v>2</v>
      </c>
      <c r="G88" s="92" t="s">
        <v>99</v>
      </c>
      <c r="H88" s="92" t="str">
        <f t="shared" si="3"/>
        <v>Actual/360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101</v>
      </c>
      <c r="E89" s="91" t="e">
        <f>_xll.qlECBNextCode(B88)</f>
        <v>#NUM!</v>
      </c>
      <c r="F89" s="92" t="s">
        <v>2</v>
      </c>
      <c r="G89" s="92" t="s">
        <v>99</v>
      </c>
      <c r="H89" s="92" t="str">
        <f t="shared" si="3"/>
        <v>Actual/360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101</v>
      </c>
      <c r="E90" s="91" t="e">
        <f>_xll.qlECBNextCode(B89)</f>
        <v>#NUM!</v>
      </c>
      <c r="F90" s="92" t="s">
        <v>2</v>
      </c>
      <c r="G90" s="92" t="s">
        <v>99</v>
      </c>
      <c r="H90" s="92" t="str">
        <f t="shared" si="3"/>
        <v>Actual/360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101</v>
      </c>
      <c r="E91" s="91" t="e">
        <f>_xll.qlECBNextCode(B90)</f>
        <v>#NUM!</v>
      </c>
      <c r="F91" s="92" t="s">
        <v>2</v>
      </c>
      <c r="G91" s="92" t="s">
        <v>99</v>
      </c>
      <c r="H91" s="92" t="str">
        <f t="shared" si="3"/>
        <v>Actual/360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101</v>
      </c>
      <c r="E92" s="91" t="e">
        <f>_xll.qlECBNextCode(B91)</f>
        <v>#NUM!</v>
      </c>
      <c r="F92" s="92" t="s">
        <v>2</v>
      </c>
      <c r="G92" s="92" t="s">
        <v>99</v>
      </c>
      <c r="H92" s="92" t="str">
        <f t="shared" si="3"/>
        <v>Actual/360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101</v>
      </c>
      <c r="E93" s="91" t="e">
        <f>_xll.qlECBNextCode(B92)</f>
        <v>#NUM!</v>
      </c>
      <c r="F93" s="92" t="s">
        <v>2</v>
      </c>
      <c r="G93" s="92" t="s">
        <v>99</v>
      </c>
      <c r="H93" s="92" t="str">
        <f t="shared" si="3"/>
        <v>Actual/360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101</v>
      </c>
      <c r="E94" s="91" t="e">
        <f>_xll.qlECBNextCode(B93)</f>
        <v>#NUM!</v>
      </c>
      <c r="F94" s="92" t="s">
        <v>2</v>
      </c>
      <c r="G94" s="92" t="s">
        <v>99</v>
      </c>
      <c r="H94" s="92" t="str">
        <f t="shared" si="3"/>
        <v>Actual/360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101</v>
      </c>
      <c r="E95" s="91" t="e">
        <f>_xll.qlECBNextCode(B94)</f>
        <v>#NUM!</v>
      </c>
      <c r="F95" s="92" t="s">
        <v>2</v>
      </c>
      <c r="G95" s="92" t="s">
        <v>99</v>
      </c>
      <c r="H95" s="92" t="str">
        <f t="shared" si="3"/>
        <v>Actual/360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 x14ac:dyDescent="0.2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 x14ac:dyDescent="0.25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98</v>
      </c>
      <c r="K2" s="80" t="str">
        <f>Currency&amp;"_YC"&amp;$J$2&amp;"RH"</f>
        <v>USD_YCONRH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USD_YCONRH_Swaps.xml</v>
      </c>
      <c r="L3" s="84" t="e">
        <f>IF(Serialize,_xll.ohObjectSave(_xll.ohPack(L4:L95),SerializationPath&amp;K3,FileOverwrite,Serialize),"---")</f>
        <v>#NUM!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USD_YCONRH_OIS_LiborON</v>
      </c>
      <c r="L4" s="88" t="str">
        <f>_xll.qlEonia(K4,,Permanent,Trigger,ObjectOverwrite)</f>
        <v>USD_YCONRH_OIS_LiborON#0000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100</v>
      </c>
      <c r="D6" s="90" t="s">
        <v>124</v>
      </c>
      <c r="E6" s="91" t="s">
        <v>95</v>
      </c>
      <c r="F6" s="92" t="s">
        <v>2</v>
      </c>
      <c r="G6" s="92" t="s">
        <v>99</v>
      </c>
      <c r="H6" s="92" t="str">
        <f t="shared" ref="H6:H90" si="0">MoneyMarketDayCounter</f>
        <v>Actual/360</v>
      </c>
      <c r="I6" s="93">
        <v>0</v>
      </c>
      <c r="J6" s="94" t="str">
        <f t="shared" ref="J6:J90" si="1">Currency&amp;$D6&amp;$E6&amp;QuoteSuffix</f>
        <v>USDOISSW_Quote</v>
      </c>
      <c r="K6" s="94" t="str">
        <f t="shared" ref="K6:K90" si="2">$K$2&amp;"_"&amp;$D6&amp;$E6</f>
        <v>USD_YCONRH_OISSW</v>
      </c>
      <c r="L6" s="95" t="str">
        <f>_xll.qlOISRateHelper(K6,2,C6,J6,$L$4,Permanent,,ObjectOverwrite)</f>
        <v>USD_YCONRH_OISSW#0000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 x14ac:dyDescent="0.2">
      <c r="A7" s="78"/>
      <c r="B7" s="90"/>
      <c r="C7" s="91" t="s">
        <v>96</v>
      </c>
      <c r="D7" s="90" t="s">
        <v>124</v>
      </c>
      <c r="E7" s="91" t="str">
        <f t="shared" ref="E7:E32" si="3">C7</f>
        <v>2W</v>
      </c>
      <c r="F7" s="92" t="s">
        <v>2</v>
      </c>
      <c r="G7" s="92" t="s">
        <v>99</v>
      </c>
      <c r="H7" s="92" t="str">
        <f t="shared" si="0"/>
        <v>Actual/360</v>
      </c>
      <c r="I7" s="93">
        <v>0</v>
      </c>
      <c r="J7" s="94" t="str">
        <f t="shared" si="1"/>
        <v>USDOIS2W_Quote</v>
      </c>
      <c r="K7" s="94" t="str">
        <f t="shared" si="2"/>
        <v>USD_YCONRH_OIS2W</v>
      </c>
      <c r="L7" s="95" t="str">
        <f>_xll.qlOISRateHelper(K7,2,C7,J7,$L$4,Permanent,,ObjectOverwrite)</f>
        <v>USD_YCONRH_OIS2W#0000</v>
      </c>
      <c r="M7" s="85" t="str">
        <f>_xll.ohRangeRetrieveError(L7)</f>
        <v/>
      </c>
      <c r="N7" s="81"/>
      <c r="P7" s="106">
        <f>_xll.qlRateHelperEarliestDate(L7)</f>
        <v>41487</v>
      </c>
      <c r="Q7" s="106">
        <f>_xll.qlRateHelperLatestDate($L7)</f>
        <v>41501</v>
      </c>
    </row>
    <row r="8" spans="1:17" x14ac:dyDescent="0.2">
      <c r="A8" s="78"/>
      <c r="B8" s="90"/>
      <c r="C8" s="91" t="s">
        <v>97</v>
      </c>
      <c r="D8" s="90" t="s">
        <v>124</v>
      </c>
      <c r="E8" s="91" t="str">
        <f t="shared" si="3"/>
        <v>3W</v>
      </c>
      <c r="F8" s="92" t="s">
        <v>2</v>
      </c>
      <c r="G8" s="92" t="s">
        <v>99</v>
      </c>
      <c r="H8" s="92" t="str">
        <f t="shared" si="0"/>
        <v>Actual/360</v>
      </c>
      <c r="I8" s="93">
        <v>0</v>
      </c>
      <c r="J8" s="94" t="str">
        <f t="shared" si="1"/>
        <v>USDOIS3W_Quote</v>
      </c>
      <c r="K8" s="94" t="str">
        <f t="shared" si="2"/>
        <v>USD_YCONRH_OIS3W</v>
      </c>
      <c r="L8" s="95" t="str">
        <f>_xll.qlOISRateHelper(K8,2,C8,J8,$L$4,Permanent,,ObjectOverwrite)</f>
        <v>USD_YCONRH_OIS3W#0000</v>
      </c>
      <c r="M8" s="85" t="str">
        <f>_xll.ohRangeRetrieveError(L8)</f>
        <v/>
      </c>
      <c r="N8" s="81"/>
      <c r="P8" s="106">
        <f>_xll.qlRateHelperEarliestDate(L8)</f>
        <v>41487</v>
      </c>
      <c r="Q8" s="106">
        <f>_xll.qlRateHelperLatestDate($L8)</f>
        <v>41508</v>
      </c>
    </row>
    <row r="9" spans="1:17" x14ac:dyDescent="0.2">
      <c r="A9" s="78"/>
      <c r="B9" s="90"/>
      <c r="C9" s="91" t="s">
        <v>7</v>
      </c>
      <c r="D9" s="90" t="s">
        <v>124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USDOIS1M_Quote</v>
      </c>
      <c r="K9" s="94" t="str">
        <f t="shared" si="2"/>
        <v>USD_YCONRH_OIS1M</v>
      </c>
      <c r="L9" s="95" t="str">
        <f>_xll.qlOISRateHelper(K9,2,C9,J9,$L$4,Permanent,,ObjectOverwrite)</f>
        <v>USD_YCONRH_OIS1M#0000</v>
      </c>
      <c r="M9" s="85" t="str">
        <f>_xll.ohRangeRetrieveError(L9)</f>
        <v/>
      </c>
      <c r="N9" s="81"/>
      <c r="P9" s="106">
        <f>_xll.qlRateHelperEarliestDate(L9)</f>
        <v>41487</v>
      </c>
      <c r="Q9" s="106">
        <f>_xll.qlRateHelperLatestDate($L9)</f>
        <v>41519</v>
      </c>
    </row>
    <row r="10" spans="1:17" x14ac:dyDescent="0.2">
      <c r="A10" s="78"/>
      <c r="B10" s="90"/>
      <c r="C10" s="91" t="s">
        <v>8</v>
      </c>
      <c r="D10" s="90" t="s">
        <v>124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USDOIS2M_Quote</v>
      </c>
      <c r="K10" s="94" t="str">
        <f t="shared" si="2"/>
        <v>USD_YCONRH_OIS2M</v>
      </c>
      <c r="L10" s="95" t="str">
        <f>_xll.qlOISRateHelper(K10,2,C10,J10,$L$4,Permanent,,ObjectOverwrite)</f>
        <v>USD_YCONRH_OIS2M#0000</v>
      </c>
      <c r="M10" s="85" t="str">
        <f>_xll.ohRangeRetrieveError(L10)</f>
        <v/>
      </c>
      <c r="N10" s="81"/>
      <c r="P10" s="106">
        <f>_xll.qlRateHelperEarliestDate(L10)</f>
        <v>41487</v>
      </c>
      <c r="Q10" s="106">
        <f>_xll.qlRateHelperLatestDate($L10)</f>
        <v>41548</v>
      </c>
    </row>
    <row r="11" spans="1:17" x14ac:dyDescent="0.2">
      <c r="A11" s="78"/>
      <c r="B11" s="90"/>
      <c r="C11" s="91" t="s">
        <v>9</v>
      </c>
      <c r="D11" s="90" t="s">
        <v>124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USDOIS3M_Quote</v>
      </c>
      <c r="K11" s="94" t="str">
        <f t="shared" si="2"/>
        <v>USD_YCONRH_OIS3M</v>
      </c>
      <c r="L11" s="95" t="str">
        <f>_xll.qlOISRateHelper(K11,2,C11,J11,$L$4,Permanent,,ObjectOverwrite)</f>
        <v>USD_YCONRH_OIS3M#0000</v>
      </c>
      <c r="M11" s="85" t="str">
        <f>_xll.ohRangeRetrieveError(L11)</f>
        <v/>
      </c>
      <c r="N11" s="81"/>
      <c r="P11" s="106">
        <f>_xll.qlRateHelperEarliestDate(L11)</f>
        <v>41487</v>
      </c>
      <c r="Q11" s="106">
        <f>_xll.qlRateHelperLatestDate($L11)</f>
        <v>41579</v>
      </c>
    </row>
    <row r="12" spans="1:17" x14ac:dyDescent="0.2">
      <c r="A12" s="78"/>
      <c r="B12" s="90"/>
      <c r="C12" s="91" t="s">
        <v>10</v>
      </c>
      <c r="D12" s="90" t="s">
        <v>124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USDOIS4M_Quote</v>
      </c>
      <c r="K12" s="94" t="str">
        <f t="shared" si="2"/>
        <v>USD_YCONRH_OIS4M</v>
      </c>
      <c r="L12" s="95" t="str">
        <f>_xll.qlOISRateHelper(K12,2,C12,J12,$L$4,Permanent,,ObjectOverwrite)</f>
        <v>USD_YCONRH_OIS4M#0000</v>
      </c>
      <c r="M12" s="85" t="str">
        <f>_xll.ohRangeRetrieveError(L12)</f>
        <v/>
      </c>
      <c r="N12" s="81"/>
      <c r="P12" s="106">
        <f>_xll.qlRateHelperEarliestDate(L12)</f>
        <v>41487</v>
      </c>
      <c r="Q12" s="106">
        <f>_xll.qlRateHelperLatestDate($L12)</f>
        <v>41610</v>
      </c>
    </row>
    <row r="13" spans="1:17" x14ac:dyDescent="0.2">
      <c r="A13" s="78"/>
      <c r="B13" s="90"/>
      <c r="C13" s="91" t="s">
        <v>11</v>
      </c>
      <c r="D13" s="90" t="s">
        <v>124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USDOIS5M_Quote</v>
      </c>
      <c r="K13" s="94" t="str">
        <f t="shared" si="2"/>
        <v>USD_YCONRH_OIS5M</v>
      </c>
      <c r="L13" s="95" t="str">
        <f>_xll.qlOISRateHelper(K13,2,C13,J13,$L$4,Permanent,,ObjectOverwrite)</f>
        <v>USD_YCONRH_OIS5M#0000</v>
      </c>
      <c r="M13" s="85" t="str">
        <f>_xll.ohRangeRetrieveError(L13)</f>
        <v/>
      </c>
      <c r="N13" s="81"/>
      <c r="P13" s="106">
        <f>_xll.qlRateHelperEarliestDate(L13)</f>
        <v>41487</v>
      </c>
      <c r="Q13" s="106">
        <f>_xll.qlRateHelperLatestDate($L13)</f>
        <v>41641</v>
      </c>
    </row>
    <row r="14" spans="1:17" x14ac:dyDescent="0.2">
      <c r="A14" s="78"/>
      <c r="B14" s="90"/>
      <c r="C14" s="91" t="s">
        <v>12</v>
      </c>
      <c r="D14" s="90" t="s">
        <v>124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USDOIS6M_Quote</v>
      </c>
      <c r="K14" s="94" t="str">
        <f t="shared" si="2"/>
        <v>USD_YCONRH_OIS6M</v>
      </c>
      <c r="L14" s="95" t="str">
        <f>_xll.qlOISRateHelper(K14,2,C14,J14,$L$4,Permanent,,ObjectOverwrite)</f>
        <v>USD_YCONRH_OIS6M#0000</v>
      </c>
      <c r="M14" s="85" t="str">
        <f>_xll.ohRangeRetrieveError(L14)</f>
        <v/>
      </c>
      <c r="N14" s="81"/>
      <c r="P14" s="106">
        <f>_xll.qlRateHelperEarliestDate(L14)</f>
        <v>41487</v>
      </c>
      <c r="Q14" s="106">
        <f>_xll.qlRateHelperLatestDate($L14)</f>
        <v>41673</v>
      </c>
    </row>
    <row r="15" spans="1:17" x14ac:dyDescent="0.2">
      <c r="A15" s="78"/>
      <c r="B15" s="90"/>
      <c r="C15" s="91" t="s">
        <v>67</v>
      </c>
      <c r="D15" s="90" t="s">
        <v>124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USDOIS7M_Quote</v>
      </c>
      <c r="K15" s="94" t="str">
        <f t="shared" si="2"/>
        <v>USD_YCONRH_OIS7M</v>
      </c>
      <c r="L15" s="95" t="str">
        <f>_xll.qlOISRateHelper(K15,2,C15,J15,$L$4,Permanent,,ObjectOverwrite)</f>
        <v>USD_YCONRH_OIS7M#0000</v>
      </c>
      <c r="M15" s="85" t="str">
        <f>_xll.ohRangeRetrieveError(L15)</f>
        <v/>
      </c>
      <c r="N15" s="81"/>
      <c r="P15" s="106">
        <f>_xll.qlRateHelperEarliestDate(L15)</f>
        <v>41487</v>
      </c>
      <c r="Q15" s="106">
        <f>_xll.qlRateHelperLatestDate($L15)</f>
        <v>41701</v>
      </c>
    </row>
    <row r="16" spans="1:17" x14ac:dyDescent="0.2">
      <c r="A16" s="78"/>
      <c r="B16" s="90"/>
      <c r="C16" s="91" t="s">
        <v>68</v>
      </c>
      <c r="D16" s="90" t="s">
        <v>124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USDOIS8M_Quote</v>
      </c>
      <c r="K16" s="94" t="str">
        <f t="shared" si="2"/>
        <v>USD_YCONRH_OIS8M</v>
      </c>
      <c r="L16" s="95" t="str">
        <f>_xll.qlOISRateHelper(K16,2,C16,J16,$L$4,Permanent,,ObjectOverwrite)</f>
        <v>USD_YCONRH_OIS8M#0000</v>
      </c>
      <c r="M16" s="85" t="str">
        <f>_xll.ohRangeRetrieveError(L16)</f>
        <v/>
      </c>
      <c r="N16" s="81"/>
      <c r="P16" s="106">
        <f>_xll.qlRateHelperEarliestDate(L16)</f>
        <v>41487</v>
      </c>
      <c r="Q16" s="106">
        <f>_xll.qlRateHelperLatestDate($L16)</f>
        <v>41730</v>
      </c>
    </row>
    <row r="17" spans="1:17" x14ac:dyDescent="0.2">
      <c r="A17" s="78"/>
      <c r="B17" s="90"/>
      <c r="C17" s="91" t="s">
        <v>13</v>
      </c>
      <c r="D17" s="90" t="s">
        <v>124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USDOIS9M_Quote</v>
      </c>
      <c r="K17" s="94" t="str">
        <f t="shared" si="2"/>
        <v>USD_YCONRH_OIS9M</v>
      </c>
      <c r="L17" s="95" t="str">
        <f>_xll.qlOISRateHelper(K17,2,C17,J17,$L$4,Permanent,,ObjectOverwrite)</f>
        <v>USD_YCONRH_OIS9M#0000</v>
      </c>
      <c r="M17" s="85" t="str">
        <f>_xll.ohRangeRetrieveError(L17)</f>
        <v/>
      </c>
      <c r="N17" s="81"/>
      <c r="P17" s="106">
        <f>_xll.qlRateHelperEarliestDate(L17)</f>
        <v>41487</v>
      </c>
      <c r="Q17" s="106">
        <f>_xll.qlRateHelperLatestDate($L17)</f>
        <v>41761</v>
      </c>
    </row>
    <row r="18" spans="1:17" x14ac:dyDescent="0.2">
      <c r="A18" s="78"/>
      <c r="B18" s="90"/>
      <c r="C18" s="91" t="s">
        <v>69</v>
      </c>
      <c r="D18" s="90" t="s">
        <v>124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USDOIS10M_Quote</v>
      </c>
      <c r="K18" s="94" t="str">
        <f t="shared" si="2"/>
        <v>USD_YCONRH_OIS10M</v>
      </c>
      <c r="L18" s="95" t="str">
        <f>_xll.qlOISRateHelper(K18,2,C18,J18,$L$4,Permanent,,ObjectOverwrite)</f>
        <v>USD_YCONRH_OIS10M#0000</v>
      </c>
      <c r="M18" s="85" t="str">
        <f>_xll.ohRangeRetrieveError(L18)</f>
        <v/>
      </c>
      <c r="N18" s="81"/>
      <c r="P18" s="106">
        <f>_xll.qlRateHelperEarliestDate(L18)</f>
        <v>41487</v>
      </c>
      <c r="Q18" s="106">
        <f>_xll.qlRateHelperLatestDate($L18)</f>
        <v>41792</v>
      </c>
    </row>
    <row r="19" spans="1:17" x14ac:dyDescent="0.2">
      <c r="A19" s="78"/>
      <c r="B19" s="90"/>
      <c r="C19" s="91" t="s">
        <v>70</v>
      </c>
      <c r="D19" s="90" t="s">
        <v>124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USDOIS11M_Quote</v>
      </c>
      <c r="K19" s="94" t="str">
        <f t="shared" si="2"/>
        <v>USD_YCONRH_OIS11M</v>
      </c>
      <c r="L19" s="95" t="str">
        <f>_xll.qlOISRateHelper(K19,2,C19,J19,$L$4,Permanent,,ObjectOverwrite)</f>
        <v>USD_YCONRH_OIS11M#0000</v>
      </c>
      <c r="M19" s="85" t="str">
        <f>_xll.ohRangeRetrieveError(L19)</f>
        <v/>
      </c>
      <c r="N19" s="81"/>
      <c r="P19" s="106">
        <f>_xll.qlRateHelperEarliestDate(L19)</f>
        <v>41487</v>
      </c>
      <c r="Q19" s="106">
        <f>_xll.qlRateHelperLatestDate($L19)</f>
        <v>41821</v>
      </c>
    </row>
    <row r="20" spans="1:17" x14ac:dyDescent="0.2">
      <c r="A20" s="78"/>
      <c r="B20" s="90"/>
      <c r="C20" s="91" t="s">
        <v>14</v>
      </c>
      <c r="D20" s="90" t="s">
        <v>124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USDOIS1Y_Quote</v>
      </c>
      <c r="K20" s="94" t="str">
        <f t="shared" si="2"/>
        <v>USD_YCONRH_OIS1Y</v>
      </c>
      <c r="L20" s="95" t="str">
        <f>_xll.qlOISRateHelper(K20,2,C20,J20,$L$4,Permanent,,ObjectOverwrite)</f>
        <v>USD_YCONRH_OIS1Y#0000</v>
      </c>
      <c r="M20" s="85" t="str">
        <f>_xll.ohRangeRetrieveError(L20)</f>
        <v/>
      </c>
      <c r="N20" s="81"/>
      <c r="P20" s="106">
        <f>_xll.qlRateHelperEarliestDate(L20)</f>
        <v>41487</v>
      </c>
      <c r="Q20" s="106">
        <f>_xll.qlRateHelperLatestDate($L20)</f>
        <v>41852</v>
      </c>
    </row>
    <row r="21" spans="1:17" x14ac:dyDescent="0.2">
      <c r="A21" s="78"/>
      <c r="B21" s="90"/>
      <c r="C21" s="91" t="s">
        <v>106</v>
      </c>
      <c r="D21" s="90" t="s">
        <v>124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USDOIS13M_Quote</v>
      </c>
      <c r="K21" s="94" t="str">
        <f t="shared" si="2"/>
        <v>USD_YCONRH_OIS13M</v>
      </c>
      <c r="L21" s="95" t="str">
        <f>_xll.qlOISRateHelper(K21,2,C21,J21,$L$4,Permanent,,ObjectOverwrite)</f>
        <v>USD_YCONRH_OIS13M#0000</v>
      </c>
      <c r="M21" s="85" t="str">
        <f>_xll.ohRangeRetrieveError(L21)</f>
        <v/>
      </c>
      <c r="N21" s="81"/>
      <c r="P21" s="106">
        <f>_xll.qlRateHelperEarliestDate(L21)</f>
        <v>41487</v>
      </c>
      <c r="Q21" s="106">
        <f>_xll.qlRateHelperLatestDate($L21)</f>
        <v>41883</v>
      </c>
    </row>
    <row r="22" spans="1:17" x14ac:dyDescent="0.2">
      <c r="A22" s="78"/>
      <c r="B22" s="90"/>
      <c r="C22" s="91" t="s">
        <v>107</v>
      </c>
      <c r="D22" s="90" t="s">
        <v>124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USDOIS14M_Quote</v>
      </c>
      <c r="K22" s="94" t="str">
        <f t="shared" si="2"/>
        <v>USD_YCONRH_OIS14M</v>
      </c>
      <c r="L22" s="95" t="str">
        <f>_xll.qlOISRateHelper(K22,2,C22,J22,$L$4,Permanent,,ObjectOverwrite)</f>
        <v>USD_YCONRH_OIS14M#0000</v>
      </c>
      <c r="M22" s="85" t="str">
        <f>_xll.ohRangeRetrieveError(L22)</f>
        <v/>
      </c>
      <c r="N22" s="81"/>
      <c r="P22" s="106">
        <f>_xll.qlRateHelperEarliestDate(L22)</f>
        <v>41487</v>
      </c>
      <c r="Q22" s="106">
        <f>_xll.qlRateHelperLatestDate($L22)</f>
        <v>41913</v>
      </c>
    </row>
    <row r="23" spans="1:17" x14ac:dyDescent="0.2">
      <c r="A23" s="78"/>
      <c r="B23" s="90"/>
      <c r="C23" s="91" t="s">
        <v>38</v>
      </c>
      <c r="D23" s="90" t="s">
        <v>124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USDOIS15M_Quote</v>
      </c>
      <c r="K23" s="94" t="str">
        <f t="shared" si="2"/>
        <v>USD_YCONRH_OIS15M</v>
      </c>
      <c r="L23" s="95" t="str">
        <f>_xll.qlOISRateHelper(K23,2,C23,J23,$L$4,Permanent,,ObjectOverwrite)</f>
        <v>USD_YCONRH_OIS15M#0000</v>
      </c>
      <c r="M23" s="85" t="str">
        <f>_xll.ohRangeRetrieveError(L23)</f>
        <v/>
      </c>
      <c r="N23" s="81"/>
      <c r="P23" s="106">
        <f>_xll.qlRateHelperEarliestDate(L23)</f>
        <v>41487</v>
      </c>
      <c r="Q23" s="106">
        <f>_xll.qlRateHelperLatestDate($L23)</f>
        <v>41946</v>
      </c>
    </row>
    <row r="24" spans="1:17" x14ac:dyDescent="0.2">
      <c r="A24" s="78"/>
      <c r="B24" s="90"/>
      <c r="C24" s="91" t="s">
        <v>108</v>
      </c>
      <c r="D24" s="90" t="s">
        <v>124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USDOIS16M_Quote</v>
      </c>
      <c r="K24" s="94" t="str">
        <f t="shared" si="2"/>
        <v>USD_YCONRH_OIS16M</v>
      </c>
      <c r="L24" s="95" t="str">
        <f>_xll.qlOISRateHelper(K24,2,C24,J24,$L$4,Permanent,,ObjectOverwrite)</f>
        <v>USD_YCONRH_OIS16M#0000</v>
      </c>
      <c r="M24" s="85" t="str">
        <f>_xll.ohRangeRetrieveError(L24)</f>
        <v/>
      </c>
      <c r="N24" s="81"/>
      <c r="P24" s="106">
        <f>_xll.qlRateHelperEarliestDate(L24)</f>
        <v>41487</v>
      </c>
      <c r="Q24" s="106">
        <f>_xll.qlRateHelperLatestDate($L24)</f>
        <v>41974</v>
      </c>
    </row>
    <row r="25" spans="1:17" x14ac:dyDescent="0.2">
      <c r="A25" s="78"/>
      <c r="B25" s="90"/>
      <c r="C25" s="91" t="s">
        <v>109</v>
      </c>
      <c r="D25" s="90" t="s">
        <v>124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USDOIS17M_Quote</v>
      </c>
      <c r="K25" s="94" t="str">
        <f t="shared" si="2"/>
        <v>USD_YCONRH_OIS17M</v>
      </c>
      <c r="L25" s="95" t="str">
        <f>_xll.qlOISRateHelper(K25,2,C25,J25,$L$4,Permanent,,ObjectOverwrite)</f>
        <v>USD_YCONRH_OIS17M#0000</v>
      </c>
      <c r="M25" s="85" t="str">
        <f>_xll.ohRangeRetrieveError(L25)</f>
        <v/>
      </c>
      <c r="N25" s="81"/>
      <c r="P25" s="106">
        <f>_xll.qlRateHelperEarliestDate(L25)</f>
        <v>41487</v>
      </c>
      <c r="Q25" s="106">
        <f>_xll.qlRateHelperLatestDate($L25)</f>
        <v>42006</v>
      </c>
    </row>
    <row r="26" spans="1:17" x14ac:dyDescent="0.2">
      <c r="A26" s="78"/>
      <c r="B26" s="90"/>
      <c r="C26" s="91" t="s">
        <v>39</v>
      </c>
      <c r="D26" s="90" t="s">
        <v>124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USDOIS18M_Quote</v>
      </c>
      <c r="K26" s="94" t="str">
        <f t="shared" si="2"/>
        <v>USD_YCONRH_OIS18M</v>
      </c>
      <c r="L26" s="95" t="str">
        <f>_xll.qlOISRateHelper(K26,2,C26,J26,$L$4,Permanent,,ObjectOverwrite)</f>
        <v>USD_YCONRH_OIS18M#0000</v>
      </c>
      <c r="M26" s="85" t="str">
        <f>_xll.ohRangeRetrieveError(L26)</f>
        <v/>
      </c>
      <c r="N26" s="81"/>
      <c r="P26" s="106">
        <f>_xll.qlRateHelperEarliestDate(L26)</f>
        <v>41487</v>
      </c>
      <c r="Q26" s="106">
        <f>_xll.qlRateHelperLatestDate($L26)</f>
        <v>42037</v>
      </c>
    </row>
    <row r="27" spans="1:17" x14ac:dyDescent="0.2">
      <c r="A27" s="78"/>
      <c r="B27" s="90"/>
      <c r="C27" s="91" t="s">
        <v>110</v>
      </c>
      <c r="D27" s="90" t="s">
        <v>124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USDOIS19M_Quote</v>
      </c>
      <c r="K27" s="94" t="str">
        <f t="shared" si="2"/>
        <v>USD_YCONRH_OIS19M</v>
      </c>
      <c r="L27" s="95" t="str">
        <f>_xll.qlOISRateHelper(K27,2,C27,J27,$L$4,Permanent,,ObjectOverwrite)</f>
        <v>USD_YCONRH_OIS19M#0000</v>
      </c>
      <c r="M27" s="85" t="str">
        <f>_xll.ohRangeRetrieveError(L27)</f>
        <v/>
      </c>
      <c r="N27" s="81"/>
      <c r="P27" s="106">
        <f>_xll.qlRateHelperEarliestDate(L27)</f>
        <v>41487</v>
      </c>
      <c r="Q27" s="106">
        <f>_xll.qlRateHelperLatestDate($L27)</f>
        <v>42065</v>
      </c>
    </row>
    <row r="28" spans="1:17" x14ac:dyDescent="0.2">
      <c r="A28" s="78"/>
      <c r="B28" s="90"/>
      <c r="C28" s="91" t="s">
        <v>111</v>
      </c>
      <c r="D28" s="90" t="s">
        <v>124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USDOIS20M_Quote</v>
      </c>
      <c r="K28" s="94" t="str">
        <f t="shared" si="2"/>
        <v>USD_YCONRH_OIS20M</v>
      </c>
      <c r="L28" s="95" t="str">
        <f>_xll.qlOISRateHelper(K28,2,C28,J28,$L$4,Permanent,,ObjectOverwrite)</f>
        <v>USD_YCONRH_OIS20M#0000</v>
      </c>
      <c r="M28" s="85" t="str">
        <f>_xll.ohRangeRetrieveError(L28)</f>
        <v/>
      </c>
      <c r="N28" s="81"/>
      <c r="P28" s="106">
        <f>_xll.qlRateHelperEarliestDate(L28)</f>
        <v>41487</v>
      </c>
      <c r="Q28" s="106">
        <f>_xll.qlRateHelperLatestDate($L28)</f>
        <v>42095</v>
      </c>
    </row>
    <row r="29" spans="1:17" x14ac:dyDescent="0.2">
      <c r="A29" s="78"/>
      <c r="B29" s="90"/>
      <c r="C29" s="91" t="s">
        <v>40</v>
      </c>
      <c r="D29" s="90" t="s">
        <v>124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USDOIS21M_Quote</v>
      </c>
      <c r="K29" s="94" t="str">
        <f t="shared" si="2"/>
        <v>USD_YCONRH_OIS21M</v>
      </c>
      <c r="L29" s="95" t="str">
        <f>_xll.qlOISRateHelper(K29,2,C29,J29,$L$4,Permanent,,ObjectOverwrite)</f>
        <v>USD_YCONRH_OIS21M#0000</v>
      </c>
      <c r="M29" s="85" t="str">
        <f>_xll.ohRangeRetrieveError(L29)</f>
        <v/>
      </c>
      <c r="N29" s="81"/>
      <c r="P29" s="106">
        <f>_xll.qlRateHelperEarliestDate(L29)</f>
        <v>41487</v>
      </c>
      <c r="Q29" s="106">
        <f>_xll.qlRateHelperLatestDate($L29)</f>
        <v>42128</v>
      </c>
    </row>
    <row r="30" spans="1:17" x14ac:dyDescent="0.2">
      <c r="A30" s="78"/>
      <c r="B30" s="90"/>
      <c r="C30" s="91" t="s">
        <v>112</v>
      </c>
      <c r="D30" s="90" t="s">
        <v>124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USDOIS22M_Quote</v>
      </c>
      <c r="K30" s="94" t="str">
        <f t="shared" si="2"/>
        <v>USD_YCONRH_OIS22M</v>
      </c>
      <c r="L30" s="95" t="str">
        <f>_xll.qlOISRateHelper(K30,2,C30,J30,$L$4,Permanent,,ObjectOverwrite)</f>
        <v>USD_YCONRH_OIS22M#0000</v>
      </c>
      <c r="M30" s="85" t="str">
        <f>_xll.ohRangeRetrieveError(L30)</f>
        <v/>
      </c>
      <c r="N30" s="81"/>
      <c r="P30" s="106">
        <f>_xll.qlRateHelperEarliestDate(L30)</f>
        <v>41487</v>
      </c>
      <c r="Q30" s="106">
        <f>_xll.qlRateHelperLatestDate($L30)</f>
        <v>42156</v>
      </c>
    </row>
    <row r="31" spans="1:17" x14ac:dyDescent="0.2">
      <c r="A31" s="78"/>
      <c r="B31" s="90"/>
      <c r="C31" s="91" t="s">
        <v>113</v>
      </c>
      <c r="D31" s="90" t="s">
        <v>124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USDOIS23M_Quote</v>
      </c>
      <c r="K31" s="94" t="str">
        <f t="shared" si="2"/>
        <v>USD_YCONRH_OIS23M</v>
      </c>
      <c r="L31" s="95" t="str">
        <f>_xll.qlOISRateHelper(K31,2,C31,J31,$L$4,Permanent,,ObjectOverwrite)</f>
        <v>USD_YCONRH_OIS23M#0000</v>
      </c>
      <c r="M31" s="85" t="str">
        <f>_xll.ohRangeRetrieveError(L31)</f>
        <v/>
      </c>
      <c r="N31" s="81"/>
      <c r="P31" s="106">
        <f>_xll.qlRateHelperEarliestDate(L31)</f>
        <v>41487</v>
      </c>
      <c r="Q31" s="106">
        <f>_xll.qlRateHelperLatestDate($L31)</f>
        <v>42186</v>
      </c>
    </row>
    <row r="32" spans="1:17" x14ac:dyDescent="0.2">
      <c r="A32" s="78"/>
      <c r="B32" s="90"/>
      <c r="C32" s="91" t="s">
        <v>15</v>
      </c>
      <c r="D32" s="90" t="s">
        <v>124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USDOIS2Y_Quote</v>
      </c>
      <c r="K32" s="94" t="str">
        <f t="shared" si="2"/>
        <v>USD_YCONRH_OIS2Y</v>
      </c>
      <c r="L32" s="95" t="str">
        <f>_xll.qlOISRateHelper(K32,2,C32,J32,$L$4,Permanent,,ObjectOverwrite)</f>
        <v>USD_YCONRH_OIS2Y#0000</v>
      </c>
      <c r="M32" s="85" t="str">
        <f>_xll.ohRangeRetrieveError(L32)</f>
        <v/>
      </c>
      <c r="N32" s="81"/>
      <c r="P32" s="106">
        <f>_xll.qlRateHelperEarliestDate(L32)</f>
        <v>41487</v>
      </c>
      <c r="Q32" s="106">
        <f>_xll.qlRateHelperLatestDate($L32)</f>
        <v>42219</v>
      </c>
    </row>
    <row r="33" spans="1:17" x14ac:dyDescent="0.2">
      <c r="A33" s="78"/>
      <c r="B33" s="90"/>
      <c r="C33" s="91" t="s">
        <v>114</v>
      </c>
      <c r="D33" s="90" t="s">
        <v>124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USDOIS27M_Quote</v>
      </c>
      <c r="K33" s="94" t="str">
        <f t="shared" si="2"/>
        <v>USD_YCONRH_OIS27M</v>
      </c>
      <c r="L33" s="95" t="str">
        <f>_xll.qlOISRateHelper(K33,2,C33,J33,$L$4,Permanent,,ObjectOverwrite)</f>
        <v>USD_YCONRH_OIS27M#0000</v>
      </c>
      <c r="M33" s="85" t="str">
        <f>_xll.ohRangeRetrieveError(L33)</f>
        <v/>
      </c>
      <c r="N33" s="81"/>
      <c r="P33" s="106">
        <f>_xll.qlRateHelperEarliestDate(L33)</f>
        <v>41487</v>
      </c>
      <c r="Q33" s="106">
        <f>_xll.qlRateHelperLatestDate($L33)</f>
        <v>42310</v>
      </c>
    </row>
    <row r="34" spans="1:17" x14ac:dyDescent="0.2">
      <c r="A34" s="78"/>
      <c r="B34" s="90"/>
      <c r="C34" s="91" t="s">
        <v>115</v>
      </c>
      <c r="D34" s="90" t="s">
        <v>124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USDOIS30M_Quote</v>
      </c>
      <c r="K34" s="94" t="str">
        <f t="shared" si="2"/>
        <v>USD_YCONRH_OIS30M</v>
      </c>
      <c r="L34" s="95" t="str">
        <f>_xll.qlOISRateHelper(K34,2,C34,J34,$L$4,Permanent,,ObjectOverwrite)</f>
        <v>USD_YCONRH_OIS30M#0000</v>
      </c>
      <c r="M34" s="85" t="str">
        <f>_xll.ohRangeRetrieveError(L34)</f>
        <v/>
      </c>
      <c r="N34" s="81"/>
      <c r="P34" s="106">
        <f>_xll.qlRateHelperEarliestDate(L34)</f>
        <v>41487</v>
      </c>
      <c r="Q34" s="106">
        <f>_xll.qlRateHelperLatestDate($L34)</f>
        <v>42401</v>
      </c>
    </row>
    <row r="35" spans="1:17" x14ac:dyDescent="0.2">
      <c r="A35" s="78"/>
      <c r="B35" s="90"/>
      <c r="C35" s="91" t="s">
        <v>116</v>
      </c>
      <c r="D35" s="90" t="s">
        <v>124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USDOIS33M_Quote</v>
      </c>
      <c r="K35" s="94" t="str">
        <f t="shared" si="2"/>
        <v>USD_YCONRH_OIS33M</v>
      </c>
      <c r="L35" s="95" t="str">
        <f>_xll.qlOISRateHelper(K35,2,C35,J35,$L$4,Permanent,,ObjectOverwrite)</f>
        <v>USD_YCONRH_OIS33M#0000</v>
      </c>
      <c r="M35" s="85" t="str">
        <f>_xll.ohRangeRetrieveError(L35)</f>
        <v/>
      </c>
      <c r="N35" s="81"/>
      <c r="P35" s="106">
        <f>_xll.qlRateHelperEarliestDate(L35)</f>
        <v>41487</v>
      </c>
      <c r="Q35" s="106">
        <f>_xll.qlRateHelperLatestDate($L35)</f>
        <v>42492</v>
      </c>
    </row>
    <row r="36" spans="1:17" x14ac:dyDescent="0.2">
      <c r="A36" s="78"/>
      <c r="B36" s="90"/>
      <c r="C36" s="91" t="s">
        <v>16</v>
      </c>
      <c r="D36" s="90" t="s">
        <v>124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USDOIS3Y_Quote</v>
      </c>
      <c r="K36" s="94" t="str">
        <f t="shared" si="2"/>
        <v>USD_YCONRH_OIS3Y</v>
      </c>
      <c r="L36" s="95" t="str">
        <f>_xll.qlOISRateHelper(K36,2,C36,J36,$L$4,Permanent,,ObjectOverwrite)</f>
        <v>USD_YCONRH_OIS3Y#0000</v>
      </c>
      <c r="M36" s="85" t="str">
        <f>_xll.ohRangeRetrieveError(L36)</f>
        <v/>
      </c>
      <c r="N36" s="81"/>
      <c r="P36" s="106">
        <f>_xll.qlRateHelperEarliestDate(L36)</f>
        <v>41487</v>
      </c>
      <c r="Q36" s="106">
        <f>_xll.qlRateHelperLatestDate($L36)</f>
        <v>42583</v>
      </c>
    </row>
    <row r="37" spans="1:17" x14ac:dyDescent="0.2">
      <c r="A37" s="78"/>
      <c r="B37" s="90"/>
      <c r="C37" s="91" t="s">
        <v>117</v>
      </c>
      <c r="D37" s="90" t="s">
        <v>124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USDOIS39M_Quote</v>
      </c>
      <c r="K37" s="94" t="str">
        <f t="shared" si="2"/>
        <v>USD_YCONRH_OIS39M</v>
      </c>
      <c r="L37" s="95" t="str">
        <f>_xll.qlOISRateHelper(K37,2,C37,J37,$L$4,Permanent,,ObjectOverwrite)</f>
        <v>USD_YCONRH_OIS39M#0000</v>
      </c>
      <c r="M37" s="85" t="str">
        <f>_xll.ohRangeRetrieveError(L37)</f>
        <v/>
      </c>
      <c r="N37" s="81"/>
      <c r="P37" s="106">
        <f>_xll.qlRateHelperEarliestDate(L37)</f>
        <v>41487</v>
      </c>
      <c r="Q37" s="106">
        <f>_xll.qlRateHelperLatestDate($L37)</f>
        <v>42675</v>
      </c>
    </row>
    <row r="38" spans="1:17" x14ac:dyDescent="0.2">
      <c r="A38" s="78"/>
      <c r="B38" s="90"/>
      <c r="C38" s="91" t="s">
        <v>118</v>
      </c>
      <c r="D38" s="90" t="s">
        <v>124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USDOIS42M_Quote</v>
      </c>
      <c r="K38" s="94" t="str">
        <f t="shared" si="2"/>
        <v>USD_YCONRH_OIS42M</v>
      </c>
      <c r="L38" s="95" t="str">
        <f>_xll.qlOISRateHelper(K38,2,C38,J38,$L$4,Permanent,,ObjectOverwrite)</f>
        <v>USD_YCONRH_OIS42M#0000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119</v>
      </c>
      <c r="D39" s="90" t="s">
        <v>124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Actual/360</v>
      </c>
      <c r="I39" s="93">
        <v>0</v>
      </c>
      <c r="J39" s="94" t="str">
        <f t="shared" si="1"/>
        <v>USDOIS45M_Quote</v>
      </c>
      <c r="K39" s="94" t="str">
        <f t="shared" si="2"/>
        <v>USD_YCONRH_OIS45M</v>
      </c>
      <c r="L39" s="95" t="str">
        <f>_xll.qlOISRateHelper(K39,2,C39,J39,$L$4,Permanent,,ObjectOverwrite)</f>
        <v>USD_YCONRH_OIS45M#0000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124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Actual/360</v>
      </c>
      <c r="I40" s="93">
        <v>0</v>
      </c>
      <c r="J40" s="94" t="str">
        <f t="shared" si="1"/>
        <v>USDOIS4Y_Quote</v>
      </c>
      <c r="K40" s="94" t="str">
        <f t="shared" si="2"/>
        <v>USD_YCONRH_OIS4Y</v>
      </c>
      <c r="L40" s="95" t="str">
        <f>_xll.qlOISRateHelper(K40,2,C40,J40,$L$4,Permanent,,ObjectOverwrite)</f>
        <v>USD_YCONRH_OIS4Y#0000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120</v>
      </c>
      <c r="D41" s="90" t="s">
        <v>124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Actual/360</v>
      </c>
      <c r="I41" s="93">
        <v>0</v>
      </c>
      <c r="J41" s="94" t="str">
        <f t="shared" si="1"/>
        <v>USDOIS51M_Quote</v>
      </c>
      <c r="K41" s="94" t="str">
        <f t="shared" si="2"/>
        <v>USD_YCONRH_OIS51M</v>
      </c>
      <c r="L41" s="95" t="str">
        <f>_xll.qlOISRateHelper(K41,2,C41,J41,$L$4,Permanent,,ObjectOverwrite)</f>
        <v>USD_YCONRH_OIS51M#0000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121</v>
      </c>
      <c r="D42" s="90" t="s">
        <v>124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Actual/360</v>
      </c>
      <c r="I42" s="93">
        <v>0</v>
      </c>
      <c r="J42" s="94" t="str">
        <f t="shared" si="1"/>
        <v>USDOIS54M_Quote</v>
      </c>
      <c r="K42" s="94" t="str">
        <f t="shared" si="2"/>
        <v>USD_YCONRH_OIS54M</v>
      </c>
      <c r="L42" s="95" t="str">
        <f>_xll.qlOISRateHelper(K42,2,C42,J42,$L$4,Permanent,,ObjectOverwrite)</f>
        <v>USD_YCONRH_OIS54M#0000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122</v>
      </c>
      <c r="D43" s="90" t="s">
        <v>124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Actual/360</v>
      </c>
      <c r="I43" s="93">
        <v>0</v>
      </c>
      <c r="J43" s="94" t="str">
        <f t="shared" si="1"/>
        <v>USDOIS57M_Quote</v>
      </c>
      <c r="K43" s="94" t="str">
        <f t="shared" si="2"/>
        <v>USD_YCONRH_OIS57M</v>
      </c>
      <c r="L43" s="95" t="str">
        <f>_xll.qlOISRateHelper(K43,2,C43,J43,$L$4,Permanent,,ObjectOverwrite)</f>
        <v>USD_YCONRH_OIS57M#0000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124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Actual/360</v>
      </c>
      <c r="I44" s="93">
        <v>0</v>
      </c>
      <c r="J44" s="94" t="str">
        <f t="shared" si="1"/>
        <v>USDOIS5Y_Quote</v>
      </c>
      <c r="K44" s="94" t="str">
        <f t="shared" si="2"/>
        <v>USD_YCONRH_OIS5Y</v>
      </c>
      <c r="L44" s="95" t="str">
        <f>_xll.qlOISRateHelper(K44,2,C44,J44,$L$4,Permanent,,ObjectOverwrite)</f>
        <v>USD_YCONRH_OIS5Y#0000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124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Actual/360</v>
      </c>
      <c r="I45" s="93">
        <v>0</v>
      </c>
      <c r="J45" s="94" t="str">
        <f t="shared" si="1"/>
        <v>USDOIS6Y_Quote</v>
      </c>
      <c r="K45" s="94" t="str">
        <f t="shared" si="2"/>
        <v>USD_YCONRH_OIS6Y</v>
      </c>
      <c r="L45" s="95" t="str">
        <f>_xll.qlOISRateHelper(K45,2,C45,J45,$L$4,Permanent,,ObjectOverwrite)</f>
        <v>USD_YCONRH_OIS6Y#0000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124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Actual/360</v>
      </c>
      <c r="I46" s="93">
        <v>0</v>
      </c>
      <c r="J46" s="94" t="str">
        <f t="shared" si="1"/>
        <v>USDOIS7Y_Quote</v>
      </c>
      <c r="K46" s="94" t="str">
        <f t="shared" si="2"/>
        <v>USD_YCONRH_OIS7Y</v>
      </c>
      <c r="L46" s="95" t="str">
        <f>_xll.qlOISRateHelper(K46,2,C46,J46,$L$4,Permanent,,ObjectOverwrite)</f>
        <v>USD_YCONRH_OIS7Y#0000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124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Actual/360</v>
      </c>
      <c r="I47" s="93">
        <v>0</v>
      </c>
      <c r="J47" s="94" t="str">
        <f t="shared" si="1"/>
        <v>USDOIS8Y_Quote</v>
      </c>
      <c r="K47" s="94" t="str">
        <f t="shared" si="2"/>
        <v>USD_YCONRH_OIS8Y</v>
      </c>
      <c r="L47" s="95" t="str">
        <f>_xll.qlOISRateHelper(K47,2,C47,J47,$L$4,Permanent,,ObjectOverwrite)</f>
        <v>USD_YCONRH_OIS8Y#0000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124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Actual/360</v>
      </c>
      <c r="I48" s="93">
        <v>0</v>
      </c>
      <c r="J48" s="94" t="str">
        <f t="shared" si="1"/>
        <v>USDOIS9Y_Quote</v>
      </c>
      <c r="K48" s="94" t="str">
        <f t="shared" si="2"/>
        <v>USD_YCONRH_OIS9Y</v>
      </c>
      <c r="L48" s="95" t="str">
        <f>_xll.qlOISRateHelper(K48,2,C48,J48,$L$4,Permanent,,ObjectOverwrite)</f>
        <v>USD_YCONRH_OIS9Y#0000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124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Actual/360</v>
      </c>
      <c r="I49" s="93">
        <v>0</v>
      </c>
      <c r="J49" s="94" t="str">
        <f t="shared" si="1"/>
        <v>USDOIS10Y_Quote</v>
      </c>
      <c r="K49" s="94" t="str">
        <f t="shared" si="2"/>
        <v>USD_YCONRH_OIS10Y</v>
      </c>
      <c r="L49" s="95" t="str">
        <f>_xll.qlOISRateHelper(K49,2,C49,J49,$L$4,Permanent,,ObjectOverwrite)</f>
        <v>USD_YCONRH_OIS10Y#0000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124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Actual/360</v>
      </c>
      <c r="I50" s="93">
        <v>0</v>
      </c>
      <c r="J50" s="94" t="str">
        <f t="shared" si="1"/>
        <v>USDOIS12Y_Quote</v>
      </c>
      <c r="K50" s="94" t="str">
        <f t="shared" si="2"/>
        <v>USD_YCONRH_OIS12Y</v>
      </c>
      <c r="L50" s="95" t="str">
        <f>_xll.qlOISRateHelper(K50,2,C50,J50,$L$4,Permanent,,ObjectOverwrite)</f>
        <v>USD_YCONRH_OIS12Y#0000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124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Actual/360</v>
      </c>
      <c r="I51" s="93">
        <v>0</v>
      </c>
      <c r="J51" s="94" t="str">
        <f t="shared" si="1"/>
        <v>USDOIS15Y_Quote</v>
      </c>
      <c r="K51" s="94" t="str">
        <f t="shared" si="2"/>
        <v>USD_YCONRH_OIS15Y</v>
      </c>
      <c r="L51" s="95" t="str">
        <f>_xll.qlOISRateHelper(K51,2,C51,J51,$L$4,Permanent,,ObjectOverwrite)</f>
        <v>USD_YCONRH_OIS15Y#0000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124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Actual/360</v>
      </c>
      <c r="I52" s="93">
        <v>0</v>
      </c>
      <c r="J52" s="94" t="str">
        <f t="shared" si="1"/>
        <v>USDOIS20Y_Quote</v>
      </c>
      <c r="K52" s="94" t="str">
        <f t="shared" si="2"/>
        <v>USD_YCONRH_OIS20Y</v>
      </c>
      <c r="L52" s="95" t="str">
        <f>_xll.qlOISRateHelper(K52,2,C52,J52,$L$4,Permanent,,ObjectOverwrite)</f>
        <v>USD_YCONRH_OIS20Y#0000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124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Actual/360</v>
      </c>
      <c r="I53" s="93">
        <v>0</v>
      </c>
      <c r="J53" s="94" t="str">
        <f t="shared" si="1"/>
        <v>USDOIS25Y_Quote</v>
      </c>
      <c r="K53" s="94" t="str">
        <f t="shared" si="2"/>
        <v>USD_YCONRH_OIS25Y</v>
      </c>
      <c r="L53" s="95" t="str">
        <f>_xll.qlOISRateHelper(K53,2,C53,J53,$L$4,Permanent,,ObjectOverwrite)</f>
        <v>USD_YCONRH_OIS25Y#0000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50</v>
      </c>
      <c r="D54" s="90" t="s">
        <v>124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Actual/360</v>
      </c>
      <c r="I54" s="93">
        <v>0</v>
      </c>
      <c r="J54" s="94" t="str">
        <f t="shared" si="1"/>
        <v>USDOIS27Y_Quote</v>
      </c>
      <c r="K54" s="94" t="str">
        <f t="shared" si="2"/>
        <v>USD_YCONRH_OIS27Y</v>
      </c>
      <c r="L54" s="95" t="str">
        <f>_xll.qlOISRateHelper(K54,2,C54,J54,$L$4,Permanent,,ObjectOverwrite)</f>
        <v>USD_YCONRH_OIS27Y#0000</v>
      </c>
      <c r="M54" s="85" t="str">
        <f>_xll.ohRangeRetrieveError(L54)</f>
        <v/>
      </c>
      <c r="N54" s="81"/>
      <c r="P54" s="106"/>
      <c r="Q54" s="106"/>
    </row>
    <row r="55" spans="1:17" x14ac:dyDescent="0.2">
      <c r="A55" s="78"/>
      <c r="B55" s="90"/>
      <c r="C55" s="91" t="s">
        <v>31</v>
      </c>
      <c r="D55" s="90" t="s">
        <v>124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Actual/360</v>
      </c>
      <c r="I55" s="93">
        <v>0</v>
      </c>
      <c r="J55" s="94" t="str">
        <f t="shared" si="1"/>
        <v>USDOIS30Y_Quote</v>
      </c>
      <c r="K55" s="94" t="str">
        <f t="shared" si="2"/>
        <v>USD_YCONRH_OIS30Y</v>
      </c>
      <c r="L55" s="95" t="str">
        <f>_xll.qlOISRateHelper(K55,2,C55,J55,$L$4,Permanent,,ObjectOverwrite)</f>
        <v>USD_YCONRH_OIS30Y#0000</v>
      </c>
      <c r="M55" s="85" t="str">
        <f>_xll.ohRangeRetrieveError(L55)</f>
        <v/>
      </c>
      <c r="N55" s="81"/>
      <c r="P55" s="106"/>
      <c r="Q55" s="106"/>
    </row>
    <row r="56" spans="1:17" x14ac:dyDescent="0.2">
      <c r="A56" s="78"/>
      <c r="B56" s="90"/>
      <c r="C56" s="91" t="s">
        <v>53</v>
      </c>
      <c r="D56" s="90" t="s">
        <v>124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Actual/360</v>
      </c>
      <c r="I56" s="93">
        <v>0</v>
      </c>
      <c r="J56" s="94" t="str">
        <f t="shared" si="1"/>
        <v>USDOIS35Y_Quote</v>
      </c>
      <c r="K56" s="94" t="str">
        <f t="shared" si="2"/>
        <v>USD_YCONRH_OIS35Y</v>
      </c>
      <c r="L56" s="95" t="str">
        <f>_xll.qlOISRateHelper(K56,2,C56,J56,$L$4,Permanent,,ObjectOverwrite)</f>
        <v>USD_YCONRH_OIS35Y#0000</v>
      </c>
      <c r="M56" s="85" t="str">
        <f>_xll.ohRangeRetrieveError(L56)</f>
        <v/>
      </c>
      <c r="N56" s="81"/>
      <c r="P56" s="106"/>
      <c r="Q56" s="106"/>
    </row>
    <row r="57" spans="1:17" x14ac:dyDescent="0.2">
      <c r="A57" s="78"/>
      <c r="B57" s="90"/>
      <c r="C57" s="91" t="s">
        <v>32</v>
      </c>
      <c r="D57" s="90" t="s">
        <v>124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Actual/360</v>
      </c>
      <c r="I57" s="93">
        <v>0</v>
      </c>
      <c r="J57" s="94" t="str">
        <f t="shared" si="1"/>
        <v>USDOIS40Y_Quote</v>
      </c>
      <c r="K57" s="94" t="str">
        <f t="shared" si="2"/>
        <v>USD_YCONRH_OIS40Y</v>
      </c>
      <c r="L57" s="95" t="str">
        <f>_xll.qlOISRateHelper(K57,2,C57,J57,$L$4,Permanent,,ObjectOverwrite)</f>
        <v>USD_YCONRH_OIS40Y#0000</v>
      </c>
      <c r="M57" s="85" t="str">
        <f>_xll.ohRangeRetrieveError(L57)</f>
        <v/>
      </c>
      <c r="N57" s="81"/>
      <c r="P57" s="106"/>
      <c r="Q57" s="106"/>
    </row>
    <row r="58" spans="1:17" x14ac:dyDescent="0.2">
      <c r="A58" s="78"/>
      <c r="B58" s="90"/>
      <c r="C58" s="91" t="s">
        <v>123</v>
      </c>
      <c r="D58" s="90" t="s">
        <v>124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Actual/360</v>
      </c>
      <c r="I58" s="93">
        <v>0</v>
      </c>
      <c r="J58" s="94" t="str">
        <f t="shared" si="1"/>
        <v>USDOIS45Y_Quote</v>
      </c>
      <c r="K58" s="94" t="str">
        <f t="shared" si="2"/>
        <v>USD_YCONRH_OIS45Y</v>
      </c>
      <c r="L58" s="95" t="str">
        <f>_xll.qlOISRateHelper(K58,2,C58,J58,$L$4,Permanent,,ObjectOverwrite)</f>
        <v>USD_YCONRH_OIS45Y#0000</v>
      </c>
      <c r="M58" s="85" t="str">
        <f>_xll.ohRangeRetrieveError(L58)</f>
        <v/>
      </c>
      <c r="N58" s="81"/>
      <c r="P58" s="106"/>
      <c r="Q58" s="106"/>
    </row>
    <row r="59" spans="1:17" x14ac:dyDescent="0.2">
      <c r="A59" s="78"/>
      <c r="B59" s="90"/>
      <c r="C59" s="91" t="s">
        <v>33</v>
      </c>
      <c r="D59" s="90" t="s">
        <v>124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Actual/360</v>
      </c>
      <c r="I59" s="93">
        <v>0</v>
      </c>
      <c r="J59" s="94" t="str">
        <f t="shared" si="1"/>
        <v>USDOIS50Y_Quote</v>
      </c>
      <c r="K59" s="94" t="str">
        <f t="shared" si="2"/>
        <v>USD_YCONRH_OIS50Y</v>
      </c>
      <c r="L59" s="95" t="str">
        <f>_xll.qlOISRateHelper(K59,2,C59,J59,$L$4,Permanent,,ObjectOverwrite)</f>
        <v>USD_YCONRH_OIS50Y#0000</v>
      </c>
      <c r="M59" s="85" t="str">
        <f>_xll.ohRangeRetrieveError(L59)</f>
        <v/>
      </c>
      <c r="N59" s="81"/>
      <c r="P59" s="106">
        <f>_xll.qlRateHelperEarliestDate(L59)</f>
        <v>41487</v>
      </c>
      <c r="Q59" s="106">
        <f>_xll.qlRateHelperLatestDate($L59)</f>
        <v>59749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41129</v>
      </c>
      <c r="C61" s="91"/>
      <c r="D61" s="90" t="s">
        <v>101</v>
      </c>
      <c r="E61" s="91" t="str">
        <f>_xll.qlECBNextCode(_xll.qlSettingsEvaluationDate(Trigger)-365)</f>
        <v>AUG12</v>
      </c>
      <c r="F61" s="92" t="s">
        <v>2</v>
      </c>
      <c r="G61" s="92" t="s">
        <v>99</v>
      </c>
      <c r="H61" s="92" t="str">
        <f t="shared" si="0"/>
        <v>Actual/360</v>
      </c>
      <c r="I61" s="93">
        <v>0</v>
      </c>
      <c r="J61" s="94" t="str">
        <f t="shared" si="1"/>
        <v>USDECBOISAUG12_Quote</v>
      </c>
      <c r="K61" s="94" t="str">
        <f t="shared" si="2"/>
        <v>USD_YCONRH_ECBOISAUG12</v>
      </c>
      <c r="L61" s="95" t="e">
        <f>_xll.qlDatedOISRateHelper(K61,B61,B62,J61,$L$4,Permanent,,ObjectOverwrite)</f>
        <v>#NUM!</v>
      </c>
      <c r="M61" s="85" t="str">
        <f ca="1">_xll.ohRangeRetrieveError(L61)</f>
        <v/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41164</v>
      </c>
      <c r="C62" s="91"/>
      <c r="D62" s="90" t="s">
        <v>101</v>
      </c>
      <c r="E62" s="91" t="str">
        <f>_xll.qlECBNextCode(B61)</f>
        <v>SEP12</v>
      </c>
      <c r="F62" s="92" t="s">
        <v>2</v>
      </c>
      <c r="G62" s="92" t="s">
        <v>99</v>
      </c>
      <c r="H62" s="92" t="str">
        <f t="shared" si="0"/>
        <v>Actual/360</v>
      </c>
      <c r="I62" s="93">
        <v>0</v>
      </c>
      <c r="J62" s="94" t="str">
        <f t="shared" si="1"/>
        <v>USDECBOISSEP12_Quote</v>
      </c>
      <c r="K62" s="94" t="str">
        <f t="shared" si="2"/>
        <v>USD_YCONRH_ECBOISSEP12</v>
      </c>
      <c r="L62" s="95" t="e">
        <f>_xll.qlDatedOISRateHelper(K62,B62,B63,J62,$L$4,Permanent,,ObjectOverwrite)</f>
        <v>#NUM!</v>
      </c>
      <c r="M62" s="85" t="str">
        <f ca="1">_xll.ohRangeRetrieveError(L62)</f>
        <v/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41192</v>
      </c>
      <c r="C63" s="91"/>
      <c r="D63" s="90" t="s">
        <v>101</v>
      </c>
      <c r="E63" s="91" t="str">
        <f>_xll.qlECBNextCode(B62)</f>
        <v>OCT12</v>
      </c>
      <c r="F63" s="92" t="s">
        <v>2</v>
      </c>
      <c r="G63" s="92" t="s">
        <v>99</v>
      </c>
      <c r="H63" s="92" t="str">
        <f t="shared" si="0"/>
        <v>Actual/360</v>
      </c>
      <c r="I63" s="93">
        <v>0</v>
      </c>
      <c r="J63" s="94" t="str">
        <f t="shared" si="1"/>
        <v>USDECBOISOCT12_Quote</v>
      </c>
      <c r="K63" s="94" t="str">
        <f t="shared" si="2"/>
        <v>USD_YCONRH_ECBOISOCT12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41227</v>
      </c>
      <c r="C64" s="91"/>
      <c r="D64" s="90" t="s">
        <v>101</v>
      </c>
      <c r="E64" s="91" t="str">
        <f>_xll.qlECBNextCode(B63)</f>
        <v>NOV12</v>
      </c>
      <c r="F64" s="92" t="s">
        <v>2</v>
      </c>
      <c r="G64" s="92" t="s">
        <v>99</v>
      </c>
      <c r="H64" s="92" t="str">
        <f t="shared" si="0"/>
        <v>Actual/360</v>
      </c>
      <c r="I64" s="93">
        <v>0</v>
      </c>
      <c r="J64" s="94" t="str">
        <f t="shared" si="1"/>
        <v>USDECBOISNOV12_Quote</v>
      </c>
      <c r="K64" s="94" t="str">
        <f t="shared" si="2"/>
        <v>USD_YCONRH_ECBOISNOV12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41255</v>
      </c>
      <c r="C65" s="91"/>
      <c r="D65" s="90" t="s">
        <v>101</v>
      </c>
      <c r="E65" s="91" t="str">
        <f>_xll.qlECBNextCode(B64)</f>
        <v>DEC12</v>
      </c>
      <c r="F65" s="92" t="s">
        <v>2</v>
      </c>
      <c r="G65" s="92" t="s">
        <v>99</v>
      </c>
      <c r="H65" s="92" t="str">
        <f t="shared" si="0"/>
        <v>Actual/360</v>
      </c>
      <c r="I65" s="93">
        <v>0</v>
      </c>
      <c r="J65" s="94" t="str">
        <f t="shared" si="1"/>
        <v>USDECBOISDEC12_Quote</v>
      </c>
      <c r="K65" s="94" t="str">
        <f t="shared" si="2"/>
        <v>USD_YCONRH_ECBOISDEC12</v>
      </c>
      <c r="L65" s="95" t="e">
        <f>_xll.qlDatedOISRateHelper(K65,B65,B66,J65,$L$4,Permanent,,ObjectOverwrite)</f>
        <v>#NUM!</v>
      </c>
      <c r="M65" s="85" t="str">
        <f ca="1">_xll.ohRangeRetrieveError(L65)</f>
        <v/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41290</v>
      </c>
      <c r="C66" s="91"/>
      <c r="D66" s="90" t="s">
        <v>101</v>
      </c>
      <c r="E66" s="91" t="str">
        <f>_xll.qlECBNextCode(B65)</f>
        <v>JAN13</v>
      </c>
      <c r="F66" s="92" t="s">
        <v>2</v>
      </c>
      <c r="G66" s="92" t="s">
        <v>99</v>
      </c>
      <c r="H66" s="92" t="str">
        <f t="shared" si="0"/>
        <v>Actual/360</v>
      </c>
      <c r="I66" s="93">
        <v>0</v>
      </c>
      <c r="J66" s="94" t="str">
        <f t="shared" si="1"/>
        <v>USDECBOISJAN13_Quote</v>
      </c>
      <c r="K66" s="94" t="str">
        <f t="shared" si="2"/>
        <v>USD_YCONRH_ECBOISJAN13</v>
      </c>
      <c r="L66" s="95" t="e">
        <f>_xll.qlDatedOISRateHelper(K66,B66,B67,J66,$L$4,Permanent,,ObjectOverwrite)</f>
        <v>#NUM!</v>
      </c>
      <c r="M66" s="85" t="str">
        <f ca="1">_xll.ohRangeRetrieveError(L66)</f>
        <v/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41318</v>
      </c>
      <c r="C67" s="91"/>
      <c r="D67" s="90" t="s">
        <v>101</v>
      </c>
      <c r="E67" s="91" t="str">
        <f>_xll.qlECBNextCode(B66)</f>
        <v>FEB13</v>
      </c>
      <c r="F67" s="92" t="s">
        <v>2</v>
      </c>
      <c r="G67" s="92" t="s">
        <v>99</v>
      </c>
      <c r="H67" s="92" t="str">
        <f t="shared" si="0"/>
        <v>Actual/360</v>
      </c>
      <c r="I67" s="93">
        <v>0</v>
      </c>
      <c r="J67" s="94" t="str">
        <f t="shared" si="1"/>
        <v>USDECBOISFEB13_Quote</v>
      </c>
      <c r="K67" s="94" t="str">
        <f t="shared" si="2"/>
        <v>USD_YCONRH_ECBOISFEB13</v>
      </c>
      <c r="L67" s="95" t="e">
        <f>_xll.qlDatedOISRateHelper(K67,B67,B68,J67,$L$4,Permanent,,ObjectOverwrite)</f>
        <v>#NUM!</v>
      </c>
      <c r="M67" s="85" t="str">
        <f ca="1">_xll.ohRangeRetrieveError(L67)</f>
        <v/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41346</v>
      </c>
      <c r="C68" s="91"/>
      <c r="D68" s="90" t="s">
        <v>101</v>
      </c>
      <c r="E68" s="91" t="str">
        <f>_xll.qlECBNextCode(B67)</f>
        <v>MAR13</v>
      </c>
      <c r="F68" s="92" t="s">
        <v>2</v>
      </c>
      <c r="G68" s="92" t="s">
        <v>99</v>
      </c>
      <c r="H68" s="92" t="str">
        <f t="shared" si="0"/>
        <v>Actual/360</v>
      </c>
      <c r="I68" s="93">
        <v>0</v>
      </c>
      <c r="J68" s="94" t="str">
        <f t="shared" si="1"/>
        <v>USDECBOISMAR13_Quote</v>
      </c>
      <c r="K68" s="94" t="str">
        <f t="shared" si="2"/>
        <v>USD_YCONRH_ECBOISMAR13</v>
      </c>
      <c r="L68" s="95" t="e">
        <f>_xll.qlDatedOISRateHelper(K68,B68,B69,J68,$L$4,Permanent,,ObjectOverwrite)</f>
        <v>#NUM!</v>
      </c>
      <c r="M68" s="85" t="str">
        <f ca="1">_xll.ohRangeRetrieveError(L68)</f>
        <v/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41374</v>
      </c>
      <c r="C69" s="91"/>
      <c r="D69" s="90" t="s">
        <v>101</v>
      </c>
      <c r="E69" s="91" t="str">
        <f>_xll.qlECBNextCode(B68)</f>
        <v>APR13</v>
      </c>
      <c r="F69" s="92" t="s">
        <v>2</v>
      </c>
      <c r="G69" s="92" t="s">
        <v>99</v>
      </c>
      <c r="H69" s="92" t="str">
        <f t="shared" si="0"/>
        <v>Actual/360</v>
      </c>
      <c r="I69" s="93">
        <v>0</v>
      </c>
      <c r="J69" s="94" t="str">
        <f t="shared" si="1"/>
        <v>USDECBOISAPR13_Quote</v>
      </c>
      <c r="K69" s="94" t="str">
        <f t="shared" si="2"/>
        <v>USD_YCONRH_ECBOISAPR13</v>
      </c>
      <c r="L69" s="95" t="e">
        <f>_xll.qlDatedOISRateHelper(K69,B69,B70,J69,$L$4,Permanent,,ObjectOverwrite)</f>
        <v>#NUM!</v>
      </c>
      <c r="M69" s="85" t="str">
        <f ca="1">_xll.ohRangeRetrieveError(L69)</f>
        <v/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41402</v>
      </c>
      <c r="C70" s="91"/>
      <c r="D70" s="90" t="s">
        <v>101</v>
      </c>
      <c r="E70" s="91" t="str">
        <f>_xll.qlECBNextCode(B69)</f>
        <v>MAY13</v>
      </c>
      <c r="F70" s="92" t="s">
        <v>2</v>
      </c>
      <c r="G70" s="92" t="s">
        <v>99</v>
      </c>
      <c r="H70" s="92" t="str">
        <f t="shared" si="0"/>
        <v>Actual/360</v>
      </c>
      <c r="I70" s="93">
        <v>0</v>
      </c>
      <c r="J70" s="94" t="str">
        <f t="shared" si="1"/>
        <v>USDECBOISMAY13_Quote</v>
      </c>
      <c r="K70" s="94" t="str">
        <f t="shared" si="2"/>
        <v>USD_YCONRH_ECBOISMAY13</v>
      </c>
      <c r="L70" s="95" t="e">
        <f>_xll.qlDatedOISRateHelper(K70,B70,B71,J70,$L$4,Permanent,,ObjectOverwrite)</f>
        <v>#NUM!</v>
      </c>
      <c r="M70" s="85" t="str">
        <f ca="1">_xll.ohRangeRetrieveError(L70)</f>
        <v/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41437</v>
      </c>
      <c r="C71" s="91"/>
      <c r="D71" s="90" t="s">
        <v>101</v>
      </c>
      <c r="E71" s="91" t="str">
        <f>_xll.qlECBNextCode(B70)</f>
        <v>JUN13</v>
      </c>
      <c r="F71" s="92" t="s">
        <v>2</v>
      </c>
      <c r="G71" s="92" t="s">
        <v>99</v>
      </c>
      <c r="H71" s="92" t="str">
        <f t="shared" si="0"/>
        <v>Actual/360</v>
      </c>
      <c r="I71" s="93">
        <v>0</v>
      </c>
      <c r="J71" s="94" t="str">
        <f t="shared" si="1"/>
        <v>USDECBOISJUN13_Quote</v>
      </c>
      <c r="K71" s="94" t="str">
        <f t="shared" si="2"/>
        <v>USD_YCONRH_ECBOISJUN13</v>
      </c>
      <c r="L71" s="95" t="e">
        <f>_xll.qlDatedOISRateHelper(K71,B71,B72,J71,$L$4,Permanent,,ObjectOverwrite)</f>
        <v>#NUM!</v>
      </c>
      <c r="M71" s="85" t="str">
        <f ca="1">_xll.ohRangeRetrieveError(L71)</f>
        <v/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41465</v>
      </c>
      <c r="C72" s="91"/>
      <c r="D72" s="90" t="s">
        <v>101</v>
      </c>
      <c r="E72" s="91" t="str">
        <f>_xll.qlECBNextCode(B71)</f>
        <v>JUL13</v>
      </c>
      <c r="F72" s="92" t="s">
        <v>2</v>
      </c>
      <c r="G72" s="92" t="s">
        <v>99</v>
      </c>
      <c r="H72" s="92" t="str">
        <f t="shared" si="0"/>
        <v>Actual/360</v>
      </c>
      <c r="I72" s="93">
        <v>0</v>
      </c>
      <c r="J72" s="94" t="str">
        <f t="shared" si="1"/>
        <v>USDECBOISJUL13_Quote</v>
      </c>
      <c r="K72" s="94" t="str">
        <f t="shared" si="2"/>
        <v>USD_YCONRH_ECBOISJUL13</v>
      </c>
      <c r="L72" s="95" t="e">
        <f>_xll.qlDatedOISRateHelper(K72,B72,B73,J72,$L$4,Permanent,,ObjectOverwrite)</f>
        <v>#NUM!</v>
      </c>
      <c r="M72" s="85" t="str">
        <f ca="1">_xll.ohRangeRetrieveError(L72)</f>
        <v/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41493</v>
      </c>
      <c r="C73" s="91"/>
      <c r="D73" s="90" t="s">
        <v>101</v>
      </c>
      <c r="E73" s="91" t="str">
        <f>_xll.qlECBNextCode(B72)</f>
        <v>AUG13</v>
      </c>
      <c r="F73" s="92" t="s">
        <v>2</v>
      </c>
      <c r="G73" s="92" t="s">
        <v>99</v>
      </c>
      <c r="H73" s="92" t="str">
        <f t="shared" si="0"/>
        <v>Actual/360</v>
      </c>
      <c r="I73" s="93">
        <v>0</v>
      </c>
      <c r="J73" s="94" t="str">
        <f t="shared" si="1"/>
        <v>USDECBOISAUG13_Quote</v>
      </c>
      <c r="K73" s="94" t="str">
        <f t="shared" si="2"/>
        <v>USD_YCONRH_ECBOISAUG13</v>
      </c>
      <c r="L73" s="95" t="e">
        <f>_xll.qlDatedOISRateHelper(K73,B73,B74,J73,$L$4,Permanent,,ObjectOverwrite)</f>
        <v>#NUM!</v>
      </c>
      <c r="M73" s="85" t="str">
        <f ca="1">_xll.ohRangeRetrieveError(L73)</f>
        <v/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41528</v>
      </c>
      <c r="C74" s="91"/>
      <c r="D74" s="90" t="s">
        <v>101</v>
      </c>
      <c r="E74" s="91" t="str">
        <f>_xll.qlECBNextCode(B73)</f>
        <v>SEP13</v>
      </c>
      <c r="F74" s="92" t="s">
        <v>2</v>
      </c>
      <c r="G74" s="92" t="s">
        <v>99</v>
      </c>
      <c r="H74" s="92" t="str">
        <f t="shared" si="0"/>
        <v>Actual/360</v>
      </c>
      <c r="I74" s="93">
        <v>0</v>
      </c>
      <c r="J74" s="94" t="str">
        <f t="shared" si="1"/>
        <v>USDECBOISSEP13_Quote</v>
      </c>
      <c r="K74" s="94" t="str">
        <f t="shared" si="2"/>
        <v>USD_YCONRH_ECBOISSEP13</v>
      </c>
      <c r="L74" s="95" t="e">
        <f>_xll.qlDatedOISRateHelper(K74,B74,B75,J74,$L$4,Permanent,,ObjectOverwrite)</f>
        <v>#NUM!</v>
      </c>
      <c r="M74" s="85" t="str">
        <f ca="1">_xll.ohRangeRetrieveError(L74)</f>
        <v/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>
        <f>_xll.qlECBdate(E75,,Trigger)</f>
        <v>41556</v>
      </c>
      <c r="C75" s="91"/>
      <c r="D75" s="90" t="s">
        <v>101</v>
      </c>
      <c r="E75" s="91" t="str">
        <f>_xll.qlECBNextCode(B74)</f>
        <v>OCT13</v>
      </c>
      <c r="F75" s="92" t="s">
        <v>2</v>
      </c>
      <c r="G75" s="92" t="s">
        <v>99</v>
      </c>
      <c r="H75" s="92" t="str">
        <f t="shared" si="0"/>
        <v>Actual/360</v>
      </c>
      <c r="I75" s="93">
        <v>0</v>
      </c>
      <c r="J75" s="94" t="str">
        <f t="shared" si="1"/>
        <v>USDECBOISOCT13_Quote</v>
      </c>
      <c r="K75" s="94" t="str">
        <f t="shared" si="2"/>
        <v>USD_YCONRH_ECBOISOCT13</v>
      </c>
      <c r="L75" s="95" t="e">
        <f>_xll.qlDatedOISRateHelper(K75,B75,B76,J75,$L$4,Permanent,,ObjectOverwrite)</f>
        <v>#NUM!</v>
      </c>
      <c r="M75" s="85" t="str">
        <f ca="1">_xll.ohRangeRetrieveError(L75)</f>
        <v/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>
        <f>_xll.qlECBdate(E76,,Trigger)</f>
        <v>41591</v>
      </c>
      <c r="C76" s="91"/>
      <c r="D76" s="90" t="s">
        <v>101</v>
      </c>
      <c r="E76" s="91" t="str">
        <f>_xll.qlECBNextCode(B75)</f>
        <v>NOV13</v>
      </c>
      <c r="F76" s="92" t="s">
        <v>2</v>
      </c>
      <c r="G76" s="92" t="s">
        <v>99</v>
      </c>
      <c r="H76" s="92" t="str">
        <f t="shared" si="0"/>
        <v>Actual/360</v>
      </c>
      <c r="I76" s="93">
        <v>0</v>
      </c>
      <c r="J76" s="94" t="str">
        <f t="shared" si="1"/>
        <v>USDECBOISNOV13_Quote</v>
      </c>
      <c r="K76" s="94" t="str">
        <f t="shared" si="2"/>
        <v>USD_YCONRH_ECBOISNOV13</v>
      </c>
      <c r="L76" s="95" t="e">
        <f>_xll.qlDatedOISRateHelper(K76,B76,B77,J76,$L$4,Permanent,,ObjectOverwrite)</f>
        <v>#NUM!</v>
      </c>
      <c r="M76" s="85" t="str">
        <f ca="1">_xll.ohRangeRetrieveError(L76)</f>
        <v/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>
        <f>_xll.qlECBdate(E77,,Trigger)</f>
        <v>41619</v>
      </c>
      <c r="C77" s="91"/>
      <c r="D77" s="90" t="s">
        <v>101</v>
      </c>
      <c r="E77" s="91" t="str">
        <f>_xll.qlECBNextCode(B76)</f>
        <v>DEC13</v>
      </c>
      <c r="F77" s="92" t="s">
        <v>2</v>
      </c>
      <c r="G77" s="92" t="s">
        <v>99</v>
      </c>
      <c r="H77" s="92" t="str">
        <f t="shared" si="0"/>
        <v>Actual/360</v>
      </c>
      <c r="I77" s="93">
        <v>0</v>
      </c>
      <c r="J77" s="94" t="str">
        <f t="shared" si="1"/>
        <v>USDECBOISDEC13_Quote</v>
      </c>
      <c r="K77" s="94" t="str">
        <f t="shared" si="2"/>
        <v>USD_YCONRH_ECBOISDEC13</v>
      </c>
      <c r="L77" s="95" t="e">
        <f>_xll.qlDatedOISRateHelper(K77,B77,B78,J77,$L$4,Permanent,,ObjectOverwrite)</f>
        <v>#NUM!</v>
      </c>
      <c r="M77" s="85" t="str">
        <f ca="1">_xll.ohRangeRetrieveError(L77)</f>
        <v/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101</v>
      </c>
      <c r="E78" s="91" t="e">
        <f>_xll.qlECBNextCode(B77)</f>
        <v>#NUM!</v>
      </c>
      <c r="F78" s="92" t="s">
        <v>2</v>
      </c>
      <c r="G78" s="92" t="s">
        <v>99</v>
      </c>
      <c r="H78" s="92" t="str">
        <f t="shared" si="0"/>
        <v>Actual/360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101</v>
      </c>
      <c r="E79" s="91" t="e">
        <f>_xll.qlECBNextCode(B78)</f>
        <v>#NUM!</v>
      </c>
      <c r="F79" s="92" t="s">
        <v>2</v>
      </c>
      <c r="G79" s="92" t="s">
        <v>99</v>
      </c>
      <c r="H79" s="92" t="str">
        <f t="shared" si="0"/>
        <v>Actual/360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101</v>
      </c>
      <c r="E80" s="91" t="e">
        <f>_xll.qlECBNextCode(B79)</f>
        <v>#NUM!</v>
      </c>
      <c r="F80" s="92" t="s">
        <v>2</v>
      </c>
      <c r="G80" s="92" t="s">
        <v>99</v>
      </c>
      <c r="H80" s="92" t="str">
        <f t="shared" si="0"/>
        <v>Actual/360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101</v>
      </c>
      <c r="E81" s="91" t="e">
        <f>_xll.qlECBNextCode(B80)</f>
        <v>#NUM!</v>
      </c>
      <c r="F81" s="92" t="s">
        <v>2</v>
      </c>
      <c r="G81" s="92" t="s">
        <v>99</v>
      </c>
      <c r="H81" s="92" t="str">
        <f t="shared" si="0"/>
        <v>Actual/360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101</v>
      </c>
      <c r="E82" s="91" t="e">
        <f>_xll.qlECBNextCode(B81)</f>
        <v>#NUM!</v>
      </c>
      <c r="F82" s="92" t="s">
        <v>2</v>
      </c>
      <c r="G82" s="92" t="s">
        <v>99</v>
      </c>
      <c r="H82" s="92" t="str">
        <f t="shared" si="0"/>
        <v>Actual/360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101</v>
      </c>
      <c r="E83" s="91" t="e">
        <f>_xll.qlECBNextCode(B82)</f>
        <v>#NUM!</v>
      </c>
      <c r="F83" s="92" t="s">
        <v>2</v>
      </c>
      <c r="G83" s="92" t="s">
        <v>99</v>
      </c>
      <c r="H83" s="92" t="str">
        <f t="shared" si="0"/>
        <v>Actual/360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101</v>
      </c>
      <c r="E84" s="91" t="e">
        <f>_xll.qlECBNextCode(B83)</f>
        <v>#NUM!</v>
      </c>
      <c r="F84" s="92" t="s">
        <v>2</v>
      </c>
      <c r="G84" s="92" t="s">
        <v>99</v>
      </c>
      <c r="H84" s="92" t="str">
        <f t="shared" si="0"/>
        <v>Actual/360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101</v>
      </c>
      <c r="E85" s="91" t="e">
        <f>_xll.qlECBNextCode(B84)</f>
        <v>#NUM!</v>
      </c>
      <c r="F85" s="92" t="s">
        <v>2</v>
      </c>
      <c r="G85" s="92" t="s">
        <v>99</v>
      </c>
      <c r="H85" s="92" t="str">
        <f t="shared" si="0"/>
        <v>Actual/360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101</v>
      </c>
      <c r="E86" s="91" t="e">
        <f>_xll.qlECBNextCode(B85)</f>
        <v>#NUM!</v>
      </c>
      <c r="F86" s="92" t="s">
        <v>2</v>
      </c>
      <c r="G86" s="92" t="s">
        <v>99</v>
      </c>
      <c r="H86" s="92" t="str">
        <f t="shared" si="0"/>
        <v>Actual/360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str">
        <f ca="1">_xll.ohRangeRetrieveError(L86)</f>
        <v/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101</v>
      </c>
      <c r="E87" s="91" t="e">
        <f>_xll.qlECBNextCode(B86)</f>
        <v>#NUM!</v>
      </c>
      <c r="F87" s="92" t="s">
        <v>2</v>
      </c>
      <c r="G87" s="92" t="s">
        <v>99</v>
      </c>
      <c r="H87" s="92" t="str">
        <f t="shared" si="0"/>
        <v>Actual/360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str">
        <f ca="1">_xll.ohRangeRetrieveError(L87)</f>
        <v/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101</v>
      </c>
      <c r="E88" s="91" t="e">
        <f>_xll.qlECBNextCode(B87)</f>
        <v>#NUM!</v>
      </c>
      <c r="F88" s="92" t="s">
        <v>2</v>
      </c>
      <c r="G88" s="92" t="s">
        <v>99</v>
      </c>
      <c r="H88" s="92" t="str">
        <f t="shared" si="0"/>
        <v>Actual/360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str">
        <f ca="1">_xll.ohRangeRetrieveError(L88)</f>
        <v/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101</v>
      </c>
      <c r="E89" s="91" t="e">
        <f>_xll.qlECBNextCode(B88)</f>
        <v>#NUM!</v>
      </c>
      <c r="F89" s="92" t="s">
        <v>2</v>
      </c>
      <c r="G89" s="92" t="s">
        <v>99</v>
      </c>
      <c r="H89" s="92" t="str">
        <f t="shared" si="0"/>
        <v>Actual/360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str">
        <f ca="1">_xll.ohRangeRetrieveError(L89)</f>
        <v/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101</v>
      </c>
      <c r="E90" s="91" t="e">
        <f>_xll.qlECBNextCode(B89)</f>
        <v>#NUM!</v>
      </c>
      <c r="F90" s="92" t="s">
        <v>2</v>
      </c>
      <c r="G90" s="92" t="s">
        <v>99</v>
      </c>
      <c r="H90" s="92" t="str">
        <f t="shared" si="0"/>
        <v>Actual/360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str">
        <f ca="1">_xll.ohRangeRetrieveError(L90)</f>
        <v/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101</v>
      </c>
      <c r="E91" s="91" t="e">
        <f>_xll.qlECBNextCode(B90)</f>
        <v>#NUM!</v>
      </c>
      <c r="F91" s="92" t="s">
        <v>2</v>
      </c>
      <c r="G91" s="92" t="s">
        <v>99</v>
      </c>
      <c r="H91" s="92" t="str">
        <f>MoneyMarketDayCounter</f>
        <v>Actual/360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str">
        <f ca="1">_xll.ohRangeRetrieveError(L91)</f>
        <v/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101</v>
      </c>
      <c r="E92" s="91" t="e">
        <f>_xll.qlECBNextCode(B91)</f>
        <v>#NUM!</v>
      </c>
      <c r="F92" s="92" t="s">
        <v>2</v>
      </c>
      <c r="G92" s="92" t="s">
        <v>99</v>
      </c>
      <c r="H92" s="92" t="str">
        <f>MoneyMarketDayCounter</f>
        <v>Actual/360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str">
        <f ca="1">_xll.ohRangeRetrieveError(L92)</f>
        <v/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101</v>
      </c>
      <c r="E93" s="91" t="e">
        <f>_xll.qlECBNextCode(B92)</f>
        <v>#NUM!</v>
      </c>
      <c r="F93" s="92" t="s">
        <v>2</v>
      </c>
      <c r="G93" s="92" t="s">
        <v>99</v>
      </c>
      <c r="H93" s="92" t="str">
        <f>MoneyMarketDayCounter</f>
        <v>Actual/360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str">
        <f ca="1">_xll.ohRangeRetrieveError(L93)</f>
        <v/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101</v>
      </c>
      <c r="E94" s="91" t="e">
        <f>_xll.qlECBNextCode(B93)</f>
        <v>#NUM!</v>
      </c>
      <c r="F94" s="92" t="s">
        <v>2</v>
      </c>
      <c r="G94" s="92" t="s">
        <v>99</v>
      </c>
      <c r="H94" s="92" t="str">
        <f>MoneyMarketDayCounter</f>
        <v>Actual/360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str">
        <f ca="1">_xll.ohRangeRetrieveError(L94)</f>
        <v/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101</v>
      </c>
      <c r="E95" s="91" t="e">
        <f>_xll.qlECBNextCode(B94)</f>
        <v>#NUM!</v>
      </c>
      <c r="F95" s="92" t="s">
        <v>2</v>
      </c>
      <c r="G95" s="92" t="s">
        <v>99</v>
      </c>
      <c r="H95" s="92" t="str">
        <f>MoneyMarketDayCounter</f>
        <v>Actual/360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str">
        <f ca="1">_xll.ohRangeRetrieveError(L95)</f>
        <v/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USD_YC1MRH</v>
      </c>
      <c r="L2" s="61" t="str">
        <f>Discounting</f>
        <v>UsdYC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USD_YC1MRH_Swaps.xml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/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USD_YC1MRH_xX1S_Libor1M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USD_YC1MRH_xX1S_Libor1M#0000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USD2X1S_Quote</v>
      </c>
      <c r="K6" s="22" t="str">
        <f t="shared" ref="K6:K16" si="2">$K$2&amp;"_"&amp;$D6&amp;$E6</f>
        <v>USD_YC1MRH_2X1S</v>
      </c>
      <c r="L6" s="24" t="str">
        <f>_xll.qlSwapRateHelper2(K6,$J6,$C6,Calendar,$F6,$G6,$H6,$L$4,$I6,B6,DiscountingCurve,Permanent,,ObjectOverwrite)</f>
        <v>USD_YC1MRH_2X1S#0000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USD3X1S_Quote</v>
      </c>
      <c r="K7" s="25" t="str">
        <f t="shared" si="2"/>
        <v>USD_YC1MRH_3X1S</v>
      </c>
      <c r="L7" s="24" t="str">
        <f>_xll.qlSwapRateHelper2(K7,$J7,$C7,Calendar,$F7,$G7,$H7,$L$4,$I7,B7,DiscountingCurve,Permanent,,ObjectOverwrite)</f>
        <v>USD_YC1MRH_3X1S#0000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USD4X1S_Quote</v>
      </c>
      <c r="K8" s="25" t="str">
        <f t="shared" si="2"/>
        <v>USD_YC1MRH_4X1S</v>
      </c>
      <c r="L8" s="24" t="str">
        <f>_xll.qlSwapRateHelper2(K8,$J8,$C8,Calendar,$F8,$G8,$H8,$L$4,$I8,B8,DiscountingCurve,Permanent,,ObjectOverwrite)</f>
        <v>USD_YC1MRH_4X1S#0000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USD5X1S_Quote</v>
      </c>
      <c r="K9" s="25" t="str">
        <f t="shared" si="2"/>
        <v>USD_YC1MRH_5X1S</v>
      </c>
      <c r="L9" s="24" t="str">
        <f>_xll.qlSwapRateHelper2(K9,$J9,$C9,Calendar,$F9,$G9,$H9,$L$4,$I9,B9,DiscountingCurve,Permanent,,ObjectOverwrite)</f>
        <v>USD_YC1MRH_5X1S#0000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USD6X1S_Quote</v>
      </c>
      <c r="K10" s="25" t="str">
        <f t="shared" si="2"/>
        <v>USD_YC1MRH_6X1S</v>
      </c>
      <c r="L10" s="24" t="str">
        <f>_xll.qlSwapRateHelper2(K10,$J10,$C10,Calendar,$F10,$G10,$H10,$L$4,$I10,B10,DiscountingCurve,Permanent,,ObjectOverwrite)</f>
        <v>USD_YC1MRH_6X1S#0000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USD7X1S_Quote</v>
      </c>
      <c r="K11" s="25" t="str">
        <f t="shared" si="2"/>
        <v>USD_YC1MRH_7X1S</v>
      </c>
      <c r="L11" s="24" t="str">
        <f>_xll.qlSwapRateHelper2(K11,$J11,$C11,Calendar,$F11,$G11,$H11,$L$4,$I11,B11,DiscountingCurve,Permanent,,ObjectOverwrite)</f>
        <v>USD_YC1MRH_7X1S#0000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USD8X1S_Quote</v>
      </c>
      <c r="K12" s="25" t="str">
        <f t="shared" si="2"/>
        <v>USD_YC1MRH_8X1S</v>
      </c>
      <c r="L12" s="24" t="str">
        <f>_xll.qlSwapRateHelper2(K12,$J12,$C12,Calendar,$F12,$G12,$H12,$L$4,$I12,B12,DiscountingCurve,Permanent,,ObjectOverwrite)</f>
        <v>USD_YC1MRH_8X1S#0000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USD9X1S_Quote</v>
      </c>
      <c r="K13" s="25" t="str">
        <f t="shared" si="2"/>
        <v>USD_YC1MRH_9X1S</v>
      </c>
      <c r="L13" s="24" t="str">
        <f>_xll.qlSwapRateHelper2(K13,$J13,$C13,Calendar,$F13,$G13,$H13,$L$4,$I13,B13,DiscountingCurve,Permanent,,ObjectOverwrite)</f>
        <v>USD_YC1MRH_9X1S#0000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USD10X1S_Quote</v>
      </c>
      <c r="K14" s="25" t="str">
        <f t="shared" si="2"/>
        <v>USD_YC1MRH_10X1S</v>
      </c>
      <c r="L14" s="24" t="str">
        <f>_xll.qlSwapRateHelper2(K14,$J14,$C14,Calendar,$F14,$G14,$H14,$L$4,$I14,B14,DiscountingCurve,Permanent,,ObjectOverwrite)</f>
        <v>USD_YC1MRH_10X1S#0000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USD11X1S_Quote</v>
      </c>
      <c r="K15" s="25" t="str">
        <f t="shared" si="2"/>
        <v>USD_YC1MRH_11X1S</v>
      </c>
      <c r="L15" s="24" t="str">
        <f>_xll.qlSwapRateHelper2(K15,$J15,$C15,Calendar,$F15,$G15,$H15,$L$4,$I15,B15,DiscountingCurve,Permanent,,ObjectOverwrite)</f>
        <v>USD_YC1MRH_11X1S#0000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USD12X1S_Quote</v>
      </c>
      <c r="K16" s="25" t="str">
        <f t="shared" si="2"/>
        <v>USD_YC1MRH_12X1S</v>
      </c>
      <c r="L16" s="24" t="str">
        <f>_xll.qlSwapRateHelper2(K16,$J16,$C16,Calendar,$F16,$G16,$H16,$L$4,$I16,B16,DiscountingCurve,Permanent,,ObjectOverwrite)</f>
        <v>USD_YC1MRH_12X1S#0000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USD_YC3MRH</v>
      </c>
      <c r="L2" s="61" t="str">
        <f>Discounting</f>
        <v>UsdYC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USD_YC3MRH_Swaps.xml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/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USD_YC3MRH_AM3L_Libor3M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Actual/360</v>
      </c>
      <c r="I6" s="23">
        <v>0</v>
      </c>
      <c r="J6" s="69" t="str">
        <f t="shared" ref="J6:J42" si="1">Currency&amp;$D6&amp;$E6&amp;$C6&amp;"_Quote"</f>
        <v>USDAM3L1Y_Quote</v>
      </c>
      <c r="K6" s="22" t="str">
        <f>$K$2&amp;"_"&amp;$D6&amp;$E6&amp;$C6</f>
        <v>USD_YC3MRH_AM3L1Y</v>
      </c>
      <c r="L6" s="24" t="str">
        <f>_xll.qlSwapRateHelper2(K6,$J6,$C6,Calendar,$F6,$G6,$H6,$L$4,$I6,B6,DiscountingCurve,Permanent,,ObjectOverwrite)</f>
        <v>USD_YC3MRH_AM3L1Y#0000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AM</v>
      </c>
      <c r="E7" s="7" t="str">
        <v>3L</v>
      </c>
      <c r="F7" s="7" t="str">
        <f>IF(UPPER(LEFT($D7))="A","Annual",IF(UPPER(LEFT($D7))="S","Semiannual","--"))</f>
        <v>Annual</v>
      </c>
      <c r="G7" s="8" t="s">
        <v>6</v>
      </c>
      <c r="H7" s="8" t="str">
        <f t="shared" si="0"/>
        <v>Actual/360</v>
      </c>
      <c r="I7" s="23">
        <v>0</v>
      </c>
      <c r="J7" s="46" t="str">
        <f t="shared" si="1"/>
        <v>USDAM3L15M_Quote</v>
      </c>
      <c r="K7" s="22" t="str">
        <f t="shared" ref="K7:K50" si="2">$K$2&amp;"_"&amp;$D7&amp;$E7&amp;$C7</f>
        <v>USD_YC3MRH_AM3L15M</v>
      </c>
      <c r="L7" s="24" t="str">
        <f>_xll.qlSwapRateHelper2(K7,$J7,$C7,Calendar,$F7,$G7,$H7,$L$4,$I7,B7,DiscountingCurve,Permanent,,ObjectOverwrite)</f>
        <v>USD_YC3MRH_AM3L15M#0000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AM</v>
      </c>
      <c r="E8" s="7" t="str">
        <v>3L</v>
      </c>
      <c r="F8" s="7" t="str">
        <f>IF(UPPER(LEFT($D8))="A","Annual",IF(UPPER(LEFT($D8))="S","Semiannual","--"))</f>
        <v>Annual</v>
      </c>
      <c r="G8" s="8" t="s">
        <v>6</v>
      </c>
      <c r="H8" s="8" t="str">
        <f t="shared" si="0"/>
        <v>Actual/360</v>
      </c>
      <c r="I8" s="23">
        <v>0</v>
      </c>
      <c r="J8" s="46" t="str">
        <f t="shared" si="1"/>
        <v>USDAM3L18M_Quote</v>
      </c>
      <c r="K8" s="22" t="str">
        <f t="shared" si="2"/>
        <v>USD_YC3MRH_AM3L18M</v>
      </c>
      <c r="L8" s="24" t="str">
        <f>_xll.qlSwapRateHelper2(K8,$J8,$C8,Calendar,$F8,$G8,$H8,$L$4,$I8,B8,DiscountingCurve,Permanent,,ObjectOverwrite)</f>
        <v>USD_YC3MRH_AM3L18M#0000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AM</v>
      </c>
      <c r="E9" s="7" t="str">
        <v>3L</v>
      </c>
      <c r="F9" s="7" t="str">
        <f>IF(UPPER(LEFT($D9))="A","Annual",IF(UPPER(LEFT($D9))="S","Semiannual","--"))</f>
        <v>Annual</v>
      </c>
      <c r="G9" s="8" t="s">
        <v>6</v>
      </c>
      <c r="H9" s="8" t="str">
        <f t="shared" si="0"/>
        <v>Actual/360</v>
      </c>
      <c r="I9" s="23">
        <v>0</v>
      </c>
      <c r="J9" s="46" t="str">
        <f t="shared" si="1"/>
        <v>USDAM3L21M_Quote</v>
      </c>
      <c r="K9" s="22" t="str">
        <f t="shared" si="2"/>
        <v>USD_YC3MRH_AM3L21M</v>
      </c>
      <c r="L9" s="24" t="str">
        <f>_xll.qlSwapRateHelper2(K9,$J9,$C9,Calendar,$F9,$G9,$H9,$L$4,$I9,B9,DiscountingCurve,Permanent,,ObjectOverwrite)</f>
        <v>USD_YC3MRH_AM3L21M#0000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AM</v>
      </c>
      <c r="E10" s="7" t="str">
        <v>3L</v>
      </c>
      <c r="F10" s="7" t="str">
        <f t="shared" ref="F10:F42" si="3">IF(UPPER(LEFT($D10))="A","Annual",IF(UPPER(LEFT($D10))="S","Semiannual","--"))</f>
        <v>Annual</v>
      </c>
      <c r="G10" s="8" t="s">
        <v>6</v>
      </c>
      <c r="H10" s="8" t="str">
        <f t="shared" si="0"/>
        <v>Actual/360</v>
      </c>
      <c r="I10" s="23">
        <v>0</v>
      </c>
      <c r="J10" s="46" t="str">
        <f t="shared" si="1"/>
        <v>USDAM3L2Y_Quote</v>
      </c>
      <c r="K10" s="22" t="str">
        <f t="shared" si="2"/>
        <v>USD_YC3MRH_AM3L2Y</v>
      </c>
      <c r="L10" s="24" t="str">
        <f>_xll.qlSwapRateHelper2(K10,$J10,$C10,Calendar,$F10,$G10,$H10,$L$4,$I10,B10,DiscountingCurve,Permanent,,ObjectOverwrite)</f>
        <v>USD_YC3MRH_AM3L2Y#0000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AM</v>
      </c>
      <c r="E11" s="7" t="str">
        <v>3L</v>
      </c>
      <c r="F11" s="7" t="str">
        <f t="shared" si="3"/>
        <v>Annual</v>
      </c>
      <c r="G11" s="8" t="s">
        <v>6</v>
      </c>
      <c r="H11" s="8" t="str">
        <f t="shared" si="0"/>
        <v>Actual/360</v>
      </c>
      <c r="I11" s="23">
        <v>0</v>
      </c>
      <c r="J11" s="46" t="str">
        <f t="shared" si="1"/>
        <v>USDAM3L3Y_Quote</v>
      </c>
      <c r="K11" s="22" t="str">
        <f t="shared" si="2"/>
        <v>USD_YC3MRH_AM3L3Y</v>
      </c>
      <c r="L11" s="24" t="str">
        <f>_xll.qlSwapRateHelper2(K11,$J11,$C11,Calendar,$F11,$G11,$H11,$L$4,$I11,B11,DiscountingCurve,Permanent,,ObjectOverwrite)</f>
        <v>USD_YC3MRH_AM3L3Y#0000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AM</v>
      </c>
      <c r="E12" s="7" t="str">
        <v>3L</v>
      </c>
      <c r="F12" s="7" t="str">
        <f t="shared" si="3"/>
        <v>Annual</v>
      </c>
      <c r="G12" s="8" t="s">
        <v>6</v>
      </c>
      <c r="H12" s="8" t="str">
        <f t="shared" si="0"/>
        <v>Actual/360</v>
      </c>
      <c r="I12" s="23">
        <v>0</v>
      </c>
      <c r="J12" s="46" t="str">
        <f t="shared" si="1"/>
        <v>USDAM3L4Y_Quote</v>
      </c>
      <c r="K12" s="22" t="str">
        <f t="shared" si="2"/>
        <v>USD_YC3MRH_AM3L4Y</v>
      </c>
      <c r="L12" s="24" t="str">
        <f>_xll.qlSwapRateHelper2(K12,$J12,$C12,Calendar,$F12,$G12,$H12,$L$4,$I12,B12,DiscountingCurve,Permanent,,ObjectOverwrite)</f>
        <v>USD_YC3MRH_AM3L4Y#0000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AM</v>
      </c>
      <c r="E13" s="7" t="str">
        <v>3L</v>
      </c>
      <c r="F13" s="7" t="str">
        <f t="shared" si="3"/>
        <v>Annual</v>
      </c>
      <c r="G13" s="8" t="s">
        <v>6</v>
      </c>
      <c r="H13" s="8" t="str">
        <f t="shared" si="0"/>
        <v>Actual/360</v>
      </c>
      <c r="I13" s="23">
        <v>0</v>
      </c>
      <c r="J13" s="46" t="str">
        <f t="shared" si="1"/>
        <v>USDAM3L5Y_Quote</v>
      </c>
      <c r="K13" s="22" t="str">
        <f t="shared" si="2"/>
        <v>USD_YC3MRH_AM3L5Y</v>
      </c>
      <c r="L13" s="24" t="str">
        <f>_xll.qlSwapRateHelper2(K13,$J13,$C13,Calendar,$F13,$G13,$H13,$L$4,$I13,B13,DiscountingCurve,Permanent,,ObjectOverwrite)</f>
        <v>USD_YC3MRH_AM3L5Y#0000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AM</v>
      </c>
      <c r="E14" s="7" t="str">
        <v>3L</v>
      </c>
      <c r="F14" s="7" t="str">
        <f t="shared" si="3"/>
        <v>Annual</v>
      </c>
      <c r="G14" s="8" t="s">
        <v>6</v>
      </c>
      <c r="H14" s="8" t="str">
        <f t="shared" si="0"/>
        <v>Actual/360</v>
      </c>
      <c r="I14" s="23">
        <v>0</v>
      </c>
      <c r="J14" s="46" t="str">
        <f t="shared" si="1"/>
        <v>USDAM3L6Y_Quote</v>
      </c>
      <c r="K14" s="22" t="str">
        <f t="shared" si="2"/>
        <v>USD_YC3MRH_AM3L6Y</v>
      </c>
      <c r="L14" s="24" t="str">
        <f>_xll.qlSwapRateHelper2(K14,$J14,$C14,Calendar,$F14,$G14,$H14,$L$4,$I14,B14,DiscountingCurve,Permanent,,ObjectOverwrite)</f>
        <v>USD_YC3MRH_AM3L6Y#0000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AM</v>
      </c>
      <c r="E15" s="7" t="str">
        <v>3L</v>
      </c>
      <c r="F15" s="7" t="str">
        <f t="shared" si="3"/>
        <v>Annual</v>
      </c>
      <c r="G15" s="8" t="s">
        <v>6</v>
      </c>
      <c r="H15" s="8" t="str">
        <f t="shared" si="0"/>
        <v>Actual/360</v>
      </c>
      <c r="I15" s="23">
        <v>0</v>
      </c>
      <c r="J15" s="46" t="str">
        <f t="shared" si="1"/>
        <v>USDAM3L7Y_Quote</v>
      </c>
      <c r="K15" s="22" t="str">
        <f t="shared" si="2"/>
        <v>USD_YC3MRH_AM3L7Y</v>
      </c>
      <c r="L15" s="24" t="str">
        <f>_xll.qlSwapRateHelper2(K15,$J15,$C15,Calendar,$F15,$G15,$H15,$L$4,$I15,B15,DiscountingCurve,Permanent,,ObjectOverwrite)</f>
        <v>USD_YC3MRH_AM3L7Y#0000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AM</v>
      </c>
      <c r="E16" s="7" t="str">
        <v>3L</v>
      </c>
      <c r="F16" s="7" t="str">
        <f t="shared" si="3"/>
        <v>Annual</v>
      </c>
      <c r="G16" s="8" t="s">
        <v>6</v>
      </c>
      <c r="H16" s="8" t="str">
        <f t="shared" si="0"/>
        <v>Actual/360</v>
      </c>
      <c r="I16" s="23">
        <v>0</v>
      </c>
      <c r="J16" s="46" t="str">
        <f t="shared" si="1"/>
        <v>USDAM3L8Y_Quote</v>
      </c>
      <c r="K16" s="22" t="str">
        <f t="shared" si="2"/>
        <v>USD_YC3MRH_AM3L8Y</v>
      </c>
      <c r="L16" s="24" t="str">
        <f>_xll.qlSwapRateHelper2(K16,$J16,$C16,Calendar,$F16,$G16,$H16,$L$4,$I16,B16,DiscountingCurve,Permanent,,ObjectOverwrite)</f>
        <v>USD_YC3MRH_AM3L8Y#0000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AM</v>
      </c>
      <c r="E17" s="7" t="str">
        <v>3L</v>
      </c>
      <c r="F17" s="7" t="str">
        <f t="shared" si="3"/>
        <v>Annual</v>
      </c>
      <c r="G17" s="8" t="s">
        <v>6</v>
      </c>
      <c r="H17" s="8" t="str">
        <f t="shared" si="0"/>
        <v>Actual/360</v>
      </c>
      <c r="I17" s="23">
        <v>0</v>
      </c>
      <c r="J17" s="46" t="str">
        <f t="shared" si="1"/>
        <v>USDAM3L9Y_Quote</v>
      </c>
      <c r="K17" s="22" t="str">
        <f t="shared" si="2"/>
        <v>USD_YC3MRH_AM3L9Y</v>
      </c>
      <c r="L17" s="24" t="str">
        <f>_xll.qlSwapRateHelper2(K17,$J17,$C17,Calendar,$F17,$G17,$H17,$L$4,$I17,B17,DiscountingCurve,Permanent,,ObjectOverwrite)</f>
        <v>USD_YC3MRH_AM3L9Y#0000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AM</v>
      </c>
      <c r="E18" s="7" t="str">
        <v>3L</v>
      </c>
      <c r="F18" s="7" t="str">
        <f t="shared" si="3"/>
        <v>Annual</v>
      </c>
      <c r="G18" s="8" t="s">
        <v>6</v>
      </c>
      <c r="H18" s="8" t="str">
        <f t="shared" si="0"/>
        <v>Actual/360</v>
      </c>
      <c r="I18" s="23">
        <v>0</v>
      </c>
      <c r="J18" s="46" t="str">
        <f t="shared" si="1"/>
        <v>USDAM3L10Y_Quote</v>
      </c>
      <c r="K18" s="22" t="str">
        <f t="shared" si="2"/>
        <v>USD_YC3MRH_AM3L10Y</v>
      </c>
      <c r="L18" s="24" t="str">
        <f>_xll.qlSwapRateHelper2(K18,$J18,$C18,Calendar,$F18,$G18,$H18,$L$4,$I18,B18,DiscountingCurve,Permanent,,ObjectOverwrite)</f>
        <v>USD_YC3MRH_AM3L10Y#0000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AM</v>
      </c>
      <c r="E19" s="7" t="str">
        <v>3L</v>
      </c>
      <c r="F19" s="7" t="str">
        <f t="shared" si="3"/>
        <v>Annual</v>
      </c>
      <c r="G19" s="8" t="s">
        <v>6</v>
      </c>
      <c r="H19" s="8" t="str">
        <f t="shared" si="0"/>
        <v>Actual/360</v>
      </c>
      <c r="I19" s="23">
        <v>0</v>
      </c>
      <c r="J19" s="46" t="str">
        <f t="shared" si="1"/>
        <v>USDAM3L11Y_Quote</v>
      </c>
      <c r="K19" s="22" t="str">
        <f t="shared" si="2"/>
        <v>USD_YC3MRH_AM3L11Y</v>
      </c>
      <c r="L19" s="24" t="str">
        <f>_xll.qlSwapRateHelper2(K19,$J19,$C19,Calendar,$F19,$G19,$H19,$L$4,$I19,B19,DiscountingCurve,Permanent,,ObjectOverwrite)</f>
        <v>USD_YC3MRH_AM3L11Y#0000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AM</v>
      </c>
      <c r="E20" s="7" t="str">
        <v>3L</v>
      </c>
      <c r="F20" s="7" t="str">
        <f t="shared" si="3"/>
        <v>Annual</v>
      </c>
      <c r="G20" s="8" t="s">
        <v>6</v>
      </c>
      <c r="H20" s="8" t="str">
        <f t="shared" si="0"/>
        <v>Actual/360</v>
      </c>
      <c r="I20" s="23">
        <v>0</v>
      </c>
      <c r="J20" s="46" t="str">
        <f t="shared" si="1"/>
        <v>USDAM3L12Y_Quote</v>
      </c>
      <c r="K20" s="22" t="str">
        <f t="shared" si="2"/>
        <v>USD_YC3MRH_AM3L12Y</v>
      </c>
      <c r="L20" s="24" t="str">
        <f>_xll.qlSwapRateHelper2(K20,$J20,$C20,Calendar,$F20,$G20,$H20,$L$4,$I20,B20,DiscountingCurve,Permanent,,ObjectOverwrite)</f>
        <v>USD_YC3MRH_AM3L12Y#0000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AM</v>
      </c>
      <c r="E21" s="7" t="str">
        <v>3L</v>
      </c>
      <c r="F21" s="7" t="str">
        <f t="shared" si="3"/>
        <v>Annual</v>
      </c>
      <c r="G21" s="8" t="s">
        <v>6</v>
      </c>
      <c r="H21" s="8" t="str">
        <f t="shared" si="0"/>
        <v>Actual/360</v>
      </c>
      <c r="I21" s="23">
        <v>0</v>
      </c>
      <c r="J21" s="46" t="str">
        <f t="shared" si="1"/>
        <v>USDAM3L13Y_Quote</v>
      </c>
      <c r="K21" s="22" t="str">
        <f t="shared" si="2"/>
        <v>USD_YC3MRH_AM3L13Y</v>
      </c>
      <c r="L21" s="24" t="str">
        <f>_xll.qlSwapRateHelper2(K21,$J21,$C21,Calendar,$F21,$G21,$H21,$L$4,$I21,B21,DiscountingCurve,Permanent,,ObjectOverwrite)</f>
        <v>USD_YC3MRH_AM3L13Y#0000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AM</v>
      </c>
      <c r="E22" s="7" t="str">
        <v>3L</v>
      </c>
      <c r="F22" s="7" t="str">
        <f t="shared" si="3"/>
        <v>Annual</v>
      </c>
      <c r="G22" s="8" t="s">
        <v>6</v>
      </c>
      <c r="H22" s="8" t="str">
        <f t="shared" si="0"/>
        <v>Actual/360</v>
      </c>
      <c r="I22" s="23">
        <v>0</v>
      </c>
      <c r="J22" s="46" t="str">
        <f t="shared" si="1"/>
        <v>USDAM3L14Y_Quote</v>
      </c>
      <c r="K22" s="22" t="str">
        <f t="shared" si="2"/>
        <v>USD_YC3MRH_AM3L14Y</v>
      </c>
      <c r="L22" s="24" t="str">
        <f>_xll.qlSwapRateHelper2(K22,$J22,$C22,Calendar,$F22,$G22,$H22,$L$4,$I22,B22,DiscountingCurve,Permanent,,ObjectOverwrite)</f>
        <v>USD_YC3MRH_AM3L14Y#0000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AM</v>
      </c>
      <c r="E23" s="7" t="str">
        <v>3L</v>
      </c>
      <c r="F23" s="7" t="str">
        <f t="shared" si="3"/>
        <v>Annual</v>
      </c>
      <c r="G23" s="8" t="s">
        <v>6</v>
      </c>
      <c r="H23" s="8" t="str">
        <f t="shared" si="0"/>
        <v>Actual/360</v>
      </c>
      <c r="I23" s="23">
        <v>0</v>
      </c>
      <c r="J23" s="46" t="str">
        <f t="shared" si="1"/>
        <v>USDAM3L15Y_Quote</v>
      </c>
      <c r="K23" s="22" t="str">
        <f t="shared" si="2"/>
        <v>USD_YC3MRH_AM3L15Y</v>
      </c>
      <c r="L23" s="24" t="str">
        <f>_xll.qlSwapRateHelper2(K23,$J23,$C23,Calendar,$F23,$G23,$H23,$L$4,$I23,B23,DiscountingCurve,Permanent,,ObjectOverwrite)</f>
        <v>USD_YC3MRH_AM3L15Y#0000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AM</v>
      </c>
      <c r="E24" s="7" t="str">
        <v>3L</v>
      </c>
      <c r="F24" s="7" t="str">
        <f t="shared" si="3"/>
        <v>Annual</v>
      </c>
      <c r="G24" s="8" t="s">
        <v>6</v>
      </c>
      <c r="H24" s="8" t="str">
        <f t="shared" si="0"/>
        <v>Actual/360</v>
      </c>
      <c r="I24" s="23">
        <v>0</v>
      </c>
      <c r="J24" s="46" t="str">
        <f t="shared" si="1"/>
        <v>USDAM3L16Y_Quote</v>
      </c>
      <c r="K24" s="22" t="str">
        <f t="shared" si="2"/>
        <v>USD_YC3MRH_AM3L16Y</v>
      </c>
      <c r="L24" s="24" t="str">
        <f>_xll.qlSwapRateHelper2(K24,$J24,$C24,Calendar,$F24,$G24,$H24,$L$4,$I24,B24,DiscountingCurve,Permanent,,ObjectOverwrite)</f>
        <v>USD_YC3MRH_AM3L16Y#0000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AM</v>
      </c>
      <c r="E25" s="7" t="str">
        <v>3L</v>
      </c>
      <c r="F25" s="7" t="str">
        <f t="shared" si="3"/>
        <v>Annual</v>
      </c>
      <c r="G25" s="8" t="s">
        <v>6</v>
      </c>
      <c r="H25" s="8" t="str">
        <f t="shared" si="0"/>
        <v>Actual/360</v>
      </c>
      <c r="I25" s="23">
        <v>0</v>
      </c>
      <c r="J25" s="46" t="str">
        <f t="shared" si="1"/>
        <v>USDAM3L17Y_Quote</v>
      </c>
      <c r="K25" s="22" t="str">
        <f t="shared" si="2"/>
        <v>USD_YC3MRH_AM3L17Y</v>
      </c>
      <c r="L25" s="24" t="str">
        <f>_xll.qlSwapRateHelper2(K25,$J25,$C25,Calendar,$F25,$G25,$H25,$L$4,$I25,B25,DiscountingCurve,Permanent,,ObjectOverwrite)</f>
        <v>USD_YC3MRH_AM3L17Y#0000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AM</v>
      </c>
      <c r="E26" s="7" t="str">
        <v>3L</v>
      </c>
      <c r="F26" s="7" t="str">
        <f t="shared" si="3"/>
        <v>Annual</v>
      </c>
      <c r="G26" s="8" t="s">
        <v>6</v>
      </c>
      <c r="H26" s="8" t="str">
        <f t="shared" si="0"/>
        <v>Actual/360</v>
      </c>
      <c r="I26" s="23">
        <v>0</v>
      </c>
      <c r="J26" s="46" t="str">
        <f t="shared" si="1"/>
        <v>USDAM3L18Y_Quote</v>
      </c>
      <c r="K26" s="22" t="str">
        <f t="shared" si="2"/>
        <v>USD_YC3MRH_AM3L18Y</v>
      </c>
      <c r="L26" s="24" t="str">
        <f>_xll.qlSwapRateHelper2(K26,$J26,$C26,Calendar,$F26,$G26,$H26,$L$4,$I26,B26,DiscountingCurve,Permanent,,ObjectOverwrite)</f>
        <v>USD_YC3MRH_AM3L18Y#0000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AM</v>
      </c>
      <c r="E27" s="7" t="str">
        <v>3L</v>
      </c>
      <c r="F27" s="7" t="str">
        <f t="shared" si="3"/>
        <v>Annual</v>
      </c>
      <c r="G27" s="8" t="s">
        <v>6</v>
      </c>
      <c r="H27" s="8" t="str">
        <f t="shared" si="0"/>
        <v>Actual/360</v>
      </c>
      <c r="I27" s="23">
        <v>0</v>
      </c>
      <c r="J27" s="46" t="str">
        <f t="shared" si="1"/>
        <v>USDAM3L19Y_Quote</v>
      </c>
      <c r="K27" s="22" t="str">
        <f t="shared" si="2"/>
        <v>USD_YC3MRH_AM3L19Y</v>
      </c>
      <c r="L27" s="24" t="str">
        <f>_xll.qlSwapRateHelper2(K27,$J27,$C27,Calendar,$F27,$G27,$H27,$L$4,$I27,B27,DiscountingCurve,Permanent,,ObjectOverwrite)</f>
        <v>USD_YC3MRH_AM3L19Y#0000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AM</v>
      </c>
      <c r="E28" s="7" t="str">
        <v>3L</v>
      </c>
      <c r="F28" s="7" t="str">
        <f t="shared" si="3"/>
        <v>Annual</v>
      </c>
      <c r="G28" s="8" t="s">
        <v>6</v>
      </c>
      <c r="H28" s="8" t="str">
        <f t="shared" si="0"/>
        <v>Actual/360</v>
      </c>
      <c r="I28" s="23">
        <v>0</v>
      </c>
      <c r="J28" s="46" t="str">
        <f t="shared" si="1"/>
        <v>USDAM3L20Y_Quote</v>
      </c>
      <c r="K28" s="22" t="str">
        <f t="shared" si="2"/>
        <v>USD_YC3MRH_AM3L20Y</v>
      </c>
      <c r="L28" s="24" t="str">
        <f>_xll.qlSwapRateHelper2(K28,$J28,$C28,Calendar,$F28,$G28,$H28,$L$4,$I28,B28,DiscountingCurve,Permanent,,ObjectOverwrite)</f>
        <v>USD_YC3MRH_AM3L20Y#0000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AM</v>
      </c>
      <c r="E29" s="7" t="str">
        <v>3L</v>
      </c>
      <c r="F29" s="7" t="str">
        <f t="shared" si="3"/>
        <v>Annual</v>
      </c>
      <c r="G29" s="8" t="s">
        <v>6</v>
      </c>
      <c r="H29" s="8" t="str">
        <f t="shared" si="0"/>
        <v>Actual/360</v>
      </c>
      <c r="I29" s="23">
        <v>0</v>
      </c>
      <c r="J29" s="46" t="str">
        <f t="shared" si="1"/>
        <v>USDAM3L21Y_Quote</v>
      </c>
      <c r="K29" s="22" t="str">
        <f t="shared" si="2"/>
        <v>USD_YC3MRH_AM3L21Y</v>
      </c>
      <c r="L29" s="24" t="str">
        <f>_xll.qlSwapRateHelper2(K29,$J29,$C29,Calendar,$F29,$G29,$H29,$L$4,$I29,B29,DiscountingCurve,Permanent,,ObjectOverwrite)</f>
        <v>USD_YC3MRH_AM3L21Y#0000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AM</v>
      </c>
      <c r="E30" s="7" t="str">
        <v>3L</v>
      </c>
      <c r="F30" s="7" t="str">
        <f t="shared" si="3"/>
        <v>Annual</v>
      </c>
      <c r="G30" s="8" t="s">
        <v>6</v>
      </c>
      <c r="H30" s="8" t="str">
        <f t="shared" si="0"/>
        <v>Actual/360</v>
      </c>
      <c r="I30" s="23">
        <v>0</v>
      </c>
      <c r="J30" s="46" t="str">
        <f t="shared" si="1"/>
        <v>USDAM3L22Y_Quote</v>
      </c>
      <c r="K30" s="22" t="str">
        <f t="shared" si="2"/>
        <v>USD_YC3MRH_AM3L22Y</v>
      </c>
      <c r="L30" s="24" t="str">
        <f>_xll.qlSwapRateHelper2(K30,$J30,$C30,Calendar,$F30,$G30,$H30,$L$4,$I30,B30,DiscountingCurve,Permanent,,ObjectOverwrite)</f>
        <v>USD_YC3MRH_AM3L22Y#0000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AM</v>
      </c>
      <c r="E31" s="7" t="str">
        <v>3L</v>
      </c>
      <c r="F31" s="7" t="str">
        <f t="shared" si="3"/>
        <v>Annual</v>
      </c>
      <c r="G31" s="8" t="s">
        <v>6</v>
      </c>
      <c r="H31" s="8" t="str">
        <f t="shared" si="0"/>
        <v>Actual/360</v>
      </c>
      <c r="I31" s="23">
        <v>0</v>
      </c>
      <c r="J31" s="46" t="str">
        <f t="shared" si="1"/>
        <v>USDAM3L23Y_Quote</v>
      </c>
      <c r="K31" s="22" t="str">
        <f t="shared" si="2"/>
        <v>USD_YC3MRH_AM3L23Y</v>
      </c>
      <c r="L31" s="24" t="str">
        <f>_xll.qlSwapRateHelper2(K31,$J31,$C31,Calendar,$F31,$G31,$H31,$L$4,$I31,B31,DiscountingCurve,Permanent,,ObjectOverwrite)</f>
        <v>USD_YC3MRH_AM3L23Y#0000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AM</v>
      </c>
      <c r="E32" s="7" t="str">
        <v>3L</v>
      </c>
      <c r="F32" s="7" t="str">
        <f t="shared" si="3"/>
        <v>Annual</v>
      </c>
      <c r="G32" s="8" t="s">
        <v>6</v>
      </c>
      <c r="H32" s="8" t="str">
        <f t="shared" si="0"/>
        <v>Actual/360</v>
      </c>
      <c r="I32" s="23">
        <v>0</v>
      </c>
      <c r="J32" s="46" t="str">
        <f t="shared" si="1"/>
        <v>USDAM3L24Y_Quote</v>
      </c>
      <c r="K32" s="22" t="str">
        <f t="shared" si="2"/>
        <v>USD_YC3MRH_AM3L24Y</v>
      </c>
      <c r="L32" s="24" t="str">
        <f>_xll.qlSwapRateHelper2(K32,$J32,$C32,Calendar,$F32,$G32,$H32,$L$4,$I32,B32,DiscountingCurve,Permanent,,ObjectOverwrite)</f>
        <v>USD_YC3MRH_AM3L24Y#0000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AM</v>
      </c>
      <c r="E33" s="7" t="str">
        <v>3L</v>
      </c>
      <c r="F33" s="7" t="str">
        <f t="shared" si="3"/>
        <v>Annual</v>
      </c>
      <c r="G33" s="8" t="s">
        <v>6</v>
      </c>
      <c r="H33" s="8" t="str">
        <f t="shared" si="0"/>
        <v>Actual/360</v>
      </c>
      <c r="I33" s="23">
        <v>0</v>
      </c>
      <c r="J33" s="46" t="str">
        <f t="shared" si="1"/>
        <v>USDAM3L25Y_Quote</v>
      </c>
      <c r="K33" s="22" t="str">
        <f t="shared" si="2"/>
        <v>USD_YC3MRH_AM3L25Y</v>
      </c>
      <c r="L33" s="24" t="str">
        <f>_xll.qlSwapRateHelper2(K33,$J33,$C33,Calendar,$F33,$G33,$H33,$L$4,$I33,B33,DiscountingCurve,Permanent,,ObjectOverwrite)</f>
        <v>USD_YC3MRH_AM3L25Y#0000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AM</v>
      </c>
      <c r="E34" s="7" t="str">
        <v>3L</v>
      </c>
      <c r="F34" s="7" t="str">
        <f t="shared" si="3"/>
        <v>Annual</v>
      </c>
      <c r="G34" s="8" t="s">
        <v>6</v>
      </c>
      <c r="H34" s="8" t="str">
        <f t="shared" si="0"/>
        <v>Actual/360</v>
      </c>
      <c r="I34" s="23">
        <v>0</v>
      </c>
      <c r="J34" s="46" t="str">
        <f t="shared" si="1"/>
        <v>USDAM3L26Y_Quote</v>
      </c>
      <c r="K34" s="22" t="str">
        <f t="shared" si="2"/>
        <v>USD_YC3MRH_AM3L26Y</v>
      </c>
      <c r="L34" s="24" t="str">
        <f>_xll.qlSwapRateHelper2(K34,$J34,$C34,Calendar,$F34,$G34,$H34,$L$4,$I34,B34,DiscountingCurve,Permanent,,ObjectOverwrite)</f>
        <v>USD_YC3MRH_AM3L26Y#0000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AM</v>
      </c>
      <c r="E35" s="7" t="str">
        <v>3L</v>
      </c>
      <c r="F35" s="7" t="str">
        <f t="shared" si="3"/>
        <v>Annual</v>
      </c>
      <c r="G35" s="8" t="s">
        <v>6</v>
      </c>
      <c r="H35" s="8" t="str">
        <f t="shared" si="0"/>
        <v>Actual/360</v>
      </c>
      <c r="I35" s="23">
        <v>0</v>
      </c>
      <c r="J35" s="46" t="str">
        <f t="shared" si="1"/>
        <v>USDAM3L27Y_Quote</v>
      </c>
      <c r="K35" s="22" t="str">
        <f t="shared" si="2"/>
        <v>USD_YC3MRH_AM3L27Y</v>
      </c>
      <c r="L35" s="24" t="str">
        <f>_xll.qlSwapRateHelper2(K35,$J35,$C35,Calendar,$F35,$G35,$H35,$L$4,$I35,B35,DiscountingCurve,Permanent,,ObjectOverwrite)</f>
        <v>USD_YC3MRH_AM3L27Y#0000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AM</v>
      </c>
      <c r="E36" s="7" t="str">
        <v>3L</v>
      </c>
      <c r="F36" s="7" t="str">
        <f t="shared" si="3"/>
        <v>Annual</v>
      </c>
      <c r="G36" s="8" t="s">
        <v>6</v>
      </c>
      <c r="H36" s="8" t="str">
        <f t="shared" si="0"/>
        <v>Actual/360</v>
      </c>
      <c r="I36" s="23">
        <v>0</v>
      </c>
      <c r="J36" s="46" t="str">
        <f t="shared" si="1"/>
        <v>USDAM3L28Y_Quote</v>
      </c>
      <c r="K36" s="22" t="str">
        <f t="shared" si="2"/>
        <v>USD_YC3MRH_AM3L28Y</v>
      </c>
      <c r="L36" s="24" t="str">
        <f>_xll.qlSwapRateHelper2(K36,$J36,$C36,Calendar,$F36,$G36,$H36,$L$4,$I36,B36,DiscountingCurve,Permanent,,ObjectOverwrite)</f>
        <v>USD_YC3MRH_AM3L28Y#0000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AM</v>
      </c>
      <c r="E37" s="7" t="str">
        <v>3L</v>
      </c>
      <c r="F37" s="7" t="str">
        <f t="shared" si="3"/>
        <v>Annual</v>
      </c>
      <c r="G37" s="8" t="s">
        <v>6</v>
      </c>
      <c r="H37" s="8" t="str">
        <f t="shared" si="0"/>
        <v>Actual/360</v>
      </c>
      <c r="I37" s="23">
        <v>0</v>
      </c>
      <c r="J37" s="46" t="str">
        <f t="shared" si="1"/>
        <v>USDAM3L29Y_Quote</v>
      </c>
      <c r="K37" s="22" t="str">
        <f t="shared" si="2"/>
        <v>USD_YC3MRH_AM3L29Y</v>
      </c>
      <c r="L37" s="24" t="str">
        <f>_xll.qlSwapRateHelper2(K37,$J37,$C37,Calendar,$F37,$G37,$H37,$L$4,$I37,B37,DiscountingCurve,Permanent,,ObjectOverwrite)</f>
        <v>USD_YC3MRH_AM3L29Y#0000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AM</v>
      </c>
      <c r="E38" s="7" t="str">
        <v>3L</v>
      </c>
      <c r="F38" s="7" t="str">
        <f t="shared" si="3"/>
        <v>Annual</v>
      </c>
      <c r="G38" s="8" t="s">
        <v>6</v>
      </c>
      <c r="H38" s="8" t="str">
        <f t="shared" si="0"/>
        <v>Actual/360</v>
      </c>
      <c r="I38" s="23">
        <v>0</v>
      </c>
      <c r="J38" s="46" t="str">
        <f t="shared" si="1"/>
        <v>USDAM3L30Y_Quote</v>
      </c>
      <c r="K38" s="22" t="str">
        <f t="shared" si="2"/>
        <v>USD_YC3MRH_AM3L30Y</v>
      </c>
      <c r="L38" s="24" t="str">
        <f>_xll.qlSwapRateHelper2(K38,$J38,$C38,Calendar,$F38,$G38,$H38,$L$4,$I38,B38,DiscountingCurve,Permanent,,ObjectOverwrite)</f>
        <v>USD_YC3MRH_AM3L30Y#0000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AM</v>
      </c>
      <c r="E39" s="7" t="str">
        <v>3L</v>
      </c>
      <c r="F39" s="7" t="str">
        <f t="shared" si="3"/>
        <v>Annual</v>
      </c>
      <c r="G39" s="8" t="s">
        <v>6</v>
      </c>
      <c r="H39" s="8" t="str">
        <f t="shared" si="0"/>
        <v>Actual/360</v>
      </c>
      <c r="I39" s="23">
        <v>0</v>
      </c>
      <c r="J39" s="46" t="str">
        <f t="shared" si="1"/>
        <v>USDAM3L35Y_Quote</v>
      </c>
      <c r="K39" s="22" t="str">
        <f t="shared" si="2"/>
        <v>USD_YC3MRH_AM3L35Y</v>
      </c>
      <c r="L39" s="24" t="str">
        <f>_xll.qlSwapRateHelper2(K39,$J39,$C39,Calendar,$F39,$G39,$H39,$L$4,$I39,B39,DiscountingCurve,Permanent,,ObjectOverwrite)</f>
        <v>USD_YC3MRH_AM3L35Y#0000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AM</v>
      </c>
      <c r="E40" s="7" t="str">
        <v>3L</v>
      </c>
      <c r="F40" s="7" t="str">
        <f t="shared" si="3"/>
        <v>Annual</v>
      </c>
      <c r="G40" s="8" t="s">
        <v>6</v>
      </c>
      <c r="H40" s="8" t="str">
        <f t="shared" si="0"/>
        <v>Actual/360</v>
      </c>
      <c r="I40" s="23">
        <v>0</v>
      </c>
      <c r="J40" s="46" t="str">
        <f t="shared" si="1"/>
        <v>USDAM3L40Y_Quote</v>
      </c>
      <c r="K40" s="22" t="str">
        <f t="shared" si="2"/>
        <v>USD_YC3MRH_AM3L40Y</v>
      </c>
      <c r="L40" s="24" t="str">
        <f>_xll.qlSwapRateHelper2(K40,$J40,$C40,Calendar,$F40,$G40,$H40,$L$4,$I40,B40,DiscountingCurve,Permanent,,ObjectOverwrite)</f>
        <v>USD_YC3MRH_AM3L40Y#0000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AM</v>
      </c>
      <c r="E41" s="7" t="str">
        <v>3L</v>
      </c>
      <c r="F41" s="7" t="str">
        <f t="shared" si="3"/>
        <v>Annual</v>
      </c>
      <c r="G41" s="8" t="s">
        <v>6</v>
      </c>
      <c r="H41" s="8" t="str">
        <f t="shared" si="0"/>
        <v>Actual/360</v>
      </c>
      <c r="I41" s="23">
        <v>0</v>
      </c>
      <c r="J41" s="46" t="str">
        <f t="shared" si="1"/>
        <v>USDAM3L50Y_Quote</v>
      </c>
      <c r="K41" s="22" t="str">
        <f t="shared" si="2"/>
        <v>USD_YC3MRH_AM3L50Y</v>
      </c>
      <c r="L41" s="24" t="str">
        <f>_xll.qlSwapRateHelper2(K41,$J41,$C41,Calendar,$F41,$G41,$H41,$L$4,$I41,B41,DiscountingCurve,Permanent,,ObjectOverwrite)</f>
        <v>USD_YC3MRH_AM3L50Y#0000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AM</v>
      </c>
      <c r="E42" s="7" t="str">
        <v>3L</v>
      </c>
      <c r="F42" s="7" t="str">
        <f t="shared" si="3"/>
        <v>Annual</v>
      </c>
      <c r="G42" s="8" t="s">
        <v>6</v>
      </c>
      <c r="H42" s="8" t="str">
        <f t="shared" si="0"/>
        <v>Actual/360</v>
      </c>
      <c r="I42" s="23">
        <v>0</v>
      </c>
      <c r="J42" s="46" t="str">
        <f t="shared" si="1"/>
        <v>USDAM3L60Y_Quote</v>
      </c>
      <c r="K42" s="22" t="str">
        <f t="shared" si="2"/>
        <v>USD_YC3MRH_AM3L60Y</v>
      </c>
      <c r="L42" s="24" t="str">
        <f>_xll.qlSwapRateHelper2(K42,$J42,$C42,Calendar,$F42,$G42,$H42,$L$4,$I42,B42,DiscountingCurve,Permanent,,ObjectOverwrite)</f>
        <v>USD_YC3MRH_AM3L60Y#0000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USD1S12_Quote</v>
      </c>
      <c r="K44" s="22" t="str">
        <f t="shared" si="2"/>
        <v>USD_YC3MRH_1S12</v>
      </c>
      <c r="L44" s="24" t="str">
        <f>_xll.qlSwapRateHelper2(K44,$J44,$E44&amp;"M",Calendar,$F44,$G44,$H44,$L$4,$I44,B44,DiscountingCurve,Permanent,,ObjectOverwrite)</f>
        <v>USD_YC3MRH_1S12#0000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USD2S12_Quote</v>
      </c>
      <c r="K45" s="22" t="str">
        <f t="shared" si="2"/>
        <v>USD_YC3MRH_2S12</v>
      </c>
      <c r="L45" s="24" t="str">
        <f>_xll.qlSwapRateHelper2(K45,$J45,$E45&amp;"M",Calendar,$F45,$G45,$H45,$L$4,$I45,B45,DiscountingCurve,Permanent,,ObjectOverwrite)</f>
        <v>USD_YC3MRH_2S12#0000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USD3S12_Quote</v>
      </c>
      <c r="K46" s="22" t="str">
        <f t="shared" si="2"/>
        <v>USD_YC3MRH_3S12</v>
      </c>
      <c r="L46" s="24" t="str">
        <f>_xll.qlSwapRateHelper2(K46,$J46,$E46&amp;"M",Calendar,$F46,$G46,$H46,$L$4,$I46,B46,DiscountingCurve,Permanent,,ObjectOverwrite)</f>
        <v>USD_YC3MRH_3S12#0000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USD4S12_Quote</v>
      </c>
      <c r="K47" s="22" t="str">
        <f t="shared" si="2"/>
        <v>USD_YC3MRH_4S12</v>
      </c>
      <c r="L47" s="24" t="str">
        <f>_xll.qlSwapRateHelper2(K47,$J47,$E47&amp;"M",Calendar,$F47,$G47,$H47,$L$4,$I47,B47,DiscountingCurve,Permanent,,ObjectOverwrite)</f>
        <v>USD_YC3MRH_4S12#0000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USD1S24_Quote</v>
      </c>
      <c r="K48" s="22" t="str">
        <f t="shared" si="2"/>
        <v>USD_YC3MRH_1S24</v>
      </c>
      <c r="L48" s="24" t="str">
        <f>_xll.qlSwapRateHelper2(K48,$J48,$E48&amp;"M",Calendar,$F48,$G48,$H48,$L$4,$I48,B48,DiscountingCurve,Permanent,,ObjectOverwrite)</f>
        <v>USD_YC3MRH_1S24#0000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USD2S24_Quote</v>
      </c>
      <c r="K49" s="22" t="str">
        <f t="shared" si="2"/>
        <v>USD_YC3MRH_2S24</v>
      </c>
      <c r="L49" s="24" t="str">
        <f>_xll.qlSwapRateHelper2(K49,$J49,$E49&amp;"M",Calendar,$F49,$G49,$H49,$L$4,$I49,B49,DiscountingCurve,Permanent,,ObjectOverwrite)</f>
        <v>USD_YC3MRH_2S24#0000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USD1S36_Quote</v>
      </c>
      <c r="K50" s="22" t="str">
        <f t="shared" si="2"/>
        <v>USD_YC3MRH_1S36</v>
      </c>
      <c r="L50" s="24" t="str">
        <f>_xll.qlSwapRateHelper2(K50,$J50,$E50&amp;"M",Calendar,$F50,$G50,$H50,$L$4,$I50,B50,DiscountingCurve,Permanent,,ObjectOverwrite)</f>
        <v>USD_YC3MRH_1S36#0000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USD_YC6MRH</v>
      </c>
      <c r="L2" s="61" t="str">
        <f>Discounting</f>
        <v>UsdYC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USD_YC6MRH_Swaps.xml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USD_YC6MRH_AM6L_Libor6M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USD_YC6MRH_AM6L_Libor6M#0000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Actual/360</v>
      </c>
      <c r="I6" s="23">
        <v>0</v>
      </c>
      <c r="J6" s="22" t="str">
        <f t="shared" ref="J6:J42" si="1">Currency&amp;$D6&amp;$E6&amp;$C6&amp;QuoteSuffix</f>
        <v>USDAM6L1Y_Quote</v>
      </c>
      <c r="K6" s="22" t="str">
        <f>$K$2&amp;"_"&amp;$D6&amp;$E6&amp;$C6</f>
        <v>USD_YC6MRH_AM6L1Y</v>
      </c>
      <c r="L6" s="24" t="str">
        <f>_xll.qlSwapRateHelper2(K6,$J6,$C6,Calendar,$F6,$G6,$H6,$L$4,$I6,B6,DiscountingCurve,Permanent,,ObjectOverwrite)</f>
        <v>USD_YC6MRH_AM6L1Y#0000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AM</v>
      </c>
      <c r="E7" s="7" t="str">
        <v>6L</v>
      </c>
      <c r="F7" s="8" t="str">
        <f t="shared" ref="F7:F42" si="2">IF(UPPER(LEFT($D7))="A","Annual",IF(UPPER(LEFT($D7))="S","Semiannual","--"))</f>
        <v>Annual</v>
      </c>
      <c r="G7" s="8" t="s">
        <v>6</v>
      </c>
      <c r="H7" s="8" t="str">
        <f t="shared" si="0"/>
        <v>Actual/360</v>
      </c>
      <c r="I7" s="23">
        <v>0</v>
      </c>
      <c r="J7" s="25" t="str">
        <f t="shared" si="1"/>
        <v>USDAM6L15M_Quote</v>
      </c>
      <c r="K7" s="22" t="str">
        <f t="shared" ref="K7:K42" si="3">$K$2&amp;"_"&amp;$D7&amp;$E7&amp;$C7</f>
        <v>USD_YC6MRH_AM6L15M</v>
      </c>
      <c r="L7" s="24" t="str">
        <f>_xll.qlSwapRateHelper2(K7,$J7,$C7,Calendar,$F7,$G7,$H7,$L$4,$I7,B7,DiscountingCurve,Permanent,,ObjectOverwrite)</f>
        <v>USD_YC6MRH_AM6L15M#0000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AM</v>
      </c>
      <c r="E8" s="7" t="str">
        <v>6L</v>
      </c>
      <c r="F8" s="8" t="str">
        <f t="shared" si="2"/>
        <v>Annual</v>
      </c>
      <c r="G8" s="8" t="s">
        <v>6</v>
      </c>
      <c r="H8" s="8" t="str">
        <f t="shared" si="0"/>
        <v>Actual/360</v>
      </c>
      <c r="I8" s="23">
        <v>0</v>
      </c>
      <c r="J8" s="25" t="str">
        <f t="shared" si="1"/>
        <v>USDAM6L18M_Quote</v>
      </c>
      <c r="K8" s="22" t="str">
        <f t="shared" si="3"/>
        <v>USD_YC6MRH_AM6L18M</v>
      </c>
      <c r="L8" s="24" t="str">
        <f>_xll.qlSwapRateHelper2(K8,$J8,$C8,Calendar,$F8,$G8,$H8,$L$4,$I8,B8,DiscountingCurve,Permanent,,ObjectOverwrite)</f>
        <v>USD_YC6MRH_AM6L18M#0000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AM</v>
      </c>
      <c r="E9" s="7" t="str">
        <v>6L</v>
      </c>
      <c r="F9" s="8" t="str">
        <f t="shared" si="2"/>
        <v>Annual</v>
      </c>
      <c r="G9" s="8" t="s">
        <v>6</v>
      </c>
      <c r="H9" s="8" t="str">
        <f t="shared" si="0"/>
        <v>Actual/360</v>
      </c>
      <c r="I9" s="23">
        <v>0</v>
      </c>
      <c r="J9" s="25" t="str">
        <f t="shared" si="1"/>
        <v>USDAM6L21M_Quote</v>
      </c>
      <c r="K9" s="22" t="str">
        <f t="shared" si="3"/>
        <v>USD_YC6MRH_AM6L21M</v>
      </c>
      <c r="L9" s="24" t="str">
        <f>_xll.qlSwapRateHelper2(K9,$J9,$C9,Calendar,$F9,$G9,$H9,$L$4,$I9,B9,DiscountingCurve,Permanent,,ObjectOverwrite)</f>
        <v>USD_YC6MRH_AM6L21M#0000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AM</v>
      </c>
      <c r="E10" s="7" t="str">
        <v>6L</v>
      </c>
      <c r="F10" s="8" t="str">
        <f t="shared" si="2"/>
        <v>Annual</v>
      </c>
      <c r="G10" s="8" t="s">
        <v>6</v>
      </c>
      <c r="H10" s="8" t="str">
        <f t="shared" si="0"/>
        <v>Actual/360</v>
      </c>
      <c r="I10" s="23">
        <v>0</v>
      </c>
      <c r="J10" s="25" t="str">
        <f t="shared" si="1"/>
        <v>USDAM6L2Y_Quote</v>
      </c>
      <c r="K10" s="22" t="str">
        <f t="shared" si="3"/>
        <v>USD_YC6MRH_AM6L2Y</v>
      </c>
      <c r="L10" s="24" t="str">
        <f>_xll.qlSwapRateHelper2(K10,$J10,$C10,Calendar,$F10,$G10,$H10,$L$4,$I10,B10,DiscountingCurve,Permanent,,ObjectOverwrite)</f>
        <v>USD_YC6MRH_AM6L2Y#0000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AM</v>
      </c>
      <c r="E11" s="7" t="str">
        <v>6L</v>
      </c>
      <c r="F11" s="8" t="str">
        <f t="shared" si="2"/>
        <v>Annual</v>
      </c>
      <c r="G11" s="8" t="s">
        <v>6</v>
      </c>
      <c r="H11" s="8" t="str">
        <f t="shared" si="0"/>
        <v>Actual/360</v>
      </c>
      <c r="I11" s="23">
        <v>0</v>
      </c>
      <c r="J11" s="25" t="str">
        <f t="shared" si="1"/>
        <v>USDAM6L3Y_Quote</v>
      </c>
      <c r="K11" s="22" t="str">
        <f t="shared" si="3"/>
        <v>USD_YC6MRH_AM6L3Y</v>
      </c>
      <c r="L11" s="24" t="str">
        <f>_xll.qlSwapRateHelper2(K11,$J11,$C11,Calendar,$F11,$G11,$H11,$L$4,$I11,B11,DiscountingCurve,Permanent,,ObjectOverwrite)</f>
        <v>USD_YC6MRH_AM6L3Y#0000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AM</v>
      </c>
      <c r="E12" s="7" t="str">
        <v>6L</v>
      </c>
      <c r="F12" s="8" t="str">
        <f t="shared" si="2"/>
        <v>Annual</v>
      </c>
      <c r="G12" s="8" t="s">
        <v>6</v>
      </c>
      <c r="H12" s="8" t="str">
        <f t="shared" si="0"/>
        <v>Actual/360</v>
      </c>
      <c r="I12" s="23">
        <v>0</v>
      </c>
      <c r="J12" s="25" t="str">
        <f t="shared" si="1"/>
        <v>USDAM6L4Y_Quote</v>
      </c>
      <c r="K12" s="22" t="str">
        <f t="shared" si="3"/>
        <v>USD_YC6MRH_AM6L4Y</v>
      </c>
      <c r="L12" s="24" t="str">
        <f>_xll.qlSwapRateHelper2(K12,$J12,$C12,Calendar,$F12,$G12,$H12,$L$4,$I12,B12,DiscountingCurve,Permanent,,ObjectOverwrite)</f>
        <v>USD_YC6MRH_AM6L4Y#0000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AM</v>
      </c>
      <c r="E13" s="7" t="str">
        <v>6L</v>
      </c>
      <c r="F13" s="8" t="str">
        <f t="shared" si="2"/>
        <v>Annual</v>
      </c>
      <c r="G13" s="8" t="s">
        <v>6</v>
      </c>
      <c r="H13" s="8" t="str">
        <f t="shared" si="0"/>
        <v>Actual/360</v>
      </c>
      <c r="I13" s="23">
        <v>0</v>
      </c>
      <c r="J13" s="25" t="str">
        <f t="shared" si="1"/>
        <v>USDAM6L5Y_Quote</v>
      </c>
      <c r="K13" s="22" t="str">
        <f t="shared" si="3"/>
        <v>USD_YC6MRH_AM6L5Y</v>
      </c>
      <c r="L13" s="24" t="str">
        <f>_xll.qlSwapRateHelper2(K13,$J13,$C13,Calendar,$F13,$G13,$H13,$L$4,$I13,B13,DiscountingCurve,Permanent,,ObjectOverwrite)</f>
        <v>USD_YC6MRH_AM6L5Y#0000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AM</v>
      </c>
      <c r="E14" s="7" t="str">
        <v>6L</v>
      </c>
      <c r="F14" s="8" t="str">
        <f t="shared" si="2"/>
        <v>Annual</v>
      </c>
      <c r="G14" s="8" t="s">
        <v>6</v>
      </c>
      <c r="H14" s="8" t="str">
        <f t="shared" si="0"/>
        <v>Actual/360</v>
      </c>
      <c r="I14" s="23">
        <v>0</v>
      </c>
      <c r="J14" s="25" t="str">
        <f t="shared" si="1"/>
        <v>USDAM6L6Y_Quote</v>
      </c>
      <c r="K14" s="22" t="str">
        <f t="shared" si="3"/>
        <v>USD_YC6MRH_AM6L6Y</v>
      </c>
      <c r="L14" s="24" t="str">
        <f>_xll.qlSwapRateHelper2(K14,$J14,$C14,Calendar,$F14,$G14,$H14,$L$4,$I14,B14,DiscountingCurve,Permanent,,ObjectOverwrite)</f>
        <v>USD_YC6MRH_AM6L6Y#0000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AM</v>
      </c>
      <c r="E15" s="7" t="str">
        <v>6L</v>
      </c>
      <c r="F15" s="8" t="str">
        <f t="shared" si="2"/>
        <v>Annual</v>
      </c>
      <c r="G15" s="8" t="s">
        <v>6</v>
      </c>
      <c r="H15" s="8" t="str">
        <f t="shared" si="0"/>
        <v>Actual/360</v>
      </c>
      <c r="I15" s="23">
        <v>0</v>
      </c>
      <c r="J15" s="25" t="str">
        <f t="shared" si="1"/>
        <v>USDAM6L7Y_Quote</v>
      </c>
      <c r="K15" s="22" t="str">
        <f t="shared" si="3"/>
        <v>USD_YC6MRH_AM6L7Y</v>
      </c>
      <c r="L15" s="24" t="str">
        <f>_xll.qlSwapRateHelper2(K15,$J15,$C15,Calendar,$F15,$G15,$H15,$L$4,$I15,B15,DiscountingCurve,Permanent,,ObjectOverwrite)</f>
        <v>USD_YC6MRH_AM6L7Y#0000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AM</v>
      </c>
      <c r="E16" s="7" t="str">
        <v>6L</v>
      </c>
      <c r="F16" s="8" t="str">
        <f t="shared" si="2"/>
        <v>Annual</v>
      </c>
      <c r="G16" s="8" t="s">
        <v>6</v>
      </c>
      <c r="H16" s="8" t="str">
        <f t="shared" si="0"/>
        <v>Actual/360</v>
      </c>
      <c r="I16" s="23">
        <v>0</v>
      </c>
      <c r="J16" s="25" t="str">
        <f t="shared" si="1"/>
        <v>USDAM6L8Y_Quote</v>
      </c>
      <c r="K16" s="22" t="str">
        <f t="shared" si="3"/>
        <v>USD_YC6MRH_AM6L8Y</v>
      </c>
      <c r="L16" s="24" t="str">
        <f>_xll.qlSwapRateHelper2(K16,$J16,$C16,Calendar,$F16,$G16,$H16,$L$4,$I16,B16,DiscountingCurve,Permanent,,ObjectOverwrite)</f>
        <v>USD_YC6MRH_AM6L8Y#0000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AM</v>
      </c>
      <c r="E17" s="7" t="str">
        <v>6L</v>
      </c>
      <c r="F17" s="8" t="str">
        <f t="shared" si="2"/>
        <v>Annual</v>
      </c>
      <c r="G17" s="8" t="s">
        <v>6</v>
      </c>
      <c r="H17" s="8" t="str">
        <f t="shared" si="0"/>
        <v>Actual/360</v>
      </c>
      <c r="I17" s="23">
        <v>0</v>
      </c>
      <c r="J17" s="25" t="str">
        <f t="shared" si="1"/>
        <v>USDAM6L9Y_Quote</v>
      </c>
      <c r="K17" s="22" t="str">
        <f t="shared" si="3"/>
        <v>USD_YC6MRH_AM6L9Y</v>
      </c>
      <c r="L17" s="24" t="str">
        <f>_xll.qlSwapRateHelper2(K17,$J17,$C17,Calendar,$F17,$G17,$H17,$L$4,$I17,B17,DiscountingCurve,Permanent,,ObjectOverwrite)</f>
        <v>USD_YC6MRH_AM6L9Y#0000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AM</v>
      </c>
      <c r="E18" s="7" t="str">
        <v>6L</v>
      </c>
      <c r="F18" s="8" t="str">
        <f t="shared" si="2"/>
        <v>Annual</v>
      </c>
      <c r="G18" s="8" t="s">
        <v>6</v>
      </c>
      <c r="H18" s="8" t="str">
        <f t="shared" si="0"/>
        <v>Actual/360</v>
      </c>
      <c r="I18" s="23">
        <v>0</v>
      </c>
      <c r="J18" s="25" t="str">
        <f t="shared" si="1"/>
        <v>USDAM6L10Y_Quote</v>
      </c>
      <c r="K18" s="22" t="str">
        <f t="shared" si="3"/>
        <v>USD_YC6MRH_AM6L10Y</v>
      </c>
      <c r="L18" s="24" t="str">
        <f>_xll.qlSwapRateHelper2(K18,$J18,$C18,Calendar,$F18,$G18,$H18,$L$4,$I18,B18,DiscountingCurve,Permanent,,ObjectOverwrite)</f>
        <v>USD_YC6MRH_AM6L10Y#0000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AM</v>
      </c>
      <c r="E19" s="7" t="str">
        <v>6L</v>
      </c>
      <c r="F19" s="8" t="str">
        <f t="shared" si="2"/>
        <v>Annual</v>
      </c>
      <c r="G19" s="8" t="s">
        <v>6</v>
      </c>
      <c r="H19" s="8" t="str">
        <f t="shared" si="0"/>
        <v>Actual/360</v>
      </c>
      <c r="I19" s="23">
        <v>0</v>
      </c>
      <c r="J19" s="25" t="str">
        <f t="shared" si="1"/>
        <v>USDAM6L11Y_Quote</v>
      </c>
      <c r="K19" s="22" t="str">
        <f t="shared" si="3"/>
        <v>USD_YC6MRH_AM6L11Y</v>
      </c>
      <c r="L19" s="24" t="str">
        <f>_xll.qlSwapRateHelper2(K19,$J19,$C19,Calendar,$F19,$G19,$H19,$L$4,$I19,B19,DiscountingCurve,Permanent,,ObjectOverwrite)</f>
        <v>USD_YC6MRH_AM6L11Y#0000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AM</v>
      </c>
      <c r="E20" s="7" t="str">
        <v>6L</v>
      </c>
      <c r="F20" s="8" t="str">
        <f t="shared" si="2"/>
        <v>Annual</v>
      </c>
      <c r="G20" s="8" t="s">
        <v>6</v>
      </c>
      <c r="H20" s="8" t="str">
        <f t="shared" si="0"/>
        <v>Actual/360</v>
      </c>
      <c r="I20" s="23">
        <v>0</v>
      </c>
      <c r="J20" s="25" t="str">
        <f t="shared" si="1"/>
        <v>USDAM6L12Y_Quote</v>
      </c>
      <c r="K20" s="22" t="str">
        <f t="shared" si="3"/>
        <v>USD_YC6MRH_AM6L12Y</v>
      </c>
      <c r="L20" s="24" t="str">
        <f>_xll.qlSwapRateHelper2(K20,$J20,$C20,Calendar,$F20,$G20,$H20,$L$4,$I20,B20,DiscountingCurve,Permanent,,ObjectOverwrite)</f>
        <v>USD_YC6MRH_AM6L12Y#0000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AM</v>
      </c>
      <c r="E21" s="7" t="str">
        <v>6L</v>
      </c>
      <c r="F21" s="8" t="str">
        <f t="shared" si="2"/>
        <v>Annual</v>
      </c>
      <c r="G21" s="8" t="s">
        <v>6</v>
      </c>
      <c r="H21" s="8" t="str">
        <f t="shared" si="0"/>
        <v>Actual/360</v>
      </c>
      <c r="I21" s="23">
        <v>0</v>
      </c>
      <c r="J21" s="25" t="str">
        <f t="shared" si="1"/>
        <v>USDAM6L13Y_Quote</v>
      </c>
      <c r="K21" s="22" t="str">
        <f t="shared" si="3"/>
        <v>USD_YC6MRH_AM6L13Y</v>
      </c>
      <c r="L21" s="24" t="str">
        <f>_xll.qlSwapRateHelper2(K21,$J21,$C21,Calendar,$F21,$G21,$H21,$L$4,$I21,B21,DiscountingCurve,Permanent,,ObjectOverwrite)</f>
        <v>USD_YC6MRH_AM6L13Y#0000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AM</v>
      </c>
      <c r="E22" s="7" t="str">
        <v>6L</v>
      </c>
      <c r="F22" s="8" t="str">
        <f t="shared" si="2"/>
        <v>Annual</v>
      </c>
      <c r="G22" s="8" t="s">
        <v>6</v>
      </c>
      <c r="H22" s="8" t="str">
        <f t="shared" si="0"/>
        <v>Actual/360</v>
      </c>
      <c r="I22" s="23">
        <v>0</v>
      </c>
      <c r="J22" s="25" t="str">
        <f t="shared" si="1"/>
        <v>USDAM6L14Y_Quote</v>
      </c>
      <c r="K22" s="22" t="str">
        <f t="shared" si="3"/>
        <v>USD_YC6MRH_AM6L14Y</v>
      </c>
      <c r="L22" s="24" t="str">
        <f>_xll.qlSwapRateHelper2(K22,$J22,$C22,Calendar,$F22,$G22,$H22,$L$4,$I22,B22,DiscountingCurve,Permanent,,ObjectOverwrite)</f>
        <v>USD_YC6MRH_AM6L14Y#0000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AM</v>
      </c>
      <c r="E23" s="7" t="str">
        <v>6L</v>
      </c>
      <c r="F23" s="8" t="str">
        <f t="shared" si="2"/>
        <v>Annual</v>
      </c>
      <c r="G23" s="8" t="s">
        <v>6</v>
      </c>
      <c r="H23" s="8" t="str">
        <f t="shared" si="0"/>
        <v>Actual/360</v>
      </c>
      <c r="I23" s="23">
        <v>0</v>
      </c>
      <c r="J23" s="25" t="str">
        <f t="shared" si="1"/>
        <v>USDAM6L15Y_Quote</v>
      </c>
      <c r="K23" s="22" t="str">
        <f t="shared" si="3"/>
        <v>USD_YC6MRH_AM6L15Y</v>
      </c>
      <c r="L23" s="24" t="str">
        <f>_xll.qlSwapRateHelper2(K23,$J23,$C23,Calendar,$F23,$G23,$H23,$L$4,$I23,B23,DiscountingCurve,Permanent,,ObjectOverwrite)</f>
        <v>USD_YC6MRH_AM6L15Y#0000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AM</v>
      </c>
      <c r="E24" s="7" t="str">
        <v>6L</v>
      </c>
      <c r="F24" s="8" t="str">
        <f t="shared" si="2"/>
        <v>Annual</v>
      </c>
      <c r="G24" s="8" t="s">
        <v>6</v>
      </c>
      <c r="H24" s="8" t="str">
        <f t="shared" si="0"/>
        <v>Actual/360</v>
      </c>
      <c r="I24" s="23">
        <v>0</v>
      </c>
      <c r="J24" s="25" t="str">
        <f t="shared" si="1"/>
        <v>USDAM6L16Y_Quote</v>
      </c>
      <c r="K24" s="22" t="str">
        <f t="shared" si="3"/>
        <v>USD_YC6MRH_AM6L16Y</v>
      </c>
      <c r="L24" s="24" t="str">
        <f>_xll.qlSwapRateHelper2(K24,$J24,$C24,Calendar,$F24,$G24,$H24,$L$4,$I24,B24,DiscountingCurve,Permanent,,ObjectOverwrite)</f>
        <v>USD_YC6MRH_AM6L16Y#0000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AM</v>
      </c>
      <c r="E25" s="7" t="str">
        <v>6L</v>
      </c>
      <c r="F25" s="8" t="str">
        <f t="shared" si="2"/>
        <v>Annual</v>
      </c>
      <c r="G25" s="8" t="s">
        <v>6</v>
      </c>
      <c r="H25" s="8" t="str">
        <f t="shared" si="0"/>
        <v>Actual/360</v>
      </c>
      <c r="I25" s="23">
        <v>0</v>
      </c>
      <c r="J25" s="25" t="str">
        <f t="shared" si="1"/>
        <v>USDAM6L17Y_Quote</v>
      </c>
      <c r="K25" s="22" t="str">
        <f t="shared" si="3"/>
        <v>USD_YC6MRH_AM6L17Y</v>
      </c>
      <c r="L25" s="24" t="str">
        <f>_xll.qlSwapRateHelper2(K25,$J25,$C25,Calendar,$F25,$G25,$H25,$L$4,$I25,B25,DiscountingCurve,Permanent,,ObjectOverwrite)</f>
        <v>USD_YC6MRH_AM6L17Y#0000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AM</v>
      </c>
      <c r="E26" s="7" t="str">
        <v>6L</v>
      </c>
      <c r="F26" s="8" t="str">
        <f t="shared" si="2"/>
        <v>Annual</v>
      </c>
      <c r="G26" s="8" t="s">
        <v>6</v>
      </c>
      <c r="H26" s="8" t="str">
        <f t="shared" si="0"/>
        <v>Actual/360</v>
      </c>
      <c r="I26" s="23">
        <v>0</v>
      </c>
      <c r="J26" s="25" t="str">
        <f t="shared" si="1"/>
        <v>USDAM6L18Y_Quote</v>
      </c>
      <c r="K26" s="22" t="str">
        <f t="shared" si="3"/>
        <v>USD_YC6MRH_AM6L18Y</v>
      </c>
      <c r="L26" s="24" t="str">
        <f>_xll.qlSwapRateHelper2(K26,$J26,$C26,Calendar,$F26,$G26,$H26,$L$4,$I26,B26,DiscountingCurve,Permanent,,ObjectOverwrite)</f>
        <v>USD_YC6MRH_AM6L18Y#0000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AM</v>
      </c>
      <c r="E27" s="7" t="str">
        <v>6L</v>
      </c>
      <c r="F27" s="8" t="str">
        <f t="shared" si="2"/>
        <v>Annual</v>
      </c>
      <c r="G27" s="8" t="s">
        <v>6</v>
      </c>
      <c r="H27" s="8" t="str">
        <f t="shared" si="0"/>
        <v>Actual/360</v>
      </c>
      <c r="I27" s="23">
        <v>0</v>
      </c>
      <c r="J27" s="25" t="str">
        <f t="shared" si="1"/>
        <v>USDAM6L19Y_Quote</v>
      </c>
      <c r="K27" s="22" t="str">
        <f t="shared" si="3"/>
        <v>USD_YC6MRH_AM6L19Y</v>
      </c>
      <c r="L27" s="24" t="str">
        <f>_xll.qlSwapRateHelper2(K27,$J27,$C27,Calendar,$F27,$G27,$H27,$L$4,$I27,B27,DiscountingCurve,Permanent,,ObjectOverwrite)</f>
        <v>USD_YC6MRH_AM6L19Y#0000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AM</v>
      </c>
      <c r="E28" s="7" t="str">
        <v>6L</v>
      </c>
      <c r="F28" s="8" t="str">
        <f t="shared" si="2"/>
        <v>Annual</v>
      </c>
      <c r="G28" s="8" t="s">
        <v>6</v>
      </c>
      <c r="H28" s="8" t="str">
        <f t="shared" si="0"/>
        <v>Actual/360</v>
      </c>
      <c r="I28" s="23">
        <v>0</v>
      </c>
      <c r="J28" s="25" t="str">
        <f t="shared" si="1"/>
        <v>USDAM6L20Y_Quote</v>
      </c>
      <c r="K28" s="22" t="str">
        <f t="shared" si="3"/>
        <v>USD_YC6MRH_AM6L20Y</v>
      </c>
      <c r="L28" s="24" t="str">
        <f>_xll.qlSwapRateHelper2(K28,$J28,$C28,Calendar,$F28,$G28,$H28,$L$4,$I28,B28,DiscountingCurve,Permanent,,ObjectOverwrite)</f>
        <v>USD_YC6MRH_AM6L20Y#0000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AM</v>
      </c>
      <c r="E29" s="7" t="str">
        <v>6L</v>
      </c>
      <c r="F29" s="8" t="str">
        <f t="shared" si="2"/>
        <v>Annual</v>
      </c>
      <c r="G29" s="8" t="s">
        <v>6</v>
      </c>
      <c r="H29" s="8" t="str">
        <f t="shared" si="0"/>
        <v>Actual/360</v>
      </c>
      <c r="I29" s="23">
        <v>0</v>
      </c>
      <c r="J29" s="25" t="str">
        <f t="shared" si="1"/>
        <v>USDAM6L21Y_Quote</v>
      </c>
      <c r="K29" s="22" t="str">
        <f t="shared" si="3"/>
        <v>USD_YC6MRH_AM6L21Y</v>
      </c>
      <c r="L29" s="24" t="str">
        <f>_xll.qlSwapRateHelper2(K29,$J29,$C29,Calendar,$F29,$G29,$H29,$L$4,$I29,B29,DiscountingCurve,Permanent,,ObjectOverwrite)</f>
        <v>USD_YC6MRH_AM6L21Y#0000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AM</v>
      </c>
      <c r="E30" s="7" t="str">
        <v>6L</v>
      </c>
      <c r="F30" s="8" t="str">
        <f t="shared" si="2"/>
        <v>Annual</v>
      </c>
      <c r="G30" s="8" t="s">
        <v>6</v>
      </c>
      <c r="H30" s="8" t="str">
        <f t="shared" si="0"/>
        <v>Actual/360</v>
      </c>
      <c r="I30" s="23">
        <v>0</v>
      </c>
      <c r="J30" s="25" t="str">
        <f t="shared" si="1"/>
        <v>USDAM6L22Y_Quote</v>
      </c>
      <c r="K30" s="22" t="str">
        <f t="shared" si="3"/>
        <v>USD_YC6MRH_AM6L22Y</v>
      </c>
      <c r="L30" s="24" t="str">
        <f>_xll.qlSwapRateHelper2(K30,$J30,$C30,Calendar,$F30,$G30,$H30,$L$4,$I30,B30,DiscountingCurve,Permanent,,ObjectOverwrite)</f>
        <v>USD_YC6MRH_AM6L22Y#0000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AM</v>
      </c>
      <c r="E31" s="7" t="str">
        <v>6L</v>
      </c>
      <c r="F31" s="8" t="str">
        <f t="shared" si="2"/>
        <v>Annual</v>
      </c>
      <c r="G31" s="8" t="s">
        <v>6</v>
      </c>
      <c r="H31" s="8" t="str">
        <f t="shared" si="0"/>
        <v>Actual/360</v>
      </c>
      <c r="I31" s="23">
        <v>0</v>
      </c>
      <c r="J31" s="25" t="str">
        <f t="shared" si="1"/>
        <v>USDAM6L23Y_Quote</v>
      </c>
      <c r="K31" s="22" t="str">
        <f t="shared" si="3"/>
        <v>USD_YC6MRH_AM6L23Y</v>
      </c>
      <c r="L31" s="24" t="str">
        <f>_xll.qlSwapRateHelper2(K31,$J31,$C31,Calendar,$F31,$G31,$H31,$L$4,$I31,B31,DiscountingCurve,Permanent,,ObjectOverwrite)</f>
        <v>USD_YC6MRH_AM6L23Y#0000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AM</v>
      </c>
      <c r="E32" s="7" t="str">
        <v>6L</v>
      </c>
      <c r="F32" s="8" t="str">
        <f t="shared" si="2"/>
        <v>Annual</v>
      </c>
      <c r="G32" s="8" t="s">
        <v>6</v>
      </c>
      <c r="H32" s="8" t="str">
        <f t="shared" si="0"/>
        <v>Actual/360</v>
      </c>
      <c r="I32" s="23">
        <v>0</v>
      </c>
      <c r="J32" s="25" t="str">
        <f t="shared" si="1"/>
        <v>USDAM6L24Y_Quote</v>
      </c>
      <c r="K32" s="22" t="str">
        <f t="shared" si="3"/>
        <v>USD_YC6MRH_AM6L24Y</v>
      </c>
      <c r="L32" s="24" t="str">
        <f>_xll.qlSwapRateHelper2(K32,$J32,$C32,Calendar,$F32,$G32,$H32,$L$4,$I32,B32,DiscountingCurve,Permanent,,ObjectOverwrite)</f>
        <v>USD_YC6MRH_AM6L24Y#0000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AM</v>
      </c>
      <c r="E33" s="7" t="str">
        <v>6L</v>
      </c>
      <c r="F33" s="8" t="str">
        <f t="shared" si="2"/>
        <v>Annual</v>
      </c>
      <c r="G33" s="8" t="s">
        <v>6</v>
      </c>
      <c r="H33" s="8" t="str">
        <f t="shared" si="0"/>
        <v>Actual/360</v>
      </c>
      <c r="I33" s="23">
        <v>0</v>
      </c>
      <c r="J33" s="25" t="str">
        <f t="shared" si="1"/>
        <v>USDAM6L25Y_Quote</v>
      </c>
      <c r="K33" s="22" t="str">
        <f t="shared" si="3"/>
        <v>USD_YC6MRH_AM6L25Y</v>
      </c>
      <c r="L33" s="24" t="str">
        <f>_xll.qlSwapRateHelper2(K33,$J33,$C33,Calendar,$F33,$G33,$H33,$L$4,$I33,B33,DiscountingCurve,Permanent,,ObjectOverwrite)</f>
        <v>USD_YC6MRH_AM6L25Y#0000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AM</v>
      </c>
      <c r="E34" s="7" t="str">
        <v>6L</v>
      </c>
      <c r="F34" s="8" t="str">
        <f t="shared" si="2"/>
        <v>Annual</v>
      </c>
      <c r="G34" s="8" t="s">
        <v>6</v>
      </c>
      <c r="H34" s="8" t="str">
        <f t="shared" si="0"/>
        <v>Actual/360</v>
      </c>
      <c r="I34" s="23">
        <v>0</v>
      </c>
      <c r="J34" s="25" t="str">
        <f t="shared" si="1"/>
        <v>USDAM6L26Y_Quote</v>
      </c>
      <c r="K34" s="22" t="str">
        <f t="shared" si="3"/>
        <v>USD_YC6MRH_AM6L26Y</v>
      </c>
      <c r="L34" s="24" t="str">
        <f>_xll.qlSwapRateHelper2(K34,$J34,$C34,Calendar,$F34,$G34,$H34,$L$4,$I34,B34,DiscountingCurve,Permanent,,ObjectOverwrite)</f>
        <v>USD_YC6MRH_AM6L26Y#0000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AM</v>
      </c>
      <c r="E35" s="7" t="str">
        <v>6L</v>
      </c>
      <c r="F35" s="8" t="str">
        <f t="shared" si="2"/>
        <v>Annual</v>
      </c>
      <c r="G35" s="8" t="s">
        <v>6</v>
      </c>
      <c r="H35" s="8" t="str">
        <f t="shared" si="0"/>
        <v>Actual/360</v>
      </c>
      <c r="I35" s="23">
        <v>0</v>
      </c>
      <c r="J35" s="25" t="str">
        <f t="shared" si="1"/>
        <v>USDAM6L27Y_Quote</v>
      </c>
      <c r="K35" s="22" t="str">
        <f t="shared" si="3"/>
        <v>USD_YC6MRH_AM6L27Y</v>
      </c>
      <c r="L35" s="24" t="str">
        <f>_xll.qlSwapRateHelper2(K35,$J35,$C35,Calendar,$F35,$G35,$H35,$L$4,$I35,B35,DiscountingCurve,Permanent,,ObjectOverwrite)</f>
        <v>USD_YC6MRH_AM6L27Y#0000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AM</v>
      </c>
      <c r="E36" s="7" t="str">
        <v>6L</v>
      </c>
      <c r="F36" s="8" t="str">
        <f t="shared" si="2"/>
        <v>Annual</v>
      </c>
      <c r="G36" s="8" t="s">
        <v>6</v>
      </c>
      <c r="H36" s="8" t="str">
        <f t="shared" si="0"/>
        <v>Actual/360</v>
      </c>
      <c r="I36" s="23">
        <v>0</v>
      </c>
      <c r="J36" s="25" t="str">
        <f t="shared" si="1"/>
        <v>USDAM6L28Y_Quote</v>
      </c>
      <c r="K36" s="22" t="str">
        <f t="shared" si="3"/>
        <v>USD_YC6MRH_AM6L28Y</v>
      </c>
      <c r="L36" s="24" t="str">
        <f>_xll.qlSwapRateHelper2(K36,$J36,$C36,Calendar,$F36,$G36,$H36,$L$4,$I36,B36,DiscountingCurve,Permanent,,ObjectOverwrite)</f>
        <v>USD_YC6MRH_AM6L28Y#0000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AM</v>
      </c>
      <c r="E37" s="7" t="str">
        <v>6L</v>
      </c>
      <c r="F37" s="8" t="str">
        <f t="shared" si="2"/>
        <v>Annual</v>
      </c>
      <c r="G37" s="8" t="s">
        <v>6</v>
      </c>
      <c r="H37" s="8" t="str">
        <f t="shared" si="0"/>
        <v>Actual/360</v>
      </c>
      <c r="I37" s="23">
        <v>0</v>
      </c>
      <c r="J37" s="25" t="str">
        <f t="shared" si="1"/>
        <v>USDAM6L29Y_Quote</v>
      </c>
      <c r="K37" s="22" t="str">
        <f t="shared" si="3"/>
        <v>USD_YC6MRH_AM6L29Y</v>
      </c>
      <c r="L37" s="24" t="str">
        <f>_xll.qlSwapRateHelper2(K37,$J37,$C37,Calendar,$F37,$G37,$H37,$L$4,$I37,B37,DiscountingCurve,Permanent,,ObjectOverwrite)</f>
        <v>USD_YC6MRH_AM6L29Y#0000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AM</v>
      </c>
      <c r="E38" s="7" t="str">
        <v>6L</v>
      </c>
      <c r="F38" s="8" t="str">
        <f t="shared" si="2"/>
        <v>Annual</v>
      </c>
      <c r="G38" s="8" t="s">
        <v>6</v>
      </c>
      <c r="H38" s="8" t="str">
        <f t="shared" si="0"/>
        <v>Actual/360</v>
      </c>
      <c r="I38" s="23">
        <v>0</v>
      </c>
      <c r="J38" s="25" t="str">
        <f t="shared" si="1"/>
        <v>USDAM6L30Y_Quote</v>
      </c>
      <c r="K38" s="22" t="str">
        <f t="shared" si="3"/>
        <v>USD_YC6MRH_AM6L30Y</v>
      </c>
      <c r="L38" s="24" t="str">
        <f>_xll.qlSwapRateHelper2(K38,$J38,$C38,Calendar,$F38,$G38,$H38,$L$4,$I38,B38,DiscountingCurve,Permanent,,ObjectOverwrite)</f>
        <v>USD_YC6MRH_AM6L30Y#0000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AM</v>
      </c>
      <c r="E39" s="7" t="str">
        <v>6L</v>
      </c>
      <c r="F39" s="8" t="str">
        <f t="shared" si="2"/>
        <v>Annual</v>
      </c>
      <c r="G39" s="8" t="s">
        <v>6</v>
      </c>
      <c r="H39" s="8" t="str">
        <f t="shared" si="0"/>
        <v>Actual/360</v>
      </c>
      <c r="I39" s="23">
        <v>0</v>
      </c>
      <c r="J39" s="25" t="str">
        <f t="shared" si="1"/>
        <v>USDAM6L35Y_Quote</v>
      </c>
      <c r="K39" s="22" t="str">
        <f t="shared" si="3"/>
        <v>USD_YC6MRH_AM6L35Y</v>
      </c>
      <c r="L39" s="24" t="str">
        <f>_xll.qlSwapRateHelper2(K39,$J39,$C39,Calendar,$F39,$G39,$H39,$L$4,$I39,B39,DiscountingCurve,Permanent,,ObjectOverwrite)</f>
        <v>USD_YC6MRH_AM6L35Y#0000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AM</v>
      </c>
      <c r="E40" s="7" t="str">
        <v>6L</v>
      </c>
      <c r="F40" s="8" t="str">
        <f t="shared" si="2"/>
        <v>Annual</v>
      </c>
      <c r="G40" s="8" t="s">
        <v>6</v>
      </c>
      <c r="H40" s="8" t="str">
        <f t="shared" si="0"/>
        <v>Actual/360</v>
      </c>
      <c r="I40" s="23">
        <v>0</v>
      </c>
      <c r="J40" s="25" t="str">
        <f t="shared" si="1"/>
        <v>USDAM6L40Y_Quote</v>
      </c>
      <c r="K40" s="22" t="str">
        <f t="shared" si="3"/>
        <v>USD_YC6MRH_AM6L40Y</v>
      </c>
      <c r="L40" s="24" t="str">
        <f>_xll.qlSwapRateHelper2(K40,$J40,$C40,Calendar,$F40,$G40,$H40,$L$4,$I40,B40,DiscountingCurve,Permanent,,ObjectOverwrite)</f>
        <v>USD_YC6MRH_AM6L40Y#0000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AM</v>
      </c>
      <c r="E41" s="7" t="str">
        <v>6L</v>
      </c>
      <c r="F41" s="8" t="str">
        <f t="shared" si="2"/>
        <v>Annual</v>
      </c>
      <c r="G41" s="8" t="s">
        <v>6</v>
      </c>
      <c r="H41" s="8" t="str">
        <f t="shared" si="0"/>
        <v>Actual/360</v>
      </c>
      <c r="I41" s="23">
        <v>0</v>
      </c>
      <c r="J41" s="25" t="str">
        <f t="shared" si="1"/>
        <v>USDAM6L50Y_Quote</v>
      </c>
      <c r="K41" s="22" t="str">
        <f t="shared" si="3"/>
        <v>USD_YC6MRH_AM6L50Y</v>
      </c>
      <c r="L41" s="24" t="str">
        <f>_xll.qlSwapRateHelper2(K41,$J41,$C41,Calendar,$F41,$G41,$H41,$L$4,$I41,B41,DiscountingCurve,Permanent,,ObjectOverwrite)</f>
        <v>USD_YC6MRH_AM6L50Y#0000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AM</v>
      </c>
      <c r="E42" s="7" t="str">
        <v>6L</v>
      </c>
      <c r="F42" s="8" t="str">
        <f t="shared" si="2"/>
        <v>Annual</v>
      </c>
      <c r="G42" s="8" t="s">
        <v>6</v>
      </c>
      <c r="H42" s="8" t="str">
        <f t="shared" si="0"/>
        <v>Actual/360</v>
      </c>
      <c r="I42" s="23">
        <v>0</v>
      </c>
      <c r="J42" s="25" t="str">
        <f t="shared" si="1"/>
        <v>USDAM6L60Y_Quote</v>
      </c>
      <c r="K42" s="22" t="str">
        <f t="shared" si="3"/>
        <v>USD_YC6MRH_AM6L60Y</v>
      </c>
      <c r="L42" s="24" t="str">
        <f>_xll.qlSwapRateHelper2(K42,$J42,$C42,Calendar,$F42,$G42,$H42,$L$4,$I42,B42,DiscountingCurve,Permanent,,ObjectOverwrite)</f>
        <v>USD_YC6MRH_AM6L60Y#0000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7</v>
      </c>
      <c r="K2" s="61" t="str">
        <f>Currency&amp;"_YC"&amp;$J$2&amp;I2&amp;"RH"</f>
        <v>USD_YC1M-MxRH</v>
      </c>
      <c r="L2" s="61" t="str">
        <f>Discounting2</f>
        <v>UsdYCSTD</v>
      </c>
      <c r="M2" s="2"/>
      <c r="N2" s="58"/>
    </row>
    <row r="3" spans="1:14" ht="36" customHeight="1" x14ac:dyDescent="0.2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USD_YC1M-MxRH_Swaps.xml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/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USD_YC1M-MxRH_xX1S_Libor1M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USD_YC1M-MxRH_xX1S_Libor1M#0000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USD2X1S_Quote</v>
      </c>
      <c r="K6" s="22" t="str">
        <f t="shared" ref="K6:K16" si="2">$K$2&amp;"_"&amp;$D6&amp;$E6</f>
        <v>USD_YC1M-MxRH_2X1S</v>
      </c>
      <c r="L6" s="24" t="str">
        <f>_xll.qlSwapRateHelper2(K6,$J6,$C6,Calendar,$F6,$G6,$H6,$L$4,$I6,B6,DiscountingCurve,Permanent,,ObjectOverwrite)</f>
        <v>USD_YC1M-MxRH_2X1S#0000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USD3X1S_Quote</v>
      </c>
      <c r="K7" s="25" t="str">
        <f t="shared" si="2"/>
        <v>USD_YC1M-MxRH_3X1S</v>
      </c>
      <c r="L7" s="24" t="str">
        <f>_xll.qlSwapRateHelper2(K7,$J7,$C7,Calendar,$F7,$G7,$H7,$L$4,$I7,B7,DiscountingCurve,Permanent,,ObjectOverwrite)</f>
        <v>USD_YC1M-MxRH_3X1S#0000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USD4X1S_Quote</v>
      </c>
      <c r="K8" s="25" t="str">
        <f t="shared" si="2"/>
        <v>USD_YC1M-MxRH_4X1S</v>
      </c>
      <c r="L8" s="24" t="str">
        <f>_xll.qlSwapRateHelper2(K8,$J8,$C8,Calendar,$F8,$G8,$H8,$L$4,$I8,B8,DiscountingCurve,Permanent,,ObjectOverwrite)</f>
        <v>USD_YC1M-MxRH_4X1S#0000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USD5X1S_Quote</v>
      </c>
      <c r="K9" s="25" t="str">
        <f t="shared" si="2"/>
        <v>USD_YC1M-MxRH_5X1S</v>
      </c>
      <c r="L9" s="24" t="str">
        <f>_xll.qlSwapRateHelper2(K9,$J9,$C9,Calendar,$F9,$G9,$H9,$L$4,$I9,B9,DiscountingCurve,Permanent,,ObjectOverwrite)</f>
        <v>USD_YC1M-MxRH_5X1S#0000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USD6X1S_Quote</v>
      </c>
      <c r="K10" s="25" t="str">
        <f t="shared" si="2"/>
        <v>USD_YC1M-MxRH_6X1S</v>
      </c>
      <c r="L10" s="24" t="str">
        <f>_xll.qlSwapRateHelper2(K10,$J10,$C10,Calendar,$F10,$G10,$H10,$L$4,$I10,B10,DiscountingCurve,Permanent,,ObjectOverwrite)</f>
        <v>USD_YC1M-MxRH_6X1S#0000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USD7X1S_Quote</v>
      </c>
      <c r="K11" s="25" t="str">
        <f t="shared" si="2"/>
        <v>USD_YC1M-MxRH_7X1S</v>
      </c>
      <c r="L11" s="24" t="str">
        <f>_xll.qlSwapRateHelper2(K11,$J11,$C11,Calendar,$F11,$G11,$H11,$L$4,$I11,B11,DiscountingCurve,Permanent,,ObjectOverwrite)</f>
        <v>USD_YC1M-MxRH_7X1S#0000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USD8X1S_Quote</v>
      </c>
      <c r="K12" s="25" t="str">
        <f t="shared" si="2"/>
        <v>USD_YC1M-MxRH_8X1S</v>
      </c>
      <c r="L12" s="24" t="str">
        <f>_xll.qlSwapRateHelper2(K12,$J12,$C12,Calendar,$F12,$G12,$H12,$L$4,$I12,B12,DiscountingCurve,Permanent,,ObjectOverwrite)</f>
        <v>USD_YC1M-MxRH_8X1S#0000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USD9X1S_Quote</v>
      </c>
      <c r="K13" s="25" t="str">
        <f t="shared" si="2"/>
        <v>USD_YC1M-MxRH_9X1S</v>
      </c>
      <c r="L13" s="24" t="str">
        <f>_xll.qlSwapRateHelper2(K13,$J13,$C13,Calendar,$F13,$G13,$H13,$L$4,$I13,B13,DiscountingCurve,Permanent,,ObjectOverwrite)</f>
        <v>USD_YC1M-MxRH_9X1S#0000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USD10X1S_Quote</v>
      </c>
      <c r="K14" s="25" t="str">
        <f t="shared" si="2"/>
        <v>USD_YC1M-MxRH_10X1S</v>
      </c>
      <c r="L14" s="24" t="str">
        <f>_xll.qlSwapRateHelper2(K14,$J14,$C14,Calendar,$F14,$G14,$H14,$L$4,$I14,B14,DiscountingCurve,Permanent,,ObjectOverwrite)</f>
        <v>USD_YC1M-MxRH_10X1S#0000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USD11X1S_Quote</v>
      </c>
      <c r="K15" s="25" t="str">
        <f t="shared" si="2"/>
        <v>USD_YC1M-MxRH_11X1S</v>
      </c>
      <c r="L15" s="24" t="str">
        <f>_xll.qlSwapRateHelper2(K15,$J15,$C15,Calendar,$F15,$G15,$H15,$L$4,$I15,B15,DiscountingCurve,Permanent,,ObjectOverwrite)</f>
        <v>USD_YC1M-MxRH_11X1S#0000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USD12X1S_Quote</v>
      </c>
      <c r="K16" s="25" t="str">
        <f t="shared" si="2"/>
        <v>USD_YC1M-MxRH_12X1S</v>
      </c>
      <c r="L16" s="24" t="str">
        <f>_xll.qlSwapRateHelper2(K16,$J16,$C16,Calendar,$F16,$G16,$H16,$L$4,$I16,B16,DiscountingCurve,Permanent,,ObjectOverwrite)</f>
        <v>USD_YC1M-MxRH_12X1S#0000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9</v>
      </c>
      <c r="K2" s="61" t="str">
        <f>Currency&amp;"_YC"&amp;$J$2&amp;I2&amp;"RH"</f>
        <v>USD_YC3M-MxRH</v>
      </c>
      <c r="L2" s="61" t="str">
        <f>Discounting2</f>
        <v>UsdYCSTD</v>
      </c>
      <c r="M2" s="2"/>
      <c r="N2" s="58"/>
    </row>
    <row r="3" spans="1:18" ht="36" customHeight="1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USD_YC3M-MxRH_Swaps.xml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/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USD_YC3M-MxRH_AM3L_Libor3M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USD_YC3M-MxRH_AM3L_Libor3M#0000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69" t="str">
        <f t="shared" ref="J6:J42" si="2">Currency&amp;$D6&amp;$E6&amp;$C6&amp;"_Quote"</f>
        <v>USDAM3L1Y_Quote</v>
      </c>
      <c r="K6" s="22" t="str">
        <f t="shared" ref="K6:K42" si="3">$K$2&amp;"_"&amp;$D6&amp;$E6&amp;$C6</f>
        <v>USD_YC3M-MxRH_AM3L1Y</v>
      </c>
      <c r="L6" s="24" t="str">
        <f>_xll.qlSwapRateHelper2(K6,$J6,$C6,Calendar,$F6,$G6,$H6,$L$4,$I6,B6,DiscountingCurve,Permanent,,ObjectOverwrite)</f>
        <v>USD_YC3M-MxRH_AM3L1Y#0000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 x14ac:dyDescent="0.2">
      <c r="A7" s="3"/>
      <c r="B7" s="7" t="s">
        <v>76</v>
      </c>
      <c r="C7" s="55" t="s">
        <v>38</v>
      </c>
      <c r="D7" s="7" t="str">
        <v>AM</v>
      </c>
      <c r="E7" s="7" t="str">
        <v>3L</v>
      </c>
      <c r="F7" s="7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46" t="str">
        <f t="shared" si="2"/>
        <v>USDAM3L15M_Quote</v>
      </c>
      <c r="K7" s="22" t="str">
        <f t="shared" si="3"/>
        <v>USD_YC3M-MxRH_AM3L15M</v>
      </c>
      <c r="L7" s="24" t="str">
        <f>_xll.qlSwapRateHelper2(K7,$J7,$C7,Calendar,$F7,$G7,$H7,$L$4,$I7,B7,DiscountingCurve,Permanent,,ObjectOverwrite)</f>
        <v>USD_YC3M-MxRH_AM3L15M#0000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 x14ac:dyDescent="0.2">
      <c r="A8" s="3"/>
      <c r="B8" s="7" t="s">
        <v>76</v>
      </c>
      <c r="C8" s="55" t="s">
        <v>39</v>
      </c>
      <c r="D8" s="7" t="str">
        <v>AM</v>
      </c>
      <c r="E8" s="7" t="str">
        <v>3L</v>
      </c>
      <c r="F8" s="7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46" t="str">
        <f t="shared" si="2"/>
        <v>USDAM3L18M_Quote</v>
      </c>
      <c r="K8" s="22" t="str">
        <f t="shared" si="3"/>
        <v>USD_YC3M-MxRH_AM3L18M</v>
      </c>
      <c r="L8" s="24" t="str">
        <f>_xll.qlSwapRateHelper2(K8,$J8,$C8,Calendar,$F8,$G8,$H8,$L$4,$I8,B8,DiscountingCurve,Permanent,,ObjectOverwrite)</f>
        <v>USD_YC3M-MxRH_AM3L18M#0000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 x14ac:dyDescent="0.2">
      <c r="A9" s="3"/>
      <c r="B9" s="7" t="s">
        <v>76</v>
      </c>
      <c r="C9" s="55" t="s">
        <v>40</v>
      </c>
      <c r="D9" s="7" t="str">
        <v>AM</v>
      </c>
      <c r="E9" s="7" t="str">
        <v>3L</v>
      </c>
      <c r="F9" s="7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46" t="str">
        <f t="shared" si="2"/>
        <v>USDAM3L21M_Quote</v>
      </c>
      <c r="K9" s="22" t="str">
        <f t="shared" si="3"/>
        <v>USD_YC3M-MxRH_AM3L21M</v>
      </c>
      <c r="L9" s="24" t="str">
        <f>_xll.qlSwapRateHelper2(K9,$J9,$C9,Calendar,$F9,$G9,$H9,$L$4,$I9,B9,DiscountingCurve,Permanent,,ObjectOverwrite)</f>
        <v>USD_YC3M-MxRH_AM3L21M#0000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 x14ac:dyDescent="0.25">
      <c r="A10" s="3"/>
      <c r="B10" s="7" t="s">
        <v>76</v>
      </c>
      <c r="C10" s="54" t="s">
        <v>15</v>
      </c>
      <c r="D10" s="7" t="str">
        <v>AM</v>
      </c>
      <c r="E10" s="7" t="str">
        <v>3L</v>
      </c>
      <c r="F10" s="7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46" t="str">
        <f t="shared" si="2"/>
        <v>USDAM3L2Y_Quote</v>
      </c>
      <c r="K10" s="22" t="str">
        <f t="shared" si="3"/>
        <v>USD_YC3M-MxRH_AM3L2Y</v>
      </c>
      <c r="L10" s="24" t="str">
        <f>_xll.qlSwapRateHelper2(K10,$J10,$C10,Calendar,$F10,$G10,$H10,$L$4,$I10,B10,DiscountingCurve,Permanent,,ObjectOverwrite)</f>
        <v>USD_YC3M-MxRH_AM3L2Y#0000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 x14ac:dyDescent="0.2">
      <c r="A11" s="3"/>
      <c r="B11" s="7" t="s">
        <v>76</v>
      </c>
      <c r="C11" s="54" t="s">
        <v>16</v>
      </c>
      <c r="D11" s="7" t="str">
        <v>AM</v>
      </c>
      <c r="E11" s="7" t="str">
        <v>3L</v>
      </c>
      <c r="F11" s="7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46" t="str">
        <f t="shared" si="2"/>
        <v>USDAM3L3Y_Quote</v>
      </c>
      <c r="K11" s="22" t="str">
        <f t="shared" si="3"/>
        <v>USD_YC3M-MxRH_AM3L3Y</v>
      </c>
      <c r="L11" s="24" t="str">
        <f>_xll.qlSwapRateHelper2(K11,$J11,$C11,Calendar,$F11,$G11,$H11,$L$4,$I11,B11,DiscountingCurve,Permanent,,ObjectOverwrite)</f>
        <v>USD_YC3M-MxRH_AM3L3Y#0000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76</v>
      </c>
      <c r="C12" s="54" t="s">
        <v>17</v>
      </c>
      <c r="D12" s="7" t="str">
        <v>AM</v>
      </c>
      <c r="E12" s="7" t="str">
        <v>3L</v>
      </c>
      <c r="F12" s="7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46" t="str">
        <f t="shared" si="2"/>
        <v>USDAM3L4Y_Quote</v>
      </c>
      <c r="K12" s="22" t="str">
        <f t="shared" si="3"/>
        <v>USD_YC3M-MxRH_AM3L4Y</v>
      </c>
      <c r="L12" s="24" t="str">
        <f>_xll.qlSwapRateHelper2(K12,$J12,$C12,Calendar,$F12,$G12,$H12,$L$4,$I12,B12,DiscountingCurve,Permanent,,ObjectOverwrite)</f>
        <v>USD_YC3M-MxRH_AM3L4Y#0000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76</v>
      </c>
      <c r="C13" s="54" t="s">
        <v>18</v>
      </c>
      <c r="D13" s="7" t="str">
        <v>AM</v>
      </c>
      <c r="E13" s="7" t="str">
        <v>3L</v>
      </c>
      <c r="F13" s="7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46" t="str">
        <f t="shared" si="2"/>
        <v>USDAM3L5Y_Quote</v>
      </c>
      <c r="K13" s="22" t="str">
        <f t="shared" si="3"/>
        <v>USD_YC3M-MxRH_AM3L5Y</v>
      </c>
      <c r="L13" s="24" t="str">
        <f>_xll.qlSwapRateHelper2(K13,$J13,$C13,Calendar,$F13,$G13,$H13,$L$4,$I13,B13,DiscountingCurve,Permanent,,ObjectOverwrite)</f>
        <v>USD_YC3M-MxRH_AM3L5Y#0000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76</v>
      </c>
      <c r="C14" s="54" t="s">
        <v>19</v>
      </c>
      <c r="D14" s="7" t="str">
        <v>AM</v>
      </c>
      <c r="E14" s="7" t="str">
        <v>3L</v>
      </c>
      <c r="F14" s="7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46" t="str">
        <f t="shared" si="2"/>
        <v>USDAM3L6Y_Quote</v>
      </c>
      <c r="K14" s="22" t="str">
        <f t="shared" si="3"/>
        <v>USD_YC3M-MxRH_AM3L6Y</v>
      </c>
      <c r="L14" s="24" t="str">
        <f>_xll.qlSwapRateHelper2(K14,$J14,$C14,Calendar,$F14,$G14,$H14,$L$4,$I14,B14,DiscountingCurve,Permanent,,ObjectOverwrite)</f>
        <v>USD_YC3M-MxRH_AM3L6Y#0000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76</v>
      </c>
      <c r="C15" s="54" t="s">
        <v>20</v>
      </c>
      <c r="D15" s="7" t="str">
        <v>AM</v>
      </c>
      <c r="E15" s="7" t="str">
        <v>3L</v>
      </c>
      <c r="F15" s="7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46" t="str">
        <f t="shared" si="2"/>
        <v>USDAM3L7Y_Quote</v>
      </c>
      <c r="K15" s="22" t="str">
        <f t="shared" si="3"/>
        <v>USD_YC3M-MxRH_AM3L7Y</v>
      </c>
      <c r="L15" s="24" t="str">
        <f>_xll.qlSwapRateHelper2(K15,$J15,$C15,Calendar,$F15,$G15,$H15,$L$4,$I15,B15,DiscountingCurve,Permanent,,ObjectOverwrite)</f>
        <v>USD_YC3M-MxRH_AM3L7Y#0000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76</v>
      </c>
      <c r="C16" s="54" t="s">
        <v>21</v>
      </c>
      <c r="D16" s="7" t="str">
        <v>AM</v>
      </c>
      <c r="E16" s="7" t="str">
        <v>3L</v>
      </c>
      <c r="F16" s="7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46" t="str">
        <f t="shared" si="2"/>
        <v>USDAM3L8Y_Quote</v>
      </c>
      <c r="K16" s="22" t="str">
        <f t="shared" si="3"/>
        <v>USD_YC3M-MxRH_AM3L8Y</v>
      </c>
      <c r="L16" s="24" t="str">
        <f>_xll.qlSwapRateHelper2(K16,$J16,$C16,Calendar,$F16,$G16,$H16,$L$4,$I16,B16,DiscountingCurve,Permanent,,ObjectOverwrite)</f>
        <v>USD_YC3M-MxRH_AM3L8Y#0000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76</v>
      </c>
      <c r="C17" s="54" t="s">
        <v>22</v>
      </c>
      <c r="D17" s="7" t="str">
        <v>AM</v>
      </c>
      <c r="E17" s="7" t="str">
        <v>3L</v>
      </c>
      <c r="F17" s="7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46" t="str">
        <f t="shared" si="2"/>
        <v>USDAM3L9Y_Quote</v>
      </c>
      <c r="K17" s="22" t="str">
        <f t="shared" si="3"/>
        <v>USD_YC3M-MxRH_AM3L9Y</v>
      </c>
      <c r="L17" s="24" t="str">
        <f>_xll.qlSwapRateHelper2(K17,$J17,$C17,Calendar,$F17,$G17,$H17,$L$4,$I17,B17,DiscountingCurve,Permanent,,ObjectOverwrite)</f>
        <v>USD_YC3M-MxRH_AM3L9Y#0000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76</v>
      </c>
      <c r="C18" s="54" t="s">
        <v>23</v>
      </c>
      <c r="D18" s="7" t="str">
        <v>AM</v>
      </c>
      <c r="E18" s="7" t="str">
        <v>3L</v>
      </c>
      <c r="F18" s="7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46" t="str">
        <f t="shared" si="2"/>
        <v>USDAM3L10Y_Quote</v>
      </c>
      <c r="K18" s="22" t="str">
        <f t="shared" si="3"/>
        <v>USD_YC3M-MxRH_AM3L10Y</v>
      </c>
      <c r="L18" s="24" t="str">
        <f>_xll.qlSwapRateHelper2(K18,$J18,$C18,Calendar,$F18,$G18,$H18,$L$4,$I18,B18,DiscountingCurve,Permanent,,ObjectOverwrite)</f>
        <v>USD_YC3M-MxRH_AM3L10Y#0000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76</v>
      </c>
      <c r="C19" s="54" t="s">
        <v>24</v>
      </c>
      <c r="D19" s="7" t="str">
        <v>AM</v>
      </c>
      <c r="E19" s="7" t="str">
        <v>3L</v>
      </c>
      <c r="F19" s="7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46" t="str">
        <f t="shared" si="2"/>
        <v>USDAM3L11Y_Quote</v>
      </c>
      <c r="K19" s="22" t="str">
        <f t="shared" si="3"/>
        <v>USD_YC3M-MxRH_AM3L11Y</v>
      </c>
      <c r="L19" s="24" t="str">
        <f>_xll.qlSwapRateHelper2(K19,$J19,$C19,Calendar,$F19,$G19,$H19,$L$4,$I19,B19,DiscountingCurve,Permanent,,ObjectOverwrite)</f>
        <v>USD_YC3M-MxRH_AM3L11Y#0000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76</v>
      </c>
      <c r="C20" s="54" t="s">
        <v>25</v>
      </c>
      <c r="D20" s="7" t="str">
        <v>AM</v>
      </c>
      <c r="E20" s="7" t="str">
        <v>3L</v>
      </c>
      <c r="F20" s="7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46" t="str">
        <f t="shared" si="2"/>
        <v>USDAM3L12Y_Quote</v>
      </c>
      <c r="K20" s="22" t="str">
        <f t="shared" si="3"/>
        <v>USD_YC3M-MxRH_AM3L12Y</v>
      </c>
      <c r="L20" s="24" t="str">
        <f>_xll.qlSwapRateHelper2(K20,$J20,$C20,Calendar,$F20,$G20,$H20,$L$4,$I20,B20,DiscountingCurve,Permanent,,ObjectOverwrite)</f>
        <v>USD_YC3M-MxRH_AM3L12Y#0000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76</v>
      </c>
      <c r="C21" s="54" t="s">
        <v>26</v>
      </c>
      <c r="D21" s="7" t="str">
        <v>AM</v>
      </c>
      <c r="E21" s="7" t="str">
        <v>3L</v>
      </c>
      <c r="F21" s="7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46" t="str">
        <f t="shared" si="2"/>
        <v>USDAM3L13Y_Quote</v>
      </c>
      <c r="K21" s="22" t="str">
        <f t="shared" si="3"/>
        <v>USD_YC3M-MxRH_AM3L13Y</v>
      </c>
      <c r="L21" s="24" t="str">
        <f>_xll.qlSwapRateHelper2(K21,$J21,$C21,Calendar,$F21,$G21,$H21,$L$4,$I21,B21,DiscountingCurve,Permanent,,ObjectOverwrite)</f>
        <v>USD_YC3M-MxRH_AM3L13Y#0000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76</v>
      </c>
      <c r="C22" s="54" t="s">
        <v>27</v>
      </c>
      <c r="D22" s="7" t="str">
        <v>AM</v>
      </c>
      <c r="E22" s="7" t="str">
        <v>3L</v>
      </c>
      <c r="F22" s="7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46" t="str">
        <f t="shared" si="2"/>
        <v>USDAM3L14Y_Quote</v>
      </c>
      <c r="K22" s="22" t="str">
        <f t="shared" si="3"/>
        <v>USD_YC3M-MxRH_AM3L14Y</v>
      </c>
      <c r="L22" s="24" t="str">
        <f>_xll.qlSwapRateHelper2(K22,$J22,$C22,Calendar,$F22,$G22,$H22,$L$4,$I22,B22,DiscountingCurve,Permanent,,ObjectOverwrite)</f>
        <v>USD_YC3M-MxRH_AM3L14Y#0000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76</v>
      </c>
      <c r="C23" s="54" t="s">
        <v>28</v>
      </c>
      <c r="D23" s="7" t="str">
        <v>AM</v>
      </c>
      <c r="E23" s="7" t="str">
        <v>3L</v>
      </c>
      <c r="F23" s="7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46" t="str">
        <f t="shared" si="2"/>
        <v>USDAM3L15Y_Quote</v>
      </c>
      <c r="K23" s="22" t="str">
        <f t="shared" si="3"/>
        <v>USD_YC3M-MxRH_AM3L15Y</v>
      </c>
      <c r="L23" s="24" t="str">
        <f>_xll.qlSwapRateHelper2(K23,$J23,$C23,Calendar,$F23,$G23,$H23,$L$4,$I23,B23,DiscountingCurve,Permanent,,ObjectOverwrite)</f>
        <v>USD_YC3M-MxRH_AM3L15Y#0000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76</v>
      </c>
      <c r="C24" s="54" t="s">
        <v>41</v>
      </c>
      <c r="D24" s="7" t="str">
        <v>AM</v>
      </c>
      <c r="E24" s="7" t="str">
        <v>3L</v>
      </c>
      <c r="F24" s="7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46" t="str">
        <f t="shared" si="2"/>
        <v>USDAM3L16Y_Quote</v>
      </c>
      <c r="K24" s="22" t="str">
        <f t="shared" si="3"/>
        <v>USD_YC3M-MxRH_AM3L16Y</v>
      </c>
      <c r="L24" s="24" t="str">
        <f>_xll.qlSwapRateHelper2(K24,$J24,$C24,Calendar,$F24,$G24,$H24,$L$4,$I24,B24,DiscountingCurve,Permanent,,ObjectOverwrite)</f>
        <v>USD_YC3M-MxRH_AM3L16Y#0000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76</v>
      </c>
      <c r="C25" s="54" t="s">
        <v>42</v>
      </c>
      <c r="D25" s="7" t="str">
        <v>AM</v>
      </c>
      <c r="E25" s="7" t="str">
        <v>3L</v>
      </c>
      <c r="F25" s="7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46" t="str">
        <f t="shared" si="2"/>
        <v>USDAM3L17Y_Quote</v>
      </c>
      <c r="K25" s="22" t="str">
        <f t="shared" si="3"/>
        <v>USD_YC3M-MxRH_AM3L17Y</v>
      </c>
      <c r="L25" s="24" t="str">
        <f>_xll.qlSwapRateHelper2(K25,$J25,$C25,Calendar,$F25,$G25,$H25,$L$4,$I25,B25,DiscountingCurve,Permanent,,ObjectOverwrite)</f>
        <v>USD_YC3M-MxRH_AM3L17Y#0000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76</v>
      </c>
      <c r="C26" s="54" t="s">
        <v>43</v>
      </c>
      <c r="D26" s="7" t="str">
        <v>AM</v>
      </c>
      <c r="E26" s="7" t="str">
        <v>3L</v>
      </c>
      <c r="F26" s="7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46" t="str">
        <f t="shared" si="2"/>
        <v>USDAM3L18Y_Quote</v>
      </c>
      <c r="K26" s="22" t="str">
        <f t="shared" si="3"/>
        <v>USD_YC3M-MxRH_AM3L18Y</v>
      </c>
      <c r="L26" s="24" t="str">
        <f>_xll.qlSwapRateHelper2(K26,$J26,$C26,Calendar,$F26,$G26,$H26,$L$4,$I26,B26,DiscountingCurve,Permanent,,ObjectOverwrite)</f>
        <v>USD_YC3M-MxRH_AM3L18Y#0000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76</v>
      </c>
      <c r="C27" s="54" t="s">
        <v>44</v>
      </c>
      <c r="D27" s="7" t="str">
        <v>AM</v>
      </c>
      <c r="E27" s="7" t="str">
        <v>3L</v>
      </c>
      <c r="F27" s="7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46" t="str">
        <f t="shared" si="2"/>
        <v>USDAM3L19Y_Quote</v>
      </c>
      <c r="K27" s="22" t="str">
        <f t="shared" si="3"/>
        <v>USD_YC3M-MxRH_AM3L19Y</v>
      </c>
      <c r="L27" s="24" t="str">
        <f>_xll.qlSwapRateHelper2(K27,$J27,$C27,Calendar,$F27,$G27,$H27,$L$4,$I27,B27,DiscountingCurve,Permanent,,ObjectOverwrite)</f>
        <v>USD_YC3M-MxRH_AM3L19Y#0000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76</v>
      </c>
      <c r="C28" s="54" t="s">
        <v>29</v>
      </c>
      <c r="D28" s="7" t="str">
        <v>AM</v>
      </c>
      <c r="E28" s="7" t="str">
        <v>3L</v>
      </c>
      <c r="F28" s="7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46" t="str">
        <f t="shared" si="2"/>
        <v>USDAM3L20Y_Quote</v>
      </c>
      <c r="K28" s="22" t="str">
        <f t="shared" si="3"/>
        <v>USD_YC3M-MxRH_AM3L20Y</v>
      </c>
      <c r="L28" s="24" t="str">
        <f>_xll.qlSwapRateHelper2(K28,$J28,$C28,Calendar,$F28,$G28,$H28,$L$4,$I28,B28,DiscountingCurve,Permanent,,ObjectOverwrite)</f>
        <v>USD_YC3M-MxRH_AM3L20Y#0000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76</v>
      </c>
      <c r="C29" s="54" t="s">
        <v>45</v>
      </c>
      <c r="D29" s="7" t="str">
        <v>AM</v>
      </c>
      <c r="E29" s="7" t="str">
        <v>3L</v>
      </c>
      <c r="F29" s="7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46" t="str">
        <f t="shared" si="2"/>
        <v>USDAM3L21Y_Quote</v>
      </c>
      <c r="K29" s="22" t="str">
        <f t="shared" si="3"/>
        <v>USD_YC3M-MxRH_AM3L21Y</v>
      </c>
      <c r="L29" s="24" t="str">
        <f>_xll.qlSwapRateHelper2(K29,$J29,$C29,Calendar,$F29,$G29,$H29,$L$4,$I29,B29,DiscountingCurve,Permanent,,ObjectOverwrite)</f>
        <v>USD_YC3M-MxRH_AM3L21Y#0000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76</v>
      </c>
      <c r="C30" s="54" t="s">
        <v>46</v>
      </c>
      <c r="D30" s="7" t="str">
        <v>AM</v>
      </c>
      <c r="E30" s="7" t="str">
        <v>3L</v>
      </c>
      <c r="F30" s="7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46" t="str">
        <f t="shared" si="2"/>
        <v>USDAM3L22Y_Quote</v>
      </c>
      <c r="K30" s="22" t="str">
        <f t="shared" si="3"/>
        <v>USD_YC3M-MxRH_AM3L22Y</v>
      </c>
      <c r="L30" s="24" t="str">
        <f>_xll.qlSwapRateHelper2(K30,$J30,$C30,Calendar,$F30,$G30,$H30,$L$4,$I30,B30,DiscountingCurve,Permanent,,ObjectOverwrite)</f>
        <v>USD_YC3M-MxRH_AM3L22Y#0000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76</v>
      </c>
      <c r="C31" s="54" t="s">
        <v>47</v>
      </c>
      <c r="D31" s="7" t="str">
        <v>AM</v>
      </c>
      <c r="E31" s="7" t="str">
        <v>3L</v>
      </c>
      <c r="F31" s="7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46" t="str">
        <f t="shared" si="2"/>
        <v>USDAM3L23Y_Quote</v>
      </c>
      <c r="K31" s="22" t="str">
        <f t="shared" si="3"/>
        <v>USD_YC3M-MxRH_AM3L23Y</v>
      </c>
      <c r="L31" s="24" t="str">
        <f>_xll.qlSwapRateHelper2(K31,$J31,$C31,Calendar,$F31,$G31,$H31,$L$4,$I31,B31,DiscountingCurve,Permanent,,ObjectOverwrite)</f>
        <v>USD_YC3M-MxRH_AM3L23Y#0000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76</v>
      </c>
      <c r="C32" s="54" t="s">
        <v>48</v>
      </c>
      <c r="D32" s="7" t="str">
        <v>AM</v>
      </c>
      <c r="E32" s="7" t="str">
        <v>3L</v>
      </c>
      <c r="F32" s="7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46" t="str">
        <f t="shared" si="2"/>
        <v>USDAM3L24Y_Quote</v>
      </c>
      <c r="K32" s="22" t="str">
        <f t="shared" si="3"/>
        <v>USD_YC3M-MxRH_AM3L24Y</v>
      </c>
      <c r="L32" s="24" t="str">
        <f>_xll.qlSwapRateHelper2(K32,$J32,$C32,Calendar,$F32,$G32,$H32,$L$4,$I32,B32,DiscountingCurve,Permanent,,ObjectOverwrite)</f>
        <v>USD_YC3M-MxRH_AM3L24Y#0000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76</v>
      </c>
      <c r="C33" s="54" t="s">
        <v>30</v>
      </c>
      <c r="D33" s="7" t="str">
        <v>AM</v>
      </c>
      <c r="E33" s="7" t="str">
        <v>3L</v>
      </c>
      <c r="F33" s="7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46" t="str">
        <f t="shared" si="2"/>
        <v>USDAM3L25Y_Quote</v>
      </c>
      <c r="K33" s="22" t="str">
        <f t="shared" si="3"/>
        <v>USD_YC3M-MxRH_AM3L25Y</v>
      </c>
      <c r="L33" s="24" t="str">
        <f>_xll.qlSwapRateHelper2(K33,$J33,$C33,Calendar,$F33,$G33,$H33,$L$4,$I33,B33,DiscountingCurve,Permanent,,ObjectOverwrite)</f>
        <v>USD_YC3M-MxRH_AM3L25Y#0000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76</v>
      </c>
      <c r="C34" s="54" t="s">
        <v>49</v>
      </c>
      <c r="D34" s="7" t="str">
        <v>AM</v>
      </c>
      <c r="E34" s="7" t="str">
        <v>3L</v>
      </c>
      <c r="F34" s="7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46" t="str">
        <f t="shared" si="2"/>
        <v>USDAM3L26Y_Quote</v>
      </c>
      <c r="K34" s="22" t="str">
        <f t="shared" si="3"/>
        <v>USD_YC3M-MxRH_AM3L26Y</v>
      </c>
      <c r="L34" s="24" t="str">
        <f>_xll.qlSwapRateHelper2(K34,$J34,$C34,Calendar,$F34,$G34,$H34,$L$4,$I34,B34,DiscountingCurve,Permanent,,ObjectOverwrite)</f>
        <v>USD_YC3M-MxRH_AM3L26Y#0000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76</v>
      </c>
      <c r="C35" s="54" t="s">
        <v>50</v>
      </c>
      <c r="D35" s="7" t="str">
        <v>AM</v>
      </c>
      <c r="E35" s="7" t="str">
        <v>3L</v>
      </c>
      <c r="F35" s="7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46" t="str">
        <f t="shared" si="2"/>
        <v>USDAM3L27Y_Quote</v>
      </c>
      <c r="K35" s="22" t="str">
        <f t="shared" si="3"/>
        <v>USD_YC3M-MxRH_AM3L27Y</v>
      </c>
      <c r="L35" s="24" t="str">
        <f>_xll.qlSwapRateHelper2(K35,$J35,$C35,Calendar,$F35,$G35,$H35,$L$4,$I35,B35,DiscountingCurve,Permanent,,ObjectOverwrite)</f>
        <v>USD_YC3M-MxRH_AM3L27Y#0000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76</v>
      </c>
      <c r="C36" s="54" t="s">
        <v>51</v>
      </c>
      <c r="D36" s="7" t="str">
        <v>AM</v>
      </c>
      <c r="E36" s="7" t="str">
        <v>3L</v>
      </c>
      <c r="F36" s="7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46" t="str">
        <f t="shared" si="2"/>
        <v>USDAM3L28Y_Quote</v>
      </c>
      <c r="K36" s="22" t="str">
        <f t="shared" si="3"/>
        <v>USD_YC3M-MxRH_AM3L28Y</v>
      </c>
      <c r="L36" s="24" t="str">
        <f>_xll.qlSwapRateHelper2(K36,$J36,$C36,Calendar,$F36,$G36,$H36,$L$4,$I36,B36,DiscountingCurve,Permanent,,ObjectOverwrite)</f>
        <v>USD_YC3M-MxRH_AM3L28Y#0000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76</v>
      </c>
      <c r="C37" s="54" t="s">
        <v>52</v>
      </c>
      <c r="D37" s="7" t="str">
        <v>AM</v>
      </c>
      <c r="E37" s="7" t="str">
        <v>3L</v>
      </c>
      <c r="F37" s="7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46" t="str">
        <f t="shared" si="2"/>
        <v>USDAM3L29Y_Quote</v>
      </c>
      <c r="K37" s="22" t="str">
        <f t="shared" si="3"/>
        <v>USD_YC3M-MxRH_AM3L29Y</v>
      </c>
      <c r="L37" s="24" t="str">
        <f>_xll.qlSwapRateHelper2(K37,$J37,$C37,Calendar,$F37,$G37,$H37,$L$4,$I37,B37,DiscountingCurve,Permanent,,ObjectOverwrite)</f>
        <v>USD_YC3M-MxRH_AM3L29Y#0000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76</v>
      </c>
      <c r="C38" s="54" t="s">
        <v>31</v>
      </c>
      <c r="D38" s="7" t="str">
        <v>AM</v>
      </c>
      <c r="E38" s="7" t="str">
        <v>3L</v>
      </c>
      <c r="F38" s="7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46" t="str">
        <f t="shared" si="2"/>
        <v>USDAM3L30Y_Quote</v>
      </c>
      <c r="K38" s="22" t="str">
        <f t="shared" si="3"/>
        <v>USD_YC3M-MxRH_AM3L30Y</v>
      </c>
      <c r="L38" s="24" t="str">
        <f>_xll.qlSwapRateHelper2(K38,$J38,$C38,Calendar,$F38,$G38,$H38,$L$4,$I38,B38,DiscountingCurve,Permanent,,ObjectOverwrite)</f>
        <v>USD_YC3M-MxRH_AM3L30Y#0000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76</v>
      </c>
      <c r="C39" s="54" t="s">
        <v>53</v>
      </c>
      <c r="D39" s="7" t="str">
        <v>AM</v>
      </c>
      <c r="E39" s="7" t="str">
        <v>3L</v>
      </c>
      <c r="F39" s="7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46" t="str">
        <f t="shared" si="2"/>
        <v>USDAM3L35Y_Quote</v>
      </c>
      <c r="K39" s="22" t="str">
        <f t="shared" si="3"/>
        <v>USD_YC3M-MxRH_AM3L35Y</v>
      </c>
      <c r="L39" s="24" t="str">
        <f>_xll.qlSwapRateHelper2(K39,$J39,$C39,Calendar,$F39,$G39,$H39,$L$4,$I39,B39,DiscountingCurve,Permanent,,ObjectOverwrite)</f>
        <v>USD_YC3M-MxRH_AM3L35Y#0000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76</v>
      </c>
      <c r="C40" s="54" t="s">
        <v>32</v>
      </c>
      <c r="D40" s="7" t="str">
        <v>AM</v>
      </c>
      <c r="E40" s="7" t="str">
        <v>3L</v>
      </c>
      <c r="F40" s="7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46" t="str">
        <f t="shared" si="2"/>
        <v>USDAM3L40Y_Quote</v>
      </c>
      <c r="K40" s="22" t="str">
        <f t="shared" si="3"/>
        <v>USD_YC3M-MxRH_AM3L40Y</v>
      </c>
      <c r="L40" s="24" t="str">
        <f>_xll.qlSwapRateHelper2(K40,$J40,$C40,Calendar,$F40,$G40,$H40,$L$4,$I40,B40,DiscountingCurve,Permanent,,ObjectOverwrite)</f>
        <v>USD_YC3M-MxRH_AM3L40Y#0000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76</v>
      </c>
      <c r="C41" s="54" t="s">
        <v>33</v>
      </c>
      <c r="D41" s="7" t="str">
        <v>AM</v>
      </c>
      <c r="E41" s="7" t="str">
        <v>3L</v>
      </c>
      <c r="F41" s="7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46" t="str">
        <f t="shared" si="2"/>
        <v>USDAM3L50Y_Quote</v>
      </c>
      <c r="K41" s="22" t="str">
        <f t="shared" si="3"/>
        <v>USD_YC3M-MxRH_AM3L50Y</v>
      </c>
      <c r="L41" s="24" t="str">
        <f>_xll.qlSwapRateHelper2(K41,$J41,$C41,Calendar,$F41,$G41,$H41,$L$4,$I41,B41,DiscountingCurve,Permanent,,ObjectOverwrite)</f>
        <v>USD_YC3M-MxRH_AM3L50Y#0000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76</v>
      </c>
      <c r="C42" s="54" t="s">
        <v>34</v>
      </c>
      <c r="D42" s="7" t="str">
        <v>AM</v>
      </c>
      <c r="E42" s="7" t="str">
        <v>3L</v>
      </c>
      <c r="F42" s="7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46" t="str">
        <f t="shared" si="2"/>
        <v>USDAM3L60Y_Quote</v>
      </c>
      <c r="K42" s="22" t="str">
        <f t="shared" si="3"/>
        <v>USD_YC3M-MxRH_AM3L60Y</v>
      </c>
      <c r="L42" s="24" t="str">
        <f>_xll.qlSwapRateHelper2(K42,$J42,$C42,Calendar,$F42,$G42,$H42,$L$4,$I42,B42,DiscountingCurve,Permanent,,ObjectOverwrite)</f>
        <v>USD_YC3M-MxRH_AM3L60Y#0000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USD1S12_Quote</v>
      </c>
      <c r="K44" s="22" t="str">
        <f t="shared" ref="K44:K50" si="5">$K$2&amp;"_"&amp;$D44&amp;$E44&amp;$C44</f>
        <v>USD_YC3M-MxRH_1S12</v>
      </c>
      <c r="L44" s="24" t="str">
        <f>_xll.qlSwapRateHelper2(K44,$J44,$E44&amp;"M",Calendar,$F44,$G44,$H44,$L$4,$I44,B44,DiscountingCurve,Permanent,,ObjectOverwrite)</f>
        <v>USD_YC3M-MxRH_1S12#0000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USD2S12_Quote</v>
      </c>
      <c r="K45" s="22" t="str">
        <f t="shared" si="5"/>
        <v>USD_YC3M-MxRH_2S12</v>
      </c>
      <c r="L45" s="24" t="str">
        <f>_xll.qlSwapRateHelper2(K45,$J45,$E45&amp;"M",Calendar,$F45,$G45,$H45,$L$4,$I45,B45,DiscountingCurve,Permanent,,ObjectOverwrite)</f>
        <v>USD_YC3M-MxRH_2S12#0000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USD3S12_Quote</v>
      </c>
      <c r="K46" s="22" t="str">
        <f t="shared" si="5"/>
        <v>USD_YC3M-MxRH_3S12</v>
      </c>
      <c r="L46" s="24" t="str">
        <f>_xll.qlSwapRateHelper2(K46,$J46,$E46&amp;"M",Calendar,$F46,$G46,$H46,$L$4,$I46,B46,DiscountingCurve,Permanent,,ObjectOverwrite)</f>
        <v>USD_YC3M-MxRH_3S12#0000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USD4S12_Quote</v>
      </c>
      <c r="K47" s="22" t="str">
        <f t="shared" si="5"/>
        <v>USD_YC3M-MxRH_4S12</v>
      </c>
      <c r="L47" s="24" t="str">
        <f>_xll.qlSwapRateHelper2(K47,$J47,$E47&amp;"M",Calendar,$F47,$G47,$H47,$L$4,$I47,B47,DiscountingCurve,Permanent,,ObjectOverwrite)</f>
        <v>USD_YC3M-MxRH_4S12#0000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USD1S24_Quote</v>
      </c>
      <c r="K48" s="22" t="str">
        <f t="shared" si="5"/>
        <v>USD_YC3M-MxRH_1S24</v>
      </c>
      <c r="L48" s="24" t="str">
        <f>_xll.qlSwapRateHelper2(K48,$J48,$E48&amp;"M",Calendar,$F48,$G48,$H48,$L$4,$I48,B48,DiscountingCurve,Permanent,,ObjectOverwrite)</f>
        <v>USD_YC3M-MxRH_1S24#0000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USD2S24_Quote</v>
      </c>
      <c r="K49" s="22" t="str">
        <f t="shared" si="5"/>
        <v>USD_YC3M-MxRH_2S24</v>
      </c>
      <c r="L49" s="24" t="str">
        <f>_xll.qlSwapRateHelper2(K49,$J49,$E49&amp;"M",Calendar,$F49,$G49,$H49,$L$4,$I49,B49,DiscountingCurve,Permanent,,ObjectOverwrite)</f>
        <v>USD_YC3M-MxRH_2S24#0000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USD1S36_Quote</v>
      </c>
      <c r="K50" s="22" t="str">
        <f t="shared" si="5"/>
        <v>USD_YC3M-MxRH_1S36</v>
      </c>
      <c r="L50" s="24" t="str">
        <f>_xll.qlSwapRateHelper2(K50,$J50,$E50&amp;"M",Calendar,$F50,$G50,$H50,$L$4,$I50,B50,DiscountingCurve,Permanent,,ObjectOverwrite)</f>
        <v>USD_YC3M-MxRH_1S36#0000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12</v>
      </c>
      <c r="K2" s="61" t="str">
        <f>Currency&amp;"_YC"&amp;$J$2&amp;I2&amp;"RH"</f>
        <v>USD_YC6M-MxRH</v>
      </c>
      <c r="L2" s="61" t="str">
        <f>Discounting2</f>
        <v>UsdYCSTD</v>
      </c>
      <c r="M2" s="2"/>
      <c r="N2" s="58"/>
    </row>
    <row r="3" spans="1:18" ht="22.5" x14ac:dyDescent="0.2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USD_YC6M-MxRH_Swaps.xml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USD_YC6M-MxRH_AM6L_Libor6M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USD_YC6M-MxRH_AM6L_Libor6M#0000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22" t="str">
        <f t="shared" ref="J6:J42" si="2">Currency&amp;$D6&amp;$E6&amp;$C6&amp;QuoteSuffix</f>
        <v>USDAM6L1Y_Quote</v>
      </c>
      <c r="K6" s="22" t="str">
        <f t="shared" ref="K6:K42" si="3">$K$2&amp;"_"&amp;$D6&amp;$E6&amp;$C6</f>
        <v>USD_YC6M-MxRH_AM6L1Y</v>
      </c>
      <c r="L6" s="24" t="str">
        <f>_xll.qlSwapRateHelper2(K6,$J6,$C6,Calendar,$F6,$G6,$H6,$L$4,$I6,B6,DiscountingCurve,Permanent,,ObjectOverwrite)</f>
        <v>USD_YC6M-MxRH_AM6L1Y#0000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 x14ac:dyDescent="0.2">
      <c r="A7" s="3"/>
      <c r="B7" s="7" t="s">
        <v>76</v>
      </c>
      <c r="C7" s="7" t="s">
        <v>38</v>
      </c>
      <c r="D7" s="7" t="str">
        <v>AM</v>
      </c>
      <c r="E7" s="7" t="str">
        <v>6L</v>
      </c>
      <c r="F7" s="8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25" t="str">
        <f t="shared" si="2"/>
        <v>USDAM6L15M_Quote</v>
      </c>
      <c r="K7" s="22" t="str">
        <f t="shared" si="3"/>
        <v>USD_YC6M-MxRH_AM6L15M</v>
      </c>
      <c r="L7" s="24" t="str">
        <f>_xll.qlSwapRateHelper2(K7,$J7,$C7,Calendar,$F7,$G7,$H7,$L$4,$I7,B7,DiscountingCurve,Permanent,,ObjectOverwrite)</f>
        <v>USD_YC6M-MxRH_AM6L15M#0000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 x14ac:dyDescent="0.2">
      <c r="A8" s="3"/>
      <c r="B8" s="7" t="s">
        <v>76</v>
      </c>
      <c r="C8" s="7" t="s">
        <v>39</v>
      </c>
      <c r="D8" s="7" t="str">
        <v>AM</v>
      </c>
      <c r="E8" s="7" t="str">
        <v>6L</v>
      </c>
      <c r="F8" s="8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25" t="str">
        <f t="shared" si="2"/>
        <v>USDAM6L18M_Quote</v>
      </c>
      <c r="K8" s="22" t="str">
        <f t="shared" si="3"/>
        <v>USD_YC6M-MxRH_AM6L18M</v>
      </c>
      <c r="L8" s="24" t="str">
        <f>_xll.qlSwapRateHelper2(K8,$J8,$C8,Calendar,$F8,$G8,$H8,$L$4,$I8,B8,DiscountingCurve,Permanent,,ObjectOverwrite)</f>
        <v>USD_YC6M-MxRH_AM6L18M#0000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 x14ac:dyDescent="0.2">
      <c r="A9" s="3"/>
      <c r="B9" s="7" t="s">
        <v>76</v>
      </c>
      <c r="C9" s="7" t="s">
        <v>40</v>
      </c>
      <c r="D9" s="7" t="str">
        <v>AM</v>
      </c>
      <c r="E9" s="7" t="str">
        <v>6L</v>
      </c>
      <c r="F9" s="8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25" t="str">
        <f t="shared" si="2"/>
        <v>USDAM6L21M_Quote</v>
      </c>
      <c r="K9" s="22" t="str">
        <f t="shared" si="3"/>
        <v>USD_YC6M-MxRH_AM6L21M</v>
      </c>
      <c r="L9" s="24" t="str">
        <f>_xll.qlSwapRateHelper2(K9,$J9,$C9,Calendar,$F9,$G9,$H9,$L$4,$I9,B9,DiscountingCurve,Permanent,,ObjectOverwrite)</f>
        <v>USD_YC6M-MxRH_AM6L21M#0000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 x14ac:dyDescent="0.25">
      <c r="A10" s="3"/>
      <c r="B10" s="7" t="s">
        <v>76</v>
      </c>
      <c r="C10" s="7" t="s">
        <v>15</v>
      </c>
      <c r="D10" s="7" t="str">
        <v>AM</v>
      </c>
      <c r="E10" s="7" t="str">
        <v>6L</v>
      </c>
      <c r="F10" s="8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25" t="str">
        <f t="shared" si="2"/>
        <v>USDAM6L2Y_Quote</v>
      </c>
      <c r="K10" s="22" t="str">
        <f t="shared" si="3"/>
        <v>USD_YC6M-MxRH_AM6L2Y</v>
      </c>
      <c r="L10" s="24" t="str">
        <f>_xll.qlSwapRateHelper2(K10,$J10,$C10,Calendar,$F10,$G10,$H10,$L$4,$I10,B10,DiscountingCurve,Permanent,,ObjectOverwrite)</f>
        <v>USD_YC6M-MxRH_AM6L2Y#0000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 x14ac:dyDescent="0.2">
      <c r="A11" s="3"/>
      <c r="B11" s="7" t="s">
        <v>76</v>
      </c>
      <c r="C11" s="7" t="s">
        <v>16</v>
      </c>
      <c r="D11" s="7" t="str">
        <v>AM</v>
      </c>
      <c r="E11" s="7" t="str">
        <v>6L</v>
      </c>
      <c r="F11" s="8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25" t="str">
        <f t="shared" si="2"/>
        <v>USDAM6L3Y_Quote</v>
      </c>
      <c r="K11" s="22" t="str">
        <f t="shared" si="3"/>
        <v>USD_YC6M-MxRH_AM6L3Y</v>
      </c>
      <c r="L11" s="24" t="str">
        <f>_xll.qlSwapRateHelper2(K11,$J11,$C11,Calendar,$F11,$G11,$H11,$L$4,$I11,B11,DiscountingCurve,Permanent,,ObjectOverwrite)</f>
        <v>USD_YC6M-MxRH_AM6L3Y#0000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76</v>
      </c>
      <c r="C12" s="7" t="s">
        <v>17</v>
      </c>
      <c r="D12" s="7" t="str">
        <v>AM</v>
      </c>
      <c r="E12" s="7" t="str">
        <v>6L</v>
      </c>
      <c r="F12" s="8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25" t="str">
        <f t="shared" si="2"/>
        <v>USDAM6L4Y_Quote</v>
      </c>
      <c r="K12" s="22" t="str">
        <f t="shared" si="3"/>
        <v>USD_YC6M-MxRH_AM6L4Y</v>
      </c>
      <c r="L12" s="24" t="str">
        <f>_xll.qlSwapRateHelper2(K12,$J12,$C12,Calendar,$F12,$G12,$H12,$L$4,$I12,B12,DiscountingCurve,Permanent,,ObjectOverwrite)</f>
        <v>USD_YC6M-MxRH_AM6L4Y#0000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76</v>
      </c>
      <c r="C13" s="7" t="s">
        <v>18</v>
      </c>
      <c r="D13" s="7" t="str">
        <v>AM</v>
      </c>
      <c r="E13" s="7" t="str">
        <v>6L</v>
      </c>
      <c r="F13" s="8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25" t="str">
        <f t="shared" si="2"/>
        <v>USDAM6L5Y_Quote</v>
      </c>
      <c r="K13" s="22" t="str">
        <f t="shared" si="3"/>
        <v>USD_YC6M-MxRH_AM6L5Y</v>
      </c>
      <c r="L13" s="24" t="str">
        <f>_xll.qlSwapRateHelper2(K13,$J13,$C13,Calendar,$F13,$G13,$H13,$L$4,$I13,B13,DiscountingCurve,Permanent,,ObjectOverwrite)</f>
        <v>USD_YC6M-MxRH_AM6L5Y#0000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76</v>
      </c>
      <c r="C14" s="7" t="s">
        <v>19</v>
      </c>
      <c r="D14" s="7" t="str">
        <v>AM</v>
      </c>
      <c r="E14" s="7" t="str">
        <v>6L</v>
      </c>
      <c r="F14" s="8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25" t="str">
        <f t="shared" si="2"/>
        <v>USDAM6L6Y_Quote</v>
      </c>
      <c r="K14" s="22" t="str">
        <f t="shared" si="3"/>
        <v>USD_YC6M-MxRH_AM6L6Y</v>
      </c>
      <c r="L14" s="24" t="str">
        <f>_xll.qlSwapRateHelper2(K14,$J14,$C14,Calendar,$F14,$G14,$H14,$L$4,$I14,B14,DiscountingCurve,Permanent,,ObjectOverwrite)</f>
        <v>USD_YC6M-MxRH_AM6L6Y#0000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76</v>
      </c>
      <c r="C15" s="7" t="s">
        <v>20</v>
      </c>
      <c r="D15" s="7" t="str">
        <v>AM</v>
      </c>
      <c r="E15" s="7" t="str">
        <v>6L</v>
      </c>
      <c r="F15" s="8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25" t="str">
        <f t="shared" si="2"/>
        <v>USDAM6L7Y_Quote</v>
      </c>
      <c r="K15" s="22" t="str">
        <f t="shared" si="3"/>
        <v>USD_YC6M-MxRH_AM6L7Y</v>
      </c>
      <c r="L15" s="24" t="str">
        <f>_xll.qlSwapRateHelper2(K15,$J15,$C15,Calendar,$F15,$G15,$H15,$L$4,$I15,B15,DiscountingCurve,Permanent,,ObjectOverwrite)</f>
        <v>USD_YC6M-MxRH_AM6L7Y#0000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76</v>
      </c>
      <c r="C16" s="7" t="s">
        <v>21</v>
      </c>
      <c r="D16" s="7" t="str">
        <v>AM</v>
      </c>
      <c r="E16" s="7" t="str">
        <v>6L</v>
      </c>
      <c r="F16" s="8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25" t="str">
        <f t="shared" si="2"/>
        <v>USDAM6L8Y_Quote</v>
      </c>
      <c r="K16" s="22" t="str">
        <f t="shared" si="3"/>
        <v>USD_YC6M-MxRH_AM6L8Y</v>
      </c>
      <c r="L16" s="24" t="str">
        <f>_xll.qlSwapRateHelper2(K16,$J16,$C16,Calendar,$F16,$G16,$H16,$L$4,$I16,B16,DiscountingCurve,Permanent,,ObjectOverwrite)</f>
        <v>USD_YC6M-MxRH_AM6L8Y#0000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76</v>
      </c>
      <c r="C17" s="7" t="s">
        <v>22</v>
      </c>
      <c r="D17" s="7" t="str">
        <v>AM</v>
      </c>
      <c r="E17" s="7" t="str">
        <v>6L</v>
      </c>
      <c r="F17" s="8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25" t="str">
        <f t="shared" si="2"/>
        <v>USDAM6L9Y_Quote</v>
      </c>
      <c r="K17" s="22" t="str">
        <f t="shared" si="3"/>
        <v>USD_YC6M-MxRH_AM6L9Y</v>
      </c>
      <c r="L17" s="24" t="str">
        <f>_xll.qlSwapRateHelper2(K17,$J17,$C17,Calendar,$F17,$G17,$H17,$L$4,$I17,B17,DiscountingCurve,Permanent,,ObjectOverwrite)</f>
        <v>USD_YC6M-MxRH_AM6L9Y#0000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76</v>
      </c>
      <c r="C18" s="7" t="s">
        <v>23</v>
      </c>
      <c r="D18" s="7" t="str">
        <v>AM</v>
      </c>
      <c r="E18" s="7" t="str">
        <v>6L</v>
      </c>
      <c r="F18" s="8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25" t="str">
        <f t="shared" si="2"/>
        <v>USDAM6L10Y_Quote</v>
      </c>
      <c r="K18" s="22" t="str">
        <f t="shared" si="3"/>
        <v>USD_YC6M-MxRH_AM6L10Y</v>
      </c>
      <c r="L18" s="24" t="str">
        <f>_xll.qlSwapRateHelper2(K18,$J18,$C18,Calendar,$F18,$G18,$H18,$L$4,$I18,B18,DiscountingCurve,Permanent,,ObjectOverwrite)</f>
        <v>USD_YC6M-MxRH_AM6L10Y#0000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76</v>
      </c>
      <c r="C19" s="7" t="s">
        <v>24</v>
      </c>
      <c r="D19" s="7" t="str">
        <v>AM</v>
      </c>
      <c r="E19" s="7" t="str">
        <v>6L</v>
      </c>
      <c r="F19" s="8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25" t="str">
        <f t="shared" si="2"/>
        <v>USDAM6L11Y_Quote</v>
      </c>
      <c r="K19" s="22" t="str">
        <f t="shared" si="3"/>
        <v>USD_YC6M-MxRH_AM6L11Y</v>
      </c>
      <c r="L19" s="24" t="str">
        <f>_xll.qlSwapRateHelper2(K19,$J19,$C19,Calendar,$F19,$G19,$H19,$L$4,$I19,B19,DiscountingCurve,Permanent,,ObjectOverwrite)</f>
        <v>USD_YC6M-MxRH_AM6L11Y#0000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76</v>
      </c>
      <c r="C20" s="7" t="s">
        <v>25</v>
      </c>
      <c r="D20" s="7" t="str">
        <v>AM</v>
      </c>
      <c r="E20" s="7" t="str">
        <v>6L</v>
      </c>
      <c r="F20" s="8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25" t="str">
        <f t="shared" si="2"/>
        <v>USDAM6L12Y_Quote</v>
      </c>
      <c r="K20" s="22" t="str">
        <f t="shared" si="3"/>
        <v>USD_YC6M-MxRH_AM6L12Y</v>
      </c>
      <c r="L20" s="24" t="str">
        <f>_xll.qlSwapRateHelper2(K20,$J20,$C20,Calendar,$F20,$G20,$H20,$L$4,$I20,B20,DiscountingCurve,Permanent,,ObjectOverwrite)</f>
        <v>USD_YC6M-MxRH_AM6L12Y#0000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76</v>
      </c>
      <c r="C21" s="7" t="s">
        <v>26</v>
      </c>
      <c r="D21" s="7" t="str">
        <v>AM</v>
      </c>
      <c r="E21" s="7" t="str">
        <v>6L</v>
      </c>
      <c r="F21" s="8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25" t="str">
        <f t="shared" si="2"/>
        <v>USDAM6L13Y_Quote</v>
      </c>
      <c r="K21" s="22" t="str">
        <f t="shared" si="3"/>
        <v>USD_YC6M-MxRH_AM6L13Y</v>
      </c>
      <c r="L21" s="24" t="str">
        <f>_xll.qlSwapRateHelper2(K21,$J21,$C21,Calendar,$F21,$G21,$H21,$L$4,$I21,B21,DiscountingCurve,Permanent,,ObjectOverwrite)</f>
        <v>USD_YC6M-MxRH_AM6L13Y#0000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76</v>
      </c>
      <c r="C22" s="7" t="s">
        <v>27</v>
      </c>
      <c r="D22" s="7" t="str">
        <v>AM</v>
      </c>
      <c r="E22" s="7" t="str">
        <v>6L</v>
      </c>
      <c r="F22" s="8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25" t="str">
        <f t="shared" si="2"/>
        <v>USDAM6L14Y_Quote</v>
      </c>
      <c r="K22" s="22" t="str">
        <f t="shared" si="3"/>
        <v>USD_YC6M-MxRH_AM6L14Y</v>
      </c>
      <c r="L22" s="24" t="str">
        <f>_xll.qlSwapRateHelper2(K22,$J22,$C22,Calendar,$F22,$G22,$H22,$L$4,$I22,B22,DiscountingCurve,Permanent,,ObjectOverwrite)</f>
        <v>USD_YC6M-MxRH_AM6L14Y#0000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76</v>
      </c>
      <c r="C23" s="7" t="s">
        <v>28</v>
      </c>
      <c r="D23" s="7" t="str">
        <v>AM</v>
      </c>
      <c r="E23" s="7" t="str">
        <v>6L</v>
      </c>
      <c r="F23" s="8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25" t="str">
        <f t="shared" si="2"/>
        <v>USDAM6L15Y_Quote</v>
      </c>
      <c r="K23" s="22" t="str">
        <f t="shared" si="3"/>
        <v>USD_YC6M-MxRH_AM6L15Y</v>
      </c>
      <c r="L23" s="24" t="str">
        <f>_xll.qlSwapRateHelper2(K23,$J23,$C23,Calendar,$F23,$G23,$H23,$L$4,$I23,B23,DiscountingCurve,Permanent,,ObjectOverwrite)</f>
        <v>USD_YC6M-MxRH_AM6L15Y#0000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76</v>
      </c>
      <c r="C24" s="7" t="s">
        <v>41</v>
      </c>
      <c r="D24" s="7" t="str">
        <v>AM</v>
      </c>
      <c r="E24" s="7" t="str">
        <v>6L</v>
      </c>
      <c r="F24" s="8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25" t="str">
        <f t="shared" si="2"/>
        <v>USDAM6L16Y_Quote</v>
      </c>
      <c r="K24" s="22" t="str">
        <f t="shared" si="3"/>
        <v>USD_YC6M-MxRH_AM6L16Y</v>
      </c>
      <c r="L24" s="24" t="str">
        <f>_xll.qlSwapRateHelper2(K24,$J24,$C24,Calendar,$F24,$G24,$H24,$L$4,$I24,B24,DiscountingCurve,Permanent,,ObjectOverwrite)</f>
        <v>USD_YC6M-MxRH_AM6L16Y#0000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76</v>
      </c>
      <c r="C25" s="7" t="s">
        <v>42</v>
      </c>
      <c r="D25" s="7" t="str">
        <v>AM</v>
      </c>
      <c r="E25" s="7" t="str">
        <v>6L</v>
      </c>
      <c r="F25" s="8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25" t="str">
        <f t="shared" si="2"/>
        <v>USDAM6L17Y_Quote</v>
      </c>
      <c r="K25" s="22" t="str">
        <f t="shared" si="3"/>
        <v>USD_YC6M-MxRH_AM6L17Y</v>
      </c>
      <c r="L25" s="24" t="str">
        <f>_xll.qlSwapRateHelper2(K25,$J25,$C25,Calendar,$F25,$G25,$H25,$L$4,$I25,B25,DiscountingCurve,Permanent,,ObjectOverwrite)</f>
        <v>USD_YC6M-MxRH_AM6L17Y#0000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76</v>
      </c>
      <c r="C26" s="7" t="s">
        <v>43</v>
      </c>
      <c r="D26" s="7" t="str">
        <v>AM</v>
      </c>
      <c r="E26" s="7" t="str">
        <v>6L</v>
      </c>
      <c r="F26" s="8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25" t="str">
        <f t="shared" si="2"/>
        <v>USDAM6L18Y_Quote</v>
      </c>
      <c r="K26" s="22" t="str">
        <f t="shared" si="3"/>
        <v>USD_YC6M-MxRH_AM6L18Y</v>
      </c>
      <c r="L26" s="24" t="str">
        <f>_xll.qlSwapRateHelper2(K26,$J26,$C26,Calendar,$F26,$G26,$H26,$L$4,$I26,B26,DiscountingCurve,Permanent,,ObjectOverwrite)</f>
        <v>USD_YC6M-MxRH_AM6L18Y#0000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76</v>
      </c>
      <c r="C27" s="7" t="s">
        <v>44</v>
      </c>
      <c r="D27" s="7" t="str">
        <v>AM</v>
      </c>
      <c r="E27" s="7" t="str">
        <v>6L</v>
      </c>
      <c r="F27" s="8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25" t="str">
        <f t="shared" si="2"/>
        <v>USDAM6L19Y_Quote</v>
      </c>
      <c r="K27" s="22" t="str">
        <f t="shared" si="3"/>
        <v>USD_YC6M-MxRH_AM6L19Y</v>
      </c>
      <c r="L27" s="24" t="str">
        <f>_xll.qlSwapRateHelper2(K27,$J27,$C27,Calendar,$F27,$G27,$H27,$L$4,$I27,B27,DiscountingCurve,Permanent,,ObjectOverwrite)</f>
        <v>USD_YC6M-MxRH_AM6L19Y#0000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76</v>
      </c>
      <c r="C28" s="7" t="s">
        <v>29</v>
      </c>
      <c r="D28" s="7" t="str">
        <v>AM</v>
      </c>
      <c r="E28" s="7" t="str">
        <v>6L</v>
      </c>
      <c r="F28" s="8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25" t="str">
        <f t="shared" si="2"/>
        <v>USDAM6L20Y_Quote</v>
      </c>
      <c r="K28" s="22" t="str">
        <f t="shared" si="3"/>
        <v>USD_YC6M-MxRH_AM6L20Y</v>
      </c>
      <c r="L28" s="24" t="str">
        <f>_xll.qlSwapRateHelper2(K28,$J28,$C28,Calendar,$F28,$G28,$H28,$L$4,$I28,B28,DiscountingCurve,Permanent,,ObjectOverwrite)</f>
        <v>USD_YC6M-MxRH_AM6L20Y#0000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76</v>
      </c>
      <c r="C29" s="7" t="s">
        <v>45</v>
      </c>
      <c r="D29" s="7" t="str">
        <v>AM</v>
      </c>
      <c r="E29" s="7" t="str">
        <v>6L</v>
      </c>
      <c r="F29" s="8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25" t="str">
        <f t="shared" si="2"/>
        <v>USDAM6L21Y_Quote</v>
      </c>
      <c r="K29" s="22" t="str">
        <f t="shared" si="3"/>
        <v>USD_YC6M-MxRH_AM6L21Y</v>
      </c>
      <c r="L29" s="24" t="str">
        <f>_xll.qlSwapRateHelper2(K29,$J29,$C29,Calendar,$F29,$G29,$H29,$L$4,$I29,B29,DiscountingCurve,Permanent,,ObjectOverwrite)</f>
        <v>USD_YC6M-MxRH_AM6L21Y#0000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76</v>
      </c>
      <c r="C30" s="7" t="s">
        <v>46</v>
      </c>
      <c r="D30" s="7" t="str">
        <v>AM</v>
      </c>
      <c r="E30" s="7" t="str">
        <v>6L</v>
      </c>
      <c r="F30" s="8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25" t="str">
        <f t="shared" si="2"/>
        <v>USDAM6L22Y_Quote</v>
      </c>
      <c r="K30" s="22" t="str">
        <f t="shared" si="3"/>
        <v>USD_YC6M-MxRH_AM6L22Y</v>
      </c>
      <c r="L30" s="24" t="str">
        <f>_xll.qlSwapRateHelper2(K30,$J30,$C30,Calendar,$F30,$G30,$H30,$L$4,$I30,B30,DiscountingCurve,Permanent,,ObjectOverwrite)</f>
        <v>USD_YC6M-MxRH_AM6L22Y#0000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76</v>
      </c>
      <c r="C31" s="7" t="s">
        <v>47</v>
      </c>
      <c r="D31" s="7" t="str">
        <v>AM</v>
      </c>
      <c r="E31" s="7" t="str">
        <v>6L</v>
      </c>
      <c r="F31" s="8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25" t="str">
        <f t="shared" si="2"/>
        <v>USDAM6L23Y_Quote</v>
      </c>
      <c r="K31" s="22" t="str">
        <f t="shared" si="3"/>
        <v>USD_YC6M-MxRH_AM6L23Y</v>
      </c>
      <c r="L31" s="24" t="str">
        <f>_xll.qlSwapRateHelper2(K31,$J31,$C31,Calendar,$F31,$G31,$H31,$L$4,$I31,B31,DiscountingCurve,Permanent,,ObjectOverwrite)</f>
        <v>USD_YC6M-MxRH_AM6L23Y#0000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76</v>
      </c>
      <c r="C32" s="7" t="s">
        <v>48</v>
      </c>
      <c r="D32" s="7" t="str">
        <v>AM</v>
      </c>
      <c r="E32" s="7" t="str">
        <v>6L</v>
      </c>
      <c r="F32" s="8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25" t="str">
        <f t="shared" si="2"/>
        <v>USDAM6L24Y_Quote</v>
      </c>
      <c r="K32" s="22" t="str">
        <f t="shared" si="3"/>
        <v>USD_YC6M-MxRH_AM6L24Y</v>
      </c>
      <c r="L32" s="24" t="str">
        <f>_xll.qlSwapRateHelper2(K32,$J32,$C32,Calendar,$F32,$G32,$H32,$L$4,$I32,B32,DiscountingCurve,Permanent,,ObjectOverwrite)</f>
        <v>USD_YC6M-MxRH_AM6L24Y#0000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76</v>
      </c>
      <c r="C33" s="7" t="s">
        <v>30</v>
      </c>
      <c r="D33" s="7" t="str">
        <v>AM</v>
      </c>
      <c r="E33" s="7" t="str">
        <v>6L</v>
      </c>
      <c r="F33" s="8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25" t="str">
        <f t="shared" si="2"/>
        <v>USDAM6L25Y_Quote</v>
      </c>
      <c r="K33" s="22" t="str">
        <f t="shared" si="3"/>
        <v>USD_YC6M-MxRH_AM6L25Y</v>
      </c>
      <c r="L33" s="24" t="str">
        <f>_xll.qlSwapRateHelper2(K33,$J33,$C33,Calendar,$F33,$G33,$H33,$L$4,$I33,B33,DiscountingCurve,Permanent,,ObjectOverwrite)</f>
        <v>USD_YC6M-MxRH_AM6L25Y#0000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76</v>
      </c>
      <c r="C34" s="7" t="s">
        <v>49</v>
      </c>
      <c r="D34" s="7" t="str">
        <v>AM</v>
      </c>
      <c r="E34" s="7" t="str">
        <v>6L</v>
      </c>
      <c r="F34" s="8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25" t="str">
        <f t="shared" si="2"/>
        <v>USDAM6L26Y_Quote</v>
      </c>
      <c r="K34" s="22" t="str">
        <f t="shared" si="3"/>
        <v>USD_YC6M-MxRH_AM6L26Y</v>
      </c>
      <c r="L34" s="24" t="str">
        <f>_xll.qlSwapRateHelper2(K34,$J34,$C34,Calendar,$F34,$G34,$H34,$L$4,$I34,B34,DiscountingCurve,Permanent,,ObjectOverwrite)</f>
        <v>USD_YC6M-MxRH_AM6L26Y#0000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76</v>
      </c>
      <c r="C35" s="7" t="s">
        <v>50</v>
      </c>
      <c r="D35" s="7" t="str">
        <v>AM</v>
      </c>
      <c r="E35" s="7" t="str">
        <v>6L</v>
      </c>
      <c r="F35" s="8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25" t="str">
        <f t="shared" si="2"/>
        <v>USDAM6L27Y_Quote</v>
      </c>
      <c r="K35" s="22" t="str">
        <f t="shared" si="3"/>
        <v>USD_YC6M-MxRH_AM6L27Y</v>
      </c>
      <c r="L35" s="24" t="str">
        <f>_xll.qlSwapRateHelper2(K35,$J35,$C35,Calendar,$F35,$G35,$H35,$L$4,$I35,B35,DiscountingCurve,Permanent,,ObjectOverwrite)</f>
        <v>USD_YC6M-MxRH_AM6L27Y#0000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76</v>
      </c>
      <c r="C36" s="7" t="s">
        <v>51</v>
      </c>
      <c r="D36" s="7" t="str">
        <v>AM</v>
      </c>
      <c r="E36" s="7" t="str">
        <v>6L</v>
      </c>
      <c r="F36" s="8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25" t="str">
        <f t="shared" si="2"/>
        <v>USDAM6L28Y_Quote</v>
      </c>
      <c r="K36" s="22" t="str">
        <f t="shared" si="3"/>
        <v>USD_YC6M-MxRH_AM6L28Y</v>
      </c>
      <c r="L36" s="24" t="str">
        <f>_xll.qlSwapRateHelper2(K36,$J36,$C36,Calendar,$F36,$G36,$H36,$L$4,$I36,B36,DiscountingCurve,Permanent,,ObjectOverwrite)</f>
        <v>USD_YC6M-MxRH_AM6L28Y#0000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76</v>
      </c>
      <c r="C37" s="7" t="s">
        <v>52</v>
      </c>
      <c r="D37" s="7" t="str">
        <v>AM</v>
      </c>
      <c r="E37" s="7" t="str">
        <v>6L</v>
      </c>
      <c r="F37" s="8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25" t="str">
        <f t="shared" si="2"/>
        <v>USDAM6L29Y_Quote</v>
      </c>
      <c r="K37" s="22" t="str">
        <f t="shared" si="3"/>
        <v>USD_YC6M-MxRH_AM6L29Y</v>
      </c>
      <c r="L37" s="24" t="str">
        <f>_xll.qlSwapRateHelper2(K37,$J37,$C37,Calendar,$F37,$G37,$H37,$L$4,$I37,B37,DiscountingCurve,Permanent,,ObjectOverwrite)</f>
        <v>USD_YC6M-MxRH_AM6L29Y#0000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76</v>
      </c>
      <c r="C38" s="7" t="s">
        <v>31</v>
      </c>
      <c r="D38" s="7" t="str">
        <v>AM</v>
      </c>
      <c r="E38" s="7" t="str">
        <v>6L</v>
      </c>
      <c r="F38" s="8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25" t="str">
        <f t="shared" si="2"/>
        <v>USDAM6L30Y_Quote</v>
      </c>
      <c r="K38" s="22" t="str">
        <f t="shared" si="3"/>
        <v>USD_YC6M-MxRH_AM6L30Y</v>
      </c>
      <c r="L38" s="24" t="str">
        <f>_xll.qlSwapRateHelper2(K38,$J38,$C38,Calendar,$F38,$G38,$H38,$L$4,$I38,B38,DiscountingCurve,Permanent,,ObjectOverwrite)</f>
        <v>USD_YC6M-MxRH_AM6L30Y#0000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76</v>
      </c>
      <c r="C39" s="7" t="s">
        <v>53</v>
      </c>
      <c r="D39" s="7" t="str">
        <v>AM</v>
      </c>
      <c r="E39" s="7" t="str">
        <v>6L</v>
      </c>
      <c r="F39" s="8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25" t="str">
        <f t="shared" si="2"/>
        <v>USDAM6L35Y_Quote</v>
      </c>
      <c r="K39" s="22" t="str">
        <f t="shared" si="3"/>
        <v>USD_YC6M-MxRH_AM6L35Y</v>
      </c>
      <c r="L39" s="24" t="str">
        <f>_xll.qlSwapRateHelper2(K39,$J39,$C39,Calendar,$F39,$G39,$H39,$L$4,$I39,B39,DiscountingCurve,Permanent,,ObjectOverwrite)</f>
        <v>USD_YC6M-MxRH_AM6L35Y#0000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76</v>
      </c>
      <c r="C40" s="7" t="s">
        <v>32</v>
      </c>
      <c r="D40" s="7" t="str">
        <v>AM</v>
      </c>
      <c r="E40" s="7" t="str">
        <v>6L</v>
      </c>
      <c r="F40" s="8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25" t="str">
        <f t="shared" si="2"/>
        <v>USDAM6L40Y_Quote</v>
      </c>
      <c r="K40" s="22" t="str">
        <f t="shared" si="3"/>
        <v>USD_YC6M-MxRH_AM6L40Y</v>
      </c>
      <c r="L40" s="24" t="str">
        <f>_xll.qlSwapRateHelper2(K40,$J40,$C40,Calendar,$F40,$G40,$H40,$L$4,$I40,B40,DiscountingCurve,Permanent,,ObjectOverwrite)</f>
        <v>USD_YC6M-MxRH_AM6L40Y#0000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76</v>
      </c>
      <c r="C41" s="7" t="s">
        <v>33</v>
      </c>
      <c r="D41" s="7" t="str">
        <v>AM</v>
      </c>
      <c r="E41" s="7" t="str">
        <v>6L</v>
      </c>
      <c r="F41" s="8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25" t="str">
        <f t="shared" si="2"/>
        <v>USDAM6L50Y_Quote</v>
      </c>
      <c r="K41" s="22" t="str">
        <f t="shared" si="3"/>
        <v>USD_YC6M-MxRH_AM6L50Y</v>
      </c>
      <c r="L41" s="24" t="str">
        <f>_xll.qlSwapRateHelper2(K41,$J41,$C41,Calendar,$F41,$G41,$H41,$L$4,$I41,B41,DiscountingCurve,Permanent,,ObjectOverwrite)</f>
        <v>USD_YC6M-MxRH_AM6L50Y#0000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76</v>
      </c>
      <c r="C42" s="7" t="s">
        <v>34</v>
      </c>
      <c r="D42" s="7" t="str">
        <v>AM</v>
      </c>
      <c r="E42" s="7" t="str">
        <v>6L</v>
      </c>
      <c r="F42" s="8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25" t="str">
        <f t="shared" si="2"/>
        <v>USDAM6L60Y_Quote</v>
      </c>
      <c r="K42" s="22" t="str">
        <f t="shared" si="3"/>
        <v>USD_YC6M-MxRH_AM6L60Y</v>
      </c>
      <c r="L42" s="24" t="str">
        <f>_xll.qlSwapRateHelper2(K42,$J42,$C42,Calendar,$F42,$G42,$H42,$L$4,$I42,B42,DiscountingCurve,Permanent,,ObjectOverwrite)</f>
        <v>USD_YC6M-MxRH_AM6L60Y#0000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2013-11-05T17:30:36Z</dcterms:modified>
</cp:coreProperties>
</file>